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Charts Data M1" sheetId="1" r:id="rId1"/>
    <s:sheet name="Dashboard M1" sheetId="2" r:id="rId2"/>
    <s:sheet name="Charts M1" sheetId="3" r:id="rId3"/>
    <s:sheet name="Input DBEDT Monthly Energy" sheetId="4" r:id="rId4"/>
    <s:sheet name="Input DBEDT Population" sheetId="5" r:id="rId5"/>
    <s:sheet name="Input EIA Imports Petroleum" sheetId="6" r:id="rId6"/>
    <s:sheet name="Input EIA SEDS" sheetId="7" r:id="rId7"/>
    <s:sheet name="Biodiesel" sheetId="8" r:id="rId8"/>
    <s:sheet name="Carbon Coefficients" sheetId="9" r:id="rId9"/>
    <s:sheet name="Country Imports Distillate Fuel" sheetId="10" r:id="rId10"/>
    <s:sheet name="Country Imports Ethanol Fuel" sheetId="11" r:id="rId11"/>
    <s:sheet name="Country Imports Gasoline" sheetId="12" r:id="rId12"/>
    <s:sheet name="Country Imports Jet Fuel" sheetId="13" r:id="rId13"/>
    <s:sheet name="DBEDT Biodiesel" sheetId="14" r:id="rId14"/>
    <s:sheet name="EIA Consumption" sheetId="15" r:id="rId15"/>
    <s:sheet name="EIA Imports" sheetId="16" r:id="rId16"/>
    <s:sheet name="EIA Imports Distillate Fuel" sheetId="17" r:id="rId17"/>
    <s:sheet name="EIA Imports Fuel Ethanol" sheetId="18" r:id="rId18"/>
    <s:sheet name="EIA Imports Gasoline" sheetId="19" r:id="rId19"/>
    <s:sheet name="EIA Imports Jet Fuel" sheetId="20" r:id="rId20"/>
    <s:sheet name="EIA Petroleum Classification" sheetId="21" r:id="rId21"/>
    <s:sheet name="GSP Hawaii" sheetId="22" r:id="rId22"/>
    <s:sheet name="Hawaii Population" sheetId="23" r:id="rId23"/>
    <s:sheet name="Interactive List M1" sheetId="24" r:id="rId24"/>
    <s:sheet name="LCEF by Country" sheetId="25" r:id="rId25"/>
    <s:sheet name="LCEF by Fuel Type" sheetId="26" r:id="rId26"/>
    <s:sheet name="History" sheetId="27" r:id="rId27"/>
    <s:sheet name="Dependencies" sheetId="28" r:id="rId28"/>
  </s:sheets>
  <s:definedNames/>
  <s:calcPr calcId="124519" fullCalcOnLoad="1"/>
</s:workbook>
</file>

<file path=xl/sharedStrings.xml><?xml version="1.0" encoding="utf-8"?>
<sst xmlns="http://schemas.openxmlformats.org/spreadsheetml/2006/main" uniqueCount="1992">
  <si>
    <t>Notes</t>
  </si>
  <si>
    <t>Graph Inputs: Life Cycle Analysis Comparison</t>
  </si>
  <si>
    <t>Total</t>
  </si>
  <si>
    <t>pre life cycle input</t>
  </si>
  <si>
    <t>post life cycle input</t>
  </si>
  <si>
    <t>Graph Inputs: Column Chart</t>
  </si>
  <si>
    <t>ROWCOL</t>
  </si>
  <si>
    <t>Residential</t>
  </si>
  <si>
    <t>Commercial</t>
  </si>
  <si>
    <t>Industrial</t>
  </si>
  <si>
    <t>Power</t>
  </si>
  <si>
    <t>Ground/Water Transportation</t>
  </si>
  <si>
    <t>Air Transportation</t>
  </si>
  <si>
    <t>All</t>
  </si>
  <si>
    <t>Metric 1 Bar Chart</t>
  </si>
  <si>
    <t>Year</t>
  </si>
  <si>
    <t>Title</t>
  </si>
  <si>
    <t>ResidentialAll Fuels</t>
  </si>
  <si>
    <t>CommercialAll Fuels</t>
  </si>
  <si>
    <t>IndustrialAll Fuels</t>
  </si>
  <si>
    <t>PowerAll Fuels</t>
  </si>
  <si>
    <t>Ground/Water TransportationAll Fuels</t>
  </si>
  <si>
    <t>Air TransportationAll Fuels</t>
  </si>
  <si>
    <t>Variable AFF: Aggregate Fossil Energy content of total energy consumption for sector “s” in year “y”</t>
  </si>
  <si>
    <t>Direct Fuel Use</t>
  </si>
  <si>
    <t xml:space="preserve">Ground/Water Transportation </t>
  </si>
  <si>
    <t>edit</t>
  </si>
  <si>
    <t xml:space="preserve">Air Transportation </t>
  </si>
  <si>
    <t>Metric Tons CO2e/Capita</t>
  </si>
  <si>
    <t>Electrical Power Production</t>
  </si>
  <si>
    <t>Variable AAFE: Annual Aggregate Fossil Energy content of Hawaii fuel use (BTU) per capita</t>
  </si>
  <si>
    <t>Metric 1: Fossil energy content of Hawaii fuel use (BTU) per capita</t>
  </si>
  <si>
    <t>Variable EC(c,s,y): Fossil fuel consumption of energy source by year, sector, and fuel</t>
  </si>
  <si>
    <t>Petroleum</t>
  </si>
  <si>
    <t>PARCB</t>
  </si>
  <si>
    <t>Billion Btu</t>
  </si>
  <si>
    <t>Distillate fuel oil</t>
  </si>
  <si>
    <t>DFRCB</t>
  </si>
  <si>
    <t>LPG</t>
  </si>
  <si>
    <t>LGRCB</t>
  </si>
  <si>
    <t>Synthetic Natural Gas</t>
  </si>
  <si>
    <t>NGRCB</t>
  </si>
  <si>
    <t>Coal</t>
  </si>
  <si>
    <t>CLRCB</t>
  </si>
  <si>
    <t>All Fuels</t>
  </si>
  <si>
    <t>PACCB</t>
  </si>
  <si>
    <t>DFCCB</t>
  </si>
  <si>
    <t>Kerosene</t>
  </si>
  <si>
    <t>KSCCB</t>
  </si>
  <si>
    <t>LGCCB</t>
  </si>
  <si>
    <t>Motor gasoline</t>
  </si>
  <si>
    <t>MGCCB</t>
  </si>
  <si>
    <t>Residual fuel oil</t>
  </si>
  <si>
    <t>RFCCB</t>
  </si>
  <si>
    <t>NGCCB</t>
  </si>
  <si>
    <t>CLCCB</t>
  </si>
  <si>
    <t>Biofuels</t>
  </si>
  <si>
    <t>-</t>
  </si>
  <si>
    <t>Ethanol</t>
  </si>
  <si>
    <t>EMCCB</t>
  </si>
  <si>
    <t>PAICB</t>
  </si>
  <si>
    <t>Asphalt and road oil</t>
  </si>
  <si>
    <t>ARICB</t>
  </si>
  <si>
    <t>DFICB</t>
  </si>
  <si>
    <t>KSICB</t>
  </si>
  <si>
    <t>LGICB</t>
  </si>
  <si>
    <t>Lubricants</t>
  </si>
  <si>
    <t>LUICB</t>
  </si>
  <si>
    <t>MGICB</t>
  </si>
  <si>
    <t>Other petroleum products</t>
  </si>
  <si>
    <t>POICB</t>
  </si>
  <si>
    <t>RFICB</t>
  </si>
  <si>
    <t>NGICB</t>
  </si>
  <si>
    <t>CLICB</t>
  </si>
  <si>
    <t>EMICB</t>
  </si>
  <si>
    <t>deleted "Direct Fuel Use"</t>
  </si>
  <si>
    <t>PAACB</t>
  </si>
  <si>
    <t>DFACB</t>
  </si>
  <si>
    <t>LGACB</t>
  </si>
  <si>
    <t>LUACB</t>
  </si>
  <si>
    <t>Motor Gasoline</t>
  </si>
  <si>
    <t>MGACB</t>
  </si>
  <si>
    <t>RFACB</t>
  </si>
  <si>
    <t>NGACB</t>
  </si>
  <si>
    <t>CLACB</t>
  </si>
  <si>
    <t>EMACB</t>
  </si>
  <si>
    <t>Biodiesel</t>
  </si>
  <si>
    <t>Aviation gasoline</t>
  </si>
  <si>
    <t>AVACB</t>
  </si>
  <si>
    <t>Jet fuel</t>
  </si>
  <si>
    <t>JFACB</t>
  </si>
  <si>
    <t>PAEIB</t>
  </si>
  <si>
    <t>DKEIB</t>
  </si>
  <si>
    <t>RFEIB</t>
  </si>
  <si>
    <t>NGEIB</t>
  </si>
  <si>
    <t>CLEIB</t>
  </si>
  <si>
    <t>All Sectors</t>
  </si>
  <si>
    <t>Variable PO(y) and GSP(y): Hawaii’s People, Population by year</t>
  </si>
  <si>
    <t>Hawaii</t>
  </si>
  <si>
    <t>De Facto Population</t>
  </si>
  <si>
    <t>GSP</t>
  </si>
  <si>
    <t xml:space="preserve">Source: </t>
  </si>
  <si>
    <t>http://www.bea.gov/</t>
  </si>
  <si>
    <t>Petrol Weight adjuster:</t>
  </si>
  <si>
    <t>Go to the "Interactive Data" tab, and select SIC codes for 1963-1997 and NAICS from 1997-2011</t>
  </si>
  <si>
    <t>Variable EUEC(c,y): Embedded Upstream Energy Content by year and fuel</t>
  </si>
  <si>
    <t>Blue = Weighted Average</t>
  </si>
  <si>
    <t>Red = clostest year of known data</t>
  </si>
  <si>
    <t>Green = substituted a different fuel</t>
  </si>
  <si>
    <t>*LCFC data changes between years based on petroleum fuel source mix as different petroleum products have different LCFCs</t>
  </si>
  <si>
    <t>Used Motor Gasoline</t>
  </si>
  <si>
    <t>Used Petrol</t>
  </si>
  <si>
    <t>Used Diesel</t>
  </si>
  <si>
    <t>Variable LFE(c,s,y): Life Cycle Fossil Fuel Energy content of consumption of energy source “c” in sector “s” in year “y”</t>
  </si>
  <si>
    <t>(Variation between total and product)</t>
  </si>
  <si>
    <t>Motor Gasoline is a subset of Petroleum.  Adding any data between the two would be double counting gasoline statistics.</t>
  </si>
  <si>
    <t>Carbon coefficients change yearly but its possible they arte not updated yearly.  Therefore it might make sense to choose the most recent coefficient and assign this for all future years</t>
  </si>
  <si>
    <t>Also need to assign a vcarbon coefficient for years prior to 1986. Also recommend using an average or a specific year and keeping that number as the constant</t>
  </si>
  <si>
    <t xml:space="preserve">Note: Fuel content is broken down by each sector's direct use. Conversions of fuel to electricity by the power sector is not carried through to each sector. </t>
  </si>
  <si>
    <t>(Select comparison variable, sector, and fuel type from dropdowns on left)</t>
  </si>
  <si>
    <t>http://hawaii.gov/dbedt/info/economic/data_reports/energy-trends</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</si>
  <si>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</si>
  <si>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</si>
  <si>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</si>
  <si>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</si>
  <si>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</si>
  <si>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</si>
  <si>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</si>
  <si>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</si>
  <si>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</si>
  <si>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</si>
  <si>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</si>
  <si>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</si>
  <si>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</si>
  <si>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</si>
  <si>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</si>
  <si>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</si>
  <si>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</si>
  <si>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</si>
  <si>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</si>
  <si>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</si>
  <si>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</si>
  <si>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</si>
  <si>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</si>
  <si>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</si>
  <si>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</si>
  <si>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</si>
  <si>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</si>
  <si>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</si>
  <si>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</si>
  <si>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</si>
  <si>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</si>
  <si>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Gasoline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</si>
  <si>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</si>
  <si>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</si>
  <si>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</si>
  <si>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</si>
  <si>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</si>
  <si>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</si>
  <si>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</si>
  <si>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</si>
  <si>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</si>
  <si>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</si>
  <si>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</si>
  <si>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</si>
  <si>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</si>
  <si>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</si>
  <si>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</si>
  <si>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</si>
  <si>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</si>
  <si>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</si>
  <si>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</si>
  <si>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</si>
  <si>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</si>
  <si>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</si>
  <si>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</si>
  <si>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</si>
  <si>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</si>
  <si>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</si>
  <si>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</si>
  <si>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</si>
  <si>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</si>
  <si>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</si>
  <si>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</si>
  <si>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</si>
  <si>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</si>
  <si>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</si>
  <si>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</si>
  <si>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</si>
  <si>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</si>
  <si>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</si>
  <si>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</si>
  <si>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</si>
  <si>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</si>
  <si>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</si>
  <si>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</si>
  <si>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</si>
  <si>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</si>
  <si>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</si>
  <si>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</si>
  <si>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</si>
  <si>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</si>
  <si>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</si>
  <si>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</si>
  <si>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</si>
  <si>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</si>
  <si>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</si>
  <si>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Date</t>
  </si>
  <si>
    <t>Resident population 1/Total</t>
  </si>
  <si>
    <t>Temporarily absent 3/</t>
  </si>
  <si>
    <t>De facto population 2/Total</t>
  </si>
  <si>
    <t>Visitors present 4/</t>
  </si>
  <si>
    <t>De facto-resident ratio 2/</t>
  </si>
  <si>
    <t>1/  The resident population is defined as the number of persons whose usual place of residence is in an</t>
  </si>
  <si>
    <t>area, regardless of physical location on the estimate or census date.  It includes military personnel stationed</t>
  </si>
  <si>
    <t>or homeported in the area and residents temporarily absent, but excludes visitors present.  Population estimates</t>
  </si>
  <si>
    <t>after 2009 were based on data released each December.</t>
  </si>
  <si>
    <t>2/  The de facto population is defined as the number of persons physically present in an area, regardless</t>
  </si>
  <si>
    <t>of military status or usual place of residence.  It includes visitors present but excludes residents temporarily</t>
  </si>
  <si>
    <t>absent, both calculated as an average daily census.  De facto  population figures after 2009  were revised</t>
  </si>
  <si>
    <t>based on resident population estimates released each December.  As a result of revisions to the resident and</t>
  </si>
  <si>
    <t>de facto population figures, the de facto-resident ratio may also differ from earlier figures.</t>
  </si>
  <si>
    <t>3/  Figures reflect changes in research methodology by the Hawaii State Department of Business,</t>
  </si>
  <si>
    <t>Economic Development &amp; Tourism in November 2000.</t>
  </si>
  <si>
    <t>4/  Average daily census.  Figures reflect changes in research methodology by the Hawaii State</t>
  </si>
  <si>
    <t>Department of Business, Economic Development &amp; Tourism in November 2000.</t>
  </si>
  <si>
    <t>Source:  U.S. Census Bureau; Hawaii Tourism Authority; Hawaii State Department of Business, Economic</t>
  </si>
  <si>
    <t>Development &amp; Tourism, Statistics &amp; Data Support Branch, Databook (annual).</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</si>
  <si>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</si>
  <si>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</si>
  <si>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</si>
  <si>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</si>
  <si>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</si>
  <si>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</si>
  <si>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</si>
  <si>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</si>
  <si>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</si>
  <si>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</si>
  <si>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</si>
  <si>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</si>
  <si>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</si>
  <si>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</si>
  <si>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</si>
  <si>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</si>
  <si>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</si>
  <si>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</si>
  <si>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</si>
  <si>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</si>
  <si>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</si>
  <si>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CRUDE OIL</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</si>
  <si>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</si>
  <si>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</si>
  <si>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</si>
  <si>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</si>
  <si>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</si>
  <si>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</si>
  <si>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</si>
  <si>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</si>
  <si>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</si>
  <si>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</si>
  <si>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</si>
  <si>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</si>
  <si>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</si>
  <si>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</si>
  <si>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</si>
  <si>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</si>
  <si>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</si>
  <si>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</si>
  <si>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</si>
  <si>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</si>
  <si>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</si>
  <si>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</si>
  <si>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</si>
  <si>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</si>
  <si>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</si>
  <si>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</si>
  <si>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</si>
  <si>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</si>
  <si>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</si>
  <si>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</si>
  <si>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</si>
  <si>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</si>
  <si>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</si>
  <si>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</si>
  <si>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</si>
  <si>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</si>
  <si>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</si>
  <si>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</si>
  <si>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</si>
  <si>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</si>
  <si>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</si>
  <si>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</si>
  <si>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</si>
  <si>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</si>
  <si>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</si>
  <si>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</si>
  <si>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</si>
  <si>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</si>
  <si>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</si>
  <si>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</si>
  <si>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</si>
  <si>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</si>
  <si>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</si>
  <si>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</si>
  <si>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</si>
  <si>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</si>
  <si>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</si>
  <si>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</si>
  <si>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</si>
  <si>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</si>
  <si>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</si>
  <si>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</si>
  <si>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</si>
  <si>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</si>
  <si>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</si>
  <si>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</si>
  <si>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</si>
  <si>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</si>
  <si>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</si>
  <si>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</si>
  <si>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</si>
  <si>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</si>
  <si>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</si>
  <si>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</si>
  <si>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</si>
  <si>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</si>
  <si>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</si>
  <si>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</si>
  <si>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</si>
  <si>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</si>
  <si>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</si>
  <si>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</si>
  <si>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</si>
  <si>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</si>
  <si>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</si>
  <si>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</si>
  <si>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</si>
  <si>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</si>
  <si>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</si>
  <si>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</si>
  <si>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</si>
  <si>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</si>
  <si>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</si>
  <si>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</si>
  <si>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</si>
  <si>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</si>
  <si>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</si>
  <si>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</si>
  <si>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</si>
  <si>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</si>
  <si>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</si>
  <si>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</si>
  <si>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</si>
  <si>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ASPHALT &amp; ROAD OIL</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</si>
  <si>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</si>
  <si>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</si>
  <si>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</si>
  <si>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</si>
  <si>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</si>
  <si>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</si>
  <si>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</si>
  <si>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</si>
  <si>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</si>
  <si>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</si>
  <si>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</si>
  <si>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</si>
  <si>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</si>
  <si>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</si>
  <si>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</si>
  <si>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</si>
  <si>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</si>
  <si>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</si>
  <si>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</si>
  <si>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FUEL ETHANOL</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</si>
  <si>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</si>
  <si>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</si>
  <si>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</si>
  <si>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</si>
  <si>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</si>
  <si>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</si>
  <si>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</si>
  <si>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</si>
  <si>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</si>
  <si>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</si>
  <si>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</si>
  <si>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</si>
  <si>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</si>
  <si>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</si>
  <si>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</si>
  <si>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</si>
  <si>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</si>
  <si>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</si>
  <si>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</si>
  <si>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</si>
  <si>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</si>
  <si>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</si>
  <si>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</si>
  <si>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</si>
  <si>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</si>
  <si>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</si>
  <si>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</si>
  <si>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</si>
  <si>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All Other Motor Gas Blending Components</t>
  </si>
  <si>
    <t>RICHMOND CA</t>
  </si>
  <si>
    <t>Residual Fuel, 0.31-1.00% Sulfur</t>
  </si>
  <si>
    <t xml:space="preserve"> </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</si>
  <si>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</si>
  <si>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</si>
  <si>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</si>
  <si>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</si>
  <si>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</si>
  <si>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</si>
  <si>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</si>
  <si>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</si>
  <si>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</si>
  <si>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</si>
  <si>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</si>
  <si>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</si>
  <si>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</si>
  <si>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</si>
  <si>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</si>
  <si>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</si>
  <si>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</si>
  <si>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</si>
  <si>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</si>
  <si>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</si>
  <si>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</si>
  <si>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</si>
  <si>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</si>
  <si>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</si>
  <si>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</si>
  <si>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</si>
  <si>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</si>
  <si>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</si>
  <si>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</si>
  <si>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</si>
  <si>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</si>
  <si>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</si>
  <si>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</si>
  <si>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</si>
  <si>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</si>
  <si>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</si>
  <si>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</si>
  <si>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</si>
  <si>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</si>
  <si>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</si>
  <si>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</si>
  <si>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</si>
  <si>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</si>
  <si>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</si>
  <si>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</si>
  <si>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</si>
  <si>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</si>
  <si>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</si>
  <si>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</si>
  <si>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</si>
  <si>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</si>
  <si>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</si>
  <si>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</si>
  <si>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</si>
  <si>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</si>
  <si>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</si>
  <si>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State</t>
  </si>
  <si>
    <t>Description</t>
  </si>
  <si>
    <t>MSN</t>
  </si>
  <si>
    <t>Aviation gasoline blending components consumed by the industrial sector</t>
  </si>
  <si>
    <t>ABICB</t>
  </si>
  <si>
    <t>ABICP</t>
  </si>
  <si>
    <t>Thousand barrels</t>
  </si>
  <si>
    <t>Asphalt and road oil consumed by the industrial sector</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</si>
  <si>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</si>
  <si>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</si>
  <si>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</si>
  <si>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</si>
  <si>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</si>
  <si>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</si>
  <si>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</si>
  <si>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</si>
  <si>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</si>
  <si>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</si>
  <si>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</si>
  <si>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</si>
  <si>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</si>
  <si>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</si>
  <si>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</si>
  <si>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</si>
  <si>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</si>
  <si>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</si>
  <si>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</si>
  <si>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</si>
  <si>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</si>
  <si>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</si>
  <si>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</si>
  <si>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</si>
  <si>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</si>
  <si>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</si>
  <si>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</si>
  <si>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</si>
  <si>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</si>
  <si>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</si>
  <si>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</si>
  <si>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</si>
  <si>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</si>
  <si>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</si>
  <si>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</si>
  <si>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</si>
  <si>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</si>
  <si>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</si>
  <si>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</si>
  <si>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</si>
  <si>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</si>
  <si>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</si>
  <si>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</si>
  <si>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</si>
  <si>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</si>
  <si>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</si>
  <si>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</si>
  <si>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</si>
  <si>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</si>
  <si>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</si>
  <si>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</si>
  <si>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</si>
  <si>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</si>
  <si>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</si>
  <si>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</si>
  <si>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</si>
  <si>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</si>
  <si>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</si>
  <si>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</si>
  <si>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</si>
  <si>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</si>
  <si>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</si>
  <si>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</si>
  <si>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</si>
  <si>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</si>
  <si>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</si>
  <si>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Coal price in the commercial sector</t>
  </si>
  <si>
    <t>CLCCD</t>
  </si>
  <si>
    <t>CLCCP</t>
  </si>
  <si>
    <t>Coal expenditures in the commercial sector</t>
  </si>
  <si>
    <t>CLCCV</t>
  </si>
  <si>
    <t>Coal consumed by the electric power sector</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</si>
  <si>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</si>
  <si>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</si>
  <si>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</si>
  <si>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</si>
  <si>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</si>
  <si>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</si>
  <si>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</si>
  <si>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</si>
  <si>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</si>
  <si>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</si>
  <si>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</si>
  <si>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</si>
  <si>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</si>
  <si>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</si>
  <si>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</si>
  <si>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</si>
  <si>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</si>
  <si>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</si>
  <si>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</si>
  <si>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</si>
  <si>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</si>
  <si>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</si>
  <si>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</si>
  <si>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</si>
  <si>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</si>
  <si>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</si>
  <si>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</si>
  <si>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</si>
  <si>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</si>
  <si>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</si>
  <si>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</si>
  <si>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</si>
  <si>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</si>
  <si>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</si>
  <si>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</si>
  <si>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</si>
  <si>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</si>
  <si>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</si>
  <si>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</si>
  <si>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</si>
  <si>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</si>
  <si>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</si>
  <si>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</si>
  <si>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</si>
  <si>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</si>
  <si>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</si>
  <si>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</si>
  <si>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</si>
  <si>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</si>
  <si>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</si>
  <si>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</si>
  <si>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</si>
  <si>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</si>
  <si>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</si>
  <si>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</si>
  <si>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</si>
  <si>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</si>
  <si>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</si>
  <si>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</si>
  <si>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</si>
  <si>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</si>
  <si>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</si>
  <si>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</si>
  <si>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</si>
  <si>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</si>
  <si>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</si>
  <si>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</si>
  <si>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</si>
  <si>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</si>
  <si>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</si>
  <si>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</si>
  <si>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</si>
  <si>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</si>
  <si>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</si>
  <si>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</si>
  <si>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</si>
  <si>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</si>
  <si>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</si>
  <si>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</si>
  <si>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</si>
  <si>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</si>
  <si>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</si>
  <si>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</si>
  <si>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</si>
  <si>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</si>
  <si>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</si>
  <si>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</si>
  <si>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</si>
  <si>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</si>
  <si>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</si>
  <si>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</si>
  <si>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</si>
  <si>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</si>
  <si>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</si>
  <si>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</si>
  <si>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</si>
  <si>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</si>
  <si>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</si>
  <si>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</si>
  <si>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</si>
  <si>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</si>
  <si>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</si>
  <si>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</si>
  <si>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</si>
  <si>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</si>
  <si>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</si>
  <si>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</si>
  <si>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</si>
  <si>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</si>
  <si>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</si>
  <si>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</si>
  <si>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</si>
  <si>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</si>
  <si>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</si>
  <si>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</si>
  <si>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</si>
  <si>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</si>
  <si>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</si>
  <si>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</si>
  <si>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</si>
  <si>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</si>
  <si>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</si>
  <si>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</si>
  <si>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</si>
  <si>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</si>
  <si>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</si>
  <si>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</si>
  <si>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</si>
  <si>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</si>
  <si>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</si>
  <si>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</si>
  <si>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</si>
  <si>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</si>
  <si>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</si>
  <si>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</si>
  <si>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</si>
  <si>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</si>
  <si>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</si>
  <si>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</si>
  <si>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</si>
  <si>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</si>
  <si>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</si>
  <si>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</si>
  <si>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</si>
  <si>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</si>
  <si>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</si>
  <si>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</si>
  <si>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</si>
  <si>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</si>
  <si>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</si>
  <si>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</si>
  <si>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</si>
  <si>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</si>
  <si>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</si>
  <si>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</si>
  <si>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</si>
  <si>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</si>
  <si>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</si>
  <si>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</si>
  <si>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</si>
  <si>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</si>
  <si>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</si>
  <si>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</si>
  <si>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</si>
  <si>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</si>
  <si>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</si>
  <si>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</si>
  <si>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</si>
  <si>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</si>
  <si>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</si>
  <si>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</si>
  <si>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</si>
  <si>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</si>
  <si>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</si>
  <si>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</si>
  <si>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</si>
  <si>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</si>
  <si>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</si>
  <si>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</si>
  <si>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</si>
  <si>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</si>
  <si>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</si>
  <si>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</si>
  <si>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</si>
  <si>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</si>
  <si>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</si>
  <si>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</si>
  <si>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</si>
  <si>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</si>
  <si>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</si>
  <si>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</si>
  <si>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</si>
  <si>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</si>
  <si>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</si>
  <si>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</si>
  <si>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</si>
  <si>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</si>
  <si>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</si>
  <si>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</si>
  <si>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</si>
  <si>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</si>
  <si>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</si>
  <si>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</si>
  <si>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</si>
  <si>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</si>
  <si>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</si>
  <si>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</si>
  <si>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</si>
  <si>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</si>
  <si>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</si>
  <si>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</si>
  <si>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</si>
  <si>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</si>
  <si>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</si>
  <si>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</si>
  <si>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</si>
  <si>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</si>
  <si>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</si>
  <si>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</si>
  <si>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</si>
  <si>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</si>
  <si>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</si>
  <si>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</si>
  <si>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</si>
  <si>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</si>
  <si>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</si>
  <si>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</si>
  <si>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</si>
  <si>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</si>
  <si>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</si>
  <si>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</si>
  <si>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</si>
  <si>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</si>
  <si>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</si>
  <si>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</si>
  <si>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</si>
  <si>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</si>
  <si>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</si>
  <si>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</si>
  <si>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</si>
  <si>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</si>
  <si>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</si>
  <si>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</si>
  <si>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</si>
  <si>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</si>
  <si>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</si>
  <si>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</si>
  <si>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</si>
  <si>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</si>
  <si>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</si>
  <si>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</si>
  <si>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</si>
  <si>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</si>
  <si>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</si>
  <si>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</si>
  <si>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</si>
  <si>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</si>
  <si>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</si>
  <si>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</si>
  <si>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</si>
  <si>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</si>
  <si>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</si>
  <si>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</si>
  <si>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</si>
  <si>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</si>
  <si>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</si>
  <si>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</si>
  <si>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</si>
  <si>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</si>
  <si>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</si>
  <si>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</si>
  <si>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</si>
  <si>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</si>
  <si>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</si>
  <si>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</si>
  <si>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</si>
  <si>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</si>
  <si>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</si>
  <si>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</si>
  <si>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</si>
  <si>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</si>
  <si>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</si>
  <si>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</si>
  <si>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</si>
  <si>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</si>
  <si>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</si>
  <si>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</si>
  <si>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</si>
  <si>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</si>
  <si>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</si>
  <si>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</si>
  <si>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</si>
  <si>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</si>
  <si>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</si>
  <si>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</si>
  <si>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</si>
  <si>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</si>
  <si>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</si>
  <si>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</si>
  <si>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</si>
  <si>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</si>
  <si>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</si>
  <si>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</si>
  <si>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</si>
  <si>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</si>
  <si>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</si>
  <si>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</si>
  <si>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</si>
  <si>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</si>
  <si>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</si>
  <si>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</si>
  <si>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</si>
  <si>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</si>
  <si>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</si>
  <si>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</si>
  <si>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</si>
  <si>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</si>
  <si>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</si>
  <si>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</si>
  <si>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</si>
  <si>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</si>
  <si>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</si>
  <si>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</si>
  <si>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</si>
  <si>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</si>
  <si>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</si>
  <si>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</si>
  <si>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</si>
  <si>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</si>
  <si>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</si>
  <si>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</si>
  <si>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</si>
  <si>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</si>
  <si>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</si>
  <si>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</si>
  <si>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</si>
  <si>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</si>
  <si>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</si>
  <si>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</si>
  <si>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</si>
  <si>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</si>
  <si>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</si>
  <si>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</si>
  <si>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</si>
  <si>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</si>
  <si>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</si>
  <si>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</si>
  <si>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</si>
  <si>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</si>
  <si>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</si>
  <si>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</si>
  <si>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</si>
  <si>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</si>
  <si>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</si>
  <si>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</si>
  <si>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</si>
  <si>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</si>
  <si>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</si>
  <si>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</si>
  <si>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</si>
  <si>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</si>
  <si>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</si>
  <si>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</si>
  <si>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</si>
  <si>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</si>
  <si>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</si>
  <si>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JFTCB</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</si>
  <si>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</si>
  <si>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</si>
  <si>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</si>
  <si>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</si>
  <si>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</si>
  <si>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</si>
  <si>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</si>
  <si>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</si>
  <si>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</si>
  <si>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</si>
  <si>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</si>
  <si>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</si>
  <si>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</si>
  <si>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</si>
  <si>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</si>
  <si>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</si>
  <si>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</si>
  <si>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</si>
  <si>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</si>
  <si>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</si>
  <si>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</si>
  <si>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</si>
  <si>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</si>
  <si>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</si>
  <si>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</si>
  <si>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Kerosene price in the commercial sector</t>
  </si>
  <si>
    <t>KSCCD</t>
  </si>
  <si>
    <t>KSCCP</t>
  </si>
  <si>
    <t>Kerosene expenditures in the commercial sector</t>
  </si>
  <si>
    <t>KSCCV</t>
  </si>
  <si>
    <t>Kerosene consumed by the industrial sector</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</si>
  <si>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</si>
  <si>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</si>
  <si>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</si>
  <si>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</si>
  <si>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</si>
  <si>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</si>
  <si>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</si>
  <si>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</si>
  <si>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</si>
  <si>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</si>
  <si>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</si>
  <si>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</si>
  <si>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</si>
  <si>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</si>
  <si>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</si>
  <si>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</si>
  <si>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</si>
  <si>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</si>
  <si>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</si>
  <si>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</si>
  <si>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</si>
  <si>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</si>
  <si>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</si>
  <si>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</si>
  <si>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</si>
  <si>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</si>
  <si>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</si>
  <si>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</si>
  <si>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</si>
  <si>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</si>
  <si>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</si>
  <si>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</si>
  <si>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</si>
  <si>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</si>
  <si>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</si>
  <si>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</si>
  <si>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</si>
  <si>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</si>
  <si>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</si>
  <si>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Lubricants price in the transportation sector</t>
  </si>
  <si>
    <t>LUACD</t>
  </si>
  <si>
    <t>LUACP</t>
  </si>
  <si>
    <t>Lubricants expenditures in the transportation sector</t>
  </si>
  <si>
    <t>LUACV</t>
  </si>
  <si>
    <t>Lubricants consumed by the industrial sector</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</si>
  <si>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</si>
  <si>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</si>
  <si>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</si>
  <si>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</si>
  <si>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</si>
  <si>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</si>
  <si>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</si>
  <si>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</si>
  <si>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</si>
  <si>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</si>
  <si>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</si>
  <si>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</si>
  <si>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</si>
  <si>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</si>
  <si>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</si>
  <si>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</si>
  <si>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</si>
  <si>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</si>
  <si>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</si>
  <si>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</si>
  <si>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</si>
  <si>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</si>
  <si>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</si>
  <si>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</si>
  <si>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</si>
  <si>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</si>
  <si>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</si>
  <si>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</si>
  <si>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</si>
  <si>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</si>
  <si>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</si>
  <si>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</si>
  <si>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</si>
  <si>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</si>
  <si>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</si>
  <si>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</si>
  <si>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</si>
  <si>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</si>
  <si>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</si>
  <si>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</si>
  <si>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</si>
  <si>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</si>
  <si>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</si>
  <si>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</si>
  <si>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</si>
  <si>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</si>
  <si>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</si>
  <si>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</si>
  <si>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</si>
  <si>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</si>
  <si>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</si>
  <si>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</si>
  <si>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</si>
  <si>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</si>
  <si>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</si>
  <si>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</si>
  <si>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</si>
  <si>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</si>
  <si>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</si>
  <si>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</si>
  <si>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</si>
  <si>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</si>
  <si>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</si>
  <si>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</si>
  <si>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</si>
  <si>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</si>
  <si>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</si>
  <si>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</si>
  <si>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</si>
  <si>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</si>
  <si>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</si>
  <si>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</si>
  <si>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</si>
  <si>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</si>
  <si>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</si>
  <si>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</si>
  <si>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</si>
  <si>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</si>
  <si>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</si>
  <si>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</si>
  <si>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</si>
  <si>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</si>
  <si>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</si>
  <si>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</si>
  <si>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</si>
  <si>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</si>
  <si>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</si>
  <si>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</si>
  <si>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</si>
  <si>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</si>
  <si>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</si>
  <si>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</si>
  <si>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</si>
  <si>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</si>
  <si>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</si>
  <si>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</si>
  <si>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</si>
  <si>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</si>
  <si>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</si>
  <si>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</si>
  <si>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</si>
  <si>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</si>
  <si>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</si>
  <si>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</si>
  <si>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</si>
  <si>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</si>
  <si>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</si>
  <si>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</si>
  <si>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</si>
  <si>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</si>
  <si>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</si>
  <si>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</si>
  <si>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</si>
  <si>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</si>
  <si>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</si>
  <si>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</si>
  <si>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</si>
  <si>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</si>
  <si>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</si>
  <si>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NGTCB</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</si>
  <si>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</si>
  <si>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</si>
  <si>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</si>
  <si>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</si>
  <si>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</si>
  <si>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</si>
  <si>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</si>
  <si>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</si>
  <si>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</si>
  <si>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</si>
  <si>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</si>
  <si>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</si>
  <si>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</si>
  <si>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</si>
  <si>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</si>
  <si>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</si>
  <si>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</si>
  <si>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</si>
  <si>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</si>
  <si>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</si>
  <si>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</si>
  <si>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</si>
  <si>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</si>
  <si>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</si>
  <si>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</si>
  <si>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</si>
  <si>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</si>
  <si>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</si>
  <si>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</si>
  <si>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</si>
  <si>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</si>
  <si>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</si>
  <si>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</si>
  <si>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</si>
  <si>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</si>
  <si>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</si>
  <si>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</si>
  <si>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</si>
  <si>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</si>
  <si>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</si>
  <si>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</si>
  <si>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</si>
  <si>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</si>
  <si>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</si>
  <si>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</si>
  <si>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</si>
  <si>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</si>
  <si>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</si>
  <si>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</si>
  <si>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</si>
  <si>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</si>
  <si>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</si>
  <si>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</si>
  <si>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</si>
  <si>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</si>
  <si>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</si>
  <si>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</si>
  <si>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</si>
  <si>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</si>
  <si>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</si>
  <si>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</si>
  <si>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</si>
  <si>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</si>
  <si>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</si>
  <si>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</si>
  <si>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</si>
  <si>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</si>
  <si>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</si>
  <si>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</si>
  <si>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</si>
  <si>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</si>
  <si>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</si>
  <si>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</si>
  <si>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</si>
  <si>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</si>
  <si>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</si>
  <si>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</si>
  <si>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</si>
  <si>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</si>
  <si>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</si>
  <si>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</si>
  <si>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</si>
  <si>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</si>
  <si>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</si>
  <si>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</si>
  <si>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</si>
  <si>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</si>
  <si>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</si>
  <si>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</si>
  <si>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</si>
  <si>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All petroleum products average price in the transportation sector</t>
  </si>
  <si>
    <t>PAACD</t>
  </si>
  <si>
    <t>PAACP</t>
  </si>
  <si>
    <t>All petroleum products total expenditures in the transportation sector</t>
  </si>
  <si>
    <t>PAACV</t>
  </si>
  <si>
    <t>All petroleum products consumed by the commercial sector</t>
  </si>
  <si>
    <t>All petroleum products average price in the commercial sector</t>
  </si>
  <si>
    <t>PACCD</t>
  </si>
  <si>
    <t>PACCP</t>
  </si>
  <si>
    <t>All petroleum products total expenditures in the commercial sector</t>
  </si>
  <si>
    <t>PACCV</t>
  </si>
  <si>
    <t>All petroleum products consumed by the electric power sector</t>
  </si>
  <si>
    <t>All petroleum products average price in the electric power sector</t>
  </si>
  <si>
    <t>PAEID</t>
  </si>
  <si>
    <t>PAEIP</t>
  </si>
  <si>
    <t>All petroleum products total expenditures in the electric power sector</t>
  </si>
  <si>
    <t>PAEIV</t>
  </si>
  <si>
    <t>All petroleum products consumed by the industrial sector</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</si>
  <si>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</si>
  <si>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</si>
  <si>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</si>
  <si>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</si>
  <si>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</si>
  <si>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</si>
  <si>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</si>
  <si>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</si>
  <si>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</si>
  <si>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</si>
  <si>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</si>
  <si>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</si>
  <si>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</si>
  <si>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</si>
  <si>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</si>
  <si>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</si>
  <si>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</si>
  <si>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</si>
  <si>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</si>
  <si>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</si>
  <si>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</si>
  <si>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</si>
  <si>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</si>
  <si>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</si>
  <si>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</si>
  <si>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</si>
  <si>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</si>
  <si>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</si>
  <si>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</si>
  <si>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</si>
  <si>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</si>
  <si>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</si>
  <si>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</si>
  <si>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</si>
  <si>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</si>
  <si>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</si>
  <si>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</si>
  <si>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</si>
  <si>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</si>
  <si>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</si>
  <si>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</si>
  <si>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</si>
  <si>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</si>
  <si>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</si>
  <si>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</si>
  <si>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</si>
  <si>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</si>
  <si>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</si>
  <si>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</si>
  <si>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</si>
  <si>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</si>
  <si>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</si>
  <si>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</si>
  <si>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</si>
  <si>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</si>
  <si>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</si>
  <si>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</si>
  <si>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</si>
  <si>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</si>
  <si>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</si>
  <si>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</si>
  <si>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</si>
  <si>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</si>
  <si>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</si>
  <si>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</si>
  <si>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</si>
  <si>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</si>
  <si>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</si>
  <si>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</si>
  <si>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</si>
  <si>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</si>
  <si>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</si>
  <si>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</si>
  <si>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</si>
  <si>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</si>
  <si>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</si>
  <si>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</si>
  <si>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</si>
  <si>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</si>
  <si>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</si>
  <si>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</si>
  <si>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</si>
  <si>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</si>
  <si>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</si>
  <si>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</si>
  <si>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</si>
  <si>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</si>
  <si>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</si>
  <si>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</si>
  <si>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</si>
  <si>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</si>
  <si>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</si>
  <si>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</si>
  <si>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</si>
  <si>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</si>
  <si>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</si>
  <si>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</si>
  <si>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</si>
  <si>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</si>
  <si>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</si>
  <si>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</si>
  <si>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</si>
  <si>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</si>
  <si>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</si>
  <si>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</si>
  <si>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</si>
  <si>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</si>
  <si>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</si>
  <si>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</si>
  <si>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</si>
  <si>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</si>
  <si>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</si>
  <si>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</si>
  <si>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</si>
  <si>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</si>
  <si>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</si>
  <si>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</si>
  <si>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</si>
  <si>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</si>
  <si>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</si>
  <si>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</si>
  <si>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</si>
  <si>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</si>
  <si>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</si>
  <si>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</si>
  <si>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</si>
  <si>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</si>
  <si>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</si>
  <si>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</si>
  <si>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</si>
  <si>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</si>
  <si>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</si>
  <si>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</si>
  <si>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</si>
  <si>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</si>
  <si>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</si>
  <si>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</si>
  <si>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</si>
  <si>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</si>
  <si>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</si>
  <si>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</si>
  <si>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</si>
  <si>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</si>
  <si>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</si>
  <si>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</si>
  <si>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</si>
  <si>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</si>
  <si>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</si>
  <si>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</si>
  <si>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</si>
  <si>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</si>
  <si>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</si>
  <si>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</si>
  <si>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</si>
  <si>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</si>
  <si>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</si>
  <si>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</si>
  <si>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</si>
  <si>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</si>
  <si>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</si>
  <si>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</si>
  <si>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</si>
  <si>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</si>
  <si>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</si>
  <si>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</si>
  <si>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</si>
  <si>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</si>
  <si>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</si>
  <si>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</si>
  <si>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</si>
  <si>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</si>
  <si>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</si>
  <si>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Residual fuel oil price in the electric power sector</t>
  </si>
  <si>
    <t>RFEID</t>
  </si>
  <si>
    <t>RFEIP</t>
  </si>
  <si>
    <t>Residual fuel oil expenditures in the electric power sector</t>
  </si>
  <si>
    <t>RFEIV</t>
  </si>
  <si>
    <t>Residual fuel oil consumed by the industrial sector</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</si>
  <si>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</si>
  <si>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</si>
  <si>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</si>
  <si>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</si>
  <si>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</si>
  <si>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</si>
  <si>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</si>
  <si>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</si>
  <si>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</si>
  <si>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</si>
  <si>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</si>
  <si>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</si>
  <si>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</si>
  <si>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RFTCP</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</si>
  <si>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</si>
  <si>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</si>
  <si>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</si>
  <si>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</si>
  <si>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</si>
  <si>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</si>
  <si>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</si>
  <si>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</si>
  <si>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</si>
  <si>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</si>
  <si>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</si>
  <si>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</si>
  <si>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</si>
  <si>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</si>
  <si>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</si>
  <si>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</si>
  <si>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</si>
  <si>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</si>
  <si>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</si>
  <si>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</si>
  <si>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</si>
  <si>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</si>
  <si>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</si>
  <si>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</si>
  <si>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</si>
  <si>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</si>
  <si>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</si>
  <si>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</si>
  <si>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</si>
  <si>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</si>
  <si>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</si>
  <si>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</si>
  <si>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</si>
  <si>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</si>
  <si>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</si>
  <si>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</si>
  <si>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</si>
  <si>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</si>
  <si>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</si>
  <si>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</si>
  <si>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</si>
  <si>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</si>
  <si>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</si>
  <si>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</si>
  <si>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</si>
  <si>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</si>
  <si>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</si>
  <si>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</si>
  <si>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</si>
  <si>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</si>
  <si>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</si>
  <si>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</si>
  <si>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</si>
  <si>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</si>
  <si>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</si>
  <si>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</si>
  <si>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</si>
  <si>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</si>
  <si>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</si>
  <si>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</si>
  <si>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</si>
  <si>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</si>
  <si>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</si>
  <si>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</si>
  <si>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</si>
  <si>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</si>
  <si>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</si>
  <si>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</si>
  <si>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</si>
  <si>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</si>
  <si>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</si>
  <si>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</si>
  <si>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</si>
  <si>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</si>
  <si>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</si>
  <si>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</si>
  <si>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</si>
  <si>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</si>
  <si>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</si>
  <si>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</si>
  <si>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</si>
  <si>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</si>
  <si>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</si>
  <si>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</si>
  <si>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</si>
  <si>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</si>
  <si>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</si>
  <si>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</si>
  <si>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</si>
  <si>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</si>
  <si>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</si>
  <si>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</si>
  <si>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</si>
  <si>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</si>
  <si>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</si>
  <si>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</si>
  <si>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</si>
  <si>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</si>
  <si>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</si>
  <si>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</si>
  <si>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</si>
  <si>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</si>
  <si>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</si>
  <si>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</si>
  <si>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</si>
  <si>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</si>
  <si>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</si>
  <si>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</si>
  <si>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</si>
  <si>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</si>
  <si>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</si>
  <si>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</si>
  <si>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</si>
  <si>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</si>
  <si>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</si>
  <si>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</si>
  <si>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</si>
  <si>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</si>
  <si>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</si>
  <si>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</si>
  <si>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</si>
  <si>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</si>
  <si>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</si>
  <si>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</si>
  <si>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</si>
  <si>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</si>
  <si>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</si>
  <si>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</si>
  <si>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</si>
  <si>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</si>
  <si>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</si>
  <si>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</si>
  <si>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</si>
  <si>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</si>
  <si>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</si>
  <si>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</si>
  <si>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</si>
  <si>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</si>
  <si>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</si>
  <si>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</si>
  <si>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</si>
  <si>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</si>
  <si>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</si>
  <si>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</si>
  <si>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</si>
  <si>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</si>
  <si>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</si>
  <si>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</si>
  <si>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</si>
  <si>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</si>
  <si>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</si>
  <si>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</si>
  <si>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</si>
  <si>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</si>
  <si>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</si>
  <si>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</si>
  <si>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</si>
  <si>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</si>
  <si>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</si>
  <si>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</si>
  <si>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</si>
  <si>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</si>
  <si>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</si>
  <si>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</si>
  <si>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</si>
  <si>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</si>
  <si>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</si>
  <si>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</si>
  <si>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</si>
  <si>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</si>
  <si>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</si>
  <si>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</si>
  <si>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</si>
  <si>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</si>
  <si>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</si>
  <si>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</si>
  <si>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</si>
  <si>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</si>
  <si>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</si>
  <si>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</si>
  <si>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</si>
  <si>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</si>
  <si>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</si>
  <si>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</si>
  <si>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</si>
  <si>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</si>
  <si>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</si>
  <si>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</si>
  <si>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</si>
  <si>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</si>
  <si>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</si>
  <si>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</si>
  <si>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</si>
  <si>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</si>
  <si>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</si>
  <si>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</si>
  <si>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</si>
  <si>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</si>
  <si>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</si>
  <si>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</si>
  <si>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</si>
  <si>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</si>
  <si>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</si>
  <si>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</si>
  <si>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</si>
  <si>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</si>
  <si>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</si>
  <si>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</si>
  <si>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</si>
  <si>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</si>
  <si>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</si>
  <si>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</si>
  <si>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</si>
  <si>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</si>
  <si>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</si>
  <si>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</si>
  <si>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</si>
  <si>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</si>
  <si>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</si>
  <si>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</si>
  <si>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</si>
  <si>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</si>
  <si>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</si>
  <si>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</si>
  <si>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</si>
  <si>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</si>
  <si>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</si>
  <si>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</si>
  <si>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</si>
  <si>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</si>
  <si>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</si>
  <si>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</si>
  <si>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</si>
  <si>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</si>
  <si>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conversion rate</t>
  </si>
  <si>
    <t>Paste Source</t>
  </si>
  <si>
    <t>mmbtu/barrel</t>
  </si>
  <si>
    <t>unit</t>
  </si>
  <si>
    <t>source</t>
  </si>
  <si>
    <t>Total Biodiesel Consumption (Thousand Barrels)</t>
  </si>
  <si>
    <t>Total Biodiesel Consumption</t>
  </si>
  <si>
    <t>thousand barrel</t>
  </si>
  <si>
    <t>Foreign</t>
  </si>
  <si>
    <t>Factor:</t>
  </si>
  <si>
    <t>Domestic Imports</t>
  </si>
  <si>
    <t>Locally Produced</t>
  </si>
  <si>
    <t>Total Biodiesel Consumption (Consumed=Imported)</t>
  </si>
  <si>
    <t>Total Biodiesel Imports, by Country (MMBTU)</t>
  </si>
  <si>
    <t>mmbtu</t>
  </si>
  <si>
    <t>Biodiesel Consumption Transportation Sector (Factor = .55)</t>
  </si>
  <si>
    <t>Biodiesel Consumption Power Sector (Factor = .45)</t>
  </si>
  <si>
    <t>billion btu</t>
  </si>
  <si>
    <t>Variable UE(c,y): Upstream Emissions by year and country [kgCO2e]</t>
  </si>
  <si>
    <t>Total WTT (Well-to-Tank) (kgCO2e/MMBtu)</t>
  </si>
  <si>
    <t>kgCO2e</t>
  </si>
  <si>
    <t>total</t>
  </si>
  <si>
    <t>total emissions attributable to life cycle fuel consumption</t>
  </si>
  <si>
    <t>Weighted LCEF</t>
  </si>
  <si>
    <t>Tailpipe Emissions</t>
  </si>
  <si>
    <t>Total Emissions Factor</t>
  </si>
  <si>
    <t>Variable UEC(c,y): Life Cycle Emissions by year and country [MMBTU]</t>
  </si>
  <si>
    <t>Total WTT (Well-to-Tank) (kgCO2/MMBtu)</t>
  </si>
  <si>
    <t>MMBtu</t>
  </si>
  <si>
    <t>Variable UEF(c,y): Upstream Energy Factor [%]</t>
  </si>
  <si>
    <t>Coefficient</t>
  </si>
  <si>
    <t>percentage</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</si>
  <si>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</si>
  <si>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</si>
  <si>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</si>
  <si>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</si>
  <si>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</si>
  <si>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</si>
  <si>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</si>
  <si>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</si>
  <si>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</si>
  <si>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</si>
  <si>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</si>
  <si>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</si>
  <si>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</si>
  <si>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</si>
  <si>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</si>
  <si>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</si>
  <si>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</si>
  <si>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</si>
  <si>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</si>
  <si>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</si>
  <si>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</si>
  <si>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</si>
  <si>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</si>
  <si>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kgCO2/mmbtu</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</si>
  <si>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</si>
  <si>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</si>
  <si>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</si>
  <si>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</si>
  <si>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</si>
  <si>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</si>
  <si>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</si>
  <si>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</si>
  <si>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</si>
  <si>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</si>
  <si>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</si>
  <si>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</si>
  <si>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</si>
  <si>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</si>
  <si>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</si>
  <si>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</si>
  <si>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</si>
  <si>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</si>
  <si>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</si>
  <si>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</si>
  <si>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</si>
  <si>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</si>
  <si>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Jet Fuel</t>
  </si>
  <si>
    <t>JFTCb</t>
  </si>
  <si>
    <t>KSTCb</t>
  </si>
  <si>
    <t>LGTCb</t>
  </si>
  <si>
    <t>LUTCb</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</si>
  <si>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</si>
  <si>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</si>
  <si>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</si>
  <si>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</si>
  <si>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</si>
  <si>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</si>
  <si>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</si>
  <si>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</si>
  <si>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</si>
  <si>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</si>
  <si>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</si>
  <si>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</si>
  <si>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</si>
  <si>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Distillate Fuel Imports, by Country (Thousand Barrels)</t>
  </si>
  <si>
    <t>Note: Total imports are assumed to equal total consumption</t>
  </si>
  <si>
    <t>conversion rate *could use one number across all years from appendix g conversion sheet. Motor gas is 5.1</t>
  </si>
  <si>
    <t xml:space="preserve">http://www.eia.gov/forecasts/aeo/pdf/appg.pdf </t>
  </si>
  <si>
    <t>Country</t>
  </si>
  <si>
    <t xml:space="preserve">http://www.eia.gov/oil_gas/petroleum/data_publications/company_level_imports/cli_explanation.html </t>
  </si>
  <si>
    <t>Total Foreign Imports of Dist Fuel Oil</t>
  </si>
  <si>
    <t>Total Dist Fuel Oil (Consumed=Imported)</t>
  </si>
  <si>
    <t>Total Domestic Dist Fuel Oil Consumed</t>
  </si>
  <si>
    <t>Total Distillate Fuel Imports, by Country (MMBTU)</t>
  </si>
  <si>
    <t>eia total</t>
  </si>
  <si>
    <t>difference</t>
  </si>
  <si>
    <t>US</t>
  </si>
  <si>
    <t>Average Petroleum Coefficient for Hawaii</t>
  </si>
  <si>
    <t>total foreign</t>
  </si>
  <si>
    <t>total petroleum</t>
  </si>
  <si>
    <t>In some years consumption was lower than imports, likely a results of in increase in local petroleum stocks. For these years, the greater number was taken between consumption and foreign imports</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</si>
  <si>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</si>
  <si>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Total Ethanol Imports, by Country (Thousand Barrels)</t>
  </si>
  <si>
    <t>Total Foreign Ethanol Imports</t>
  </si>
  <si>
    <t>Total Ethanol Consumption (Consumed=Imported)</t>
  </si>
  <si>
    <t>Total Domestically Purchased Ethanol</t>
  </si>
  <si>
    <t>Total Ethanol Imports, by Country (MMBTU)</t>
  </si>
  <si>
    <t>total ethanol</t>
  </si>
  <si>
    <t>Total Gasoline Imports, by Country (Thousand Barrels)</t>
  </si>
  <si>
    <t>Total Foreign Imports of Gasoline</t>
  </si>
  <si>
    <t>Total Gasoline (Consumed=Imported)</t>
  </si>
  <si>
    <t>Total Domestic Gasoline Consumed</t>
  </si>
  <si>
    <t>Total Gasoline Imports, by Country (MMBTU)</t>
  </si>
  <si>
    <t>Total Jet Fuel Imports, by Country (Thousand Barrels)</t>
  </si>
  <si>
    <t>Total Foreign Imports of Jet Fuel</t>
  </si>
  <si>
    <t>Total Jet Fuel (Consumed=Imported)</t>
  </si>
  <si>
    <t>Total Domestic Jet Fuel Consumed</t>
  </si>
  <si>
    <t>Total Jet Fuel Imports, by Country (MMBTU)</t>
  </si>
  <si>
    <t>kgCO2</t>
  </si>
  <si>
    <t>Conversion Factor</t>
  </si>
  <si>
    <t>Biodiesel Oil (Thousand Barrels)</t>
  </si>
  <si>
    <t>Billion BTU (ref: http://www.eia.gov/totalenergy/data/monthly/pdf/sec13.pdf (Table A3))</t>
  </si>
  <si>
    <t>Power Sector Shareout</t>
  </si>
  <si>
    <t>Transportation Sector Shareout</t>
  </si>
  <si>
    <t xml:space="preserve">http://www.eia.gov/state/seds/seds-states.cfm?q_state_a=HI&amp;q_state=Hawaii#undefined </t>
  </si>
  <si>
    <t>EIA SEDS Index Row</t>
  </si>
  <si>
    <t>LGACP</t>
  </si>
  <si>
    <t>LGCCP</t>
  </si>
  <si>
    <t>LGICP</t>
  </si>
  <si>
    <t>LGRCP</t>
  </si>
  <si>
    <t>LGTCB</t>
  </si>
  <si>
    <t>LGTCP</t>
  </si>
  <si>
    <t>LGTXB</t>
  </si>
  <si>
    <t>LGTXP</t>
  </si>
  <si>
    <t>NNACB</t>
  </si>
  <si>
    <t>NNCCB</t>
  </si>
  <si>
    <t>NNEIB</t>
  </si>
  <si>
    <t>NNICB</t>
  </si>
  <si>
    <t>NNRCB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</si>
  <si>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</si>
  <si>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</si>
  <si>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</si>
  <si>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</si>
  <si>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</si>
  <si>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</si>
  <si>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</si>
  <si>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</si>
  <si>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</si>
  <si>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</si>
  <si>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</si>
  <si>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</si>
  <si>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</si>
  <si>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</si>
  <si>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</si>
  <si>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</si>
  <si>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</si>
  <si>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</si>
  <si>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EIA Petroleum Import Shipments Classified by PROD_NAME</t>
  </si>
  <si>
    <t>Year(drop)</t>
  </si>
  <si>
    <t>Quantity (ThousandBBL)</t>
  </si>
  <si>
    <t>Classification</t>
  </si>
  <si>
    <t>Distillate Fuel</t>
  </si>
  <si>
    <t xml:space="preserve">PROD_NAME </t>
  </si>
  <si>
    <t>DISTILLATE FUEL</t>
  </si>
  <si>
    <t>Other Products</t>
  </si>
  <si>
    <t>Millions of USD / Year</t>
  </si>
  <si>
    <t>Nominal GSP Hawaii (1963-1997) SIC</t>
  </si>
  <si>
    <t>Nominal GSP Hawaii (1997-Present) NAIC</t>
  </si>
  <si>
    <t>Nominal GSP Hawaii (SIC/NAIC Combined)</t>
  </si>
  <si>
    <t>Real GSP Hawaii (=Nominal*100/deflator)</t>
  </si>
  <si>
    <t>http://www.ers.usda.gov/datafiles/International_Macroeconomic_Data/Historical_Data_Files/HistoricalGDPDeflatorValues.xls</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</si>
  <si>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</si>
  <si>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</si>
  <si>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</si>
  <si>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</si>
  <si>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</si>
  <si>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</si>
  <si>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</si>
  <si>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</si>
  <si>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</si>
  <si>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</si>
  <si>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</si>
  <si>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</si>
  <si>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</si>
  <si>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</si>
  <si>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</si>
  <si>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</si>
  <si>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</si>
  <si>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</si>
  <si>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</si>
  <si>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</si>
  <si>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</si>
  <si>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</si>
  <si>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</si>
  <si>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</si>
  <si>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</si>
  <si>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</si>
  <si>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</si>
  <si>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</si>
  <si>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</si>
  <si>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</si>
  <si>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</si>
  <si>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</si>
  <si>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</si>
  <si>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</si>
  <si>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</si>
  <si>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</si>
  <si>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</si>
  <si>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</si>
  <si>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</si>
  <si>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</si>
  <si>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</si>
  <si>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</si>
  <si>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</si>
  <si>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</si>
  <si>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</si>
  <si>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</si>
  <si>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</si>
  <si>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</si>
  <si>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</si>
  <si>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</si>
  <si>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</si>
  <si>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</si>
  <si>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</si>
  <si>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</si>
  <si>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</si>
  <si>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</si>
  <si>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</si>
  <si>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</si>
  <si>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</si>
  <si>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</si>
  <si>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2005 baseline index=100 from 2010 data</t>
  </si>
  <si>
    <t>United States</t>
  </si>
  <si>
    <t>2010 baseline index=100</t>
  </si>
  <si>
    <t>2015 update notes:
The USDA Economic Research Service (ERS) reindexes the GDP deflator every 5 years. The most recent data available (through 2014) is indexed to the basline year 2010 having the index value of 100. The metrics use a baseline year 2005 index=100, so the data is reindexed to that year by dividing by 2005s value. These deflator values in the 2015 update (using 2010 baseline values reindexed to 2005) do not quite match the previous used values (indexed by 2005) -- those values are preserved for historical reference below.</t>
  </si>
  <si>
    <t>OLD 2005 baseline index=100</t>
  </si>
  <si>
    <t>Population of Hawaii</t>
  </si>
  <si>
    <t>Resident Population (Thousands)</t>
  </si>
  <si>
    <t>Resident Population (%Change)</t>
  </si>
  <si>
    <t>De Facto Population
(Thousands)</t>
  </si>
  <si>
    <t>De Facto Population (% Change)</t>
  </si>
  <si>
    <t>DBEDT Resident Population</t>
  </si>
  <si>
    <t>DBEDT De Facto Population</t>
  </si>
  <si>
    <t>2015 update notes: Yellow areas indicate cells changed in this update.  Exact figures for resident population and de facto population from DBEDT 2014 databook have been used.  Population % change is calculated from actual figures now.  Armed Forces &amp; Components of Change are not updated as they are not utilized anywhwere.
Additionally, the entire table was reversed to oldest year at top, newest at bottom</t>
  </si>
  <si>
    <t>GSP (millions)</t>
  </si>
  <si>
    <t>/GSP</t>
  </si>
  <si>
    <t>Population (per capita)</t>
  </si>
  <si>
    <t>/Capita</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</si>
  <si>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</si>
  <si>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</si>
  <si>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</si>
  <si>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</si>
  <si>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</si>
  <si>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</si>
  <si>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</si>
  <si>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</si>
  <si>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</si>
  <si>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</si>
  <si>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</si>
  <si>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</si>
  <si>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</si>
  <si>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</si>
  <si>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</si>
  <si>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</si>
  <si>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</si>
  <si>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</si>
  <si>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</si>
  <si>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</si>
  <si>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</si>
  <si>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</si>
  <si>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</si>
  <si>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</si>
  <si>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</si>
  <si>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</si>
  <si>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</si>
  <si>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</si>
  <si>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</si>
  <si>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</si>
  <si>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</si>
  <si>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</si>
  <si>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</si>
  <si>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Canada</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</si>
  <si>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</si>
  <si>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</si>
  <si>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</si>
  <si>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</si>
  <si>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</si>
  <si>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</si>
  <si>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</si>
  <si>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</si>
  <si>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</si>
  <si>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</si>
  <si>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</si>
  <si>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</si>
  <si>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</si>
  <si>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</si>
  <si>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</si>
  <si>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</si>
  <si>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</si>
  <si>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</si>
  <si>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</si>
  <si>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</si>
  <si>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</si>
  <si>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</si>
  <si>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</si>
  <si>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</si>
  <si>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</si>
  <si>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</si>
  <si>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</si>
  <si>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</si>
  <si>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</si>
  <si>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</si>
  <si>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</si>
  <si>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</si>
  <si>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</si>
  <si>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</si>
  <si>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</si>
  <si>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</si>
  <si>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</si>
  <si>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</si>
  <si>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sheet</t>
  </si>
  <si>
    <t>date</t>
  </si>
  <si>
    <t>csv_url</t>
  </si>
  <si>
    <t>origninal_url</t>
  </si>
  <si>
    <t>description</t>
  </si>
  <si>
    <t>Input EIA SEDS</t>
  </si>
  <si>
    <t>EIA_SEDS_2017-06-09-14-51-39.csv</t>
  </si>
  <si>
    <t>EIA_SEDS_2017-07-27-13-47-59.csv</t>
  </si>
  <si>
    <t>EIA_SEDS_2018-08-25-17-24-39.csv</t>
  </si>
  <si>
    <t>Input DBEDT Population</t>
  </si>
  <si>
    <t>DBEDT_Population_2016-12-01-13-52-30.csv</t>
  </si>
  <si>
    <t>DBEDT_Population_2018-08-25-17-24-39.csv</t>
  </si>
  <si>
    <t>Input EIA Imports Petroleum</t>
  </si>
  <si>
    <t>EIA_Imports_Petroleum_2016-12-01-13-52-30.csv</t>
  </si>
  <si>
    <t>EIA_Imports_Petroleum_2017-06-09-14-51-39.csv</t>
  </si>
  <si>
    <t>EIA_Imports_Petroleum_2018-08-25-16-34-16.csv</t>
  </si>
  <si>
    <t>EIA_Imports_Petroleum_2018-09-11-18-56-08.csv</t>
  </si>
  <si>
    <t>Input DBEDT Monthly Energy</t>
  </si>
  <si>
    <t>DBEDT_Monthly_Energy_2017-07-27-14-01-59.csv</t>
  </si>
  <si>
    <t>DBEDT_Monthly_Energy_2018-08-25-17-13-21.csv</t>
  </si>
  <si>
    <t>DBEDT_Monthly_Energy_2018-09-11-18-56-08.csv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</si>
</sst>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sharedStrings.xml" Type="http://schemas.openxmlformats.org/officeDocument/2006/relationships/sharedStrings"/><Relationship Id="rId30" Target="styles.xml" Type="http://schemas.openxmlformats.org/officeDocument/2006/relationships/styles"/><Relationship Id="rId31"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2880300" cy="172974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8.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FFC000"/>
    <outlinePr summaryBelow="1" summaryRight="1"/>
    <pageSetUpPr/>
  </sheetPr>
  <dimension ref="A1:BY39"/>
  <sheetViews>
    <sheetView workbookViewId="0">
      <selection activeCell="A1" sqref="A1"/>
    </sheetView>
  </sheetViews>
  <sheetFormatPr baseColWidth="10" defaultRowHeight="15"/>
  <sheetData>
    <row r="1" spans="1:77">
      <c r="A1">
        <f>'Dashboard M1'!A1</f>
        <v/>
      </c>
      <c r="F1" t="s">
        <v>0</v>
      </c>
      <c r="G1" t="n">
        <v>1960</v>
      </c>
      <c r="H1" t="n">
        <v>1961</v>
      </c>
      <c r="I1" t="n">
        <v>1962</v>
      </c>
      <c r="J1" t="n">
        <v>1963</v>
      </c>
      <c r="K1" t="n">
        <v>1964</v>
      </c>
      <c r="L1" t="n">
        <v>1965</v>
      </c>
      <c r="M1" t="n">
        <v>1966</v>
      </c>
      <c r="N1" t="n">
        <v>1967</v>
      </c>
      <c r="O1" t="n">
        <v>1968</v>
      </c>
      <c r="P1" t="n">
        <v>1969</v>
      </c>
      <c r="Q1" t="n">
        <v>1970</v>
      </c>
      <c r="R1" t="n">
        <v>1971</v>
      </c>
      <c r="S1" t="n">
        <v>1972</v>
      </c>
      <c r="T1" t="n">
        <v>1973</v>
      </c>
      <c r="U1" t="n">
        <v>1974</v>
      </c>
      <c r="V1" t="n">
        <v>1975</v>
      </c>
      <c r="W1" t="n">
        <v>1976</v>
      </c>
      <c r="X1" t="n">
        <v>1977</v>
      </c>
      <c r="Y1" t="n">
        <v>1978</v>
      </c>
      <c r="Z1" t="n">
        <v>1979</v>
      </c>
      <c r="AA1" t="n">
        <v>1980</v>
      </c>
      <c r="AB1" t="n">
        <v>1981</v>
      </c>
      <c r="AC1" t="n">
        <v>1982</v>
      </c>
      <c r="AD1" t="n">
        <v>1983</v>
      </c>
      <c r="AE1" t="n">
        <v>1984</v>
      </c>
      <c r="AF1" t="n">
        <v>1985</v>
      </c>
      <c r="AG1" t="n">
        <v>1986</v>
      </c>
      <c r="AH1" t="n">
        <v>1987</v>
      </c>
      <c r="AI1" t="n">
        <v>1988</v>
      </c>
      <c r="AJ1" t="n">
        <v>1989</v>
      </c>
      <c r="AK1" t="n">
        <v>1990</v>
      </c>
      <c r="AL1" t="n">
        <v>1991</v>
      </c>
      <c r="AM1" t="n">
        <v>1992</v>
      </c>
      <c r="AN1" t="n">
        <v>1993</v>
      </c>
      <c r="AO1" t="n">
        <v>1994</v>
      </c>
      <c r="AP1" t="n">
        <v>1995</v>
      </c>
      <c r="AQ1" t="n">
        <v>1996</v>
      </c>
      <c r="AR1" t="n">
        <v>1997</v>
      </c>
      <c r="AS1" t="n">
        <v>1998</v>
      </c>
      <c r="AT1" t="n">
        <v>1999</v>
      </c>
      <c r="AU1" t="n">
        <v>2000</v>
      </c>
      <c r="AV1" t="n">
        <v>2001</v>
      </c>
      <c r="AW1" t="n">
        <v>2002</v>
      </c>
      <c r="AX1" t="n">
        <v>2003</v>
      </c>
      <c r="AY1" t="n">
        <v>2004</v>
      </c>
      <c r="AZ1" t="n">
        <v>2005</v>
      </c>
      <c r="BA1" t="n">
        <v>2006</v>
      </c>
      <c r="BB1" t="n">
        <v>2007</v>
      </c>
      <c r="BC1" t="n">
        <v>2008</v>
      </c>
      <c r="BD1" t="n">
        <v>2009</v>
      </c>
      <c r="BE1" t="n">
        <v>2010</v>
      </c>
      <c r="BF1" t="n">
        <v>2011</v>
      </c>
      <c r="BG1" t="n">
        <v>2012</v>
      </c>
      <c r="BH1" t="n">
        <v>2013</v>
      </c>
      <c r="BI1" t="n">
        <v>2014</v>
      </c>
      <c r="BJ1" t="n">
        <v>2015</v>
      </c>
      <c r="BK1" t="n">
        <v>2016</v>
      </c>
      <c r="BL1" t="n">
        <v>2017</v>
      </c>
      <c r="BM1" t="n">
        <v>2018</v>
      </c>
      <c r="BN1" t="n">
        <v>2019</v>
      </c>
      <c r="BO1" t="n">
        <v>2020</v>
      </c>
      <c r="BP1" t="n">
        <v>2021</v>
      </c>
      <c r="BQ1" t="n">
        <v>2022</v>
      </c>
      <c r="BR1" t="n">
        <v>2023</v>
      </c>
      <c r="BS1" t="n">
        <v>2024</v>
      </c>
      <c r="BT1" t="n">
        <v>2025</v>
      </c>
      <c r="BU1" t="n">
        <v>2026</v>
      </c>
      <c r="BV1" t="n">
        <v>2027</v>
      </c>
      <c r="BW1" t="n">
        <v>2028</v>
      </c>
      <c r="BX1" t="n">
        <v>2029</v>
      </c>
      <c r="BY1" t="n">
        <v>2030</v>
      </c>
    </row>
    <row r="2" spans="1:77">
      <c r="A2" t="s">
        <v>1</v>
      </c>
      <c r="B2">
        <f>VLOOKUP('Charts M1'!B1,'Interactive List M1'!A:E,5,FALSE)</f>
        <v/>
      </c>
      <c r="C2">
        <f>VLOOKUP(B2,'Interactive List M1'!E:F,2,FALSE)</f>
        <v/>
      </c>
      <c r="F2" t="s">
        <v>0</v>
      </c>
      <c r="G2">
        <f>IF($C$2="/GSP",'Dashboard M1'!G89,IF($C$2="/Capita",'Dashboard M1'!G88,1))</f>
        <v/>
      </c>
      <c r="H2">
        <f>IF($C$2="/GSP",'Dashboard M1'!H89,IF($C$2="/Capita",'Dashboard M1'!H88,1))</f>
        <v/>
      </c>
      <c r="I2">
        <f>IF($C$2="/GSP",'Dashboard M1'!I89,IF($C$2="/Capita",'Dashboard M1'!I88,1))</f>
        <v/>
      </c>
      <c r="J2">
        <f>IF($C$2="/GSP",'Dashboard M1'!J89,IF($C$2="/Capita",'Dashboard M1'!J88,1))</f>
        <v/>
      </c>
      <c r="K2">
        <f>IF($C$2="/GSP",'Dashboard M1'!K89,IF($C$2="/Capita",'Dashboard M1'!K88,1))</f>
        <v/>
      </c>
      <c r="L2">
        <f>IF($C$2="/GSP",'Dashboard M1'!L89,IF($C$2="/Capita",'Dashboard M1'!L88,1))</f>
        <v/>
      </c>
      <c r="M2">
        <f>IF($C$2="/GSP",'Dashboard M1'!M89,IF($C$2="/Capita",'Dashboard M1'!M88,1))</f>
        <v/>
      </c>
      <c r="N2">
        <f>IF($C$2="/GSP",'Dashboard M1'!N89,IF($C$2="/Capita",'Dashboard M1'!N88,1))</f>
        <v/>
      </c>
      <c r="O2">
        <f>IF($C$2="/GSP",'Dashboard M1'!O89,IF($C$2="/Capita",'Dashboard M1'!O88,1))</f>
        <v/>
      </c>
      <c r="P2">
        <f>IF($C$2="/GSP",'Dashboard M1'!P89,IF($C$2="/Capita",'Dashboard M1'!P88,1))</f>
        <v/>
      </c>
      <c r="Q2">
        <f>IF($C$2="/GSP",'Dashboard M1'!Q89,IF($C$2="/Capita",'Dashboard M1'!Q88,1))</f>
        <v/>
      </c>
      <c r="R2">
        <f>IF($C$2="/GSP",'Dashboard M1'!R89,IF($C$2="/Capita",'Dashboard M1'!R88,1))</f>
        <v/>
      </c>
      <c r="S2">
        <f>IF($C$2="/GSP",'Dashboard M1'!S89,IF($C$2="/Capita",'Dashboard M1'!S88,1))</f>
        <v/>
      </c>
      <c r="T2">
        <f>IF($C$2="/GSP",'Dashboard M1'!T89,IF($C$2="/Capita",'Dashboard M1'!T88,1))</f>
        <v/>
      </c>
      <c r="U2">
        <f>IF($C$2="/GSP",'Dashboard M1'!U89,IF($C$2="/Capita",'Dashboard M1'!U88,1))</f>
        <v/>
      </c>
      <c r="V2">
        <f>IF($C$2="/GSP",'Dashboard M1'!V89,IF($C$2="/Capita",'Dashboard M1'!V88,1))</f>
        <v/>
      </c>
      <c r="W2">
        <f>IF($C$2="/GSP",'Dashboard M1'!W89,IF($C$2="/Capita",'Dashboard M1'!W88,1))</f>
        <v/>
      </c>
      <c r="X2">
        <f>IF($C$2="/GSP",'Dashboard M1'!X89,IF($C$2="/Capita",'Dashboard M1'!X88,1))</f>
        <v/>
      </c>
      <c r="Y2">
        <f>IF($C$2="/GSP",'Dashboard M1'!Y89,IF($C$2="/Capita",'Dashboard M1'!Y88,1))</f>
        <v/>
      </c>
      <c r="Z2">
        <f>IF($C$2="/GSP",'Dashboard M1'!Z89,IF($C$2="/Capita",'Dashboard M1'!Z88,1))</f>
        <v/>
      </c>
      <c r="AA2">
        <f>IF($C$2="/GSP",'Dashboard M1'!AA89,IF($C$2="/Capita",'Dashboard M1'!AA88,1))</f>
        <v/>
      </c>
      <c r="AB2">
        <f>IF($C$2="/GSP",'Dashboard M1'!AB89,IF($C$2="/Capita",'Dashboard M1'!AB88,1))</f>
        <v/>
      </c>
      <c r="AC2">
        <f>IF($C$2="/GSP",'Dashboard M1'!AC89,IF($C$2="/Capita",'Dashboard M1'!AC88,1))</f>
        <v/>
      </c>
      <c r="AD2">
        <f>IF($C$2="/GSP",'Dashboard M1'!AD89,IF($C$2="/Capita",'Dashboard M1'!AD88,1))</f>
        <v/>
      </c>
      <c r="AE2">
        <f>IF($C$2="/GSP",'Dashboard M1'!AE89,IF($C$2="/Capita",'Dashboard M1'!AE88,1))</f>
        <v/>
      </c>
      <c r="AF2">
        <f>IF($C$2="/GSP",'Dashboard M1'!AF89,IF($C$2="/Capita",'Dashboard M1'!AF88,1))</f>
        <v/>
      </c>
      <c r="AG2">
        <f>IF($C$2="/GSP",'Dashboard M1'!AG89,IF($C$2="/Capita",'Dashboard M1'!AG88,1))</f>
        <v/>
      </c>
      <c r="AH2">
        <f>IF($C$2="/GSP",'Dashboard M1'!AH89,IF($C$2="/Capita",'Dashboard M1'!AH88,1))</f>
        <v/>
      </c>
      <c r="AI2">
        <f>IF($C$2="/GSP",'Dashboard M1'!AI89,IF($C$2="/Capita",'Dashboard M1'!AI88,1))</f>
        <v/>
      </c>
      <c r="AJ2">
        <f>IF($C$2="/GSP",'Dashboard M1'!AJ89,IF($C$2="/Capita",'Dashboard M1'!AJ88,1))</f>
        <v/>
      </c>
      <c r="AK2">
        <f>IF($C$2="/GSP",'Dashboard M1'!AK89,IF($C$2="/Capita",'Dashboard M1'!AK88,1))</f>
        <v/>
      </c>
      <c r="AL2">
        <f>IF($C$2="/GSP",'Dashboard M1'!AL89,IF($C$2="/Capita",'Dashboard M1'!AL88,1))</f>
        <v/>
      </c>
      <c r="AM2">
        <f>IF($C$2="/GSP",'Dashboard M1'!AM89,IF($C$2="/Capita",'Dashboard M1'!AM88,1))</f>
        <v/>
      </c>
      <c r="AN2">
        <f>IF($C$2="/GSP",'Dashboard M1'!AN89,IF($C$2="/Capita",'Dashboard M1'!AN88,1))</f>
        <v/>
      </c>
      <c r="AO2">
        <f>IF($C$2="/GSP",'Dashboard M1'!AO89,IF($C$2="/Capita",'Dashboard M1'!AO88,1))</f>
        <v/>
      </c>
      <c r="AP2">
        <f>IF($C$2="/GSP",'Dashboard M1'!AP89,IF($C$2="/Capita",'Dashboard M1'!AP88,1))</f>
        <v/>
      </c>
      <c r="AQ2">
        <f>IF($C$2="/GSP",'Dashboard M1'!AQ89,IF($C$2="/Capita",'Dashboard M1'!AQ88,1))</f>
        <v/>
      </c>
      <c r="AR2">
        <f>IF($C$2="/GSP",'Dashboard M1'!AR89,IF($C$2="/Capita",'Dashboard M1'!AR88,1))</f>
        <v/>
      </c>
      <c r="AS2">
        <f>IF($C$2="/GSP",'Dashboard M1'!AS89,IF($C$2="/Capita",'Dashboard M1'!AS88,1))</f>
        <v/>
      </c>
      <c r="AT2">
        <f>IF($C$2="/GSP",'Dashboard M1'!AT89,IF($C$2="/Capita",'Dashboard M1'!AT88,1))</f>
        <v/>
      </c>
      <c r="AU2">
        <f>IF($C$2="/GSP",'Dashboard M1'!AU89,IF($C$2="/Capita",'Dashboard M1'!AU88,1))</f>
        <v/>
      </c>
      <c r="AV2">
        <f>IF($C$2="/GSP",'Dashboard M1'!AV89,IF($C$2="/Capita",'Dashboard M1'!AV88,1))</f>
        <v/>
      </c>
      <c r="AW2">
        <f>IF($C$2="/GSP",'Dashboard M1'!AW89,IF($C$2="/Capita",'Dashboard M1'!AW88,1))</f>
        <v/>
      </c>
      <c r="AX2">
        <f>IF($C$2="/GSP",'Dashboard M1'!AX89,IF($C$2="/Capita",'Dashboard M1'!AX88,1))</f>
        <v/>
      </c>
      <c r="AY2">
        <f>IF($C$2="/GSP",'Dashboard M1'!AY89,IF($C$2="/Capita",'Dashboard M1'!AY88,1))</f>
        <v/>
      </c>
      <c r="AZ2">
        <f>IF($C$2="/GSP",'Dashboard M1'!AZ89,IF($C$2="/Capita",'Dashboard M1'!AZ88,1))</f>
        <v/>
      </c>
      <c r="BA2">
        <f>IF($C$2="/GSP",'Dashboard M1'!BA89,IF($C$2="/Capita",'Dashboard M1'!BA88,1))</f>
        <v/>
      </c>
      <c r="BB2">
        <f>IF($C$2="/GSP",'Dashboard M1'!BB89,IF($C$2="/Capita",'Dashboard M1'!BB88,1))</f>
        <v/>
      </c>
      <c r="BC2">
        <f>IF($C$2="/GSP",'Dashboard M1'!BC89,IF($C$2="/Capita",'Dashboard M1'!BC88,1))</f>
        <v/>
      </c>
      <c r="BD2">
        <f>IF($C$2="/GSP",'Dashboard M1'!BD89,IF($C$2="/Capita",'Dashboard M1'!BD88,1))</f>
        <v/>
      </c>
      <c r="BE2">
        <f>IF($C$2="/GSP",'Dashboard M1'!BE89,IF($C$2="/Capita",'Dashboard M1'!BE88,1))</f>
        <v/>
      </c>
      <c r="BF2">
        <f>IF($C$2="/GSP",'Dashboard M1'!BF89,IF($C$2="/Capita",'Dashboard M1'!BF88,1))</f>
        <v/>
      </c>
      <c r="BG2">
        <f>IF($C$2="/GSP",'Dashboard M1'!BG89,IF($C$2="/Capita",'Dashboard M1'!BG88,1))</f>
        <v/>
      </c>
      <c r="BH2">
        <f>IF($C$2="/GSP",'Dashboard M1'!BH89,IF($C$2="/Capita",'Dashboard M1'!BH88,1))</f>
        <v/>
      </c>
      <c r="BI2">
        <f>IF($C$2="/GSP",'Dashboard M1'!BI89,IF($C$2="/Capita",'Dashboard M1'!BI88,1))</f>
        <v/>
      </c>
      <c r="BJ2">
        <f>IF($C$2="/GSP",'Dashboard M1'!BJ89,IF($C$2="/Capita",'Dashboard M1'!BJ88,1))</f>
        <v/>
      </c>
      <c r="BK2">
        <f>IF($C$2="/GSP",'Dashboard M1'!BK89,IF($C$2="/Capita",'Dashboard M1'!BK88,1))</f>
        <v/>
      </c>
      <c r="BL2">
        <f>IF($C$2="/GSP",'Dashboard M1'!BL89,IF($C$2="/Capita",'Dashboard M1'!BL88,1))</f>
        <v/>
      </c>
      <c r="BM2">
        <f>IF($C$2="/GSP",'Dashboard M1'!BM89,IF($C$2="/Capita",'Dashboard M1'!BM88,1))</f>
        <v/>
      </c>
      <c r="BN2">
        <f>IF($C$2="/GSP",'Dashboard M1'!BN89,IF($C$2="/Capita",'Dashboard M1'!BN88,1))</f>
        <v/>
      </c>
      <c r="BO2">
        <f>IF($C$2="/GSP",'Dashboard M1'!BO89,IF($C$2="/Capita",'Dashboard M1'!BO88,1))</f>
        <v/>
      </c>
      <c r="BP2">
        <f>IF($C$2="/GSP",'Dashboard M1'!BP89,IF($C$2="/Capita",'Dashboard M1'!BP88,1))</f>
        <v/>
      </c>
      <c r="BQ2">
        <f>IF($C$2="/GSP",'Dashboard M1'!BQ89,IF($C$2="/Capita",'Dashboard M1'!BQ88,1))</f>
        <v/>
      </c>
      <c r="BR2">
        <f>IF($C$2="/GSP",'Dashboard M1'!BR89,IF($C$2="/Capita",'Dashboard M1'!BR88,1))</f>
        <v/>
      </c>
      <c r="BS2">
        <f>IF($C$2="/GSP",'Dashboard M1'!BS89,IF($C$2="/Capita",'Dashboard M1'!BS88,1))</f>
        <v/>
      </c>
      <c r="BT2">
        <f>IF($C$2="/GSP",'Dashboard M1'!BT89,IF($C$2="/Capita",'Dashboard M1'!BT88,1))</f>
        <v/>
      </c>
      <c r="BU2">
        <f>IF($C$2="/GSP",'Dashboard M1'!BU89,IF($C$2="/Capita",'Dashboard M1'!BU88,1))</f>
        <v/>
      </c>
      <c r="BV2">
        <f>IF($C$2="/GSP",'Dashboard M1'!BV89,IF($C$2="/Capita",'Dashboard M1'!BV88,1))</f>
        <v/>
      </c>
      <c r="BW2">
        <f>IF($C$2="/GSP",'Dashboard M1'!BW89,IF($C$2="/Capita",'Dashboard M1'!BW88,1))</f>
        <v/>
      </c>
      <c r="BX2">
        <f>IF($C$2="/GSP",'Dashboard M1'!BX89,IF($C$2="/Capita",'Dashboard M1'!BX88,1))</f>
        <v/>
      </c>
      <c r="BY2">
        <f>IF($C$2="/GSP",'Dashboard M1'!BY89,IF($C$2="/Capita",'Dashboard M1'!BY88,1))</f>
        <v/>
      </c>
    </row>
    <row r="3" spans="1:77">
      <c r="B3">
        <f>C3&amp;" "&amp;D3&amp;" excluding life-cycle"</f>
        <v/>
      </c>
      <c r="C3">
        <f>VLOOKUP('Charts M1'!B2,'Interactive List M1'!A:B,2,FALSE)</f>
        <v/>
      </c>
      <c r="D3">
        <f>VLOOKUP('Charts M1'!B3,'Interactive List M1'!A:C,3,FALSE)</f>
        <v/>
      </c>
      <c r="F3" t="s">
        <v>0</v>
      </c>
      <c r="G3">
        <f>IF(ISERROR(G6),NA(),G6)</f>
        <v/>
      </c>
      <c r="H3">
        <f>IF(ISERROR(H6),NA(),H6)</f>
        <v/>
      </c>
      <c r="I3">
        <f>IF(ISERROR(I6),NA(),I6)</f>
        <v/>
      </c>
      <c r="J3">
        <f>IF(ISERROR(J6),NA(),J6)</f>
        <v/>
      </c>
      <c r="K3">
        <f>IF(ISERROR(K6),NA(),K6)</f>
        <v/>
      </c>
      <c r="L3">
        <f>IF(ISERROR(L6),NA(),L6)</f>
        <v/>
      </c>
      <c r="M3">
        <f>IF(ISERROR(M6),NA(),M6)</f>
        <v/>
      </c>
      <c r="N3">
        <f>IF(ISERROR(N6),NA(),N6)</f>
        <v/>
      </c>
      <c r="O3">
        <f>IF(ISERROR(O6),NA(),O6)</f>
        <v/>
      </c>
      <c r="P3">
        <f>IF(ISERROR(P6),NA(),P6)</f>
        <v/>
      </c>
      <c r="Q3">
        <f>IF(ISERROR(Q6),NA(),Q6)</f>
        <v/>
      </c>
      <c r="R3">
        <f>IF(ISERROR(R6),NA(),R6)</f>
        <v/>
      </c>
      <c r="S3">
        <f>IF(ISERROR(S6),NA(),S6)</f>
        <v/>
      </c>
      <c r="T3">
        <f>IF(ISERROR(T6),NA(),T6)</f>
        <v/>
      </c>
      <c r="U3">
        <f>IF(ISERROR(U6),NA(),U6)</f>
        <v/>
      </c>
      <c r="V3">
        <f>IF(ISERROR(V6),NA(),V6)</f>
        <v/>
      </c>
      <c r="W3">
        <f>IF(ISERROR(W6),NA(),W6)</f>
        <v/>
      </c>
      <c r="X3">
        <f>IF(ISERROR(X6),NA(),X6)</f>
        <v/>
      </c>
      <c r="Y3">
        <f>IF(ISERROR(Y6),NA(),Y6)</f>
        <v/>
      </c>
      <c r="Z3">
        <f>IF(ISERROR(Z6),NA(),Z6)</f>
        <v/>
      </c>
      <c r="AA3">
        <f>IF(ISERROR(AA6),NA(),AA6)</f>
        <v/>
      </c>
      <c r="AB3">
        <f>IF(ISERROR(AB6),NA(),AB6)</f>
        <v/>
      </c>
      <c r="AC3">
        <f>IF(ISERROR(AC6),NA(),AC6)</f>
        <v/>
      </c>
      <c r="AD3">
        <f>IF(ISERROR(AD6),NA(),AD6)</f>
        <v/>
      </c>
      <c r="AE3">
        <f>IF(ISERROR(AE6),NA(),AE6)</f>
        <v/>
      </c>
      <c r="AF3">
        <f>IF(ISERROR(AF6),NA(),AF6)</f>
        <v/>
      </c>
      <c r="AG3">
        <f>IF(ISERROR(AG6),NA(),AG6)</f>
        <v/>
      </c>
      <c r="AH3">
        <f>IF(ISERROR(AH6),NA(),AH6)</f>
        <v/>
      </c>
      <c r="AI3">
        <f>IF(ISERROR(AI6),NA(),AI6)</f>
        <v/>
      </c>
      <c r="AJ3">
        <f>IF(ISERROR(AJ6),NA(),AJ6)</f>
        <v/>
      </c>
      <c r="AK3">
        <f>IF(ISERROR(AK6),NA(),AK6)</f>
        <v/>
      </c>
      <c r="AL3">
        <f>IF(ISERROR(AL6),NA(),AL6)</f>
        <v/>
      </c>
      <c r="AM3">
        <f>IF(ISERROR(AM6),NA(),AM6)</f>
        <v/>
      </c>
      <c r="AN3">
        <f>IF(ISERROR(AN6),NA(),AN6)</f>
        <v/>
      </c>
      <c r="AO3">
        <f>IF(ISERROR(AO6),NA(),AO6)</f>
        <v/>
      </c>
      <c r="AP3">
        <f>IF(ISERROR(AP6),NA(),AP6)</f>
        <v/>
      </c>
      <c r="AQ3">
        <f>IF(ISERROR(AQ6),NA(),AQ6)</f>
        <v/>
      </c>
      <c r="AR3">
        <f>IF(ISERROR(AR6),NA(),AR6)</f>
        <v/>
      </c>
      <c r="AS3">
        <f>IF(ISERROR(AS6),NA(),AS6)</f>
        <v/>
      </c>
      <c r="AT3">
        <f>IF(ISERROR(AT6),NA(),AT6)</f>
        <v/>
      </c>
      <c r="AU3">
        <f>IF(ISERROR(AU6),NA(),AU6)</f>
        <v/>
      </c>
      <c r="AV3">
        <f>IF(ISERROR(AV6),NA(),AV6)</f>
        <v/>
      </c>
      <c r="AW3">
        <f>IF(ISERROR(AW6),NA(),AW6)</f>
        <v/>
      </c>
      <c r="AX3">
        <f>IF(ISERROR(AX6),NA(),AX6)</f>
        <v/>
      </c>
      <c r="AY3">
        <f>IF(ISERROR(AY6),NA(),AY6)</f>
        <v/>
      </c>
      <c r="AZ3">
        <f>IF(ISERROR(AZ6),NA(),AZ6)</f>
        <v/>
      </c>
      <c r="BA3">
        <f>IF(ISERROR(BA6),NA(),BA6)</f>
        <v/>
      </c>
      <c r="BB3">
        <f>IF(ISERROR(BB6),NA(),BB6)</f>
        <v/>
      </c>
      <c r="BC3">
        <f>IF(ISERROR(BC6),NA(),BC6)</f>
        <v/>
      </c>
      <c r="BD3">
        <f>IF(ISERROR(BD6),NA(),BD6)</f>
        <v/>
      </c>
      <c r="BE3">
        <f>IF(ISERROR(BE6),NA(),BE6)</f>
        <v/>
      </c>
      <c r="BF3">
        <f>IF(ISERROR(BF6),NA(),BF6)</f>
        <v/>
      </c>
      <c r="BG3">
        <f>IF(ISERROR(BG6),NA(),IF(BG6=0,NA(),BG6))</f>
        <v/>
      </c>
      <c r="BH3">
        <f>IF(ISERROR(BH6),NA(),IF(BH6=0,NA(),BH6))</f>
        <v/>
      </c>
      <c r="BI3">
        <f>IF(ISERROR(BI6),NA(),IF(BI6=0,NA(),BI6))</f>
        <v/>
      </c>
      <c r="BJ3">
        <f>IF(ISERROR(BJ6),NA(),IF(BJ6=0,NA(),BJ6))</f>
        <v/>
      </c>
      <c r="BK3">
        <f>IF(ISERROR(BK6),NA(),IF(BK6=0,NA(),BK6))</f>
        <v/>
      </c>
      <c r="BL3">
        <f>IF(ISERROR(BL6),NA(),IF(BL6=0,NA(),BL6))</f>
        <v/>
      </c>
      <c r="BM3">
        <f>IF(ISERROR(BM6),NA(),IF(BM6=0,NA(),BM6))</f>
        <v/>
      </c>
      <c r="BN3">
        <f>IF(ISERROR(BN6),NA(),IF(BN6=0,NA(),BN6))</f>
        <v/>
      </c>
      <c r="BO3">
        <f>IF(ISERROR(BO6),NA(),IF(BO6=0,NA(),BO6))</f>
        <v/>
      </c>
      <c r="BP3">
        <f>IF(ISERROR(BP6),NA(),IF(BP6=0,NA(),BP6))</f>
        <v/>
      </c>
      <c r="BQ3">
        <f>IF(ISERROR(BQ6),NA(),IF(BQ6=0,NA(),BQ6))</f>
        <v/>
      </c>
      <c r="BR3">
        <f>IF(ISERROR(BR6),NA(),IF(BR6=0,NA(),BR6))</f>
        <v/>
      </c>
      <c r="BS3">
        <f>IF(ISERROR(BS6),NA(),IF(BS6=0,NA(),BS6))</f>
        <v/>
      </c>
      <c r="BT3">
        <f>IF(ISERROR(BT6),NA(),IF(BT6=0,NA(),BT6))</f>
        <v/>
      </c>
      <c r="BU3">
        <f>IF(ISERROR(BU6),NA(),IF(BU6=0,NA(),BU6))</f>
        <v/>
      </c>
      <c r="BV3">
        <f>IF(ISERROR(BV6),NA(),IF(BV6=0,NA(),BV6))</f>
        <v/>
      </c>
      <c r="BW3">
        <f>IF(ISERROR(BW6),NA(),IF(BW6=0,NA(),BW6))</f>
        <v/>
      </c>
      <c r="BX3">
        <f>IF(ISERROR(BX6),NA(),IF(BX6=0,NA(),BX6))</f>
        <v/>
      </c>
      <c r="BY3">
        <f>IF(ISERROR(BY6),NA(),IF(BY6=0,NA(),BY6))</f>
        <v/>
      </c>
    </row>
    <row r="4" spans="1:77">
      <c r="B4">
        <f>C4&amp;" "&amp;D4&amp;" including life-cycle"</f>
        <v/>
      </c>
      <c r="C4">
        <f>VLOOKUP('Charts M1'!B2,'Interactive List M1'!A:B,2,FALSE)</f>
        <v/>
      </c>
      <c r="D4">
        <f>VLOOKUP('Charts M1'!B3,'Interactive List M1'!A:C,3,FALSE)</f>
        <v/>
      </c>
      <c r="F4" t="s">
        <v>0</v>
      </c>
      <c r="G4">
        <f>IF(ISERROR(G7),NA(),G7)</f>
        <v/>
      </c>
      <c r="H4">
        <f>IF(ISERROR(H7),NA(),H7)</f>
        <v/>
      </c>
      <c r="I4">
        <f>IF(ISERROR(I7),NA(),I7)</f>
        <v/>
      </c>
      <c r="J4">
        <f>IF(ISERROR(J7),NA(),J7)</f>
        <v/>
      </c>
      <c r="K4">
        <f>IF(ISERROR(K7),NA(),K7)</f>
        <v/>
      </c>
      <c r="L4">
        <f>IF(ISERROR(L7),NA(),L7)</f>
        <v/>
      </c>
      <c r="M4">
        <f>IF(ISERROR(M7),NA(),M7)</f>
        <v/>
      </c>
      <c r="N4">
        <f>IF(ISERROR(N7),NA(),N7)</f>
        <v/>
      </c>
      <c r="O4">
        <f>IF(ISERROR(O7),NA(),O7)</f>
        <v/>
      </c>
      <c r="P4">
        <f>IF(ISERROR(P7),NA(),P7)</f>
        <v/>
      </c>
      <c r="Q4">
        <f>IF(ISERROR(Q7),NA(),Q7)</f>
        <v/>
      </c>
      <c r="R4">
        <f>IF(ISERROR(R7),NA(),R7)</f>
        <v/>
      </c>
      <c r="S4">
        <f>IF(ISERROR(S7),NA(),S7)</f>
        <v/>
      </c>
      <c r="T4">
        <f>IF(ISERROR(T7),NA(),T7)</f>
        <v/>
      </c>
      <c r="U4">
        <f>IF(ISERROR(U7),NA(),U7)</f>
        <v/>
      </c>
      <c r="V4">
        <f>IF(ISERROR(V7),NA(),V7)</f>
        <v/>
      </c>
      <c r="W4">
        <f>IF(ISERROR(W7),NA(),W7)</f>
        <v/>
      </c>
      <c r="X4">
        <f>IF(ISERROR(X7),NA(),X7)</f>
        <v/>
      </c>
      <c r="Y4">
        <f>IF(ISERROR(Y7),NA(),Y7)</f>
        <v/>
      </c>
      <c r="Z4">
        <f>IF(ISERROR(Z7),NA(),Z7)</f>
        <v/>
      </c>
      <c r="AA4">
        <f>IF(ISERROR(AA7),NA(),AA7)</f>
        <v/>
      </c>
      <c r="AB4">
        <f>IF(ISERROR(AB7),NA(),AB7)</f>
        <v/>
      </c>
      <c r="AC4">
        <f>IF(ISERROR(AC7),NA(),AC7)</f>
        <v/>
      </c>
      <c r="AD4">
        <f>IF(ISERROR(AD7),NA(),AD7)</f>
        <v/>
      </c>
      <c r="AE4">
        <f>IF(ISERROR(AE7),NA(),AE7)</f>
        <v/>
      </c>
      <c r="AF4">
        <f>IF(ISERROR(AF7),NA(),AF7)</f>
        <v/>
      </c>
      <c r="AG4">
        <f>IF(ISERROR(AG7),NA(),AG7)</f>
        <v/>
      </c>
      <c r="AH4">
        <f>IF(ISERROR(AH7),NA(),AH7)</f>
        <v/>
      </c>
      <c r="AI4">
        <f>IF(ISERROR(AI7),NA(),AI7)</f>
        <v/>
      </c>
      <c r="AJ4">
        <f>IF(ISERROR(AJ7),NA(),AJ7)</f>
        <v/>
      </c>
      <c r="AK4">
        <f>IF(ISERROR(AK7),NA(),AK7)</f>
        <v/>
      </c>
      <c r="AL4">
        <f>IF(ISERROR(AL7),NA(),AL7)</f>
        <v/>
      </c>
      <c r="AM4">
        <f>IF(ISERROR(AM7),NA(),AM7)</f>
        <v/>
      </c>
      <c r="AN4">
        <f>IF(ISERROR(AN7),NA(),AN7)</f>
        <v/>
      </c>
      <c r="AO4">
        <f>IF(ISERROR(AO7),NA(),AO7)</f>
        <v/>
      </c>
      <c r="AP4">
        <f>IF(ISERROR(AP7),NA(),AP7)</f>
        <v/>
      </c>
      <c r="AQ4">
        <f>IF(ISERROR(AQ7),NA(),AQ7)</f>
        <v/>
      </c>
      <c r="AR4">
        <f>IF(ISERROR(AR7),NA(),AR7)</f>
        <v/>
      </c>
      <c r="AS4">
        <f>IF(ISERROR(AS7),NA(),AS7)</f>
        <v/>
      </c>
      <c r="AT4">
        <f>IF(ISERROR(AT7),NA(),AT7)</f>
        <v/>
      </c>
      <c r="AU4">
        <f>IF(ISERROR(AU7),NA(),AU7)</f>
        <v/>
      </c>
      <c r="AV4">
        <f>IF(ISERROR(AV7),NA(),AV7)</f>
        <v/>
      </c>
      <c r="AW4">
        <f>IF(ISERROR(AW7),NA(),AW7)</f>
        <v/>
      </c>
      <c r="AX4">
        <f>IF(ISERROR(AX7),NA(),AX7)</f>
        <v/>
      </c>
      <c r="AY4">
        <f>IF(ISERROR(AY7),NA(),AY7)</f>
        <v/>
      </c>
      <c r="AZ4">
        <f>IF(ISERROR(AZ7),NA(),AZ7)</f>
        <v/>
      </c>
      <c r="BA4">
        <f>IF(ISERROR(BA7),NA(),BA7)</f>
        <v/>
      </c>
      <c r="BB4">
        <f>IF(ISERROR(BB7),NA(),BB7)</f>
        <v/>
      </c>
      <c r="BC4">
        <f>IF(ISERROR(BC7),NA(),BC7)</f>
        <v/>
      </c>
      <c r="BD4">
        <f>IF(ISERROR(BD7),NA(),BD7)</f>
        <v/>
      </c>
      <c r="BE4">
        <f>IF(ISERROR(BE7),NA(),BE7)</f>
        <v/>
      </c>
      <c r="BF4">
        <f>IF(ISERROR(BF7),NA(),BF7)</f>
        <v/>
      </c>
      <c r="BG4">
        <f>IF(ISERROR(BG7),NA(),BG7)</f>
        <v/>
      </c>
      <c r="BH4">
        <f>IF(ISERROR(BH7),NA(),BH7)</f>
        <v/>
      </c>
      <c r="BI4">
        <f>IF(ISERROR(BI7),NA(),BI7)</f>
        <v/>
      </c>
      <c r="BJ4">
        <f>IF(ISERROR(BJ7),NA(),BJ7)</f>
        <v/>
      </c>
      <c r="BK4">
        <f>IF(ISERROR(BK7),NA(),BK7)</f>
        <v/>
      </c>
      <c r="BL4">
        <f>IF(ISERROR(BL7),NA(),BL7)</f>
        <v/>
      </c>
      <c r="BM4">
        <f>IF(ISERROR(BM7),NA(),BM7)</f>
        <v/>
      </c>
      <c r="BN4">
        <f>IF(ISERROR(BN7),NA(),BN7)</f>
        <v/>
      </c>
      <c r="BO4">
        <f>IF(ISERROR(BO7),NA(),BO7)</f>
        <v/>
      </c>
      <c r="BP4">
        <f>IF(ISERROR(BP7),NA(),BP7)</f>
        <v/>
      </c>
      <c r="BQ4">
        <f>IF(ISERROR(BQ7),NA(),BQ7)</f>
        <v/>
      </c>
      <c r="BR4">
        <f>IF(ISERROR(BR7),NA(),BR7)</f>
        <v/>
      </c>
      <c r="BS4">
        <f>IF(ISERROR(BS7),NA(),BS7)</f>
        <v/>
      </c>
      <c r="BT4">
        <f>IF(ISERROR(BT7),NA(),BT7)</f>
        <v/>
      </c>
      <c r="BU4">
        <f>IF(ISERROR(BU7),NA(),BU7)</f>
        <v/>
      </c>
      <c r="BV4">
        <f>IF(ISERROR(BV7),NA(),BV7)</f>
        <v/>
      </c>
      <c r="BW4">
        <f>IF(ISERROR(BW7),NA(),BW7)</f>
        <v/>
      </c>
      <c r="BX4">
        <f>IF(ISERROR(BX7),NA(),BX7)</f>
        <v/>
      </c>
      <c r="BY4">
        <f>IF(ISERROR(BY7),NA(),BY7)</f>
        <v/>
      </c>
    </row>
    <row r="5" spans="1:77">
      <c r="C5" t="s">
        <v>2</v>
      </c>
      <c r="D5" t="s">
        <v>2</v>
      </c>
      <c r="F5" t="s">
        <v>0</v>
      </c>
      <c r="G5">
        <f>IF(ISERROR('Charts Data M1'!G39),NA(),'Charts Data M1'!G39)</f>
        <v/>
      </c>
      <c r="H5">
        <f>IF(ISERROR('Charts Data M1'!H39),NA(),'Charts Data M1'!H39)</f>
        <v/>
      </c>
      <c r="I5">
        <f>IF(ISERROR('Charts Data M1'!I39),NA(),'Charts Data M1'!I39)</f>
        <v/>
      </c>
      <c r="J5">
        <f>IF(ISERROR('Charts Data M1'!J39),NA(),'Charts Data M1'!J39)</f>
        <v/>
      </c>
      <c r="K5">
        <f>IF(ISERROR('Charts Data M1'!K39),NA(),'Charts Data M1'!K39)</f>
        <v/>
      </c>
      <c r="L5">
        <f>IF(ISERROR('Charts Data M1'!L39),NA(),'Charts Data M1'!L39)</f>
        <v/>
      </c>
      <c r="M5">
        <f>IF(ISERROR('Charts Data M1'!M39),NA(),'Charts Data M1'!M39)</f>
        <v/>
      </c>
      <c r="N5">
        <f>IF(ISERROR('Charts Data M1'!N39),NA(),'Charts Data M1'!N39)</f>
        <v/>
      </c>
      <c r="O5">
        <f>IF(ISERROR('Charts Data M1'!O39),NA(),'Charts Data M1'!O39)</f>
        <v/>
      </c>
      <c r="P5">
        <f>IF(ISERROR('Charts Data M1'!P39),NA(),'Charts Data M1'!P39)</f>
        <v/>
      </c>
      <c r="Q5">
        <f>IF(ISERROR('Charts Data M1'!Q39),NA(),'Charts Data M1'!Q39)</f>
        <v/>
      </c>
      <c r="R5">
        <f>IF(ISERROR('Charts Data M1'!R39),NA(),'Charts Data M1'!R39)</f>
        <v/>
      </c>
      <c r="S5">
        <f>IF(ISERROR('Charts Data M1'!S39),NA(),'Charts Data M1'!S39)</f>
        <v/>
      </c>
      <c r="T5">
        <f>IF(ISERROR('Charts Data M1'!T39),NA(),'Charts Data M1'!T39)</f>
        <v/>
      </c>
      <c r="U5">
        <f>IF(ISERROR('Charts Data M1'!U39),NA(),'Charts Data M1'!U39)</f>
        <v/>
      </c>
      <c r="V5">
        <f>IF(ISERROR('Charts Data M1'!V39),NA(),'Charts Data M1'!V39)</f>
        <v/>
      </c>
      <c r="W5">
        <f>IF(ISERROR('Charts Data M1'!W39),NA(),'Charts Data M1'!W39)</f>
        <v/>
      </c>
      <c r="X5">
        <f>IF(ISERROR('Charts Data M1'!X39),NA(),'Charts Data M1'!X39)</f>
        <v/>
      </c>
      <c r="Y5">
        <f>IF(ISERROR('Charts Data M1'!Y39),NA(),'Charts Data M1'!Y39)</f>
        <v/>
      </c>
      <c r="Z5">
        <f>IF(ISERROR('Charts Data M1'!Z39),NA(),'Charts Data M1'!Z39)</f>
        <v/>
      </c>
      <c r="AA5">
        <f>IF(ISERROR('Charts Data M1'!AA39),NA(),'Charts Data M1'!AA39)</f>
        <v/>
      </c>
      <c r="AB5">
        <f>IF(ISERROR('Charts Data M1'!AB39),NA(),'Charts Data M1'!AB39)</f>
        <v/>
      </c>
      <c r="AC5">
        <f>IF(ISERROR('Charts Data M1'!AC39),NA(),'Charts Data M1'!AC39)</f>
        <v/>
      </c>
      <c r="AD5">
        <f>IF(ISERROR('Charts Data M1'!AD39),NA(),'Charts Data M1'!AD39)</f>
        <v/>
      </c>
      <c r="AE5">
        <f>IF(ISERROR('Charts Data M1'!AE39),NA(),'Charts Data M1'!AE39)</f>
        <v/>
      </c>
      <c r="AF5">
        <f>IF(ISERROR('Charts Data M1'!AF39),NA(),'Charts Data M1'!AF39)</f>
        <v/>
      </c>
      <c r="AG5">
        <f>IF(ISERROR('Charts Data M1'!AG39),NA(),'Charts Data M1'!AG39)</f>
        <v/>
      </c>
      <c r="AH5">
        <f>IF(ISERROR('Charts Data M1'!AH39),NA(),'Charts Data M1'!AH39)</f>
        <v/>
      </c>
      <c r="AI5">
        <f>IF(ISERROR('Charts Data M1'!AI39),NA(),'Charts Data M1'!AI39)</f>
        <v/>
      </c>
      <c r="AJ5">
        <f>IF(ISERROR('Charts Data M1'!AJ39),NA(),'Charts Data M1'!AJ39)</f>
        <v/>
      </c>
      <c r="AK5">
        <f>IF(ISERROR('Charts Data M1'!AK39),NA(),'Charts Data M1'!AK39)</f>
        <v/>
      </c>
      <c r="AL5">
        <f>IF(ISERROR('Charts Data M1'!AL39),NA(),'Charts Data M1'!AL39)</f>
        <v/>
      </c>
      <c r="AM5">
        <f>IF(ISERROR('Charts Data M1'!AM39),NA(),'Charts Data M1'!AM39)</f>
        <v/>
      </c>
      <c r="AN5">
        <f>IF(ISERROR('Charts Data M1'!AN39),NA(),'Charts Data M1'!AN39)</f>
        <v/>
      </c>
      <c r="AO5">
        <f>IF(ISERROR('Charts Data M1'!AO39),NA(),'Charts Data M1'!AO39)</f>
        <v/>
      </c>
      <c r="AP5">
        <f>IF(ISERROR('Charts Data M1'!AP39),NA(),'Charts Data M1'!AP39)</f>
        <v/>
      </c>
      <c r="AQ5">
        <f>IF(ISERROR('Charts Data M1'!AQ39),NA(),'Charts Data M1'!AQ39)</f>
        <v/>
      </c>
      <c r="AR5">
        <f>IF(ISERROR('Charts Data M1'!AR39),NA(),'Charts Data M1'!AR39)</f>
        <v/>
      </c>
      <c r="AS5">
        <f>IF(ISERROR('Charts Data M1'!AS39),NA(),'Charts Data M1'!AS39)</f>
        <v/>
      </c>
      <c r="AT5">
        <f>IF(ISERROR('Charts Data M1'!AT39),NA(),'Charts Data M1'!AT39)</f>
        <v/>
      </c>
      <c r="AU5">
        <f>IF(ISERROR('Charts Data M1'!AU39),NA(),'Charts Data M1'!AU39)</f>
        <v/>
      </c>
      <c r="AV5">
        <f>IF(ISERROR('Charts Data M1'!AV39),NA(),'Charts Data M1'!AV39)</f>
        <v/>
      </c>
      <c r="AW5">
        <f>IF(ISERROR('Charts Data M1'!AW39),NA(),'Charts Data M1'!AW39)</f>
        <v/>
      </c>
      <c r="AX5">
        <f>IF(ISERROR('Charts Data M1'!AX39),NA(),'Charts Data M1'!AX39)</f>
        <v/>
      </c>
      <c r="AY5">
        <f>IF(ISERROR('Charts Data M1'!AY39),NA(),'Charts Data M1'!AY39)</f>
        <v/>
      </c>
      <c r="AZ5">
        <f>IF(ISERROR('Charts Data M1'!AZ39),NA(),'Charts Data M1'!AZ39)</f>
        <v/>
      </c>
      <c r="BA5">
        <f>IF(ISERROR('Charts Data M1'!BA39),NA(),'Charts Data M1'!BA39)</f>
        <v/>
      </c>
      <c r="BB5">
        <f>IF(ISERROR('Charts Data M1'!BB39),NA(),'Charts Data M1'!BB39)</f>
        <v/>
      </c>
      <c r="BC5">
        <f>IF(ISERROR('Charts Data M1'!BC39),NA(),'Charts Data M1'!BC39)</f>
        <v/>
      </c>
      <c r="BD5">
        <f>IF(ISERROR('Charts Data M1'!BD39),NA(),'Charts Data M1'!BD39)</f>
        <v/>
      </c>
      <c r="BE5">
        <f>IF(ISERROR('Charts Data M1'!BE39),NA(),'Charts Data M1'!BE39)</f>
        <v/>
      </c>
      <c r="BF5">
        <f>IF(ISERROR('Charts Data M1'!BF39),NA(),'Charts Data M1'!BF39)</f>
        <v/>
      </c>
      <c r="BG5">
        <f>IF(ISERROR('Charts Data M1'!BG39),NA(),'Charts Data M1'!BG39)</f>
        <v/>
      </c>
      <c r="BH5">
        <f>IF(ISERROR('Charts Data M1'!BH39),NA(),'Charts Data M1'!BH39)</f>
        <v/>
      </c>
      <c r="BI5">
        <f>IF(ISERROR('Charts Data M1'!BI39),NA(),'Charts Data M1'!BI39)</f>
        <v/>
      </c>
      <c r="BJ5">
        <f>IF(ISERROR('Charts Data M1'!BJ39),NA(),'Charts Data M1'!BJ39)</f>
        <v/>
      </c>
      <c r="BK5">
        <f>IF(ISERROR('Charts Data M1'!BK39),NA(),'Charts Data M1'!BK39)</f>
        <v/>
      </c>
      <c r="BL5">
        <f>IF(ISERROR('Charts Data M1'!BL39),NA(),'Charts Data M1'!BL39)</f>
        <v/>
      </c>
      <c r="BM5">
        <f>IF(ISERROR('Charts Data M1'!BM39),NA(),'Charts Data M1'!BM39)</f>
        <v/>
      </c>
      <c r="BN5">
        <f>IF(ISERROR('Charts Data M1'!BN39),NA(),'Charts Data M1'!BN39)</f>
        <v/>
      </c>
      <c r="BO5">
        <f>IF(ISERROR('Charts Data M1'!BO39),NA(),'Charts Data M1'!BO39)</f>
        <v/>
      </c>
      <c r="BP5">
        <f>IF(ISERROR('Charts Data M1'!BP39),NA(),'Charts Data M1'!BP39)</f>
        <v/>
      </c>
      <c r="BQ5">
        <f>IF(ISERROR('Charts Data M1'!BQ39),NA(),'Charts Data M1'!BQ39)</f>
        <v/>
      </c>
      <c r="BR5">
        <f>IF(ISERROR('Charts Data M1'!BR39),NA(),'Charts Data M1'!BR39)</f>
        <v/>
      </c>
      <c r="BS5">
        <f>IF(ISERROR('Charts Data M1'!BS39),NA(),'Charts Data M1'!BS39)</f>
        <v/>
      </c>
      <c r="BT5">
        <f>IF(ISERROR('Charts Data M1'!BT39),NA(),'Charts Data M1'!BT39)</f>
        <v/>
      </c>
      <c r="BU5">
        <f>IF(ISERROR('Charts Data M1'!BU39),NA(),'Charts Data M1'!BU39)</f>
        <v/>
      </c>
      <c r="BV5">
        <f>IF(ISERROR('Charts Data M1'!BV39),NA(),'Charts Data M1'!BV39)</f>
        <v/>
      </c>
      <c r="BW5">
        <f>IF(ISERROR('Charts Data M1'!BW39),NA(),'Charts Data M1'!BW39)</f>
        <v/>
      </c>
      <c r="BX5">
        <f>IF(ISERROR('Charts Data M1'!BX39),NA(),'Charts Data M1'!BX39)</f>
        <v/>
      </c>
      <c r="BY5">
        <f>IF(ISERROR('Charts Data M1'!BY39),NA(),'Charts Data M1'!BY39)</f>
        <v/>
      </c>
    </row>
    <row r="6" spans="1:77">
      <c r="D6" t="s">
        <v>3</v>
      </c>
      <c r="F6" t="s">
        <v>0</v>
      </c>
      <c r="G6">
        <f>(SUMIF('Dashboard M1'!$A$8:$A$86,CONCATENATE($C$3,$D$3),'Dashboard M1'!G$8:G$86))/'Charts Data M1'!G$2*1000</f>
        <v/>
      </c>
      <c r="H6">
        <f>(SUMIF('Dashboard M1'!$A$8:$A$86,CONCATENATE($C$3,$D$3),'Dashboard M1'!H$8:H$86))/'Charts Data M1'!H$2*1000</f>
        <v/>
      </c>
      <c r="I6">
        <f>(SUMIF('Dashboard M1'!$A$8:$A$86,CONCATENATE($C$3,$D$3),'Dashboard M1'!I$8:I$86))/'Charts Data M1'!I$2*1000</f>
        <v/>
      </c>
      <c r="J6">
        <f>(SUMIF('Dashboard M1'!$A$8:$A$86,CONCATENATE($C$3,$D$3),'Dashboard M1'!J$8:J$86))/'Charts Data M1'!J$2*1000</f>
        <v/>
      </c>
      <c r="K6">
        <f>(SUMIF('Dashboard M1'!$A$8:$A$86,CONCATENATE($C$3,$D$3),'Dashboard M1'!K$8:K$86))/'Charts Data M1'!K$2*1000</f>
        <v/>
      </c>
      <c r="L6">
        <f>(SUMIF('Dashboard M1'!$A$8:$A$86,CONCATENATE($C$3,$D$3),'Dashboard M1'!L$8:L$86))/'Charts Data M1'!L$2*1000</f>
        <v/>
      </c>
      <c r="M6">
        <f>(SUMIF('Dashboard M1'!$A$8:$A$86,CONCATENATE($C$3,$D$3),'Dashboard M1'!M$8:M$86))/'Charts Data M1'!M$2*1000</f>
        <v/>
      </c>
      <c r="N6">
        <f>(SUMIF('Dashboard M1'!$A$8:$A$86,CONCATENATE($C$3,$D$3),'Dashboard M1'!N$8:N$86))/'Charts Data M1'!N$2*1000</f>
        <v/>
      </c>
      <c r="O6">
        <f>(SUMIF('Dashboard M1'!$A$8:$A$86,CONCATENATE($C$3,$D$3),'Dashboard M1'!O$8:O$86))/'Charts Data M1'!O$2*1000</f>
        <v/>
      </c>
      <c r="P6">
        <f>(SUMIF('Dashboard M1'!$A$8:$A$86,CONCATENATE($C$3,$D$3),'Dashboard M1'!P$8:P$86))/'Charts Data M1'!P$2*1000</f>
        <v/>
      </c>
      <c r="Q6">
        <f>(SUMIF('Dashboard M1'!$A$8:$A$86,CONCATENATE($C$3,$D$3),'Dashboard M1'!Q$8:Q$86))/'Charts Data M1'!Q$2*1000</f>
        <v/>
      </c>
      <c r="R6">
        <f>(SUMIF('Dashboard M1'!$A$8:$A$86,CONCATENATE($C$3,$D$3),'Dashboard M1'!R$8:R$86))/'Charts Data M1'!R$2*1000</f>
        <v/>
      </c>
      <c r="S6">
        <f>(SUMIF('Dashboard M1'!$A$8:$A$86,CONCATENATE($C$3,$D$3),'Dashboard M1'!S$8:S$86))/'Charts Data M1'!S$2*1000</f>
        <v/>
      </c>
      <c r="T6">
        <f>(SUMIF('Dashboard M1'!$A$8:$A$86,CONCATENATE($C$3,$D$3),'Dashboard M1'!T$8:T$86))/'Charts Data M1'!T$2*1000</f>
        <v/>
      </c>
      <c r="U6">
        <f>(SUMIF('Dashboard M1'!$A$8:$A$86,CONCATENATE($C$3,$D$3),'Dashboard M1'!U$8:U$86))/'Charts Data M1'!U$2*1000</f>
        <v/>
      </c>
      <c r="V6">
        <f>(SUMIF('Dashboard M1'!$A$8:$A$86,CONCATENATE($C$3,$D$3),'Dashboard M1'!V$8:V$86))/'Charts Data M1'!V$2*1000</f>
        <v/>
      </c>
      <c r="W6">
        <f>(SUMIF('Dashboard M1'!$A$8:$A$86,CONCATENATE($C$3,$D$3),'Dashboard M1'!W$8:W$86))/'Charts Data M1'!W$2*1000</f>
        <v/>
      </c>
      <c r="X6">
        <f>(SUMIF('Dashboard M1'!$A$8:$A$86,CONCATENATE($C$3,$D$3),'Dashboard M1'!X$8:X$86))/'Charts Data M1'!X$2*1000</f>
        <v/>
      </c>
      <c r="Y6">
        <f>(SUMIF('Dashboard M1'!$A$8:$A$86,CONCATENATE($C$3,$D$3),'Dashboard M1'!Y$8:Y$86))/'Charts Data M1'!Y$2*1000</f>
        <v/>
      </c>
      <c r="Z6">
        <f>(SUMIF('Dashboard M1'!$A$8:$A$86,CONCATENATE($C$3,$D$3),'Dashboard M1'!Z$8:Z$86))/'Charts Data M1'!Z$2*1000</f>
        <v/>
      </c>
      <c r="AA6">
        <f>(SUMIF('Dashboard M1'!$A$8:$A$86,CONCATENATE($C$3,$D$3),'Dashboard M1'!AA$8:AA$86))/'Charts Data M1'!AA$2*1000</f>
        <v/>
      </c>
      <c r="AB6">
        <f>(SUMIF('Dashboard M1'!$A$8:$A$86,CONCATENATE($C$3,$D$3),'Dashboard M1'!AB$8:AB$86))/'Charts Data M1'!AB$2*1000</f>
        <v/>
      </c>
      <c r="AC6">
        <f>(SUMIF('Dashboard M1'!$A$8:$A$86,CONCATENATE($C$3,$D$3),'Dashboard M1'!AC$8:AC$86))/'Charts Data M1'!AC$2*1000</f>
        <v/>
      </c>
      <c r="AD6">
        <f>(SUMIF('Dashboard M1'!$A$8:$A$86,CONCATENATE($C$3,$D$3),'Dashboard M1'!AD$8:AD$86))/'Charts Data M1'!AD$2*1000</f>
        <v/>
      </c>
      <c r="AE6">
        <f>(SUMIF('Dashboard M1'!$A$8:$A$86,CONCATENATE($C$3,$D$3),'Dashboard M1'!AE$8:AE$86))/'Charts Data M1'!AE$2*1000</f>
        <v/>
      </c>
      <c r="AF6">
        <f>(SUMIF('Dashboard M1'!$A$8:$A$86,CONCATENATE($C$3,$D$3),'Dashboard M1'!AF$8:AF$86))/'Charts Data M1'!AF$2*1000</f>
        <v/>
      </c>
      <c r="AG6">
        <f>(SUMIF('Dashboard M1'!$A$8:$A$86,CONCATENATE($C$3,$D$3),'Dashboard M1'!AG$8:AG$86))/'Charts Data M1'!AG$2*1000</f>
        <v/>
      </c>
      <c r="AH6">
        <f>(SUMIF('Dashboard M1'!$A$8:$A$86,CONCATENATE($C$3,$D$3),'Dashboard M1'!AH$8:AH$86))/'Charts Data M1'!AH$2*1000</f>
        <v/>
      </c>
      <c r="AI6">
        <f>(SUMIF('Dashboard M1'!$A$8:$A$86,CONCATENATE($C$3,$D$3),'Dashboard M1'!AI$8:AI$86))/'Charts Data M1'!AI$2*1000</f>
        <v/>
      </c>
      <c r="AJ6">
        <f>(SUMIF('Dashboard M1'!$A$8:$A$86,CONCATENATE($C$3,$D$3),'Dashboard M1'!AJ$8:AJ$86))/'Charts Data M1'!AJ$2*1000</f>
        <v/>
      </c>
      <c r="AK6">
        <f>(SUMIF('Dashboard M1'!$A$8:$A$86,CONCATENATE($C$3,$D$3),'Dashboard M1'!AK$8:AK$86))/'Charts Data M1'!AK$2*1000</f>
        <v/>
      </c>
      <c r="AL6">
        <f>(SUMIF('Dashboard M1'!$A$8:$A$86,CONCATENATE($C$3,$D$3),'Dashboard M1'!AL$8:AL$86))/'Charts Data M1'!AL$2*1000</f>
        <v/>
      </c>
      <c r="AM6">
        <f>(SUMIF('Dashboard M1'!$A$8:$A$86,CONCATENATE($C$3,$D$3),'Dashboard M1'!AM$8:AM$86))/'Charts Data M1'!AM$2*1000</f>
        <v/>
      </c>
      <c r="AN6">
        <f>(SUMIF('Dashboard M1'!$A$8:$A$86,CONCATENATE($C$3,$D$3),'Dashboard M1'!AN$8:AN$86))/'Charts Data M1'!AN$2*1000</f>
        <v/>
      </c>
      <c r="AO6">
        <f>(SUMIF('Dashboard M1'!$A$8:$A$86,CONCATENATE($C$3,$D$3),'Dashboard M1'!AO$8:AO$86))/'Charts Data M1'!AO$2*1000</f>
        <v/>
      </c>
      <c r="AP6">
        <f>(SUMIF('Dashboard M1'!$A$8:$A$86,CONCATENATE($C$3,$D$3),'Dashboard M1'!AP$8:AP$86))/'Charts Data M1'!AP$2*1000</f>
        <v/>
      </c>
      <c r="AQ6">
        <f>(SUMIF('Dashboard M1'!$A$8:$A$86,CONCATENATE($C$3,$D$3),'Dashboard M1'!AQ$8:AQ$86))/'Charts Data M1'!AQ$2*1000</f>
        <v/>
      </c>
      <c r="AR6">
        <f>(SUMIF('Dashboard M1'!$A$8:$A$86,CONCATENATE($C$3,$D$3),'Dashboard M1'!AR$8:AR$86))/'Charts Data M1'!AR$2*1000</f>
        <v/>
      </c>
      <c r="AS6">
        <f>(SUMIF('Dashboard M1'!$A$8:$A$86,CONCATENATE($C$3,$D$3),'Dashboard M1'!AS$8:AS$86))/'Charts Data M1'!AS$2*1000</f>
        <v/>
      </c>
      <c r="AT6">
        <f>(SUMIF('Dashboard M1'!$A$8:$A$86,CONCATENATE($C$3,$D$3),'Dashboard M1'!AT$8:AT$86))/'Charts Data M1'!AT$2*1000</f>
        <v/>
      </c>
      <c r="AU6">
        <f>(SUMIF('Dashboard M1'!$A$8:$A$86,CONCATENATE($C$3,$D$3),'Dashboard M1'!AU$8:AU$86))/'Charts Data M1'!AU$2*1000</f>
        <v/>
      </c>
      <c r="AV6">
        <f>(SUMIF('Dashboard M1'!$A$8:$A$86,CONCATENATE($C$3,$D$3),'Dashboard M1'!AV$8:AV$86))/'Charts Data M1'!AV$2*1000</f>
        <v/>
      </c>
      <c r="AW6">
        <f>(SUMIF('Dashboard M1'!$A$8:$A$86,CONCATENATE($C$3,$D$3),'Dashboard M1'!AW$8:AW$86))/'Charts Data M1'!AW$2*1000</f>
        <v/>
      </c>
      <c r="AX6">
        <f>(SUMIF('Dashboard M1'!$A$8:$A$86,CONCATENATE($C$3,$D$3),'Dashboard M1'!AX$8:AX$86))/'Charts Data M1'!AX$2*1000</f>
        <v/>
      </c>
      <c r="AY6">
        <f>(SUMIF('Dashboard M1'!$A$8:$A$86,CONCATENATE($C$3,$D$3),'Dashboard M1'!AY$8:AY$86))/'Charts Data M1'!AY$2*1000</f>
        <v/>
      </c>
      <c r="AZ6">
        <f>(SUMIF('Dashboard M1'!$A$8:$A$86,CONCATENATE($C$3,$D$3),'Dashboard M1'!AZ$8:AZ$86))/'Charts Data M1'!AZ$2*1000</f>
        <v/>
      </c>
      <c r="BA6">
        <f>(SUMIF('Dashboard M1'!$A$8:$A$86,CONCATENATE($C$3,$D$3),'Dashboard M1'!BA$8:BA$86))/'Charts Data M1'!BA$2*1000</f>
        <v/>
      </c>
      <c r="BB6">
        <f>(SUMIF('Dashboard M1'!$A$8:$A$86,CONCATENATE($C$3,$D$3),'Dashboard M1'!BB$8:BB$86))/'Charts Data M1'!BB$2*1000</f>
        <v/>
      </c>
      <c r="BC6">
        <f>(SUMIF('Dashboard M1'!$A$8:$A$86,CONCATENATE($C$3,$D$3),'Dashboard M1'!BC$8:BC$86))/'Charts Data M1'!BC$2*1000</f>
        <v/>
      </c>
      <c r="BD6">
        <f>(SUMIF('Dashboard M1'!$A$8:$A$86,CONCATENATE($C$3,$D$3),'Dashboard M1'!BD$8:BD$86))/'Charts Data M1'!BD$2*1000</f>
        <v/>
      </c>
      <c r="BE6">
        <f>(SUMIF('Dashboard M1'!$A$8:$A$86,CONCATENATE($C$3,$D$3),'Dashboard M1'!BE$8:BE$86))/'Charts Data M1'!BE$2*1000</f>
        <v/>
      </c>
      <c r="BF6">
        <f>(SUMIF('Dashboard M1'!$A$8:$A$86,CONCATENATE($C$3,$D$3),'Dashboard M1'!BF$8:BF$86))/'Charts Data M1'!BF$2*1000</f>
        <v/>
      </c>
      <c r="BG6">
        <f>(SUMIF('Dashboard M1'!$A$8:$A$86,CONCATENATE($C$3,$D$3),'Dashboard M1'!BG$8:BG$86))/'Charts Data M1'!BG$2*1000</f>
        <v/>
      </c>
      <c r="BH6">
        <f>(SUMIF('Dashboard M1'!$A$8:$A$86,CONCATENATE($C$3,$D$3),'Dashboard M1'!BH$8:BH$86))/'Charts Data M1'!BH$2*1000</f>
        <v/>
      </c>
      <c r="BI6">
        <f>(SUMIF('Dashboard M1'!$A$8:$A$86,CONCATENATE($C$3,$D$3),'Dashboard M1'!BI$8:BI$86))/'Charts Data M1'!BI$2*1000</f>
        <v/>
      </c>
      <c r="BJ6">
        <f>(SUMIF('Dashboard M1'!$A$8:$A$86,CONCATENATE($C$3,$D$3),'Dashboard M1'!BJ$8:BJ$86))/'Charts Data M1'!BJ$2*1000</f>
        <v/>
      </c>
      <c r="BK6">
        <f>(SUMIF('Dashboard M1'!$A$8:$A$86,CONCATENATE($C$3,$D$3),'Dashboard M1'!BK$8:BK$86))/'Charts Data M1'!BK$2*1000</f>
        <v/>
      </c>
      <c r="BL6">
        <f>(SUMIF('Dashboard M1'!$A$8:$A$86,CONCATENATE($C$3,$D$3),'Dashboard M1'!BL$8:BL$86))/'Charts Data M1'!BL$2*1000</f>
        <v/>
      </c>
      <c r="BM6">
        <f>(SUMIF('Dashboard M1'!$A$8:$A$86,CONCATENATE($C$3,$D$3),'Dashboard M1'!BM$8:BM$86))/'Charts Data M1'!BM$2*1000</f>
        <v/>
      </c>
      <c r="BN6">
        <f>(SUMIF('Dashboard M1'!$A$8:$A$86,CONCATENATE($C$3,$D$3),'Dashboard M1'!BN$8:BN$86))/'Charts Data M1'!BN$2*1000</f>
        <v/>
      </c>
      <c r="BO6">
        <f>(SUMIF('Dashboard M1'!$A$8:$A$86,CONCATENATE($C$3,$D$3),'Dashboard M1'!BO$8:BO$86))/'Charts Data M1'!BO$2*1000</f>
        <v/>
      </c>
      <c r="BP6">
        <f>(SUMIF('Dashboard M1'!$A$8:$A$86,CONCATENATE($C$3,$D$3),'Dashboard M1'!BP$8:BP$86))/'Charts Data M1'!BP$2*1000</f>
        <v/>
      </c>
      <c r="BQ6">
        <f>(SUMIF('Dashboard M1'!$A$8:$A$86,CONCATENATE($C$3,$D$3),'Dashboard M1'!BQ$8:BQ$86))/'Charts Data M1'!BQ$2*1000</f>
        <v/>
      </c>
      <c r="BR6">
        <f>(SUMIF('Dashboard M1'!$A$8:$A$86,CONCATENATE($C$3,$D$3),'Dashboard M1'!BR$8:BR$86))/'Charts Data M1'!BR$2*1000</f>
        <v/>
      </c>
      <c r="BS6">
        <f>(SUMIF('Dashboard M1'!$A$8:$A$86,CONCATENATE($C$3,$D$3),'Dashboard M1'!BS$8:BS$86))/'Charts Data M1'!BS$2*1000</f>
        <v/>
      </c>
      <c r="BT6">
        <f>(SUMIF('Dashboard M1'!$A$8:$A$86,CONCATENATE($C$3,$D$3),'Dashboard M1'!BT$8:BT$86))/'Charts Data M1'!BT$2*1000</f>
        <v/>
      </c>
      <c r="BU6">
        <f>(SUMIF('Dashboard M1'!$A$8:$A$86,CONCATENATE($C$3,$D$3),'Dashboard M1'!BU$8:BU$86))/'Charts Data M1'!BU$2*1000</f>
        <v/>
      </c>
      <c r="BV6">
        <f>(SUMIF('Dashboard M1'!$A$8:$A$86,CONCATENATE($C$3,$D$3),'Dashboard M1'!BV$8:BV$86))/'Charts Data M1'!BV$2*1000</f>
        <v/>
      </c>
      <c r="BW6">
        <f>(SUMIF('Dashboard M1'!$A$8:$A$86,CONCATENATE($C$3,$D$3),'Dashboard M1'!BW$8:BW$86))/'Charts Data M1'!BW$2*1000</f>
        <v/>
      </c>
      <c r="BX6">
        <f>(SUMIF('Dashboard M1'!$A$8:$A$86,CONCATENATE($C$3,$D$3),'Dashboard M1'!BX$8:BX$86))/'Charts Data M1'!BX$2*1000</f>
        <v/>
      </c>
      <c r="BY6">
        <f>(SUMIF('Dashboard M1'!$A$8:$A$86,CONCATENATE($C$3,$D$3),'Dashboard M1'!BY$8:BY$86))/'Charts Data M1'!BY$2*1000</f>
        <v/>
      </c>
    </row>
    <row r="7" spans="1:77">
      <c r="D7" t="s">
        <v>4</v>
      </c>
      <c r="F7" t="s">
        <v>0</v>
      </c>
      <c r="G7">
        <f>(SUMIF('Dashboard M1'!$A$118:$A$196,CONCATENATE($C$4,$D$4),'Dashboard M1'!G$118:G$196))/'Charts Data M1'!G$2*1000</f>
        <v/>
      </c>
      <c r="H7">
        <f>(SUMIF('Dashboard M1'!$A$118:$A$196,CONCATENATE($C$4,$D$4),'Dashboard M1'!H$118:H$196))/'Charts Data M1'!H$2*1000</f>
        <v/>
      </c>
      <c r="I7">
        <f>(SUMIF('Dashboard M1'!$A$118:$A$196,CONCATENATE($C$4,$D$4),'Dashboard M1'!I$118:I$196))/'Charts Data M1'!I$2*1000</f>
        <v/>
      </c>
      <c r="J7">
        <f>(SUMIF('Dashboard M1'!$A$118:$A$196,CONCATENATE($C$4,$D$4),'Dashboard M1'!J$118:J$196))/'Charts Data M1'!J$2*1000</f>
        <v/>
      </c>
      <c r="K7">
        <f>(SUMIF('Dashboard M1'!$A$118:$A$196,CONCATENATE($C$4,$D$4),'Dashboard M1'!K$118:K$196))/'Charts Data M1'!K$2*1000</f>
        <v/>
      </c>
      <c r="L7">
        <f>(SUMIF('Dashboard M1'!$A$118:$A$196,CONCATENATE($C$4,$D$4),'Dashboard M1'!L$118:L$196))/'Charts Data M1'!L$2*1000</f>
        <v/>
      </c>
      <c r="M7">
        <f>(SUMIF('Dashboard M1'!$A$118:$A$196,CONCATENATE($C$4,$D$4),'Dashboard M1'!M$118:M$196))/'Charts Data M1'!M$2*1000</f>
        <v/>
      </c>
      <c r="N7">
        <f>(SUMIF('Dashboard M1'!$A$118:$A$196,CONCATENATE($C$4,$D$4),'Dashboard M1'!N$118:N$196))/'Charts Data M1'!N$2*1000</f>
        <v/>
      </c>
      <c r="O7">
        <f>(SUMIF('Dashboard M1'!$A$118:$A$196,CONCATENATE($C$4,$D$4),'Dashboard M1'!O$118:O$196))/'Charts Data M1'!O$2*1000</f>
        <v/>
      </c>
      <c r="P7">
        <f>(SUMIF('Dashboard M1'!$A$118:$A$196,CONCATENATE($C$4,$D$4),'Dashboard M1'!P$118:P$196))/'Charts Data M1'!P$2*1000</f>
        <v/>
      </c>
      <c r="Q7">
        <f>(SUMIF('Dashboard M1'!$A$118:$A$196,CONCATENATE($C$4,$D$4),'Dashboard M1'!Q$118:Q$196))/'Charts Data M1'!Q$2*1000</f>
        <v/>
      </c>
      <c r="R7">
        <f>(SUMIF('Dashboard M1'!$A$118:$A$196,CONCATENATE($C$4,$D$4),'Dashboard M1'!R$118:R$196))/'Charts Data M1'!R$2*1000</f>
        <v/>
      </c>
      <c r="S7">
        <f>(SUMIF('Dashboard M1'!$A$118:$A$196,CONCATENATE($C$4,$D$4),'Dashboard M1'!S$118:S$196))/'Charts Data M1'!S$2*1000</f>
        <v/>
      </c>
      <c r="T7">
        <f>(SUMIF('Dashboard M1'!$A$118:$A$196,CONCATENATE($C$4,$D$4),'Dashboard M1'!T$118:T$196))/'Charts Data M1'!T$2*1000</f>
        <v/>
      </c>
      <c r="U7">
        <f>(SUMIF('Dashboard M1'!$A$118:$A$196,CONCATENATE($C$4,$D$4),'Dashboard M1'!U$118:U$196))/'Charts Data M1'!U$2*1000</f>
        <v/>
      </c>
      <c r="V7">
        <f>(SUMIF('Dashboard M1'!$A$118:$A$196,CONCATENATE($C$4,$D$4),'Dashboard M1'!V$118:V$196))/'Charts Data M1'!V$2*1000</f>
        <v/>
      </c>
      <c r="W7">
        <f>(SUMIF('Dashboard M1'!$A$118:$A$196,CONCATENATE($C$4,$D$4),'Dashboard M1'!W$118:W$196))/'Charts Data M1'!W$2*1000</f>
        <v/>
      </c>
      <c r="X7">
        <f>(SUMIF('Dashboard M1'!$A$118:$A$196,CONCATENATE($C$4,$D$4),'Dashboard M1'!X$118:X$196))/'Charts Data M1'!X$2*1000</f>
        <v/>
      </c>
      <c r="Y7">
        <f>(SUMIF('Dashboard M1'!$A$118:$A$196,CONCATENATE($C$4,$D$4),'Dashboard M1'!Y$118:Y$196))/'Charts Data M1'!Y$2*1000</f>
        <v/>
      </c>
      <c r="Z7">
        <f>(SUMIF('Dashboard M1'!$A$118:$A$196,CONCATENATE($C$4,$D$4),'Dashboard M1'!Z$118:Z$196))/'Charts Data M1'!Z$2*1000</f>
        <v/>
      </c>
      <c r="AA7">
        <f>(SUMIF('Dashboard M1'!$A$118:$A$196,CONCATENATE($C$4,$D$4),'Dashboard M1'!AA$118:AA$196))/'Charts Data M1'!AA$2*1000</f>
        <v/>
      </c>
      <c r="AB7">
        <f>(SUMIF('Dashboard M1'!$A$118:$A$196,CONCATENATE($C$4,$D$4),'Dashboard M1'!AB$118:AB$196))/'Charts Data M1'!AB$2*1000</f>
        <v/>
      </c>
      <c r="AC7">
        <f>(SUMIF('Dashboard M1'!$A$118:$A$196,CONCATENATE($C$4,$D$4),'Dashboard M1'!AC$118:AC$196))/'Charts Data M1'!AC$2*1000</f>
        <v/>
      </c>
      <c r="AD7">
        <f>(SUMIF('Dashboard M1'!$A$118:$A$196,CONCATENATE($C$4,$D$4),'Dashboard M1'!AD$118:AD$196))/'Charts Data M1'!AD$2*1000</f>
        <v/>
      </c>
      <c r="AE7">
        <f>(SUMIF('Dashboard M1'!$A$118:$A$196,CONCATENATE($C$4,$D$4),'Dashboard M1'!AE$118:AE$196))/'Charts Data M1'!AE$2*1000</f>
        <v/>
      </c>
      <c r="AF7">
        <f>(SUMIF('Dashboard M1'!$A$118:$A$196,CONCATENATE($C$4,$D$4),'Dashboard M1'!AF$118:AF$196))/'Charts Data M1'!AF$2*1000</f>
        <v/>
      </c>
      <c r="AG7">
        <f>(SUMIF('Dashboard M1'!$A$118:$A$196,CONCATENATE($C$4,$D$4),'Dashboard M1'!AG$118:AG$196))/'Charts Data M1'!AG$2*1000</f>
        <v/>
      </c>
      <c r="AH7">
        <f>(SUMIF('Dashboard M1'!$A$118:$A$196,CONCATENATE($C$4,$D$4),'Dashboard M1'!AH$118:AH$196))/'Charts Data M1'!AH$2*1000</f>
        <v/>
      </c>
      <c r="AI7">
        <f>(SUMIF('Dashboard M1'!$A$118:$A$196,CONCATENATE($C$4,$D$4),'Dashboard M1'!AI$118:AI$196))/'Charts Data M1'!AI$2*1000</f>
        <v/>
      </c>
      <c r="AJ7">
        <f>(SUMIF('Dashboard M1'!$A$118:$A$196,CONCATENATE($C$4,$D$4),'Dashboard M1'!AJ$118:AJ$196))/'Charts Data M1'!AJ$2*1000</f>
        <v/>
      </c>
      <c r="AK7">
        <f>(SUMIF('Dashboard M1'!$A$118:$A$196,CONCATENATE($C$4,$D$4),'Dashboard M1'!AK$118:AK$196))/'Charts Data M1'!AK$2*1000</f>
        <v/>
      </c>
      <c r="AL7">
        <f>(SUMIF('Dashboard M1'!$A$118:$A$196,CONCATENATE($C$4,$D$4),'Dashboard M1'!AL$118:AL$196))/'Charts Data M1'!AL$2*1000</f>
        <v/>
      </c>
      <c r="AM7">
        <f>(SUMIF('Dashboard M1'!$A$118:$A$196,CONCATENATE($C$4,$D$4),'Dashboard M1'!AM$118:AM$196))/'Charts Data M1'!AM$2*1000</f>
        <v/>
      </c>
      <c r="AN7">
        <f>(SUMIF('Dashboard M1'!$A$118:$A$196,CONCATENATE($C$4,$D$4),'Dashboard M1'!AN$118:AN$196))/'Charts Data M1'!AN$2*1000</f>
        <v/>
      </c>
      <c r="AO7">
        <f>(SUMIF('Dashboard M1'!$A$118:$A$196,CONCATENATE($C$4,$D$4),'Dashboard M1'!AO$118:AO$196))/'Charts Data M1'!AO$2*1000</f>
        <v/>
      </c>
      <c r="AP7">
        <f>(SUMIF('Dashboard M1'!$A$118:$A$196,CONCATENATE($C$4,$D$4),'Dashboard M1'!AP$118:AP$196))/'Charts Data M1'!AP$2*1000</f>
        <v/>
      </c>
      <c r="AQ7">
        <f>(SUMIF('Dashboard M1'!$A$118:$A$196,CONCATENATE($C$4,$D$4),'Dashboard M1'!AQ$118:AQ$196))/'Charts Data M1'!AQ$2*1000</f>
        <v/>
      </c>
      <c r="AR7">
        <f>(SUMIF('Dashboard M1'!$A$118:$A$196,CONCATENATE($C$4,$D$4),'Dashboard M1'!AR$118:AR$196))/'Charts Data M1'!AR$2*1000</f>
        <v/>
      </c>
      <c r="AS7">
        <f>(SUMIF('Dashboard M1'!$A$118:$A$196,CONCATENATE($C$4,$D$4),'Dashboard M1'!AS$118:AS$196))/'Charts Data M1'!AS$2*1000</f>
        <v/>
      </c>
      <c r="AT7">
        <f>(SUMIF('Dashboard M1'!$A$118:$A$196,CONCATENATE($C$4,$D$4),'Dashboard M1'!AT$118:AT$196))/'Charts Data M1'!AT$2*1000</f>
        <v/>
      </c>
      <c r="AU7">
        <f>(SUMIF('Dashboard M1'!$A$118:$A$196,CONCATENATE($C$4,$D$4),'Dashboard M1'!AU$118:AU$196))/'Charts Data M1'!AU$2*1000</f>
        <v/>
      </c>
      <c r="AV7">
        <f>(SUMIF('Dashboard M1'!$A$118:$A$196,CONCATENATE($C$4,$D$4),'Dashboard M1'!AV$118:AV$196))/'Charts Data M1'!AV$2*1000</f>
        <v/>
      </c>
      <c r="AW7">
        <f>(SUMIF('Dashboard M1'!$A$118:$A$196,CONCATENATE($C$4,$D$4),'Dashboard M1'!AW$118:AW$196))/'Charts Data M1'!AW$2*1000</f>
        <v/>
      </c>
      <c r="AX7">
        <f>(SUMIF('Dashboard M1'!$A$118:$A$196,CONCATENATE($C$4,$D$4),'Dashboard M1'!AX$118:AX$196))/'Charts Data M1'!AX$2*1000</f>
        <v/>
      </c>
      <c r="AY7">
        <f>(SUMIF('Dashboard M1'!$A$118:$A$196,CONCATENATE($C$4,$D$4),'Dashboard M1'!AY$118:AY$196))/'Charts Data M1'!AY$2*1000</f>
        <v/>
      </c>
      <c r="AZ7">
        <f>(SUMIF('Dashboard M1'!$A$118:$A$196,CONCATENATE($C$4,$D$4),'Dashboard M1'!AZ$118:AZ$196))/'Charts Data M1'!AZ$2*1000</f>
        <v/>
      </c>
      <c r="BA7">
        <f>(SUMIF('Dashboard M1'!$A$118:$A$196,CONCATENATE($C$4,$D$4),'Dashboard M1'!BA$118:BA$196))/'Charts Data M1'!BA$2*1000</f>
        <v/>
      </c>
      <c r="BB7">
        <f>(SUMIF('Dashboard M1'!$A$118:$A$196,CONCATENATE($C$4,$D$4),'Dashboard M1'!BB$118:BB$196))/'Charts Data M1'!BB$2*1000</f>
        <v/>
      </c>
      <c r="BC7">
        <f>(SUMIF('Dashboard M1'!$A$118:$A$196,CONCATENATE($C$4,$D$4),'Dashboard M1'!BC$118:BC$196))/'Charts Data M1'!BC$2*1000</f>
        <v/>
      </c>
      <c r="BD7">
        <f>(SUMIF('Dashboard M1'!$A$118:$A$196,CONCATENATE($C$4,$D$4),'Dashboard M1'!BD$118:BD$196))/'Charts Data M1'!BD$2*1000</f>
        <v/>
      </c>
      <c r="BE7">
        <f>(SUMIF('Dashboard M1'!$A$118:$A$196,CONCATENATE($C$4,$D$4),'Dashboard M1'!BE$118:BE$196))/'Charts Data M1'!BE$2*1000</f>
        <v/>
      </c>
      <c r="BF7">
        <f>IF(ISERR((SUMIF('Dashboard M1'!$A$118:$A$196,CONCATENATE($C$4,$D$4),'Dashboard M1'!BF$118:BF$196))/'Charts Data M1'!BF$2*1000),NA(),(SUMIF('Dashboard M1'!$A$118:$A$196,CONCATENATE($C$4,$D$4),'Dashboard M1'!BF$118:BF$196))/'Charts Data M1'!BF$2*1000)</f>
        <v/>
      </c>
      <c r="BG7">
        <f>IF(ISERR((SUMIF('Dashboard M1'!$A$118:$A$196,CONCATENATE($C$4,$D$4),'Dashboard M1'!BG$118:BG$196))/'Charts Data M1'!BG$2*1000),NA(),(SUMIF('Dashboard M1'!$A$118:$A$196,CONCATENATE($C$4,$D$4),'Dashboard M1'!BG$118:BG$196))/'Charts Data M1'!BG$2*1000)</f>
        <v/>
      </c>
      <c r="BH7">
        <f>IF(ISERR((SUMIF('Dashboard M1'!$A$118:$A$196,CONCATENATE($C$4,$D$4),'Dashboard M1'!BH$118:BH$196))/'Charts Data M1'!BH$2*1000),NA(),(SUMIF('Dashboard M1'!$A$118:$A$196,CONCATENATE($C$4,$D$4),'Dashboard M1'!BH$118:BH$196))/'Charts Data M1'!BH$2*1000)</f>
        <v/>
      </c>
      <c r="BI7">
        <f>IF(ISERR((SUMIF('Dashboard M1'!$A$118:$A$196,CONCATENATE($C$4,$D$4),'Dashboard M1'!BI$118:BI$196))/'Charts Data M1'!BI$2*1000),NA(),(SUMIF('Dashboard M1'!$A$118:$A$196,CONCATENATE($C$4,$D$4),'Dashboard M1'!BI$118:BI$196))/'Charts Data M1'!BI$2*1000)</f>
        <v/>
      </c>
      <c r="BJ7">
        <f>IF(ISERR((SUMIF('Dashboard M1'!$A$118:$A$196,CONCATENATE($C$4,$D$4),'Dashboard M1'!BJ$118:BJ$196))/'Charts Data M1'!BJ$2*1000),NA(),(SUMIF('Dashboard M1'!$A$118:$A$196,CONCATENATE($C$4,$D$4),'Dashboard M1'!BJ$118:BJ$196))/'Charts Data M1'!BJ$2*1000)</f>
        <v/>
      </c>
      <c r="BK7">
        <f>IF(ISERR((SUMIF('Dashboard M1'!$A$118:$A$196,CONCATENATE($C$4,$D$4),'Dashboard M1'!BK$118:BK$196))/'Charts Data M1'!BK$2*1000),NA(),(SUMIF('Dashboard M1'!$A$118:$A$196,CONCATENATE($C$4,$D$4),'Dashboard M1'!BK$118:BK$196))/'Charts Data M1'!BK$2*1000)</f>
        <v/>
      </c>
      <c r="BL7">
        <f>IF(ISERR((SUMIF('Dashboard M1'!$A$118:$A$196,CONCATENATE($C$4,$D$4),'Dashboard M1'!BL$118:BL$196))/'Charts Data M1'!BL$2*1000),NA(),(SUMIF('Dashboard M1'!$A$118:$A$196,CONCATENATE($C$4,$D$4),'Dashboard M1'!BL$118:BL$196))/'Charts Data M1'!BL$2*1000)</f>
        <v/>
      </c>
      <c r="BM7">
        <f>IF(ISERR((SUMIF('Dashboard M1'!$A$118:$A$196,CONCATENATE($C$4,$D$4),'Dashboard M1'!BM$118:BM$196))/'Charts Data M1'!BM$2*1000),NA(),(SUMIF('Dashboard M1'!$A$118:$A$196,CONCATENATE($C$4,$D$4),'Dashboard M1'!BM$118:BM$196))/'Charts Data M1'!BM$2*1000)</f>
        <v/>
      </c>
      <c r="BN7">
        <f>IF(ISERR((SUMIF('Dashboard M1'!$A$118:$A$196,CONCATENATE($C$4,$D$4),'Dashboard M1'!BN$118:BN$196))/'Charts Data M1'!BN$2*1000),NA(),(SUMIF('Dashboard M1'!$A$118:$A$196,CONCATENATE($C$4,$D$4),'Dashboard M1'!BN$118:BN$196))/'Charts Data M1'!BN$2*1000)</f>
        <v/>
      </c>
      <c r="BO7">
        <f>IF(ISERR((SUMIF('Dashboard M1'!$A$118:$A$196,CONCATENATE($C$4,$D$4),'Dashboard M1'!BO$118:BO$196))/'Charts Data M1'!BO$2*1000),NA(),(SUMIF('Dashboard M1'!$A$118:$A$196,CONCATENATE($C$4,$D$4),'Dashboard M1'!BO$118:BO$196))/'Charts Data M1'!BO$2*1000)</f>
        <v/>
      </c>
      <c r="BP7">
        <f>IF(ISERR((SUMIF('Dashboard M1'!$A$118:$A$196,CONCATENATE($C$4,$D$4),'Dashboard M1'!BP$118:BP$196))/'Charts Data M1'!BP$2*1000),NA(),(SUMIF('Dashboard M1'!$A$118:$A$196,CONCATENATE($C$4,$D$4),'Dashboard M1'!BP$118:BP$196))/'Charts Data M1'!BP$2*1000)</f>
        <v/>
      </c>
      <c r="BQ7">
        <f>IF(ISERR((SUMIF('Dashboard M1'!$A$118:$A$196,CONCATENATE($C$4,$D$4),'Dashboard M1'!BQ$118:BQ$196))/'Charts Data M1'!BQ$2*1000),NA(),(SUMIF('Dashboard M1'!$A$118:$A$196,CONCATENATE($C$4,$D$4),'Dashboard M1'!BQ$118:BQ$196))/'Charts Data M1'!BQ$2*1000)</f>
        <v/>
      </c>
      <c r="BR7">
        <f>IF(ISERR((SUMIF('Dashboard M1'!$A$118:$A$196,CONCATENATE($C$4,$D$4),'Dashboard M1'!BR$118:BR$196))/'Charts Data M1'!BR$2*1000),NA(),(SUMIF('Dashboard M1'!$A$118:$A$196,CONCATENATE($C$4,$D$4),'Dashboard M1'!BR$118:BR$196))/'Charts Data M1'!BR$2*1000)</f>
        <v/>
      </c>
      <c r="BS7">
        <f>IF(ISERR((SUMIF('Dashboard M1'!$A$118:$A$196,CONCATENATE($C$4,$D$4),'Dashboard M1'!BS$118:BS$196))/'Charts Data M1'!BS$2*1000),NA(),(SUMIF('Dashboard M1'!$A$118:$A$196,CONCATENATE($C$4,$D$4),'Dashboard M1'!BS$118:BS$196))/'Charts Data M1'!BS$2*1000)</f>
        <v/>
      </c>
      <c r="BT7">
        <f>IF(ISERR((SUMIF('Dashboard M1'!$A$118:$A$196,CONCATENATE($C$4,$D$4),'Dashboard M1'!BT$118:BT$196))/'Charts Data M1'!BT$2*1000),NA(),(SUMIF('Dashboard M1'!$A$118:$A$196,CONCATENATE($C$4,$D$4),'Dashboard M1'!BT$118:BT$196))/'Charts Data M1'!BT$2*1000)</f>
        <v/>
      </c>
      <c r="BU7">
        <f>IF(ISERR((SUMIF('Dashboard M1'!$A$118:$A$196,CONCATENATE($C$4,$D$4),'Dashboard M1'!BU$118:BU$196))/'Charts Data M1'!BU$2*1000),NA(),(SUMIF('Dashboard M1'!$A$118:$A$196,CONCATENATE($C$4,$D$4),'Dashboard M1'!BU$118:BU$196))/'Charts Data M1'!BU$2*1000)</f>
        <v/>
      </c>
      <c r="BV7">
        <f>IF(ISERR((SUMIF('Dashboard M1'!$A$118:$A$196,CONCATENATE($C$4,$D$4),'Dashboard M1'!BV$118:BV$196))/'Charts Data M1'!BV$2*1000),NA(),(SUMIF('Dashboard M1'!$A$118:$A$196,CONCATENATE($C$4,$D$4),'Dashboard M1'!BV$118:BV$196))/'Charts Data M1'!BV$2*1000)</f>
        <v/>
      </c>
      <c r="BW7">
        <f>IF(ISERR((SUMIF('Dashboard M1'!$A$118:$A$196,CONCATENATE($C$4,$D$4),'Dashboard M1'!BW$118:BW$196))/'Charts Data M1'!BW$2*1000),NA(),(SUMIF('Dashboard M1'!$A$118:$A$196,CONCATENATE($C$4,$D$4),'Dashboard M1'!BW$118:BW$196))/'Charts Data M1'!BW$2*1000)</f>
        <v/>
      </c>
      <c r="BX7">
        <f>IF(ISERR((SUMIF('Dashboard M1'!$A$118:$A$196,CONCATENATE($C$4,$D$4),'Dashboard M1'!BX$118:BX$196))/'Charts Data M1'!BX$2*1000),NA(),(SUMIF('Dashboard M1'!$A$118:$A$196,CONCATENATE($C$4,$D$4),'Dashboard M1'!BX$118:BX$196))/'Charts Data M1'!BX$2*1000)</f>
        <v/>
      </c>
      <c r="BY7">
        <f>IF(ISERR((SUMIF('Dashboard M1'!$A$118:$A$196,CONCATENATE($C$4,$D$4),'Dashboard M1'!BY$118:BY$196))/'Charts Data M1'!BY$2*1000),NA(),(SUMIF('Dashboard M1'!$A$118:$A$196,CONCATENATE($C$4,$D$4),'Dashboard M1'!BY$118:BY$196))/'Charts Data M1'!BY$2*1000)</f>
        <v/>
      </c>
    </row>
    <row r="8" spans="1:77">
      <c r="A8" t="s">
        <v>5</v>
      </c>
      <c r="B8">
        <f>C8&amp;" "&amp;D8</f>
        <v/>
      </c>
      <c r="C8">
        <f>VLOOKUP('Charts M1'!B2,'Interactive List M1'!A:B,2,FALSE)</f>
        <v/>
      </c>
      <c r="D8">
        <f>VLOOKUP('Charts M1'!B3,'Interactive List M1'!A:C,3,FALSE)</f>
        <v/>
      </c>
      <c r="E8" t="s">
        <v>6</v>
      </c>
      <c r="F8" t="s">
        <v>0</v>
      </c>
      <c r="G8">
        <f>COLUMN(G8)</f>
        <v/>
      </c>
      <c r="H8">
        <f>COLUMN(H8)</f>
        <v/>
      </c>
      <c r="I8">
        <f>COLUMN(I8)</f>
        <v/>
      </c>
      <c r="J8">
        <f>COLUMN(J8)</f>
        <v/>
      </c>
      <c r="K8">
        <f>COLUMN(K8)</f>
        <v/>
      </c>
      <c r="L8">
        <f>COLUMN(L8)</f>
        <v/>
      </c>
      <c r="M8">
        <f>COLUMN(M8)</f>
        <v/>
      </c>
      <c r="N8">
        <f>COLUMN(N8)</f>
        <v/>
      </c>
      <c r="O8">
        <f>COLUMN(O8)</f>
        <v/>
      </c>
      <c r="P8">
        <f>COLUMN(P8)</f>
        <v/>
      </c>
      <c r="Q8">
        <f>COLUMN(Q8)</f>
        <v/>
      </c>
      <c r="R8">
        <f>COLUMN(R8)</f>
        <v/>
      </c>
      <c r="S8">
        <f>COLUMN(S8)</f>
        <v/>
      </c>
      <c r="T8">
        <f>COLUMN(T8)</f>
        <v/>
      </c>
      <c r="U8">
        <f>COLUMN(U8)</f>
        <v/>
      </c>
      <c r="V8">
        <f>COLUMN(V8)</f>
        <v/>
      </c>
      <c r="W8">
        <f>COLUMN(W8)</f>
        <v/>
      </c>
      <c r="X8">
        <f>COLUMN(X8)</f>
        <v/>
      </c>
      <c r="Y8">
        <f>COLUMN(Y8)</f>
        <v/>
      </c>
      <c r="Z8">
        <f>COLUMN(Z8)</f>
        <v/>
      </c>
      <c r="AA8">
        <f>COLUMN(AA8)</f>
        <v/>
      </c>
      <c r="AB8">
        <f>COLUMN(AB8)</f>
        <v/>
      </c>
      <c r="AC8">
        <f>COLUMN(AC8)</f>
        <v/>
      </c>
      <c r="AD8">
        <f>COLUMN(AD8)</f>
        <v/>
      </c>
      <c r="AE8">
        <f>COLUMN(AE8)</f>
        <v/>
      </c>
      <c r="AF8">
        <f>COLUMN(AF8)</f>
        <v/>
      </c>
      <c r="AG8">
        <f>COLUMN(AG8)</f>
        <v/>
      </c>
      <c r="AH8">
        <f>COLUMN(AH8)</f>
        <v/>
      </c>
      <c r="AI8">
        <f>COLUMN(AI8)</f>
        <v/>
      </c>
      <c r="AJ8">
        <f>COLUMN(AJ8)</f>
        <v/>
      </c>
      <c r="AK8">
        <f>COLUMN(AK8)</f>
        <v/>
      </c>
      <c r="AL8">
        <f>COLUMN(AL8)</f>
        <v/>
      </c>
      <c r="AM8">
        <f>COLUMN(AM8)</f>
        <v/>
      </c>
      <c r="AN8">
        <f>COLUMN(AN8)</f>
        <v/>
      </c>
      <c r="AO8">
        <f>COLUMN(AO8)</f>
        <v/>
      </c>
      <c r="AP8">
        <f>COLUMN(AP8)</f>
        <v/>
      </c>
      <c r="AQ8">
        <f>COLUMN(AQ8)</f>
        <v/>
      </c>
      <c r="AR8">
        <f>COLUMN(AR8)</f>
        <v/>
      </c>
      <c r="AS8">
        <f>COLUMN(AS8)</f>
        <v/>
      </c>
      <c r="AT8">
        <f>COLUMN(AT8)</f>
        <v/>
      </c>
      <c r="AU8">
        <f>COLUMN(AU8)</f>
        <v/>
      </c>
      <c r="AV8">
        <f>COLUMN(AV8)</f>
        <v/>
      </c>
      <c r="AW8">
        <f>COLUMN(AW8)</f>
        <v/>
      </c>
      <c r="AX8">
        <f>COLUMN(AX8)</f>
        <v/>
      </c>
      <c r="AY8">
        <f>COLUMN(AY8)</f>
        <v/>
      </c>
      <c r="AZ8">
        <f>COLUMN(AZ8)</f>
        <v/>
      </c>
      <c r="BA8">
        <f>COLUMN(BA8)</f>
        <v/>
      </c>
      <c r="BB8">
        <f>COLUMN(BB8)</f>
        <v/>
      </c>
      <c r="BC8">
        <f>COLUMN(BC8)</f>
        <v/>
      </c>
      <c r="BD8">
        <f>COLUMN(BD8)</f>
        <v/>
      </c>
      <c r="BE8">
        <f>COLUMN(BE8)</f>
        <v/>
      </c>
      <c r="BF8">
        <f>COLUMN(BF8)</f>
        <v/>
      </c>
      <c r="BG8">
        <f>COLUMN(BG8)</f>
        <v/>
      </c>
      <c r="BH8">
        <f>COLUMN(BH8)</f>
        <v/>
      </c>
      <c r="BI8">
        <f>COLUMN(BI8)</f>
        <v/>
      </c>
      <c r="BJ8">
        <f>COLUMN(BJ8)</f>
        <v/>
      </c>
      <c r="BK8">
        <f>COLUMN(BK8)</f>
        <v/>
      </c>
      <c r="BL8">
        <f>COLUMN(BL8)</f>
        <v/>
      </c>
      <c r="BM8">
        <f>COLUMN(BM8)</f>
        <v/>
      </c>
      <c r="BN8">
        <f>COLUMN(BN8)</f>
        <v/>
      </c>
      <c r="BO8">
        <f>COLUMN(BO8)</f>
        <v/>
      </c>
      <c r="BP8">
        <f>COLUMN(BP8)</f>
        <v/>
      </c>
      <c r="BQ8">
        <f>COLUMN(BQ8)</f>
        <v/>
      </c>
      <c r="BR8">
        <f>COLUMN(BR8)</f>
        <v/>
      </c>
      <c r="BS8">
        <f>COLUMN(BS8)</f>
        <v/>
      </c>
      <c r="BT8">
        <f>COLUMN(BT8)</f>
        <v/>
      </c>
      <c r="BU8">
        <f>COLUMN(BU8)</f>
        <v/>
      </c>
      <c r="BV8">
        <f>COLUMN(BV8)</f>
        <v/>
      </c>
      <c r="BW8">
        <f>COLUMN(BW8)</f>
        <v/>
      </c>
      <c r="BX8">
        <f>COLUMN(BX8)</f>
        <v/>
      </c>
      <c r="BY8">
        <f>COLUMN(BY8)</f>
        <v/>
      </c>
    </row>
    <row r="9" spans="1:77">
      <c r="D9" t="s">
        <v>2</v>
      </c>
      <c r="F9" t="s">
        <v>0</v>
      </c>
    </row>
    <row r="10" spans="1:77">
      <c r="D10" t="s">
        <v>7</v>
      </c>
      <c r="E10">
        <f>MATCH($D$8,'Dashboard M1'!$B$118:$B$123,0)+ROW('Dashboard M1'!$B$118)-1</f>
        <v/>
      </c>
      <c r="F10" t="s">
        <v>0</v>
      </c>
      <c r="G10">
        <f>INDEX('Dashboard M1'!$A:$BY,$E10,G$8)</f>
        <v/>
      </c>
      <c r="H10">
        <f>INDEX('Dashboard M1'!$A:$BY,$E10,H$8)</f>
        <v/>
      </c>
      <c r="I10">
        <f>INDEX('Dashboard M1'!$A:$BY,$E10,I$8)</f>
        <v/>
      </c>
      <c r="J10">
        <f>INDEX('Dashboard M1'!$A:$BY,$E10,J$8)</f>
        <v/>
      </c>
      <c r="K10">
        <f>INDEX('Dashboard M1'!$A:$BY,$E10,K$8)</f>
        <v/>
      </c>
      <c r="L10">
        <f>INDEX('Dashboard M1'!$A:$BY,$E10,L$8)</f>
        <v/>
      </c>
      <c r="M10">
        <f>INDEX('Dashboard M1'!$A:$BY,$E10,M$8)</f>
        <v/>
      </c>
      <c r="N10">
        <f>INDEX('Dashboard M1'!$A:$BY,$E10,N$8)</f>
        <v/>
      </c>
      <c r="O10">
        <f>INDEX('Dashboard M1'!$A:$BY,$E10,O$8)</f>
        <v/>
      </c>
      <c r="P10">
        <f>INDEX('Dashboard M1'!$A:$BY,$E10,P$8)</f>
        <v/>
      </c>
      <c r="Q10">
        <f>INDEX('Dashboard M1'!$A:$BY,$E10,Q$8)</f>
        <v/>
      </c>
      <c r="R10">
        <f>INDEX('Dashboard M1'!$A:$BY,$E10,R$8)</f>
        <v/>
      </c>
      <c r="S10">
        <f>INDEX('Dashboard M1'!$A:$BY,$E10,S$8)</f>
        <v/>
      </c>
      <c r="T10">
        <f>INDEX('Dashboard M1'!$A:$BY,$E10,T$8)</f>
        <v/>
      </c>
      <c r="U10">
        <f>INDEX('Dashboard M1'!$A:$BY,$E10,U$8)</f>
        <v/>
      </c>
      <c r="V10">
        <f>INDEX('Dashboard M1'!$A:$BY,$E10,V$8)</f>
        <v/>
      </c>
      <c r="W10">
        <f>INDEX('Dashboard M1'!$A:$BY,$E10,W$8)</f>
        <v/>
      </c>
      <c r="X10">
        <f>INDEX('Dashboard M1'!$A:$BY,$E10,X$8)</f>
        <v/>
      </c>
      <c r="Y10">
        <f>INDEX('Dashboard M1'!$A:$BY,$E10,Y$8)</f>
        <v/>
      </c>
      <c r="Z10">
        <f>INDEX('Dashboard M1'!$A:$BY,$E10,Z$8)</f>
        <v/>
      </c>
      <c r="AA10">
        <f>INDEX('Dashboard M1'!$A:$BY,$E10,AA$8)</f>
        <v/>
      </c>
      <c r="AB10">
        <f>INDEX('Dashboard M1'!$A:$BY,$E10,AB$8)</f>
        <v/>
      </c>
      <c r="AC10">
        <f>INDEX('Dashboard M1'!$A:$BY,$E10,AC$8)</f>
        <v/>
      </c>
      <c r="AD10">
        <f>INDEX('Dashboard M1'!$A:$BY,$E10,AD$8)</f>
        <v/>
      </c>
      <c r="AE10">
        <f>INDEX('Dashboard M1'!$A:$BY,$E10,AE$8)</f>
        <v/>
      </c>
      <c r="AF10">
        <f>INDEX('Dashboard M1'!$A:$BY,$E10,AF$8)</f>
        <v/>
      </c>
      <c r="AG10">
        <f>INDEX('Dashboard M1'!$A:$BY,$E10,AG$8)</f>
        <v/>
      </c>
      <c r="AH10">
        <f>INDEX('Dashboard M1'!$A:$BY,$E10,AH$8)</f>
        <v/>
      </c>
      <c r="AI10">
        <f>INDEX('Dashboard M1'!$A:$BY,$E10,AI$8)</f>
        <v/>
      </c>
      <c r="AJ10">
        <f>INDEX('Dashboard M1'!$A:$BY,$E10,AJ$8)</f>
        <v/>
      </c>
      <c r="AK10">
        <f>INDEX('Dashboard M1'!$A:$BY,$E10,AK$8)</f>
        <v/>
      </c>
      <c r="AL10">
        <f>INDEX('Dashboard M1'!$A:$BY,$E10,AL$8)</f>
        <v/>
      </c>
      <c r="AM10">
        <f>INDEX('Dashboard M1'!$A:$BY,$E10,AM$8)</f>
        <v/>
      </c>
      <c r="AN10">
        <f>INDEX('Dashboard M1'!$A:$BY,$E10,AN$8)</f>
        <v/>
      </c>
      <c r="AO10">
        <f>INDEX('Dashboard M1'!$A:$BY,$E10,AO$8)</f>
        <v/>
      </c>
      <c r="AP10">
        <f>INDEX('Dashboard M1'!$A:$BY,$E10,AP$8)</f>
        <v/>
      </c>
      <c r="AQ10">
        <f>INDEX('Dashboard M1'!$A:$BY,$E10,AQ$8)</f>
        <v/>
      </c>
      <c r="AR10">
        <f>INDEX('Dashboard M1'!$A:$BY,$E10,AR$8)</f>
        <v/>
      </c>
      <c r="AS10">
        <f>INDEX('Dashboard M1'!$A:$BY,$E10,AS$8)</f>
        <v/>
      </c>
      <c r="AT10">
        <f>INDEX('Dashboard M1'!$A:$BY,$E10,AT$8)</f>
        <v/>
      </c>
      <c r="AU10">
        <f>INDEX('Dashboard M1'!$A:$BY,$E10,AU$8)</f>
        <v/>
      </c>
      <c r="AV10">
        <f>INDEX('Dashboard M1'!$A:$BY,$E10,AV$8)</f>
        <v/>
      </c>
      <c r="AW10">
        <f>INDEX('Dashboard M1'!$A:$BY,$E10,AW$8)</f>
        <v/>
      </c>
      <c r="AX10">
        <f>INDEX('Dashboard M1'!$A:$BY,$E10,AX$8)</f>
        <v/>
      </c>
      <c r="AY10">
        <f>INDEX('Dashboard M1'!$A:$BY,$E10,AY$8)</f>
        <v/>
      </c>
      <c r="AZ10">
        <f>INDEX('Dashboard M1'!$A:$BY,$E10,AZ$8)</f>
        <v/>
      </c>
      <c r="BA10">
        <f>INDEX('Dashboard M1'!$A:$BY,$E10,BA$8)</f>
        <v/>
      </c>
      <c r="BB10">
        <f>INDEX('Dashboard M1'!$A:$BY,$E10,BB$8)</f>
        <v/>
      </c>
      <c r="BC10">
        <f>INDEX('Dashboard M1'!$A:$BY,$E10,BC$8)</f>
        <v/>
      </c>
      <c r="BD10">
        <f>INDEX('Dashboard M1'!$A:$BY,$E10,BD$8)</f>
        <v/>
      </c>
      <c r="BE10">
        <f>INDEX('Dashboard M1'!$A:$BY,$E10,BE$8)</f>
        <v/>
      </c>
      <c r="BF10">
        <f>INDEX('Dashboard M1'!$A:$BY,$E10,BF$8)</f>
        <v/>
      </c>
      <c r="BG10">
        <f>INDEX('Dashboard M1'!$A:$BY,$E10,BG$8)</f>
        <v/>
      </c>
      <c r="BH10">
        <f>INDEX('Dashboard M1'!$A:$BY,$E10,BH$8)</f>
        <v/>
      </c>
      <c r="BI10">
        <f>INDEX('Dashboard M1'!$A:$BY,$E10,BI$8)</f>
        <v/>
      </c>
      <c r="BJ10">
        <f>INDEX('Dashboard M1'!$A:$BY,$E10,BJ$8)</f>
        <v/>
      </c>
      <c r="BK10">
        <f>INDEX('Dashboard M1'!$A:$BY,$E10,BK$8)</f>
        <v/>
      </c>
      <c r="BL10">
        <f>INDEX('Dashboard M1'!$A:$BY,$E10,BL$8)</f>
        <v/>
      </c>
      <c r="BM10">
        <f>INDEX('Dashboard M1'!$A:$BY,$E10,BM$8)</f>
        <v/>
      </c>
      <c r="BN10">
        <f>INDEX('Dashboard M1'!$A:$BY,$E10,BN$8)</f>
        <v/>
      </c>
      <c r="BO10">
        <f>INDEX('Dashboard M1'!$A:$BY,$E10,BO$8)</f>
        <v/>
      </c>
      <c r="BP10">
        <f>INDEX('Dashboard M1'!$A:$BY,$E10,BP$8)</f>
        <v/>
      </c>
      <c r="BQ10">
        <f>INDEX('Dashboard M1'!$A:$BY,$E10,BQ$8)</f>
        <v/>
      </c>
      <c r="BR10">
        <f>INDEX('Dashboard M1'!$A:$BY,$E10,BR$8)</f>
        <v/>
      </c>
      <c r="BS10">
        <f>INDEX('Dashboard M1'!$A:$BY,$E10,BS$8)</f>
        <v/>
      </c>
      <c r="BT10">
        <f>INDEX('Dashboard M1'!$A:$BY,$E10,BT$8)</f>
        <v/>
      </c>
      <c r="BU10">
        <f>INDEX('Dashboard M1'!$A:$BY,$E10,BU$8)</f>
        <v/>
      </c>
      <c r="BV10">
        <f>INDEX('Dashboard M1'!$A:$BY,$E10,BV$8)</f>
        <v/>
      </c>
      <c r="BW10">
        <f>INDEX('Dashboard M1'!$A:$BY,$E10,BW$8)</f>
        <v/>
      </c>
      <c r="BX10">
        <f>INDEX('Dashboard M1'!$A:$BY,$E10,BX$8)</f>
        <v/>
      </c>
      <c r="BY10">
        <f>INDEX('Dashboard M1'!$A:$BY,$E10,BY$8)</f>
        <v/>
      </c>
    </row>
    <row r="11" spans="1:77">
      <c r="D11" t="s">
        <v>8</v>
      </c>
      <c r="E11">
        <f>MATCH($D$8,'Dashboard M1'!$B$125:$B$135,0)+ROW('Dashboard M1'!$B$125)-1</f>
        <v/>
      </c>
      <c r="F11" t="s">
        <v>0</v>
      </c>
      <c r="G11">
        <f>INDEX('Dashboard M1'!$A:$BY,$E11,G$8)</f>
        <v/>
      </c>
      <c r="H11">
        <f>INDEX('Dashboard M1'!$A:$BY,$E11,H$8)</f>
        <v/>
      </c>
      <c r="I11">
        <f>INDEX('Dashboard M1'!$A:$BY,$E11,I$8)</f>
        <v/>
      </c>
      <c r="J11">
        <f>INDEX('Dashboard M1'!$A:$BY,$E11,J$8)</f>
        <v/>
      </c>
      <c r="K11">
        <f>INDEX('Dashboard M1'!$A:$BY,$E11,K$8)</f>
        <v/>
      </c>
      <c r="L11">
        <f>INDEX('Dashboard M1'!$A:$BY,$E11,L$8)</f>
        <v/>
      </c>
      <c r="M11">
        <f>INDEX('Dashboard M1'!$A:$BY,$E11,M$8)</f>
        <v/>
      </c>
      <c r="N11">
        <f>INDEX('Dashboard M1'!$A:$BY,$E11,N$8)</f>
        <v/>
      </c>
      <c r="O11">
        <f>INDEX('Dashboard M1'!$A:$BY,$E11,O$8)</f>
        <v/>
      </c>
      <c r="P11">
        <f>INDEX('Dashboard M1'!$A:$BY,$E11,P$8)</f>
        <v/>
      </c>
      <c r="Q11">
        <f>INDEX('Dashboard M1'!$A:$BY,$E11,Q$8)</f>
        <v/>
      </c>
      <c r="R11">
        <f>INDEX('Dashboard M1'!$A:$BY,$E11,R$8)</f>
        <v/>
      </c>
      <c r="S11">
        <f>INDEX('Dashboard M1'!$A:$BY,$E11,S$8)</f>
        <v/>
      </c>
      <c r="T11">
        <f>INDEX('Dashboard M1'!$A:$BY,$E11,T$8)</f>
        <v/>
      </c>
      <c r="U11">
        <f>INDEX('Dashboard M1'!$A:$BY,$E11,U$8)</f>
        <v/>
      </c>
      <c r="V11">
        <f>INDEX('Dashboard M1'!$A:$BY,$E11,V$8)</f>
        <v/>
      </c>
      <c r="W11">
        <f>INDEX('Dashboard M1'!$A:$BY,$E11,W$8)</f>
        <v/>
      </c>
      <c r="X11">
        <f>INDEX('Dashboard M1'!$A:$BY,$E11,X$8)</f>
        <v/>
      </c>
      <c r="Y11">
        <f>INDEX('Dashboard M1'!$A:$BY,$E11,Y$8)</f>
        <v/>
      </c>
      <c r="Z11">
        <f>INDEX('Dashboard M1'!$A:$BY,$E11,Z$8)</f>
        <v/>
      </c>
      <c r="AA11">
        <f>INDEX('Dashboard M1'!$A:$BY,$E11,AA$8)</f>
        <v/>
      </c>
      <c r="AB11">
        <f>INDEX('Dashboard M1'!$A:$BY,$E11,AB$8)</f>
        <v/>
      </c>
      <c r="AC11">
        <f>INDEX('Dashboard M1'!$A:$BY,$E11,AC$8)</f>
        <v/>
      </c>
      <c r="AD11">
        <f>INDEX('Dashboard M1'!$A:$BY,$E11,AD$8)</f>
        <v/>
      </c>
      <c r="AE11">
        <f>INDEX('Dashboard M1'!$A:$BY,$E11,AE$8)</f>
        <v/>
      </c>
      <c r="AF11">
        <f>INDEX('Dashboard M1'!$A:$BY,$E11,AF$8)</f>
        <v/>
      </c>
      <c r="AG11">
        <f>INDEX('Dashboard M1'!$A:$BY,$E11,AG$8)</f>
        <v/>
      </c>
      <c r="AH11">
        <f>INDEX('Dashboard M1'!$A:$BY,$E11,AH$8)</f>
        <v/>
      </c>
      <c r="AI11">
        <f>INDEX('Dashboard M1'!$A:$BY,$E11,AI$8)</f>
        <v/>
      </c>
      <c r="AJ11">
        <f>INDEX('Dashboard M1'!$A:$BY,$E11,AJ$8)</f>
        <v/>
      </c>
      <c r="AK11">
        <f>INDEX('Dashboard M1'!$A:$BY,$E11,AK$8)</f>
        <v/>
      </c>
      <c r="AL11">
        <f>INDEX('Dashboard M1'!$A:$BY,$E11,AL$8)</f>
        <v/>
      </c>
      <c r="AM11">
        <f>INDEX('Dashboard M1'!$A:$BY,$E11,AM$8)</f>
        <v/>
      </c>
      <c r="AN11">
        <f>INDEX('Dashboard M1'!$A:$BY,$E11,AN$8)</f>
        <v/>
      </c>
      <c r="AO11">
        <f>INDEX('Dashboard M1'!$A:$BY,$E11,AO$8)</f>
        <v/>
      </c>
      <c r="AP11">
        <f>INDEX('Dashboard M1'!$A:$BY,$E11,AP$8)</f>
        <v/>
      </c>
      <c r="AQ11">
        <f>INDEX('Dashboard M1'!$A:$BY,$E11,AQ$8)</f>
        <v/>
      </c>
      <c r="AR11">
        <f>INDEX('Dashboard M1'!$A:$BY,$E11,AR$8)</f>
        <v/>
      </c>
      <c r="AS11">
        <f>INDEX('Dashboard M1'!$A:$BY,$E11,AS$8)</f>
        <v/>
      </c>
      <c r="AT11">
        <f>INDEX('Dashboard M1'!$A:$BY,$E11,AT$8)</f>
        <v/>
      </c>
      <c r="AU11">
        <f>INDEX('Dashboard M1'!$A:$BY,$E11,AU$8)</f>
        <v/>
      </c>
      <c r="AV11">
        <f>INDEX('Dashboard M1'!$A:$BY,$E11,AV$8)</f>
        <v/>
      </c>
      <c r="AW11">
        <f>INDEX('Dashboard M1'!$A:$BY,$E11,AW$8)</f>
        <v/>
      </c>
      <c r="AX11">
        <f>INDEX('Dashboard M1'!$A:$BY,$E11,AX$8)</f>
        <v/>
      </c>
      <c r="AY11">
        <f>INDEX('Dashboard M1'!$A:$BY,$E11,AY$8)</f>
        <v/>
      </c>
      <c r="AZ11">
        <f>INDEX('Dashboard M1'!$A:$BY,$E11,AZ$8)</f>
        <v/>
      </c>
      <c r="BA11">
        <f>INDEX('Dashboard M1'!$A:$BY,$E11,BA$8)</f>
        <v/>
      </c>
      <c r="BB11">
        <f>INDEX('Dashboard M1'!$A:$BY,$E11,BB$8)</f>
        <v/>
      </c>
      <c r="BC11">
        <f>INDEX('Dashboard M1'!$A:$BY,$E11,BC$8)</f>
        <v/>
      </c>
      <c r="BD11">
        <f>INDEX('Dashboard M1'!$A:$BY,$E11,BD$8)</f>
        <v/>
      </c>
      <c r="BE11">
        <f>INDEX('Dashboard M1'!$A:$BY,$E11,BE$8)</f>
        <v/>
      </c>
      <c r="BF11">
        <f>INDEX('Dashboard M1'!$A:$BY,$E11,BF$8)</f>
        <v/>
      </c>
      <c r="BG11">
        <f>INDEX('Dashboard M1'!$A:$BY,$E11,BG$8)</f>
        <v/>
      </c>
      <c r="BH11">
        <f>INDEX('Dashboard M1'!$A:$BY,$E11,BH$8)</f>
        <v/>
      </c>
      <c r="BI11">
        <f>INDEX('Dashboard M1'!$A:$BY,$E11,BI$8)</f>
        <v/>
      </c>
      <c r="BJ11">
        <f>INDEX('Dashboard M1'!$A:$BY,$E11,BJ$8)</f>
        <v/>
      </c>
      <c r="BK11">
        <f>INDEX('Dashboard M1'!$A:$BY,$E11,BK$8)</f>
        <v/>
      </c>
      <c r="BL11">
        <f>INDEX('Dashboard M1'!$A:$BY,$E11,BL$8)</f>
        <v/>
      </c>
      <c r="BM11">
        <f>INDEX('Dashboard M1'!$A:$BY,$E11,BM$8)</f>
        <v/>
      </c>
      <c r="BN11">
        <f>INDEX('Dashboard M1'!$A:$BY,$E11,BN$8)</f>
        <v/>
      </c>
      <c r="BO11">
        <f>INDEX('Dashboard M1'!$A:$BY,$E11,BO$8)</f>
        <v/>
      </c>
      <c r="BP11">
        <f>INDEX('Dashboard M1'!$A:$BY,$E11,BP$8)</f>
        <v/>
      </c>
      <c r="BQ11">
        <f>INDEX('Dashboard M1'!$A:$BY,$E11,BQ$8)</f>
        <v/>
      </c>
      <c r="BR11">
        <f>INDEX('Dashboard M1'!$A:$BY,$E11,BR$8)</f>
        <v/>
      </c>
      <c r="BS11">
        <f>INDEX('Dashboard M1'!$A:$BY,$E11,BS$8)</f>
        <v/>
      </c>
      <c r="BT11">
        <f>INDEX('Dashboard M1'!$A:$BY,$E11,BT$8)</f>
        <v/>
      </c>
      <c r="BU11">
        <f>INDEX('Dashboard M1'!$A:$BY,$E11,BU$8)</f>
        <v/>
      </c>
      <c r="BV11">
        <f>INDEX('Dashboard M1'!$A:$BY,$E11,BV$8)</f>
        <v/>
      </c>
      <c r="BW11">
        <f>INDEX('Dashboard M1'!$A:$BY,$E11,BW$8)</f>
        <v/>
      </c>
      <c r="BX11">
        <f>INDEX('Dashboard M1'!$A:$BY,$E11,BX$8)</f>
        <v/>
      </c>
      <c r="BY11">
        <f>INDEX('Dashboard M1'!$A:$BY,$E11,BY$8)</f>
        <v/>
      </c>
    </row>
    <row r="12" spans="1:77">
      <c r="D12" t="s">
        <v>9</v>
      </c>
      <c r="E12">
        <f>MATCH($D$8,'Dashboard M1'!$B$137:$B$150,0)+ROW('Dashboard M1'!$B$137)-1</f>
        <v/>
      </c>
      <c r="F12" t="s">
        <v>0</v>
      </c>
      <c r="G12">
        <f>INDEX('Dashboard M1'!$A:$BY,$E12,G$8)</f>
        <v/>
      </c>
      <c r="H12">
        <f>INDEX('Dashboard M1'!$A:$BY,$E12,H$8)</f>
        <v/>
      </c>
      <c r="I12">
        <f>INDEX('Dashboard M1'!$A:$BY,$E12,I$8)</f>
        <v/>
      </c>
      <c r="J12">
        <f>INDEX('Dashboard M1'!$A:$BY,$E12,J$8)</f>
        <v/>
      </c>
      <c r="K12">
        <f>INDEX('Dashboard M1'!$A:$BY,$E12,K$8)</f>
        <v/>
      </c>
      <c r="L12">
        <f>INDEX('Dashboard M1'!$A:$BY,$E12,L$8)</f>
        <v/>
      </c>
      <c r="M12">
        <f>INDEX('Dashboard M1'!$A:$BY,$E12,M$8)</f>
        <v/>
      </c>
      <c r="N12">
        <f>INDEX('Dashboard M1'!$A:$BY,$E12,N$8)</f>
        <v/>
      </c>
      <c r="O12">
        <f>INDEX('Dashboard M1'!$A:$BY,$E12,O$8)</f>
        <v/>
      </c>
      <c r="P12">
        <f>INDEX('Dashboard M1'!$A:$BY,$E12,P$8)</f>
        <v/>
      </c>
      <c r="Q12">
        <f>INDEX('Dashboard M1'!$A:$BY,$E12,Q$8)</f>
        <v/>
      </c>
      <c r="R12">
        <f>INDEX('Dashboard M1'!$A:$BY,$E12,R$8)</f>
        <v/>
      </c>
      <c r="S12">
        <f>INDEX('Dashboard M1'!$A:$BY,$E12,S$8)</f>
        <v/>
      </c>
      <c r="T12">
        <f>INDEX('Dashboard M1'!$A:$BY,$E12,T$8)</f>
        <v/>
      </c>
      <c r="U12">
        <f>INDEX('Dashboard M1'!$A:$BY,$E12,U$8)</f>
        <v/>
      </c>
      <c r="V12">
        <f>INDEX('Dashboard M1'!$A:$BY,$E12,V$8)</f>
        <v/>
      </c>
      <c r="W12">
        <f>INDEX('Dashboard M1'!$A:$BY,$E12,W$8)</f>
        <v/>
      </c>
      <c r="X12">
        <f>INDEX('Dashboard M1'!$A:$BY,$E12,X$8)</f>
        <v/>
      </c>
      <c r="Y12">
        <f>INDEX('Dashboard M1'!$A:$BY,$E12,Y$8)</f>
        <v/>
      </c>
      <c r="Z12">
        <f>INDEX('Dashboard M1'!$A:$BY,$E12,Z$8)</f>
        <v/>
      </c>
      <c r="AA12">
        <f>INDEX('Dashboard M1'!$A:$BY,$E12,AA$8)</f>
        <v/>
      </c>
      <c r="AB12">
        <f>INDEX('Dashboard M1'!$A:$BY,$E12,AB$8)</f>
        <v/>
      </c>
      <c r="AC12">
        <f>INDEX('Dashboard M1'!$A:$BY,$E12,AC$8)</f>
        <v/>
      </c>
      <c r="AD12">
        <f>INDEX('Dashboard M1'!$A:$BY,$E12,AD$8)</f>
        <v/>
      </c>
      <c r="AE12">
        <f>INDEX('Dashboard M1'!$A:$BY,$E12,AE$8)</f>
        <v/>
      </c>
      <c r="AF12">
        <f>INDEX('Dashboard M1'!$A:$BY,$E12,AF$8)</f>
        <v/>
      </c>
      <c r="AG12">
        <f>INDEX('Dashboard M1'!$A:$BY,$E12,AG$8)</f>
        <v/>
      </c>
      <c r="AH12">
        <f>INDEX('Dashboard M1'!$A:$BY,$E12,AH$8)</f>
        <v/>
      </c>
      <c r="AI12">
        <f>INDEX('Dashboard M1'!$A:$BY,$E12,AI$8)</f>
        <v/>
      </c>
      <c r="AJ12">
        <f>INDEX('Dashboard M1'!$A:$BY,$E12,AJ$8)</f>
        <v/>
      </c>
      <c r="AK12">
        <f>INDEX('Dashboard M1'!$A:$BY,$E12,AK$8)</f>
        <v/>
      </c>
      <c r="AL12">
        <f>INDEX('Dashboard M1'!$A:$BY,$E12,AL$8)</f>
        <v/>
      </c>
      <c r="AM12">
        <f>INDEX('Dashboard M1'!$A:$BY,$E12,AM$8)</f>
        <v/>
      </c>
      <c r="AN12">
        <f>INDEX('Dashboard M1'!$A:$BY,$E12,AN$8)</f>
        <v/>
      </c>
      <c r="AO12">
        <f>INDEX('Dashboard M1'!$A:$BY,$E12,AO$8)</f>
        <v/>
      </c>
      <c r="AP12">
        <f>INDEX('Dashboard M1'!$A:$BY,$E12,AP$8)</f>
        <v/>
      </c>
      <c r="AQ12">
        <f>INDEX('Dashboard M1'!$A:$BY,$E12,AQ$8)</f>
        <v/>
      </c>
      <c r="AR12">
        <f>INDEX('Dashboard M1'!$A:$BY,$E12,AR$8)</f>
        <v/>
      </c>
      <c r="AS12">
        <f>INDEX('Dashboard M1'!$A:$BY,$E12,AS$8)</f>
        <v/>
      </c>
      <c r="AT12">
        <f>INDEX('Dashboard M1'!$A:$BY,$E12,AT$8)</f>
        <v/>
      </c>
      <c r="AU12">
        <f>INDEX('Dashboard M1'!$A:$BY,$E12,AU$8)</f>
        <v/>
      </c>
      <c r="AV12">
        <f>INDEX('Dashboard M1'!$A:$BY,$E12,AV$8)</f>
        <v/>
      </c>
      <c r="AW12">
        <f>INDEX('Dashboard M1'!$A:$BY,$E12,AW$8)</f>
        <v/>
      </c>
      <c r="AX12">
        <f>INDEX('Dashboard M1'!$A:$BY,$E12,AX$8)</f>
        <v/>
      </c>
      <c r="AY12">
        <f>INDEX('Dashboard M1'!$A:$BY,$E12,AY$8)</f>
        <v/>
      </c>
      <c r="AZ12">
        <f>INDEX('Dashboard M1'!$A:$BY,$E12,AZ$8)</f>
        <v/>
      </c>
      <c r="BA12">
        <f>INDEX('Dashboard M1'!$A:$BY,$E12,BA$8)</f>
        <v/>
      </c>
      <c r="BB12">
        <f>INDEX('Dashboard M1'!$A:$BY,$E12,BB$8)</f>
        <v/>
      </c>
      <c r="BC12">
        <f>INDEX('Dashboard M1'!$A:$BY,$E12,BC$8)</f>
        <v/>
      </c>
      <c r="BD12">
        <f>INDEX('Dashboard M1'!$A:$BY,$E12,BD$8)</f>
        <v/>
      </c>
      <c r="BE12">
        <f>INDEX('Dashboard M1'!$A:$BY,$E12,BE$8)</f>
        <v/>
      </c>
      <c r="BF12">
        <f>INDEX('Dashboard M1'!$A:$BY,$E12,BF$8)</f>
        <v/>
      </c>
      <c r="BG12">
        <f>INDEX('Dashboard M1'!$A:$BY,$E12,BG$8)</f>
        <v/>
      </c>
      <c r="BH12">
        <f>INDEX('Dashboard M1'!$A:$BY,$E12,BH$8)</f>
        <v/>
      </c>
      <c r="BI12">
        <f>INDEX('Dashboard M1'!$A:$BY,$E12,BI$8)</f>
        <v/>
      </c>
      <c r="BJ12">
        <f>INDEX('Dashboard M1'!$A:$BY,$E12,BJ$8)</f>
        <v/>
      </c>
      <c r="BK12">
        <f>INDEX('Dashboard M1'!$A:$BY,$E12,BK$8)</f>
        <v/>
      </c>
      <c r="BL12">
        <f>INDEX('Dashboard M1'!$A:$BY,$E12,BL$8)</f>
        <v/>
      </c>
      <c r="BM12">
        <f>INDEX('Dashboard M1'!$A:$BY,$E12,BM$8)</f>
        <v/>
      </c>
      <c r="BN12">
        <f>INDEX('Dashboard M1'!$A:$BY,$E12,BN$8)</f>
        <v/>
      </c>
      <c r="BO12">
        <f>INDEX('Dashboard M1'!$A:$BY,$E12,BO$8)</f>
        <v/>
      </c>
      <c r="BP12">
        <f>INDEX('Dashboard M1'!$A:$BY,$E12,BP$8)</f>
        <v/>
      </c>
      <c r="BQ12">
        <f>INDEX('Dashboard M1'!$A:$BY,$E12,BQ$8)</f>
        <v/>
      </c>
      <c r="BR12">
        <f>INDEX('Dashboard M1'!$A:$BY,$E12,BR$8)</f>
        <v/>
      </c>
      <c r="BS12">
        <f>INDEX('Dashboard M1'!$A:$BY,$E12,BS$8)</f>
        <v/>
      </c>
      <c r="BT12">
        <f>INDEX('Dashboard M1'!$A:$BY,$E12,BT$8)</f>
        <v/>
      </c>
      <c r="BU12">
        <f>INDEX('Dashboard M1'!$A:$BY,$E12,BU$8)</f>
        <v/>
      </c>
      <c r="BV12">
        <f>INDEX('Dashboard M1'!$A:$BY,$E12,BV$8)</f>
        <v/>
      </c>
      <c r="BW12">
        <f>INDEX('Dashboard M1'!$A:$BY,$E12,BW$8)</f>
        <v/>
      </c>
      <c r="BX12">
        <f>INDEX('Dashboard M1'!$A:$BY,$E12,BX$8)</f>
        <v/>
      </c>
      <c r="BY12">
        <f>INDEX('Dashboard M1'!$A:$BY,$E12,BY$8)</f>
        <v/>
      </c>
    </row>
    <row r="13" spans="1:77">
      <c r="D13" t="s">
        <v>10</v>
      </c>
      <c r="E13">
        <f>MATCH($D$8,'Dashboard M1'!$B$170:$B$178,0)+ROW('Dashboard M1'!$B$170)-1</f>
        <v/>
      </c>
      <c r="F13" t="s">
        <v>0</v>
      </c>
      <c r="G13">
        <f>INDEX('Dashboard M1'!$A:$BY,$E13,G$8)</f>
        <v/>
      </c>
      <c r="H13">
        <f>INDEX('Dashboard M1'!$A:$BY,$E13,H$8)</f>
        <v/>
      </c>
      <c r="I13">
        <f>INDEX('Dashboard M1'!$A:$BY,$E13,I$8)</f>
        <v/>
      </c>
      <c r="J13">
        <f>INDEX('Dashboard M1'!$A:$BY,$E13,J$8)</f>
        <v/>
      </c>
      <c r="K13">
        <f>INDEX('Dashboard M1'!$A:$BY,$E13,K$8)</f>
        <v/>
      </c>
      <c r="L13">
        <f>INDEX('Dashboard M1'!$A:$BY,$E13,L$8)</f>
        <v/>
      </c>
      <c r="M13">
        <f>INDEX('Dashboard M1'!$A:$BY,$E13,M$8)</f>
        <v/>
      </c>
      <c r="N13">
        <f>INDEX('Dashboard M1'!$A:$BY,$E13,N$8)</f>
        <v/>
      </c>
      <c r="O13">
        <f>INDEX('Dashboard M1'!$A:$BY,$E13,O$8)</f>
        <v/>
      </c>
      <c r="P13">
        <f>INDEX('Dashboard M1'!$A:$BY,$E13,P$8)</f>
        <v/>
      </c>
      <c r="Q13">
        <f>INDEX('Dashboard M1'!$A:$BY,$E13,Q$8)</f>
        <v/>
      </c>
      <c r="R13">
        <f>INDEX('Dashboard M1'!$A:$BY,$E13,R$8)</f>
        <v/>
      </c>
      <c r="S13">
        <f>INDEX('Dashboard M1'!$A:$BY,$E13,S$8)</f>
        <v/>
      </c>
      <c r="T13">
        <f>INDEX('Dashboard M1'!$A:$BY,$E13,T$8)</f>
        <v/>
      </c>
      <c r="U13">
        <f>INDEX('Dashboard M1'!$A:$BY,$E13,U$8)</f>
        <v/>
      </c>
      <c r="V13">
        <f>INDEX('Dashboard M1'!$A:$BY,$E13,V$8)</f>
        <v/>
      </c>
      <c r="W13">
        <f>INDEX('Dashboard M1'!$A:$BY,$E13,W$8)</f>
        <v/>
      </c>
      <c r="X13">
        <f>INDEX('Dashboard M1'!$A:$BY,$E13,X$8)</f>
        <v/>
      </c>
      <c r="Y13">
        <f>INDEX('Dashboard M1'!$A:$BY,$E13,Y$8)</f>
        <v/>
      </c>
      <c r="Z13">
        <f>INDEX('Dashboard M1'!$A:$BY,$E13,Z$8)</f>
        <v/>
      </c>
      <c r="AA13">
        <f>INDEX('Dashboard M1'!$A:$BY,$E13,AA$8)</f>
        <v/>
      </c>
      <c r="AB13">
        <f>INDEX('Dashboard M1'!$A:$BY,$E13,AB$8)</f>
        <v/>
      </c>
      <c r="AC13">
        <f>INDEX('Dashboard M1'!$A:$BY,$E13,AC$8)</f>
        <v/>
      </c>
      <c r="AD13">
        <f>INDEX('Dashboard M1'!$A:$BY,$E13,AD$8)</f>
        <v/>
      </c>
      <c r="AE13">
        <f>INDEX('Dashboard M1'!$A:$BY,$E13,AE$8)</f>
        <v/>
      </c>
      <c r="AF13">
        <f>INDEX('Dashboard M1'!$A:$BY,$E13,AF$8)</f>
        <v/>
      </c>
      <c r="AG13">
        <f>INDEX('Dashboard M1'!$A:$BY,$E13,AG$8)</f>
        <v/>
      </c>
      <c r="AH13">
        <f>INDEX('Dashboard M1'!$A:$BY,$E13,AH$8)</f>
        <v/>
      </c>
      <c r="AI13">
        <f>INDEX('Dashboard M1'!$A:$BY,$E13,AI$8)</f>
        <v/>
      </c>
      <c r="AJ13">
        <f>INDEX('Dashboard M1'!$A:$BY,$E13,AJ$8)</f>
        <v/>
      </c>
      <c r="AK13">
        <f>INDEX('Dashboard M1'!$A:$BY,$E13,AK$8)</f>
        <v/>
      </c>
      <c r="AL13">
        <f>INDEX('Dashboard M1'!$A:$BY,$E13,AL$8)</f>
        <v/>
      </c>
      <c r="AM13">
        <f>INDEX('Dashboard M1'!$A:$BY,$E13,AM$8)</f>
        <v/>
      </c>
      <c r="AN13">
        <f>INDEX('Dashboard M1'!$A:$BY,$E13,AN$8)</f>
        <v/>
      </c>
      <c r="AO13">
        <f>INDEX('Dashboard M1'!$A:$BY,$E13,AO$8)</f>
        <v/>
      </c>
      <c r="AP13">
        <f>INDEX('Dashboard M1'!$A:$BY,$E13,AP$8)</f>
        <v/>
      </c>
      <c r="AQ13">
        <f>INDEX('Dashboard M1'!$A:$BY,$E13,AQ$8)</f>
        <v/>
      </c>
      <c r="AR13">
        <f>INDEX('Dashboard M1'!$A:$BY,$E13,AR$8)</f>
        <v/>
      </c>
      <c r="AS13">
        <f>INDEX('Dashboard M1'!$A:$BY,$E13,AS$8)</f>
        <v/>
      </c>
      <c r="AT13">
        <f>INDEX('Dashboard M1'!$A:$BY,$E13,AT$8)</f>
        <v/>
      </c>
      <c r="AU13">
        <f>INDEX('Dashboard M1'!$A:$BY,$E13,AU$8)</f>
        <v/>
      </c>
      <c r="AV13">
        <f>INDEX('Dashboard M1'!$A:$BY,$E13,AV$8)</f>
        <v/>
      </c>
      <c r="AW13">
        <f>INDEX('Dashboard M1'!$A:$BY,$E13,AW$8)</f>
        <v/>
      </c>
      <c r="AX13">
        <f>INDEX('Dashboard M1'!$A:$BY,$E13,AX$8)</f>
        <v/>
      </c>
      <c r="AY13">
        <f>INDEX('Dashboard M1'!$A:$BY,$E13,AY$8)</f>
        <v/>
      </c>
      <c r="AZ13">
        <f>INDEX('Dashboard M1'!$A:$BY,$E13,AZ$8)</f>
        <v/>
      </c>
      <c r="BA13">
        <f>INDEX('Dashboard M1'!$A:$BY,$E13,BA$8)</f>
        <v/>
      </c>
      <c r="BB13">
        <f>INDEX('Dashboard M1'!$A:$BY,$E13,BB$8)</f>
        <v/>
      </c>
      <c r="BC13">
        <f>INDEX('Dashboard M1'!$A:$BY,$E13,BC$8)</f>
        <v/>
      </c>
      <c r="BD13">
        <f>INDEX('Dashboard M1'!$A:$BY,$E13,BD$8)</f>
        <v/>
      </c>
      <c r="BE13">
        <f>INDEX('Dashboard M1'!$A:$BY,$E13,BE$8)</f>
        <v/>
      </c>
      <c r="BF13">
        <f>INDEX('Dashboard M1'!$A:$BY,$E13,BF$8)</f>
        <v/>
      </c>
      <c r="BG13">
        <f>INDEX('Dashboard M1'!$A:$BY,$E13,BG$8)</f>
        <v/>
      </c>
      <c r="BH13">
        <f>INDEX('Dashboard M1'!$A:$BY,$E13,BH$8)</f>
        <v/>
      </c>
      <c r="BI13">
        <f>INDEX('Dashboard M1'!$A:$BY,$E13,BI$8)</f>
        <v/>
      </c>
      <c r="BJ13">
        <f>INDEX('Dashboard M1'!$A:$BY,$E13,BJ$8)</f>
        <v/>
      </c>
      <c r="BK13">
        <f>INDEX('Dashboard M1'!$A:$BY,$E13,BK$8)</f>
        <v/>
      </c>
      <c r="BL13">
        <f>INDEX('Dashboard M1'!$A:$BY,$E13,BL$8)</f>
        <v/>
      </c>
      <c r="BM13">
        <f>INDEX('Dashboard M1'!$A:$BY,$E13,BM$8)</f>
        <v/>
      </c>
      <c r="BN13">
        <f>INDEX('Dashboard M1'!$A:$BY,$E13,BN$8)</f>
        <v/>
      </c>
      <c r="BO13">
        <f>INDEX('Dashboard M1'!$A:$BY,$E13,BO$8)</f>
        <v/>
      </c>
      <c r="BP13">
        <f>INDEX('Dashboard M1'!$A:$BY,$E13,BP$8)</f>
        <v/>
      </c>
      <c r="BQ13">
        <f>INDEX('Dashboard M1'!$A:$BY,$E13,BQ$8)</f>
        <v/>
      </c>
      <c r="BR13">
        <f>INDEX('Dashboard M1'!$A:$BY,$E13,BR$8)</f>
        <v/>
      </c>
      <c r="BS13">
        <f>INDEX('Dashboard M1'!$A:$BY,$E13,BS$8)</f>
        <v/>
      </c>
      <c r="BT13">
        <f>INDEX('Dashboard M1'!$A:$BY,$E13,BT$8)</f>
        <v/>
      </c>
      <c r="BU13">
        <f>INDEX('Dashboard M1'!$A:$BY,$E13,BU$8)</f>
        <v/>
      </c>
      <c r="BV13">
        <f>INDEX('Dashboard M1'!$A:$BY,$E13,BV$8)</f>
        <v/>
      </c>
      <c r="BW13">
        <f>INDEX('Dashboard M1'!$A:$BY,$E13,BW$8)</f>
        <v/>
      </c>
      <c r="BX13">
        <f>INDEX('Dashboard M1'!$A:$BY,$E13,BX$8)</f>
        <v/>
      </c>
      <c r="BY13">
        <f>INDEX('Dashboard M1'!$A:$BY,$E13,BY$8)</f>
        <v/>
      </c>
    </row>
    <row r="14" spans="1:77">
      <c r="D14" t="s">
        <v>11</v>
      </c>
      <c r="E14">
        <f>MATCH($D$8,'Dashboard M1'!$B$152:$B$163,0)+ROW('Dashboard M1'!$B$152)-1</f>
        <v/>
      </c>
      <c r="F14" t="s">
        <v>0</v>
      </c>
      <c r="G14">
        <f>INDEX('Dashboard M1'!$A:$BY,$E14,G$8)</f>
        <v/>
      </c>
      <c r="H14">
        <f>INDEX('Dashboard M1'!$A:$BY,$E14,H$8)</f>
        <v/>
      </c>
      <c r="I14">
        <f>INDEX('Dashboard M1'!$A:$BY,$E14,I$8)</f>
        <v/>
      </c>
      <c r="J14">
        <f>INDEX('Dashboard M1'!$A:$BY,$E14,J$8)</f>
        <v/>
      </c>
      <c r="K14">
        <f>INDEX('Dashboard M1'!$A:$BY,$E14,K$8)</f>
        <v/>
      </c>
      <c r="L14">
        <f>INDEX('Dashboard M1'!$A:$BY,$E14,L$8)</f>
        <v/>
      </c>
      <c r="M14">
        <f>INDEX('Dashboard M1'!$A:$BY,$E14,M$8)</f>
        <v/>
      </c>
      <c r="N14">
        <f>INDEX('Dashboard M1'!$A:$BY,$E14,N$8)</f>
        <v/>
      </c>
      <c r="O14">
        <f>INDEX('Dashboard M1'!$A:$BY,$E14,O$8)</f>
        <v/>
      </c>
      <c r="P14">
        <f>INDEX('Dashboard M1'!$A:$BY,$E14,P$8)</f>
        <v/>
      </c>
      <c r="Q14">
        <f>INDEX('Dashboard M1'!$A:$BY,$E14,Q$8)</f>
        <v/>
      </c>
      <c r="R14">
        <f>INDEX('Dashboard M1'!$A:$BY,$E14,R$8)</f>
        <v/>
      </c>
      <c r="S14">
        <f>INDEX('Dashboard M1'!$A:$BY,$E14,S$8)</f>
        <v/>
      </c>
      <c r="T14">
        <f>INDEX('Dashboard M1'!$A:$BY,$E14,T$8)</f>
        <v/>
      </c>
      <c r="U14">
        <f>INDEX('Dashboard M1'!$A:$BY,$E14,U$8)</f>
        <v/>
      </c>
      <c r="V14">
        <f>INDEX('Dashboard M1'!$A:$BY,$E14,V$8)</f>
        <v/>
      </c>
      <c r="W14">
        <f>INDEX('Dashboard M1'!$A:$BY,$E14,W$8)</f>
        <v/>
      </c>
      <c r="X14">
        <f>INDEX('Dashboard M1'!$A:$BY,$E14,X$8)</f>
        <v/>
      </c>
      <c r="Y14">
        <f>INDEX('Dashboard M1'!$A:$BY,$E14,Y$8)</f>
        <v/>
      </c>
      <c r="Z14">
        <f>INDEX('Dashboard M1'!$A:$BY,$E14,Z$8)</f>
        <v/>
      </c>
      <c r="AA14">
        <f>INDEX('Dashboard M1'!$A:$BY,$E14,AA$8)</f>
        <v/>
      </c>
      <c r="AB14">
        <f>INDEX('Dashboard M1'!$A:$BY,$E14,AB$8)</f>
        <v/>
      </c>
      <c r="AC14">
        <f>INDEX('Dashboard M1'!$A:$BY,$E14,AC$8)</f>
        <v/>
      </c>
      <c r="AD14">
        <f>INDEX('Dashboard M1'!$A:$BY,$E14,AD$8)</f>
        <v/>
      </c>
      <c r="AE14">
        <f>INDEX('Dashboard M1'!$A:$BY,$E14,AE$8)</f>
        <v/>
      </c>
      <c r="AF14">
        <f>INDEX('Dashboard M1'!$A:$BY,$E14,AF$8)</f>
        <v/>
      </c>
      <c r="AG14">
        <f>INDEX('Dashboard M1'!$A:$BY,$E14,AG$8)</f>
        <v/>
      </c>
      <c r="AH14">
        <f>INDEX('Dashboard M1'!$A:$BY,$E14,AH$8)</f>
        <v/>
      </c>
      <c r="AI14">
        <f>INDEX('Dashboard M1'!$A:$BY,$E14,AI$8)</f>
        <v/>
      </c>
      <c r="AJ14">
        <f>INDEX('Dashboard M1'!$A:$BY,$E14,AJ$8)</f>
        <v/>
      </c>
      <c r="AK14">
        <f>INDEX('Dashboard M1'!$A:$BY,$E14,AK$8)</f>
        <v/>
      </c>
      <c r="AL14">
        <f>INDEX('Dashboard M1'!$A:$BY,$E14,AL$8)</f>
        <v/>
      </c>
      <c r="AM14">
        <f>INDEX('Dashboard M1'!$A:$BY,$E14,AM$8)</f>
        <v/>
      </c>
      <c r="AN14">
        <f>INDEX('Dashboard M1'!$A:$BY,$E14,AN$8)</f>
        <v/>
      </c>
      <c r="AO14">
        <f>INDEX('Dashboard M1'!$A:$BY,$E14,AO$8)</f>
        <v/>
      </c>
      <c r="AP14">
        <f>INDEX('Dashboard M1'!$A:$BY,$E14,AP$8)</f>
        <v/>
      </c>
      <c r="AQ14">
        <f>INDEX('Dashboard M1'!$A:$BY,$E14,AQ$8)</f>
        <v/>
      </c>
      <c r="AR14">
        <f>INDEX('Dashboard M1'!$A:$BY,$E14,AR$8)</f>
        <v/>
      </c>
      <c r="AS14">
        <f>INDEX('Dashboard M1'!$A:$BY,$E14,AS$8)</f>
        <v/>
      </c>
      <c r="AT14">
        <f>INDEX('Dashboard M1'!$A:$BY,$E14,AT$8)</f>
        <v/>
      </c>
      <c r="AU14">
        <f>INDEX('Dashboard M1'!$A:$BY,$E14,AU$8)</f>
        <v/>
      </c>
      <c r="AV14">
        <f>INDEX('Dashboard M1'!$A:$BY,$E14,AV$8)</f>
        <v/>
      </c>
      <c r="AW14">
        <f>INDEX('Dashboard M1'!$A:$BY,$E14,AW$8)</f>
        <v/>
      </c>
      <c r="AX14">
        <f>INDEX('Dashboard M1'!$A:$BY,$E14,AX$8)</f>
        <v/>
      </c>
      <c r="AY14">
        <f>INDEX('Dashboard M1'!$A:$BY,$E14,AY$8)</f>
        <v/>
      </c>
      <c r="AZ14">
        <f>INDEX('Dashboard M1'!$A:$BY,$E14,AZ$8)</f>
        <v/>
      </c>
      <c r="BA14">
        <f>INDEX('Dashboard M1'!$A:$BY,$E14,BA$8)</f>
        <v/>
      </c>
      <c r="BB14">
        <f>INDEX('Dashboard M1'!$A:$BY,$E14,BB$8)</f>
        <v/>
      </c>
      <c r="BC14">
        <f>INDEX('Dashboard M1'!$A:$BY,$E14,BC$8)</f>
        <v/>
      </c>
      <c r="BD14">
        <f>INDEX('Dashboard M1'!$A:$BY,$E14,BD$8)</f>
        <v/>
      </c>
      <c r="BE14">
        <f>INDEX('Dashboard M1'!$A:$BY,$E14,BE$8)</f>
        <v/>
      </c>
      <c r="BF14">
        <f>INDEX('Dashboard M1'!$A:$BY,$E14,BF$8)</f>
        <v/>
      </c>
      <c r="BG14">
        <f>INDEX('Dashboard M1'!$A:$BY,$E14,BG$8)</f>
        <v/>
      </c>
      <c r="BH14">
        <f>INDEX('Dashboard M1'!$A:$BY,$E14,BH$8)</f>
        <v/>
      </c>
      <c r="BI14">
        <f>INDEX('Dashboard M1'!$A:$BY,$E14,BI$8)</f>
        <v/>
      </c>
      <c r="BJ14">
        <f>INDEX('Dashboard M1'!$A:$BY,$E14,BJ$8)</f>
        <v/>
      </c>
      <c r="BK14">
        <f>INDEX('Dashboard M1'!$A:$BY,$E14,BK$8)</f>
        <v/>
      </c>
      <c r="BL14">
        <f>INDEX('Dashboard M1'!$A:$BY,$E14,BL$8)</f>
        <v/>
      </c>
      <c r="BM14">
        <f>INDEX('Dashboard M1'!$A:$BY,$E14,BM$8)</f>
        <v/>
      </c>
      <c r="BN14">
        <f>INDEX('Dashboard M1'!$A:$BY,$E14,BN$8)</f>
        <v/>
      </c>
      <c r="BO14">
        <f>INDEX('Dashboard M1'!$A:$BY,$E14,BO$8)</f>
        <v/>
      </c>
      <c r="BP14">
        <f>INDEX('Dashboard M1'!$A:$BY,$E14,BP$8)</f>
        <v/>
      </c>
      <c r="BQ14">
        <f>INDEX('Dashboard M1'!$A:$BY,$E14,BQ$8)</f>
        <v/>
      </c>
      <c r="BR14">
        <f>INDEX('Dashboard M1'!$A:$BY,$E14,BR$8)</f>
        <v/>
      </c>
      <c r="BS14">
        <f>INDEX('Dashboard M1'!$A:$BY,$E14,BS$8)</f>
        <v/>
      </c>
      <c r="BT14">
        <f>INDEX('Dashboard M1'!$A:$BY,$E14,BT$8)</f>
        <v/>
      </c>
      <c r="BU14">
        <f>INDEX('Dashboard M1'!$A:$BY,$E14,BU$8)</f>
        <v/>
      </c>
      <c r="BV14">
        <f>INDEX('Dashboard M1'!$A:$BY,$E14,BV$8)</f>
        <v/>
      </c>
      <c r="BW14">
        <f>INDEX('Dashboard M1'!$A:$BY,$E14,BW$8)</f>
        <v/>
      </c>
      <c r="BX14">
        <f>INDEX('Dashboard M1'!$A:$BY,$E14,BX$8)</f>
        <v/>
      </c>
      <c r="BY14">
        <f>INDEX('Dashboard M1'!$A:$BY,$E14,BY$8)</f>
        <v/>
      </c>
    </row>
    <row r="15" spans="1:77">
      <c r="D15" t="s">
        <v>12</v>
      </c>
      <c r="E15">
        <f>MATCH($D$8,'Dashboard M1'!$B$165:$B$168,0)+ROW('Dashboard M1'!$B$165)-1</f>
        <v/>
      </c>
      <c r="F15" t="s">
        <v>0</v>
      </c>
      <c r="G15">
        <f>INDEX('Dashboard M1'!$A:$BY,$E15,G$8)</f>
        <v/>
      </c>
      <c r="H15">
        <f>INDEX('Dashboard M1'!$A:$BY,$E15,H$8)</f>
        <v/>
      </c>
      <c r="I15">
        <f>INDEX('Dashboard M1'!$A:$BY,$E15,I$8)</f>
        <v/>
      </c>
      <c r="J15">
        <f>INDEX('Dashboard M1'!$A:$BY,$E15,J$8)</f>
        <v/>
      </c>
      <c r="K15">
        <f>INDEX('Dashboard M1'!$A:$BY,$E15,K$8)</f>
        <v/>
      </c>
      <c r="L15">
        <f>INDEX('Dashboard M1'!$A:$BY,$E15,L$8)</f>
        <v/>
      </c>
      <c r="M15">
        <f>INDEX('Dashboard M1'!$A:$BY,$E15,M$8)</f>
        <v/>
      </c>
      <c r="N15">
        <f>INDEX('Dashboard M1'!$A:$BY,$E15,N$8)</f>
        <v/>
      </c>
      <c r="O15">
        <f>INDEX('Dashboard M1'!$A:$BY,$E15,O$8)</f>
        <v/>
      </c>
      <c r="P15">
        <f>INDEX('Dashboard M1'!$A:$BY,$E15,P$8)</f>
        <v/>
      </c>
      <c r="Q15">
        <f>INDEX('Dashboard M1'!$A:$BY,$E15,Q$8)</f>
        <v/>
      </c>
      <c r="R15">
        <f>INDEX('Dashboard M1'!$A:$BY,$E15,R$8)</f>
        <v/>
      </c>
      <c r="S15">
        <f>INDEX('Dashboard M1'!$A:$BY,$E15,S$8)</f>
        <v/>
      </c>
      <c r="T15">
        <f>INDEX('Dashboard M1'!$A:$BY,$E15,T$8)</f>
        <v/>
      </c>
      <c r="U15">
        <f>INDEX('Dashboard M1'!$A:$BY,$E15,U$8)</f>
        <v/>
      </c>
      <c r="V15">
        <f>INDEX('Dashboard M1'!$A:$BY,$E15,V$8)</f>
        <v/>
      </c>
      <c r="W15">
        <f>INDEX('Dashboard M1'!$A:$BY,$E15,W$8)</f>
        <v/>
      </c>
      <c r="X15">
        <f>INDEX('Dashboard M1'!$A:$BY,$E15,X$8)</f>
        <v/>
      </c>
      <c r="Y15">
        <f>INDEX('Dashboard M1'!$A:$BY,$E15,Y$8)</f>
        <v/>
      </c>
      <c r="Z15">
        <f>INDEX('Dashboard M1'!$A:$BY,$E15,Z$8)</f>
        <v/>
      </c>
      <c r="AA15">
        <f>INDEX('Dashboard M1'!$A:$BY,$E15,AA$8)</f>
        <v/>
      </c>
      <c r="AB15">
        <f>INDEX('Dashboard M1'!$A:$BY,$E15,AB$8)</f>
        <v/>
      </c>
      <c r="AC15">
        <f>INDEX('Dashboard M1'!$A:$BY,$E15,AC$8)</f>
        <v/>
      </c>
      <c r="AD15">
        <f>INDEX('Dashboard M1'!$A:$BY,$E15,AD$8)</f>
        <v/>
      </c>
      <c r="AE15">
        <f>INDEX('Dashboard M1'!$A:$BY,$E15,AE$8)</f>
        <v/>
      </c>
      <c r="AF15">
        <f>INDEX('Dashboard M1'!$A:$BY,$E15,AF$8)</f>
        <v/>
      </c>
      <c r="AG15">
        <f>INDEX('Dashboard M1'!$A:$BY,$E15,AG$8)</f>
        <v/>
      </c>
      <c r="AH15">
        <f>INDEX('Dashboard M1'!$A:$BY,$E15,AH$8)</f>
        <v/>
      </c>
      <c r="AI15">
        <f>INDEX('Dashboard M1'!$A:$BY,$E15,AI$8)</f>
        <v/>
      </c>
      <c r="AJ15">
        <f>INDEX('Dashboard M1'!$A:$BY,$E15,AJ$8)</f>
        <v/>
      </c>
      <c r="AK15">
        <f>INDEX('Dashboard M1'!$A:$BY,$E15,AK$8)</f>
        <v/>
      </c>
      <c r="AL15">
        <f>INDEX('Dashboard M1'!$A:$BY,$E15,AL$8)</f>
        <v/>
      </c>
      <c r="AM15">
        <f>INDEX('Dashboard M1'!$A:$BY,$E15,AM$8)</f>
        <v/>
      </c>
      <c r="AN15">
        <f>INDEX('Dashboard M1'!$A:$BY,$E15,AN$8)</f>
        <v/>
      </c>
      <c r="AO15">
        <f>INDEX('Dashboard M1'!$A:$BY,$E15,AO$8)</f>
        <v/>
      </c>
      <c r="AP15">
        <f>INDEX('Dashboard M1'!$A:$BY,$E15,AP$8)</f>
        <v/>
      </c>
      <c r="AQ15">
        <f>INDEX('Dashboard M1'!$A:$BY,$E15,AQ$8)</f>
        <v/>
      </c>
      <c r="AR15">
        <f>INDEX('Dashboard M1'!$A:$BY,$E15,AR$8)</f>
        <v/>
      </c>
      <c r="AS15">
        <f>INDEX('Dashboard M1'!$A:$BY,$E15,AS$8)</f>
        <v/>
      </c>
      <c r="AT15">
        <f>INDEX('Dashboard M1'!$A:$BY,$E15,AT$8)</f>
        <v/>
      </c>
      <c r="AU15">
        <f>INDEX('Dashboard M1'!$A:$BY,$E15,AU$8)</f>
        <v/>
      </c>
      <c r="AV15">
        <f>INDEX('Dashboard M1'!$A:$BY,$E15,AV$8)</f>
        <v/>
      </c>
      <c r="AW15">
        <f>INDEX('Dashboard M1'!$A:$BY,$E15,AW$8)</f>
        <v/>
      </c>
      <c r="AX15">
        <f>INDEX('Dashboard M1'!$A:$BY,$E15,AX$8)</f>
        <v/>
      </c>
      <c r="AY15">
        <f>INDEX('Dashboard M1'!$A:$BY,$E15,AY$8)</f>
        <v/>
      </c>
      <c r="AZ15">
        <f>INDEX('Dashboard M1'!$A:$BY,$E15,AZ$8)</f>
        <v/>
      </c>
      <c r="BA15">
        <f>INDEX('Dashboard M1'!$A:$BY,$E15,BA$8)</f>
        <v/>
      </c>
      <c r="BB15">
        <f>INDEX('Dashboard M1'!$A:$BY,$E15,BB$8)</f>
        <v/>
      </c>
      <c r="BC15">
        <f>INDEX('Dashboard M1'!$A:$BY,$E15,BC$8)</f>
        <v/>
      </c>
      <c r="BD15">
        <f>INDEX('Dashboard M1'!$A:$BY,$E15,BD$8)</f>
        <v/>
      </c>
      <c r="BE15">
        <f>INDEX('Dashboard M1'!$A:$BY,$E15,BE$8)</f>
        <v/>
      </c>
      <c r="BF15">
        <f>INDEX('Dashboard M1'!$A:$BY,$E15,BF$8)</f>
        <v/>
      </c>
      <c r="BG15">
        <f>INDEX('Dashboard M1'!$A:$BY,$E15,BG$8)</f>
        <v/>
      </c>
      <c r="BH15">
        <f>INDEX('Dashboard M1'!$A:$BY,$E15,BH$8)</f>
        <v/>
      </c>
      <c r="BI15">
        <f>INDEX('Dashboard M1'!$A:$BY,$E15,BI$8)</f>
        <v/>
      </c>
      <c r="BJ15">
        <f>INDEX('Dashboard M1'!$A:$BY,$E15,BJ$8)</f>
        <v/>
      </c>
      <c r="BK15">
        <f>INDEX('Dashboard M1'!$A:$BY,$E15,BK$8)</f>
        <v/>
      </c>
      <c r="BL15">
        <f>INDEX('Dashboard M1'!$A:$BY,$E15,BL$8)</f>
        <v/>
      </c>
      <c r="BM15">
        <f>INDEX('Dashboard M1'!$A:$BY,$E15,BM$8)</f>
        <v/>
      </c>
      <c r="BN15">
        <f>INDEX('Dashboard M1'!$A:$BY,$E15,BN$8)</f>
        <v/>
      </c>
      <c r="BO15">
        <f>INDEX('Dashboard M1'!$A:$BY,$E15,BO$8)</f>
        <v/>
      </c>
      <c r="BP15">
        <f>INDEX('Dashboard M1'!$A:$BY,$E15,BP$8)</f>
        <v/>
      </c>
      <c r="BQ15">
        <f>INDEX('Dashboard M1'!$A:$BY,$E15,BQ$8)</f>
        <v/>
      </c>
      <c r="BR15">
        <f>INDEX('Dashboard M1'!$A:$BY,$E15,BR$8)</f>
        <v/>
      </c>
      <c r="BS15">
        <f>INDEX('Dashboard M1'!$A:$BY,$E15,BS$8)</f>
        <v/>
      </c>
      <c r="BT15">
        <f>INDEX('Dashboard M1'!$A:$BY,$E15,BT$8)</f>
        <v/>
      </c>
      <c r="BU15">
        <f>INDEX('Dashboard M1'!$A:$BY,$E15,BU$8)</f>
        <v/>
      </c>
      <c r="BV15">
        <f>INDEX('Dashboard M1'!$A:$BY,$E15,BV$8)</f>
        <v/>
      </c>
      <c r="BW15">
        <f>INDEX('Dashboard M1'!$A:$BY,$E15,BW$8)</f>
        <v/>
      </c>
      <c r="BX15">
        <f>INDEX('Dashboard M1'!$A:$BY,$E15,BX$8)</f>
        <v/>
      </c>
      <c r="BY15">
        <f>INDEX('Dashboard M1'!$A:$BY,$E15,BY$8)</f>
        <v/>
      </c>
    </row>
    <row r="16" spans="1:77">
      <c r="D16" t="s">
        <v>13</v>
      </c>
      <c r="F16" t="s">
        <v>0</v>
      </c>
      <c r="G16">
        <f>IFERROR(G10,0)+IFERROR(G11,0)+IFERROR(G12,0)+IFERROR(G13,0)+IFERROR(G14,0)+IFERROR(G15,0)</f>
        <v/>
      </c>
      <c r="H16">
        <f>IFERROR(H10,0)+IFERROR(H11,0)+IFERROR(H12,0)+IFERROR(H13,0)+IFERROR(H14,0)+IFERROR(H15,0)</f>
        <v/>
      </c>
      <c r="I16">
        <f>IFERROR(I10,0)+IFERROR(I11,0)+IFERROR(I12,0)+IFERROR(I13,0)+IFERROR(I14,0)+IFERROR(I15,0)</f>
        <v/>
      </c>
      <c r="J16">
        <f>IFERROR(J10,0)+IFERROR(J11,0)+IFERROR(J12,0)+IFERROR(J13,0)+IFERROR(J14,0)+IFERROR(J15,0)</f>
        <v/>
      </c>
      <c r="K16">
        <f>IFERROR(K10,0)+IFERROR(K11,0)+IFERROR(K12,0)+IFERROR(K13,0)+IFERROR(K14,0)+IFERROR(K15,0)</f>
        <v/>
      </c>
      <c r="L16">
        <f>IFERROR(L10,0)+IFERROR(L11,0)+IFERROR(L12,0)+IFERROR(L13,0)+IFERROR(L14,0)+IFERROR(L15,0)</f>
        <v/>
      </c>
      <c r="M16">
        <f>IFERROR(M10,0)+IFERROR(M11,0)+IFERROR(M12,0)+IFERROR(M13,0)+IFERROR(M14,0)+IFERROR(M15,0)</f>
        <v/>
      </c>
      <c r="N16">
        <f>IFERROR(N10,0)+IFERROR(N11,0)+IFERROR(N12,0)+IFERROR(N13,0)+IFERROR(N14,0)+IFERROR(N15,0)</f>
        <v/>
      </c>
      <c r="O16">
        <f>IFERROR(O10,0)+IFERROR(O11,0)+IFERROR(O12,0)+IFERROR(O13,0)+IFERROR(O14,0)+IFERROR(O15,0)</f>
        <v/>
      </c>
      <c r="P16">
        <f>IFERROR(P10,0)+IFERROR(P11,0)+IFERROR(P12,0)+IFERROR(P13,0)+IFERROR(P14,0)+IFERROR(P15,0)</f>
        <v/>
      </c>
      <c r="Q16">
        <f>IFERROR(Q10,0)+IFERROR(Q11,0)+IFERROR(Q12,0)+IFERROR(Q13,0)+IFERROR(Q14,0)+IFERROR(Q15,0)</f>
        <v/>
      </c>
      <c r="R16">
        <f>IFERROR(R10,0)+IFERROR(R11,0)+IFERROR(R12,0)+IFERROR(R13,0)+IFERROR(R14,0)+IFERROR(R15,0)</f>
        <v/>
      </c>
      <c r="S16">
        <f>IFERROR(S10,0)+IFERROR(S11,0)+IFERROR(S12,0)+IFERROR(S13,0)+IFERROR(S14,0)+IFERROR(S15,0)</f>
        <v/>
      </c>
      <c r="T16">
        <f>IFERROR(T10,0)+IFERROR(T11,0)+IFERROR(T12,0)+IFERROR(T13,0)+IFERROR(T14,0)+IFERROR(T15,0)</f>
        <v/>
      </c>
      <c r="U16">
        <f>IFERROR(U10,0)+IFERROR(U11,0)+IFERROR(U12,0)+IFERROR(U13,0)+IFERROR(U14,0)+IFERROR(U15,0)</f>
        <v/>
      </c>
      <c r="V16">
        <f>IFERROR(V10,0)+IFERROR(V11,0)+IFERROR(V12,0)+IFERROR(V13,0)+IFERROR(V14,0)+IFERROR(V15,0)</f>
        <v/>
      </c>
      <c r="W16">
        <f>IFERROR(W10,0)+IFERROR(W11,0)+IFERROR(W12,0)+IFERROR(W13,0)+IFERROR(W14,0)+IFERROR(W15,0)</f>
        <v/>
      </c>
      <c r="X16">
        <f>IFERROR(X10,0)+IFERROR(X11,0)+IFERROR(X12,0)+IFERROR(X13,0)+IFERROR(X14,0)+IFERROR(X15,0)</f>
        <v/>
      </c>
      <c r="Y16">
        <f>IFERROR(Y10,0)+IFERROR(Y11,0)+IFERROR(Y12,0)+IFERROR(Y13,0)+IFERROR(Y14,0)+IFERROR(Y15,0)</f>
        <v/>
      </c>
      <c r="Z16">
        <f>IFERROR(Z10,0)+IFERROR(Z11,0)+IFERROR(Z12,0)+IFERROR(Z13,0)+IFERROR(Z14,0)+IFERROR(Z15,0)</f>
        <v/>
      </c>
      <c r="AA16">
        <f>IFERROR(AA10,0)+IFERROR(AA11,0)+IFERROR(AA12,0)+IFERROR(AA13,0)+IFERROR(AA14,0)+IFERROR(AA15,0)</f>
        <v/>
      </c>
      <c r="AB16">
        <f>IFERROR(AB10,0)+IFERROR(AB11,0)+IFERROR(AB12,0)+IFERROR(AB13,0)+IFERROR(AB14,0)+IFERROR(AB15,0)</f>
        <v/>
      </c>
      <c r="AC16">
        <f>IFERROR(AC10,0)+IFERROR(AC11,0)+IFERROR(AC12,0)+IFERROR(AC13,0)+IFERROR(AC14,0)+IFERROR(AC15,0)</f>
        <v/>
      </c>
      <c r="AD16">
        <f>IFERROR(AD10,0)+IFERROR(AD11,0)+IFERROR(AD12,0)+IFERROR(AD13,0)+IFERROR(AD14,0)+IFERROR(AD15,0)</f>
        <v/>
      </c>
      <c r="AE16">
        <f>IFERROR(AE10,0)+IFERROR(AE11,0)+IFERROR(AE12,0)+IFERROR(AE13,0)+IFERROR(AE14,0)+IFERROR(AE15,0)</f>
        <v/>
      </c>
      <c r="AF16">
        <f>IFERROR(AF10,0)+IFERROR(AF11,0)+IFERROR(AF12,0)+IFERROR(AF13,0)+IFERROR(AF14,0)+IFERROR(AF15,0)</f>
        <v/>
      </c>
      <c r="AG16">
        <f>IFERROR(AG10,0)+IFERROR(AG11,0)+IFERROR(AG12,0)+IFERROR(AG13,0)+IFERROR(AG14,0)+IFERROR(AG15,0)</f>
        <v/>
      </c>
      <c r="AH16">
        <f>IFERROR(AH10,0)+IFERROR(AH11,0)+IFERROR(AH12,0)+IFERROR(AH13,0)+IFERROR(AH14,0)+IFERROR(AH15,0)</f>
        <v/>
      </c>
      <c r="AI16">
        <f>IFERROR(AI10,0)+IFERROR(AI11,0)+IFERROR(AI12,0)+IFERROR(AI13,0)+IFERROR(AI14,0)+IFERROR(AI15,0)</f>
        <v/>
      </c>
      <c r="AJ16">
        <f>IFERROR(AJ10,0)+IFERROR(AJ11,0)+IFERROR(AJ12,0)+IFERROR(AJ13,0)+IFERROR(AJ14,0)+IFERROR(AJ15,0)</f>
        <v/>
      </c>
      <c r="AK16">
        <f>IFERROR(AK10,0)+IFERROR(AK11,0)+IFERROR(AK12,0)+IFERROR(AK13,0)+IFERROR(AK14,0)+IFERROR(AK15,0)</f>
        <v/>
      </c>
      <c r="AL16">
        <f>IFERROR(AL10,0)+IFERROR(AL11,0)+IFERROR(AL12,0)+IFERROR(AL13,0)+IFERROR(AL14,0)+IFERROR(AL15,0)</f>
        <v/>
      </c>
      <c r="AM16">
        <f>IFERROR(AM10,0)+IFERROR(AM11,0)+IFERROR(AM12,0)+IFERROR(AM13,0)+IFERROR(AM14,0)+IFERROR(AM15,0)</f>
        <v/>
      </c>
      <c r="AN16">
        <f>IFERROR(AN10,0)+IFERROR(AN11,0)+IFERROR(AN12,0)+IFERROR(AN13,0)+IFERROR(AN14,0)+IFERROR(AN15,0)</f>
        <v/>
      </c>
      <c r="AO16">
        <f>IFERROR(AO10,0)+IFERROR(AO11,0)+IFERROR(AO12,0)+IFERROR(AO13,0)+IFERROR(AO14,0)+IFERROR(AO15,0)</f>
        <v/>
      </c>
      <c r="AP16">
        <f>IFERROR(AP10,0)+IFERROR(AP11,0)+IFERROR(AP12,0)+IFERROR(AP13,0)+IFERROR(AP14,0)+IFERROR(AP15,0)</f>
        <v/>
      </c>
      <c r="AQ16">
        <f>IFERROR(AQ10,0)+IFERROR(AQ11,0)+IFERROR(AQ12,0)+IFERROR(AQ13,0)+IFERROR(AQ14,0)+IFERROR(AQ15,0)</f>
        <v/>
      </c>
      <c r="AR16">
        <f>IFERROR(AR10,0)+IFERROR(AR11,0)+IFERROR(AR12,0)+IFERROR(AR13,0)+IFERROR(AR14,0)+IFERROR(AR15,0)</f>
        <v/>
      </c>
      <c r="AS16">
        <f>IFERROR(AS10,0)+IFERROR(AS11,0)+IFERROR(AS12,0)+IFERROR(AS13,0)+IFERROR(AS14,0)+IFERROR(AS15,0)</f>
        <v/>
      </c>
      <c r="AT16">
        <f>IFERROR(AT10,0)+IFERROR(AT11,0)+IFERROR(AT12,0)+IFERROR(AT13,0)+IFERROR(AT14,0)+IFERROR(AT15,0)</f>
        <v/>
      </c>
      <c r="AU16">
        <f>IFERROR(AU10,0)+IFERROR(AU11,0)+IFERROR(AU12,0)+IFERROR(AU13,0)+IFERROR(AU14,0)+IFERROR(AU15,0)</f>
        <v/>
      </c>
      <c r="AV16">
        <f>IFERROR(AV10,0)+IFERROR(AV11,0)+IFERROR(AV12,0)+IFERROR(AV13,0)+IFERROR(AV14,0)+IFERROR(AV15,0)</f>
        <v/>
      </c>
      <c r="AW16">
        <f>IFERROR(AW10,0)+IFERROR(AW11,0)+IFERROR(AW12,0)+IFERROR(AW13,0)+IFERROR(AW14,0)+IFERROR(AW15,0)</f>
        <v/>
      </c>
      <c r="AX16">
        <f>IFERROR(AX10,0)+IFERROR(AX11,0)+IFERROR(AX12,0)+IFERROR(AX13,0)+IFERROR(AX14,0)+IFERROR(AX15,0)</f>
        <v/>
      </c>
      <c r="AY16">
        <f>IFERROR(AY10,0)+IFERROR(AY11,0)+IFERROR(AY12,0)+IFERROR(AY13,0)+IFERROR(AY14,0)+IFERROR(AY15,0)</f>
        <v/>
      </c>
      <c r="AZ16">
        <f>IFERROR(AZ10,0)+IFERROR(AZ11,0)+IFERROR(AZ12,0)+IFERROR(AZ13,0)+IFERROR(AZ14,0)+IFERROR(AZ15,0)</f>
        <v/>
      </c>
      <c r="BA16">
        <f>IFERROR(BA10,0)+IFERROR(BA11,0)+IFERROR(BA12,0)+IFERROR(BA13,0)+IFERROR(BA14,0)+IFERROR(BA15,0)</f>
        <v/>
      </c>
      <c r="BB16">
        <f>IFERROR(BB10,0)+IFERROR(BB11,0)+IFERROR(BB12,0)+IFERROR(BB13,0)+IFERROR(BB14,0)+IFERROR(BB15,0)</f>
        <v/>
      </c>
      <c r="BC16">
        <f>IFERROR(BC10,0)+IFERROR(BC11,0)+IFERROR(BC12,0)+IFERROR(BC13,0)+IFERROR(BC14,0)+IFERROR(BC15,0)</f>
        <v/>
      </c>
      <c r="BD16">
        <f>IFERROR(BD10,0)+IFERROR(BD11,0)+IFERROR(BD12,0)+IFERROR(BD13,0)+IFERROR(BD14,0)+IFERROR(BD15,0)</f>
        <v/>
      </c>
      <c r="BE16">
        <f>IFERROR(BE10,0)+IFERROR(BE11,0)+IFERROR(BE12,0)+IFERROR(BE13,0)+IFERROR(BE14,0)+IFERROR(BE15,0)</f>
        <v/>
      </c>
      <c r="BF16">
        <f>IFERROR(BF10,0)+IFERROR(BF11,0)+IFERROR(BF12,0)+IFERROR(BF13,0)+IFERROR(BF14,0)+IFERROR(BF15,0)</f>
        <v/>
      </c>
      <c r="BG16">
        <f>IFERROR(BG10,0)+IFERROR(BG11,0)+IFERROR(BG12,0)+IFERROR(BG13,0)+IFERROR(BG14,0)+IFERROR(BG15,0)</f>
        <v/>
      </c>
      <c r="BH16">
        <f>IFERROR(BH10,0)+IFERROR(BH11,0)+IFERROR(BH12,0)+IFERROR(BH13,0)+IFERROR(BH14,0)+IFERROR(BH15,0)</f>
        <v/>
      </c>
      <c r="BI16">
        <f>IFERROR(BI10,0)+IFERROR(BI11,0)+IFERROR(BI12,0)+IFERROR(BI13,0)+IFERROR(BI14,0)+IFERROR(BI15,0)</f>
        <v/>
      </c>
      <c r="BJ16">
        <f>IFERROR(BJ10,0)+IFERROR(BJ11,0)+IFERROR(BJ12,0)+IFERROR(BJ13,0)+IFERROR(BJ14,0)+IFERROR(BJ15,0)</f>
        <v/>
      </c>
      <c r="BK16">
        <f>IFERROR(BK10,0)+IFERROR(BK11,0)+IFERROR(BK12,0)+IFERROR(BK13,0)+IFERROR(BK14,0)+IFERROR(BK15,0)</f>
        <v/>
      </c>
      <c r="BL16">
        <f>IFERROR(BL10,0)+IFERROR(BL11,0)+IFERROR(BL12,0)+IFERROR(BL13,0)+IFERROR(BL14,0)+IFERROR(BL15,0)</f>
        <v/>
      </c>
      <c r="BM16">
        <f>IFERROR(BM10,0)+IFERROR(BM11,0)+IFERROR(BM12,0)+IFERROR(BM13,0)+IFERROR(BM14,0)+IFERROR(BM15,0)</f>
        <v/>
      </c>
      <c r="BN16">
        <f>IFERROR(BN10,0)+IFERROR(BN11,0)+IFERROR(BN12,0)+IFERROR(BN13,0)+IFERROR(BN14,0)+IFERROR(BN15,0)</f>
        <v/>
      </c>
      <c r="BO16">
        <f>IFERROR(BO10,0)+IFERROR(BO11,0)+IFERROR(BO12,0)+IFERROR(BO13,0)+IFERROR(BO14,0)+IFERROR(BO15,0)</f>
        <v/>
      </c>
      <c r="BP16">
        <f>IFERROR(BP10,0)+IFERROR(BP11,0)+IFERROR(BP12,0)+IFERROR(BP13,0)+IFERROR(BP14,0)+IFERROR(BP15,0)</f>
        <v/>
      </c>
      <c r="BQ16">
        <f>IFERROR(BQ10,0)+IFERROR(BQ11,0)+IFERROR(BQ12,0)+IFERROR(BQ13,0)+IFERROR(BQ14,0)+IFERROR(BQ15,0)</f>
        <v/>
      </c>
      <c r="BR16">
        <f>IFERROR(BR10,0)+IFERROR(BR11,0)+IFERROR(BR12,0)+IFERROR(BR13,0)+IFERROR(BR14,0)+IFERROR(BR15,0)</f>
        <v/>
      </c>
      <c r="BS16">
        <f>IFERROR(BS10,0)+IFERROR(BS11,0)+IFERROR(BS12,0)+IFERROR(BS13,0)+IFERROR(BS14,0)+IFERROR(BS15,0)</f>
        <v/>
      </c>
      <c r="BT16">
        <f>IFERROR(BT10,0)+IFERROR(BT11,0)+IFERROR(BT12,0)+IFERROR(BT13,0)+IFERROR(BT14,0)+IFERROR(BT15,0)</f>
        <v/>
      </c>
      <c r="BU16">
        <f>IFERROR(BU10,0)+IFERROR(BU11,0)+IFERROR(BU12,0)+IFERROR(BU13,0)+IFERROR(BU14,0)+IFERROR(BU15,0)</f>
        <v/>
      </c>
      <c r="BV16">
        <f>IFERROR(BV10,0)+IFERROR(BV11,0)+IFERROR(BV12,0)+IFERROR(BV13,0)+IFERROR(BV14,0)+IFERROR(BV15,0)</f>
        <v/>
      </c>
      <c r="BW16">
        <f>IFERROR(BW10,0)+IFERROR(BW11,0)+IFERROR(BW12,0)+IFERROR(BW13,0)+IFERROR(BW14,0)+IFERROR(BW15,0)</f>
        <v/>
      </c>
      <c r="BX16">
        <f>IFERROR(BX10,0)+IFERROR(BX11,0)+IFERROR(BX12,0)+IFERROR(BX13,0)+IFERROR(BX14,0)+IFERROR(BX15,0)</f>
        <v/>
      </c>
      <c r="BY16">
        <f>IFERROR(BY10,0)+IFERROR(BY11,0)+IFERROR(BY12,0)+IFERROR(BY13,0)+IFERROR(BY14,0)+IFERROR(BY15,0)</f>
        <v/>
      </c>
    </row>
    <row r="17" spans="1:77">
      <c r="F17" t="s">
        <v>0</v>
      </c>
    </row>
    <row r="18" spans="1:77">
      <c r="F18" t="s">
        <v>0</v>
      </c>
    </row>
    <row r="19" spans="1:77">
      <c r="C19">
        <f>"MMBTU"&amp;'Charts Data M1'!C2</f>
        <v/>
      </c>
      <c r="F19" t="s">
        <v>0</v>
      </c>
    </row>
    <row r="20" spans="1:77">
      <c r="C20">
        <f>"Fossil Fuel Content of Hawaii (MMBtu"&amp;'Charts Data M1'!C2&amp;")"</f>
        <v/>
      </c>
      <c r="F20" t="s">
        <v>0</v>
      </c>
    </row>
    <row r="21" spans="1:77">
      <c r="C21">
        <f>"Life Cycle Analysis Comparison (MMBtu"&amp;'Charts Data M1'!C2&amp;")"</f>
        <v/>
      </c>
      <c r="F21" t="s">
        <v>0</v>
      </c>
    </row>
    <row r="22" spans="1:77">
      <c r="A22" t="s">
        <v>14</v>
      </c>
      <c r="B22" t="s">
        <v>15</v>
      </c>
      <c r="C22">
        <f>VLOOKUP('Charts M1'!B4,'Interactive List M1'!A:D,4,FALSE)</f>
        <v/>
      </c>
      <c r="F22" t="s">
        <v>0</v>
      </c>
    </row>
    <row r="23" spans="1:77">
      <c r="B23" t="s">
        <v>16</v>
      </c>
      <c r="C23">
        <f>"Life Cycle "&amp;'Charts Data M1'!D8&amp;" Consumed in "&amp;'Charts Data M1'!C22</f>
        <v/>
      </c>
      <c r="F23" t="s">
        <v>0</v>
      </c>
    </row>
    <row r="24" spans="1:77">
      <c r="C24" t="s">
        <v>17</v>
      </c>
      <c r="D24" t="s">
        <v>7</v>
      </c>
      <c r="F24" t="s">
        <v>0</v>
      </c>
      <c r="G24">
        <f>INDEX($G10:$BY10,1,'Charts M1'!$B$4)</f>
        <v/>
      </c>
      <c r="H24">
        <f>INDEX('Dashboard M1'!$G$118:$CF$196,MATCH(C24,'Dashboard M1'!$A$118:$A$196,0),MATCH($C$22,'Dashboard M1'!$G$3:$CF$3,0))</f>
        <v/>
      </c>
    </row>
    <row r="25" spans="1:77">
      <c r="C25" t="s">
        <v>18</v>
      </c>
      <c r="D25" t="s">
        <v>8</v>
      </c>
      <c r="F25" t="s">
        <v>0</v>
      </c>
      <c r="G25">
        <f>INDEX($G11:$BY11,1,'Charts M1'!$B$4)</f>
        <v/>
      </c>
      <c r="H25">
        <f>INDEX('Dashboard M1'!$G$118:$CF$196,MATCH(C25,'Dashboard M1'!$A$118:$A$196,0),MATCH($C$22,'Dashboard M1'!$G$3:$CF$3,0))</f>
        <v/>
      </c>
    </row>
    <row r="26" spans="1:77">
      <c r="C26" t="s">
        <v>19</v>
      </c>
      <c r="D26" t="s">
        <v>9</v>
      </c>
      <c r="F26" t="s">
        <v>0</v>
      </c>
      <c r="G26">
        <f>INDEX($G12:$BY12,1,'Charts M1'!$B$4)</f>
        <v/>
      </c>
      <c r="H26">
        <f>INDEX('Dashboard M1'!$G$118:$CF$196,MATCH(C26,'Dashboard M1'!$A$118:$A$196,0),MATCH($C$22,'Dashboard M1'!$G$3:$CF$3,0))</f>
        <v/>
      </c>
    </row>
    <row r="27" spans="1:77">
      <c r="C27" t="s">
        <v>20</v>
      </c>
      <c r="D27" t="s">
        <v>10</v>
      </c>
      <c r="F27" t="s">
        <v>0</v>
      </c>
      <c r="G27">
        <f>INDEX($G13:$BY13,1,'Charts M1'!$B$4)</f>
        <v/>
      </c>
      <c r="H27">
        <f>INDEX('Dashboard M1'!$G$118:$CF$196,MATCH(C27,'Dashboard M1'!$A$118:$A$196,0),MATCH($C$22,'Dashboard M1'!$G$3:$CF$3,0))</f>
        <v/>
      </c>
    </row>
    <row r="28" spans="1:77">
      <c r="C28" t="s">
        <v>21</v>
      </c>
      <c r="D28" t="s">
        <v>11</v>
      </c>
      <c r="F28" t="s">
        <v>0</v>
      </c>
      <c r="G28">
        <f>INDEX($G14:$BY14,1,'Charts M1'!$B$4)</f>
        <v/>
      </c>
      <c r="H28">
        <f>INDEX('Dashboard M1'!$G$118:$CF$196,MATCH(C28,'Dashboard M1'!$A$118:$A$196,0),MATCH($C$22,'Dashboard M1'!$G$3:$CF$3,0))</f>
        <v/>
      </c>
    </row>
    <row r="29" spans="1:77">
      <c r="C29" t="s">
        <v>22</v>
      </c>
      <c r="D29" t="s">
        <v>12</v>
      </c>
      <c r="F29" t="s">
        <v>0</v>
      </c>
      <c r="G29">
        <f>INDEX($G15:$BY15,1,'Charts M1'!$B$4)</f>
        <v/>
      </c>
      <c r="H29">
        <f>INDEX('Dashboard M1'!$G$118:$CF$196,MATCH(C29,'Dashboard M1'!$A$118:$A$196,0),MATCH($C$22,'Dashboard M1'!$G$3:$CF$3,0))</f>
        <v/>
      </c>
    </row>
    <row r="30" spans="1:77">
      <c r="A30" t="s">
        <v>23</v>
      </c>
      <c r="F30" t="s">
        <v>0</v>
      </c>
    </row>
    <row r="31" spans="1:77">
      <c r="A31" t="s">
        <v>7</v>
      </c>
      <c r="B31" t="s">
        <v>2</v>
      </c>
      <c r="C31" t="s">
        <v>24</v>
      </c>
      <c r="D31">
        <f>"Billion BTU "&amp;'Charts Data M1'!C2</f>
        <v/>
      </c>
      <c r="F31" t="s">
        <v>0</v>
      </c>
      <c r="G31">
        <f>SUM('Dashboard M1'!G118,'Dashboard M1'!G121:G122)/'Charts Data M1'!G$2</f>
        <v/>
      </c>
      <c r="H31">
        <f>SUM('Dashboard M1'!H118,'Dashboard M1'!H121:H122)/'Charts Data M1'!H$2</f>
        <v/>
      </c>
      <c r="I31">
        <f>SUM('Dashboard M1'!I118,'Dashboard M1'!I121:I122)/'Charts Data M1'!I$2</f>
        <v/>
      </c>
      <c r="J31">
        <f>SUM('Dashboard M1'!J118,'Dashboard M1'!J121:J122)/'Charts Data M1'!J$2</f>
        <v/>
      </c>
      <c r="K31">
        <f>SUM('Dashboard M1'!K118,'Dashboard M1'!K121:K122)/'Charts Data M1'!K$2</f>
        <v/>
      </c>
      <c r="L31">
        <f>SUM('Dashboard M1'!L118,'Dashboard M1'!L121:L122)/'Charts Data M1'!L$2</f>
        <v/>
      </c>
      <c r="M31">
        <f>SUM('Dashboard M1'!M118,'Dashboard M1'!M121:M122)/'Charts Data M1'!M$2</f>
        <v/>
      </c>
      <c r="N31">
        <f>SUM('Dashboard M1'!N118,'Dashboard M1'!N121:N122)/'Charts Data M1'!N$2</f>
        <v/>
      </c>
      <c r="O31">
        <f>SUM('Dashboard M1'!O118,'Dashboard M1'!O121:O122)/'Charts Data M1'!O$2</f>
        <v/>
      </c>
      <c r="P31">
        <f>SUM('Dashboard M1'!P118,'Dashboard M1'!P121:P122)/'Charts Data M1'!P$2</f>
        <v/>
      </c>
      <c r="Q31">
        <f>SUM('Dashboard M1'!Q118,'Dashboard M1'!Q121:Q122)/'Charts Data M1'!Q$2</f>
        <v/>
      </c>
      <c r="R31">
        <f>SUM('Dashboard M1'!R118,'Dashboard M1'!R121:R122)/'Charts Data M1'!R$2</f>
        <v/>
      </c>
      <c r="S31">
        <f>SUM('Dashboard M1'!S118,'Dashboard M1'!S121:S122)/'Charts Data M1'!S$2</f>
        <v/>
      </c>
      <c r="T31">
        <f>SUM('Dashboard M1'!T118,'Dashboard M1'!T121:T122)/'Charts Data M1'!T$2</f>
        <v/>
      </c>
      <c r="U31">
        <f>SUM('Dashboard M1'!U118,'Dashboard M1'!U121:U122)/'Charts Data M1'!U$2</f>
        <v/>
      </c>
      <c r="V31">
        <f>SUM('Dashboard M1'!V118,'Dashboard M1'!V121:V122)/'Charts Data M1'!V$2</f>
        <v/>
      </c>
      <c r="W31">
        <f>SUM('Dashboard M1'!W118,'Dashboard M1'!W121:W122)/'Charts Data M1'!W$2</f>
        <v/>
      </c>
      <c r="X31">
        <f>SUM('Dashboard M1'!X118,'Dashboard M1'!X121:X122)/'Charts Data M1'!X$2</f>
        <v/>
      </c>
      <c r="Y31">
        <f>SUM('Dashboard M1'!Y118,'Dashboard M1'!Y121:Y122)/'Charts Data M1'!Y$2</f>
        <v/>
      </c>
      <c r="Z31">
        <f>SUM('Dashboard M1'!Z118,'Dashboard M1'!Z121:Z122)/'Charts Data M1'!Z$2</f>
        <v/>
      </c>
      <c r="AA31">
        <f>SUM('Dashboard M1'!AA118,'Dashboard M1'!AA121:AA122)/'Charts Data M1'!AA$2</f>
        <v/>
      </c>
      <c r="AB31">
        <f>SUM('Dashboard M1'!AB118,'Dashboard M1'!AB121:AB122)/'Charts Data M1'!AB$2</f>
        <v/>
      </c>
      <c r="AC31">
        <f>SUM('Dashboard M1'!AC118,'Dashboard M1'!AC121:AC122)/'Charts Data M1'!AC$2</f>
        <v/>
      </c>
      <c r="AD31">
        <f>SUM('Dashboard M1'!AD118,'Dashboard M1'!AD121:AD122)/'Charts Data M1'!AD$2</f>
        <v/>
      </c>
      <c r="AE31">
        <f>SUM('Dashboard M1'!AE118,'Dashboard M1'!AE121:AE122)/'Charts Data M1'!AE$2</f>
        <v/>
      </c>
      <c r="AF31">
        <f>SUM('Dashboard M1'!AF118,'Dashboard M1'!AF121:AF122)/'Charts Data M1'!AF$2</f>
        <v/>
      </c>
      <c r="AG31">
        <f>SUM('Dashboard M1'!AG118,'Dashboard M1'!AG121:AG122)/'Charts Data M1'!AG$2</f>
        <v/>
      </c>
      <c r="AH31">
        <f>SUM('Dashboard M1'!AH118,'Dashboard M1'!AH121:AH122)/'Charts Data M1'!AH$2</f>
        <v/>
      </c>
      <c r="AI31">
        <f>SUM('Dashboard M1'!AI118,'Dashboard M1'!AI121:AI122)/'Charts Data M1'!AI$2</f>
        <v/>
      </c>
      <c r="AJ31">
        <f>SUM('Dashboard M1'!AJ118,'Dashboard M1'!AJ121:AJ122)/'Charts Data M1'!AJ$2</f>
        <v/>
      </c>
      <c r="AK31">
        <f>SUM('Dashboard M1'!AK118,'Dashboard M1'!AK121:AK122)/'Charts Data M1'!AK$2</f>
        <v/>
      </c>
      <c r="AL31">
        <f>SUM('Dashboard M1'!AL118,'Dashboard M1'!AL121:AL122)/'Charts Data M1'!AL$2</f>
        <v/>
      </c>
      <c r="AM31">
        <f>SUM('Dashboard M1'!AM118,'Dashboard M1'!AM121:AM122)/'Charts Data M1'!AM$2</f>
        <v/>
      </c>
      <c r="AN31">
        <f>SUM('Dashboard M1'!AN118,'Dashboard M1'!AN121:AN122)/'Charts Data M1'!AN$2</f>
        <v/>
      </c>
      <c r="AO31">
        <f>SUM('Dashboard M1'!AO118,'Dashboard M1'!AO121:AO122)/'Charts Data M1'!AO$2</f>
        <v/>
      </c>
      <c r="AP31">
        <f>SUM('Dashboard M1'!AP118,'Dashboard M1'!AP121:AP122)/'Charts Data M1'!AP$2</f>
        <v/>
      </c>
      <c r="AQ31">
        <f>SUM('Dashboard M1'!AQ118,'Dashboard M1'!AQ121:AQ122)/'Charts Data M1'!AQ$2</f>
        <v/>
      </c>
      <c r="AR31">
        <f>SUM('Dashboard M1'!AR118,'Dashboard M1'!AR121:AR122)/'Charts Data M1'!AR$2</f>
        <v/>
      </c>
      <c r="AS31">
        <f>SUM('Dashboard M1'!AS118,'Dashboard M1'!AS121:AS122)/'Charts Data M1'!AS$2</f>
        <v/>
      </c>
      <c r="AT31">
        <f>SUM('Dashboard M1'!AT118,'Dashboard M1'!AT121:AT122)/'Charts Data M1'!AT$2</f>
        <v/>
      </c>
      <c r="AU31">
        <f>SUM('Dashboard M1'!AU118,'Dashboard M1'!AU121:AU122)/'Charts Data M1'!AU$2</f>
        <v/>
      </c>
      <c r="AV31">
        <f>SUM('Dashboard M1'!AV118,'Dashboard M1'!AV121:AV122)/'Charts Data M1'!AV$2</f>
        <v/>
      </c>
      <c r="AW31">
        <f>SUM('Dashboard M1'!AW118,'Dashboard M1'!AW121:AW122)/'Charts Data M1'!AW$2</f>
        <v/>
      </c>
      <c r="AX31">
        <f>SUM('Dashboard M1'!AX118,'Dashboard M1'!AX121:AX122)/'Charts Data M1'!AX$2</f>
        <v/>
      </c>
      <c r="AY31">
        <f>SUM('Dashboard M1'!AY118,'Dashboard M1'!AY121:AY122)/'Charts Data M1'!AY$2</f>
        <v/>
      </c>
      <c r="AZ31">
        <f>SUM('Dashboard M1'!AZ118,'Dashboard M1'!AZ121:AZ122)/'Charts Data M1'!AZ$2</f>
        <v/>
      </c>
      <c r="BA31">
        <f>SUM('Dashboard M1'!BA118,'Dashboard M1'!BA121:BA122)/'Charts Data M1'!BA$2</f>
        <v/>
      </c>
      <c r="BB31">
        <f>SUM('Dashboard M1'!BB118,'Dashboard M1'!BB121:BB122)/'Charts Data M1'!BB$2</f>
        <v/>
      </c>
      <c r="BC31">
        <f>SUM('Dashboard M1'!BC118,'Dashboard M1'!BC121:BC122)/'Charts Data M1'!BC$2</f>
        <v/>
      </c>
      <c r="BD31">
        <f>SUM('Dashboard M1'!BD118,'Dashboard M1'!BD121:BD122)/'Charts Data M1'!BD$2</f>
        <v/>
      </c>
      <c r="BE31">
        <f>SUM('Dashboard M1'!BE118,'Dashboard M1'!BE121:BE122)/'Charts Data M1'!BE$2</f>
        <v/>
      </c>
      <c r="BF31">
        <f>SUM('Dashboard M1'!BF118,'Dashboard M1'!BF121:BF122)/'Charts Data M1'!BF$2</f>
        <v/>
      </c>
      <c r="BG31">
        <f>SUM('Dashboard M1'!BG118,'Dashboard M1'!BG121:BG122)/'Charts Data M1'!BG$2</f>
        <v/>
      </c>
      <c r="BH31">
        <f>SUM('Dashboard M1'!BH118,'Dashboard M1'!BH121:BH122)/'Charts Data M1'!BH$2</f>
        <v/>
      </c>
      <c r="BI31">
        <f>SUM('Dashboard M1'!BI118,'Dashboard M1'!BI121:BI122)/'Charts Data M1'!BI$2</f>
        <v/>
      </c>
      <c r="BJ31">
        <f>SUM('Dashboard M1'!BJ118,'Dashboard M1'!BJ121:BJ122)/'Charts Data M1'!BJ$2</f>
        <v/>
      </c>
      <c r="BK31">
        <f>SUM('Dashboard M1'!BK118,'Dashboard M1'!BK121:BK122)/'Charts Data M1'!BK$2</f>
        <v/>
      </c>
      <c r="BL31">
        <f>SUM('Dashboard M1'!BL118,'Dashboard M1'!BL121:BL122)/'Charts Data M1'!BL$2</f>
        <v/>
      </c>
      <c r="BM31">
        <f>SUM('Dashboard M1'!BM118,'Dashboard M1'!BM121:BM122)/'Charts Data M1'!BM$2</f>
        <v/>
      </c>
      <c r="BN31">
        <f>SUM('Dashboard M1'!BN118,'Dashboard M1'!BN121:BN122)/'Charts Data M1'!BN$2</f>
        <v/>
      </c>
      <c r="BO31">
        <f>SUM('Dashboard M1'!BO118,'Dashboard M1'!BO121:BO122)/'Charts Data M1'!BO$2</f>
        <v/>
      </c>
      <c r="BP31">
        <f>SUM('Dashboard M1'!BP118,'Dashboard M1'!BP121:BP122)/'Charts Data M1'!BP$2</f>
        <v/>
      </c>
      <c r="BQ31">
        <f>SUM('Dashboard M1'!BQ118,'Dashboard M1'!BQ121:BQ122)/'Charts Data M1'!BQ$2</f>
        <v/>
      </c>
      <c r="BR31">
        <f>SUM('Dashboard M1'!BR118,'Dashboard M1'!BR121:BR122)/'Charts Data M1'!BR$2</f>
        <v/>
      </c>
      <c r="BS31">
        <f>SUM('Dashboard M1'!BS118,'Dashboard M1'!BS121:BS122)/'Charts Data M1'!BS$2</f>
        <v/>
      </c>
      <c r="BT31">
        <f>SUM('Dashboard M1'!BT118,'Dashboard M1'!BT121:BT122)/'Charts Data M1'!BT$2</f>
        <v/>
      </c>
      <c r="BU31">
        <f>SUM('Dashboard M1'!BU118,'Dashboard M1'!BU121:BU122)/'Charts Data M1'!BU$2</f>
        <v/>
      </c>
      <c r="BV31">
        <f>SUM('Dashboard M1'!BV118,'Dashboard M1'!BV121:BV122)/'Charts Data M1'!BV$2</f>
        <v/>
      </c>
      <c r="BW31">
        <f>SUM('Dashboard M1'!BW118,'Dashboard M1'!BW121:BW122)/'Charts Data M1'!BW$2</f>
        <v/>
      </c>
      <c r="BX31">
        <f>SUM('Dashboard M1'!BX118,'Dashboard M1'!BX121:BX122)/'Charts Data M1'!BX$2</f>
        <v/>
      </c>
      <c r="BY31">
        <f>SUM('Dashboard M1'!BY118,'Dashboard M1'!BY121:BY122)/'Charts Data M1'!BY$2</f>
        <v/>
      </c>
    </row>
    <row r="32" spans="1:77">
      <c r="A32" t="s">
        <v>8</v>
      </c>
      <c r="B32" t="s">
        <v>2</v>
      </c>
      <c r="C32" t="s">
        <v>24</v>
      </c>
      <c r="D32">
        <f>"Billion BTU "&amp;'Charts Data M1'!C2</f>
        <v/>
      </c>
      <c r="F32" t="s">
        <v>0</v>
      </c>
      <c r="G32">
        <f>SUM('Dashboard M1'!G125,'Dashboard M1'!G131:G132)/'Charts Data M1'!G$2</f>
        <v/>
      </c>
      <c r="H32">
        <f>SUM('Dashboard M1'!H125,'Dashboard M1'!H131:H132)/'Charts Data M1'!H$2</f>
        <v/>
      </c>
      <c r="I32">
        <f>SUM('Dashboard M1'!I125,'Dashboard M1'!I131:I132)/'Charts Data M1'!I$2</f>
        <v/>
      </c>
      <c r="J32">
        <f>SUM('Dashboard M1'!J125,'Dashboard M1'!J131:J132)/'Charts Data M1'!J$2</f>
        <v/>
      </c>
      <c r="K32">
        <f>SUM('Dashboard M1'!K125,'Dashboard M1'!K131:K132)/'Charts Data M1'!K$2</f>
        <v/>
      </c>
      <c r="L32">
        <f>SUM('Dashboard M1'!L125,'Dashboard M1'!L131:L132)/'Charts Data M1'!L$2</f>
        <v/>
      </c>
      <c r="M32">
        <f>SUM('Dashboard M1'!M125,'Dashboard M1'!M131:M132)/'Charts Data M1'!M$2</f>
        <v/>
      </c>
      <c r="N32">
        <f>SUM('Dashboard M1'!N125,'Dashboard M1'!N131:N132)/'Charts Data M1'!N$2</f>
        <v/>
      </c>
      <c r="O32">
        <f>SUM('Dashboard M1'!O125,'Dashboard M1'!O131:O132)/'Charts Data M1'!O$2</f>
        <v/>
      </c>
      <c r="P32">
        <f>SUM('Dashboard M1'!P125,'Dashboard M1'!P131:P132)/'Charts Data M1'!P$2</f>
        <v/>
      </c>
      <c r="Q32">
        <f>SUM('Dashboard M1'!Q125,'Dashboard M1'!Q131:Q132)/'Charts Data M1'!Q$2</f>
        <v/>
      </c>
      <c r="R32">
        <f>SUM('Dashboard M1'!R125,'Dashboard M1'!R131:R132)/'Charts Data M1'!R$2</f>
        <v/>
      </c>
      <c r="S32">
        <f>SUM('Dashboard M1'!S125,'Dashboard M1'!S131:S132)/'Charts Data M1'!S$2</f>
        <v/>
      </c>
      <c r="T32">
        <f>SUM('Dashboard M1'!T125,'Dashboard M1'!T131:T132)/'Charts Data M1'!T$2</f>
        <v/>
      </c>
      <c r="U32">
        <f>SUM('Dashboard M1'!U125,'Dashboard M1'!U131:U132)/'Charts Data M1'!U$2</f>
        <v/>
      </c>
      <c r="V32">
        <f>SUM('Dashboard M1'!V125,'Dashboard M1'!V131:V132)/'Charts Data M1'!V$2</f>
        <v/>
      </c>
      <c r="W32">
        <f>SUM('Dashboard M1'!W125,'Dashboard M1'!W131:W132)/'Charts Data M1'!W$2</f>
        <v/>
      </c>
      <c r="X32">
        <f>SUM('Dashboard M1'!X125,'Dashboard M1'!X131:X132)/'Charts Data M1'!X$2</f>
        <v/>
      </c>
      <c r="Y32">
        <f>SUM('Dashboard M1'!Y125,'Dashboard M1'!Y131:Y132)/'Charts Data M1'!Y$2</f>
        <v/>
      </c>
      <c r="Z32">
        <f>SUM('Dashboard M1'!Z125,'Dashboard M1'!Z131:Z132)/'Charts Data M1'!Z$2</f>
        <v/>
      </c>
      <c r="AA32">
        <f>SUM('Dashboard M1'!AA125,'Dashboard M1'!AA131:AA132)/'Charts Data M1'!AA$2</f>
        <v/>
      </c>
      <c r="AB32">
        <f>SUM('Dashboard M1'!AB125,'Dashboard M1'!AB131:AB132)/'Charts Data M1'!AB$2</f>
        <v/>
      </c>
      <c r="AC32">
        <f>SUM('Dashboard M1'!AC125,'Dashboard M1'!AC131:AC132)/'Charts Data M1'!AC$2</f>
        <v/>
      </c>
      <c r="AD32">
        <f>SUM('Dashboard M1'!AD125,'Dashboard M1'!AD131:AD132)/'Charts Data M1'!AD$2</f>
        <v/>
      </c>
      <c r="AE32">
        <f>SUM('Dashboard M1'!AE125,'Dashboard M1'!AE131:AE132)/'Charts Data M1'!AE$2</f>
        <v/>
      </c>
      <c r="AF32">
        <f>SUM('Dashboard M1'!AF125,'Dashboard M1'!AF131:AF132)/'Charts Data M1'!AF$2</f>
        <v/>
      </c>
      <c r="AG32">
        <f>SUM('Dashboard M1'!AG125,'Dashboard M1'!AG131:AG132)/'Charts Data M1'!AG$2</f>
        <v/>
      </c>
      <c r="AH32">
        <f>SUM('Dashboard M1'!AH125,'Dashboard M1'!AH131:AH132)/'Charts Data M1'!AH$2</f>
        <v/>
      </c>
      <c r="AI32">
        <f>SUM('Dashboard M1'!AI125,'Dashboard M1'!AI131:AI132)/'Charts Data M1'!AI$2</f>
        <v/>
      </c>
      <c r="AJ32">
        <f>SUM('Dashboard M1'!AJ125,'Dashboard M1'!AJ131:AJ132)/'Charts Data M1'!AJ$2</f>
        <v/>
      </c>
      <c r="AK32">
        <f>SUM('Dashboard M1'!AK125,'Dashboard M1'!AK131:AK132)/'Charts Data M1'!AK$2</f>
        <v/>
      </c>
      <c r="AL32">
        <f>SUM('Dashboard M1'!AL125,'Dashboard M1'!AL131:AL132)/'Charts Data M1'!AL$2</f>
        <v/>
      </c>
      <c r="AM32">
        <f>SUM('Dashboard M1'!AM125,'Dashboard M1'!AM131:AM132)/'Charts Data M1'!AM$2</f>
        <v/>
      </c>
      <c r="AN32">
        <f>SUM('Dashboard M1'!AN125,'Dashboard M1'!AN131:AN132)/'Charts Data M1'!AN$2</f>
        <v/>
      </c>
      <c r="AO32">
        <f>SUM('Dashboard M1'!AO125,'Dashboard M1'!AO131:AO132)/'Charts Data M1'!AO$2</f>
        <v/>
      </c>
      <c r="AP32">
        <f>SUM('Dashboard M1'!AP125,'Dashboard M1'!AP131:AP132)/'Charts Data M1'!AP$2</f>
        <v/>
      </c>
      <c r="AQ32">
        <f>SUM('Dashboard M1'!AQ125,'Dashboard M1'!AQ131:AQ132)/'Charts Data M1'!AQ$2</f>
        <v/>
      </c>
      <c r="AR32">
        <f>SUM('Dashboard M1'!AR125,'Dashboard M1'!AR131:AR132)/'Charts Data M1'!AR$2</f>
        <v/>
      </c>
      <c r="AS32">
        <f>SUM('Dashboard M1'!AS125,'Dashboard M1'!AS131:AS132)/'Charts Data M1'!AS$2</f>
        <v/>
      </c>
      <c r="AT32">
        <f>SUM('Dashboard M1'!AT125,'Dashboard M1'!AT131:AT132)/'Charts Data M1'!AT$2</f>
        <v/>
      </c>
      <c r="AU32">
        <f>SUM('Dashboard M1'!AU125,'Dashboard M1'!AU131:AU132)/'Charts Data M1'!AU$2</f>
        <v/>
      </c>
      <c r="AV32">
        <f>SUM('Dashboard M1'!AV125,'Dashboard M1'!AV131:AV132)/'Charts Data M1'!AV$2</f>
        <v/>
      </c>
      <c r="AW32">
        <f>SUM('Dashboard M1'!AW125,'Dashboard M1'!AW131:AW132)/'Charts Data M1'!AW$2</f>
        <v/>
      </c>
      <c r="AX32">
        <f>SUM('Dashboard M1'!AX125,'Dashboard M1'!AX131:AX132)/'Charts Data M1'!AX$2</f>
        <v/>
      </c>
      <c r="AY32">
        <f>SUM('Dashboard M1'!AY125,'Dashboard M1'!AY131:AY132)/'Charts Data M1'!AY$2</f>
        <v/>
      </c>
      <c r="AZ32">
        <f>SUM('Dashboard M1'!AZ125,'Dashboard M1'!AZ131:AZ132)/'Charts Data M1'!AZ$2</f>
        <v/>
      </c>
      <c r="BA32">
        <f>SUM('Dashboard M1'!BA125,'Dashboard M1'!BA131:BA132)/'Charts Data M1'!BA$2</f>
        <v/>
      </c>
      <c r="BB32">
        <f>SUM('Dashboard M1'!BB125,'Dashboard M1'!BB131:BB132)/'Charts Data M1'!BB$2</f>
        <v/>
      </c>
      <c r="BC32">
        <f>SUM('Dashboard M1'!BC125,'Dashboard M1'!BC131:BC132)/'Charts Data M1'!BC$2</f>
        <v/>
      </c>
      <c r="BD32">
        <f>SUM('Dashboard M1'!BD125,'Dashboard M1'!BD131:BD132)/'Charts Data M1'!BD$2</f>
        <v/>
      </c>
      <c r="BE32">
        <f>SUM('Dashboard M1'!BE125,'Dashboard M1'!BE131:BE132)/'Charts Data M1'!BE$2</f>
        <v/>
      </c>
      <c r="BF32">
        <f>SUM('Dashboard M1'!BF125,'Dashboard M1'!BF131:BF132)/'Charts Data M1'!BF$2</f>
        <v/>
      </c>
      <c r="BG32">
        <f>SUM('Dashboard M1'!BG125,'Dashboard M1'!BG131:BG132)/'Charts Data M1'!BG$2</f>
        <v/>
      </c>
      <c r="BH32">
        <f>SUM('Dashboard M1'!BH125,'Dashboard M1'!BH131:BH132)/'Charts Data M1'!BH$2</f>
        <v/>
      </c>
      <c r="BI32">
        <f>SUM('Dashboard M1'!BI125,'Dashboard M1'!BI131:BI132)/'Charts Data M1'!BI$2</f>
        <v/>
      </c>
      <c r="BJ32">
        <f>SUM('Dashboard M1'!BJ125,'Dashboard M1'!BJ131:BJ132)/'Charts Data M1'!BJ$2</f>
        <v/>
      </c>
      <c r="BK32">
        <f>SUM('Dashboard M1'!BK125,'Dashboard M1'!BK131:BK132)/'Charts Data M1'!BK$2</f>
        <v/>
      </c>
      <c r="BL32">
        <f>SUM('Dashboard M1'!BL125,'Dashboard M1'!BL131:BL132)/'Charts Data M1'!BL$2</f>
        <v/>
      </c>
      <c r="BM32">
        <f>SUM('Dashboard M1'!BM125,'Dashboard M1'!BM131:BM132)/'Charts Data M1'!BM$2</f>
        <v/>
      </c>
      <c r="BN32">
        <f>SUM('Dashboard M1'!BN125,'Dashboard M1'!BN131:BN132)/'Charts Data M1'!BN$2</f>
        <v/>
      </c>
      <c r="BO32">
        <f>SUM('Dashboard M1'!BO125,'Dashboard M1'!BO131:BO132)/'Charts Data M1'!BO$2</f>
        <v/>
      </c>
      <c r="BP32">
        <f>SUM('Dashboard M1'!BP125,'Dashboard M1'!BP131:BP132)/'Charts Data M1'!BP$2</f>
        <v/>
      </c>
      <c r="BQ32">
        <f>SUM('Dashboard M1'!BQ125,'Dashboard M1'!BQ131:BQ132)/'Charts Data M1'!BQ$2</f>
        <v/>
      </c>
      <c r="BR32">
        <f>SUM('Dashboard M1'!BR125,'Dashboard M1'!BR131:BR132)/'Charts Data M1'!BR$2</f>
        <v/>
      </c>
      <c r="BS32">
        <f>SUM('Dashboard M1'!BS125,'Dashboard M1'!BS131:BS132)/'Charts Data M1'!BS$2</f>
        <v/>
      </c>
      <c r="BT32">
        <f>SUM('Dashboard M1'!BT125,'Dashboard M1'!BT131:BT132)/'Charts Data M1'!BT$2</f>
        <v/>
      </c>
      <c r="BU32">
        <f>SUM('Dashboard M1'!BU125,'Dashboard M1'!BU131:BU132)/'Charts Data M1'!BU$2</f>
        <v/>
      </c>
      <c r="BV32">
        <f>SUM('Dashboard M1'!BV125,'Dashboard M1'!BV131:BV132)/'Charts Data M1'!BV$2</f>
        <v/>
      </c>
      <c r="BW32">
        <f>SUM('Dashboard M1'!BW125,'Dashboard M1'!BW131:BW132)/'Charts Data M1'!BW$2</f>
        <v/>
      </c>
      <c r="BX32">
        <f>SUM('Dashboard M1'!BX125,'Dashboard M1'!BX131:BX132)/'Charts Data M1'!BX$2</f>
        <v/>
      </c>
      <c r="BY32">
        <f>SUM('Dashboard M1'!BY125,'Dashboard M1'!BY131:BY132)/'Charts Data M1'!BY$2</f>
        <v/>
      </c>
    </row>
    <row r="33" spans="1:77">
      <c r="A33" t="s">
        <v>9</v>
      </c>
      <c r="B33" t="s">
        <v>2</v>
      </c>
      <c r="C33" t="s">
        <v>24</v>
      </c>
      <c r="D33">
        <f>"Billion BTU "&amp;'Charts Data M1'!C2</f>
        <v/>
      </c>
      <c r="F33" t="s">
        <v>0</v>
      </c>
      <c r="G33">
        <f>SUM('Dashboard M1'!G137,'Dashboard M1'!G146:G147)/'Charts Data M1'!G$2</f>
        <v/>
      </c>
      <c r="H33">
        <f>SUM('Dashboard M1'!H137,'Dashboard M1'!H146:H147)/'Charts Data M1'!H$2</f>
        <v/>
      </c>
      <c r="I33">
        <f>SUM('Dashboard M1'!I137,'Dashboard M1'!I146:I147)/'Charts Data M1'!I$2</f>
        <v/>
      </c>
      <c r="J33">
        <f>SUM('Dashboard M1'!J137,'Dashboard M1'!J146:J147)/'Charts Data M1'!J$2</f>
        <v/>
      </c>
      <c r="K33">
        <f>SUM('Dashboard M1'!K137,'Dashboard M1'!K146:K147)/'Charts Data M1'!K$2</f>
        <v/>
      </c>
      <c r="L33">
        <f>SUM('Dashboard M1'!L137,'Dashboard M1'!L146:L147)/'Charts Data M1'!L$2</f>
        <v/>
      </c>
      <c r="M33">
        <f>SUM('Dashboard M1'!M137,'Dashboard M1'!M146:M147)/'Charts Data M1'!M$2</f>
        <v/>
      </c>
      <c r="N33">
        <f>SUM('Dashboard M1'!N137,'Dashboard M1'!N146:N147)/'Charts Data M1'!N$2</f>
        <v/>
      </c>
      <c r="O33">
        <f>SUM('Dashboard M1'!O137,'Dashboard M1'!O146:O147)/'Charts Data M1'!O$2</f>
        <v/>
      </c>
      <c r="P33">
        <f>SUM('Dashboard M1'!P137,'Dashboard M1'!P146:P147)/'Charts Data M1'!P$2</f>
        <v/>
      </c>
      <c r="Q33">
        <f>SUM('Dashboard M1'!Q137,'Dashboard M1'!Q146:Q147)/'Charts Data M1'!Q$2</f>
        <v/>
      </c>
      <c r="R33">
        <f>SUM('Dashboard M1'!R137,'Dashboard M1'!R146:R147)/'Charts Data M1'!R$2</f>
        <v/>
      </c>
      <c r="S33">
        <f>SUM('Dashboard M1'!S137,'Dashboard M1'!S146:S147)/'Charts Data M1'!S$2</f>
        <v/>
      </c>
      <c r="T33">
        <f>SUM('Dashboard M1'!T137,'Dashboard M1'!T146:T147)/'Charts Data M1'!T$2</f>
        <v/>
      </c>
      <c r="U33">
        <f>SUM('Dashboard M1'!U137,'Dashboard M1'!U146:U147)/'Charts Data M1'!U$2</f>
        <v/>
      </c>
      <c r="V33">
        <f>SUM('Dashboard M1'!V137,'Dashboard M1'!V146:V147)/'Charts Data M1'!V$2</f>
        <v/>
      </c>
      <c r="W33">
        <f>SUM('Dashboard M1'!W137,'Dashboard M1'!W146:W147)/'Charts Data M1'!W$2</f>
        <v/>
      </c>
      <c r="X33">
        <f>SUM('Dashboard M1'!X137,'Dashboard M1'!X146:X147)/'Charts Data M1'!X$2</f>
        <v/>
      </c>
      <c r="Y33">
        <f>SUM('Dashboard M1'!Y137,'Dashboard M1'!Y146:Y147)/'Charts Data M1'!Y$2</f>
        <v/>
      </c>
      <c r="Z33">
        <f>SUM('Dashboard M1'!Z137,'Dashboard M1'!Z146:Z147)/'Charts Data M1'!Z$2</f>
        <v/>
      </c>
      <c r="AA33">
        <f>SUM('Dashboard M1'!AA137,'Dashboard M1'!AA146:AA147)/'Charts Data M1'!AA$2</f>
        <v/>
      </c>
      <c r="AB33">
        <f>SUM('Dashboard M1'!AB137,'Dashboard M1'!AB146:AB147)/'Charts Data M1'!AB$2</f>
        <v/>
      </c>
      <c r="AC33">
        <f>SUM('Dashboard M1'!AC137,'Dashboard M1'!AC146:AC147)/'Charts Data M1'!AC$2</f>
        <v/>
      </c>
      <c r="AD33">
        <f>SUM('Dashboard M1'!AD137,'Dashboard M1'!AD146:AD147)/'Charts Data M1'!AD$2</f>
        <v/>
      </c>
      <c r="AE33">
        <f>SUM('Dashboard M1'!AE137,'Dashboard M1'!AE146:AE147)/'Charts Data M1'!AE$2</f>
        <v/>
      </c>
      <c r="AF33">
        <f>SUM('Dashboard M1'!AF137,'Dashboard M1'!AF146:AF147)/'Charts Data M1'!AF$2</f>
        <v/>
      </c>
      <c r="AG33">
        <f>SUM('Dashboard M1'!AG137,'Dashboard M1'!AG146:AG147)/'Charts Data M1'!AG$2</f>
        <v/>
      </c>
      <c r="AH33">
        <f>SUM('Dashboard M1'!AH137,'Dashboard M1'!AH146:AH147)/'Charts Data M1'!AH$2</f>
        <v/>
      </c>
      <c r="AI33">
        <f>SUM('Dashboard M1'!AI137,'Dashboard M1'!AI146:AI147)/'Charts Data M1'!AI$2</f>
        <v/>
      </c>
      <c r="AJ33">
        <f>SUM('Dashboard M1'!AJ137,'Dashboard M1'!AJ146:AJ147)/'Charts Data M1'!AJ$2</f>
        <v/>
      </c>
      <c r="AK33">
        <f>SUM('Dashboard M1'!AK137,'Dashboard M1'!AK146:AK147)/'Charts Data M1'!AK$2</f>
        <v/>
      </c>
      <c r="AL33">
        <f>SUM('Dashboard M1'!AL137,'Dashboard M1'!AL146:AL147)/'Charts Data M1'!AL$2</f>
        <v/>
      </c>
      <c r="AM33">
        <f>SUM('Dashboard M1'!AM137,'Dashboard M1'!AM146:AM147)/'Charts Data M1'!AM$2</f>
        <v/>
      </c>
      <c r="AN33">
        <f>SUM('Dashboard M1'!AN137,'Dashboard M1'!AN146:AN147)/'Charts Data M1'!AN$2</f>
        <v/>
      </c>
      <c r="AO33">
        <f>SUM('Dashboard M1'!AO137,'Dashboard M1'!AO146:AO147)/'Charts Data M1'!AO$2</f>
        <v/>
      </c>
      <c r="AP33">
        <f>SUM('Dashboard M1'!AP137,'Dashboard M1'!AP146:AP147)/'Charts Data M1'!AP$2</f>
        <v/>
      </c>
      <c r="AQ33">
        <f>SUM('Dashboard M1'!AQ137,'Dashboard M1'!AQ146:AQ147)/'Charts Data M1'!AQ$2</f>
        <v/>
      </c>
      <c r="AR33">
        <f>SUM('Dashboard M1'!AR137,'Dashboard M1'!AR146:AR147)/'Charts Data M1'!AR$2</f>
        <v/>
      </c>
      <c r="AS33">
        <f>SUM('Dashboard M1'!AS137,'Dashboard M1'!AS146:AS147)/'Charts Data M1'!AS$2</f>
        <v/>
      </c>
      <c r="AT33">
        <f>SUM('Dashboard M1'!AT137,'Dashboard M1'!AT146:AT147)/'Charts Data M1'!AT$2</f>
        <v/>
      </c>
      <c r="AU33">
        <f>SUM('Dashboard M1'!AU137,'Dashboard M1'!AU146:AU147)/'Charts Data M1'!AU$2</f>
        <v/>
      </c>
      <c r="AV33">
        <f>SUM('Dashboard M1'!AV137,'Dashboard M1'!AV146:AV147)/'Charts Data M1'!AV$2</f>
        <v/>
      </c>
      <c r="AW33">
        <f>SUM('Dashboard M1'!AW137,'Dashboard M1'!AW146:AW147)/'Charts Data M1'!AW$2</f>
        <v/>
      </c>
      <c r="AX33">
        <f>SUM('Dashboard M1'!AX137,'Dashboard M1'!AX146:AX147)/'Charts Data M1'!AX$2</f>
        <v/>
      </c>
      <c r="AY33">
        <f>SUM('Dashboard M1'!AY137,'Dashboard M1'!AY146:AY147)/'Charts Data M1'!AY$2</f>
        <v/>
      </c>
      <c r="AZ33">
        <f>SUM('Dashboard M1'!AZ137,'Dashboard M1'!AZ146:AZ147)/'Charts Data M1'!AZ$2</f>
        <v/>
      </c>
      <c r="BA33">
        <f>SUM('Dashboard M1'!BA137,'Dashboard M1'!BA146:BA147)/'Charts Data M1'!BA$2</f>
        <v/>
      </c>
      <c r="BB33">
        <f>SUM('Dashboard M1'!BB137,'Dashboard M1'!BB146:BB147)/'Charts Data M1'!BB$2</f>
        <v/>
      </c>
      <c r="BC33">
        <f>SUM('Dashboard M1'!BC137,'Dashboard M1'!BC146:BC147)/'Charts Data M1'!BC$2</f>
        <v/>
      </c>
      <c r="BD33">
        <f>SUM('Dashboard M1'!BD137,'Dashboard M1'!BD146:BD147)/'Charts Data M1'!BD$2</f>
        <v/>
      </c>
      <c r="BE33">
        <f>SUM('Dashboard M1'!BE137,'Dashboard M1'!BE146:BE147)/'Charts Data M1'!BE$2</f>
        <v/>
      </c>
      <c r="BF33">
        <f>SUM('Dashboard M1'!BF137,'Dashboard M1'!BF146:BF147)/'Charts Data M1'!BF$2</f>
        <v/>
      </c>
      <c r="BG33">
        <f>SUM('Dashboard M1'!BG137,'Dashboard M1'!BG146:BG147)/'Charts Data M1'!BG$2</f>
        <v/>
      </c>
      <c r="BH33">
        <f>SUM('Dashboard M1'!BH137,'Dashboard M1'!BH146:BH147)/'Charts Data M1'!BH$2</f>
        <v/>
      </c>
      <c r="BI33">
        <f>SUM('Dashboard M1'!BI137,'Dashboard M1'!BI146:BI147)/'Charts Data M1'!BI$2</f>
        <v/>
      </c>
      <c r="BJ33">
        <f>SUM('Dashboard M1'!BJ137,'Dashboard M1'!BJ146:BJ147)/'Charts Data M1'!BJ$2</f>
        <v/>
      </c>
      <c r="BK33">
        <f>SUM('Dashboard M1'!BK137,'Dashboard M1'!BK146:BK147)/'Charts Data M1'!BK$2</f>
        <v/>
      </c>
      <c r="BL33">
        <f>SUM('Dashboard M1'!BL137,'Dashboard M1'!BL146:BL147)/'Charts Data M1'!BL$2</f>
        <v/>
      </c>
      <c r="BM33">
        <f>SUM('Dashboard M1'!BM137,'Dashboard M1'!BM146:BM147)/'Charts Data M1'!BM$2</f>
        <v/>
      </c>
      <c r="BN33">
        <f>SUM('Dashboard M1'!BN137,'Dashboard M1'!BN146:BN147)/'Charts Data M1'!BN$2</f>
        <v/>
      </c>
      <c r="BO33">
        <f>SUM('Dashboard M1'!BO137,'Dashboard M1'!BO146:BO147)/'Charts Data M1'!BO$2</f>
        <v/>
      </c>
      <c r="BP33">
        <f>SUM('Dashboard M1'!BP137,'Dashboard M1'!BP146:BP147)/'Charts Data M1'!BP$2</f>
        <v/>
      </c>
      <c r="BQ33">
        <f>SUM('Dashboard M1'!BQ137,'Dashboard M1'!BQ146:BQ147)/'Charts Data M1'!BQ$2</f>
        <v/>
      </c>
      <c r="BR33">
        <f>SUM('Dashboard M1'!BR137,'Dashboard M1'!BR146:BR147)/'Charts Data M1'!BR$2</f>
        <v/>
      </c>
      <c r="BS33">
        <f>SUM('Dashboard M1'!BS137,'Dashboard M1'!BS146:BS147)/'Charts Data M1'!BS$2</f>
        <v/>
      </c>
      <c r="BT33">
        <f>SUM('Dashboard M1'!BT137,'Dashboard M1'!BT146:BT147)/'Charts Data M1'!BT$2</f>
        <v/>
      </c>
      <c r="BU33">
        <f>SUM('Dashboard M1'!BU137,'Dashboard M1'!BU146:BU147)/'Charts Data M1'!BU$2</f>
        <v/>
      </c>
      <c r="BV33">
        <f>SUM('Dashboard M1'!BV137,'Dashboard M1'!BV146:BV147)/'Charts Data M1'!BV$2</f>
        <v/>
      </c>
      <c r="BW33">
        <f>SUM('Dashboard M1'!BW137,'Dashboard M1'!BW146:BW147)/'Charts Data M1'!BW$2</f>
        <v/>
      </c>
      <c r="BX33">
        <f>SUM('Dashboard M1'!BX137,'Dashboard M1'!BX146:BX147)/'Charts Data M1'!BX$2</f>
        <v/>
      </c>
      <c r="BY33">
        <f>SUM('Dashboard M1'!BY137,'Dashboard M1'!BY146:BY147)/'Charts Data M1'!BY$2</f>
        <v/>
      </c>
    </row>
    <row r="34" spans="1:77">
      <c r="A34" t="s">
        <v>11</v>
      </c>
      <c r="B34" t="s">
        <v>2</v>
      </c>
      <c r="C34" t="s">
        <v>25</v>
      </c>
      <c r="D34">
        <f>"Billion BTU "&amp;'Charts Data M1'!C2</f>
        <v/>
      </c>
      <c r="F34" t="s">
        <v>26</v>
      </c>
      <c r="G34">
        <f>SUM('Dashboard M1'!G163,'Dashboard M1'!G168)/'Charts Data M1'!G$2</f>
        <v/>
      </c>
      <c r="H34">
        <f>SUM('Dashboard M1'!H163,'Dashboard M1'!H168)/'Charts Data M1'!H$2</f>
        <v/>
      </c>
      <c r="I34">
        <f>SUM('Dashboard M1'!I163,'Dashboard M1'!I168)/'Charts Data M1'!I$2</f>
        <v/>
      </c>
      <c r="J34">
        <f>SUM('Dashboard M1'!J163,'Dashboard M1'!J168)/'Charts Data M1'!J$2</f>
        <v/>
      </c>
      <c r="K34">
        <f>SUM('Dashboard M1'!K163,'Dashboard M1'!K168)/'Charts Data M1'!K$2</f>
        <v/>
      </c>
      <c r="L34">
        <f>SUM('Dashboard M1'!L163,'Dashboard M1'!L168)/'Charts Data M1'!L$2</f>
        <v/>
      </c>
      <c r="M34">
        <f>SUM('Dashboard M1'!M163,'Dashboard M1'!M168)/'Charts Data M1'!M$2</f>
        <v/>
      </c>
      <c r="N34">
        <f>SUM('Dashboard M1'!N163,'Dashboard M1'!N168)/'Charts Data M1'!N$2</f>
        <v/>
      </c>
      <c r="O34">
        <f>SUM('Dashboard M1'!O163,'Dashboard M1'!O168)/'Charts Data M1'!O$2</f>
        <v/>
      </c>
      <c r="P34">
        <f>SUM('Dashboard M1'!P163,'Dashboard M1'!P168)/'Charts Data M1'!P$2</f>
        <v/>
      </c>
      <c r="Q34">
        <f>SUM('Dashboard M1'!Q163,'Dashboard M1'!Q168)/'Charts Data M1'!Q$2</f>
        <v/>
      </c>
      <c r="R34">
        <f>SUM('Dashboard M1'!R163,'Dashboard M1'!R168)/'Charts Data M1'!R$2</f>
        <v/>
      </c>
      <c r="S34">
        <f>SUM('Dashboard M1'!S163,'Dashboard M1'!S168)/'Charts Data M1'!S$2</f>
        <v/>
      </c>
      <c r="T34">
        <f>SUM('Dashboard M1'!T163,'Dashboard M1'!T168)/'Charts Data M1'!T$2</f>
        <v/>
      </c>
      <c r="U34">
        <f>SUM('Dashboard M1'!U163,'Dashboard M1'!U168)/'Charts Data M1'!U$2</f>
        <v/>
      </c>
      <c r="V34">
        <f>SUM('Dashboard M1'!V163,'Dashboard M1'!V168)/'Charts Data M1'!V$2</f>
        <v/>
      </c>
      <c r="W34">
        <f>SUM('Dashboard M1'!W163,'Dashboard M1'!W168)/'Charts Data M1'!W$2</f>
        <v/>
      </c>
      <c r="X34">
        <f>SUM('Dashboard M1'!X163,'Dashboard M1'!X168)/'Charts Data M1'!X$2</f>
        <v/>
      </c>
      <c r="Y34">
        <f>SUM('Dashboard M1'!Y163,'Dashboard M1'!Y168)/'Charts Data M1'!Y$2</f>
        <v/>
      </c>
      <c r="Z34">
        <f>SUM('Dashboard M1'!Z163,'Dashboard M1'!Z168)/'Charts Data M1'!Z$2</f>
        <v/>
      </c>
      <c r="AA34">
        <f>SUM('Dashboard M1'!AA163,'Dashboard M1'!AA168)/'Charts Data M1'!AA$2</f>
        <v/>
      </c>
      <c r="AB34">
        <f>SUM('Dashboard M1'!AB163,'Dashboard M1'!AB168)/'Charts Data M1'!AB$2</f>
        <v/>
      </c>
      <c r="AC34">
        <f>SUM('Dashboard M1'!AC163,'Dashboard M1'!AC168)/'Charts Data M1'!AC$2</f>
        <v/>
      </c>
      <c r="AD34">
        <f>SUM('Dashboard M1'!AD163,'Dashboard M1'!AD168)/'Charts Data M1'!AD$2</f>
        <v/>
      </c>
      <c r="AE34">
        <f>SUM('Dashboard M1'!AE163,'Dashboard M1'!AE168)/'Charts Data M1'!AE$2</f>
        <v/>
      </c>
      <c r="AF34">
        <f>SUM('Dashboard M1'!AF163,'Dashboard M1'!AF168)/'Charts Data M1'!AF$2</f>
        <v/>
      </c>
      <c r="AG34">
        <f>SUM('Dashboard M1'!AG163,'Dashboard M1'!AG168)/'Charts Data M1'!AG$2</f>
        <v/>
      </c>
      <c r="AH34">
        <f>SUM('Dashboard M1'!AH163,'Dashboard M1'!AH168)/'Charts Data M1'!AH$2</f>
        <v/>
      </c>
      <c r="AI34">
        <f>SUM('Dashboard M1'!AI163,'Dashboard M1'!AI168)/'Charts Data M1'!AI$2</f>
        <v/>
      </c>
      <c r="AJ34">
        <f>SUM('Dashboard M1'!AJ163,'Dashboard M1'!AJ168)/'Charts Data M1'!AJ$2</f>
        <v/>
      </c>
      <c r="AK34">
        <f>SUM('Dashboard M1'!AK163,'Dashboard M1'!AK168)/'Charts Data M1'!AK$2</f>
        <v/>
      </c>
      <c r="AL34">
        <f>SUM('Dashboard M1'!AL163,'Dashboard M1'!AL168)/'Charts Data M1'!AL$2</f>
        <v/>
      </c>
      <c r="AM34">
        <f>SUM('Dashboard M1'!AM163,'Dashboard M1'!AM168)/'Charts Data M1'!AM$2</f>
        <v/>
      </c>
      <c r="AN34">
        <f>SUM('Dashboard M1'!AN163,'Dashboard M1'!AN168)/'Charts Data M1'!AN$2</f>
        <v/>
      </c>
      <c r="AO34">
        <f>SUM('Dashboard M1'!AO163,'Dashboard M1'!AO168)/'Charts Data M1'!AO$2</f>
        <v/>
      </c>
      <c r="AP34">
        <f>SUM('Dashboard M1'!AP163,'Dashboard M1'!AP168)/'Charts Data M1'!AP$2</f>
        <v/>
      </c>
      <c r="AQ34">
        <f>SUM('Dashboard M1'!AQ163,'Dashboard M1'!AQ168)/'Charts Data M1'!AQ$2</f>
        <v/>
      </c>
      <c r="AR34">
        <f>SUM('Dashboard M1'!AR163,'Dashboard M1'!AR168)/'Charts Data M1'!AR$2</f>
        <v/>
      </c>
      <c r="AS34">
        <f>SUM('Dashboard M1'!AS163,'Dashboard M1'!AS168)/'Charts Data M1'!AS$2</f>
        <v/>
      </c>
      <c r="AT34">
        <f>SUM('Dashboard M1'!AT163,'Dashboard M1'!AT168)/'Charts Data M1'!AT$2</f>
        <v/>
      </c>
      <c r="AU34">
        <f>SUM('Dashboard M1'!AU163,'Dashboard M1'!AU168)/'Charts Data M1'!AU$2</f>
        <v/>
      </c>
      <c r="AV34">
        <f>SUM('Dashboard M1'!AV163,'Dashboard M1'!AV168)/'Charts Data M1'!AV$2</f>
        <v/>
      </c>
      <c r="AW34">
        <f>SUM('Dashboard M1'!AW163,'Dashboard M1'!AW168)/'Charts Data M1'!AW$2</f>
        <v/>
      </c>
      <c r="AX34">
        <f>SUM('Dashboard M1'!AX163,'Dashboard M1'!AX168)/'Charts Data M1'!AX$2</f>
        <v/>
      </c>
      <c r="AY34">
        <f>SUM('Dashboard M1'!AY163,'Dashboard M1'!AY168)/'Charts Data M1'!AY$2</f>
        <v/>
      </c>
      <c r="AZ34">
        <f>SUM('Dashboard M1'!AZ163,'Dashboard M1'!AZ168)/'Charts Data M1'!AZ$2</f>
        <v/>
      </c>
      <c r="BA34">
        <f>SUM('Dashboard M1'!BA163,'Dashboard M1'!BA168)/'Charts Data M1'!BA$2</f>
        <v/>
      </c>
      <c r="BB34">
        <f>SUM('Dashboard M1'!BB163,'Dashboard M1'!BB168)/'Charts Data M1'!BB$2</f>
        <v/>
      </c>
      <c r="BC34">
        <f>SUM('Dashboard M1'!BC163,'Dashboard M1'!BC168)/'Charts Data M1'!BC$2</f>
        <v/>
      </c>
      <c r="BD34">
        <f>SUM('Dashboard M1'!BD163,'Dashboard M1'!BD168)/'Charts Data M1'!BD$2</f>
        <v/>
      </c>
      <c r="BE34">
        <f>SUM('Dashboard M1'!BE163,'Dashboard M1'!BE168)/'Charts Data M1'!BE$2</f>
        <v/>
      </c>
      <c r="BF34">
        <f>SUM('Dashboard M1'!BF163,'Dashboard M1'!BF168)/'Charts Data M1'!BF$2</f>
        <v/>
      </c>
      <c r="BG34">
        <f>SUM('Dashboard M1'!BG163,'Dashboard M1'!BG168)/'Charts Data M1'!BG$2</f>
        <v/>
      </c>
      <c r="BH34">
        <f>SUM('Dashboard M1'!BH163,'Dashboard M1'!BH168)/'Charts Data M1'!BH$2</f>
        <v/>
      </c>
      <c r="BI34">
        <f>SUM('Dashboard M1'!BI163,'Dashboard M1'!BI168)/'Charts Data M1'!BI$2</f>
        <v/>
      </c>
      <c r="BJ34">
        <f>SUM('Dashboard M1'!BJ163,'Dashboard M1'!BJ168)/'Charts Data M1'!BJ$2</f>
        <v/>
      </c>
      <c r="BK34">
        <f>SUM('Dashboard M1'!BK163,'Dashboard M1'!BK168)/'Charts Data M1'!BK$2</f>
        <v/>
      </c>
      <c r="BL34">
        <f>SUM('Dashboard M1'!BL163,'Dashboard M1'!BL168)/'Charts Data M1'!BL$2</f>
        <v/>
      </c>
      <c r="BM34">
        <f>SUM('Dashboard M1'!BM163,'Dashboard M1'!BM168)/'Charts Data M1'!BM$2</f>
        <v/>
      </c>
      <c r="BN34">
        <f>SUM('Dashboard M1'!BN163,'Dashboard M1'!BN168)/'Charts Data M1'!BN$2</f>
        <v/>
      </c>
      <c r="BO34">
        <f>SUM('Dashboard M1'!BO163,'Dashboard M1'!BO168)/'Charts Data M1'!BO$2</f>
        <v/>
      </c>
      <c r="BP34">
        <f>SUM('Dashboard M1'!BP163,'Dashboard M1'!BP168)/'Charts Data M1'!BP$2</f>
        <v/>
      </c>
      <c r="BQ34">
        <f>SUM('Dashboard M1'!BQ163,'Dashboard M1'!BQ168)/'Charts Data M1'!BQ$2</f>
        <v/>
      </c>
      <c r="BR34">
        <f>SUM('Dashboard M1'!BR163,'Dashboard M1'!BR168)/'Charts Data M1'!BR$2</f>
        <v/>
      </c>
      <c r="BS34">
        <f>SUM('Dashboard M1'!BS163,'Dashboard M1'!BS168)/'Charts Data M1'!BS$2</f>
        <v/>
      </c>
      <c r="BT34">
        <f>SUM('Dashboard M1'!BT163,'Dashboard M1'!BT168)/'Charts Data M1'!BT$2</f>
        <v/>
      </c>
      <c r="BU34">
        <f>SUM('Dashboard M1'!BU163,'Dashboard M1'!BU168)/'Charts Data M1'!BU$2</f>
        <v/>
      </c>
      <c r="BV34">
        <f>SUM('Dashboard M1'!BV163,'Dashboard M1'!BV168)/'Charts Data M1'!BV$2</f>
        <v/>
      </c>
      <c r="BW34">
        <f>SUM('Dashboard M1'!BW163,'Dashboard M1'!BW168)/'Charts Data M1'!BW$2</f>
        <v/>
      </c>
      <c r="BX34">
        <f>SUM('Dashboard M1'!BX163,'Dashboard M1'!BX168)/'Charts Data M1'!BX$2</f>
        <v/>
      </c>
      <c r="BY34">
        <f>SUM('Dashboard M1'!BY163,'Dashboard M1'!BY168)/'Charts Data M1'!BY$2</f>
        <v/>
      </c>
    </row>
    <row r="35" spans="1:77">
      <c r="A35" t="s">
        <v>12</v>
      </c>
      <c r="B35" t="s">
        <v>2</v>
      </c>
      <c r="C35" t="s">
        <v>27</v>
      </c>
      <c r="D35" t="s">
        <v>28</v>
      </c>
      <c r="F35" t="s">
        <v>26</v>
      </c>
      <c r="G35">
        <f>'Dashboard M1'!G58/'Charts Data M1'!G2</f>
        <v/>
      </c>
      <c r="H35">
        <f>'Dashboard M1'!H58/'Charts Data M1'!H2</f>
        <v/>
      </c>
      <c r="I35">
        <f>'Dashboard M1'!I58/'Charts Data M1'!I2</f>
        <v/>
      </c>
      <c r="J35">
        <f>'Dashboard M1'!J58/'Charts Data M1'!J2</f>
        <v/>
      </c>
      <c r="K35">
        <f>'Dashboard M1'!K58/'Charts Data M1'!K2</f>
        <v/>
      </c>
      <c r="L35">
        <f>'Dashboard M1'!L58/'Charts Data M1'!L2</f>
        <v/>
      </c>
      <c r="M35">
        <f>'Dashboard M1'!M58/'Charts Data M1'!M2</f>
        <v/>
      </c>
      <c r="N35">
        <f>'Dashboard M1'!N58/'Charts Data M1'!N2</f>
        <v/>
      </c>
      <c r="O35">
        <f>'Dashboard M1'!O58/'Charts Data M1'!O2</f>
        <v/>
      </c>
      <c r="P35">
        <f>'Dashboard M1'!P58/'Charts Data M1'!P2</f>
        <v/>
      </c>
      <c r="Q35">
        <f>'Dashboard M1'!Q58/'Charts Data M1'!Q2</f>
        <v/>
      </c>
      <c r="R35">
        <f>'Dashboard M1'!R58/'Charts Data M1'!R2</f>
        <v/>
      </c>
      <c r="S35">
        <f>'Dashboard M1'!S58/'Charts Data M1'!S2</f>
        <v/>
      </c>
      <c r="T35">
        <f>'Dashboard M1'!T58/'Charts Data M1'!T2</f>
        <v/>
      </c>
      <c r="U35">
        <f>'Dashboard M1'!U58/'Charts Data M1'!U2</f>
        <v/>
      </c>
      <c r="V35">
        <f>'Dashboard M1'!V58/'Charts Data M1'!V2</f>
        <v/>
      </c>
      <c r="W35">
        <f>'Dashboard M1'!W58/'Charts Data M1'!W2</f>
        <v/>
      </c>
      <c r="X35">
        <f>'Dashboard M1'!X58/'Charts Data M1'!X2</f>
        <v/>
      </c>
      <c r="Y35">
        <f>'Dashboard M1'!Y58/'Charts Data M1'!Y2</f>
        <v/>
      </c>
      <c r="Z35">
        <f>'Dashboard M1'!Z58/'Charts Data M1'!Z2</f>
        <v/>
      </c>
      <c r="AA35">
        <f>'Dashboard M1'!AA58/'Charts Data M1'!AA2</f>
        <v/>
      </c>
      <c r="AB35">
        <f>'Dashboard M1'!AB58/'Charts Data M1'!AB2</f>
        <v/>
      </c>
      <c r="AC35">
        <f>'Dashboard M1'!AC58/'Charts Data M1'!AC2</f>
        <v/>
      </c>
      <c r="AD35">
        <f>'Dashboard M1'!AD58/'Charts Data M1'!AD2</f>
        <v/>
      </c>
      <c r="AE35">
        <f>'Dashboard M1'!AE58/'Charts Data M1'!AE2</f>
        <v/>
      </c>
      <c r="AF35">
        <f>'Dashboard M1'!AF58/'Charts Data M1'!AF2</f>
        <v/>
      </c>
      <c r="AG35">
        <f>'Dashboard M1'!AG58/'Charts Data M1'!AG2</f>
        <v/>
      </c>
      <c r="AH35">
        <f>'Dashboard M1'!AH58/'Charts Data M1'!AH2</f>
        <v/>
      </c>
      <c r="AI35">
        <f>'Dashboard M1'!AI58/'Charts Data M1'!AI2</f>
        <v/>
      </c>
      <c r="AJ35">
        <f>'Dashboard M1'!AJ58/'Charts Data M1'!AJ2</f>
        <v/>
      </c>
      <c r="AK35">
        <f>'Dashboard M1'!AK58/'Charts Data M1'!AK2</f>
        <v/>
      </c>
      <c r="AL35">
        <f>'Dashboard M1'!AL58/'Charts Data M1'!AL2</f>
        <v/>
      </c>
      <c r="AM35">
        <f>'Dashboard M1'!AM58/'Charts Data M1'!AM2</f>
        <v/>
      </c>
      <c r="AN35">
        <f>'Dashboard M1'!AN58/'Charts Data M1'!AN2</f>
        <v/>
      </c>
      <c r="AO35">
        <f>'Dashboard M1'!AO58/'Charts Data M1'!AO2</f>
        <v/>
      </c>
      <c r="AP35">
        <f>'Dashboard M1'!AP58/'Charts Data M1'!AP2</f>
        <v/>
      </c>
      <c r="AQ35">
        <f>'Dashboard M1'!AQ58/'Charts Data M1'!AQ2</f>
        <v/>
      </c>
      <c r="AR35">
        <f>'Dashboard M1'!AR58/'Charts Data M1'!AR2</f>
        <v/>
      </c>
      <c r="AS35">
        <f>'Dashboard M1'!AS58/'Charts Data M1'!AS2</f>
        <v/>
      </c>
      <c r="AT35">
        <f>'Dashboard M1'!AT58/'Charts Data M1'!AT2</f>
        <v/>
      </c>
      <c r="AU35">
        <f>'Dashboard M1'!AU58/'Charts Data M1'!AU2</f>
        <v/>
      </c>
      <c r="AV35">
        <f>'Dashboard M1'!AV58/'Charts Data M1'!AV2</f>
        <v/>
      </c>
      <c r="AW35">
        <f>'Dashboard M1'!AW58/'Charts Data M1'!AW2</f>
        <v/>
      </c>
      <c r="AX35">
        <f>'Dashboard M1'!AX58/'Charts Data M1'!AX2</f>
        <v/>
      </c>
      <c r="AY35">
        <f>'Dashboard M1'!AY58/'Charts Data M1'!AY2</f>
        <v/>
      </c>
      <c r="AZ35">
        <f>'Dashboard M1'!AZ58/'Charts Data M1'!AZ2</f>
        <v/>
      </c>
      <c r="BA35">
        <f>'Dashboard M1'!BA58/'Charts Data M1'!BA2</f>
        <v/>
      </c>
      <c r="BB35">
        <f>'Dashboard M1'!BB58/'Charts Data M1'!BB2</f>
        <v/>
      </c>
      <c r="BC35">
        <f>'Dashboard M1'!BC58/'Charts Data M1'!BC2</f>
        <v/>
      </c>
      <c r="BD35">
        <f>'Dashboard M1'!BD58/'Charts Data M1'!BD2</f>
        <v/>
      </c>
      <c r="BE35">
        <f>'Dashboard M1'!BE58/'Charts Data M1'!BE2</f>
        <v/>
      </c>
      <c r="BF35">
        <f>'Dashboard M1'!BF58/'Charts Data M1'!BF2</f>
        <v/>
      </c>
      <c r="BG35">
        <f>'Dashboard M1'!BG58/'Charts Data M1'!BG2</f>
        <v/>
      </c>
      <c r="BH35">
        <f>'Dashboard M1'!BH58/'Charts Data M1'!BH2</f>
        <v/>
      </c>
      <c r="BI35">
        <f>'Dashboard M1'!BI58/'Charts Data M1'!BI2</f>
        <v/>
      </c>
      <c r="BJ35">
        <f>'Dashboard M1'!BJ58/'Charts Data M1'!BJ2</f>
        <v/>
      </c>
      <c r="BK35">
        <f>'Dashboard M1'!BK58/'Charts Data M1'!BK2</f>
        <v/>
      </c>
      <c r="BL35">
        <f>'Dashboard M1'!BL58/'Charts Data M1'!BL2</f>
        <v/>
      </c>
      <c r="BM35">
        <f>'Dashboard M1'!BM58/'Charts Data M1'!BM2</f>
        <v/>
      </c>
      <c r="BN35">
        <f>'Dashboard M1'!BN58/'Charts Data M1'!BN2</f>
        <v/>
      </c>
      <c r="BO35">
        <f>'Dashboard M1'!BO58/'Charts Data M1'!BO2</f>
        <v/>
      </c>
      <c r="BP35">
        <f>'Dashboard M1'!BP58/'Charts Data M1'!BP2</f>
        <v/>
      </c>
      <c r="BQ35">
        <f>'Dashboard M1'!BQ58/'Charts Data M1'!BQ2</f>
        <v/>
      </c>
      <c r="BR35">
        <f>'Dashboard M1'!BR58/'Charts Data M1'!BR2</f>
        <v/>
      </c>
      <c r="BS35">
        <f>'Dashboard M1'!BS58/'Charts Data M1'!BS2</f>
        <v/>
      </c>
      <c r="BT35">
        <f>'Dashboard M1'!BT58/'Charts Data M1'!BT2</f>
        <v/>
      </c>
      <c r="BU35">
        <f>'Dashboard M1'!BU58/'Charts Data M1'!BU2</f>
        <v/>
      </c>
      <c r="BV35">
        <f>'Dashboard M1'!BV58/'Charts Data M1'!BV2</f>
        <v/>
      </c>
      <c r="BW35">
        <f>'Dashboard M1'!BW58/'Charts Data M1'!BW2</f>
        <v/>
      </c>
      <c r="BX35">
        <f>'Dashboard M1'!BX58/'Charts Data M1'!BX2</f>
        <v/>
      </c>
      <c r="BY35">
        <f>'Dashboard M1'!BY58/'Charts Data M1'!BY2</f>
        <v/>
      </c>
    </row>
    <row r="36" spans="1:77">
      <c r="A36" t="s">
        <v>10</v>
      </c>
      <c r="B36" t="s">
        <v>2</v>
      </c>
      <c r="C36" t="s">
        <v>29</v>
      </c>
      <c r="D36">
        <f>"Billion BTU "&amp;'Charts Data M1'!C2</f>
        <v/>
      </c>
      <c r="F36" t="s">
        <v>26</v>
      </c>
      <c r="G36">
        <f>SUM('Dashboard M1'!G170,'Dashboard M1'!G173:G174)/'Charts Data M1'!G$2</f>
        <v/>
      </c>
      <c r="H36">
        <f>SUM('Dashboard M1'!H170,'Dashboard M1'!H173:H174)/'Charts Data M1'!H$2</f>
        <v/>
      </c>
      <c r="I36">
        <f>SUM('Dashboard M1'!I170,'Dashboard M1'!I173:I174)/'Charts Data M1'!I$2</f>
        <v/>
      </c>
      <c r="J36">
        <f>SUM('Dashboard M1'!J170,'Dashboard M1'!J173:J174)/'Charts Data M1'!J$2</f>
        <v/>
      </c>
      <c r="K36">
        <f>SUM('Dashboard M1'!K170,'Dashboard M1'!K173:K174)/'Charts Data M1'!K$2</f>
        <v/>
      </c>
      <c r="L36">
        <f>SUM('Dashboard M1'!L170,'Dashboard M1'!L173:L174)/'Charts Data M1'!L$2</f>
        <v/>
      </c>
      <c r="M36">
        <f>SUM('Dashboard M1'!M170,'Dashboard M1'!M173:M174)/'Charts Data M1'!M$2</f>
        <v/>
      </c>
      <c r="N36">
        <f>SUM('Dashboard M1'!N170,'Dashboard M1'!N173:N174)/'Charts Data M1'!N$2</f>
        <v/>
      </c>
      <c r="O36">
        <f>SUM('Dashboard M1'!O170,'Dashboard M1'!O173:O174)/'Charts Data M1'!O$2</f>
        <v/>
      </c>
      <c r="P36">
        <f>SUM('Dashboard M1'!P170,'Dashboard M1'!P173:P174)/'Charts Data M1'!P$2</f>
        <v/>
      </c>
      <c r="Q36">
        <f>SUM('Dashboard M1'!Q170,'Dashboard M1'!Q173:Q174)/'Charts Data M1'!Q$2</f>
        <v/>
      </c>
      <c r="R36">
        <f>SUM('Dashboard M1'!R170,'Dashboard M1'!R173:R174)/'Charts Data M1'!R$2</f>
        <v/>
      </c>
      <c r="S36">
        <f>SUM('Dashboard M1'!S170,'Dashboard M1'!S173:S174)/'Charts Data M1'!S$2</f>
        <v/>
      </c>
      <c r="T36">
        <f>SUM('Dashboard M1'!T170,'Dashboard M1'!T173:T174)/'Charts Data M1'!T$2</f>
        <v/>
      </c>
      <c r="U36">
        <f>SUM('Dashboard M1'!U170,'Dashboard M1'!U173:U174)/'Charts Data M1'!U$2</f>
        <v/>
      </c>
      <c r="V36">
        <f>SUM('Dashboard M1'!V170,'Dashboard M1'!V173:V174)/'Charts Data M1'!V$2</f>
        <v/>
      </c>
      <c r="W36">
        <f>SUM('Dashboard M1'!W170,'Dashboard M1'!W173:W174)/'Charts Data M1'!W$2</f>
        <v/>
      </c>
      <c r="X36">
        <f>SUM('Dashboard M1'!X170,'Dashboard M1'!X173:X174)/'Charts Data M1'!X$2</f>
        <v/>
      </c>
      <c r="Y36">
        <f>SUM('Dashboard M1'!Y170,'Dashboard M1'!Y173:Y174)/'Charts Data M1'!Y$2</f>
        <v/>
      </c>
      <c r="Z36">
        <f>SUM('Dashboard M1'!Z170,'Dashboard M1'!Z173:Z174)/'Charts Data M1'!Z$2</f>
        <v/>
      </c>
      <c r="AA36">
        <f>SUM('Dashboard M1'!AA170,'Dashboard M1'!AA173:AA174)/'Charts Data M1'!AA$2</f>
        <v/>
      </c>
      <c r="AB36">
        <f>SUM('Dashboard M1'!AB170,'Dashboard M1'!AB173:AB174)/'Charts Data M1'!AB$2</f>
        <v/>
      </c>
      <c r="AC36">
        <f>SUM('Dashboard M1'!AC170,'Dashboard M1'!AC173:AC174)/'Charts Data M1'!AC$2</f>
        <v/>
      </c>
      <c r="AD36">
        <f>SUM('Dashboard M1'!AD170,'Dashboard M1'!AD173:AD174)/'Charts Data M1'!AD$2</f>
        <v/>
      </c>
      <c r="AE36">
        <f>SUM('Dashboard M1'!AE170,'Dashboard M1'!AE173:AE174)/'Charts Data M1'!AE$2</f>
        <v/>
      </c>
      <c r="AF36">
        <f>SUM('Dashboard M1'!AF170,'Dashboard M1'!AF173:AF174)/'Charts Data M1'!AF$2</f>
        <v/>
      </c>
      <c r="AG36">
        <f>SUM('Dashboard M1'!AG170,'Dashboard M1'!AG173:AG174)/'Charts Data M1'!AG$2</f>
        <v/>
      </c>
      <c r="AH36">
        <f>SUM('Dashboard M1'!AH170,'Dashboard M1'!AH173:AH174)/'Charts Data M1'!AH$2</f>
        <v/>
      </c>
      <c r="AI36">
        <f>SUM('Dashboard M1'!AI170,'Dashboard M1'!AI173:AI174)/'Charts Data M1'!AI$2</f>
        <v/>
      </c>
      <c r="AJ36">
        <f>SUM('Dashboard M1'!AJ170,'Dashboard M1'!AJ173:AJ174)/'Charts Data M1'!AJ$2</f>
        <v/>
      </c>
      <c r="AK36">
        <f>SUM('Dashboard M1'!AK170,'Dashboard M1'!AK173:AK174)/'Charts Data M1'!AK$2</f>
        <v/>
      </c>
      <c r="AL36">
        <f>SUM('Dashboard M1'!AL170,'Dashboard M1'!AL173:AL174)/'Charts Data M1'!AL$2</f>
        <v/>
      </c>
      <c r="AM36">
        <f>SUM('Dashboard M1'!AM170,'Dashboard M1'!AM173:AM174)/'Charts Data M1'!AM$2</f>
        <v/>
      </c>
      <c r="AN36">
        <f>SUM('Dashboard M1'!AN170,'Dashboard M1'!AN173:AN174)/'Charts Data M1'!AN$2</f>
        <v/>
      </c>
      <c r="AO36">
        <f>SUM('Dashboard M1'!AO170,'Dashboard M1'!AO173:AO174)/'Charts Data M1'!AO$2</f>
        <v/>
      </c>
      <c r="AP36">
        <f>SUM('Dashboard M1'!AP170,'Dashboard M1'!AP173:AP174)/'Charts Data M1'!AP$2</f>
        <v/>
      </c>
      <c r="AQ36">
        <f>SUM('Dashboard M1'!AQ170,'Dashboard M1'!AQ173:AQ174)/'Charts Data M1'!AQ$2</f>
        <v/>
      </c>
      <c r="AR36">
        <f>SUM('Dashboard M1'!AR170,'Dashboard M1'!AR173:AR174)/'Charts Data M1'!AR$2</f>
        <v/>
      </c>
      <c r="AS36">
        <f>SUM('Dashboard M1'!AS170,'Dashboard M1'!AS173:AS174)/'Charts Data M1'!AS$2</f>
        <v/>
      </c>
      <c r="AT36">
        <f>SUM('Dashboard M1'!AT170,'Dashboard M1'!AT173:AT174)/'Charts Data M1'!AT$2</f>
        <v/>
      </c>
      <c r="AU36">
        <f>SUM('Dashboard M1'!AU170,'Dashboard M1'!AU173:AU174)/'Charts Data M1'!AU$2</f>
        <v/>
      </c>
      <c r="AV36">
        <f>SUM('Dashboard M1'!AV170,'Dashboard M1'!AV173:AV174)/'Charts Data M1'!AV$2</f>
        <v/>
      </c>
      <c r="AW36">
        <f>SUM('Dashboard M1'!AW170,'Dashboard M1'!AW173:AW174)/'Charts Data M1'!AW$2</f>
        <v/>
      </c>
      <c r="AX36">
        <f>SUM('Dashboard M1'!AX170,'Dashboard M1'!AX173:AX174)/'Charts Data M1'!AX$2</f>
        <v/>
      </c>
      <c r="AY36">
        <f>SUM('Dashboard M1'!AY170,'Dashboard M1'!AY173:AY174)/'Charts Data M1'!AY$2</f>
        <v/>
      </c>
      <c r="AZ36">
        <f>SUM('Dashboard M1'!AZ170,'Dashboard M1'!AZ173:AZ174)/'Charts Data M1'!AZ$2</f>
        <v/>
      </c>
      <c r="BA36">
        <f>SUM('Dashboard M1'!BA170,'Dashboard M1'!BA173:BA174)/'Charts Data M1'!BA$2</f>
        <v/>
      </c>
      <c r="BB36">
        <f>SUM('Dashboard M1'!BB170,'Dashboard M1'!BB173:BB174)/'Charts Data M1'!BB$2</f>
        <v/>
      </c>
      <c r="BC36">
        <f>SUM('Dashboard M1'!BC170,'Dashboard M1'!BC173:BC174)/'Charts Data M1'!BC$2</f>
        <v/>
      </c>
      <c r="BD36">
        <f>SUM('Dashboard M1'!BD170,'Dashboard M1'!BD173:BD174)/'Charts Data M1'!BD$2</f>
        <v/>
      </c>
      <c r="BE36">
        <f>SUM('Dashboard M1'!BE170,'Dashboard M1'!BE173:BE174)/'Charts Data M1'!BE$2</f>
        <v/>
      </c>
      <c r="BF36">
        <f>SUM('Dashboard M1'!BF170,'Dashboard M1'!BF173:BF174)/'Charts Data M1'!BF$2</f>
        <v/>
      </c>
      <c r="BG36">
        <f>SUM('Dashboard M1'!BG170,'Dashboard M1'!BG173:BG174)/'Charts Data M1'!BG$2</f>
        <v/>
      </c>
      <c r="BH36">
        <f>SUM('Dashboard M1'!BH170,'Dashboard M1'!BH173:BH174)/'Charts Data M1'!BH$2</f>
        <v/>
      </c>
      <c r="BI36">
        <f>SUM('Dashboard M1'!BI170,'Dashboard M1'!BI173:BI174)/'Charts Data M1'!BI$2</f>
        <v/>
      </c>
      <c r="BJ36">
        <f>SUM('Dashboard M1'!BJ170,'Dashboard M1'!BJ173:BJ174)/'Charts Data M1'!BJ$2</f>
        <v/>
      </c>
      <c r="BK36">
        <f>SUM('Dashboard M1'!BK170,'Dashboard M1'!BK173:BK174)/'Charts Data M1'!BK$2</f>
        <v/>
      </c>
      <c r="BL36">
        <f>SUM('Dashboard M1'!BL170,'Dashboard M1'!BL173:BL174)/'Charts Data M1'!BL$2</f>
        <v/>
      </c>
      <c r="BM36">
        <f>SUM('Dashboard M1'!BM170,'Dashboard M1'!BM173:BM174)/'Charts Data M1'!BM$2</f>
        <v/>
      </c>
      <c r="BN36">
        <f>SUM('Dashboard M1'!BN170,'Dashboard M1'!BN173:BN174)/'Charts Data M1'!BN$2</f>
        <v/>
      </c>
      <c r="BO36">
        <f>SUM('Dashboard M1'!BO170,'Dashboard M1'!BO173:BO174)/'Charts Data M1'!BO$2</f>
        <v/>
      </c>
      <c r="BP36">
        <f>SUM('Dashboard M1'!BP170,'Dashboard M1'!BP173:BP174)/'Charts Data M1'!BP$2</f>
        <v/>
      </c>
      <c r="BQ36">
        <f>SUM('Dashboard M1'!BQ170,'Dashboard M1'!BQ173:BQ174)/'Charts Data M1'!BQ$2</f>
        <v/>
      </c>
      <c r="BR36">
        <f>SUM('Dashboard M1'!BR170,'Dashboard M1'!BR173:BR174)/'Charts Data M1'!BR$2</f>
        <v/>
      </c>
      <c r="BS36">
        <f>SUM('Dashboard M1'!BS170,'Dashboard M1'!BS173:BS174)/'Charts Data M1'!BS$2</f>
        <v/>
      </c>
      <c r="BT36">
        <f>SUM('Dashboard M1'!BT170,'Dashboard M1'!BT173:BT174)/'Charts Data M1'!BT$2</f>
        <v/>
      </c>
      <c r="BU36">
        <f>SUM('Dashboard M1'!BU170,'Dashboard M1'!BU173:BU174)/'Charts Data M1'!BU$2</f>
        <v/>
      </c>
      <c r="BV36">
        <f>SUM('Dashboard M1'!BV170,'Dashboard M1'!BV173:BV174)/'Charts Data M1'!BV$2</f>
        <v/>
      </c>
      <c r="BW36">
        <f>SUM('Dashboard M1'!BW170,'Dashboard M1'!BW173:BW174)/'Charts Data M1'!BW$2</f>
        <v/>
      </c>
      <c r="BX36">
        <f>SUM('Dashboard M1'!BX170,'Dashboard M1'!BX173:BX174)/'Charts Data M1'!BX$2</f>
        <v/>
      </c>
      <c r="BY36">
        <f>SUM('Dashboard M1'!BY170,'Dashboard M1'!BY173:BY174)/'Charts Data M1'!BY$2</f>
        <v/>
      </c>
    </row>
    <row r="37" spans="1:77">
      <c r="A37" t="s">
        <v>30</v>
      </c>
      <c r="F37" t="s">
        <v>0</v>
      </c>
    </row>
    <row r="38" spans="1:77">
      <c r="B38" t="s">
        <v>2</v>
      </c>
      <c r="D38">
        <f>"Billion BTU "&amp;'Charts Data M1'!C2</f>
        <v/>
      </c>
      <c r="F38" t="s">
        <v>0</v>
      </c>
      <c r="G38">
        <f>SUM(G31,G32,G33,G34,G36)</f>
        <v/>
      </c>
      <c r="H38">
        <f>SUM(H31,H32,H33,H34,H36)</f>
        <v/>
      </c>
      <c r="I38">
        <f>SUM(I31,I32,I33,I34,I36)</f>
        <v/>
      </c>
      <c r="J38">
        <f>SUM(J31,J32,J33,J34,J36)</f>
        <v/>
      </c>
      <c r="K38">
        <f>SUM(K31,K32,K33,K34,K36)</f>
        <v/>
      </c>
      <c r="L38">
        <f>SUM(L31,L32,L33,L34,L36)</f>
        <v/>
      </c>
      <c r="M38">
        <f>SUM(M31,M32,M33,M34,M36)</f>
        <v/>
      </c>
      <c r="N38">
        <f>SUM(N31,N32,N33,N34,N36)</f>
        <v/>
      </c>
      <c r="O38">
        <f>SUM(O31,O32,O33,O34,O36)</f>
        <v/>
      </c>
      <c r="P38">
        <f>SUM(P31,P32,P33,P34,P36)</f>
        <v/>
      </c>
      <c r="Q38">
        <f>SUM(Q31,Q32,Q33,Q34,Q36)</f>
        <v/>
      </c>
      <c r="R38">
        <f>SUM(R31,R32,R33,R34,R36)</f>
        <v/>
      </c>
      <c r="S38">
        <f>SUM(S31,S32,S33,S34,S36)</f>
        <v/>
      </c>
      <c r="T38">
        <f>SUM(T31,T32,T33,T34,T36)</f>
        <v/>
      </c>
      <c r="U38">
        <f>SUM(U31,U32,U33,U34,U36)</f>
        <v/>
      </c>
      <c r="V38">
        <f>SUM(V31,V32,V33,V34,V36)</f>
        <v/>
      </c>
      <c r="W38">
        <f>SUM(W31,W32,W33,W34,W36)</f>
        <v/>
      </c>
      <c r="X38">
        <f>SUM(X31,X32,X33,X34,X36)</f>
        <v/>
      </c>
      <c r="Y38">
        <f>SUM(Y31,Y32,Y33,Y34,Y36)</f>
        <v/>
      </c>
      <c r="Z38">
        <f>SUM(Z31,Z32,Z33,Z34,Z36)</f>
        <v/>
      </c>
      <c r="AA38">
        <f>SUM(AA31,AA32,AA33,AA34,AA36)</f>
        <v/>
      </c>
      <c r="AB38">
        <f>SUM(AB31,AB32,AB33,AB34,AB36)</f>
        <v/>
      </c>
      <c r="AC38">
        <f>SUM(AC31,AC32,AC33,AC34,AC36)</f>
        <v/>
      </c>
      <c r="AD38">
        <f>SUM(AD31,AD32,AD33,AD34,AD36)</f>
        <v/>
      </c>
      <c r="AE38">
        <f>SUM(AE31,AE32,AE33,AE34,AE36)</f>
        <v/>
      </c>
      <c r="AF38">
        <f>SUM(AF31,AF32,AF33,AF34,AF36)</f>
        <v/>
      </c>
      <c r="AG38">
        <f>SUM(AG31,AG32,AG33,AG34,AG36)</f>
        <v/>
      </c>
      <c r="AH38">
        <f>SUM(AH31,AH32,AH33,AH34,AH36)</f>
        <v/>
      </c>
      <c r="AI38">
        <f>SUM(AI31,AI32,AI33,AI34,AI36)</f>
        <v/>
      </c>
      <c r="AJ38">
        <f>SUM(AJ31,AJ32,AJ33,AJ34,AJ36)</f>
        <v/>
      </c>
      <c r="AK38">
        <f>SUM(AK31,AK32,AK33,AK34,AK36)</f>
        <v/>
      </c>
      <c r="AL38">
        <f>SUM(AL31,AL32,AL33,AL34,AL36)</f>
        <v/>
      </c>
      <c r="AM38">
        <f>SUM(AM31,AM32,AM33,AM34,AM36)</f>
        <v/>
      </c>
      <c r="AN38">
        <f>SUM(AN31,AN32,AN33,AN34,AN36)</f>
        <v/>
      </c>
      <c r="AO38">
        <f>SUM(AO31,AO32,AO33,AO34,AO36)</f>
        <v/>
      </c>
      <c r="AP38">
        <f>SUM(AP31,AP32,AP33,AP34,AP36)</f>
        <v/>
      </c>
      <c r="AQ38">
        <f>SUM(AQ31,AQ32,AQ33,AQ34,AQ36)</f>
        <v/>
      </c>
      <c r="AR38">
        <f>SUM(AR31,AR32,AR33,AR34,AR36)</f>
        <v/>
      </c>
      <c r="AS38">
        <f>SUM(AS31,AS32,AS33,AS34,AS36)</f>
        <v/>
      </c>
      <c r="AT38">
        <f>SUM(AT31,AT32,AT33,AT34,AT36)</f>
        <v/>
      </c>
      <c r="AU38">
        <f>SUM(AU31,AU32,AU33,AU34,AU36)</f>
        <v/>
      </c>
      <c r="AV38">
        <f>SUM(AV31,AV32,AV33,AV34,AV36)</f>
        <v/>
      </c>
      <c r="AW38">
        <f>SUM(AW31,AW32,AW33,AW34,AW36)</f>
        <v/>
      </c>
      <c r="AX38">
        <f>SUM(AX31,AX32,AX33,AX34,AX36)</f>
        <v/>
      </c>
      <c r="AY38">
        <f>SUM(AY31,AY32,AY33,AY34,AY36)</f>
        <v/>
      </c>
      <c r="AZ38">
        <f>SUM(AZ31,AZ32,AZ33,AZ34,AZ36)</f>
        <v/>
      </c>
      <c r="BA38">
        <f>SUM(BA31,BA32,BA33,BA34,BA36)</f>
        <v/>
      </c>
      <c r="BB38">
        <f>SUM(BB31,BB32,BB33,BB34,BB36)</f>
        <v/>
      </c>
      <c r="BC38">
        <f>SUM(BC31,BC32,BC33,BC34,BC36)</f>
        <v/>
      </c>
      <c r="BD38">
        <f>SUM(BD31,BD32,BD33,BD34,BD36)</f>
        <v/>
      </c>
      <c r="BE38">
        <f>SUM(BE31,BE32,BE33,BE34,BE36)</f>
        <v/>
      </c>
      <c r="BF38">
        <f>SUM(BF31,BF32,BF33,BF34,BF36)</f>
        <v/>
      </c>
      <c r="BG38">
        <f>SUM(BG31,BG32,BG33,BG34,BG36)</f>
        <v/>
      </c>
      <c r="BH38">
        <f>SUM(BH31,BH32,BH33,BH34,BH36)</f>
        <v/>
      </c>
      <c r="BI38">
        <f>SUM(BI31,BI32,BI33,BI34,BI36)</f>
        <v/>
      </c>
      <c r="BJ38">
        <f>SUM(BJ31,BJ32,BJ33,BJ34,BJ36)</f>
        <v/>
      </c>
      <c r="BK38">
        <f>SUM(BK31,BK32,BK33,BK34,BK36)</f>
        <v/>
      </c>
      <c r="BL38">
        <f>SUM(BL31,BL32,BL33,BL34,BL36)</f>
        <v/>
      </c>
      <c r="BM38">
        <f>SUM(BM31,BM32,BM33,BM34,BM36)</f>
        <v/>
      </c>
      <c r="BN38">
        <f>SUM(BN31,BN32,BN33,BN34,BN36)</f>
        <v/>
      </c>
      <c r="BO38">
        <f>SUM(BO31,BO32,BO33,BO34,BO36)</f>
        <v/>
      </c>
      <c r="BP38">
        <f>SUM(BP31,BP32,BP33,BP34,BP36)</f>
        <v/>
      </c>
      <c r="BQ38">
        <f>SUM(BQ31,BQ32,BQ33,BQ34,BQ36)</f>
        <v/>
      </c>
      <c r="BR38">
        <f>SUM(BR31,BR32,BR33,BR34,BR36)</f>
        <v/>
      </c>
      <c r="BS38">
        <f>SUM(BS31,BS32,BS33,BS34,BS36)</f>
        <v/>
      </c>
      <c r="BT38">
        <f>SUM(BT31,BT32,BT33,BT34,BT36)</f>
        <v/>
      </c>
      <c r="BU38">
        <f>SUM(BU31,BU32,BU33,BU34,BU36)</f>
        <v/>
      </c>
      <c r="BV38">
        <f>SUM(BV31,BV32,BV33,BV34,BV36)</f>
        <v/>
      </c>
      <c r="BW38">
        <f>SUM(BW31,BW32,BW33,BW34,BW36)</f>
        <v/>
      </c>
      <c r="BX38">
        <f>SUM(BX31,BX32,BX33,BX34,BX36)</f>
        <v/>
      </c>
      <c r="BY38">
        <f>SUM(BY31,BY32,BY33,BY34,BY36)</f>
        <v/>
      </c>
    </row>
    <row r="39" spans="1:77">
      <c r="D39">
        <f>"MMBTU "&amp;'Charts Data M1'!C2</f>
        <v/>
      </c>
      <c r="F39" t="s">
        <v>0</v>
      </c>
      <c r="G39">
        <f>G38*1000</f>
        <v/>
      </c>
      <c r="H39">
        <f>H38*1000</f>
        <v/>
      </c>
      <c r="I39">
        <f>I38*1000</f>
        <v/>
      </c>
      <c r="J39">
        <f>J38*1000</f>
        <v/>
      </c>
      <c r="K39">
        <f>K38*1000</f>
        <v/>
      </c>
      <c r="L39">
        <f>L38*1000</f>
        <v/>
      </c>
      <c r="M39">
        <f>M38*1000</f>
        <v/>
      </c>
      <c r="N39">
        <f>N38*1000</f>
        <v/>
      </c>
      <c r="O39">
        <f>O38*1000</f>
        <v/>
      </c>
      <c r="P39">
        <f>P38*1000</f>
        <v/>
      </c>
      <c r="Q39">
        <f>Q38*1000</f>
        <v/>
      </c>
      <c r="R39">
        <f>R38*1000</f>
        <v/>
      </c>
      <c r="S39">
        <f>S38*1000</f>
        <v/>
      </c>
      <c r="T39">
        <f>T38*1000</f>
        <v/>
      </c>
      <c r="U39">
        <f>U38*1000</f>
        <v/>
      </c>
      <c r="V39">
        <f>V38*1000</f>
        <v/>
      </c>
      <c r="W39">
        <f>W38*1000</f>
        <v/>
      </c>
      <c r="X39">
        <f>X38*1000</f>
        <v/>
      </c>
      <c r="Y39">
        <f>Y38*1000</f>
        <v/>
      </c>
      <c r="Z39">
        <f>Z38*1000</f>
        <v/>
      </c>
      <c r="AA39">
        <f>AA38*1000</f>
        <v/>
      </c>
      <c r="AB39">
        <f>AB38*1000</f>
        <v/>
      </c>
      <c r="AC39">
        <f>AC38*1000</f>
        <v/>
      </c>
      <c r="AD39">
        <f>AD38*1000</f>
        <v/>
      </c>
      <c r="AE39">
        <f>AE38*1000</f>
        <v/>
      </c>
      <c r="AF39">
        <f>AF38*1000</f>
        <v/>
      </c>
      <c r="AG39">
        <f>AG38*1000</f>
        <v/>
      </c>
      <c r="AH39">
        <f>AH38*1000</f>
        <v/>
      </c>
      <c r="AI39">
        <f>AI38*1000</f>
        <v/>
      </c>
      <c r="AJ39">
        <f>AJ38*1000</f>
        <v/>
      </c>
      <c r="AK39">
        <f>AK38*1000</f>
        <v/>
      </c>
      <c r="AL39">
        <f>AL38*1000</f>
        <v/>
      </c>
      <c r="AM39">
        <f>AM38*1000</f>
        <v/>
      </c>
      <c r="AN39">
        <f>AN38*1000</f>
        <v/>
      </c>
      <c r="AO39">
        <f>AO38*1000</f>
        <v/>
      </c>
      <c r="AP39">
        <f>AP38*1000</f>
        <v/>
      </c>
      <c r="AQ39">
        <f>AQ38*1000</f>
        <v/>
      </c>
      <c r="AR39">
        <f>AR38*1000</f>
        <v/>
      </c>
      <c r="AS39">
        <f>AS38*1000</f>
        <v/>
      </c>
      <c r="AT39">
        <f>AT38*1000</f>
        <v/>
      </c>
      <c r="AU39">
        <f>AU38*1000</f>
        <v/>
      </c>
      <c r="AV39">
        <f>AV38*1000</f>
        <v/>
      </c>
      <c r="AW39">
        <f>AW38*1000</f>
        <v/>
      </c>
      <c r="AX39">
        <f>AX38*1000</f>
        <v/>
      </c>
      <c r="AY39">
        <f>AY38*1000</f>
        <v/>
      </c>
      <c r="AZ39">
        <f>AZ38*1000</f>
        <v/>
      </c>
      <c r="BA39">
        <f>BA38*1000</f>
        <v/>
      </c>
      <c r="BB39">
        <f>BB38*1000</f>
        <v/>
      </c>
      <c r="BC39">
        <f>BC38*1000</f>
        <v/>
      </c>
      <c r="BD39">
        <f>BD38*1000</f>
        <v/>
      </c>
      <c r="BE39">
        <f>BE38*1000</f>
        <v/>
      </c>
      <c r="BF39">
        <f>BF38*1000</f>
        <v/>
      </c>
      <c r="BG39">
        <f>BG38*1000</f>
        <v/>
      </c>
      <c r="BH39">
        <f>BH38*1000</f>
        <v/>
      </c>
      <c r="BI39">
        <f>BI38*1000</f>
        <v/>
      </c>
      <c r="BJ39">
        <f>BJ38*1000</f>
        <v/>
      </c>
      <c r="BK39">
        <f>BK38*1000</f>
        <v/>
      </c>
      <c r="BL39">
        <f>BL38*1000</f>
        <v/>
      </c>
      <c r="BM39">
        <f>BM38*1000</f>
        <v/>
      </c>
      <c r="BN39">
        <f>BN38*1000</f>
        <v/>
      </c>
      <c r="BO39">
        <f>BO38*1000</f>
        <v/>
      </c>
      <c r="BP39">
        <f>BP38*1000</f>
        <v/>
      </c>
      <c r="BQ39">
        <f>BQ38*1000</f>
        <v/>
      </c>
      <c r="BR39">
        <f>BR38*1000</f>
        <v/>
      </c>
      <c r="BS39">
        <f>BS38*1000</f>
        <v/>
      </c>
      <c r="BT39">
        <f>BT38*1000</f>
        <v/>
      </c>
      <c r="BU39">
        <f>BU38*1000</f>
        <v/>
      </c>
      <c r="BV39">
        <f>BV38*1000</f>
        <v/>
      </c>
      <c r="BW39">
        <f>BW38*1000</f>
        <v/>
      </c>
      <c r="BX39">
        <f>BX38*1000</f>
        <v/>
      </c>
      <c r="BY39">
        <f>BY38*1000</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BY201"/>
  <sheetViews>
    <sheetView workbookViewId="0">
      <selection activeCell="A1" sqref="A1"/>
    </sheetView>
  </sheetViews>
  <sheetFormatPr baseColWidth="10" defaultRowHeight="15"/>
  <sheetData>
    <row r="1" spans="1:77">
      <c r="A1" t="s">
        <v>31</v>
      </c>
      <c r="F1" t="s">
        <v>0</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G4" t="n">
        <v>3</v>
      </c>
      <c r="H4" t="n">
        <v>4</v>
      </c>
      <c r="I4" t="n">
        <v>5</v>
      </c>
      <c r="J4" t="n">
        <v>6</v>
      </c>
      <c r="K4" t="n">
        <v>7</v>
      </c>
      <c r="L4" t="n">
        <v>8</v>
      </c>
      <c r="M4" t="n">
        <v>9</v>
      </c>
      <c r="N4" t="n">
        <v>10</v>
      </c>
      <c r="O4" t="n">
        <v>11</v>
      </c>
      <c r="P4" t="n">
        <v>12</v>
      </c>
      <c r="Q4" t="n">
        <v>13</v>
      </c>
      <c r="R4" t="n">
        <v>14</v>
      </c>
      <c r="S4" t="n">
        <v>15</v>
      </c>
      <c r="T4" t="n">
        <v>16</v>
      </c>
      <c r="U4" t="n">
        <v>17</v>
      </c>
      <c r="V4" t="n">
        <v>18</v>
      </c>
      <c r="W4" t="n">
        <v>19</v>
      </c>
      <c r="X4" t="n">
        <v>20</v>
      </c>
      <c r="Y4" t="n">
        <v>21</v>
      </c>
      <c r="Z4" t="n">
        <v>22</v>
      </c>
      <c r="AA4" t="n">
        <v>23</v>
      </c>
      <c r="AB4" t="n">
        <v>24</v>
      </c>
      <c r="AC4" t="n">
        <v>25</v>
      </c>
      <c r="AD4" t="n">
        <v>26</v>
      </c>
      <c r="AE4" t="n">
        <v>27</v>
      </c>
      <c r="AF4" t="n">
        <v>28</v>
      </c>
      <c r="AG4" t="n">
        <v>29</v>
      </c>
      <c r="AH4" t="n">
        <v>30</v>
      </c>
      <c r="AI4" t="n">
        <v>31</v>
      </c>
      <c r="AJ4" t="n">
        <v>32</v>
      </c>
      <c r="AK4" t="n">
        <v>33</v>
      </c>
      <c r="AL4" t="n">
        <v>34</v>
      </c>
      <c r="AM4" t="n">
        <v>35</v>
      </c>
      <c r="AN4" t="n">
        <v>36</v>
      </c>
      <c r="AO4" t="n">
        <v>37</v>
      </c>
      <c r="AP4" t="n">
        <v>38</v>
      </c>
      <c r="AQ4" t="n">
        <v>39</v>
      </c>
      <c r="AR4" t="n">
        <v>40</v>
      </c>
      <c r="AS4" t="n">
        <v>41</v>
      </c>
      <c r="AT4" t="n">
        <v>42</v>
      </c>
      <c r="AU4" t="n">
        <v>43</v>
      </c>
      <c r="AV4" t="n">
        <v>44</v>
      </c>
      <c r="AW4" t="n">
        <v>45</v>
      </c>
      <c r="AX4" t="n">
        <v>46</v>
      </c>
      <c r="AY4" t="n">
        <v>47</v>
      </c>
      <c r="AZ4" t="n">
        <v>48</v>
      </c>
      <c r="BA4" t="n">
        <v>49</v>
      </c>
      <c r="BB4" t="n">
        <v>50</v>
      </c>
      <c r="BC4" t="n">
        <v>51</v>
      </c>
      <c r="BD4" t="n">
        <v>52</v>
      </c>
      <c r="BE4" t="n">
        <v>53</v>
      </c>
      <c r="BF4" t="n">
        <v>54</v>
      </c>
      <c r="BG4" t="n">
        <v>55</v>
      </c>
      <c r="BH4" t="n">
        <v>56</v>
      </c>
      <c r="BI4" t="n">
        <v>57</v>
      </c>
      <c r="BJ4" t="n">
        <v>58</v>
      </c>
      <c r="BK4" t="n">
        <v>59</v>
      </c>
      <c r="BL4" t="n">
        <v>60</v>
      </c>
      <c r="BM4" t="n">
        <v>61</v>
      </c>
      <c r="BN4" t="n">
        <v>62</v>
      </c>
      <c r="BO4" t="n">
        <v>63</v>
      </c>
      <c r="BP4" t="n">
        <v>64</v>
      </c>
      <c r="BQ4" t="n">
        <v>65</v>
      </c>
      <c r="BR4" t="n">
        <v>66</v>
      </c>
      <c r="BS4" t="n">
        <v>67</v>
      </c>
      <c r="BT4" t="n">
        <v>68</v>
      </c>
      <c r="BU4" t="n">
        <v>69</v>
      </c>
      <c r="BV4" t="n">
        <v>70</v>
      </c>
      <c r="BW4" t="n">
        <v>71</v>
      </c>
      <c r="BX4" t="n">
        <v>72</v>
      </c>
      <c r="BY4" t="n">
        <v>73</v>
      </c>
    </row>
    <row r="5" spans="1:77">
      <c r="G5">
        <f>MATCH(G$3, 'EIA Consumption'!$2:$2,0)</f>
        <v/>
      </c>
      <c r="H5">
        <f>MATCH(H$3, 'EIA Consumption'!$2:$2,0)</f>
        <v/>
      </c>
      <c r="I5">
        <f>MATCH(I$3, 'EIA Consumption'!$2:$2,0)</f>
        <v/>
      </c>
      <c r="J5">
        <f>MATCH(J$3, 'EIA Consumption'!$2:$2,0)</f>
        <v/>
      </c>
      <c r="K5">
        <f>MATCH(K$3, 'EIA Consumption'!$2:$2,0)</f>
        <v/>
      </c>
      <c r="L5">
        <f>MATCH(L$3, 'EIA Consumption'!$2:$2,0)</f>
        <v/>
      </c>
      <c r="M5">
        <f>MATCH(M$3, 'EIA Consumption'!$2:$2,0)</f>
        <v/>
      </c>
      <c r="N5">
        <f>MATCH(N$3, 'EIA Consumption'!$2:$2,0)</f>
        <v/>
      </c>
      <c r="O5">
        <f>MATCH(O$3, 'EIA Consumption'!$2:$2,0)</f>
        <v/>
      </c>
      <c r="P5">
        <f>MATCH(P$3, 'EIA Consumption'!$2:$2,0)</f>
        <v/>
      </c>
      <c r="Q5">
        <f>MATCH(Q$3, 'EIA Consumption'!$2:$2,0)</f>
        <v/>
      </c>
      <c r="R5">
        <f>MATCH(R$3, 'EIA Consumption'!$2:$2,0)</f>
        <v/>
      </c>
      <c r="S5">
        <f>MATCH(S$3, 'EIA Consumption'!$2:$2,0)</f>
        <v/>
      </c>
      <c r="T5">
        <f>MATCH(T$3, 'EIA Consumption'!$2:$2,0)</f>
        <v/>
      </c>
      <c r="U5">
        <f>MATCH(U$3, 'EIA Consumption'!$2:$2,0)</f>
        <v/>
      </c>
      <c r="V5">
        <f>MATCH(V$3, 'EIA Consumption'!$2:$2,0)</f>
        <v/>
      </c>
      <c r="W5">
        <f>MATCH(W$3, 'EIA Consumption'!$2:$2,0)</f>
        <v/>
      </c>
      <c r="X5">
        <f>MATCH(X$3, 'EIA Consumption'!$2:$2,0)</f>
        <v/>
      </c>
      <c r="Y5">
        <f>MATCH(Y$3, 'EIA Consumption'!$2:$2,0)</f>
        <v/>
      </c>
      <c r="Z5">
        <f>MATCH(Z$3, 'EIA Consumption'!$2:$2,0)</f>
        <v/>
      </c>
      <c r="AA5">
        <f>MATCH(AA$3, 'EIA Consumption'!$2:$2,0)</f>
        <v/>
      </c>
      <c r="AB5">
        <f>MATCH(AB$3, 'EIA Consumption'!$2:$2,0)</f>
        <v/>
      </c>
      <c r="AC5">
        <f>MATCH(AC$3, 'EIA Consumption'!$2:$2,0)</f>
        <v/>
      </c>
      <c r="AD5">
        <f>MATCH(AD$3, 'EIA Consumption'!$2:$2,0)</f>
        <v/>
      </c>
      <c r="AE5">
        <f>MATCH(AE$3, 'EIA Consumption'!$2:$2,0)</f>
        <v/>
      </c>
      <c r="AF5">
        <f>MATCH(AF$3, 'EIA Consumption'!$2:$2,0)</f>
        <v/>
      </c>
      <c r="AG5">
        <f>MATCH(AG$3, 'EIA Consumption'!$2:$2,0)</f>
        <v/>
      </c>
      <c r="AH5">
        <f>MATCH(AH$3, 'EIA Consumption'!$2:$2,0)</f>
        <v/>
      </c>
      <c r="AI5">
        <f>MATCH(AI$3, 'EIA Consumption'!$2:$2,0)</f>
        <v/>
      </c>
      <c r="AJ5">
        <f>MATCH(AJ$3, 'EIA Consumption'!$2:$2,0)</f>
        <v/>
      </c>
      <c r="AK5">
        <f>MATCH(AK$3, 'EIA Consumption'!$2:$2,0)</f>
        <v/>
      </c>
      <c r="AL5">
        <f>MATCH(AL$3, 'EIA Consumption'!$2:$2,0)</f>
        <v/>
      </c>
      <c r="AM5">
        <f>MATCH(AM$3, 'EIA Consumption'!$2:$2,0)</f>
        <v/>
      </c>
      <c r="AN5">
        <f>MATCH(AN$3, 'EIA Consumption'!$2:$2,0)</f>
        <v/>
      </c>
      <c r="AO5">
        <f>MATCH(AO$3, 'EIA Consumption'!$2:$2,0)</f>
        <v/>
      </c>
      <c r="AP5">
        <f>MATCH(AP$3, 'EIA Consumption'!$2:$2,0)</f>
        <v/>
      </c>
      <c r="AQ5">
        <f>MATCH(AQ$3, 'EIA Consumption'!$2:$2,0)</f>
        <v/>
      </c>
      <c r="AR5">
        <f>MATCH(AR$3, 'EIA Consumption'!$2:$2,0)</f>
        <v/>
      </c>
      <c r="AS5">
        <f>MATCH(AS$3, 'EIA Consumption'!$2:$2,0)</f>
        <v/>
      </c>
      <c r="AT5">
        <f>MATCH(AT$3, 'EIA Consumption'!$2:$2,0)</f>
        <v/>
      </c>
      <c r="AU5">
        <f>MATCH(AU$3, 'EIA Consumption'!$2:$2,0)</f>
        <v/>
      </c>
      <c r="AV5">
        <f>MATCH(AV$3, 'EIA Consumption'!$2:$2,0)</f>
        <v/>
      </c>
      <c r="AW5">
        <f>MATCH(AW$3, 'EIA Consumption'!$2:$2,0)</f>
        <v/>
      </c>
      <c r="AX5">
        <f>MATCH(AX$3, 'EIA Consumption'!$2:$2,0)</f>
        <v/>
      </c>
      <c r="AY5">
        <f>MATCH(AY$3, 'EIA Consumption'!$2:$2,0)</f>
        <v/>
      </c>
      <c r="AZ5">
        <f>MATCH(AZ$3, 'EIA Consumption'!$2:$2,0)</f>
        <v/>
      </c>
      <c r="BA5">
        <f>MATCH(BA$3, 'EIA Consumption'!$2:$2,0)</f>
        <v/>
      </c>
      <c r="BB5">
        <f>MATCH(BB$3, 'EIA Consumption'!$2:$2,0)</f>
        <v/>
      </c>
      <c r="BC5">
        <f>MATCH(BC$3, 'EIA Consumption'!$2:$2,0)</f>
        <v/>
      </c>
      <c r="BD5">
        <f>MATCH(BD$3, 'EIA Consumption'!$2:$2,0)</f>
        <v/>
      </c>
      <c r="BE5">
        <f>MATCH(BE$3, 'EIA Consumption'!$2:$2,0)</f>
        <v/>
      </c>
      <c r="BF5">
        <f>MATCH(BF$3, 'EIA Consumption'!$2:$2,0)</f>
        <v/>
      </c>
      <c r="BG5">
        <f>MATCH(BG$3, 'EIA Consumption'!$2:$2,0)</f>
        <v/>
      </c>
      <c r="BH5">
        <f>MATCH(BH$3, 'EIA Consumption'!$2:$2,0)</f>
        <v/>
      </c>
      <c r="BI5">
        <f>MATCH(BI$3, 'EIA Consumption'!$2:$2,0)</f>
        <v/>
      </c>
      <c r="BJ5">
        <f>MATCH(BJ$3, 'EIA Consumption'!$2:$2,0)</f>
        <v/>
      </c>
      <c r="BK5">
        <f>MATCH(BK$3, 'EIA Consumption'!$2:$2,0)</f>
        <v/>
      </c>
      <c r="BL5">
        <f>MATCH(BL$3, 'EIA Consumption'!$2:$2,0)</f>
        <v/>
      </c>
      <c r="BM5">
        <f>MATCH(BM$3, 'EIA Consumption'!$2:$2,0)</f>
        <v/>
      </c>
      <c r="BN5">
        <f>MATCH(BN$3, 'EIA Consumption'!$2:$2,0)</f>
        <v/>
      </c>
      <c r="BO5">
        <f>MATCH(BO$3, 'EIA Consumption'!$2:$2,0)</f>
        <v/>
      </c>
      <c r="BP5">
        <f>MATCH(BP$3, 'EIA Consumption'!$2:$2,0)</f>
        <v/>
      </c>
      <c r="BQ5">
        <f>MATCH(BQ$3, 'EIA Consumption'!$2:$2,0)</f>
        <v/>
      </c>
      <c r="BR5">
        <f>MATCH(BR$3, 'EIA Consumption'!$2:$2,0)</f>
        <v/>
      </c>
      <c r="BS5">
        <f>MATCH(BS$3, 'EIA Consumption'!$2:$2,0)</f>
        <v/>
      </c>
      <c r="BT5">
        <f>MATCH(BT$3, 'EIA Consumption'!$2:$2,0)</f>
        <v/>
      </c>
      <c r="BU5">
        <f>MATCH(BU$3, 'EIA Consumption'!$2:$2,0)</f>
        <v/>
      </c>
      <c r="BV5">
        <f>MATCH(BV$3, 'EIA Consumption'!$2:$2,0)</f>
        <v/>
      </c>
      <c r="BW5">
        <f>MATCH(BW$3, 'EIA Consumption'!$2:$2,0)</f>
        <v/>
      </c>
      <c r="BX5">
        <f>MATCH(BX$3, 'EIA Consumption'!$2:$2,0)</f>
        <v/>
      </c>
      <c r="BY5">
        <f>MATCH(BY$3, 'EIA Consumption'!$2:$2,0)</f>
        <v/>
      </c>
    </row>
    <row r="6" spans="1:77">
      <c r="A6" t="s">
        <v>32</v>
      </c>
    </row>
    <row r="7" spans="1:77">
      <c r="A7" t="s">
        <v>7</v>
      </c>
      <c r="B7" t="s">
        <v>24</v>
      </c>
      <c r="G7">
        <f>+G13+G25+G40</f>
        <v/>
      </c>
      <c r="H7">
        <f>+H13+H25+H40</f>
        <v/>
      </c>
      <c r="I7">
        <f>+I13+I25+I40</f>
        <v/>
      </c>
      <c r="J7">
        <f>+J13+J25+J40</f>
        <v/>
      </c>
      <c r="K7">
        <f>+K13+K25+K40</f>
        <v/>
      </c>
      <c r="L7">
        <f>+L13+L25+L40</f>
        <v/>
      </c>
      <c r="M7">
        <f>+M13+M25+M40</f>
        <v/>
      </c>
      <c r="N7">
        <f>+N13+N25+N40</f>
        <v/>
      </c>
      <c r="O7">
        <f>+O13+O25+O40</f>
        <v/>
      </c>
      <c r="P7">
        <f>+P13+P25+P40</f>
        <v/>
      </c>
      <c r="Q7">
        <f>+Q13+Q25+Q40</f>
        <v/>
      </c>
      <c r="R7">
        <f>+R13+R25+R40</f>
        <v/>
      </c>
      <c r="S7">
        <f>+S13+S25+S40</f>
        <v/>
      </c>
      <c r="T7">
        <f>+T13+T25+T40</f>
        <v/>
      </c>
      <c r="U7">
        <f>+U13+U25+U40</f>
        <v/>
      </c>
      <c r="V7">
        <f>+V13+V25+V40</f>
        <v/>
      </c>
      <c r="W7">
        <f>+W13+W25+W40</f>
        <v/>
      </c>
      <c r="X7">
        <f>+X13+X25+X40</f>
        <v/>
      </c>
      <c r="Y7">
        <f>+Y13+Y25+Y40</f>
        <v/>
      </c>
      <c r="Z7">
        <f>+Z13+Z25+Z40</f>
        <v/>
      </c>
      <c r="AA7">
        <f>+AA13+AA25+AA40</f>
        <v/>
      </c>
      <c r="AB7">
        <f>+AB13+AB25+AB40</f>
        <v/>
      </c>
      <c r="AC7">
        <f>+AC13+AC25+AC40</f>
        <v/>
      </c>
      <c r="AD7">
        <f>+AD13+AD25+AD40</f>
        <v/>
      </c>
      <c r="AE7">
        <f>+AE13+AE25+AE40</f>
        <v/>
      </c>
      <c r="AF7">
        <f>+AF13+AF25+AF40</f>
        <v/>
      </c>
      <c r="AG7">
        <f>+AG13+AG25+AG40</f>
        <v/>
      </c>
      <c r="AH7">
        <f>+AH13+AH25+AH40</f>
        <v/>
      </c>
      <c r="AI7">
        <f>+AI13+AI25+AI40</f>
        <v/>
      </c>
      <c r="AJ7">
        <f>+AJ13+AJ25+AJ40</f>
        <v/>
      </c>
      <c r="AK7">
        <f>+AK13+AK25+AK40</f>
        <v/>
      </c>
      <c r="AL7">
        <f>+AL13+AL25+AL40</f>
        <v/>
      </c>
      <c r="AM7">
        <f>+AM13+AM25+AM40</f>
        <v/>
      </c>
      <c r="AN7">
        <f>+AN13+AN25+AN40</f>
        <v/>
      </c>
      <c r="AO7">
        <f>+AO13+AO25+AO40</f>
        <v/>
      </c>
      <c r="AP7">
        <f>+AP13+AP25+AP40</f>
        <v/>
      </c>
      <c r="AQ7">
        <f>+AQ13+AQ25+AQ40</f>
        <v/>
      </c>
      <c r="AR7">
        <f>+AR13+AR25+AR40</f>
        <v/>
      </c>
      <c r="AS7">
        <f>+AS13+AS25+AS40</f>
        <v/>
      </c>
      <c r="AT7">
        <f>+AT13+AT25+AT40</f>
        <v/>
      </c>
      <c r="AU7">
        <f>+AU13+AU25+AU40</f>
        <v/>
      </c>
      <c r="AV7">
        <f>+AV13+AV25+AV40</f>
        <v/>
      </c>
      <c r="AW7">
        <f>+AW13+AW25+AW40</f>
        <v/>
      </c>
      <c r="AX7">
        <f>+AX13+AX25+AX40</f>
        <v/>
      </c>
      <c r="AY7">
        <f>+AY13+AY25+AY40</f>
        <v/>
      </c>
      <c r="AZ7">
        <f>+AZ13+AZ25+AZ40</f>
        <v/>
      </c>
      <c r="BA7">
        <f>+BA13+BA25+BA40</f>
        <v/>
      </c>
      <c r="BB7">
        <f>+BB13+BB25+BB40</f>
        <v/>
      </c>
      <c r="BC7">
        <f>+BC13+BC25+BC40</f>
        <v/>
      </c>
      <c r="BD7">
        <f>+BD13+BD25+BD40</f>
        <v/>
      </c>
      <c r="BE7">
        <f>+BE13+BE25+BE40</f>
        <v/>
      </c>
      <c r="BF7">
        <f>+BF13+BF25+BF40</f>
        <v/>
      </c>
      <c r="BG7">
        <f>+BG13+BG25+BG40</f>
        <v/>
      </c>
      <c r="BH7">
        <f>+BH13+BH25+BH40</f>
        <v/>
      </c>
    </row>
    <row r="8" spans="1:77">
      <c r="A8">
        <f>CONCATENATE(A$7,B8)</f>
        <v/>
      </c>
      <c r="B8" t="s">
        <v>33</v>
      </c>
      <c r="C8" t="s">
        <v>34</v>
      </c>
      <c r="D8" t="s">
        <v>35</v>
      </c>
      <c r="E8">
        <f>MATCH($C8,'EIA Consumption'!$C:$C,0)</f>
        <v/>
      </c>
      <c r="G8">
        <f>INDEX('EIA Consumption'!$A:$BW,$E8,G$5)</f>
        <v/>
      </c>
      <c r="H8">
        <f>INDEX('EIA Consumption'!$A:$BW,$E8,H$5)</f>
        <v/>
      </c>
      <c r="I8">
        <f>INDEX('EIA Consumption'!$A:$BW,$E8,I$5)</f>
        <v/>
      </c>
      <c r="J8">
        <f>INDEX('EIA Consumption'!$A:$BW,$E8,J$5)</f>
        <v/>
      </c>
      <c r="K8">
        <f>INDEX('EIA Consumption'!$A:$BW,$E8,K$5)</f>
        <v/>
      </c>
      <c r="L8">
        <f>INDEX('EIA Consumption'!$A:$BW,$E8,L$5)</f>
        <v/>
      </c>
      <c r="M8">
        <f>INDEX('EIA Consumption'!$A:$BW,$E8,M$5)</f>
        <v/>
      </c>
      <c r="N8">
        <f>INDEX('EIA Consumption'!$A:$BW,$E8,N$5)</f>
        <v/>
      </c>
      <c r="O8">
        <f>INDEX('EIA Consumption'!$A:$BW,$E8,O$5)</f>
        <v/>
      </c>
      <c r="P8">
        <f>INDEX('EIA Consumption'!$A:$BW,$E8,P$5)</f>
        <v/>
      </c>
      <c r="Q8">
        <f>INDEX('EIA Consumption'!$A:$BW,$E8,Q$5)</f>
        <v/>
      </c>
      <c r="R8">
        <f>INDEX('EIA Consumption'!$A:$BW,$E8,R$5)</f>
        <v/>
      </c>
      <c r="S8">
        <f>INDEX('EIA Consumption'!$A:$BW,$E8,S$5)</f>
        <v/>
      </c>
      <c r="T8">
        <f>INDEX('EIA Consumption'!$A:$BW,$E8,T$5)</f>
        <v/>
      </c>
      <c r="U8">
        <f>INDEX('EIA Consumption'!$A:$BW,$E8,U$5)</f>
        <v/>
      </c>
      <c r="V8">
        <f>INDEX('EIA Consumption'!$A:$BW,$E8,V$5)</f>
        <v/>
      </c>
      <c r="W8">
        <f>INDEX('EIA Consumption'!$A:$BW,$E8,W$5)</f>
        <v/>
      </c>
      <c r="X8">
        <f>INDEX('EIA Consumption'!$A:$BW,$E8,X$5)</f>
        <v/>
      </c>
      <c r="Y8">
        <f>INDEX('EIA Consumption'!$A:$BW,$E8,Y$5)</f>
        <v/>
      </c>
      <c r="Z8">
        <f>INDEX('EIA Consumption'!$A:$BW,$E8,Z$5)</f>
        <v/>
      </c>
      <c r="AA8">
        <f>INDEX('EIA Consumption'!$A:$BW,$E8,AA$5)</f>
        <v/>
      </c>
      <c r="AB8">
        <f>INDEX('EIA Consumption'!$A:$BW,$E8,AB$5)</f>
        <v/>
      </c>
      <c r="AC8">
        <f>INDEX('EIA Consumption'!$A:$BW,$E8,AC$5)</f>
        <v/>
      </c>
      <c r="AD8">
        <f>INDEX('EIA Consumption'!$A:$BW,$E8,AD$5)</f>
        <v/>
      </c>
      <c r="AE8">
        <f>INDEX('EIA Consumption'!$A:$BW,$E8,AE$5)</f>
        <v/>
      </c>
      <c r="AF8">
        <f>INDEX('EIA Consumption'!$A:$BW,$E8,AF$5)</f>
        <v/>
      </c>
      <c r="AG8">
        <f>INDEX('EIA Consumption'!$A:$BW,$E8,AG$5)</f>
        <v/>
      </c>
      <c r="AH8">
        <f>INDEX('EIA Consumption'!$A:$BW,$E8,AH$5)</f>
        <v/>
      </c>
      <c r="AI8">
        <f>INDEX('EIA Consumption'!$A:$BW,$E8,AI$5)</f>
        <v/>
      </c>
      <c r="AJ8">
        <f>INDEX('EIA Consumption'!$A:$BW,$E8,AJ$5)</f>
        <v/>
      </c>
      <c r="AK8">
        <f>INDEX('EIA Consumption'!$A:$BW,$E8,AK$5)</f>
        <v/>
      </c>
      <c r="AL8">
        <f>INDEX('EIA Consumption'!$A:$BW,$E8,AL$5)</f>
        <v/>
      </c>
      <c r="AM8">
        <f>INDEX('EIA Consumption'!$A:$BW,$E8,AM$5)</f>
        <v/>
      </c>
      <c r="AN8">
        <f>INDEX('EIA Consumption'!$A:$BW,$E8,AN$5)</f>
        <v/>
      </c>
      <c r="AO8">
        <f>INDEX('EIA Consumption'!$A:$BW,$E8,AO$5)</f>
        <v/>
      </c>
      <c r="AP8">
        <f>INDEX('EIA Consumption'!$A:$BW,$E8,AP$5)</f>
        <v/>
      </c>
      <c r="AQ8">
        <f>INDEX('EIA Consumption'!$A:$BW,$E8,AQ$5)</f>
        <v/>
      </c>
      <c r="AR8">
        <f>INDEX('EIA Consumption'!$A:$BW,$E8,AR$5)</f>
        <v/>
      </c>
      <c r="AS8">
        <f>INDEX('EIA Consumption'!$A:$BW,$E8,AS$5)</f>
        <v/>
      </c>
      <c r="AT8">
        <f>INDEX('EIA Consumption'!$A:$BW,$E8,AT$5)</f>
        <v/>
      </c>
      <c r="AU8">
        <f>INDEX('EIA Consumption'!$A:$BW,$E8,AU$5)</f>
        <v/>
      </c>
      <c r="AV8">
        <f>INDEX('EIA Consumption'!$A:$BW,$E8,AV$5)</f>
        <v/>
      </c>
      <c r="AW8">
        <f>INDEX('EIA Consumption'!$A:$BW,$E8,AW$5)</f>
        <v/>
      </c>
      <c r="AX8">
        <f>INDEX('EIA Consumption'!$A:$BW,$E8,AX$5)</f>
        <v/>
      </c>
      <c r="AY8">
        <f>INDEX('EIA Consumption'!$A:$BW,$E8,AY$5)</f>
        <v/>
      </c>
      <c r="AZ8">
        <f>INDEX('EIA Consumption'!$A:$BW,$E8,AZ$5)</f>
        <v/>
      </c>
      <c r="BA8">
        <f>INDEX('EIA Consumption'!$A:$BW,$E8,BA$5)</f>
        <v/>
      </c>
      <c r="BB8">
        <f>INDEX('EIA Consumption'!$A:$BW,$E8,BB$5)</f>
        <v/>
      </c>
      <c r="BC8">
        <f>INDEX('EIA Consumption'!$A:$BW,$E8,BC$5)</f>
        <v/>
      </c>
      <c r="BD8">
        <f>INDEX('EIA Consumption'!$A:$BW,$E8,BD$5)</f>
        <v/>
      </c>
      <c r="BE8">
        <f>INDEX('EIA Consumption'!$A:$BW,$E8,BE$5)</f>
        <v/>
      </c>
      <c r="BF8">
        <f>INDEX('EIA Consumption'!$A:$BW,$E8,BF$5)</f>
        <v/>
      </c>
      <c r="BG8">
        <f>INDEX('EIA Consumption'!$A:$BW,$E8,BG$5)</f>
        <v/>
      </c>
      <c r="BH8">
        <f>INDEX('EIA Consumption'!$A:$BW,$E8,BH$5)</f>
        <v/>
      </c>
      <c r="BI8">
        <f>INDEX('EIA Consumption'!$A:$BW,$E8,BI$5)</f>
        <v/>
      </c>
      <c r="BJ8">
        <f>INDEX('EIA Consumption'!$A:$BW,$E8,BJ$5)</f>
        <v/>
      </c>
      <c r="BK8">
        <f>INDEX('EIA Consumption'!$A:$BW,$E8,BK$5)</f>
        <v/>
      </c>
      <c r="BL8">
        <f>INDEX('EIA Consumption'!$A:$BW,$E8,BL$5)</f>
        <v/>
      </c>
      <c r="BM8">
        <f>INDEX('EIA Consumption'!$A:$BW,$E8,BM$5)</f>
        <v/>
      </c>
      <c r="BN8">
        <f>INDEX('EIA Consumption'!$A:$BW,$E8,BN$5)</f>
        <v/>
      </c>
      <c r="BO8">
        <f>INDEX('EIA Consumption'!$A:$BW,$E8,BO$5)</f>
        <v/>
      </c>
      <c r="BP8">
        <f>INDEX('EIA Consumption'!$A:$BW,$E8,BP$5)</f>
        <v/>
      </c>
      <c r="BQ8">
        <f>INDEX('EIA Consumption'!$A:$BW,$E8,BQ$5)</f>
        <v/>
      </c>
      <c r="BR8">
        <f>INDEX('EIA Consumption'!$A:$BW,$E8,BR$5)</f>
        <v/>
      </c>
      <c r="BS8">
        <f>INDEX('EIA Consumption'!$A:$BW,$E8,BS$5)</f>
        <v/>
      </c>
      <c r="BT8">
        <f>INDEX('EIA Consumption'!$A:$BW,$E8,BT$5)</f>
        <v/>
      </c>
      <c r="BU8">
        <f>INDEX('EIA Consumption'!$A:$BW,$E8,BU$5)</f>
        <v/>
      </c>
      <c r="BV8">
        <f>INDEX('EIA Consumption'!$A:$BW,$E8,BV$5)</f>
        <v/>
      </c>
      <c r="BW8">
        <f>INDEX('EIA Consumption'!$A:$BW,$E8,BW$5)</f>
        <v/>
      </c>
      <c r="BX8">
        <f>INDEX('EIA Consumption'!$A:$BW,$E8,BX$5)</f>
        <v/>
      </c>
      <c r="BY8">
        <f>INDEX('EIA Consumption'!$A:$BW,$E8,BY$5)</f>
        <v/>
      </c>
    </row>
    <row r="9" spans="1:77">
      <c r="A9">
        <f>CONCATENATE(A$7,B9)</f>
        <v/>
      </c>
      <c r="B9" t="s">
        <v>36</v>
      </c>
      <c r="C9" t="s">
        <v>37</v>
      </c>
      <c r="D9" t="s">
        <v>35</v>
      </c>
      <c r="E9">
        <f>MATCH($C9,'EIA Consumption'!$C:$C,0)</f>
        <v/>
      </c>
      <c r="G9">
        <f>INDEX('EIA Consumption'!$A:$BW,$E9,G$5)</f>
        <v/>
      </c>
      <c r="H9">
        <f>INDEX('EIA Consumption'!$A:$BW,$E9,H$5)</f>
        <v/>
      </c>
      <c r="I9">
        <f>INDEX('EIA Consumption'!$A:$BW,$E9,I$5)</f>
        <v/>
      </c>
      <c r="J9">
        <f>INDEX('EIA Consumption'!$A:$BW,$E9,J$5)</f>
        <v/>
      </c>
      <c r="K9">
        <f>INDEX('EIA Consumption'!$A:$BW,$E9,K$5)</f>
        <v/>
      </c>
      <c r="L9">
        <f>INDEX('EIA Consumption'!$A:$BW,$E9,L$5)</f>
        <v/>
      </c>
      <c r="M9">
        <f>INDEX('EIA Consumption'!$A:$BW,$E9,M$5)</f>
        <v/>
      </c>
      <c r="N9">
        <f>INDEX('EIA Consumption'!$A:$BW,$E9,N$5)</f>
        <v/>
      </c>
      <c r="O9">
        <f>INDEX('EIA Consumption'!$A:$BW,$E9,O$5)</f>
        <v/>
      </c>
      <c r="P9">
        <f>INDEX('EIA Consumption'!$A:$BW,$E9,P$5)</f>
        <v/>
      </c>
      <c r="Q9">
        <f>INDEX('EIA Consumption'!$A:$BW,$E9,Q$5)</f>
        <v/>
      </c>
      <c r="R9">
        <f>INDEX('EIA Consumption'!$A:$BW,$E9,R$5)</f>
        <v/>
      </c>
      <c r="S9">
        <f>INDEX('EIA Consumption'!$A:$BW,$E9,S$5)</f>
        <v/>
      </c>
      <c r="T9">
        <f>INDEX('EIA Consumption'!$A:$BW,$E9,T$5)</f>
        <v/>
      </c>
      <c r="U9">
        <f>INDEX('EIA Consumption'!$A:$BW,$E9,U$5)</f>
        <v/>
      </c>
      <c r="V9">
        <f>INDEX('EIA Consumption'!$A:$BW,$E9,V$5)</f>
        <v/>
      </c>
      <c r="W9">
        <f>INDEX('EIA Consumption'!$A:$BW,$E9,W$5)</f>
        <v/>
      </c>
      <c r="X9">
        <f>INDEX('EIA Consumption'!$A:$BW,$E9,X$5)</f>
        <v/>
      </c>
      <c r="Y9">
        <f>INDEX('EIA Consumption'!$A:$BW,$E9,Y$5)</f>
        <v/>
      </c>
      <c r="Z9">
        <f>INDEX('EIA Consumption'!$A:$BW,$E9,Z$5)</f>
        <v/>
      </c>
      <c r="AA9">
        <f>INDEX('EIA Consumption'!$A:$BW,$E9,AA$5)</f>
        <v/>
      </c>
      <c r="AB9">
        <f>INDEX('EIA Consumption'!$A:$BW,$E9,AB$5)</f>
        <v/>
      </c>
      <c r="AC9">
        <f>INDEX('EIA Consumption'!$A:$BW,$E9,AC$5)</f>
        <v/>
      </c>
      <c r="AD9">
        <f>INDEX('EIA Consumption'!$A:$BW,$E9,AD$5)</f>
        <v/>
      </c>
      <c r="AE9">
        <f>INDEX('EIA Consumption'!$A:$BW,$E9,AE$5)</f>
        <v/>
      </c>
      <c r="AF9">
        <f>INDEX('EIA Consumption'!$A:$BW,$E9,AF$5)</f>
        <v/>
      </c>
      <c r="AG9">
        <f>INDEX('EIA Consumption'!$A:$BW,$E9,AG$5)</f>
        <v/>
      </c>
      <c r="AH9">
        <f>INDEX('EIA Consumption'!$A:$BW,$E9,AH$5)</f>
        <v/>
      </c>
      <c r="AI9">
        <f>INDEX('EIA Consumption'!$A:$BW,$E9,AI$5)</f>
        <v/>
      </c>
      <c r="AJ9">
        <f>INDEX('EIA Consumption'!$A:$BW,$E9,AJ$5)</f>
        <v/>
      </c>
      <c r="AK9">
        <f>INDEX('EIA Consumption'!$A:$BW,$E9,AK$5)</f>
        <v/>
      </c>
      <c r="AL9">
        <f>INDEX('EIA Consumption'!$A:$BW,$E9,AL$5)</f>
        <v/>
      </c>
      <c r="AM9">
        <f>INDEX('EIA Consumption'!$A:$BW,$E9,AM$5)</f>
        <v/>
      </c>
      <c r="AN9">
        <f>INDEX('EIA Consumption'!$A:$BW,$E9,AN$5)</f>
        <v/>
      </c>
      <c r="AO9">
        <f>INDEX('EIA Consumption'!$A:$BW,$E9,AO$5)</f>
        <v/>
      </c>
      <c r="AP9">
        <f>INDEX('EIA Consumption'!$A:$BW,$E9,AP$5)</f>
        <v/>
      </c>
      <c r="AQ9">
        <f>INDEX('EIA Consumption'!$A:$BW,$E9,AQ$5)</f>
        <v/>
      </c>
      <c r="AR9">
        <f>INDEX('EIA Consumption'!$A:$BW,$E9,AR$5)</f>
        <v/>
      </c>
      <c r="AS9">
        <f>INDEX('EIA Consumption'!$A:$BW,$E9,AS$5)</f>
        <v/>
      </c>
      <c r="AT9">
        <f>INDEX('EIA Consumption'!$A:$BW,$E9,AT$5)</f>
        <v/>
      </c>
      <c r="AU9">
        <f>INDEX('EIA Consumption'!$A:$BW,$E9,AU$5)</f>
        <v/>
      </c>
      <c r="AV9">
        <f>INDEX('EIA Consumption'!$A:$BW,$E9,AV$5)</f>
        <v/>
      </c>
      <c r="AW9">
        <f>INDEX('EIA Consumption'!$A:$BW,$E9,AW$5)</f>
        <v/>
      </c>
      <c r="AX9">
        <f>INDEX('EIA Consumption'!$A:$BW,$E9,AX$5)</f>
        <v/>
      </c>
      <c r="AY9">
        <f>INDEX('EIA Consumption'!$A:$BW,$E9,AY$5)</f>
        <v/>
      </c>
      <c r="AZ9">
        <f>INDEX('EIA Consumption'!$A:$BW,$E9,AZ$5)</f>
        <v/>
      </c>
      <c r="BA9">
        <f>INDEX('EIA Consumption'!$A:$BW,$E9,BA$5)</f>
        <v/>
      </c>
      <c r="BB9">
        <f>INDEX('EIA Consumption'!$A:$BW,$E9,BB$5)</f>
        <v/>
      </c>
      <c r="BC9">
        <f>INDEX('EIA Consumption'!$A:$BW,$E9,BC$5)</f>
        <v/>
      </c>
      <c r="BD9">
        <f>INDEX('EIA Consumption'!$A:$BW,$E9,BD$5)</f>
        <v/>
      </c>
      <c r="BE9">
        <f>INDEX('EIA Consumption'!$A:$BW,$E9,BE$5)</f>
        <v/>
      </c>
      <c r="BF9">
        <f>INDEX('EIA Consumption'!$A:$BW,$E9,BF$5)</f>
        <v/>
      </c>
      <c r="BG9">
        <f>INDEX('EIA Consumption'!$A:$BW,$E9,BG$5)</f>
        <v/>
      </c>
      <c r="BH9">
        <f>INDEX('EIA Consumption'!$A:$BW,$E9,BH$5)</f>
        <v/>
      </c>
      <c r="BI9">
        <f>INDEX('EIA Consumption'!$A:$BW,$E9,BI$5)</f>
        <v/>
      </c>
      <c r="BJ9">
        <f>INDEX('EIA Consumption'!$A:$BW,$E9,BJ$5)</f>
        <v/>
      </c>
      <c r="BK9">
        <f>INDEX('EIA Consumption'!$A:$BW,$E9,BK$5)</f>
        <v/>
      </c>
      <c r="BL9">
        <f>INDEX('EIA Consumption'!$A:$BW,$E9,BL$5)</f>
        <v/>
      </c>
      <c r="BM9">
        <f>INDEX('EIA Consumption'!$A:$BW,$E9,BM$5)</f>
        <v/>
      </c>
      <c r="BN9">
        <f>INDEX('EIA Consumption'!$A:$BW,$E9,BN$5)</f>
        <v/>
      </c>
      <c r="BO9">
        <f>INDEX('EIA Consumption'!$A:$BW,$E9,BO$5)</f>
        <v/>
      </c>
      <c r="BP9">
        <f>INDEX('EIA Consumption'!$A:$BW,$E9,BP$5)</f>
        <v/>
      </c>
      <c r="BQ9">
        <f>INDEX('EIA Consumption'!$A:$BW,$E9,BQ$5)</f>
        <v/>
      </c>
      <c r="BR9">
        <f>INDEX('EIA Consumption'!$A:$BW,$E9,BR$5)</f>
        <v/>
      </c>
      <c r="BS9">
        <f>INDEX('EIA Consumption'!$A:$BW,$E9,BS$5)</f>
        <v/>
      </c>
      <c r="BT9">
        <f>INDEX('EIA Consumption'!$A:$BW,$E9,BT$5)</f>
        <v/>
      </c>
      <c r="BU9">
        <f>INDEX('EIA Consumption'!$A:$BW,$E9,BU$5)</f>
        <v/>
      </c>
      <c r="BV9">
        <f>INDEX('EIA Consumption'!$A:$BW,$E9,BV$5)</f>
        <v/>
      </c>
      <c r="BW9">
        <f>INDEX('EIA Consumption'!$A:$BW,$E9,BW$5)</f>
        <v/>
      </c>
      <c r="BX9">
        <f>INDEX('EIA Consumption'!$A:$BW,$E9,BX$5)</f>
        <v/>
      </c>
      <c r="BY9">
        <f>INDEX('EIA Consumption'!$A:$BW,$E9,BY$5)</f>
        <v/>
      </c>
    </row>
    <row r="10" spans="1:77">
      <c r="A10">
        <f>CONCATENATE(A$7,B10)</f>
        <v/>
      </c>
      <c r="B10" t="s">
        <v>38</v>
      </c>
      <c r="C10" t="s">
        <v>39</v>
      </c>
      <c r="D10" t="s">
        <v>35</v>
      </c>
      <c r="E10">
        <f>MATCH($C10,'EIA Consumption'!$C:$C,0)</f>
        <v/>
      </c>
      <c r="G10">
        <f>INDEX('EIA Consumption'!$A:$BW,$E10,G$5)</f>
        <v/>
      </c>
      <c r="H10">
        <f>INDEX('EIA Consumption'!$A:$BW,$E10,H$5)</f>
        <v/>
      </c>
      <c r="I10">
        <f>INDEX('EIA Consumption'!$A:$BW,$E10,I$5)</f>
        <v/>
      </c>
      <c r="J10">
        <f>INDEX('EIA Consumption'!$A:$BW,$E10,J$5)</f>
        <v/>
      </c>
      <c r="K10">
        <f>INDEX('EIA Consumption'!$A:$BW,$E10,K$5)</f>
        <v/>
      </c>
      <c r="L10">
        <f>INDEX('EIA Consumption'!$A:$BW,$E10,L$5)</f>
        <v/>
      </c>
      <c r="M10">
        <f>INDEX('EIA Consumption'!$A:$BW,$E10,M$5)</f>
        <v/>
      </c>
      <c r="N10">
        <f>INDEX('EIA Consumption'!$A:$BW,$E10,N$5)</f>
        <v/>
      </c>
      <c r="O10">
        <f>INDEX('EIA Consumption'!$A:$BW,$E10,O$5)</f>
        <v/>
      </c>
      <c r="P10">
        <f>INDEX('EIA Consumption'!$A:$BW,$E10,P$5)</f>
        <v/>
      </c>
      <c r="Q10">
        <f>INDEX('EIA Consumption'!$A:$BW,$E10,Q$5)</f>
        <v/>
      </c>
      <c r="R10">
        <f>INDEX('EIA Consumption'!$A:$BW,$E10,R$5)</f>
        <v/>
      </c>
      <c r="S10">
        <f>INDEX('EIA Consumption'!$A:$BW,$E10,S$5)</f>
        <v/>
      </c>
      <c r="T10">
        <f>INDEX('EIA Consumption'!$A:$BW,$E10,T$5)</f>
        <v/>
      </c>
      <c r="U10">
        <f>INDEX('EIA Consumption'!$A:$BW,$E10,U$5)</f>
        <v/>
      </c>
      <c r="V10">
        <f>INDEX('EIA Consumption'!$A:$BW,$E10,V$5)</f>
        <v/>
      </c>
      <c r="W10">
        <f>INDEX('EIA Consumption'!$A:$BW,$E10,W$5)</f>
        <v/>
      </c>
      <c r="X10">
        <f>INDEX('EIA Consumption'!$A:$BW,$E10,X$5)</f>
        <v/>
      </c>
      <c r="Y10">
        <f>INDEX('EIA Consumption'!$A:$BW,$E10,Y$5)</f>
        <v/>
      </c>
      <c r="Z10">
        <f>INDEX('EIA Consumption'!$A:$BW,$E10,Z$5)</f>
        <v/>
      </c>
      <c r="AA10">
        <f>INDEX('EIA Consumption'!$A:$BW,$E10,AA$5)</f>
        <v/>
      </c>
      <c r="AB10">
        <f>INDEX('EIA Consumption'!$A:$BW,$E10,AB$5)</f>
        <v/>
      </c>
      <c r="AC10">
        <f>INDEX('EIA Consumption'!$A:$BW,$E10,AC$5)</f>
        <v/>
      </c>
      <c r="AD10">
        <f>INDEX('EIA Consumption'!$A:$BW,$E10,AD$5)</f>
        <v/>
      </c>
      <c r="AE10">
        <f>INDEX('EIA Consumption'!$A:$BW,$E10,AE$5)</f>
        <v/>
      </c>
      <c r="AF10">
        <f>INDEX('EIA Consumption'!$A:$BW,$E10,AF$5)</f>
        <v/>
      </c>
      <c r="AG10">
        <f>INDEX('EIA Consumption'!$A:$BW,$E10,AG$5)</f>
        <v/>
      </c>
      <c r="AH10">
        <f>INDEX('EIA Consumption'!$A:$BW,$E10,AH$5)</f>
        <v/>
      </c>
      <c r="AI10">
        <f>INDEX('EIA Consumption'!$A:$BW,$E10,AI$5)</f>
        <v/>
      </c>
      <c r="AJ10">
        <f>INDEX('EIA Consumption'!$A:$BW,$E10,AJ$5)</f>
        <v/>
      </c>
      <c r="AK10">
        <f>INDEX('EIA Consumption'!$A:$BW,$E10,AK$5)</f>
        <v/>
      </c>
      <c r="AL10">
        <f>INDEX('EIA Consumption'!$A:$BW,$E10,AL$5)</f>
        <v/>
      </c>
      <c r="AM10">
        <f>INDEX('EIA Consumption'!$A:$BW,$E10,AM$5)</f>
        <v/>
      </c>
      <c r="AN10">
        <f>INDEX('EIA Consumption'!$A:$BW,$E10,AN$5)</f>
        <v/>
      </c>
      <c r="AO10">
        <f>INDEX('EIA Consumption'!$A:$BW,$E10,AO$5)</f>
        <v/>
      </c>
      <c r="AP10">
        <f>INDEX('EIA Consumption'!$A:$BW,$E10,AP$5)</f>
        <v/>
      </c>
      <c r="AQ10">
        <f>INDEX('EIA Consumption'!$A:$BW,$E10,AQ$5)</f>
        <v/>
      </c>
      <c r="AR10">
        <f>INDEX('EIA Consumption'!$A:$BW,$E10,AR$5)</f>
        <v/>
      </c>
      <c r="AS10">
        <f>INDEX('EIA Consumption'!$A:$BW,$E10,AS$5)</f>
        <v/>
      </c>
      <c r="AT10">
        <f>INDEX('EIA Consumption'!$A:$BW,$E10,AT$5)</f>
        <v/>
      </c>
      <c r="AU10">
        <f>INDEX('EIA Consumption'!$A:$BW,$E10,AU$5)</f>
        <v/>
      </c>
      <c r="AV10">
        <f>INDEX('EIA Consumption'!$A:$BW,$E10,AV$5)</f>
        <v/>
      </c>
      <c r="AW10">
        <f>INDEX('EIA Consumption'!$A:$BW,$E10,AW$5)</f>
        <v/>
      </c>
      <c r="AX10">
        <f>INDEX('EIA Consumption'!$A:$BW,$E10,AX$5)</f>
        <v/>
      </c>
      <c r="AY10">
        <f>INDEX('EIA Consumption'!$A:$BW,$E10,AY$5)</f>
        <v/>
      </c>
      <c r="AZ10">
        <f>INDEX('EIA Consumption'!$A:$BW,$E10,AZ$5)</f>
        <v/>
      </c>
      <c r="BA10">
        <f>INDEX('EIA Consumption'!$A:$BW,$E10,BA$5)</f>
        <v/>
      </c>
      <c r="BB10">
        <f>INDEX('EIA Consumption'!$A:$BW,$E10,BB$5)</f>
        <v/>
      </c>
      <c r="BC10">
        <f>INDEX('EIA Consumption'!$A:$BW,$E10,BC$5)</f>
        <v/>
      </c>
      <c r="BD10">
        <f>INDEX('EIA Consumption'!$A:$BW,$E10,BD$5)</f>
        <v/>
      </c>
      <c r="BE10">
        <f>INDEX('EIA Consumption'!$A:$BW,$E10,BE$5)</f>
        <v/>
      </c>
      <c r="BF10">
        <f>INDEX('EIA Consumption'!$A:$BW,$E10,BF$5)</f>
        <v/>
      </c>
      <c r="BG10">
        <f>INDEX('EIA Consumption'!$A:$BW,$E10,BG$5)</f>
        <v/>
      </c>
      <c r="BH10">
        <f>INDEX('EIA Consumption'!$A:$BW,$E10,BH$5)</f>
        <v/>
      </c>
      <c r="BI10">
        <f>INDEX('EIA Consumption'!$A:$BW,$E10,BI$5)</f>
        <v/>
      </c>
      <c r="BJ10">
        <f>INDEX('EIA Consumption'!$A:$BW,$E10,BJ$5)</f>
        <v/>
      </c>
      <c r="BK10">
        <f>INDEX('EIA Consumption'!$A:$BW,$E10,BK$5)</f>
        <v/>
      </c>
      <c r="BL10">
        <f>INDEX('EIA Consumption'!$A:$BW,$E10,BL$5)</f>
        <v/>
      </c>
      <c r="BM10">
        <f>INDEX('EIA Consumption'!$A:$BW,$E10,BM$5)</f>
        <v/>
      </c>
      <c r="BN10">
        <f>INDEX('EIA Consumption'!$A:$BW,$E10,BN$5)</f>
        <v/>
      </c>
      <c r="BO10">
        <f>INDEX('EIA Consumption'!$A:$BW,$E10,BO$5)</f>
        <v/>
      </c>
      <c r="BP10">
        <f>INDEX('EIA Consumption'!$A:$BW,$E10,BP$5)</f>
        <v/>
      </c>
      <c r="BQ10">
        <f>INDEX('EIA Consumption'!$A:$BW,$E10,BQ$5)</f>
        <v/>
      </c>
      <c r="BR10">
        <f>INDEX('EIA Consumption'!$A:$BW,$E10,BR$5)</f>
        <v/>
      </c>
      <c r="BS10">
        <f>INDEX('EIA Consumption'!$A:$BW,$E10,BS$5)</f>
        <v/>
      </c>
      <c r="BT10">
        <f>INDEX('EIA Consumption'!$A:$BW,$E10,BT$5)</f>
        <v/>
      </c>
      <c r="BU10">
        <f>INDEX('EIA Consumption'!$A:$BW,$E10,BU$5)</f>
        <v/>
      </c>
      <c r="BV10">
        <f>INDEX('EIA Consumption'!$A:$BW,$E10,BV$5)</f>
        <v/>
      </c>
      <c r="BW10">
        <f>INDEX('EIA Consumption'!$A:$BW,$E10,BW$5)</f>
        <v/>
      </c>
      <c r="BX10">
        <f>INDEX('EIA Consumption'!$A:$BW,$E10,BX$5)</f>
        <v/>
      </c>
      <c r="BY10">
        <f>INDEX('EIA Consumption'!$A:$BW,$E10,BY$5)</f>
        <v/>
      </c>
    </row>
    <row r="11" spans="1:77">
      <c r="A11">
        <f>CONCATENATE(A$7,B11)</f>
        <v/>
      </c>
      <c r="B11" t="s">
        <v>40</v>
      </c>
      <c r="C11" t="s">
        <v>41</v>
      </c>
      <c r="D11" t="s">
        <v>35</v>
      </c>
      <c r="E11">
        <f>MATCH($C11,'EIA Consumption'!$C:$C,0)</f>
        <v/>
      </c>
      <c r="G11">
        <f>INDEX('EIA Consumption'!$A:$BW,$E11,G$5)</f>
        <v/>
      </c>
      <c r="H11">
        <f>INDEX('EIA Consumption'!$A:$BW,$E11,H$5)</f>
        <v/>
      </c>
      <c r="I11">
        <f>INDEX('EIA Consumption'!$A:$BW,$E11,I$5)</f>
        <v/>
      </c>
      <c r="J11">
        <f>INDEX('EIA Consumption'!$A:$BW,$E11,J$5)</f>
        <v/>
      </c>
      <c r="K11">
        <f>INDEX('EIA Consumption'!$A:$BW,$E11,K$5)</f>
        <v/>
      </c>
      <c r="L11">
        <f>INDEX('EIA Consumption'!$A:$BW,$E11,L$5)</f>
        <v/>
      </c>
      <c r="M11">
        <f>INDEX('EIA Consumption'!$A:$BW,$E11,M$5)</f>
        <v/>
      </c>
      <c r="N11">
        <f>INDEX('EIA Consumption'!$A:$BW,$E11,N$5)</f>
        <v/>
      </c>
      <c r="O11">
        <f>INDEX('EIA Consumption'!$A:$BW,$E11,O$5)</f>
        <v/>
      </c>
      <c r="P11">
        <f>INDEX('EIA Consumption'!$A:$BW,$E11,P$5)</f>
        <v/>
      </c>
      <c r="Q11">
        <f>INDEX('EIA Consumption'!$A:$BW,$E11,Q$5)</f>
        <v/>
      </c>
      <c r="R11">
        <f>INDEX('EIA Consumption'!$A:$BW,$E11,R$5)</f>
        <v/>
      </c>
      <c r="S11">
        <f>INDEX('EIA Consumption'!$A:$BW,$E11,S$5)</f>
        <v/>
      </c>
      <c r="T11">
        <f>INDEX('EIA Consumption'!$A:$BW,$E11,T$5)</f>
        <v/>
      </c>
      <c r="U11">
        <f>INDEX('EIA Consumption'!$A:$BW,$E11,U$5)</f>
        <v/>
      </c>
      <c r="V11">
        <f>INDEX('EIA Consumption'!$A:$BW,$E11,V$5)</f>
        <v/>
      </c>
      <c r="W11">
        <f>INDEX('EIA Consumption'!$A:$BW,$E11,W$5)</f>
        <v/>
      </c>
      <c r="X11">
        <f>INDEX('EIA Consumption'!$A:$BW,$E11,X$5)</f>
        <v/>
      </c>
      <c r="Y11">
        <f>INDEX('EIA Consumption'!$A:$BW,$E11,Y$5)</f>
        <v/>
      </c>
      <c r="Z11">
        <f>INDEX('EIA Consumption'!$A:$BW,$E11,Z$5)</f>
        <v/>
      </c>
      <c r="AA11">
        <f>INDEX('EIA Consumption'!$A:$BW,$E11,AA$5)</f>
        <v/>
      </c>
      <c r="AB11">
        <f>INDEX('EIA Consumption'!$A:$BW,$E11,AB$5)</f>
        <v/>
      </c>
      <c r="AC11">
        <f>INDEX('EIA Consumption'!$A:$BW,$E11,AC$5)</f>
        <v/>
      </c>
      <c r="AD11">
        <f>INDEX('EIA Consumption'!$A:$BW,$E11,AD$5)</f>
        <v/>
      </c>
      <c r="AE11">
        <f>INDEX('EIA Consumption'!$A:$BW,$E11,AE$5)</f>
        <v/>
      </c>
      <c r="AF11">
        <f>INDEX('EIA Consumption'!$A:$BW,$E11,AF$5)</f>
        <v/>
      </c>
      <c r="AG11">
        <f>INDEX('EIA Consumption'!$A:$BW,$E11,AG$5)</f>
        <v/>
      </c>
      <c r="AH11">
        <f>INDEX('EIA Consumption'!$A:$BW,$E11,AH$5)</f>
        <v/>
      </c>
      <c r="AI11">
        <f>INDEX('EIA Consumption'!$A:$BW,$E11,AI$5)</f>
        <v/>
      </c>
      <c r="AJ11">
        <f>INDEX('EIA Consumption'!$A:$BW,$E11,AJ$5)</f>
        <v/>
      </c>
      <c r="AK11">
        <f>INDEX('EIA Consumption'!$A:$BW,$E11,AK$5)</f>
        <v/>
      </c>
      <c r="AL11">
        <f>INDEX('EIA Consumption'!$A:$BW,$E11,AL$5)</f>
        <v/>
      </c>
      <c r="AM11">
        <f>INDEX('EIA Consumption'!$A:$BW,$E11,AM$5)</f>
        <v/>
      </c>
      <c r="AN11">
        <f>INDEX('EIA Consumption'!$A:$BW,$E11,AN$5)</f>
        <v/>
      </c>
      <c r="AO11">
        <f>INDEX('EIA Consumption'!$A:$BW,$E11,AO$5)</f>
        <v/>
      </c>
      <c r="AP11">
        <f>INDEX('EIA Consumption'!$A:$BW,$E11,AP$5)</f>
        <v/>
      </c>
      <c r="AQ11">
        <f>INDEX('EIA Consumption'!$A:$BW,$E11,AQ$5)</f>
        <v/>
      </c>
      <c r="AR11">
        <f>INDEX('EIA Consumption'!$A:$BW,$E11,AR$5)</f>
        <v/>
      </c>
      <c r="AS11">
        <f>INDEX('EIA Consumption'!$A:$BW,$E11,AS$5)</f>
        <v/>
      </c>
      <c r="AT11">
        <f>INDEX('EIA Consumption'!$A:$BW,$E11,AT$5)</f>
        <v/>
      </c>
      <c r="AU11">
        <f>INDEX('EIA Consumption'!$A:$BW,$E11,AU$5)</f>
        <v/>
      </c>
      <c r="AV11">
        <f>INDEX('EIA Consumption'!$A:$BW,$E11,AV$5)</f>
        <v/>
      </c>
      <c r="AW11">
        <f>INDEX('EIA Consumption'!$A:$BW,$E11,AW$5)</f>
        <v/>
      </c>
      <c r="AX11">
        <f>INDEX('EIA Consumption'!$A:$BW,$E11,AX$5)</f>
        <v/>
      </c>
      <c r="AY11">
        <f>INDEX('EIA Consumption'!$A:$BW,$E11,AY$5)</f>
        <v/>
      </c>
      <c r="AZ11">
        <f>INDEX('EIA Consumption'!$A:$BW,$E11,AZ$5)</f>
        <v/>
      </c>
      <c r="BA11">
        <f>INDEX('EIA Consumption'!$A:$BW,$E11,BA$5)</f>
        <v/>
      </c>
      <c r="BB11">
        <f>INDEX('EIA Consumption'!$A:$BW,$E11,BB$5)</f>
        <v/>
      </c>
      <c r="BC11">
        <f>INDEX('EIA Consumption'!$A:$BW,$E11,BC$5)</f>
        <v/>
      </c>
      <c r="BD11">
        <f>INDEX('EIA Consumption'!$A:$BW,$E11,BD$5)</f>
        <v/>
      </c>
      <c r="BE11">
        <f>INDEX('EIA Consumption'!$A:$BW,$E11,BE$5)</f>
        <v/>
      </c>
      <c r="BF11">
        <f>INDEX('EIA Consumption'!$A:$BW,$E11,BF$5)</f>
        <v/>
      </c>
      <c r="BG11">
        <f>INDEX('EIA Consumption'!$A:$BW,$E11,BG$5)</f>
        <v/>
      </c>
      <c r="BH11">
        <f>INDEX('EIA Consumption'!$A:$BW,$E11,BH$5)</f>
        <v/>
      </c>
      <c r="BI11">
        <f>INDEX('EIA Consumption'!$A:$BW,$E11,BI$5)</f>
        <v/>
      </c>
      <c r="BJ11">
        <f>INDEX('EIA Consumption'!$A:$BW,$E11,BJ$5)</f>
        <v/>
      </c>
      <c r="BK11">
        <f>INDEX('EIA Consumption'!$A:$BW,$E11,BK$5)</f>
        <v/>
      </c>
      <c r="BL11">
        <f>INDEX('EIA Consumption'!$A:$BW,$E11,BL$5)</f>
        <v/>
      </c>
      <c r="BM11">
        <f>INDEX('EIA Consumption'!$A:$BW,$E11,BM$5)</f>
        <v/>
      </c>
      <c r="BN11">
        <f>INDEX('EIA Consumption'!$A:$BW,$E11,BN$5)</f>
        <v/>
      </c>
      <c r="BO11">
        <f>INDEX('EIA Consumption'!$A:$BW,$E11,BO$5)</f>
        <v/>
      </c>
      <c r="BP11">
        <f>INDEX('EIA Consumption'!$A:$BW,$E11,BP$5)</f>
        <v/>
      </c>
      <c r="BQ11">
        <f>INDEX('EIA Consumption'!$A:$BW,$E11,BQ$5)</f>
        <v/>
      </c>
      <c r="BR11">
        <f>INDEX('EIA Consumption'!$A:$BW,$E11,BR$5)</f>
        <v/>
      </c>
      <c r="BS11">
        <f>INDEX('EIA Consumption'!$A:$BW,$E11,BS$5)</f>
        <v/>
      </c>
      <c r="BT11">
        <f>INDEX('EIA Consumption'!$A:$BW,$E11,BT$5)</f>
        <v/>
      </c>
      <c r="BU11">
        <f>INDEX('EIA Consumption'!$A:$BW,$E11,BU$5)</f>
        <v/>
      </c>
      <c r="BV11">
        <f>INDEX('EIA Consumption'!$A:$BW,$E11,BV$5)</f>
        <v/>
      </c>
      <c r="BW11">
        <f>INDEX('EIA Consumption'!$A:$BW,$E11,BW$5)</f>
        <v/>
      </c>
      <c r="BX11">
        <f>INDEX('EIA Consumption'!$A:$BW,$E11,BX$5)</f>
        <v/>
      </c>
      <c r="BY11">
        <f>INDEX('EIA Consumption'!$A:$BW,$E11,BY$5)</f>
        <v/>
      </c>
    </row>
    <row r="12" spans="1:77">
      <c r="A12">
        <f>CONCATENATE(A$7,B12)</f>
        <v/>
      </c>
      <c r="B12" t="s">
        <v>42</v>
      </c>
      <c r="C12" t="s">
        <v>43</v>
      </c>
      <c r="D12" t="s">
        <v>35</v>
      </c>
      <c r="E12">
        <f>MATCH($C12,'EIA Consumption'!$C:$C,0)</f>
        <v/>
      </c>
      <c r="G12">
        <f>INDEX('EIA Consumption'!$A:$BW,$E12,G$5)</f>
        <v/>
      </c>
      <c r="H12">
        <f>INDEX('EIA Consumption'!$A:$BW,$E12,H$5)</f>
        <v/>
      </c>
      <c r="I12">
        <f>INDEX('EIA Consumption'!$A:$BW,$E12,I$5)</f>
        <v/>
      </c>
      <c r="J12">
        <f>INDEX('EIA Consumption'!$A:$BW,$E12,J$5)</f>
        <v/>
      </c>
      <c r="K12">
        <f>INDEX('EIA Consumption'!$A:$BW,$E12,K$5)</f>
        <v/>
      </c>
      <c r="L12">
        <f>INDEX('EIA Consumption'!$A:$BW,$E12,L$5)</f>
        <v/>
      </c>
      <c r="M12">
        <f>INDEX('EIA Consumption'!$A:$BW,$E12,M$5)</f>
        <v/>
      </c>
      <c r="N12">
        <f>INDEX('EIA Consumption'!$A:$BW,$E12,N$5)</f>
        <v/>
      </c>
      <c r="O12">
        <f>INDEX('EIA Consumption'!$A:$BW,$E12,O$5)</f>
        <v/>
      </c>
      <c r="P12">
        <f>INDEX('EIA Consumption'!$A:$BW,$E12,P$5)</f>
        <v/>
      </c>
      <c r="Q12">
        <f>INDEX('EIA Consumption'!$A:$BW,$E12,Q$5)</f>
        <v/>
      </c>
      <c r="R12">
        <f>INDEX('EIA Consumption'!$A:$BW,$E12,R$5)</f>
        <v/>
      </c>
      <c r="S12">
        <f>INDEX('EIA Consumption'!$A:$BW,$E12,S$5)</f>
        <v/>
      </c>
      <c r="T12">
        <f>INDEX('EIA Consumption'!$A:$BW,$E12,T$5)</f>
        <v/>
      </c>
      <c r="U12">
        <f>INDEX('EIA Consumption'!$A:$BW,$E12,U$5)</f>
        <v/>
      </c>
      <c r="V12">
        <f>INDEX('EIA Consumption'!$A:$BW,$E12,V$5)</f>
        <v/>
      </c>
      <c r="W12">
        <f>INDEX('EIA Consumption'!$A:$BW,$E12,W$5)</f>
        <v/>
      </c>
      <c r="X12">
        <f>INDEX('EIA Consumption'!$A:$BW,$E12,X$5)</f>
        <v/>
      </c>
      <c r="Y12">
        <f>INDEX('EIA Consumption'!$A:$BW,$E12,Y$5)</f>
        <v/>
      </c>
      <c r="Z12">
        <f>INDEX('EIA Consumption'!$A:$BW,$E12,Z$5)</f>
        <v/>
      </c>
      <c r="AA12">
        <f>INDEX('EIA Consumption'!$A:$BW,$E12,AA$5)</f>
        <v/>
      </c>
      <c r="AB12">
        <f>INDEX('EIA Consumption'!$A:$BW,$E12,AB$5)</f>
        <v/>
      </c>
      <c r="AC12">
        <f>INDEX('EIA Consumption'!$A:$BW,$E12,AC$5)</f>
        <v/>
      </c>
      <c r="AD12">
        <f>INDEX('EIA Consumption'!$A:$BW,$E12,AD$5)</f>
        <v/>
      </c>
      <c r="AE12">
        <f>INDEX('EIA Consumption'!$A:$BW,$E12,AE$5)</f>
        <v/>
      </c>
      <c r="AF12">
        <f>INDEX('EIA Consumption'!$A:$BW,$E12,AF$5)</f>
        <v/>
      </c>
      <c r="AG12">
        <f>INDEX('EIA Consumption'!$A:$BW,$E12,AG$5)</f>
        <v/>
      </c>
      <c r="AH12">
        <f>INDEX('EIA Consumption'!$A:$BW,$E12,AH$5)</f>
        <v/>
      </c>
      <c r="AI12">
        <f>INDEX('EIA Consumption'!$A:$BW,$E12,AI$5)</f>
        <v/>
      </c>
      <c r="AJ12">
        <f>INDEX('EIA Consumption'!$A:$BW,$E12,AJ$5)</f>
        <v/>
      </c>
      <c r="AK12">
        <f>INDEX('EIA Consumption'!$A:$BW,$E12,AK$5)</f>
        <v/>
      </c>
      <c r="AL12">
        <f>INDEX('EIA Consumption'!$A:$BW,$E12,AL$5)</f>
        <v/>
      </c>
      <c r="AM12">
        <f>INDEX('EIA Consumption'!$A:$BW,$E12,AM$5)</f>
        <v/>
      </c>
      <c r="AN12">
        <f>INDEX('EIA Consumption'!$A:$BW,$E12,AN$5)</f>
        <v/>
      </c>
      <c r="AO12">
        <f>INDEX('EIA Consumption'!$A:$BW,$E12,AO$5)</f>
        <v/>
      </c>
      <c r="AP12">
        <f>INDEX('EIA Consumption'!$A:$BW,$E12,AP$5)</f>
        <v/>
      </c>
      <c r="AQ12">
        <f>INDEX('EIA Consumption'!$A:$BW,$E12,AQ$5)</f>
        <v/>
      </c>
      <c r="AR12">
        <f>INDEX('EIA Consumption'!$A:$BW,$E12,AR$5)</f>
        <v/>
      </c>
      <c r="AS12">
        <f>INDEX('EIA Consumption'!$A:$BW,$E12,AS$5)</f>
        <v/>
      </c>
      <c r="AT12">
        <f>INDEX('EIA Consumption'!$A:$BW,$E12,AT$5)</f>
        <v/>
      </c>
      <c r="AU12">
        <f>INDEX('EIA Consumption'!$A:$BW,$E12,AU$5)</f>
        <v/>
      </c>
      <c r="AV12">
        <f>INDEX('EIA Consumption'!$A:$BW,$E12,AV$5)</f>
        <v/>
      </c>
      <c r="AW12">
        <f>INDEX('EIA Consumption'!$A:$BW,$E12,AW$5)</f>
        <v/>
      </c>
      <c r="AX12">
        <f>INDEX('EIA Consumption'!$A:$BW,$E12,AX$5)</f>
        <v/>
      </c>
      <c r="AY12">
        <f>INDEX('EIA Consumption'!$A:$BW,$E12,AY$5)</f>
        <v/>
      </c>
      <c r="AZ12">
        <f>INDEX('EIA Consumption'!$A:$BW,$E12,AZ$5)</f>
        <v/>
      </c>
      <c r="BA12">
        <f>INDEX('EIA Consumption'!$A:$BW,$E12,BA$5)</f>
        <v/>
      </c>
      <c r="BB12">
        <f>INDEX('EIA Consumption'!$A:$BW,$E12,BB$5)</f>
        <v/>
      </c>
      <c r="BC12">
        <f>INDEX('EIA Consumption'!$A:$BW,$E12,BC$5)</f>
        <v/>
      </c>
      <c r="BD12">
        <f>INDEX('EIA Consumption'!$A:$BW,$E12,BD$5)</f>
        <v/>
      </c>
      <c r="BE12">
        <f>INDEX('EIA Consumption'!$A:$BW,$E12,BE$5)</f>
        <v/>
      </c>
      <c r="BF12">
        <f>INDEX('EIA Consumption'!$A:$BW,$E12,BF$5)</f>
        <v/>
      </c>
      <c r="BG12">
        <f>INDEX('EIA Consumption'!$A:$BW,$E12,BG$5)</f>
        <v/>
      </c>
      <c r="BH12">
        <f>INDEX('EIA Consumption'!$A:$BW,$E12,BH$5)</f>
        <v/>
      </c>
      <c r="BI12">
        <f>INDEX('EIA Consumption'!$A:$BW,$E12,BI$5)</f>
        <v/>
      </c>
      <c r="BJ12">
        <f>INDEX('EIA Consumption'!$A:$BW,$E12,BJ$5)</f>
        <v/>
      </c>
      <c r="BK12">
        <f>INDEX('EIA Consumption'!$A:$BW,$E12,BK$5)</f>
        <v/>
      </c>
      <c r="BL12">
        <f>INDEX('EIA Consumption'!$A:$BW,$E12,BL$5)</f>
        <v/>
      </c>
      <c r="BM12">
        <f>INDEX('EIA Consumption'!$A:$BW,$E12,BM$5)</f>
        <v/>
      </c>
      <c r="BN12">
        <f>INDEX('EIA Consumption'!$A:$BW,$E12,BN$5)</f>
        <v/>
      </c>
      <c r="BO12">
        <f>INDEX('EIA Consumption'!$A:$BW,$E12,BO$5)</f>
        <v/>
      </c>
      <c r="BP12">
        <f>INDEX('EIA Consumption'!$A:$BW,$E12,BP$5)</f>
        <v/>
      </c>
      <c r="BQ12">
        <f>INDEX('EIA Consumption'!$A:$BW,$E12,BQ$5)</f>
        <v/>
      </c>
      <c r="BR12">
        <f>INDEX('EIA Consumption'!$A:$BW,$E12,BR$5)</f>
        <v/>
      </c>
      <c r="BS12">
        <f>INDEX('EIA Consumption'!$A:$BW,$E12,BS$5)</f>
        <v/>
      </c>
      <c r="BT12">
        <f>INDEX('EIA Consumption'!$A:$BW,$E12,BT$5)</f>
        <v/>
      </c>
      <c r="BU12">
        <f>INDEX('EIA Consumption'!$A:$BW,$E12,BU$5)</f>
        <v/>
      </c>
      <c r="BV12">
        <f>INDEX('EIA Consumption'!$A:$BW,$E12,BV$5)</f>
        <v/>
      </c>
      <c r="BW12">
        <f>INDEX('EIA Consumption'!$A:$BW,$E12,BW$5)</f>
        <v/>
      </c>
      <c r="BX12">
        <f>INDEX('EIA Consumption'!$A:$BW,$E12,BX$5)</f>
        <v/>
      </c>
      <c r="BY12">
        <f>INDEX('EIA Consumption'!$A:$BW,$E12,BY$5)</f>
        <v/>
      </c>
    </row>
    <row r="13" spans="1:77">
      <c r="A13">
        <f>CONCATENATE(A$7,B13)</f>
        <v/>
      </c>
      <c r="B13" t="s">
        <v>44</v>
      </c>
      <c r="D13" t="s">
        <v>35</v>
      </c>
      <c r="G13">
        <f>SUM(G11:G12,G8)</f>
        <v/>
      </c>
      <c r="H13">
        <f>SUM(H11:H12,H8)</f>
        <v/>
      </c>
      <c r="I13">
        <f>SUM(I11:I12,I8)</f>
        <v/>
      </c>
      <c r="J13">
        <f>SUM(J11:J12,J8)</f>
        <v/>
      </c>
      <c r="K13">
        <f>SUM(K11:K12,K8)</f>
        <v/>
      </c>
      <c r="L13">
        <f>SUM(L11:L12,L8)</f>
        <v/>
      </c>
      <c r="M13">
        <f>SUM(M11:M12,M8)</f>
        <v/>
      </c>
      <c r="N13">
        <f>SUM(N11:N12,N8)</f>
        <v/>
      </c>
      <c r="O13">
        <f>SUM(O11:O12,O8)</f>
        <v/>
      </c>
      <c r="P13">
        <f>SUM(P11:P12,P8)</f>
        <v/>
      </c>
      <c r="Q13">
        <f>SUM(Q11:Q12,Q8)</f>
        <v/>
      </c>
      <c r="R13">
        <f>SUM(R11:R12,R8)</f>
        <v/>
      </c>
      <c r="S13">
        <f>SUM(S11:S12,S8)</f>
        <v/>
      </c>
      <c r="T13">
        <f>SUM(T11:T12,T8)</f>
        <v/>
      </c>
      <c r="U13">
        <f>SUM(U11:U12,U8)</f>
        <v/>
      </c>
      <c r="V13">
        <f>SUM(V11:V12,V8)</f>
        <v/>
      </c>
      <c r="W13">
        <f>SUM(W11:W12,W8)</f>
        <v/>
      </c>
      <c r="X13">
        <f>SUM(X11:X12,X8)</f>
        <v/>
      </c>
      <c r="Y13">
        <f>SUM(Y11:Y12,Y8)</f>
        <v/>
      </c>
      <c r="Z13">
        <f>SUM(Z11:Z12,Z8)</f>
        <v/>
      </c>
      <c r="AA13">
        <f>SUM(AA11:AA12,AA8)</f>
        <v/>
      </c>
      <c r="AB13">
        <f>SUM(AB11:AB12,AB8)</f>
        <v/>
      </c>
      <c r="AC13">
        <f>SUM(AC11:AC12,AC8)</f>
        <v/>
      </c>
      <c r="AD13">
        <f>SUM(AD11:AD12,AD8)</f>
        <v/>
      </c>
      <c r="AE13">
        <f>SUM(AE11:AE12,AE8)</f>
        <v/>
      </c>
      <c r="AF13">
        <f>SUM(AF11:AF12,AF8)</f>
        <v/>
      </c>
      <c r="AG13">
        <f>SUM(AG11:AG12,AG8)</f>
        <v/>
      </c>
      <c r="AH13">
        <f>SUM(AH11:AH12,AH8)</f>
        <v/>
      </c>
      <c r="AI13">
        <f>SUM(AI11:AI12,AI8)</f>
        <v/>
      </c>
      <c r="AJ13">
        <f>SUM(AJ11:AJ12,AJ8)</f>
        <v/>
      </c>
      <c r="AK13">
        <f>SUM(AK11:AK12,AK8)</f>
        <v/>
      </c>
      <c r="AL13">
        <f>SUM(AL11:AL12,AL8)</f>
        <v/>
      </c>
      <c r="AM13">
        <f>SUM(AM11:AM12,AM8)</f>
        <v/>
      </c>
      <c r="AN13">
        <f>SUM(AN11:AN12,AN8)</f>
        <v/>
      </c>
      <c r="AO13">
        <f>SUM(AO11:AO12,AO8)</f>
        <v/>
      </c>
      <c r="AP13">
        <f>SUM(AP11:AP12,AP8)</f>
        <v/>
      </c>
      <c r="AQ13">
        <f>SUM(AQ11:AQ12,AQ8)</f>
        <v/>
      </c>
      <c r="AR13">
        <f>SUM(AR11:AR12,AR8)</f>
        <v/>
      </c>
      <c r="AS13">
        <f>SUM(AS11:AS12,AS8)</f>
        <v/>
      </c>
      <c r="AT13">
        <f>SUM(AT11:AT12,AT8)</f>
        <v/>
      </c>
      <c r="AU13">
        <f>SUM(AU11:AU12,AU8)</f>
        <v/>
      </c>
      <c r="AV13">
        <f>SUM(AV11:AV12,AV8)</f>
        <v/>
      </c>
      <c r="AW13">
        <f>SUM(AW11:AW12,AW8)</f>
        <v/>
      </c>
      <c r="AX13">
        <f>SUM(AX11:AX12,AX8)</f>
        <v/>
      </c>
      <c r="AY13">
        <f>SUM(AY11:AY12,AY8)</f>
        <v/>
      </c>
      <c r="AZ13">
        <f>SUM(AZ11:AZ12,AZ8)</f>
        <v/>
      </c>
      <c r="BA13">
        <f>SUM(BA11:BA12,BA8)</f>
        <v/>
      </c>
      <c r="BB13">
        <f>SUM(BB11:BB12,BB8)</f>
        <v/>
      </c>
      <c r="BC13">
        <f>SUM(BC11:BC12,BC8)</f>
        <v/>
      </c>
      <c r="BD13">
        <f>SUM(BD11:BD12,BD8)</f>
        <v/>
      </c>
      <c r="BE13">
        <f>SUM(BE11:BE12,BE8)</f>
        <v/>
      </c>
      <c r="BF13">
        <f>SUM(BF11:BF12,BF8)</f>
        <v/>
      </c>
      <c r="BG13">
        <f>SUM(BG11:BG12,BG8)</f>
        <v/>
      </c>
      <c r="BH13">
        <f>SUM(BH11:BH12,BH8)</f>
        <v/>
      </c>
      <c r="BI13">
        <f>SUM(BI11:BI12,BI8)</f>
        <v/>
      </c>
      <c r="BJ13">
        <f>SUM(BJ11:BJ12,BJ8)</f>
        <v/>
      </c>
      <c r="BK13">
        <f>SUM(BK11:BK12,BK8)</f>
        <v/>
      </c>
      <c r="BL13">
        <f>SUM(BL11:BL12,BL8)</f>
        <v/>
      </c>
      <c r="BM13">
        <f>SUM(BM11:BM12,BM8)</f>
        <v/>
      </c>
      <c r="BN13">
        <f>SUM(BN11:BN12,BN8)</f>
        <v/>
      </c>
      <c r="BO13">
        <f>SUM(BO11:BO12,BO8)</f>
        <v/>
      </c>
      <c r="BP13">
        <f>SUM(BP11:BP12,BP8)</f>
        <v/>
      </c>
      <c r="BQ13">
        <f>SUM(BQ11:BQ12,BQ8)</f>
        <v/>
      </c>
      <c r="BR13">
        <f>SUM(BR11:BR12,BR8)</f>
        <v/>
      </c>
      <c r="BS13">
        <f>SUM(BS11:BS12,BS8)</f>
        <v/>
      </c>
      <c r="BT13">
        <f>SUM(BT11:BT12,BT8)</f>
        <v/>
      </c>
      <c r="BU13">
        <f>SUM(BU11:BU12,BU8)</f>
        <v/>
      </c>
      <c r="BV13">
        <f>SUM(BV11:BV12,BV8)</f>
        <v/>
      </c>
      <c r="BW13">
        <f>SUM(BW11:BW12,BW8)</f>
        <v/>
      </c>
      <c r="BX13">
        <f>SUM(BX11:BX12,BX8)</f>
        <v/>
      </c>
      <c r="BY13">
        <f>SUM(BY11:BY12,BY8)</f>
        <v/>
      </c>
    </row>
    <row r="14" spans="1:77">
      <c r="A14" t="s">
        <v>8</v>
      </c>
      <c r="B14" t="s">
        <v>24</v>
      </c>
    </row>
    <row r="15" spans="1:77">
      <c r="A15">
        <f>CONCATENATE(A$14,B15)</f>
        <v/>
      </c>
      <c r="B15" t="s">
        <v>33</v>
      </c>
      <c r="C15" t="s">
        <v>45</v>
      </c>
      <c r="D15" t="s">
        <v>35</v>
      </c>
      <c r="E15">
        <f>MATCH($C15,'EIA Consumption'!$C:$C,0)</f>
        <v/>
      </c>
      <c r="G15">
        <f>INDEX('EIA Consumption'!$A:$BW,$E15,G$5)</f>
        <v/>
      </c>
      <c r="H15">
        <f>INDEX('EIA Consumption'!$A:$BW,$E15,H$5)</f>
        <v/>
      </c>
      <c r="I15">
        <f>INDEX('EIA Consumption'!$A:$BW,$E15,I$5)</f>
        <v/>
      </c>
      <c r="J15">
        <f>INDEX('EIA Consumption'!$A:$BW,$E15,J$5)</f>
        <v/>
      </c>
      <c r="K15">
        <f>INDEX('EIA Consumption'!$A:$BW,$E15,K$5)</f>
        <v/>
      </c>
      <c r="L15">
        <f>INDEX('EIA Consumption'!$A:$BW,$E15,L$5)</f>
        <v/>
      </c>
      <c r="M15">
        <f>INDEX('EIA Consumption'!$A:$BW,$E15,M$5)</f>
        <v/>
      </c>
      <c r="N15">
        <f>INDEX('EIA Consumption'!$A:$BW,$E15,N$5)</f>
        <v/>
      </c>
      <c r="O15">
        <f>INDEX('EIA Consumption'!$A:$BW,$E15,O$5)</f>
        <v/>
      </c>
      <c r="P15">
        <f>INDEX('EIA Consumption'!$A:$BW,$E15,P$5)</f>
        <v/>
      </c>
      <c r="Q15">
        <f>INDEX('EIA Consumption'!$A:$BW,$E15,Q$5)</f>
        <v/>
      </c>
      <c r="R15">
        <f>INDEX('EIA Consumption'!$A:$BW,$E15,R$5)</f>
        <v/>
      </c>
      <c r="S15">
        <f>INDEX('EIA Consumption'!$A:$BW,$E15,S$5)</f>
        <v/>
      </c>
      <c r="T15">
        <f>INDEX('EIA Consumption'!$A:$BW,$E15,T$5)</f>
        <v/>
      </c>
      <c r="U15">
        <f>INDEX('EIA Consumption'!$A:$BW,$E15,U$5)</f>
        <v/>
      </c>
      <c r="V15">
        <f>INDEX('EIA Consumption'!$A:$BW,$E15,V$5)</f>
        <v/>
      </c>
      <c r="W15">
        <f>INDEX('EIA Consumption'!$A:$BW,$E15,W$5)</f>
        <v/>
      </c>
      <c r="X15">
        <f>INDEX('EIA Consumption'!$A:$BW,$E15,X$5)</f>
        <v/>
      </c>
      <c r="Y15">
        <f>INDEX('EIA Consumption'!$A:$BW,$E15,Y$5)</f>
        <v/>
      </c>
      <c r="Z15">
        <f>INDEX('EIA Consumption'!$A:$BW,$E15,Z$5)</f>
        <v/>
      </c>
      <c r="AA15">
        <f>INDEX('EIA Consumption'!$A:$BW,$E15,AA$5)</f>
        <v/>
      </c>
      <c r="AB15">
        <f>INDEX('EIA Consumption'!$A:$BW,$E15,AB$5)</f>
        <v/>
      </c>
      <c r="AC15">
        <f>INDEX('EIA Consumption'!$A:$BW,$E15,AC$5)</f>
        <v/>
      </c>
      <c r="AD15">
        <f>INDEX('EIA Consumption'!$A:$BW,$E15,AD$5)</f>
        <v/>
      </c>
      <c r="AE15">
        <f>INDEX('EIA Consumption'!$A:$BW,$E15,AE$5)</f>
        <v/>
      </c>
      <c r="AF15">
        <f>INDEX('EIA Consumption'!$A:$BW,$E15,AF$5)</f>
        <v/>
      </c>
      <c r="AG15">
        <f>INDEX('EIA Consumption'!$A:$BW,$E15,AG$5)</f>
        <v/>
      </c>
      <c r="AH15">
        <f>INDEX('EIA Consumption'!$A:$BW,$E15,AH$5)</f>
        <v/>
      </c>
      <c r="AI15">
        <f>INDEX('EIA Consumption'!$A:$BW,$E15,AI$5)</f>
        <v/>
      </c>
      <c r="AJ15">
        <f>INDEX('EIA Consumption'!$A:$BW,$E15,AJ$5)</f>
        <v/>
      </c>
      <c r="AK15">
        <f>INDEX('EIA Consumption'!$A:$BW,$E15,AK$5)</f>
        <v/>
      </c>
      <c r="AL15">
        <f>INDEX('EIA Consumption'!$A:$BW,$E15,AL$5)</f>
        <v/>
      </c>
      <c r="AM15">
        <f>INDEX('EIA Consumption'!$A:$BW,$E15,AM$5)</f>
        <v/>
      </c>
      <c r="AN15">
        <f>INDEX('EIA Consumption'!$A:$BW,$E15,AN$5)</f>
        <v/>
      </c>
      <c r="AO15">
        <f>INDEX('EIA Consumption'!$A:$BW,$E15,AO$5)</f>
        <v/>
      </c>
      <c r="AP15">
        <f>INDEX('EIA Consumption'!$A:$BW,$E15,AP$5)</f>
        <v/>
      </c>
      <c r="AQ15">
        <f>INDEX('EIA Consumption'!$A:$BW,$E15,AQ$5)</f>
        <v/>
      </c>
      <c r="AR15">
        <f>INDEX('EIA Consumption'!$A:$BW,$E15,AR$5)</f>
        <v/>
      </c>
      <c r="AS15">
        <f>INDEX('EIA Consumption'!$A:$BW,$E15,AS$5)</f>
        <v/>
      </c>
      <c r="AT15">
        <f>INDEX('EIA Consumption'!$A:$BW,$E15,AT$5)</f>
        <v/>
      </c>
      <c r="AU15">
        <f>INDEX('EIA Consumption'!$A:$BW,$E15,AU$5)</f>
        <v/>
      </c>
      <c r="AV15">
        <f>INDEX('EIA Consumption'!$A:$BW,$E15,AV$5)</f>
        <v/>
      </c>
      <c r="AW15">
        <f>INDEX('EIA Consumption'!$A:$BW,$E15,AW$5)</f>
        <v/>
      </c>
      <c r="AX15">
        <f>INDEX('EIA Consumption'!$A:$BW,$E15,AX$5)</f>
        <v/>
      </c>
      <c r="AY15">
        <f>INDEX('EIA Consumption'!$A:$BW,$E15,AY$5)</f>
        <v/>
      </c>
      <c r="AZ15">
        <f>INDEX('EIA Consumption'!$A:$BW,$E15,AZ$5)</f>
        <v/>
      </c>
      <c r="BA15">
        <f>INDEX('EIA Consumption'!$A:$BW,$E15,BA$5)</f>
        <v/>
      </c>
      <c r="BB15">
        <f>INDEX('EIA Consumption'!$A:$BW,$E15,BB$5)</f>
        <v/>
      </c>
      <c r="BC15">
        <f>INDEX('EIA Consumption'!$A:$BW,$E15,BC$5)</f>
        <v/>
      </c>
      <c r="BD15">
        <f>INDEX('EIA Consumption'!$A:$BW,$E15,BD$5)</f>
        <v/>
      </c>
      <c r="BE15">
        <f>INDEX('EIA Consumption'!$A:$BW,$E15,BE$5)</f>
        <v/>
      </c>
      <c r="BF15">
        <f>INDEX('EIA Consumption'!$A:$BW,$E15,BF$5)</f>
        <v/>
      </c>
      <c r="BG15">
        <f>INDEX('EIA Consumption'!$A:$BW,$E15,BG$5)</f>
        <v/>
      </c>
      <c r="BH15">
        <f>INDEX('EIA Consumption'!$A:$BW,$E15,BH$5)</f>
        <v/>
      </c>
      <c r="BI15">
        <f>INDEX('EIA Consumption'!$A:$BW,$E15,BI$5)</f>
        <v/>
      </c>
      <c r="BJ15">
        <f>INDEX('EIA Consumption'!$A:$BW,$E15,BJ$5)</f>
        <v/>
      </c>
      <c r="BK15">
        <f>INDEX('EIA Consumption'!$A:$BW,$E15,BK$5)</f>
        <v/>
      </c>
      <c r="BL15">
        <f>INDEX('EIA Consumption'!$A:$BW,$E15,BL$5)</f>
        <v/>
      </c>
      <c r="BM15">
        <f>INDEX('EIA Consumption'!$A:$BW,$E15,BM$5)</f>
        <v/>
      </c>
      <c r="BN15">
        <f>INDEX('EIA Consumption'!$A:$BW,$E15,BN$5)</f>
        <v/>
      </c>
      <c r="BO15">
        <f>INDEX('EIA Consumption'!$A:$BW,$E15,BO$5)</f>
        <v/>
      </c>
      <c r="BP15">
        <f>INDEX('EIA Consumption'!$A:$BW,$E15,BP$5)</f>
        <v/>
      </c>
      <c r="BQ15">
        <f>INDEX('EIA Consumption'!$A:$BW,$E15,BQ$5)</f>
        <v/>
      </c>
      <c r="BR15">
        <f>INDEX('EIA Consumption'!$A:$BW,$E15,BR$5)</f>
        <v/>
      </c>
      <c r="BS15">
        <f>INDEX('EIA Consumption'!$A:$BW,$E15,BS$5)</f>
        <v/>
      </c>
      <c r="BT15">
        <f>INDEX('EIA Consumption'!$A:$BW,$E15,BT$5)</f>
        <v/>
      </c>
      <c r="BU15">
        <f>INDEX('EIA Consumption'!$A:$BW,$E15,BU$5)</f>
        <v/>
      </c>
      <c r="BV15">
        <f>INDEX('EIA Consumption'!$A:$BW,$E15,BV$5)</f>
        <v/>
      </c>
      <c r="BW15">
        <f>INDEX('EIA Consumption'!$A:$BW,$E15,BW$5)</f>
        <v/>
      </c>
      <c r="BX15">
        <f>INDEX('EIA Consumption'!$A:$BW,$E15,BX$5)</f>
        <v/>
      </c>
      <c r="BY15">
        <f>INDEX('EIA Consumption'!$A:$BW,$E15,BY$5)</f>
        <v/>
      </c>
    </row>
    <row r="16" spans="1:77">
      <c r="A16">
        <f>CONCATENATE(A$14,B16)</f>
        <v/>
      </c>
      <c r="B16" t="s">
        <v>36</v>
      </c>
      <c r="C16" t="s">
        <v>46</v>
      </c>
      <c r="D16" t="s">
        <v>35</v>
      </c>
      <c r="E16">
        <f>MATCH($C16,'EIA Consumption'!$C:$C,0)</f>
        <v/>
      </c>
      <c r="G16">
        <f>INDEX('EIA Consumption'!$A:$BW,$E16,G$5)</f>
        <v/>
      </c>
      <c r="H16">
        <f>INDEX('EIA Consumption'!$A:$BW,$E16,H$5)</f>
        <v/>
      </c>
      <c r="I16">
        <f>INDEX('EIA Consumption'!$A:$BW,$E16,I$5)</f>
        <v/>
      </c>
      <c r="J16">
        <f>INDEX('EIA Consumption'!$A:$BW,$E16,J$5)</f>
        <v/>
      </c>
      <c r="K16">
        <f>INDEX('EIA Consumption'!$A:$BW,$E16,K$5)</f>
        <v/>
      </c>
      <c r="L16">
        <f>INDEX('EIA Consumption'!$A:$BW,$E16,L$5)</f>
        <v/>
      </c>
      <c r="M16">
        <f>INDEX('EIA Consumption'!$A:$BW,$E16,M$5)</f>
        <v/>
      </c>
      <c r="N16">
        <f>INDEX('EIA Consumption'!$A:$BW,$E16,N$5)</f>
        <v/>
      </c>
      <c r="O16">
        <f>INDEX('EIA Consumption'!$A:$BW,$E16,O$5)</f>
        <v/>
      </c>
      <c r="P16">
        <f>INDEX('EIA Consumption'!$A:$BW,$E16,P$5)</f>
        <v/>
      </c>
      <c r="Q16">
        <f>INDEX('EIA Consumption'!$A:$BW,$E16,Q$5)</f>
        <v/>
      </c>
      <c r="R16">
        <f>INDEX('EIA Consumption'!$A:$BW,$E16,R$5)</f>
        <v/>
      </c>
      <c r="S16">
        <f>INDEX('EIA Consumption'!$A:$BW,$E16,S$5)</f>
        <v/>
      </c>
      <c r="T16">
        <f>INDEX('EIA Consumption'!$A:$BW,$E16,T$5)</f>
        <v/>
      </c>
      <c r="U16">
        <f>INDEX('EIA Consumption'!$A:$BW,$E16,U$5)</f>
        <v/>
      </c>
      <c r="V16">
        <f>INDEX('EIA Consumption'!$A:$BW,$E16,V$5)</f>
        <v/>
      </c>
      <c r="W16">
        <f>INDEX('EIA Consumption'!$A:$BW,$E16,W$5)</f>
        <v/>
      </c>
      <c r="X16">
        <f>INDEX('EIA Consumption'!$A:$BW,$E16,X$5)</f>
        <v/>
      </c>
      <c r="Y16">
        <f>INDEX('EIA Consumption'!$A:$BW,$E16,Y$5)</f>
        <v/>
      </c>
      <c r="Z16">
        <f>INDEX('EIA Consumption'!$A:$BW,$E16,Z$5)</f>
        <v/>
      </c>
      <c r="AA16">
        <f>INDEX('EIA Consumption'!$A:$BW,$E16,AA$5)</f>
        <v/>
      </c>
      <c r="AB16">
        <f>INDEX('EIA Consumption'!$A:$BW,$E16,AB$5)</f>
        <v/>
      </c>
      <c r="AC16">
        <f>INDEX('EIA Consumption'!$A:$BW,$E16,AC$5)</f>
        <v/>
      </c>
      <c r="AD16">
        <f>INDEX('EIA Consumption'!$A:$BW,$E16,AD$5)</f>
        <v/>
      </c>
      <c r="AE16">
        <f>INDEX('EIA Consumption'!$A:$BW,$E16,AE$5)</f>
        <v/>
      </c>
      <c r="AF16">
        <f>INDEX('EIA Consumption'!$A:$BW,$E16,AF$5)</f>
        <v/>
      </c>
      <c r="AG16">
        <f>INDEX('EIA Consumption'!$A:$BW,$E16,AG$5)</f>
        <v/>
      </c>
      <c r="AH16">
        <f>INDEX('EIA Consumption'!$A:$BW,$E16,AH$5)</f>
        <v/>
      </c>
      <c r="AI16">
        <f>INDEX('EIA Consumption'!$A:$BW,$E16,AI$5)</f>
        <v/>
      </c>
      <c r="AJ16">
        <f>INDEX('EIA Consumption'!$A:$BW,$E16,AJ$5)</f>
        <v/>
      </c>
      <c r="AK16">
        <f>INDEX('EIA Consumption'!$A:$BW,$E16,AK$5)</f>
        <v/>
      </c>
      <c r="AL16">
        <f>INDEX('EIA Consumption'!$A:$BW,$E16,AL$5)</f>
        <v/>
      </c>
      <c r="AM16">
        <f>INDEX('EIA Consumption'!$A:$BW,$E16,AM$5)</f>
        <v/>
      </c>
      <c r="AN16">
        <f>INDEX('EIA Consumption'!$A:$BW,$E16,AN$5)</f>
        <v/>
      </c>
      <c r="AO16">
        <f>INDEX('EIA Consumption'!$A:$BW,$E16,AO$5)</f>
        <v/>
      </c>
      <c r="AP16">
        <f>INDEX('EIA Consumption'!$A:$BW,$E16,AP$5)</f>
        <v/>
      </c>
      <c r="AQ16">
        <f>INDEX('EIA Consumption'!$A:$BW,$E16,AQ$5)</f>
        <v/>
      </c>
      <c r="AR16">
        <f>INDEX('EIA Consumption'!$A:$BW,$E16,AR$5)</f>
        <v/>
      </c>
      <c r="AS16">
        <f>INDEX('EIA Consumption'!$A:$BW,$E16,AS$5)</f>
        <v/>
      </c>
      <c r="AT16">
        <f>INDEX('EIA Consumption'!$A:$BW,$E16,AT$5)</f>
        <v/>
      </c>
      <c r="AU16">
        <f>INDEX('EIA Consumption'!$A:$BW,$E16,AU$5)</f>
        <v/>
      </c>
      <c r="AV16">
        <f>INDEX('EIA Consumption'!$A:$BW,$E16,AV$5)</f>
        <v/>
      </c>
      <c r="AW16">
        <f>INDEX('EIA Consumption'!$A:$BW,$E16,AW$5)</f>
        <v/>
      </c>
      <c r="AX16">
        <f>INDEX('EIA Consumption'!$A:$BW,$E16,AX$5)</f>
        <v/>
      </c>
      <c r="AY16">
        <f>INDEX('EIA Consumption'!$A:$BW,$E16,AY$5)</f>
        <v/>
      </c>
      <c r="AZ16">
        <f>INDEX('EIA Consumption'!$A:$BW,$E16,AZ$5)</f>
        <v/>
      </c>
      <c r="BA16">
        <f>INDEX('EIA Consumption'!$A:$BW,$E16,BA$5)</f>
        <v/>
      </c>
      <c r="BB16">
        <f>INDEX('EIA Consumption'!$A:$BW,$E16,BB$5)</f>
        <v/>
      </c>
      <c r="BC16">
        <f>INDEX('EIA Consumption'!$A:$BW,$E16,BC$5)</f>
        <v/>
      </c>
      <c r="BD16">
        <f>INDEX('EIA Consumption'!$A:$BW,$E16,BD$5)</f>
        <v/>
      </c>
      <c r="BE16">
        <f>INDEX('EIA Consumption'!$A:$BW,$E16,BE$5)</f>
        <v/>
      </c>
      <c r="BF16">
        <f>INDEX('EIA Consumption'!$A:$BW,$E16,BF$5)</f>
        <v/>
      </c>
      <c r="BG16">
        <f>INDEX('EIA Consumption'!$A:$BW,$E16,BG$5)</f>
        <v/>
      </c>
      <c r="BH16">
        <f>INDEX('EIA Consumption'!$A:$BW,$E16,BH$5)</f>
        <v/>
      </c>
      <c r="BI16">
        <f>INDEX('EIA Consumption'!$A:$BW,$E16,BI$5)</f>
        <v/>
      </c>
      <c r="BJ16">
        <f>INDEX('EIA Consumption'!$A:$BW,$E16,BJ$5)</f>
        <v/>
      </c>
      <c r="BK16">
        <f>INDEX('EIA Consumption'!$A:$BW,$E16,BK$5)</f>
        <v/>
      </c>
      <c r="BL16">
        <f>INDEX('EIA Consumption'!$A:$BW,$E16,BL$5)</f>
        <v/>
      </c>
      <c r="BM16">
        <f>INDEX('EIA Consumption'!$A:$BW,$E16,BM$5)</f>
        <v/>
      </c>
      <c r="BN16">
        <f>INDEX('EIA Consumption'!$A:$BW,$E16,BN$5)</f>
        <v/>
      </c>
      <c r="BO16">
        <f>INDEX('EIA Consumption'!$A:$BW,$E16,BO$5)</f>
        <v/>
      </c>
      <c r="BP16">
        <f>INDEX('EIA Consumption'!$A:$BW,$E16,BP$5)</f>
        <v/>
      </c>
      <c r="BQ16">
        <f>INDEX('EIA Consumption'!$A:$BW,$E16,BQ$5)</f>
        <v/>
      </c>
      <c r="BR16">
        <f>INDEX('EIA Consumption'!$A:$BW,$E16,BR$5)</f>
        <v/>
      </c>
      <c r="BS16">
        <f>INDEX('EIA Consumption'!$A:$BW,$E16,BS$5)</f>
        <v/>
      </c>
      <c r="BT16">
        <f>INDEX('EIA Consumption'!$A:$BW,$E16,BT$5)</f>
        <v/>
      </c>
      <c r="BU16">
        <f>INDEX('EIA Consumption'!$A:$BW,$E16,BU$5)</f>
        <v/>
      </c>
      <c r="BV16">
        <f>INDEX('EIA Consumption'!$A:$BW,$E16,BV$5)</f>
        <v/>
      </c>
      <c r="BW16">
        <f>INDEX('EIA Consumption'!$A:$BW,$E16,BW$5)</f>
        <v/>
      </c>
      <c r="BX16">
        <f>INDEX('EIA Consumption'!$A:$BW,$E16,BX$5)</f>
        <v/>
      </c>
      <c r="BY16">
        <f>INDEX('EIA Consumption'!$A:$BW,$E16,BY$5)</f>
        <v/>
      </c>
    </row>
    <row r="17" spans="1:77">
      <c r="A17">
        <f>CONCATENATE(A$14,B17)</f>
        <v/>
      </c>
      <c r="B17" t="s">
        <v>47</v>
      </c>
      <c r="C17" t="s">
        <v>48</v>
      </c>
      <c r="D17" t="s">
        <v>35</v>
      </c>
      <c r="E17">
        <f>MATCH($C17,'EIA Consumption'!$C:$C,0)</f>
        <v/>
      </c>
      <c r="G17">
        <f>INDEX('EIA Consumption'!$A:$BW,$E17,G$5)</f>
        <v/>
      </c>
      <c r="H17">
        <f>INDEX('EIA Consumption'!$A:$BW,$E17,H$5)</f>
        <v/>
      </c>
      <c r="I17">
        <f>INDEX('EIA Consumption'!$A:$BW,$E17,I$5)</f>
        <v/>
      </c>
      <c r="J17">
        <f>INDEX('EIA Consumption'!$A:$BW,$E17,J$5)</f>
        <v/>
      </c>
      <c r="K17">
        <f>INDEX('EIA Consumption'!$A:$BW,$E17,K$5)</f>
        <v/>
      </c>
      <c r="L17">
        <f>INDEX('EIA Consumption'!$A:$BW,$E17,L$5)</f>
        <v/>
      </c>
      <c r="M17">
        <f>INDEX('EIA Consumption'!$A:$BW,$E17,M$5)</f>
        <v/>
      </c>
      <c r="N17">
        <f>INDEX('EIA Consumption'!$A:$BW,$E17,N$5)</f>
        <v/>
      </c>
      <c r="O17">
        <f>INDEX('EIA Consumption'!$A:$BW,$E17,O$5)</f>
        <v/>
      </c>
      <c r="P17">
        <f>INDEX('EIA Consumption'!$A:$BW,$E17,P$5)</f>
        <v/>
      </c>
      <c r="Q17">
        <f>INDEX('EIA Consumption'!$A:$BW,$E17,Q$5)</f>
        <v/>
      </c>
      <c r="R17">
        <f>INDEX('EIA Consumption'!$A:$BW,$E17,R$5)</f>
        <v/>
      </c>
      <c r="S17">
        <f>INDEX('EIA Consumption'!$A:$BW,$E17,S$5)</f>
        <v/>
      </c>
      <c r="T17">
        <f>INDEX('EIA Consumption'!$A:$BW,$E17,T$5)</f>
        <v/>
      </c>
      <c r="U17">
        <f>INDEX('EIA Consumption'!$A:$BW,$E17,U$5)</f>
        <v/>
      </c>
      <c r="V17">
        <f>INDEX('EIA Consumption'!$A:$BW,$E17,V$5)</f>
        <v/>
      </c>
      <c r="W17">
        <f>INDEX('EIA Consumption'!$A:$BW,$E17,W$5)</f>
        <v/>
      </c>
      <c r="X17">
        <f>INDEX('EIA Consumption'!$A:$BW,$E17,X$5)</f>
        <v/>
      </c>
      <c r="Y17">
        <f>INDEX('EIA Consumption'!$A:$BW,$E17,Y$5)</f>
        <v/>
      </c>
      <c r="Z17">
        <f>INDEX('EIA Consumption'!$A:$BW,$E17,Z$5)</f>
        <v/>
      </c>
      <c r="AA17">
        <f>INDEX('EIA Consumption'!$A:$BW,$E17,AA$5)</f>
        <v/>
      </c>
      <c r="AB17">
        <f>INDEX('EIA Consumption'!$A:$BW,$E17,AB$5)</f>
        <v/>
      </c>
      <c r="AC17">
        <f>INDEX('EIA Consumption'!$A:$BW,$E17,AC$5)</f>
        <v/>
      </c>
      <c r="AD17">
        <f>INDEX('EIA Consumption'!$A:$BW,$E17,AD$5)</f>
        <v/>
      </c>
      <c r="AE17">
        <f>INDEX('EIA Consumption'!$A:$BW,$E17,AE$5)</f>
        <v/>
      </c>
      <c r="AF17">
        <f>INDEX('EIA Consumption'!$A:$BW,$E17,AF$5)</f>
        <v/>
      </c>
      <c r="AG17">
        <f>INDEX('EIA Consumption'!$A:$BW,$E17,AG$5)</f>
        <v/>
      </c>
      <c r="AH17">
        <f>INDEX('EIA Consumption'!$A:$BW,$E17,AH$5)</f>
        <v/>
      </c>
      <c r="AI17">
        <f>INDEX('EIA Consumption'!$A:$BW,$E17,AI$5)</f>
        <v/>
      </c>
      <c r="AJ17">
        <f>INDEX('EIA Consumption'!$A:$BW,$E17,AJ$5)</f>
        <v/>
      </c>
      <c r="AK17">
        <f>INDEX('EIA Consumption'!$A:$BW,$E17,AK$5)</f>
        <v/>
      </c>
      <c r="AL17">
        <f>INDEX('EIA Consumption'!$A:$BW,$E17,AL$5)</f>
        <v/>
      </c>
      <c r="AM17">
        <f>INDEX('EIA Consumption'!$A:$BW,$E17,AM$5)</f>
        <v/>
      </c>
      <c r="AN17">
        <f>INDEX('EIA Consumption'!$A:$BW,$E17,AN$5)</f>
        <v/>
      </c>
      <c r="AO17">
        <f>INDEX('EIA Consumption'!$A:$BW,$E17,AO$5)</f>
        <v/>
      </c>
      <c r="AP17">
        <f>INDEX('EIA Consumption'!$A:$BW,$E17,AP$5)</f>
        <v/>
      </c>
      <c r="AQ17">
        <f>INDEX('EIA Consumption'!$A:$BW,$E17,AQ$5)</f>
        <v/>
      </c>
      <c r="AR17">
        <f>INDEX('EIA Consumption'!$A:$BW,$E17,AR$5)</f>
        <v/>
      </c>
      <c r="AS17">
        <f>INDEX('EIA Consumption'!$A:$BW,$E17,AS$5)</f>
        <v/>
      </c>
      <c r="AT17">
        <f>INDEX('EIA Consumption'!$A:$BW,$E17,AT$5)</f>
        <v/>
      </c>
      <c r="AU17">
        <f>INDEX('EIA Consumption'!$A:$BW,$E17,AU$5)</f>
        <v/>
      </c>
      <c r="AV17">
        <f>INDEX('EIA Consumption'!$A:$BW,$E17,AV$5)</f>
        <v/>
      </c>
      <c r="AW17">
        <f>INDEX('EIA Consumption'!$A:$BW,$E17,AW$5)</f>
        <v/>
      </c>
      <c r="AX17">
        <f>INDEX('EIA Consumption'!$A:$BW,$E17,AX$5)</f>
        <v/>
      </c>
      <c r="AY17">
        <f>INDEX('EIA Consumption'!$A:$BW,$E17,AY$5)</f>
        <v/>
      </c>
      <c r="AZ17">
        <f>INDEX('EIA Consumption'!$A:$BW,$E17,AZ$5)</f>
        <v/>
      </c>
      <c r="BA17">
        <f>INDEX('EIA Consumption'!$A:$BW,$E17,BA$5)</f>
        <v/>
      </c>
      <c r="BB17">
        <f>INDEX('EIA Consumption'!$A:$BW,$E17,BB$5)</f>
        <v/>
      </c>
      <c r="BC17">
        <f>INDEX('EIA Consumption'!$A:$BW,$E17,BC$5)</f>
        <v/>
      </c>
      <c r="BD17">
        <f>INDEX('EIA Consumption'!$A:$BW,$E17,BD$5)</f>
        <v/>
      </c>
      <c r="BE17">
        <f>INDEX('EIA Consumption'!$A:$BW,$E17,BE$5)</f>
        <v/>
      </c>
      <c r="BF17">
        <f>INDEX('EIA Consumption'!$A:$BW,$E17,BF$5)</f>
        <v/>
      </c>
      <c r="BG17">
        <f>INDEX('EIA Consumption'!$A:$BW,$E17,BG$5)</f>
        <v/>
      </c>
      <c r="BH17">
        <f>INDEX('EIA Consumption'!$A:$BW,$E17,BH$5)</f>
        <v/>
      </c>
      <c r="BI17">
        <f>INDEX('EIA Consumption'!$A:$BW,$E17,BI$5)</f>
        <v/>
      </c>
      <c r="BJ17">
        <f>INDEX('EIA Consumption'!$A:$BW,$E17,BJ$5)</f>
        <v/>
      </c>
      <c r="BK17">
        <f>INDEX('EIA Consumption'!$A:$BW,$E17,BK$5)</f>
        <v/>
      </c>
      <c r="BL17">
        <f>INDEX('EIA Consumption'!$A:$BW,$E17,BL$5)</f>
        <v/>
      </c>
      <c r="BM17">
        <f>INDEX('EIA Consumption'!$A:$BW,$E17,BM$5)</f>
        <v/>
      </c>
      <c r="BN17">
        <f>INDEX('EIA Consumption'!$A:$BW,$E17,BN$5)</f>
        <v/>
      </c>
      <c r="BO17">
        <f>INDEX('EIA Consumption'!$A:$BW,$E17,BO$5)</f>
        <v/>
      </c>
      <c r="BP17">
        <f>INDEX('EIA Consumption'!$A:$BW,$E17,BP$5)</f>
        <v/>
      </c>
      <c r="BQ17">
        <f>INDEX('EIA Consumption'!$A:$BW,$E17,BQ$5)</f>
        <v/>
      </c>
      <c r="BR17">
        <f>INDEX('EIA Consumption'!$A:$BW,$E17,BR$5)</f>
        <v/>
      </c>
      <c r="BS17">
        <f>INDEX('EIA Consumption'!$A:$BW,$E17,BS$5)</f>
        <v/>
      </c>
      <c r="BT17">
        <f>INDEX('EIA Consumption'!$A:$BW,$E17,BT$5)</f>
        <v/>
      </c>
      <c r="BU17">
        <f>INDEX('EIA Consumption'!$A:$BW,$E17,BU$5)</f>
        <v/>
      </c>
      <c r="BV17">
        <f>INDEX('EIA Consumption'!$A:$BW,$E17,BV$5)</f>
        <v/>
      </c>
      <c r="BW17">
        <f>INDEX('EIA Consumption'!$A:$BW,$E17,BW$5)</f>
        <v/>
      </c>
      <c r="BX17">
        <f>INDEX('EIA Consumption'!$A:$BW,$E17,BX$5)</f>
        <v/>
      </c>
      <c r="BY17">
        <f>INDEX('EIA Consumption'!$A:$BW,$E17,BY$5)</f>
        <v/>
      </c>
    </row>
    <row r="18" spans="1:77">
      <c r="A18">
        <f>CONCATENATE(A$14,B18)</f>
        <v/>
      </c>
      <c r="B18" t="s">
        <v>38</v>
      </c>
      <c r="C18" t="s">
        <v>49</v>
      </c>
      <c r="D18" t="s">
        <v>35</v>
      </c>
      <c r="E18">
        <f>MATCH($C18,'EIA Consumption'!$C:$C,0)</f>
        <v/>
      </c>
      <c r="G18">
        <f>INDEX('EIA Consumption'!$A:$BW,$E18,G$5)</f>
        <v/>
      </c>
      <c r="H18">
        <f>INDEX('EIA Consumption'!$A:$BW,$E18,H$5)</f>
        <v/>
      </c>
      <c r="I18">
        <f>INDEX('EIA Consumption'!$A:$BW,$E18,I$5)</f>
        <v/>
      </c>
      <c r="J18">
        <f>INDEX('EIA Consumption'!$A:$BW,$E18,J$5)</f>
        <v/>
      </c>
      <c r="K18">
        <f>INDEX('EIA Consumption'!$A:$BW,$E18,K$5)</f>
        <v/>
      </c>
      <c r="L18">
        <f>INDEX('EIA Consumption'!$A:$BW,$E18,L$5)</f>
        <v/>
      </c>
      <c r="M18">
        <f>INDEX('EIA Consumption'!$A:$BW,$E18,M$5)</f>
        <v/>
      </c>
      <c r="N18">
        <f>INDEX('EIA Consumption'!$A:$BW,$E18,N$5)</f>
        <v/>
      </c>
      <c r="O18">
        <f>INDEX('EIA Consumption'!$A:$BW,$E18,O$5)</f>
        <v/>
      </c>
      <c r="P18">
        <f>INDEX('EIA Consumption'!$A:$BW,$E18,P$5)</f>
        <v/>
      </c>
      <c r="Q18">
        <f>INDEX('EIA Consumption'!$A:$BW,$E18,Q$5)</f>
        <v/>
      </c>
      <c r="R18">
        <f>INDEX('EIA Consumption'!$A:$BW,$E18,R$5)</f>
        <v/>
      </c>
      <c r="S18">
        <f>INDEX('EIA Consumption'!$A:$BW,$E18,S$5)</f>
        <v/>
      </c>
      <c r="T18">
        <f>INDEX('EIA Consumption'!$A:$BW,$E18,T$5)</f>
        <v/>
      </c>
      <c r="U18">
        <f>INDEX('EIA Consumption'!$A:$BW,$E18,U$5)</f>
        <v/>
      </c>
      <c r="V18">
        <f>INDEX('EIA Consumption'!$A:$BW,$E18,V$5)</f>
        <v/>
      </c>
      <c r="W18">
        <f>INDEX('EIA Consumption'!$A:$BW,$E18,W$5)</f>
        <v/>
      </c>
      <c r="X18">
        <f>INDEX('EIA Consumption'!$A:$BW,$E18,X$5)</f>
        <v/>
      </c>
      <c r="Y18">
        <f>INDEX('EIA Consumption'!$A:$BW,$E18,Y$5)</f>
        <v/>
      </c>
      <c r="Z18">
        <f>INDEX('EIA Consumption'!$A:$BW,$E18,Z$5)</f>
        <v/>
      </c>
      <c r="AA18">
        <f>INDEX('EIA Consumption'!$A:$BW,$E18,AA$5)</f>
        <v/>
      </c>
      <c r="AB18">
        <f>INDEX('EIA Consumption'!$A:$BW,$E18,AB$5)</f>
        <v/>
      </c>
      <c r="AC18">
        <f>INDEX('EIA Consumption'!$A:$BW,$E18,AC$5)</f>
        <v/>
      </c>
      <c r="AD18">
        <f>INDEX('EIA Consumption'!$A:$BW,$E18,AD$5)</f>
        <v/>
      </c>
      <c r="AE18">
        <f>INDEX('EIA Consumption'!$A:$BW,$E18,AE$5)</f>
        <v/>
      </c>
      <c r="AF18">
        <f>INDEX('EIA Consumption'!$A:$BW,$E18,AF$5)</f>
        <v/>
      </c>
      <c r="AG18">
        <f>INDEX('EIA Consumption'!$A:$BW,$E18,AG$5)</f>
        <v/>
      </c>
      <c r="AH18">
        <f>INDEX('EIA Consumption'!$A:$BW,$E18,AH$5)</f>
        <v/>
      </c>
      <c r="AI18">
        <f>INDEX('EIA Consumption'!$A:$BW,$E18,AI$5)</f>
        <v/>
      </c>
      <c r="AJ18">
        <f>INDEX('EIA Consumption'!$A:$BW,$E18,AJ$5)</f>
        <v/>
      </c>
      <c r="AK18">
        <f>INDEX('EIA Consumption'!$A:$BW,$E18,AK$5)</f>
        <v/>
      </c>
      <c r="AL18">
        <f>INDEX('EIA Consumption'!$A:$BW,$E18,AL$5)</f>
        <v/>
      </c>
      <c r="AM18">
        <f>INDEX('EIA Consumption'!$A:$BW,$E18,AM$5)</f>
        <v/>
      </c>
      <c r="AN18">
        <f>INDEX('EIA Consumption'!$A:$BW,$E18,AN$5)</f>
        <v/>
      </c>
      <c r="AO18">
        <f>INDEX('EIA Consumption'!$A:$BW,$E18,AO$5)</f>
        <v/>
      </c>
      <c r="AP18">
        <f>INDEX('EIA Consumption'!$A:$BW,$E18,AP$5)</f>
        <v/>
      </c>
      <c r="AQ18">
        <f>INDEX('EIA Consumption'!$A:$BW,$E18,AQ$5)</f>
        <v/>
      </c>
      <c r="AR18">
        <f>INDEX('EIA Consumption'!$A:$BW,$E18,AR$5)</f>
        <v/>
      </c>
      <c r="AS18">
        <f>INDEX('EIA Consumption'!$A:$BW,$E18,AS$5)</f>
        <v/>
      </c>
      <c r="AT18">
        <f>INDEX('EIA Consumption'!$A:$BW,$E18,AT$5)</f>
        <v/>
      </c>
      <c r="AU18">
        <f>INDEX('EIA Consumption'!$A:$BW,$E18,AU$5)</f>
        <v/>
      </c>
      <c r="AV18">
        <f>INDEX('EIA Consumption'!$A:$BW,$E18,AV$5)</f>
        <v/>
      </c>
      <c r="AW18">
        <f>INDEX('EIA Consumption'!$A:$BW,$E18,AW$5)</f>
        <v/>
      </c>
      <c r="AX18">
        <f>INDEX('EIA Consumption'!$A:$BW,$E18,AX$5)</f>
        <v/>
      </c>
      <c r="AY18">
        <f>INDEX('EIA Consumption'!$A:$BW,$E18,AY$5)</f>
        <v/>
      </c>
      <c r="AZ18">
        <f>INDEX('EIA Consumption'!$A:$BW,$E18,AZ$5)</f>
        <v/>
      </c>
      <c r="BA18">
        <f>INDEX('EIA Consumption'!$A:$BW,$E18,BA$5)</f>
        <v/>
      </c>
      <c r="BB18">
        <f>INDEX('EIA Consumption'!$A:$BW,$E18,BB$5)</f>
        <v/>
      </c>
      <c r="BC18">
        <f>INDEX('EIA Consumption'!$A:$BW,$E18,BC$5)</f>
        <v/>
      </c>
      <c r="BD18">
        <f>INDEX('EIA Consumption'!$A:$BW,$E18,BD$5)</f>
        <v/>
      </c>
      <c r="BE18">
        <f>INDEX('EIA Consumption'!$A:$BW,$E18,BE$5)</f>
        <v/>
      </c>
      <c r="BF18">
        <f>INDEX('EIA Consumption'!$A:$BW,$E18,BF$5)</f>
        <v/>
      </c>
      <c r="BG18">
        <f>INDEX('EIA Consumption'!$A:$BW,$E18,BG$5)</f>
        <v/>
      </c>
      <c r="BH18">
        <f>INDEX('EIA Consumption'!$A:$BW,$E18,BH$5)</f>
        <v/>
      </c>
      <c r="BI18">
        <f>INDEX('EIA Consumption'!$A:$BW,$E18,BI$5)</f>
        <v/>
      </c>
      <c r="BJ18">
        <f>INDEX('EIA Consumption'!$A:$BW,$E18,BJ$5)</f>
        <v/>
      </c>
      <c r="BK18">
        <f>INDEX('EIA Consumption'!$A:$BW,$E18,BK$5)</f>
        <v/>
      </c>
      <c r="BL18">
        <f>INDEX('EIA Consumption'!$A:$BW,$E18,BL$5)</f>
        <v/>
      </c>
      <c r="BM18">
        <f>INDEX('EIA Consumption'!$A:$BW,$E18,BM$5)</f>
        <v/>
      </c>
      <c r="BN18">
        <f>INDEX('EIA Consumption'!$A:$BW,$E18,BN$5)</f>
        <v/>
      </c>
      <c r="BO18">
        <f>INDEX('EIA Consumption'!$A:$BW,$E18,BO$5)</f>
        <v/>
      </c>
      <c r="BP18">
        <f>INDEX('EIA Consumption'!$A:$BW,$E18,BP$5)</f>
        <v/>
      </c>
      <c r="BQ18">
        <f>INDEX('EIA Consumption'!$A:$BW,$E18,BQ$5)</f>
        <v/>
      </c>
      <c r="BR18">
        <f>INDEX('EIA Consumption'!$A:$BW,$E18,BR$5)</f>
        <v/>
      </c>
      <c r="BS18">
        <f>INDEX('EIA Consumption'!$A:$BW,$E18,BS$5)</f>
        <v/>
      </c>
      <c r="BT18">
        <f>INDEX('EIA Consumption'!$A:$BW,$E18,BT$5)</f>
        <v/>
      </c>
      <c r="BU18">
        <f>INDEX('EIA Consumption'!$A:$BW,$E18,BU$5)</f>
        <v/>
      </c>
      <c r="BV18">
        <f>INDEX('EIA Consumption'!$A:$BW,$E18,BV$5)</f>
        <v/>
      </c>
      <c r="BW18">
        <f>INDEX('EIA Consumption'!$A:$BW,$E18,BW$5)</f>
        <v/>
      </c>
      <c r="BX18">
        <f>INDEX('EIA Consumption'!$A:$BW,$E18,BX$5)</f>
        <v/>
      </c>
      <c r="BY18">
        <f>INDEX('EIA Consumption'!$A:$BW,$E18,BY$5)</f>
        <v/>
      </c>
    </row>
    <row r="19" spans="1:77">
      <c r="A19">
        <f>CONCATENATE(A$14,B19)</f>
        <v/>
      </c>
      <c r="B19" t="s">
        <v>50</v>
      </c>
      <c r="C19" t="s">
        <v>51</v>
      </c>
      <c r="D19" t="s">
        <v>35</v>
      </c>
      <c r="E19">
        <f>MATCH($C19,'EIA Consumption'!$C:$C,0)</f>
        <v/>
      </c>
      <c r="G19">
        <f>INDEX('EIA Consumption'!$A:$BW,$E19,G$5)</f>
        <v/>
      </c>
      <c r="H19">
        <f>INDEX('EIA Consumption'!$A:$BW,$E19,H$5)</f>
        <v/>
      </c>
      <c r="I19">
        <f>INDEX('EIA Consumption'!$A:$BW,$E19,I$5)</f>
        <v/>
      </c>
      <c r="J19">
        <f>INDEX('EIA Consumption'!$A:$BW,$E19,J$5)</f>
        <v/>
      </c>
      <c r="K19">
        <f>INDEX('EIA Consumption'!$A:$BW,$E19,K$5)</f>
        <v/>
      </c>
      <c r="L19">
        <f>INDEX('EIA Consumption'!$A:$BW,$E19,L$5)</f>
        <v/>
      </c>
      <c r="M19">
        <f>INDEX('EIA Consumption'!$A:$BW,$E19,M$5)</f>
        <v/>
      </c>
      <c r="N19">
        <f>INDEX('EIA Consumption'!$A:$BW,$E19,N$5)</f>
        <v/>
      </c>
      <c r="O19">
        <f>INDEX('EIA Consumption'!$A:$BW,$E19,O$5)</f>
        <v/>
      </c>
      <c r="P19">
        <f>INDEX('EIA Consumption'!$A:$BW,$E19,P$5)</f>
        <v/>
      </c>
      <c r="Q19">
        <f>INDEX('EIA Consumption'!$A:$BW,$E19,Q$5)</f>
        <v/>
      </c>
      <c r="R19">
        <f>INDEX('EIA Consumption'!$A:$BW,$E19,R$5)</f>
        <v/>
      </c>
      <c r="S19">
        <f>INDEX('EIA Consumption'!$A:$BW,$E19,S$5)</f>
        <v/>
      </c>
      <c r="T19">
        <f>INDEX('EIA Consumption'!$A:$BW,$E19,T$5)</f>
        <v/>
      </c>
      <c r="U19">
        <f>INDEX('EIA Consumption'!$A:$BW,$E19,U$5)</f>
        <v/>
      </c>
      <c r="V19">
        <f>INDEX('EIA Consumption'!$A:$BW,$E19,V$5)</f>
        <v/>
      </c>
      <c r="W19">
        <f>INDEX('EIA Consumption'!$A:$BW,$E19,W$5)</f>
        <v/>
      </c>
      <c r="X19">
        <f>INDEX('EIA Consumption'!$A:$BW,$E19,X$5)</f>
        <v/>
      </c>
      <c r="Y19">
        <f>INDEX('EIA Consumption'!$A:$BW,$E19,Y$5)</f>
        <v/>
      </c>
      <c r="Z19">
        <f>INDEX('EIA Consumption'!$A:$BW,$E19,Z$5)</f>
        <v/>
      </c>
      <c r="AA19">
        <f>INDEX('EIA Consumption'!$A:$BW,$E19,AA$5)</f>
        <v/>
      </c>
      <c r="AB19">
        <f>INDEX('EIA Consumption'!$A:$BW,$E19,AB$5)</f>
        <v/>
      </c>
      <c r="AC19">
        <f>INDEX('EIA Consumption'!$A:$BW,$E19,AC$5)</f>
        <v/>
      </c>
      <c r="AD19">
        <f>INDEX('EIA Consumption'!$A:$BW,$E19,AD$5)</f>
        <v/>
      </c>
      <c r="AE19">
        <f>INDEX('EIA Consumption'!$A:$BW,$E19,AE$5)</f>
        <v/>
      </c>
      <c r="AF19">
        <f>INDEX('EIA Consumption'!$A:$BW,$E19,AF$5)</f>
        <v/>
      </c>
      <c r="AG19">
        <f>INDEX('EIA Consumption'!$A:$BW,$E19,AG$5)</f>
        <v/>
      </c>
      <c r="AH19">
        <f>INDEX('EIA Consumption'!$A:$BW,$E19,AH$5)</f>
        <v/>
      </c>
      <c r="AI19">
        <f>INDEX('EIA Consumption'!$A:$BW,$E19,AI$5)</f>
        <v/>
      </c>
      <c r="AJ19">
        <f>INDEX('EIA Consumption'!$A:$BW,$E19,AJ$5)</f>
        <v/>
      </c>
      <c r="AK19">
        <f>INDEX('EIA Consumption'!$A:$BW,$E19,AK$5)</f>
        <v/>
      </c>
      <c r="AL19">
        <f>INDEX('EIA Consumption'!$A:$BW,$E19,AL$5)</f>
        <v/>
      </c>
      <c r="AM19">
        <f>INDEX('EIA Consumption'!$A:$BW,$E19,AM$5)</f>
        <v/>
      </c>
      <c r="AN19">
        <f>INDEX('EIA Consumption'!$A:$BW,$E19,AN$5)</f>
        <v/>
      </c>
      <c r="AO19">
        <f>INDEX('EIA Consumption'!$A:$BW,$E19,AO$5)</f>
        <v/>
      </c>
      <c r="AP19">
        <f>INDEX('EIA Consumption'!$A:$BW,$E19,AP$5)</f>
        <v/>
      </c>
      <c r="AQ19">
        <f>INDEX('EIA Consumption'!$A:$BW,$E19,AQ$5)</f>
        <v/>
      </c>
      <c r="AR19">
        <f>INDEX('EIA Consumption'!$A:$BW,$E19,AR$5)</f>
        <v/>
      </c>
      <c r="AS19">
        <f>INDEX('EIA Consumption'!$A:$BW,$E19,AS$5)</f>
        <v/>
      </c>
      <c r="AT19">
        <f>INDEX('EIA Consumption'!$A:$BW,$E19,AT$5)</f>
        <v/>
      </c>
      <c r="AU19">
        <f>INDEX('EIA Consumption'!$A:$BW,$E19,AU$5)</f>
        <v/>
      </c>
      <c r="AV19">
        <f>INDEX('EIA Consumption'!$A:$BW,$E19,AV$5)</f>
        <v/>
      </c>
      <c r="AW19">
        <f>INDEX('EIA Consumption'!$A:$BW,$E19,AW$5)</f>
        <v/>
      </c>
      <c r="AX19">
        <f>INDEX('EIA Consumption'!$A:$BW,$E19,AX$5)</f>
        <v/>
      </c>
      <c r="AY19">
        <f>INDEX('EIA Consumption'!$A:$BW,$E19,AY$5)</f>
        <v/>
      </c>
      <c r="AZ19">
        <f>INDEX('EIA Consumption'!$A:$BW,$E19,AZ$5)</f>
        <v/>
      </c>
      <c r="BA19">
        <f>INDEX('EIA Consumption'!$A:$BW,$E19,BA$5)</f>
        <v/>
      </c>
      <c r="BB19">
        <f>INDEX('EIA Consumption'!$A:$BW,$E19,BB$5)</f>
        <v/>
      </c>
      <c r="BC19">
        <f>INDEX('EIA Consumption'!$A:$BW,$E19,BC$5)</f>
        <v/>
      </c>
      <c r="BD19">
        <f>INDEX('EIA Consumption'!$A:$BW,$E19,BD$5)</f>
        <v/>
      </c>
      <c r="BE19">
        <f>INDEX('EIA Consumption'!$A:$BW,$E19,BE$5)</f>
        <v/>
      </c>
      <c r="BF19">
        <f>INDEX('EIA Consumption'!$A:$BW,$E19,BF$5)</f>
        <v/>
      </c>
      <c r="BG19">
        <f>INDEX('EIA Consumption'!$A:$BW,$E19,BG$5)</f>
        <v/>
      </c>
      <c r="BH19">
        <f>INDEX('EIA Consumption'!$A:$BW,$E19,BH$5)</f>
        <v/>
      </c>
      <c r="BI19">
        <f>INDEX('EIA Consumption'!$A:$BW,$E19,BI$5)</f>
        <v/>
      </c>
      <c r="BJ19">
        <f>INDEX('EIA Consumption'!$A:$BW,$E19,BJ$5)</f>
        <v/>
      </c>
      <c r="BK19">
        <f>INDEX('EIA Consumption'!$A:$BW,$E19,BK$5)</f>
        <v/>
      </c>
      <c r="BL19">
        <f>INDEX('EIA Consumption'!$A:$BW,$E19,BL$5)</f>
        <v/>
      </c>
      <c r="BM19">
        <f>INDEX('EIA Consumption'!$A:$BW,$E19,BM$5)</f>
        <v/>
      </c>
      <c r="BN19">
        <f>INDEX('EIA Consumption'!$A:$BW,$E19,BN$5)</f>
        <v/>
      </c>
      <c r="BO19">
        <f>INDEX('EIA Consumption'!$A:$BW,$E19,BO$5)</f>
        <v/>
      </c>
      <c r="BP19">
        <f>INDEX('EIA Consumption'!$A:$BW,$E19,BP$5)</f>
        <v/>
      </c>
      <c r="BQ19">
        <f>INDEX('EIA Consumption'!$A:$BW,$E19,BQ$5)</f>
        <v/>
      </c>
      <c r="BR19">
        <f>INDEX('EIA Consumption'!$A:$BW,$E19,BR$5)</f>
        <v/>
      </c>
      <c r="BS19">
        <f>INDEX('EIA Consumption'!$A:$BW,$E19,BS$5)</f>
        <v/>
      </c>
      <c r="BT19">
        <f>INDEX('EIA Consumption'!$A:$BW,$E19,BT$5)</f>
        <v/>
      </c>
      <c r="BU19">
        <f>INDEX('EIA Consumption'!$A:$BW,$E19,BU$5)</f>
        <v/>
      </c>
      <c r="BV19">
        <f>INDEX('EIA Consumption'!$A:$BW,$E19,BV$5)</f>
        <v/>
      </c>
      <c r="BW19">
        <f>INDEX('EIA Consumption'!$A:$BW,$E19,BW$5)</f>
        <v/>
      </c>
      <c r="BX19">
        <f>INDEX('EIA Consumption'!$A:$BW,$E19,BX$5)</f>
        <v/>
      </c>
      <c r="BY19">
        <f>INDEX('EIA Consumption'!$A:$BW,$E19,BY$5)</f>
        <v/>
      </c>
    </row>
    <row r="20" spans="1:77">
      <c r="A20">
        <f>CONCATENATE(A$14,B20)</f>
        <v/>
      </c>
      <c r="B20" t="s">
        <v>52</v>
      </c>
      <c r="C20" t="s">
        <v>53</v>
      </c>
      <c r="D20" t="s">
        <v>35</v>
      </c>
      <c r="E20">
        <f>MATCH($C20,'EIA Consumption'!$C:$C,0)</f>
        <v/>
      </c>
      <c r="G20">
        <f>INDEX('EIA Consumption'!$A:$BW,$E20,G$5)</f>
        <v/>
      </c>
      <c r="H20">
        <f>INDEX('EIA Consumption'!$A:$BW,$E20,H$5)</f>
        <v/>
      </c>
      <c r="I20">
        <f>INDEX('EIA Consumption'!$A:$BW,$E20,I$5)</f>
        <v/>
      </c>
      <c r="J20">
        <f>INDEX('EIA Consumption'!$A:$BW,$E20,J$5)</f>
        <v/>
      </c>
      <c r="K20">
        <f>INDEX('EIA Consumption'!$A:$BW,$E20,K$5)</f>
        <v/>
      </c>
      <c r="L20">
        <f>INDEX('EIA Consumption'!$A:$BW,$E20,L$5)</f>
        <v/>
      </c>
      <c r="M20">
        <f>INDEX('EIA Consumption'!$A:$BW,$E20,M$5)</f>
        <v/>
      </c>
      <c r="N20">
        <f>INDEX('EIA Consumption'!$A:$BW,$E20,N$5)</f>
        <v/>
      </c>
      <c r="O20">
        <f>INDEX('EIA Consumption'!$A:$BW,$E20,O$5)</f>
        <v/>
      </c>
      <c r="P20">
        <f>INDEX('EIA Consumption'!$A:$BW,$E20,P$5)</f>
        <v/>
      </c>
      <c r="Q20">
        <f>INDEX('EIA Consumption'!$A:$BW,$E20,Q$5)</f>
        <v/>
      </c>
      <c r="R20">
        <f>INDEX('EIA Consumption'!$A:$BW,$E20,R$5)</f>
        <v/>
      </c>
      <c r="S20">
        <f>INDEX('EIA Consumption'!$A:$BW,$E20,S$5)</f>
        <v/>
      </c>
      <c r="T20">
        <f>INDEX('EIA Consumption'!$A:$BW,$E20,T$5)</f>
        <v/>
      </c>
      <c r="U20">
        <f>INDEX('EIA Consumption'!$A:$BW,$E20,U$5)</f>
        <v/>
      </c>
      <c r="V20">
        <f>INDEX('EIA Consumption'!$A:$BW,$E20,V$5)</f>
        <v/>
      </c>
      <c r="W20">
        <f>INDEX('EIA Consumption'!$A:$BW,$E20,W$5)</f>
        <v/>
      </c>
      <c r="X20">
        <f>INDEX('EIA Consumption'!$A:$BW,$E20,X$5)</f>
        <v/>
      </c>
      <c r="Y20">
        <f>INDEX('EIA Consumption'!$A:$BW,$E20,Y$5)</f>
        <v/>
      </c>
      <c r="Z20">
        <f>INDEX('EIA Consumption'!$A:$BW,$E20,Z$5)</f>
        <v/>
      </c>
      <c r="AA20">
        <f>INDEX('EIA Consumption'!$A:$BW,$E20,AA$5)</f>
        <v/>
      </c>
      <c r="AB20">
        <f>INDEX('EIA Consumption'!$A:$BW,$E20,AB$5)</f>
        <v/>
      </c>
      <c r="AC20">
        <f>INDEX('EIA Consumption'!$A:$BW,$E20,AC$5)</f>
        <v/>
      </c>
      <c r="AD20">
        <f>INDEX('EIA Consumption'!$A:$BW,$E20,AD$5)</f>
        <v/>
      </c>
      <c r="AE20">
        <f>INDEX('EIA Consumption'!$A:$BW,$E20,AE$5)</f>
        <v/>
      </c>
      <c r="AF20">
        <f>INDEX('EIA Consumption'!$A:$BW,$E20,AF$5)</f>
        <v/>
      </c>
      <c r="AG20">
        <f>INDEX('EIA Consumption'!$A:$BW,$E20,AG$5)</f>
        <v/>
      </c>
      <c r="AH20">
        <f>INDEX('EIA Consumption'!$A:$BW,$E20,AH$5)</f>
        <v/>
      </c>
      <c r="AI20">
        <f>INDEX('EIA Consumption'!$A:$BW,$E20,AI$5)</f>
        <v/>
      </c>
      <c r="AJ20">
        <f>INDEX('EIA Consumption'!$A:$BW,$E20,AJ$5)</f>
        <v/>
      </c>
      <c r="AK20">
        <f>INDEX('EIA Consumption'!$A:$BW,$E20,AK$5)</f>
        <v/>
      </c>
      <c r="AL20">
        <f>INDEX('EIA Consumption'!$A:$BW,$E20,AL$5)</f>
        <v/>
      </c>
      <c r="AM20">
        <f>INDEX('EIA Consumption'!$A:$BW,$E20,AM$5)</f>
        <v/>
      </c>
      <c r="AN20">
        <f>INDEX('EIA Consumption'!$A:$BW,$E20,AN$5)</f>
        <v/>
      </c>
      <c r="AO20">
        <f>INDEX('EIA Consumption'!$A:$BW,$E20,AO$5)</f>
        <v/>
      </c>
      <c r="AP20">
        <f>INDEX('EIA Consumption'!$A:$BW,$E20,AP$5)</f>
        <v/>
      </c>
      <c r="AQ20">
        <f>INDEX('EIA Consumption'!$A:$BW,$E20,AQ$5)</f>
        <v/>
      </c>
      <c r="AR20">
        <f>INDEX('EIA Consumption'!$A:$BW,$E20,AR$5)</f>
        <v/>
      </c>
      <c r="AS20">
        <f>INDEX('EIA Consumption'!$A:$BW,$E20,AS$5)</f>
        <v/>
      </c>
      <c r="AT20">
        <f>INDEX('EIA Consumption'!$A:$BW,$E20,AT$5)</f>
        <v/>
      </c>
      <c r="AU20">
        <f>INDEX('EIA Consumption'!$A:$BW,$E20,AU$5)</f>
        <v/>
      </c>
      <c r="AV20">
        <f>INDEX('EIA Consumption'!$A:$BW,$E20,AV$5)</f>
        <v/>
      </c>
      <c r="AW20">
        <f>INDEX('EIA Consumption'!$A:$BW,$E20,AW$5)</f>
        <v/>
      </c>
      <c r="AX20">
        <f>INDEX('EIA Consumption'!$A:$BW,$E20,AX$5)</f>
        <v/>
      </c>
      <c r="AY20">
        <f>INDEX('EIA Consumption'!$A:$BW,$E20,AY$5)</f>
        <v/>
      </c>
      <c r="AZ20">
        <f>INDEX('EIA Consumption'!$A:$BW,$E20,AZ$5)</f>
        <v/>
      </c>
      <c r="BA20">
        <f>INDEX('EIA Consumption'!$A:$BW,$E20,BA$5)</f>
        <v/>
      </c>
      <c r="BB20">
        <f>INDEX('EIA Consumption'!$A:$BW,$E20,BB$5)</f>
        <v/>
      </c>
      <c r="BC20">
        <f>INDEX('EIA Consumption'!$A:$BW,$E20,BC$5)</f>
        <v/>
      </c>
      <c r="BD20">
        <f>INDEX('EIA Consumption'!$A:$BW,$E20,BD$5)</f>
        <v/>
      </c>
      <c r="BE20">
        <f>INDEX('EIA Consumption'!$A:$BW,$E20,BE$5)</f>
        <v/>
      </c>
      <c r="BF20">
        <f>INDEX('EIA Consumption'!$A:$BW,$E20,BF$5)</f>
        <v/>
      </c>
      <c r="BG20">
        <f>INDEX('EIA Consumption'!$A:$BW,$E20,BG$5)</f>
        <v/>
      </c>
      <c r="BH20">
        <f>INDEX('EIA Consumption'!$A:$BW,$E20,BH$5)</f>
        <v/>
      </c>
      <c r="BI20">
        <f>INDEX('EIA Consumption'!$A:$BW,$E20,BI$5)</f>
        <v/>
      </c>
      <c r="BJ20">
        <f>INDEX('EIA Consumption'!$A:$BW,$E20,BJ$5)</f>
        <v/>
      </c>
      <c r="BK20">
        <f>INDEX('EIA Consumption'!$A:$BW,$E20,BK$5)</f>
        <v/>
      </c>
      <c r="BL20">
        <f>INDEX('EIA Consumption'!$A:$BW,$E20,BL$5)</f>
        <v/>
      </c>
      <c r="BM20">
        <f>INDEX('EIA Consumption'!$A:$BW,$E20,BM$5)</f>
        <v/>
      </c>
      <c r="BN20">
        <f>INDEX('EIA Consumption'!$A:$BW,$E20,BN$5)</f>
        <v/>
      </c>
      <c r="BO20">
        <f>INDEX('EIA Consumption'!$A:$BW,$E20,BO$5)</f>
        <v/>
      </c>
      <c r="BP20">
        <f>INDEX('EIA Consumption'!$A:$BW,$E20,BP$5)</f>
        <v/>
      </c>
      <c r="BQ20">
        <f>INDEX('EIA Consumption'!$A:$BW,$E20,BQ$5)</f>
        <v/>
      </c>
      <c r="BR20">
        <f>INDEX('EIA Consumption'!$A:$BW,$E20,BR$5)</f>
        <v/>
      </c>
      <c r="BS20">
        <f>INDEX('EIA Consumption'!$A:$BW,$E20,BS$5)</f>
        <v/>
      </c>
      <c r="BT20">
        <f>INDEX('EIA Consumption'!$A:$BW,$E20,BT$5)</f>
        <v/>
      </c>
      <c r="BU20">
        <f>INDEX('EIA Consumption'!$A:$BW,$E20,BU$5)</f>
        <v/>
      </c>
      <c r="BV20">
        <f>INDEX('EIA Consumption'!$A:$BW,$E20,BV$5)</f>
        <v/>
      </c>
      <c r="BW20">
        <f>INDEX('EIA Consumption'!$A:$BW,$E20,BW$5)</f>
        <v/>
      </c>
      <c r="BX20">
        <f>INDEX('EIA Consumption'!$A:$BW,$E20,BX$5)</f>
        <v/>
      </c>
      <c r="BY20">
        <f>INDEX('EIA Consumption'!$A:$BW,$E20,BY$5)</f>
        <v/>
      </c>
    </row>
    <row r="21" spans="1:77">
      <c r="A21">
        <f>CONCATENATE(A$14,B21)</f>
        <v/>
      </c>
      <c r="B21" t="s">
        <v>40</v>
      </c>
      <c r="C21" t="s">
        <v>54</v>
      </c>
      <c r="D21" t="s">
        <v>35</v>
      </c>
      <c r="E21">
        <f>MATCH($C21,'EIA Consumption'!$C:$C,0)</f>
        <v/>
      </c>
      <c r="G21">
        <f>INDEX('EIA Consumption'!$A:$BW,$E21,G$5)</f>
        <v/>
      </c>
      <c r="H21">
        <f>INDEX('EIA Consumption'!$A:$BW,$E21,H$5)</f>
        <v/>
      </c>
      <c r="I21">
        <f>INDEX('EIA Consumption'!$A:$BW,$E21,I$5)</f>
        <v/>
      </c>
      <c r="J21">
        <f>INDEX('EIA Consumption'!$A:$BW,$E21,J$5)</f>
        <v/>
      </c>
      <c r="K21">
        <f>INDEX('EIA Consumption'!$A:$BW,$E21,K$5)</f>
        <v/>
      </c>
      <c r="L21">
        <f>INDEX('EIA Consumption'!$A:$BW,$E21,L$5)</f>
        <v/>
      </c>
      <c r="M21">
        <f>INDEX('EIA Consumption'!$A:$BW,$E21,M$5)</f>
        <v/>
      </c>
      <c r="N21">
        <f>INDEX('EIA Consumption'!$A:$BW,$E21,N$5)</f>
        <v/>
      </c>
      <c r="O21">
        <f>INDEX('EIA Consumption'!$A:$BW,$E21,O$5)</f>
        <v/>
      </c>
      <c r="P21">
        <f>INDEX('EIA Consumption'!$A:$BW,$E21,P$5)</f>
        <v/>
      </c>
      <c r="Q21">
        <f>INDEX('EIA Consumption'!$A:$BW,$E21,Q$5)</f>
        <v/>
      </c>
      <c r="R21">
        <f>INDEX('EIA Consumption'!$A:$BW,$E21,R$5)</f>
        <v/>
      </c>
      <c r="S21">
        <f>INDEX('EIA Consumption'!$A:$BW,$E21,S$5)</f>
        <v/>
      </c>
      <c r="T21">
        <f>INDEX('EIA Consumption'!$A:$BW,$E21,T$5)</f>
        <v/>
      </c>
      <c r="U21">
        <f>INDEX('EIA Consumption'!$A:$BW,$E21,U$5)</f>
        <v/>
      </c>
      <c r="V21">
        <f>INDEX('EIA Consumption'!$A:$BW,$E21,V$5)</f>
        <v/>
      </c>
      <c r="W21">
        <f>INDEX('EIA Consumption'!$A:$BW,$E21,W$5)</f>
        <v/>
      </c>
      <c r="X21">
        <f>INDEX('EIA Consumption'!$A:$BW,$E21,X$5)</f>
        <v/>
      </c>
      <c r="Y21">
        <f>INDEX('EIA Consumption'!$A:$BW,$E21,Y$5)</f>
        <v/>
      </c>
      <c r="Z21">
        <f>INDEX('EIA Consumption'!$A:$BW,$E21,Z$5)</f>
        <v/>
      </c>
      <c r="AA21">
        <f>INDEX('EIA Consumption'!$A:$BW,$E21,AA$5)</f>
        <v/>
      </c>
      <c r="AB21">
        <f>INDEX('EIA Consumption'!$A:$BW,$E21,AB$5)</f>
        <v/>
      </c>
      <c r="AC21">
        <f>INDEX('EIA Consumption'!$A:$BW,$E21,AC$5)</f>
        <v/>
      </c>
      <c r="AD21">
        <f>INDEX('EIA Consumption'!$A:$BW,$E21,AD$5)</f>
        <v/>
      </c>
      <c r="AE21">
        <f>INDEX('EIA Consumption'!$A:$BW,$E21,AE$5)</f>
        <v/>
      </c>
      <c r="AF21">
        <f>INDEX('EIA Consumption'!$A:$BW,$E21,AF$5)</f>
        <v/>
      </c>
      <c r="AG21">
        <f>INDEX('EIA Consumption'!$A:$BW,$E21,AG$5)</f>
        <v/>
      </c>
      <c r="AH21">
        <f>INDEX('EIA Consumption'!$A:$BW,$E21,AH$5)</f>
        <v/>
      </c>
      <c r="AI21">
        <f>INDEX('EIA Consumption'!$A:$BW,$E21,AI$5)</f>
        <v/>
      </c>
      <c r="AJ21">
        <f>INDEX('EIA Consumption'!$A:$BW,$E21,AJ$5)</f>
        <v/>
      </c>
      <c r="AK21">
        <f>INDEX('EIA Consumption'!$A:$BW,$E21,AK$5)</f>
        <v/>
      </c>
      <c r="AL21">
        <f>INDEX('EIA Consumption'!$A:$BW,$E21,AL$5)</f>
        <v/>
      </c>
      <c r="AM21">
        <f>INDEX('EIA Consumption'!$A:$BW,$E21,AM$5)</f>
        <v/>
      </c>
      <c r="AN21">
        <f>INDEX('EIA Consumption'!$A:$BW,$E21,AN$5)</f>
        <v/>
      </c>
      <c r="AO21">
        <f>INDEX('EIA Consumption'!$A:$BW,$E21,AO$5)</f>
        <v/>
      </c>
      <c r="AP21">
        <f>INDEX('EIA Consumption'!$A:$BW,$E21,AP$5)</f>
        <v/>
      </c>
      <c r="AQ21">
        <f>INDEX('EIA Consumption'!$A:$BW,$E21,AQ$5)</f>
        <v/>
      </c>
      <c r="AR21">
        <f>INDEX('EIA Consumption'!$A:$BW,$E21,AR$5)</f>
        <v/>
      </c>
      <c r="AS21">
        <f>INDEX('EIA Consumption'!$A:$BW,$E21,AS$5)</f>
        <v/>
      </c>
      <c r="AT21">
        <f>INDEX('EIA Consumption'!$A:$BW,$E21,AT$5)</f>
        <v/>
      </c>
      <c r="AU21">
        <f>INDEX('EIA Consumption'!$A:$BW,$E21,AU$5)</f>
        <v/>
      </c>
      <c r="AV21">
        <f>INDEX('EIA Consumption'!$A:$BW,$E21,AV$5)</f>
        <v/>
      </c>
      <c r="AW21">
        <f>INDEX('EIA Consumption'!$A:$BW,$E21,AW$5)</f>
        <v/>
      </c>
      <c r="AX21">
        <f>INDEX('EIA Consumption'!$A:$BW,$E21,AX$5)</f>
        <v/>
      </c>
      <c r="AY21">
        <f>INDEX('EIA Consumption'!$A:$BW,$E21,AY$5)</f>
        <v/>
      </c>
      <c r="AZ21">
        <f>INDEX('EIA Consumption'!$A:$BW,$E21,AZ$5)</f>
        <v/>
      </c>
      <c r="BA21">
        <f>INDEX('EIA Consumption'!$A:$BW,$E21,BA$5)</f>
        <v/>
      </c>
      <c r="BB21">
        <f>INDEX('EIA Consumption'!$A:$BW,$E21,BB$5)</f>
        <v/>
      </c>
      <c r="BC21">
        <f>INDEX('EIA Consumption'!$A:$BW,$E21,BC$5)</f>
        <v/>
      </c>
      <c r="BD21">
        <f>INDEX('EIA Consumption'!$A:$BW,$E21,BD$5)</f>
        <v/>
      </c>
      <c r="BE21">
        <f>INDEX('EIA Consumption'!$A:$BW,$E21,BE$5)</f>
        <v/>
      </c>
      <c r="BF21">
        <f>INDEX('EIA Consumption'!$A:$BW,$E21,BF$5)</f>
        <v/>
      </c>
      <c r="BG21">
        <f>INDEX('EIA Consumption'!$A:$BW,$E21,BG$5)</f>
        <v/>
      </c>
      <c r="BH21">
        <f>INDEX('EIA Consumption'!$A:$BW,$E21,BH$5)</f>
        <v/>
      </c>
      <c r="BI21">
        <f>INDEX('EIA Consumption'!$A:$BW,$E21,BI$5)</f>
        <v/>
      </c>
      <c r="BJ21">
        <f>INDEX('EIA Consumption'!$A:$BW,$E21,BJ$5)</f>
        <v/>
      </c>
      <c r="BK21">
        <f>INDEX('EIA Consumption'!$A:$BW,$E21,BK$5)</f>
        <v/>
      </c>
      <c r="BL21">
        <f>INDEX('EIA Consumption'!$A:$BW,$E21,BL$5)</f>
        <v/>
      </c>
      <c r="BM21">
        <f>INDEX('EIA Consumption'!$A:$BW,$E21,BM$5)</f>
        <v/>
      </c>
      <c r="BN21">
        <f>INDEX('EIA Consumption'!$A:$BW,$E21,BN$5)</f>
        <v/>
      </c>
      <c r="BO21">
        <f>INDEX('EIA Consumption'!$A:$BW,$E21,BO$5)</f>
        <v/>
      </c>
      <c r="BP21">
        <f>INDEX('EIA Consumption'!$A:$BW,$E21,BP$5)</f>
        <v/>
      </c>
      <c r="BQ21">
        <f>INDEX('EIA Consumption'!$A:$BW,$E21,BQ$5)</f>
        <v/>
      </c>
      <c r="BR21">
        <f>INDEX('EIA Consumption'!$A:$BW,$E21,BR$5)</f>
        <v/>
      </c>
      <c r="BS21">
        <f>INDEX('EIA Consumption'!$A:$BW,$E21,BS$5)</f>
        <v/>
      </c>
      <c r="BT21">
        <f>INDEX('EIA Consumption'!$A:$BW,$E21,BT$5)</f>
        <v/>
      </c>
      <c r="BU21">
        <f>INDEX('EIA Consumption'!$A:$BW,$E21,BU$5)</f>
        <v/>
      </c>
      <c r="BV21">
        <f>INDEX('EIA Consumption'!$A:$BW,$E21,BV$5)</f>
        <v/>
      </c>
      <c r="BW21">
        <f>INDEX('EIA Consumption'!$A:$BW,$E21,BW$5)</f>
        <v/>
      </c>
      <c r="BX21">
        <f>INDEX('EIA Consumption'!$A:$BW,$E21,BX$5)</f>
        <v/>
      </c>
      <c r="BY21">
        <f>INDEX('EIA Consumption'!$A:$BW,$E21,BY$5)</f>
        <v/>
      </c>
    </row>
    <row r="22" spans="1:77">
      <c r="A22">
        <f>CONCATENATE(A$14,B22)</f>
        <v/>
      </c>
      <c r="B22" t="s">
        <v>42</v>
      </c>
      <c r="C22" t="s">
        <v>55</v>
      </c>
      <c r="D22" t="s">
        <v>35</v>
      </c>
      <c r="E22">
        <f>MATCH($C22,'EIA Consumption'!$C:$C,0)</f>
        <v/>
      </c>
      <c r="G22">
        <f>INDEX('EIA Consumption'!$A:$BW,$E22,G$5)</f>
        <v/>
      </c>
      <c r="H22">
        <f>INDEX('EIA Consumption'!$A:$BW,$E22,H$5)</f>
        <v/>
      </c>
      <c r="I22">
        <f>INDEX('EIA Consumption'!$A:$BW,$E22,I$5)</f>
        <v/>
      </c>
      <c r="J22">
        <f>INDEX('EIA Consumption'!$A:$BW,$E22,J$5)</f>
        <v/>
      </c>
      <c r="K22">
        <f>INDEX('EIA Consumption'!$A:$BW,$E22,K$5)</f>
        <v/>
      </c>
      <c r="L22">
        <f>INDEX('EIA Consumption'!$A:$BW,$E22,L$5)</f>
        <v/>
      </c>
      <c r="M22">
        <f>INDEX('EIA Consumption'!$A:$BW,$E22,M$5)</f>
        <v/>
      </c>
      <c r="N22">
        <f>INDEX('EIA Consumption'!$A:$BW,$E22,N$5)</f>
        <v/>
      </c>
      <c r="O22">
        <f>INDEX('EIA Consumption'!$A:$BW,$E22,O$5)</f>
        <v/>
      </c>
      <c r="P22">
        <f>INDEX('EIA Consumption'!$A:$BW,$E22,P$5)</f>
        <v/>
      </c>
      <c r="Q22">
        <f>INDEX('EIA Consumption'!$A:$BW,$E22,Q$5)</f>
        <v/>
      </c>
      <c r="R22">
        <f>INDEX('EIA Consumption'!$A:$BW,$E22,R$5)</f>
        <v/>
      </c>
      <c r="S22">
        <f>INDEX('EIA Consumption'!$A:$BW,$E22,S$5)</f>
        <v/>
      </c>
      <c r="T22">
        <f>INDEX('EIA Consumption'!$A:$BW,$E22,T$5)</f>
        <v/>
      </c>
      <c r="U22">
        <f>INDEX('EIA Consumption'!$A:$BW,$E22,U$5)</f>
        <v/>
      </c>
      <c r="V22">
        <f>INDEX('EIA Consumption'!$A:$BW,$E22,V$5)</f>
        <v/>
      </c>
      <c r="W22">
        <f>INDEX('EIA Consumption'!$A:$BW,$E22,W$5)</f>
        <v/>
      </c>
      <c r="X22">
        <f>INDEX('EIA Consumption'!$A:$BW,$E22,X$5)</f>
        <v/>
      </c>
      <c r="Y22">
        <f>INDEX('EIA Consumption'!$A:$BW,$E22,Y$5)</f>
        <v/>
      </c>
      <c r="Z22">
        <f>INDEX('EIA Consumption'!$A:$BW,$E22,Z$5)</f>
        <v/>
      </c>
      <c r="AA22">
        <f>INDEX('EIA Consumption'!$A:$BW,$E22,AA$5)</f>
        <v/>
      </c>
      <c r="AB22">
        <f>INDEX('EIA Consumption'!$A:$BW,$E22,AB$5)</f>
        <v/>
      </c>
      <c r="AC22">
        <f>INDEX('EIA Consumption'!$A:$BW,$E22,AC$5)</f>
        <v/>
      </c>
      <c r="AD22">
        <f>INDEX('EIA Consumption'!$A:$BW,$E22,AD$5)</f>
        <v/>
      </c>
      <c r="AE22">
        <f>INDEX('EIA Consumption'!$A:$BW,$E22,AE$5)</f>
        <v/>
      </c>
      <c r="AF22">
        <f>INDEX('EIA Consumption'!$A:$BW,$E22,AF$5)</f>
        <v/>
      </c>
      <c r="AG22">
        <f>INDEX('EIA Consumption'!$A:$BW,$E22,AG$5)</f>
        <v/>
      </c>
      <c r="AH22">
        <f>INDEX('EIA Consumption'!$A:$BW,$E22,AH$5)</f>
        <v/>
      </c>
      <c r="AI22">
        <f>INDEX('EIA Consumption'!$A:$BW,$E22,AI$5)</f>
        <v/>
      </c>
      <c r="AJ22">
        <f>INDEX('EIA Consumption'!$A:$BW,$E22,AJ$5)</f>
        <v/>
      </c>
      <c r="AK22">
        <f>INDEX('EIA Consumption'!$A:$BW,$E22,AK$5)</f>
        <v/>
      </c>
      <c r="AL22">
        <f>INDEX('EIA Consumption'!$A:$BW,$E22,AL$5)</f>
        <v/>
      </c>
      <c r="AM22">
        <f>INDEX('EIA Consumption'!$A:$BW,$E22,AM$5)</f>
        <v/>
      </c>
      <c r="AN22">
        <f>INDEX('EIA Consumption'!$A:$BW,$E22,AN$5)</f>
        <v/>
      </c>
      <c r="AO22">
        <f>INDEX('EIA Consumption'!$A:$BW,$E22,AO$5)</f>
        <v/>
      </c>
      <c r="AP22">
        <f>INDEX('EIA Consumption'!$A:$BW,$E22,AP$5)</f>
        <v/>
      </c>
      <c r="AQ22">
        <f>INDEX('EIA Consumption'!$A:$BW,$E22,AQ$5)</f>
        <v/>
      </c>
      <c r="AR22">
        <f>INDEX('EIA Consumption'!$A:$BW,$E22,AR$5)</f>
        <v/>
      </c>
      <c r="AS22">
        <f>INDEX('EIA Consumption'!$A:$BW,$E22,AS$5)</f>
        <v/>
      </c>
      <c r="AT22">
        <f>INDEX('EIA Consumption'!$A:$BW,$E22,AT$5)</f>
        <v/>
      </c>
      <c r="AU22">
        <f>INDEX('EIA Consumption'!$A:$BW,$E22,AU$5)</f>
        <v/>
      </c>
      <c r="AV22">
        <f>INDEX('EIA Consumption'!$A:$BW,$E22,AV$5)</f>
        <v/>
      </c>
      <c r="AW22">
        <f>INDEX('EIA Consumption'!$A:$BW,$E22,AW$5)</f>
        <v/>
      </c>
      <c r="AX22">
        <f>INDEX('EIA Consumption'!$A:$BW,$E22,AX$5)</f>
        <v/>
      </c>
      <c r="AY22">
        <f>INDEX('EIA Consumption'!$A:$BW,$E22,AY$5)</f>
        <v/>
      </c>
      <c r="AZ22">
        <f>INDEX('EIA Consumption'!$A:$BW,$E22,AZ$5)</f>
        <v/>
      </c>
      <c r="BA22">
        <f>INDEX('EIA Consumption'!$A:$BW,$E22,BA$5)</f>
        <v/>
      </c>
      <c r="BB22">
        <f>INDEX('EIA Consumption'!$A:$BW,$E22,BB$5)</f>
        <v/>
      </c>
      <c r="BC22">
        <f>INDEX('EIA Consumption'!$A:$BW,$E22,BC$5)</f>
        <v/>
      </c>
      <c r="BD22">
        <f>INDEX('EIA Consumption'!$A:$BW,$E22,BD$5)</f>
        <v/>
      </c>
      <c r="BE22">
        <f>INDEX('EIA Consumption'!$A:$BW,$E22,BE$5)</f>
        <v/>
      </c>
      <c r="BF22">
        <f>INDEX('EIA Consumption'!$A:$BW,$E22,BF$5)</f>
        <v/>
      </c>
      <c r="BG22">
        <f>INDEX('EIA Consumption'!$A:$BW,$E22,BG$5)</f>
        <v/>
      </c>
      <c r="BH22">
        <f>INDEX('EIA Consumption'!$A:$BW,$E22,BH$5)</f>
        <v/>
      </c>
      <c r="BI22">
        <f>INDEX('EIA Consumption'!$A:$BW,$E22,BI$5)</f>
        <v/>
      </c>
      <c r="BJ22">
        <f>INDEX('EIA Consumption'!$A:$BW,$E22,BJ$5)</f>
        <v/>
      </c>
      <c r="BK22">
        <f>INDEX('EIA Consumption'!$A:$BW,$E22,BK$5)</f>
        <v/>
      </c>
      <c r="BL22">
        <f>INDEX('EIA Consumption'!$A:$BW,$E22,BL$5)</f>
        <v/>
      </c>
      <c r="BM22">
        <f>INDEX('EIA Consumption'!$A:$BW,$E22,BM$5)</f>
        <v/>
      </c>
      <c r="BN22">
        <f>INDEX('EIA Consumption'!$A:$BW,$E22,BN$5)</f>
        <v/>
      </c>
      <c r="BO22">
        <f>INDEX('EIA Consumption'!$A:$BW,$E22,BO$5)</f>
        <v/>
      </c>
      <c r="BP22">
        <f>INDEX('EIA Consumption'!$A:$BW,$E22,BP$5)</f>
        <v/>
      </c>
      <c r="BQ22">
        <f>INDEX('EIA Consumption'!$A:$BW,$E22,BQ$5)</f>
        <v/>
      </c>
      <c r="BR22">
        <f>INDEX('EIA Consumption'!$A:$BW,$E22,BR$5)</f>
        <v/>
      </c>
      <c r="BS22">
        <f>INDEX('EIA Consumption'!$A:$BW,$E22,BS$5)</f>
        <v/>
      </c>
      <c r="BT22">
        <f>INDEX('EIA Consumption'!$A:$BW,$E22,BT$5)</f>
        <v/>
      </c>
      <c r="BU22">
        <f>INDEX('EIA Consumption'!$A:$BW,$E22,BU$5)</f>
        <v/>
      </c>
      <c r="BV22">
        <f>INDEX('EIA Consumption'!$A:$BW,$E22,BV$5)</f>
        <v/>
      </c>
      <c r="BW22">
        <f>INDEX('EIA Consumption'!$A:$BW,$E22,BW$5)</f>
        <v/>
      </c>
      <c r="BX22">
        <f>INDEX('EIA Consumption'!$A:$BW,$E22,BX$5)</f>
        <v/>
      </c>
      <c r="BY22">
        <f>INDEX('EIA Consumption'!$A:$BW,$E22,BY$5)</f>
        <v/>
      </c>
    </row>
    <row r="23" spans="1:77">
      <c r="A23">
        <f>CONCATENATE(A$14,B23)</f>
        <v/>
      </c>
      <c r="B23" t="s">
        <v>56</v>
      </c>
      <c r="C23" t="s">
        <v>57</v>
      </c>
      <c r="D23" t="s">
        <v>35</v>
      </c>
      <c r="E23">
        <f>MATCH($C23,'EIA Consumption'!$C:$C,0)</f>
        <v/>
      </c>
      <c r="G23">
        <f>G24</f>
        <v/>
      </c>
      <c r="H23">
        <f>H24</f>
        <v/>
      </c>
      <c r="I23">
        <f>I24</f>
        <v/>
      </c>
      <c r="J23">
        <f>J24</f>
        <v/>
      </c>
      <c r="K23">
        <f>K24</f>
        <v/>
      </c>
      <c r="L23">
        <f>L24</f>
        <v/>
      </c>
      <c r="M23">
        <f>M24</f>
        <v/>
      </c>
      <c r="N23">
        <f>N24</f>
        <v/>
      </c>
      <c r="O23">
        <f>O24</f>
        <v/>
      </c>
      <c r="P23">
        <f>P24</f>
        <v/>
      </c>
      <c r="Q23">
        <f>Q24</f>
        <v/>
      </c>
      <c r="R23">
        <f>R24</f>
        <v/>
      </c>
      <c r="S23">
        <f>S24</f>
        <v/>
      </c>
      <c r="T23">
        <f>T24</f>
        <v/>
      </c>
      <c r="U23">
        <f>U24</f>
        <v/>
      </c>
      <c r="V23">
        <f>V24</f>
        <v/>
      </c>
      <c r="W23">
        <f>W24</f>
        <v/>
      </c>
      <c r="X23">
        <f>X24</f>
        <v/>
      </c>
      <c r="Y23">
        <f>Y24</f>
        <v/>
      </c>
      <c r="Z23">
        <f>Z24</f>
        <v/>
      </c>
      <c r="AA23">
        <f>AA24</f>
        <v/>
      </c>
      <c r="AB23">
        <f>AB24</f>
        <v/>
      </c>
      <c r="AC23">
        <f>AC24</f>
        <v/>
      </c>
      <c r="AD23">
        <f>AD24</f>
        <v/>
      </c>
      <c r="AE23">
        <f>AE24</f>
        <v/>
      </c>
      <c r="AF23">
        <f>AF24</f>
        <v/>
      </c>
      <c r="AG23">
        <f>AG24</f>
        <v/>
      </c>
      <c r="AH23">
        <f>AH24</f>
        <v/>
      </c>
      <c r="AI23">
        <f>AI24</f>
        <v/>
      </c>
      <c r="AJ23">
        <f>AJ24</f>
        <v/>
      </c>
      <c r="AK23">
        <f>AK24</f>
        <v/>
      </c>
      <c r="AL23">
        <f>AL24</f>
        <v/>
      </c>
      <c r="AM23">
        <f>AM24</f>
        <v/>
      </c>
      <c r="AN23">
        <f>AN24</f>
        <v/>
      </c>
      <c r="AO23">
        <f>AO24</f>
        <v/>
      </c>
      <c r="AP23">
        <f>AP24</f>
        <v/>
      </c>
      <c r="AQ23">
        <f>AQ24</f>
        <v/>
      </c>
      <c r="AR23">
        <f>AR24</f>
        <v/>
      </c>
      <c r="AS23">
        <f>AS24</f>
        <v/>
      </c>
      <c r="AT23">
        <f>AT24</f>
        <v/>
      </c>
      <c r="AU23">
        <f>AU24</f>
        <v/>
      </c>
      <c r="AV23">
        <f>AV24</f>
        <v/>
      </c>
      <c r="AW23">
        <f>AW24</f>
        <v/>
      </c>
      <c r="AX23">
        <f>AX24</f>
        <v/>
      </c>
      <c r="AY23">
        <f>AY24</f>
        <v/>
      </c>
      <c r="AZ23">
        <f>AZ24</f>
        <v/>
      </c>
      <c r="BA23">
        <f>BA24</f>
        <v/>
      </c>
      <c r="BB23">
        <f>BB24</f>
        <v/>
      </c>
      <c r="BC23">
        <f>BC24</f>
        <v/>
      </c>
      <c r="BD23">
        <f>BD24</f>
        <v/>
      </c>
      <c r="BE23">
        <f>BE24</f>
        <v/>
      </c>
      <c r="BF23">
        <f>BF24</f>
        <v/>
      </c>
      <c r="BG23">
        <f>BG24</f>
        <v/>
      </c>
      <c r="BH23">
        <f>BH24</f>
        <v/>
      </c>
      <c r="BI23">
        <f>BI24</f>
        <v/>
      </c>
      <c r="BJ23">
        <f>BJ24</f>
        <v/>
      </c>
      <c r="BK23">
        <f>BK24</f>
        <v/>
      </c>
      <c r="BL23">
        <f>BL24</f>
        <v/>
      </c>
      <c r="BM23">
        <f>BM24</f>
        <v/>
      </c>
      <c r="BN23">
        <f>BN24</f>
        <v/>
      </c>
      <c r="BO23">
        <f>BO24</f>
        <v/>
      </c>
      <c r="BP23">
        <f>BP24</f>
        <v/>
      </c>
      <c r="BQ23">
        <f>BQ24</f>
        <v/>
      </c>
      <c r="BR23">
        <f>BR24</f>
        <v/>
      </c>
      <c r="BS23">
        <f>BS24</f>
        <v/>
      </c>
      <c r="BT23">
        <f>BT24</f>
        <v/>
      </c>
      <c r="BU23">
        <f>BU24</f>
        <v/>
      </c>
      <c r="BV23">
        <f>BV24</f>
        <v/>
      </c>
      <c r="BW23">
        <f>BW24</f>
        <v/>
      </c>
      <c r="BX23">
        <f>BX24</f>
        <v/>
      </c>
      <c r="BY23">
        <f>BY24</f>
        <v/>
      </c>
    </row>
    <row r="24" spans="1:77">
      <c r="B24" t="s">
        <v>58</v>
      </c>
      <c r="C24" t="s">
        <v>59</v>
      </c>
      <c r="D24" t="s">
        <v>35</v>
      </c>
      <c r="E24">
        <f>MATCH($C24,'EIA Consumption'!$C:$C,0)</f>
        <v/>
      </c>
      <c r="G24">
        <f>INDEX('EIA Consumption'!$A:$BW,$E24,G$5)</f>
        <v/>
      </c>
      <c r="H24">
        <f>INDEX('EIA Consumption'!$A:$BW,$E24,H$5)</f>
        <v/>
      </c>
      <c r="I24">
        <f>INDEX('EIA Consumption'!$A:$BW,$E24,I$5)</f>
        <v/>
      </c>
      <c r="J24">
        <f>INDEX('EIA Consumption'!$A:$BW,$E24,J$5)</f>
        <v/>
      </c>
      <c r="K24">
        <f>INDEX('EIA Consumption'!$A:$BW,$E24,K$5)</f>
        <v/>
      </c>
      <c r="L24">
        <f>INDEX('EIA Consumption'!$A:$BW,$E24,L$5)</f>
        <v/>
      </c>
      <c r="M24">
        <f>INDEX('EIA Consumption'!$A:$BW,$E24,M$5)</f>
        <v/>
      </c>
      <c r="N24">
        <f>INDEX('EIA Consumption'!$A:$BW,$E24,N$5)</f>
        <v/>
      </c>
      <c r="O24">
        <f>INDEX('EIA Consumption'!$A:$BW,$E24,O$5)</f>
        <v/>
      </c>
      <c r="P24">
        <f>INDEX('EIA Consumption'!$A:$BW,$E24,P$5)</f>
        <v/>
      </c>
      <c r="Q24">
        <f>INDEX('EIA Consumption'!$A:$BW,$E24,Q$5)</f>
        <v/>
      </c>
      <c r="R24">
        <f>INDEX('EIA Consumption'!$A:$BW,$E24,R$5)</f>
        <v/>
      </c>
      <c r="S24">
        <f>INDEX('EIA Consumption'!$A:$BW,$E24,S$5)</f>
        <v/>
      </c>
      <c r="T24">
        <f>INDEX('EIA Consumption'!$A:$BW,$E24,T$5)</f>
        <v/>
      </c>
      <c r="U24">
        <f>INDEX('EIA Consumption'!$A:$BW,$E24,U$5)</f>
        <v/>
      </c>
      <c r="V24">
        <f>INDEX('EIA Consumption'!$A:$BW,$E24,V$5)</f>
        <v/>
      </c>
      <c r="W24">
        <f>INDEX('EIA Consumption'!$A:$BW,$E24,W$5)</f>
        <v/>
      </c>
      <c r="X24">
        <f>INDEX('EIA Consumption'!$A:$BW,$E24,X$5)</f>
        <v/>
      </c>
      <c r="Y24">
        <f>INDEX('EIA Consumption'!$A:$BW,$E24,Y$5)</f>
        <v/>
      </c>
      <c r="Z24">
        <f>INDEX('EIA Consumption'!$A:$BW,$E24,Z$5)</f>
        <v/>
      </c>
      <c r="AA24">
        <f>INDEX('EIA Consumption'!$A:$BW,$E24,AA$5)</f>
        <v/>
      </c>
      <c r="AB24">
        <f>INDEX('EIA Consumption'!$A:$BW,$E24,AB$5)</f>
        <v/>
      </c>
      <c r="AC24">
        <f>INDEX('EIA Consumption'!$A:$BW,$E24,AC$5)</f>
        <v/>
      </c>
      <c r="AD24">
        <f>INDEX('EIA Consumption'!$A:$BW,$E24,AD$5)</f>
        <v/>
      </c>
      <c r="AE24">
        <f>INDEX('EIA Consumption'!$A:$BW,$E24,AE$5)</f>
        <v/>
      </c>
      <c r="AF24">
        <f>INDEX('EIA Consumption'!$A:$BW,$E24,AF$5)</f>
        <v/>
      </c>
      <c r="AG24">
        <f>INDEX('EIA Consumption'!$A:$BW,$E24,AG$5)</f>
        <v/>
      </c>
      <c r="AH24">
        <f>INDEX('EIA Consumption'!$A:$BW,$E24,AH$5)</f>
        <v/>
      </c>
      <c r="AI24">
        <f>INDEX('EIA Consumption'!$A:$BW,$E24,AI$5)</f>
        <v/>
      </c>
      <c r="AJ24">
        <f>INDEX('EIA Consumption'!$A:$BW,$E24,AJ$5)</f>
        <v/>
      </c>
      <c r="AK24">
        <f>INDEX('EIA Consumption'!$A:$BW,$E24,AK$5)</f>
        <v/>
      </c>
      <c r="AL24">
        <f>INDEX('EIA Consumption'!$A:$BW,$E24,AL$5)</f>
        <v/>
      </c>
      <c r="AM24">
        <f>INDEX('EIA Consumption'!$A:$BW,$E24,AM$5)</f>
        <v/>
      </c>
      <c r="AN24">
        <f>INDEX('EIA Consumption'!$A:$BW,$E24,AN$5)</f>
        <v/>
      </c>
      <c r="AO24">
        <f>INDEX('EIA Consumption'!$A:$BW,$E24,AO$5)</f>
        <v/>
      </c>
      <c r="AP24">
        <f>INDEX('EIA Consumption'!$A:$BW,$E24,AP$5)</f>
        <v/>
      </c>
      <c r="AQ24">
        <f>INDEX('EIA Consumption'!$A:$BW,$E24,AQ$5)</f>
        <v/>
      </c>
      <c r="AR24">
        <f>INDEX('EIA Consumption'!$A:$BW,$E24,AR$5)</f>
        <v/>
      </c>
      <c r="AS24">
        <f>INDEX('EIA Consumption'!$A:$BW,$E24,AS$5)</f>
        <v/>
      </c>
      <c r="AT24">
        <f>INDEX('EIA Consumption'!$A:$BW,$E24,AT$5)</f>
        <v/>
      </c>
      <c r="AU24">
        <f>INDEX('EIA Consumption'!$A:$BW,$E24,AU$5)</f>
        <v/>
      </c>
      <c r="AV24">
        <f>INDEX('EIA Consumption'!$A:$BW,$E24,AV$5)</f>
        <v/>
      </c>
      <c r="AW24">
        <f>INDEX('EIA Consumption'!$A:$BW,$E24,AW$5)</f>
        <v/>
      </c>
      <c r="AX24">
        <f>INDEX('EIA Consumption'!$A:$BW,$E24,AX$5)</f>
        <v/>
      </c>
      <c r="AY24">
        <f>INDEX('EIA Consumption'!$A:$BW,$E24,AY$5)</f>
        <v/>
      </c>
      <c r="AZ24">
        <f>INDEX('EIA Consumption'!$A:$BW,$E24,AZ$5)</f>
        <v/>
      </c>
      <c r="BA24">
        <f>INDEX('EIA Consumption'!$A:$BW,$E24,BA$5)</f>
        <v/>
      </c>
      <c r="BB24">
        <f>INDEX('EIA Consumption'!$A:$BW,$E24,BB$5)</f>
        <v/>
      </c>
      <c r="BC24">
        <f>INDEX('EIA Consumption'!$A:$BW,$E24,BC$5)</f>
        <v/>
      </c>
      <c r="BD24">
        <f>INDEX('EIA Consumption'!$A:$BW,$E24,BD$5)</f>
        <v/>
      </c>
      <c r="BE24">
        <f>INDEX('EIA Consumption'!$A:$BW,$E24,BE$5)</f>
        <v/>
      </c>
      <c r="BF24">
        <f>INDEX('EIA Consumption'!$A:$BW,$E24,BF$5)</f>
        <v/>
      </c>
      <c r="BG24">
        <f>INDEX('EIA Consumption'!$A:$BW,$E24,BG$5)</f>
        <v/>
      </c>
      <c r="BH24">
        <f>INDEX('EIA Consumption'!$A:$BW,$E24,BH$5)</f>
        <v/>
      </c>
      <c r="BI24">
        <f>INDEX('EIA Consumption'!$A:$BW,$E24,BI$5)</f>
        <v/>
      </c>
      <c r="BJ24">
        <f>INDEX('EIA Consumption'!$A:$BW,$E24,BJ$5)</f>
        <v/>
      </c>
      <c r="BK24">
        <f>INDEX('EIA Consumption'!$A:$BW,$E24,BK$5)</f>
        <v/>
      </c>
      <c r="BL24">
        <f>INDEX('EIA Consumption'!$A:$BW,$E24,BL$5)</f>
        <v/>
      </c>
      <c r="BM24">
        <f>INDEX('EIA Consumption'!$A:$BW,$E24,BM$5)</f>
        <v/>
      </c>
      <c r="BN24">
        <f>INDEX('EIA Consumption'!$A:$BW,$E24,BN$5)</f>
        <v/>
      </c>
      <c r="BO24">
        <f>INDEX('EIA Consumption'!$A:$BW,$E24,BO$5)</f>
        <v/>
      </c>
      <c r="BP24">
        <f>INDEX('EIA Consumption'!$A:$BW,$E24,BP$5)</f>
        <v/>
      </c>
      <c r="BQ24">
        <f>INDEX('EIA Consumption'!$A:$BW,$E24,BQ$5)</f>
        <v/>
      </c>
      <c r="BR24">
        <f>INDEX('EIA Consumption'!$A:$BW,$E24,BR$5)</f>
        <v/>
      </c>
      <c r="BS24">
        <f>INDEX('EIA Consumption'!$A:$BW,$E24,BS$5)</f>
        <v/>
      </c>
      <c r="BT24">
        <f>INDEX('EIA Consumption'!$A:$BW,$E24,BT$5)</f>
        <v/>
      </c>
      <c r="BU24">
        <f>INDEX('EIA Consumption'!$A:$BW,$E24,BU$5)</f>
        <v/>
      </c>
      <c r="BV24">
        <f>INDEX('EIA Consumption'!$A:$BW,$E24,BV$5)</f>
        <v/>
      </c>
      <c r="BW24">
        <f>INDEX('EIA Consumption'!$A:$BW,$E24,BW$5)</f>
        <v/>
      </c>
      <c r="BX24">
        <f>INDEX('EIA Consumption'!$A:$BW,$E24,BX$5)</f>
        <v/>
      </c>
      <c r="BY24">
        <f>INDEX('EIA Consumption'!$A:$BW,$E24,BY$5)</f>
        <v/>
      </c>
    </row>
    <row r="25" spans="1:77">
      <c r="A25">
        <f>CONCATENATE(A$14,B25)</f>
        <v/>
      </c>
      <c r="B25" t="s">
        <v>44</v>
      </c>
      <c r="D25" t="s">
        <v>35</v>
      </c>
      <c r="G25">
        <f>SUM(G21:G22,G15)</f>
        <v/>
      </c>
      <c r="H25">
        <f>SUM(H21:H22,H15)</f>
        <v/>
      </c>
      <c r="I25">
        <f>SUM(I21:I22,I15)</f>
        <v/>
      </c>
      <c r="J25">
        <f>SUM(J21:J22,J15)</f>
        <v/>
      </c>
      <c r="K25">
        <f>SUM(K21:K22,K15)</f>
        <v/>
      </c>
      <c r="L25">
        <f>SUM(L21:L22,L15)</f>
        <v/>
      </c>
      <c r="M25">
        <f>SUM(M21:M22,M15)</f>
        <v/>
      </c>
      <c r="N25">
        <f>SUM(N21:N22,N15)</f>
        <v/>
      </c>
      <c r="O25">
        <f>SUM(O21:O22,O15)</f>
        <v/>
      </c>
      <c r="P25">
        <f>SUM(P21:P22,P15)</f>
        <v/>
      </c>
      <c r="Q25">
        <f>SUM(Q21:Q22,Q15)</f>
        <v/>
      </c>
      <c r="R25">
        <f>SUM(R21:R22,R15)</f>
        <v/>
      </c>
      <c r="S25">
        <f>SUM(S21:S22,S15)</f>
        <v/>
      </c>
      <c r="T25">
        <f>SUM(T21:T22,T15)</f>
        <v/>
      </c>
      <c r="U25">
        <f>SUM(U21:U22,U15)</f>
        <v/>
      </c>
      <c r="V25">
        <f>SUM(V21:V22,V15)</f>
        <v/>
      </c>
      <c r="W25">
        <f>SUM(W21:W22,W15)</f>
        <v/>
      </c>
      <c r="X25">
        <f>SUM(X21:X22,X15)</f>
        <v/>
      </c>
      <c r="Y25">
        <f>SUM(Y21:Y22,Y15)</f>
        <v/>
      </c>
      <c r="Z25">
        <f>SUM(Z21:Z22,Z15)</f>
        <v/>
      </c>
      <c r="AA25">
        <f>SUM(AA21:AA22,AA15)</f>
        <v/>
      </c>
      <c r="AB25">
        <f>SUM(AB21:AB22,AB15)</f>
        <v/>
      </c>
      <c r="AC25">
        <f>SUM(AC21:AC22,AC15)</f>
        <v/>
      </c>
      <c r="AD25">
        <f>SUM(AD21:AD22,AD15)</f>
        <v/>
      </c>
      <c r="AE25">
        <f>SUM(AE21:AE22,AE15)</f>
        <v/>
      </c>
      <c r="AF25">
        <f>SUM(AF21:AF22,AF15)</f>
        <v/>
      </c>
      <c r="AG25">
        <f>SUM(AG21:AG22,AG15)</f>
        <v/>
      </c>
      <c r="AH25">
        <f>SUM(AH21:AH22,AH15)</f>
        <v/>
      </c>
      <c r="AI25">
        <f>SUM(AI21:AI22,AI15)</f>
        <v/>
      </c>
      <c r="AJ25">
        <f>SUM(AJ21:AJ22,AJ15)</f>
        <v/>
      </c>
      <c r="AK25">
        <f>SUM(AK21:AK22,AK15)</f>
        <v/>
      </c>
      <c r="AL25">
        <f>SUM(AL21:AL22,AL15)</f>
        <v/>
      </c>
      <c r="AM25">
        <f>SUM(AM21:AM22,AM15)</f>
        <v/>
      </c>
      <c r="AN25">
        <f>SUM(AN21:AN22,AN15)</f>
        <v/>
      </c>
      <c r="AO25">
        <f>SUM(AO21:AO22,AO15)</f>
        <v/>
      </c>
      <c r="AP25">
        <f>SUM(AP21:AP22,AP15)</f>
        <v/>
      </c>
      <c r="AQ25">
        <f>SUM(AQ21:AQ22,AQ15)</f>
        <v/>
      </c>
      <c r="AR25">
        <f>SUM(AR21:AR22,AR15)</f>
        <v/>
      </c>
      <c r="AS25">
        <f>SUM(AS21:AS22,AS15)</f>
        <v/>
      </c>
      <c r="AT25">
        <f>SUM(AT21:AT22,AT15)</f>
        <v/>
      </c>
      <c r="AU25">
        <f>SUM(AU21:AU22,AU15)</f>
        <v/>
      </c>
      <c r="AV25">
        <f>SUM(AV21:AV22,AV15)</f>
        <v/>
      </c>
      <c r="AW25">
        <f>SUM(AW21:AW22,AW15)</f>
        <v/>
      </c>
      <c r="AX25">
        <f>SUM(AX21:AX22,AX15)</f>
        <v/>
      </c>
      <c r="AY25">
        <f>SUM(AY21:AY22,AY15)</f>
        <v/>
      </c>
      <c r="AZ25">
        <f>SUM(AZ21:AZ22,AZ15)</f>
        <v/>
      </c>
      <c r="BA25">
        <f>SUM(BA21:BA22,BA15)</f>
        <v/>
      </c>
      <c r="BB25">
        <f>SUM(BB21:BB22,BB15)</f>
        <v/>
      </c>
      <c r="BC25">
        <f>SUM(BC21:BC22,BC15)</f>
        <v/>
      </c>
      <c r="BD25">
        <f>SUM(BD21:BD22,BD15)</f>
        <v/>
      </c>
      <c r="BE25">
        <f>SUM(BE21:BE22,BE15)</f>
        <v/>
      </c>
      <c r="BF25">
        <f>SUM(BF21:BF22,BF15)</f>
        <v/>
      </c>
      <c r="BG25">
        <f>SUM(BG21:BG22,BG15)</f>
        <v/>
      </c>
      <c r="BH25">
        <f>SUM(BH21:BH22,BH15)</f>
        <v/>
      </c>
      <c r="BI25">
        <f>SUM(BI21:BI22,BI15)</f>
        <v/>
      </c>
      <c r="BJ25">
        <f>SUM(BJ21:BJ22,BJ15)</f>
        <v/>
      </c>
      <c r="BK25">
        <f>SUM(BK21:BK22,BK15)</f>
        <v/>
      </c>
      <c r="BL25">
        <f>SUM(BL21:BL22,BL15)</f>
        <v/>
      </c>
      <c r="BM25">
        <f>SUM(BM21:BM22,BM15)</f>
        <v/>
      </c>
      <c r="BN25">
        <f>SUM(BN21:BN22,BN15)</f>
        <v/>
      </c>
      <c r="BO25">
        <f>SUM(BO21:BO22,BO15)</f>
        <v/>
      </c>
      <c r="BP25">
        <f>SUM(BP21:BP22,BP15)</f>
        <v/>
      </c>
      <c r="BQ25">
        <f>SUM(BQ21:BQ22,BQ15)</f>
        <v/>
      </c>
      <c r="BR25">
        <f>SUM(BR21:BR22,BR15)</f>
        <v/>
      </c>
      <c r="BS25">
        <f>SUM(BS21:BS22,BS15)</f>
        <v/>
      </c>
      <c r="BT25">
        <f>SUM(BT21:BT22,BT15)</f>
        <v/>
      </c>
      <c r="BU25">
        <f>SUM(BU21:BU22,BU15)</f>
        <v/>
      </c>
      <c r="BV25">
        <f>SUM(BV21:BV22,BV15)</f>
        <v/>
      </c>
      <c r="BW25">
        <f>SUM(BW21:BW22,BW15)</f>
        <v/>
      </c>
      <c r="BX25">
        <f>SUM(BX21:BX22,BX15)</f>
        <v/>
      </c>
      <c r="BY25">
        <f>SUM(BY21:BY22,BY15)</f>
        <v/>
      </c>
    </row>
    <row r="26" spans="1:77">
      <c r="A26" t="s">
        <v>9</v>
      </c>
      <c r="B26" t="s">
        <v>24</v>
      </c>
    </row>
    <row r="27" spans="1:77">
      <c r="A27">
        <f>CONCATENATE(A$26,B27)</f>
        <v/>
      </c>
      <c r="B27" t="s">
        <v>33</v>
      </c>
      <c r="C27" t="s">
        <v>60</v>
      </c>
      <c r="D27" t="s">
        <v>35</v>
      </c>
      <c r="E27">
        <f>MATCH($C27,'EIA Consumption'!$C:$C,0)</f>
        <v/>
      </c>
      <c r="G27">
        <f>INDEX('EIA Consumption'!$A:$BW,$E27,G$5)</f>
        <v/>
      </c>
      <c r="H27">
        <f>INDEX('EIA Consumption'!$A:$BW,$E27,H$5)</f>
        <v/>
      </c>
      <c r="I27">
        <f>INDEX('EIA Consumption'!$A:$BW,$E27,I$5)</f>
        <v/>
      </c>
      <c r="J27">
        <f>INDEX('EIA Consumption'!$A:$BW,$E27,J$5)</f>
        <v/>
      </c>
      <c r="K27">
        <f>INDEX('EIA Consumption'!$A:$BW,$E27,K$5)</f>
        <v/>
      </c>
      <c r="L27">
        <f>INDEX('EIA Consumption'!$A:$BW,$E27,L$5)</f>
        <v/>
      </c>
      <c r="M27">
        <f>INDEX('EIA Consumption'!$A:$BW,$E27,M$5)</f>
        <v/>
      </c>
      <c r="N27">
        <f>INDEX('EIA Consumption'!$A:$BW,$E27,N$5)</f>
        <v/>
      </c>
      <c r="O27">
        <f>INDEX('EIA Consumption'!$A:$BW,$E27,O$5)</f>
        <v/>
      </c>
      <c r="P27">
        <f>INDEX('EIA Consumption'!$A:$BW,$E27,P$5)</f>
        <v/>
      </c>
      <c r="Q27">
        <f>INDEX('EIA Consumption'!$A:$BW,$E27,Q$5)</f>
        <v/>
      </c>
      <c r="R27">
        <f>INDEX('EIA Consumption'!$A:$BW,$E27,R$5)</f>
        <v/>
      </c>
      <c r="S27">
        <f>INDEX('EIA Consumption'!$A:$BW,$E27,S$5)</f>
        <v/>
      </c>
      <c r="T27">
        <f>INDEX('EIA Consumption'!$A:$BW,$E27,T$5)</f>
        <v/>
      </c>
      <c r="U27">
        <f>INDEX('EIA Consumption'!$A:$BW,$E27,U$5)</f>
        <v/>
      </c>
      <c r="V27">
        <f>INDEX('EIA Consumption'!$A:$BW,$E27,V$5)</f>
        <v/>
      </c>
      <c r="W27">
        <f>INDEX('EIA Consumption'!$A:$BW,$E27,W$5)</f>
        <v/>
      </c>
      <c r="X27">
        <f>INDEX('EIA Consumption'!$A:$BW,$E27,X$5)</f>
        <v/>
      </c>
      <c r="Y27">
        <f>INDEX('EIA Consumption'!$A:$BW,$E27,Y$5)</f>
        <v/>
      </c>
      <c r="Z27">
        <f>INDEX('EIA Consumption'!$A:$BW,$E27,Z$5)</f>
        <v/>
      </c>
      <c r="AA27">
        <f>INDEX('EIA Consumption'!$A:$BW,$E27,AA$5)</f>
        <v/>
      </c>
      <c r="AB27">
        <f>INDEX('EIA Consumption'!$A:$BW,$E27,AB$5)</f>
        <v/>
      </c>
      <c r="AC27">
        <f>INDEX('EIA Consumption'!$A:$BW,$E27,AC$5)</f>
        <v/>
      </c>
      <c r="AD27">
        <f>INDEX('EIA Consumption'!$A:$BW,$E27,AD$5)</f>
        <v/>
      </c>
      <c r="AE27">
        <f>INDEX('EIA Consumption'!$A:$BW,$E27,AE$5)</f>
        <v/>
      </c>
      <c r="AF27">
        <f>INDEX('EIA Consumption'!$A:$BW,$E27,AF$5)</f>
        <v/>
      </c>
      <c r="AG27">
        <f>INDEX('EIA Consumption'!$A:$BW,$E27,AG$5)</f>
        <v/>
      </c>
      <c r="AH27">
        <f>INDEX('EIA Consumption'!$A:$BW,$E27,AH$5)</f>
        <v/>
      </c>
      <c r="AI27">
        <f>INDEX('EIA Consumption'!$A:$BW,$E27,AI$5)</f>
        <v/>
      </c>
      <c r="AJ27">
        <f>INDEX('EIA Consumption'!$A:$BW,$E27,AJ$5)</f>
        <v/>
      </c>
      <c r="AK27">
        <f>INDEX('EIA Consumption'!$A:$BW,$E27,AK$5)</f>
        <v/>
      </c>
      <c r="AL27">
        <f>INDEX('EIA Consumption'!$A:$BW,$E27,AL$5)</f>
        <v/>
      </c>
      <c r="AM27">
        <f>INDEX('EIA Consumption'!$A:$BW,$E27,AM$5)</f>
        <v/>
      </c>
      <c r="AN27">
        <f>INDEX('EIA Consumption'!$A:$BW,$E27,AN$5)</f>
        <v/>
      </c>
      <c r="AO27">
        <f>INDEX('EIA Consumption'!$A:$BW,$E27,AO$5)</f>
        <v/>
      </c>
      <c r="AP27">
        <f>INDEX('EIA Consumption'!$A:$BW,$E27,AP$5)</f>
        <v/>
      </c>
      <c r="AQ27">
        <f>INDEX('EIA Consumption'!$A:$BW,$E27,AQ$5)</f>
        <v/>
      </c>
      <c r="AR27">
        <f>INDEX('EIA Consumption'!$A:$BW,$E27,AR$5)</f>
        <v/>
      </c>
      <c r="AS27">
        <f>INDEX('EIA Consumption'!$A:$BW,$E27,AS$5)</f>
        <v/>
      </c>
      <c r="AT27">
        <f>INDEX('EIA Consumption'!$A:$BW,$E27,AT$5)</f>
        <v/>
      </c>
      <c r="AU27">
        <f>INDEX('EIA Consumption'!$A:$BW,$E27,AU$5)</f>
        <v/>
      </c>
      <c r="AV27">
        <f>INDEX('EIA Consumption'!$A:$BW,$E27,AV$5)</f>
        <v/>
      </c>
      <c r="AW27">
        <f>INDEX('EIA Consumption'!$A:$BW,$E27,AW$5)</f>
        <v/>
      </c>
      <c r="AX27">
        <f>INDEX('EIA Consumption'!$A:$BW,$E27,AX$5)</f>
        <v/>
      </c>
      <c r="AY27">
        <f>INDEX('EIA Consumption'!$A:$BW,$E27,AY$5)</f>
        <v/>
      </c>
      <c r="AZ27">
        <f>INDEX('EIA Consumption'!$A:$BW,$E27,AZ$5)</f>
        <v/>
      </c>
      <c r="BA27">
        <f>INDEX('EIA Consumption'!$A:$BW,$E27,BA$5)</f>
        <v/>
      </c>
      <c r="BB27">
        <f>INDEX('EIA Consumption'!$A:$BW,$E27,BB$5)</f>
        <v/>
      </c>
      <c r="BC27">
        <f>INDEX('EIA Consumption'!$A:$BW,$E27,BC$5)</f>
        <v/>
      </c>
      <c r="BD27">
        <f>INDEX('EIA Consumption'!$A:$BW,$E27,BD$5)</f>
        <v/>
      </c>
      <c r="BE27">
        <f>INDEX('EIA Consumption'!$A:$BW,$E27,BE$5)</f>
        <v/>
      </c>
      <c r="BF27">
        <f>INDEX('EIA Consumption'!$A:$BW,$E27,BF$5)</f>
        <v/>
      </c>
      <c r="BG27">
        <f>INDEX('EIA Consumption'!$A:$BW,$E27,BG$5)</f>
        <v/>
      </c>
      <c r="BH27">
        <f>INDEX('EIA Consumption'!$A:$BW,$E27,BH$5)</f>
        <v/>
      </c>
      <c r="BI27">
        <f>INDEX('EIA Consumption'!$A:$BW,$E27,BI$5)</f>
        <v/>
      </c>
      <c r="BJ27">
        <f>INDEX('EIA Consumption'!$A:$BW,$E27,BJ$5)</f>
        <v/>
      </c>
      <c r="BK27">
        <f>INDEX('EIA Consumption'!$A:$BW,$E27,BK$5)</f>
        <v/>
      </c>
      <c r="BL27">
        <f>INDEX('EIA Consumption'!$A:$BW,$E27,BL$5)</f>
        <v/>
      </c>
      <c r="BM27">
        <f>INDEX('EIA Consumption'!$A:$BW,$E27,BM$5)</f>
        <v/>
      </c>
      <c r="BN27">
        <f>INDEX('EIA Consumption'!$A:$BW,$E27,BN$5)</f>
        <v/>
      </c>
      <c r="BO27">
        <f>INDEX('EIA Consumption'!$A:$BW,$E27,BO$5)</f>
        <v/>
      </c>
      <c r="BP27">
        <f>INDEX('EIA Consumption'!$A:$BW,$E27,BP$5)</f>
        <v/>
      </c>
      <c r="BQ27">
        <f>INDEX('EIA Consumption'!$A:$BW,$E27,BQ$5)</f>
        <v/>
      </c>
      <c r="BR27">
        <f>INDEX('EIA Consumption'!$A:$BW,$E27,BR$5)</f>
        <v/>
      </c>
      <c r="BS27">
        <f>INDEX('EIA Consumption'!$A:$BW,$E27,BS$5)</f>
        <v/>
      </c>
      <c r="BT27">
        <f>INDEX('EIA Consumption'!$A:$BW,$E27,BT$5)</f>
        <v/>
      </c>
      <c r="BU27">
        <f>INDEX('EIA Consumption'!$A:$BW,$E27,BU$5)</f>
        <v/>
      </c>
      <c r="BV27">
        <f>INDEX('EIA Consumption'!$A:$BW,$E27,BV$5)</f>
        <v/>
      </c>
      <c r="BW27">
        <f>INDEX('EIA Consumption'!$A:$BW,$E27,BW$5)</f>
        <v/>
      </c>
      <c r="BX27">
        <f>INDEX('EIA Consumption'!$A:$BW,$E27,BX$5)</f>
        <v/>
      </c>
      <c r="BY27">
        <f>INDEX('EIA Consumption'!$A:$BW,$E27,BY$5)</f>
        <v/>
      </c>
    </row>
    <row r="28" spans="1:77">
      <c r="A28">
        <f>CONCATENATE(A$26,B28)</f>
        <v/>
      </c>
      <c r="B28" t="s">
        <v>61</v>
      </c>
      <c r="C28" t="s">
        <v>62</v>
      </c>
      <c r="D28" t="s">
        <v>35</v>
      </c>
      <c r="E28">
        <f>MATCH($C28,'EIA Consumption'!$C:$C,0)</f>
        <v/>
      </c>
      <c r="G28">
        <f>INDEX('EIA Consumption'!$A:$BW,$E28,G$5)</f>
        <v/>
      </c>
      <c r="H28">
        <f>INDEX('EIA Consumption'!$A:$BW,$E28,H$5)</f>
        <v/>
      </c>
      <c r="I28">
        <f>INDEX('EIA Consumption'!$A:$BW,$E28,I$5)</f>
        <v/>
      </c>
      <c r="J28">
        <f>INDEX('EIA Consumption'!$A:$BW,$E28,J$5)</f>
        <v/>
      </c>
      <c r="K28">
        <f>INDEX('EIA Consumption'!$A:$BW,$E28,K$5)</f>
        <v/>
      </c>
      <c r="L28">
        <f>INDEX('EIA Consumption'!$A:$BW,$E28,L$5)</f>
        <v/>
      </c>
      <c r="M28">
        <f>INDEX('EIA Consumption'!$A:$BW,$E28,M$5)</f>
        <v/>
      </c>
      <c r="N28">
        <f>INDEX('EIA Consumption'!$A:$BW,$E28,N$5)</f>
        <v/>
      </c>
      <c r="O28">
        <f>INDEX('EIA Consumption'!$A:$BW,$E28,O$5)</f>
        <v/>
      </c>
      <c r="P28">
        <f>INDEX('EIA Consumption'!$A:$BW,$E28,P$5)</f>
        <v/>
      </c>
      <c r="Q28">
        <f>INDEX('EIA Consumption'!$A:$BW,$E28,Q$5)</f>
        <v/>
      </c>
      <c r="R28">
        <f>INDEX('EIA Consumption'!$A:$BW,$E28,R$5)</f>
        <v/>
      </c>
      <c r="S28">
        <f>INDEX('EIA Consumption'!$A:$BW,$E28,S$5)</f>
        <v/>
      </c>
      <c r="T28">
        <f>INDEX('EIA Consumption'!$A:$BW,$E28,T$5)</f>
        <v/>
      </c>
      <c r="U28">
        <f>INDEX('EIA Consumption'!$A:$BW,$E28,U$5)</f>
        <v/>
      </c>
      <c r="V28">
        <f>INDEX('EIA Consumption'!$A:$BW,$E28,V$5)</f>
        <v/>
      </c>
      <c r="W28">
        <f>INDEX('EIA Consumption'!$A:$BW,$E28,W$5)</f>
        <v/>
      </c>
      <c r="X28">
        <f>INDEX('EIA Consumption'!$A:$BW,$E28,X$5)</f>
        <v/>
      </c>
      <c r="Y28">
        <f>INDEX('EIA Consumption'!$A:$BW,$E28,Y$5)</f>
        <v/>
      </c>
      <c r="Z28">
        <f>INDEX('EIA Consumption'!$A:$BW,$E28,Z$5)</f>
        <v/>
      </c>
      <c r="AA28">
        <f>INDEX('EIA Consumption'!$A:$BW,$E28,AA$5)</f>
        <v/>
      </c>
      <c r="AB28">
        <f>INDEX('EIA Consumption'!$A:$BW,$E28,AB$5)</f>
        <v/>
      </c>
      <c r="AC28">
        <f>INDEX('EIA Consumption'!$A:$BW,$E28,AC$5)</f>
        <v/>
      </c>
      <c r="AD28">
        <f>INDEX('EIA Consumption'!$A:$BW,$E28,AD$5)</f>
        <v/>
      </c>
      <c r="AE28">
        <f>INDEX('EIA Consumption'!$A:$BW,$E28,AE$5)</f>
        <v/>
      </c>
      <c r="AF28">
        <f>INDEX('EIA Consumption'!$A:$BW,$E28,AF$5)</f>
        <v/>
      </c>
      <c r="AG28">
        <f>INDEX('EIA Consumption'!$A:$BW,$E28,AG$5)</f>
        <v/>
      </c>
      <c r="AH28">
        <f>INDEX('EIA Consumption'!$A:$BW,$E28,AH$5)</f>
        <v/>
      </c>
      <c r="AI28">
        <f>INDEX('EIA Consumption'!$A:$BW,$E28,AI$5)</f>
        <v/>
      </c>
      <c r="AJ28">
        <f>INDEX('EIA Consumption'!$A:$BW,$E28,AJ$5)</f>
        <v/>
      </c>
      <c r="AK28">
        <f>INDEX('EIA Consumption'!$A:$BW,$E28,AK$5)</f>
        <v/>
      </c>
      <c r="AL28">
        <f>INDEX('EIA Consumption'!$A:$BW,$E28,AL$5)</f>
        <v/>
      </c>
      <c r="AM28">
        <f>INDEX('EIA Consumption'!$A:$BW,$E28,AM$5)</f>
        <v/>
      </c>
      <c r="AN28">
        <f>INDEX('EIA Consumption'!$A:$BW,$E28,AN$5)</f>
        <v/>
      </c>
      <c r="AO28">
        <f>INDEX('EIA Consumption'!$A:$BW,$E28,AO$5)</f>
        <v/>
      </c>
      <c r="AP28">
        <f>INDEX('EIA Consumption'!$A:$BW,$E28,AP$5)</f>
        <v/>
      </c>
      <c r="AQ28">
        <f>INDEX('EIA Consumption'!$A:$BW,$E28,AQ$5)</f>
        <v/>
      </c>
      <c r="AR28">
        <f>INDEX('EIA Consumption'!$A:$BW,$E28,AR$5)</f>
        <v/>
      </c>
      <c r="AS28">
        <f>INDEX('EIA Consumption'!$A:$BW,$E28,AS$5)</f>
        <v/>
      </c>
      <c r="AT28">
        <f>INDEX('EIA Consumption'!$A:$BW,$E28,AT$5)</f>
        <v/>
      </c>
      <c r="AU28">
        <f>INDEX('EIA Consumption'!$A:$BW,$E28,AU$5)</f>
        <v/>
      </c>
      <c r="AV28">
        <f>INDEX('EIA Consumption'!$A:$BW,$E28,AV$5)</f>
        <v/>
      </c>
      <c r="AW28">
        <f>INDEX('EIA Consumption'!$A:$BW,$E28,AW$5)</f>
        <v/>
      </c>
      <c r="AX28">
        <f>INDEX('EIA Consumption'!$A:$BW,$E28,AX$5)</f>
        <v/>
      </c>
      <c r="AY28">
        <f>INDEX('EIA Consumption'!$A:$BW,$E28,AY$5)</f>
        <v/>
      </c>
      <c r="AZ28">
        <f>INDEX('EIA Consumption'!$A:$BW,$E28,AZ$5)</f>
        <v/>
      </c>
      <c r="BA28">
        <f>INDEX('EIA Consumption'!$A:$BW,$E28,BA$5)</f>
        <v/>
      </c>
      <c r="BB28">
        <f>INDEX('EIA Consumption'!$A:$BW,$E28,BB$5)</f>
        <v/>
      </c>
      <c r="BC28">
        <f>INDEX('EIA Consumption'!$A:$BW,$E28,BC$5)</f>
        <v/>
      </c>
      <c r="BD28">
        <f>INDEX('EIA Consumption'!$A:$BW,$E28,BD$5)</f>
        <v/>
      </c>
      <c r="BE28">
        <f>INDEX('EIA Consumption'!$A:$BW,$E28,BE$5)</f>
        <v/>
      </c>
      <c r="BF28">
        <f>INDEX('EIA Consumption'!$A:$BW,$E28,BF$5)</f>
        <v/>
      </c>
      <c r="BG28">
        <f>INDEX('EIA Consumption'!$A:$BW,$E28,BG$5)</f>
        <v/>
      </c>
      <c r="BH28">
        <f>INDEX('EIA Consumption'!$A:$BW,$E28,BH$5)</f>
        <v/>
      </c>
      <c r="BI28">
        <f>INDEX('EIA Consumption'!$A:$BW,$E28,BI$5)</f>
        <v/>
      </c>
      <c r="BJ28">
        <f>INDEX('EIA Consumption'!$A:$BW,$E28,BJ$5)</f>
        <v/>
      </c>
      <c r="BK28">
        <f>INDEX('EIA Consumption'!$A:$BW,$E28,BK$5)</f>
        <v/>
      </c>
      <c r="BL28">
        <f>INDEX('EIA Consumption'!$A:$BW,$E28,BL$5)</f>
        <v/>
      </c>
      <c r="BM28">
        <f>INDEX('EIA Consumption'!$A:$BW,$E28,BM$5)</f>
        <v/>
      </c>
      <c r="BN28">
        <f>INDEX('EIA Consumption'!$A:$BW,$E28,BN$5)</f>
        <v/>
      </c>
      <c r="BO28">
        <f>INDEX('EIA Consumption'!$A:$BW,$E28,BO$5)</f>
        <v/>
      </c>
      <c r="BP28">
        <f>INDEX('EIA Consumption'!$A:$BW,$E28,BP$5)</f>
        <v/>
      </c>
      <c r="BQ28">
        <f>INDEX('EIA Consumption'!$A:$BW,$E28,BQ$5)</f>
        <v/>
      </c>
      <c r="BR28">
        <f>INDEX('EIA Consumption'!$A:$BW,$E28,BR$5)</f>
        <v/>
      </c>
      <c r="BS28">
        <f>INDEX('EIA Consumption'!$A:$BW,$E28,BS$5)</f>
        <v/>
      </c>
      <c r="BT28">
        <f>INDEX('EIA Consumption'!$A:$BW,$E28,BT$5)</f>
        <v/>
      </c>
      <c r="BU28">
        <f>INDEX('EIA Consumption'!$A:$BW,$E28,BU$5)</f>
        <v/>
      </c>
      <c r="BV28">
        <f>INDEX('EIA Consumption'!$A:$BW,$E28,BV$5)</f>
        <v/>
      </c>
      <c r="BW28">
        <f>INDEX('EIA Consumption'!$A:$BW,$E28,BW$5)</f>
        <v/>
      </c>
      <c r="BX28">
        <f>INDEX('EIA Consumption'!$A:$BW,$E28,BX$5)</f>
        <v/>
      </c>
      <c r="BY28">
        <f>INDEX('EIA Consumption'!$A:$BW,$E28,BY$5)</f>
        <v/>
      </c>
    </row>
    <row r="29" spans="1:77">
      <c r="A29">
        <f>CONCATENATE(A$26,B29)</f>
        <v/>
      </c>
      <c r="B29" t="s">
        <v>36</v>
      </c>
      <c r="C29" t="s">
        <v>63</v>
      </c>
      <c r="D29" t="s">
        <v>35</v>
      </c>
      <c r="E29">
        <f>MATCH($C29,'EIA Consumption'!$C:$C,0)</f>
        <v/>
      </c>
      <c r="G29">
        <f>INDEX('EIA Consumption'!$A:$BW,$E29,G$5)</f>
        <v/>
      </c>
      <c r="H29">
        <f>INDEX('EIA Consumption'!$A:$BW,$E29,H$5)</f>
        <v/>
      </c>
      <c r="I29">
        <f>INDEX('EIA Consumption'!$A:$BW,$E29,I$5)</f>
        <v/>
      </c>
      <c r="J29">
        <f>INDEX('EIA Consumption'!$A:$BW,$E29,J$5)</f>
        <v/>
      </c>
      <c r="K29">
        <f>INDEX('EIA Consumption'!$A:$BW,$E29,K$5)</f>
        <v/>
      </c>
      <c r="L29">
        <f>INDEX('EIA Consumption'!$A:$BW,$E29,L$5)</f>
        <v/>
      </c>
      <c r="M29">
        <f>INDEX('EIA Consumption'!$A:$BW,$E29,M$5)</f>
        <v/>
      </c>
      <c r="N29">
        <f>INDEX('EIA Consumption'!$A:$BW,$E29,N$5)</f>
        <v/>
      </c>
      <c r="O29">
        <f>INDEX('EIA Consumption'!$A:$BW,$E29,O$5)</f>
        <v/>
      </c>
      <c r="P29">
        <f>INDEX('EIA Consumption'!$A:$BW,$E29,P$5)</f>
        <v/>
      </c>
      <c r="Q29">
        <f>INDEX('EIA Consumption'!$A:$BW,$E29,Q$5)</f>
        <v/>
      </c>
      <c r="R29">
        <f>INDEX('EIA Consumption'!$A:$BW,$E29,R$5)</f>
        <v/>
      </c>
      <c r="S29">
        <f>INDEX('EIA Consumption'!$A:$BW,$E29,S$5)</f>
        <v/>
      </c>
      <c r="T29">
        <f>INDEX('EIA Consumption'!$A:$BW,$E29,T$5)</f>
        <v/>
      </c>
      <c r="U29">
        <f>INDEX('EIA Consumption'!$A:$BW,$E29,U$5)</f>
        <v/>
      </c>
      <c r="V29">
        <f>INDEX('EIA Consumption'!$A:$BW,$E29,V$5)</f>
        <v/>
      </c>
      <c r="W29">
        <f>INDEX('EIA Consumption'!$A:$BW,$E29,W$5)</f>
        <v/>
      </c>
      <c r="X29">
        <f>INDEX('EIA Consumption'!$A:$BW,$E29,X$5)</f>
        <v/>
      </c>
      <c r="Y29">
        <f>INDEX('EIA Consumption'!$A:$BW,$E29,Y$5)</f>
        <v/>
      </c>
      <c r="Z29">
        <f>INDEX('EIA Consumption'!$A:$BW,$E29,Z$5)</f>
        <v/>
      </c>
      <c r="AA29">
        <f>INDEX('EIA Consumption'!$A:$BW,$E29,AA$5)</f>
        <v/>
      </c>
      <c r="AB29">
        <f>INDEX('EIA Consumption'!$A:$BW,$E29,AB$5)</f>
        <v/>
      </c>
      <c r="AC29">
        <f>INDEX('EIA Consumption'!$A:$BW,$E29,AC$5)</f>
        <v/>
      </c>
      <c r="AD29">
        <f>INDEX('EIA Consumption'!$A:$BW,$E29,AD$5)</f>
        <v/>
      </c>
      <c r="AE29">
        <f>INDEX('EIA Consumption'!$A:$BW,$E29,AE$5)</f>
        <v/>
      </c>
      <c r="AF29">
        <f>INDEX('EIA Consumption'!$A:$BW,$E29,AF$5)</f>
        <v/>
      </c>
      <c r="AG29">
        <f>INDEX('EIA Consumption'!$A:$BW,$E29,AG$5)</f>
        <v/>
      </c>
      <c r="AH29">
        <f>INDEX('EIA Consumption'!$A:$BW,$E29,AH$5)</f>
        <v/>
      </c>
      <c r="AI29">
        <f>INDEX('EIA Consumption'!$A:$BW,$E29,AI$5)</f>
        <v/>
      </c>
      <c r="AJ29">
        <f>INDEX('EIA Consumption'!$A:$BW,$E29,AJ$5)</f>
        <v/>
      </c>
      <c r="AK29">
        <f>INDEX('EIA Consumption'!$A:$BW,$E29,AK$5)</f>
        <v/>
      </c>
      <c r="AL29">
        <f>INDEX('EIA Consumption'!$A:$BW,$E29,AL$5)</f>
        <v/>
      </c>
      <c r="AM29">
        <f>INDEX('EIA Consumption'!$A:$BW,$E29,AM$5)</f>
        <v/>
      </c>
      <c r="AN29">
        <f>INDEX('EIA Consumption'!$A:$BW,$E29,AN$5)</f>
        <v/>
      </c>
      <c r="AO29">
        <f>INDEX('EIA Consumption'!$A:$BW,$E29,AO$5)</f>
        <v/>
      </c>
      <c r="AP29">
        <f>INDEX('EIA Consumption'!$A:$BW,$E29,AP$5)</f>
        <v/>
      </c>
      <c r="AQ29">
        <f>INDEX('EIA Consumption'!$A:$BW,$E29,AQ$5)</f>
        <v/>
      </c>
      <c r="AR29">
        <f>INDEX('EIA Consumption'!$A:$BW,$E29,AR$5)</f>
        <v/>
      </c>
      <c r="AS29">
        <f>INDEX('EIA Consumption'!$A:$BW,$E29,AS$5)</f>
        <v/>
      </c>
      <c r="AT29">
        <f>INDEX('EIA Consumption'!$A:$BW,$E29,AT$5)</f>
        <v/>
      </c>
      <c r="AU29">
        <f>INDEX('EIA Consumption'!$A:$BW,$E29,AU$5)</f>
        <v/>
      </c>
      <c r="AV29">
        <f>INDEX('EIA Consumption'!$A:$BW,$E29,AV$5)</f>
        <v/>
      </c>
      <c r="AW29">
        <f>INDEX('EIA Consumption'!$A:$BW,$E29,AW$5)</f>
        <v/>
      </c>
      <c r="AX29">
        <f>INDEX('EIA Consumption'!$A:$BW,$E29,AX$5)</f>
        <v/>
      </c>
      <c r="AY29">
        <f>INDEX('EIA Consumption'!$A:$BW,$E29,AY$5)</f>
        <v/>
      </c>
      <c r="AZ29">
        <f>INDEX('EIA Consumption'!$A:$BW,$E29,AZ$5)</f>
        <v/>
      </c>
      <c r="BA29">
        <f>INDEX('EIA Consumption'!$A:$BW,$E29,BA$5)</f>
        <v/>
      </c>
      <c r="BB29">
        <f>INDEX('EIA Consumption'!$A:$BW,$E29,BB$5)</f>
        <v/>
      </c>
      <c r="BC29">
        <f>INDEX('EIA Consumption'!$A:$BW,$E29,BC$5)</f>
        <v/>
      </c>
      <c r="BD29">
        <f>INDEX('EIA Consumption'!$A:$BW,$E29,BD$5)</f>
        <v/>
      </c>
      <c r="BE29">
        <f>INDEX('EIA Consumption'!$A:$BW,$E29,BE$5)</f>
        <v/>
      </c>
      <c r="BF29">
        <f>INDEX('EIA Consumption'!$A:$BW,$E29,BF$5)</f>
        <v/>
      </c>
      <c r="BG29">
        <f>INDEX('EIA Consumption'!$A:$BW,$E29,BG$5)</f>
        <v/>
      </c>
      <c r="BH29">
        <f>INDEX('EIA Consumption'!$A:$BW,$E29,BH$5)</f>
        <v/>
      </c>
      <c r="BI29">
        <f>INDEX('EIA Consumption'!$A:$BW,$E29,BI$5)</f>
        <v/>
      </c>
      <c r="BJ29">
        <f>INDEX('EIA Consumption'!$A:$BW,$E29,BJ$5)</f>
        <v/>
      </c>
      <c r="BK29">
        <f>INDEX('EIA Consumption'!$A:$BW,$E29,BK$5)</f>
        <v/>
      </c>
      <c r="BL29">
        <f>INDEX('EIA Consumption'!$A:$BW,$E29,BL$5)</f>
        <v/>
      </c>
      <c r="BM29">
        <f>INDEX('EIA Consumption'!$A:$BW,$E29,BM$5)</f>
        <v/>
      </c>
      <c r="BN29">
        <f>INDEX('EIA Consumption'!$A:$BW,$E29,BN$5)</f>
        <v/>
      </c>
      <c r="BO29">
        <f>INDEX('EIA Consumption'!$A:$BW,$E29,BO$5)</f>
        <v/>
      </c>
      <c r="BP29">
        <f>INDEX('EIA Consumption'!$A:$BW,$E29,BP$5)</f>
        <v/>
      </c>
      <c r="BQ29">
        <f>INDEX('EIA Consumption'!$A:$BW,$E29,BQ$5)</f>
        <v/>
      </c>
      <c r="BR29">
        <f>INDEX('EIA Consumption'!$A:$BW,$E29,BR$5)</f>
        <v/>
      </c>
      <c r="BS29">
        <f>INDEX('EIA Consumption'!$A:$BW,$E29,BS$5)</f>
        <v/>
      </c>
      <c r="BT29">
        <f>INDEX('EIA Consumption'!$A:$BW,$E29,BT$5)</f>
        <v/>
      </c>
      <c r="BU29">
        <f>INDEX('EIA Consumption'!$A:$BW,$E29,BU$5)</f>
        <v/>
      </c>
      <c r="BV29">
        <f>INDEX('EIA Consumption'!$A:$BW,$E29,BV$5)</f>
        <v/>
      </c>
      <c r="BW29">
        <f>INDEX('EIA Consumption'!$A:$BW,$E29,BW$5)</f>
        <v/>
      </c>
      <c r="BX29">
        <f>INDEX('EIA Consumption'!$A:$BW,$E29,BX$5)</f>
        <v/>
      </c>
      <c r="BY29">
        <f>INDEX('EIA Consumption'!$A:$BW,$E29,BY$5)</f>
        <v/>
      </c>
    </row>
    <row r="30" spans="1:77">
      <c r="A30">
        <f>CONCATENATE(A$26,B30)</f>
        <v/>
      </c>
      <c r="B30" t="s">
        <v>47</v>
      </c>
      <c r="C30" t="s">
        <v>64</v>
      </c>
      <c r="D30" t="s">
        <v>35</v>
      </c>
      <c r="E30">
        <f>MATCH($C30,'EIA Consumption'!$C:$C,0)</f>
        <v/>
      </c>
      <c r="G30">
        <f>INDEX('EIA Consumption'!$A:$BW,$E30,G$5)</f>
        <v/>
      </c>
      <c r="H30">
        <f>INDEX('EIA Consumption'!$A:$BW,$E30,H$5)</f>
        <v/>
      </c>
      <c r="I30">
        <f>INDEX('EIA Consumption'!$A:$BW,$E30,I$5)</f>
        <v/>
      </c>
      <c r="J30">
        <f>INDEX('EIA Consumption'!$A:$BW,$E30,J$5)</f>
        <v/>
      </c>
      <c r="K30">
        <f>INDEX('EIA Consumption'!$A:$BW,$E30,K$5)</f>
        <v/>
      </c>
      <c r="L30">
        <f>INDEX('EIA Consumption'!$A:$BW,$E30,L$5)</f>
        <v/>
      </c>
      <c r="M30">
        <f>INDEX('EIA Consumption'!$A:$BW,$E30,M$5)</f>
        <v/>
      </c>
      <c r="N30">
        <f>INDEX('EIA Consumption'!$A:$BW,$E30,N$5)</f>
        <v/>
      </c>
      <c r="O30">
        <f>INDEX('EIA Consumption'!$A:$BW,$E30,O$5)</f>
        <v/>
      </c>
      <c r="P30">
        <f>INDEX('EIA Consumption'!$A:$BW,$E30,P$5)</f>
        <v/>
      </c>
      <c r="Q30">
        <f>INDEX('EIA Consumption'!$A:$BW,$E30,Q$5)</f>
        <v/>
      </c>
      <c r="R30">
        <f>INDEX('EIA Consumption'!$A:$BW,$E30,R$5)</f>
        <v/>
      </c>
      <c r="S30">
        <f>INDEX('EIA Consumption'!$A:$BW,$E30,S$5)</f>
        <v/>
      </c>
      <c r="T30">
        <f>INDEX('EIA Consumption'!$A:$BW,$E30,T$5)</f>
        <v/>
      </c>
      <c r="U30">
        <f>INDEX('EIA Consumption'!$A:$BW,$E30,U$5)</f>
        <v/>
      </c>
      <c r="V30">
        <f>INDEX('EIA Consumption'!$A:$BW,$E30,V$5)</f>
        <v/>
      </c>
      <c r="W30">
        <f>INDEX('EIA Consumption'!$A:$BW,$E30,W$5)</f>
        <v/>
      </c>
      <c r="X30">
        <f>INDEX('EIA Consumption'!$A:$BW,$E30,X$5)</f>
        <v/>
      </c>
      <c r="Y30">
        <f>INDEX('EIA Consumption'!$A:$BW,$E30,Y$5)</f>
        <v/>
      </c>
      <c r="Z30">
        <f>INDEX('EIA Consumption'!$A:$BW,$E30,Z$5)</f>
        <v/>
      </c>
      <c r="AA30">
        <f>INDEX('EIA Consumption'!$A:$BW,$E30,AA$5)</f>
        <v/>
      </c>
      <c r="AB30">
        <f>INDEX('EIA Consumption'!$A:$BW,$E30,AB$5)</f>
        <v/>
      </c>
      <c r="AC30">
        <f>INDEX('EIA Consumption'!$A:$BW,$E30,AC$5)</f>
        <v/>
      </c>
      <c r="AD30">
        <f>INDEX('EIA Consumption'!$A:$BW,$E30,AD$5)</f>
        <v/>
      </c>
      <c r="AE30">
        <f>INDEX('EIA Consumption'!$A:$BW,$E30,AE$5)</f>
        <v/>
      </c>
      <c r="AF30">
        <f>INDEX('EIA Consumption'!$A:$BW,$E30,AF$5)</f>
        <v/>
      </c>
      <c r="AG30">
        <f>INDEX('EIA Consumption'!$A:$BW,$E30,AG$5)</f>
        <v/>
      </c>
      <c r="AH30">
        <f>INDEX('EIA Consumption'!$A:$BW,$E30,AH$5)</f>
        <v/>
      </c>
      <c r="AI30">
        <f>INDEX('EIA Consumption'!$A:$BW,$E30,AI$5)</f>
        <v/>
      </c>
      <c r="AJ30">
        <f>INDEX('EIA Consumption'!$A:$BW,$E30,AJ$5)</f>
        <v/>
      </c>
      <c r="AK30">
        <f>INDEX('EIA Consumption'!$A:$BW,$E30,AK$5)</f>
        <v/>
      </c>
      <c r="AL30">
        <f>INDEX('EIA Consumption'!$A:$BW,$E30,AL$5)</f>
        <v/>
      </c>
      <c r="AM30">
        <f>INDEX('EIA Consumption'!$A:$BW,$E30,AM$5)</f>
        <v/>
      </c>
      <c r="AN30">
        <f>INDEX('EIA Consumption'!$A:$BW,$E30,AN$5)</f>
        <v/>
      </c>
      <c r="AO30">
        <f>INDEX('EIA Consumption'!$A:$BW,$E30,AO$5)</f>
        <v/>
      </c>
      <c r="AP30">
        <f>INDEX('EIA Consumption'!$A:$BW,$E30,AP$5)</f>
        <v/>
      </c>
      <c r="AQ30">
        <f>INDEX('EIA Consumption'!$A:$BW,$E30,AQ$5)</f>
        <v/>
      </c>
      <c r="AR30">
        <f>INDEX('EIA Consumption'!$A:$BW,$E30,AR$5)</f>
        <v/>
      </c>
      <c r="AS30">
        <f>INDEX('EIA Consumption'!$A:$BW,$E30,AS$5)</f>
        <v/>
      </c>
      <c r="AT30">
        <f>INDEX('EIA Consumption'!$A:$BW,$E30,AT$5)</f>
        <v/>
      </c>
      <c r="AU30">
        <f>INDEX('EIA Consumption'!$A:$BW,$E30,AU$5)</f>
        <v/>
      </c>
      <c r="AV30">
        <f>INDEX('EIA Consumption'!$A:$BW,$E30,AV$5)</f>
        <v/>
      </c>
      <c r="AW30">
        <f>INDEX('EIA Consumption'!$A:$BW,$E30,AW$5)</f>
        <v/>
      </c>
      <c r="AX30">
        <f>INDEX('EIA Consumption'!$A:$BW,$E30,AX$5)</f>
        <v/>
      </c>
      <c r="AY30">
        <f>INDEX('EIA Consumption'!$A:$BW,$E30,AY$5)</f>
        <v/>
      </c>
      <c r="AZ30">
        <f>INDEX('EIA Consumption'!$A:$BW,$E30,AZ$5)</f>
        <v/>
      </c>
      <c r="BA30">
        <f>INDEX('EIA Consumption'!$A:$BW,$E30,BA$5)</f>
        <v/>
      </c>
      <c r="BB30">
        <f>INDEX('EIA Consumption'!$A:$BW,$E30,BB$5)</f>
        <v/>
      </c>
      <c r="BC30">
        <f>INDEX('EIA Consumption'!$A:$BW,$E30,BC$5)</f>
        <v/>
      </c>
      <c r="BD30">
        <f>INDEX('EIA Consumption'!$A:$BW,$E30,BD$5)</f>
        <v/>
      </c>
      <c r="BE30">
        <f>INDEX('EIA Consumption'!$A:$BW,$E30,BE$5)</f>
        <v/>
      </c>
      <c r="BF30">
        <f>INDEX('EIA Consumption'!$A:$BW,$E30,BF$5)</f>
        <v/>
      </c>
      <c r="BG30">
        <f>INDEX('EIA Consumption'!$A:$BW,$E30,BG$5)</f>
        <v/>
      </c>
      <c r="BH30">
        <f>INDEX('EIA Consumption'!$A:$BW,$E30,BH$5)</f>
        <v/>
      </c>
      <c r="BI30">
        <f>INDEX('EIA Consumption'!$A:$BW,$E30,BI$5)</f>
        <v/>
      </c>
      <c r="BJ30">
        <f>INDEX('EIA Consumption'!$A:$BW,$E30,BJ$5)</f>
        <v/>
      </c>
      <c r="BK30">
        <f>INDEX('EIA Consumption'!$A:$BW,$E30,BK$5)</f>
        <v/>
      </c>
      <c r="BL30">
        <f>INDEX('EIA Consumption'!$A:$BW,$E30,BL$5)</f>
        <v/>
      </c>
      <c r="BM30">
        <f>INDEX('EIA Consumption'!$A:$BW,$E30,BM$5)</f>
        <v/>
      </c>
      <c r="BN30">
        <f>INDEX('EIA Consumption'!$A:$BW,$E30,BN$5)</f>
        <v/>
      </c>
      <c r="BO30">
        <f>INDEX('EIA Consumption'!$A:$BW,$E30,BO$5)</f>
        <v/>
      </c>
      <c r="BP30">
        <f>INDEX('EIA Consumption'!$A:$BW,$E30,BP$5)</f>
        <v/>
      </c>
      <c r="BQ30">
        <f>INDEX('EIA Consumption'!$A:$BW,$E30,BQ$5)</f>
        <v/>
      </c>
      <c r="BR30">
        <f>INDEX('EIA Consumption'!$A:$BW,$E30,BR$5)</f>
        <v/>
      </c>
      <c r="BS30">
        <f>INDEX('EIA Consumption'!$A:$BW,$E30,BS$5)</f>
        <v/>
      </c>
      <c r="BT30">
        <f>INDEX('EIA Consumption'!$A:$BW,$E30,BT$5)</f>
        <v/>
      </c>
      <c r="BU30">
        <f>INDEX('EIA Consumption'!$A:$BW,$E30,BU$5)</f>
        <v/>
      </c>
      <c r="BV30">
        <f>INDEX('EIA Consumption'!$A:$BW,$E30,BV$5)</f>
        <v/>
      </c>
      <c r="BW30">
        <f>INDEX('EIA Consumption'!$A:$BW,$E30,BW$5)</f>
        <v/>
      </c>
      <c r="BX30">
        <f>INDEX('EIA Consumption'!$A:$BW,$E30,BX$5)</f>
        <v/>
      </c>
      <c r="BY30">
        <f>INDEX('EIA Consumption'!$A:$BW,$E30,BY$5)</f>
        <v/>
      </c>
    </row>
    <row r="31" spans="1:77">
      <c r="A31">
        <f>CONCATENATE(A$26,B31)</f>
        <v/>
      </c>
      <c r="B31" t="s">
        <v>38</v>
      </c>
      <c r="C31" t="s">
        <v>65</v>
      </c>
      <c r="D31" t="s">
        <v>35</v>
      </c>
      <c r="E31">
        <f>MATCH($C31,'EIA Consumption'!$C:$C,0)</f>
        <v/>
      </c>
      <c r="G31">
        <f>INDEX('EIA Consumption'!$A:$BW,$E31,G$5)</f>
        <v/>
      </c>
      <c r="H31">
        <f>INDEX('EIA Consumption'!$A:$BW,$E31,H$5)</f>
        <v/>
      </c>
      <c r="I31">
        <f>INDEX('EIA Consumption'!$A:$BW,$E31,I$5)</f>
        <v/>
      </c>
      <c r="J31">
        <f>INDEX('EIA Consumption'!$A:$BW,$E31,J$5)</f>
        <v/>
      </c>
      <c r="K31">
        <f>INDEX('EIA Consumption'!$A:$BW,$E31,K$5)</f>
        <v/>
      </c>
      <c r="L31">
        <f>INDEX('EIA Consumption'!$A:$BW,$E31,L$5)</f>
        <v/>
      </c>
      <c r="M31">
        <f>INDEX('EIA Consumption'!$A:$BW,$E31,M$5)</f>
        <v/>
      </c>
      <c r="N31">
        <f>INDEX('EIA Consumption'!$A:$BW,$E31,N$5)</f>
        <v/>
      </c>
      <c r="O31">
        <f>INDEX('EIA Consumption'!$A:$BW,$E31,O$5)</f>
        <v/>
      </c>
      <c r="P31">
        <f>INDEX('EIA Consumption'!$A:$BW,$E31,P$5)</f>
        <v/>
      </c>
      <c r="Q31">
        <f>INDEX('EIA Consumption'!$A:$BW,$E31,Q$5)</f>
        <v/>
      </c>
      <c r="R31">
        <f>INDEX('EIA Consumption'!$A:$BW,$E31,R$5)</f>
        <v/>
      </c>
      <c r="S31">
        <f>INDEX('EIA Consumption'!$A:$BW,$E31,S$5)</f>
        <v/>
      </c>
      <c r="T31">
        <f>INDEX('EIA Consumption'!$A:$BW,$E31,T$5)</f>
        <v/>
      </c>
      <c r="U31">
        <f>INDEX('EIA Consumption'!$A:$BW,$E31,U$5)</f>
        <v/>
      </c>
      <c r="V31">
        <f>INDEX('EIA Consumption'!$A:$BW,$E31,V$5)</f>
        <v/>
      </c>
      <c r="W31">
        <f>INDEX('EIA Consumption'!$A:$BW,$E31,W$5)</f>
        <v/>
      </c>
      <c r="X31">
        <f>INDEX('EIA Consumption'!$A:$BW,$E31,X$5)</f>
        <v/>
      </c>
      <c r="Y31">
        <f>INDEX('EIA Consumption'!$A:$BW,$E31,Y$5)</f>
        <v/>
      </c>
      <c r="Z31">
        <f>INDEX('EIA Consumption'!$A:$BW,$E31,Z$5)</f>
        <v/>
      </c>
      <c r="AA31">
        <f>INDEX('EIA Consumption'!$A:$BW,$E31,AA$5)</f>
        <v/>
      </c>
      <c r="AB31">
        <f>INDEX('EIA Consumption'!$A:$BW,$E31,AB$5)</f>
        <v/>
      </c>
      <c r="AC31">
        <f>INDEX('EIA Consumption'!$A:$BW,$E31,AC$5)</f>
        <v/>
      </c>
      <c r="AD31">
        <f>INDEX('EIA Consumption'!$A:$BW,$E31,AD$5)</f>
        <v/>
      </c>
      <c r="AE31">
        <f>INDEX('EIA Consumption'!$A:$BW,$E31,AE$5)</f>
        <v/>
      </c>
      <c r="AF31">
        <f>INDEX('EIA Consumption'!$A:$BW,$E31,AF$5)</f>
        <v/>
      </c>
      <c r="AG31">
        <f>INDEX('EIA Consumption'!$A:$BW,$E31,AG$5)</f>
        <v/>
      </c>
      <c r="AH31">
        <f>INDEX('EIA Consumption'!$A:$BW,$E31,AH$5)</f>
        <v/>
      </c>
      <c r="AI31">
        <f>INDEX('EIA Consumption'!$A:$BW,$E31,AI$5)</f>
        <v/>
      </c>
      <c r="AJ31">
        <f>INDEX('EIA Consumption'!$A:$BW,$E31,AJ$5)</f>
        <v/>
      </c>
      <c r="AK31">
        <f>INDEX('EIA Consumption'!$A:$BW,$E31,AK$5)</f>
        <v/>
      </c>
      <c r="AL31">
        <f>INDEX('EIA Consumption'!$A:$BW,$E31,AL$5)</f>
        <v/>
      </c>
      <c r="AM31">
        <f>INDEX('EIA Consumption'!$A:$BW,$E31,AM$5)</f>
        <v/>
      </c>
      <c r="AN31">
        <f>INDEX('EIA Consumption'!$A:$BW,$E31,AN$5)</f>
        <v/>
      </c>
      <c r="AO31">
        <f>INDEX('EIA Consumption'!$A:$BW,$E31,AO$5)</f>
        <v/>
      </c>
      <c r="AP31">
        <f>INDEX('EIA Consumption'!$A:$BW,$E31,AP$5)</f>
        <v/>
      </c>
      <c r="AQ31">
        <f>INDEX('EIA Consumption'!$A:$BW,$E31,AQ$5)</f>
        <v/>
      </c>
      <c r="AR31">
        <f>INDEX('EIA Consumption'!$A:$BW,$E31,AR$5)</f>
        <v/>
      </c>
      <c r="AS31">
        <f>INDEX('EIA Consumption'!$A:$BW,$E31,AS$5)</f>
        <v/>
      </c>
      <c r="AT31">
        <f>INDEX('EIA Consumption'!$A:$BW,$E31,AT$5)</f>
        <v/>
      </c>
      <c r="AU31">
        <f>INDEX('EIA Consumption'!$A:$BW,$E31,AU$5)</f>
        <v/>
      </c>
      <c r="AV31">
        <f>INDEX('EIA Consumption'!$A:$BW,$E31,AV$5)</f>
        <v/>
      </c>
      <c r="AW31">
        <f>INDEX('EIA Consumption'!$A:$BW,$E31,AW$5)</f>
        <v/>
      </c>
      <c r="AX31">
        <f>INDEX('EIA Consumption'!$A:$BW,$E31,AX$5)</f>
        <v/>
      </c>
      <c r="AY31">
        <f>INDEX('EIA Consumption'!$A:$BW,$E31,AY$5)</f>
        <v/>
      </c>
      <c r="AZ31">
        <f>INDEX('EIA Consumption'!$A:$BW,$E31,AZ$5)</f>
        <v/>
      </c>
      <c r="BA31">
        <f>INDEX('EIA Consumption'!$A:$BW,$E31,BA$5)</f>
        <v/>
      </c>
      <c r="BB31">
        <f>INDEX('EIA Consumption'!$A:$BW,$E31,BB$5)</f>
        <v/>
      </c>
      <c r="BC31">
        <f>INDEX('EIA Consumption'!$A:$BW,$E31,BC$5)</f>
        <v/>
      </c>
      <c r="BD31">
        <f>INDEX('EIA Consumption'!$A:$BW,$E31,BD$5)</f>
        <v/>
      </c>
      <c r="BE31">
        <f>INDEX('EIA Consumption'!$A:$BW,$E31,BE$5)</f>
        <v/>
      </c>
      <c r="BF31">
        <f>INDEX('EIA Consumption'!$A:$BW,$E31,BF$5)</f>
        <v/>
      </c>
      <c r="BG31">
        <f>INDEX('EIA Consumption'!$A:$BW,$E31,BG$5)</f>
        <v/>
      </c>
      <c r="BH31">
        <f>INDEX('EIA Consumption'!$A:$BW,$E31,BH$5)</f>
        <v/>
      </c>
      <c r="BI31">
        <f>INDEX('EIA Consumption'!$A:$BW,$E31,BI$5)</f>
        <v/>
      </c>
      <c r="BJ31">
        <f>INDEX('EIA Consumption'!$A:$BW,$E31,BJ$5)</f>
        <v/>
      </c>
      <c r="BK31">
        <f>INDEX('EIA Consumption'!$A:$BW,$E31,BK$5)</f>
        <v/>
      </c>
      <c r="BL31">
        <f>INDEX('EIA Consumption'!$A:$BW,$E31,BL$5)</f>
        <v/>
      </c>
      <c r="BM31">
        <f>INDEX('EIA Consumption'!$A:$BW,$E31,BM$5)</f>
        <v/>
      </c>
      <c r="BN31">
        <f>INDEX('EIA Consumption'!$A:$BW,$E31,BN$5)</f>
        <v/>
      </c>
      <c r="BO31">
        <f>INDEX('EIA Consumption'!$A:$BW,$E31,BO$5)</f>
        <v/>
      </c>
      <c r="BP31">
        <f>INDEX('EIA Consumption'!$A:$BW,$E31,BP$5)</f>
        <v/>
      </c>
      <c r="BQ31">
        <f>INDEX('EIA Consumption'!$A:$BW,$E31,BQ$5)</f>
        <v/>
      </c>
      <c r="BR31">
        <f>INDEX('EIA Consumption'!$A:$BW,$E31,BR$5)</f>
        <v/>
      </c>
      <c r="BS31">
        <f>INDEX('EIA Consumption'!$A:$BW,$E31,BS$5)</f>
        <v/>
      </c>
      <c r="BT31">
        <f>INDEX('EIA Consumption'!$A:$BW,$E31,BT$5)</f>
        <v/>
      </c>
      <c r="BU31">
        <f>INDEX('EIA Consumption'!$A:$BW,$E31,BU$5)</f>
        <v/>
      </c>
      <c r="BV31">
        <f>INDEX('EIA Consumption'!$A:$BW,$E31,BV$5)</f>
        <v/>
      </c>
      <c r="BW31">
        <f>INDEX('EIA Consumption'!$A:$BW,$E31,BW$5)</f>
        <v/>
      </c>
      <c r="BX31">
        <f>INDEX('EIA Consumption'!$A:$BW,$E31,BX$5)</f>
        <v/>
      </c>
      <c r="BY31">
        <f>INDEX('EIA Consumption'!$A:$BW,$E31,BY$5)</f>
        <v/>
      </c>
    </row>
    <row r="32" spans="1:77">
      <c r="A32">
        <f>CONCATENATE(A$26,B32)</f>
        <v/>
      </c>
      <c r="B32" t="s">
        <v>66</v>
      </c>
      <c r="C32" t="s">
        <v>67</v>
      </c>
      <c r="D32" t="s">
        <v>35</v>
      </c>
      <c r="E32">
        <f>MATCH($C32,'EIA Consumption'!$C:$C,0)</f>
        <v/>
      </c>
      <c r="G32">
        <f>INDEX('EIA Consumption'!$A:$BW,$E32,G$5)</f>
        <v/>
      </c>
      <c r="H32">
        <f>INDEX('EIA Consumption'!$A:$BW,$E32,H$5)</f>
        <v/>
      </c>
      <c r="I32">
        <f>INDEX('EIA Consumption'!$A:$BW,$E32,I$5)</f>
        <v/>
      </c>
      <c r="J32">
        <f>INDEX('EIA Consumption'!$A:$BW,$E32,J$5)</f>
        <v/>
      </c>
      <c r="K32">
        <f>INDEX('EIA Consumption'!$A:$BW,$E32,K$5)</f>
        <v/>
      </c>
      <c r="L32">
        <f>INDEX('EIA Consumption'!$A:$BW,$E32,L$5)</f>
        <v/>
      </c>
      <c r="M32">
        <f>INDEX('EIA Consumption'!$A:$BW,$E32,M$5)</f>
        <v/>
      </c>
      <c r="N32">
        <f>INDEX('EIA Consumption'!$A:$BW,$E32,N$5)</f>
        <v/>
      </c>
      <c r="O32">
        <f>INDEX('EIA Consumption'!$A:$BW,$E32,O$5)</f>
        <v/>
      </c>
      <c r="P32">
        <f>INDEX('EIA Consumption'!$A:$BW,$E32,P$5)</f>
        <v/>
      </c>
      <c r="Q32">
        <f>INDEX('EIA Consumption'!$A:$BW,$E32,Q$5)</f>
        <v/>
      </c>
      <c r="R32">
        <f>INDEX('EIA Consumption'!$A:$BW,$E32,R$5)</f>
        <v/>
      </c>
      <c r="S32">
        <f>INDEX('EIA Consumption'!$A:$BW,$E32,S$5)</f>
        <v/>
      </c>
      <c r="T32">
        <f>INDEX('EIA Consumption'!$A:$BW,$E32,T$5)</f>
        <v/>
      </c>
      <c r="U32">
        <f>INDEX('EIA Consumption'!$A:$BW,$E32,U$5)</f>
        <v/>
      </c>
      <c r="V32">
        <f>INDEX('EIA Consumption'!$A:$BW,$E32,V$5)</f>
        <v/>
      </c>
      <c r="W32">
        <f>INDEX('EIA Consumption'!$A:$BW,$E32,W$5)</f>
        <v/>
      </c>
      <c r="X32">
        <f>INDEX('EIA Consumption'!$A:$BW,$E32,X$5)</f>
        <v/>
      </c>
      <c r="Y32">
        <f>INDEX('EIA Consumption'!$A:$BW,$E32,Y$5)</f>
        <v/>
      </c>
      <c r="Z32">
        <f>INDEX('EIA Consumption'!$A:$BW,$E32,Z$5)</f>
        <v/>
      </c>
      <c r="AA32">
        <f>INDEX('EIA Consumption'!$A:$BW,$E32,AA$5)</f>
        <v/>
      </c>
      <c r="AB32">
        <f>INDEX('EIA Consumption'!$A:$BW,$E32,AB$5)</f>
        <v/>
      </c>
      <c r="AC32">
        <f>INDEX('EIA Consumption'!$A:$BW,$E32,AC$5)</f>
        <v/>
      </c>
      <c r="AD32">
        <f>INDEX('EIA Consumption'!$A:$BW,$E32,AD$5)</f>
        <v/>
      </c>
      <c r="AE32">
        <f>INDEX('EIA Consumption'!$A:$BW,$E32,AE$5)</f>
        <v/>
      </c>
      <c r="AF32">
        <f>INDEX('EIA Consumption'!$A:$BW,$E32,AF$5)</f>
        <v/>
      </c>
      <c r="AG32">
        <f>INDEX('EIA Consumption'!$A:$BW,$E32,AG$5)</f>
        <v/>
      </c>
      <c r="AH32">
        <f>INDEX('EIA Consumption'!$A:$BW,$E32,AH$5)</f>
        <v/>
      </c>
      <c r="AI32">
        <f>INDEX('EIA Consumption'!$A:$BW,$E32,AI$5)</f>
        <v/>
      </c>
      <c r="AJ32">
        <f>INDEX('EIA Consumption'!$A:$BW,$E32,AJ$5)</f>
        <v/>
      </c>
      <c r="AK32">
        <f>INDEX('EIA Consumption'!$A:$BW,$E32,AK$5)</f>
        <v/>
      </c>
      <c r="AL32">
        <f>INDEX('EIA Consumption'!$A:$BW,$E32,AL$5)</f>
        <v/>
      </c>
      <c r="AM32">
        <f>INDEX('EIA Consumption'!$A:$BW,$E32,AM$5)</f>
        <v/>
      </c>
      <c r="AN32">
        <f>INDEX('EIA Consumption'!$A:$BW,$E32,AN$5)</f>
        <v/>
      </c>
      <c r="AO32">
        <f>INDEX('EIA Consumption'!$A:$BW,$E32,AO$5)</f>
        <v/>
      </c>
      <c r="AP32">
        <f>INDEX('EIA Consumption'!$A:$BW,$E32,AP$5)</f>
        <v/>
      </c>
      <c r="AQ32">
        <f>INDEX('EIA Consumption'!$A:$BW,$E32,AQ$5)</f>
        <v/>
      </c>
      <c r="AR32">
        <f>INDEX('EIA Consumption'!$A:$BW,$E32,AR$5)</f>
        <v/>
      </c>
      <c r="AS32">
        <f>INDEX('EIA Consumption'!$A:$BW,$E32,AS$5)</f>
        <v/>
      </c>
      <c r="AT32">
        <f>INDEX('EIA Consumption'!$A:$BW,$E32,AT$5)</f>
        <v/>
      </c>
      <c r="AU32">
        <f>INDEX('EIA Consumption'!$A:$BW,$E32,AU$5)</f>
        <v/>
      </c>
      <c r="AV32">
        <f>INDEX('EIA Consumption'!$A:$BW,$E32,AV$5)</f>
        <v/>
      </c>
      <c r="AW32">
        <f>INDEX('EIA Consumption'!$A:$BW,$E32,AW$5)</f>
        <v/>
      </c>
      <c r="AX32">
        <f>INDEX('EIA Consumption'!$A:$BW,$E32,AX$5)</f>
        <v/>
      </c>
      <c r="AY32">
        <f>INDEX('EIA Consumption'!$A:$BW,$E32,AY$5)</f>
        <v/>
      </c>
      <c r="AZ32">
        <f>INDEX('EIA Consumption'!$A:$BW,$E32,AZ$5)</f>
        <v/>
      </c>
      <c r="BA32">
        <f>INDEX('EIA Consumption'!$A:$BW,$E32,BA$5)</f>
        <v/>
      </c>
      <c r="BB32">
        <f>INDEX('EIA Consumption'!$A:$BW,$E32,BB$5)</f>
        <v/>
      </c>
      <c r="BC32">
        <f>INDEX('EIA Consumption'!$A:$BW,$E32,BC$5)</f>
        <v/>
      </c>
      <c r="BD32">
        <f>INDEX('EIA Consumption'!$A:$BW,$E32,BD$5)</f>
        <v/>
      </c>
      <c r="BE32">
        <f>INDEX('EIA Consumption'!$A:$BW,$E32,BE$5)</f>
        <v/>
      </c>
      <c r="BF32">
        <f>INDEX('EIA Consumption'!$A:$BW,$E32,BF$5)</f>
        <v/>
      </c>
      <c r="BG32">
        <f>INDEX('EIA Consumption'!$A:$BW,$E32,BG$5)</f>
        <v/>
      </c>
      <c r="BH32">
        <f>INDEX('EIA Consumption'!$A:$BW,$E32,BH$5)</f>
        <v/>
      </c>
      <c r="BI32">
        <f>INDEX('EIA Consumption'!$A:$BW,$E32,BI$5)</f>
        <v/>
      </c>
      <c r="BJ32">
        <f>INDEX('EIA Consumption'!$A:$BW,$E32,BJ$5)</f>
        <v/>
      </c>
      <c r="BK32">
        <f>INDEX('EIA Consumption'!$A:$BW,$E32,BK$5)</f>
        <v/>
      </c>
      <c r="BL32">
        <f>INDEX('EIA Consumption'!$A:$BW,$E32,BL$5)</f>
        <v/>
      </c>
      <c r="BM32">
        <f>INDEX('EIA Consumption'!$A:$BW,$E32,BM$5)</f>
        <v/>
      </c>
      <c r="BN32">
        <f>INDEX('EIA Consumption'!$A:$BW,$E32,BN$5)</f>
        <v/>
      </c>
      <c r="BO32">
        <f>INDEX('EIA Consumption'!$A:$BW,$E32,BO$5)</f>
        <v/>
      </c>
      <c r="BP32">
        <f>INDEX('EIA Consumption'!$A:$BW,$E32,BP$5)</f>
        <v/>
      </c>
      <c r="BQ32">
        <f>INDEX('EIA Consumption'!$A:$BW,$E32,BQ$5)</f>
        <v/>
      </c>
      <c r="BR32">
        <f>INDEX('EIA Consumption'!$A:$BW,$E32,BR$5)</f>
        <v/>
      </c>
      <c r="BS32">
        <f>INDEX('EIA Consumption'!$A:$BW,$E32,BS$5)</f>
        <v/>
      </c>
      <c r="BT32">
        <f>INDEX('EIA Consumption'!$A:$BW,$E32,BT$5)</f>
        <v/>
      </c>
      <c r="BU32">
        <f>INDEX('EIA Consumption'!$A:$BW,$E32,BU$5)</f>
        <v/>
      </c>
      <c r="BV32">
        <f>INDEX('EIA Consumption'!$A:$BW,$E32,BV$5)</f>
        <v/>
      </c>
      <c r="BW32">
        <f>INDEX('EIA Consumption'!$A:$BW,$E32,BW$5)</f>
        <v/>
      </c>
      <c r="BX32">
        <f>INDEX('EIA Consumption'!$A:$BW,$E32,BX$5)</f>
        <v/>
      </c>
      <c r="BY32">
        <f>INDEX('EIA Consumption'!$A:$BW,$E32,BY$5)</f>
        <v/>
      </c>
    </row>
    <row r="33" spans="1:77">
      <c r="A33">
        <f>CONCATENATE(A$26,B33)</f>
        <v/>
      </c>
      <c r="B33" t="s">
        <v>50</v>
      </c>
      <c r="C33" t="s">
        <v>68</v>
      </c>
      <c r="D33" t="s">
        <v>35</v>
      </c>
      <c r="E33">
        <f>MATCH($C33,'EIA Consumption'!$C:$C,0)</f>
        <v/>
      </c>
      <c r="G33">
        <f>INDEX('EIA Consumption'!$A:$BW,$E33,G$5)</f>
        <v/>
      </c>
      <c r="H33">
        <f>INDEX('EIA Consumption'!$A:$BW,$E33,H$5)</f>
        <v/>
      </c>
      <c r="I33">
        <f>INDEX('EIA Consumption'!$A:$BW,$E33,I$5)</f>
        <v/>
      </c>
      <c r="J33">
        <f>INDEX('EIA Consumption'!$A:$BW,$E33,J$5)</f>
        <v/>
      </c>
      <c r="K33">
        <f>INDEX('EIA Consumption'!$A:$BW,$E33,K$5)</f>
        <v/>
      </c>
      <c r="L33">
        <f>INDEX('EIA Consumption'!$A:$BW,$E33,L$5)</f>
        <v/>
      </c>
      <c r="M33">
        <f>INDEX('EIA Consumption'!$A:$BW,$E33,M$5)</f>
        <v/>
      </c>
      <c r="N33">
        <f>INDEX('EIA Consumption'!$A:$BW,$E33,N$5)</f>
        <v/>
      </c>
      <c r="O33">
        <f>INDEX('EIA Consumption'!$A:$BW,$E33,O$5)</f>
        <v/>
      </c>
      <c r="P33">
        <f>INDEX('EIA Consumption'!$A:$BW,$E33,P$5)</f>
        <v/>
      </c>
      <c r="Q33">
        <f>INDEX('EIA Consumption'!$A:$BW,$E33,Q$5)</f>
        <v/>
      </c>
      <c r="R33">
        <f>INDEX('EIA Consumption'!$A:$BW,$E33,R$5)</f>
        <v/>
      </c>
      <c r="S33">
        <f>INDEX('EIA Consumption'!$A:$BW,$E33,S$5)</f>
        <v/>
      </c>
      <c r="T33">
        <f>INDEX('EIA Consumption'!$A:$BW,$E33,T$5)</f>
        <v/>
      </c>
      <c r="U33">
        <f>INDEX('EIA Consumption'!$A:$BW,$E33,U$5)</f>
        <v/>
      </c>
      <c r="V33">
        <f>INDEX('EIA Consumption'!$A:$BW,$E33,V$5)</f>
        <v/>
      </c>
      <c r="W33">
        <f>INDEX('EIA Consumption'!$A:$BW,$E33,W$5)</f>
        <v/>
      </c>
      <c r="X33">
        <f>INDEX('EIA Consumption'!$A:$BW,$E33,X$5)</f>
        <v/>
      </c>
      <c r="Y33">
        <f>INDEX('EIA Consumption'!$A:$BW,$E33,Y$5)</f>
        <v/>
      </c>
      <c r="Z33">
        <f>INDEX('EIA Consumption'!$A:$BW,$E33,Z$5)</f>
        <v/>
      </c>
      <c r="AA33">
        <f>INDEX('EIA Consumption'!$A:$BW,$E33,AA$5)</f>
        <v/>
      </c>
      <c r="AB33">
        <f>INDEX('EIA Consumption'!$A:$BW,$E33,AB$5)</f>
        <v/>
      </c>
      <c r="AC33">
        <f>INDEX('EIA Consumption'!$A:$BW,$E33,AC$5)</f>
        <v/>
      </c>
      <c r="AD33">
        <f>INDEX('EIA Consumption'!$A:$BW,$E33,AD$5)</f>
        <v/>
      </c>
      <c r="AE33">
        <f>INDEX('EIA Consumption'!$A:$BW,$E33,AE$5)</f>
        <v/>
      </c>
      <c r="AF33">
        <f>INDEX('EIA Consumption'!$A:$BW,$E33,AF$5)</f>
        <v/>
      </c>
      <c r="AG33">
        <f>INDEX('EIA Consumption'!$A:$BW,$E33,AG$5)</f>
        <v/>
      </c>
      <c r="AH33">
        <f>INDEX('EIA Consumption'!$A:$BW,$E33,AH$5)</f>
        <v/>
      </c>
      <c r="AI33">
        <f>INDEX('EIA Consumption'!$A:$BW,$E33,AI$5)</f>
        <v/>
      </c>
      <c r="AJ33">
        <f>INDEX('EIA Consumption'!$A:$BW,$E33,AJ$5)</f>
        <v/>
      </c>
      <c r="AK33">
        <f>INDEX('EIA Consumption'!$A:$BW,$E33,AK$5)</f>
        <v/>
      </c>
      <c r="AL33">
        <f>INDEX('EIA Consumption'!$A:$BW,$E33,AL$5)</f>
        <v/>
      </c>
      <c r="AM33">
        <f>INDEX('EIA Consumption'!$A:$BW,$E33,AM$5)</f>
        <v/>
      </c>
      <c r="AN33">
        <f>INDEX('EIA Consumption'!$A:$BW,$E33,AN$5)</f>
        <v/>
      </c>
      <c r="AO33">
        <f>INDEX('EIA Consumption'!$A:$BW,$E33,AO$5)</f>
        <v/>
      </c>
      <c r="AP33">
        <f>INDEX('EIA Consumption'!$A:$BW,$E33,AP$5)</f>
        <v/>
      </c>
      <c r="AQ33">
        <f>INDEX('EIA Consumption'!$A:$BW,$E33,AQ$5)</f>
        <v/>
      </c>
      <c r="AR33">
        <f>INDEX('EIA Consumption'!$A:$BW,$E33,AR$5)</f>
        <v/>
      </c>
      <c r="AS33">
        <f>INDEX('EIA Consumption'!$A:$BW,$E33,AS$5)</f>
        <v/>
      </c>
      <c r="AT33">
        <f>INDEX('EIA Consumption'!$A:$BW,$E33,AT$5)</f>
        <v/>
      </c>
      <c r="AU33">
        <f>INDEX('EIA Consumption'!$A:$BW,$E33,AU$5)</f>
        <v/>
      </c>
      <c r="AV33">
        <f>INDEX('EIA Consumption'!$A:$BW,$E33,AV$5)</f>
        <v/>
      </c>
      <c r="AW33">
        <f>INDEX('EIA Consumption'!$A:$BW,$E33,AW$5)</f>
        <v/>
      </c>
      <c r="AX33">
        <f>INDEX('EIA Consumption'!$A:$BW,$E33,AX$5)</f>
        <v/>
      </c>
      <c r="AY33">
        <f>INDEX('EIA Consumption'!$A:$BW,$E33,AY$5)</f>
        <v/>
      </c>
      <c r="AZ33">
        <f>INDEX('EIA Consumption'!$A:$BW,$E33,AZ$5)</f>
        <v/>
      </c>
      <c r="BA33">
        <f>INDEX('EIA Consumption'!$A:$BW,$E33,BA$5)</f>
        <v/>
      </c>
      <c r="BB33">
        <f>INDEX('EIA Consumption'!$A:$BW,$E33,BB$5)</f>
        <v/>
      </c>
      <c r="BC33">
        <f>INDEX('EIA Consumption'!$A:$BW,$E33,BC$5)</f>
        <v/>
      </c>
      <c r="BD33">
        <f>INDEX('EIA Consumption'!$A:$BW,$E33,BD$5)</f>
        <v/>
      </c>
      <c r="BE33">
        <f>INDEX('EIA Consumption'!$A:$BW,$E33,BE$5)</f>
        <v/>
      </c>
      <c r="BF33">
        <f>INDEX('EIA Consumption'!$A:$BW,$E33,BF$5)</f>
        <v/>
      </c>
      <c r="BG33">
        <f>INDEX('EIA Consumption'!$A:$BW,$E33,BG$5)</f>
        <v/>
      </c>
      <c r="BH33">
        <f>INDEX('EIA Consumption'!$A:$BW,$E33,BH$5)</f>
        <v/>
      </c>
      <c r="BI33">
        <f>INDEX('EIA Consumption'!$A:$BW,$E33,BI$5)</f>
        <v/>
      </c>
      <c r="BJ33">
        <f>INDEX('EIA Consumption'!$A:$BW,$E33,BJ$5)</f>
        <v/>
      </c>
      <c r="BK33">
        <f>INDEX('EIA Consumption'!$A:$BW,$E33,BK$5)</f>
        <v/>
      </c>
      <c r="BL33">
        <f>INDEX('EIA Consumption'!$A:$BW,$E33,BL$5)</f>
        <v/>
      </c>
      <c r="BM33">
        <f>INDEX('EIA Consumption'!$A:$BW,$E33,BM$5)</f>
        <v/>
      </c>
      <c r="BN33">
        <f>INDEX('EIA Consumption'!$A:$BW,$E33,BN$5)</f>
        <v/>
      </c>
      <c r="BO33">
        <f>INDEX('EIA Consumption'!$A:$BW,$E33,BO$5)</f>
        <v/>
      </c>
      <c r="BP33">
        <f>INDEX('EIA Consumption'!$A:$BW,$E33,BP$5)</f>
        <v/>
      </c>
      <c r="BQ33">
        <f>INDEX('EIA Consumption'!$A:$BW,$E33,BQ$5)</f>
        <v/>
      </c>
      <c r="BR33">
        <f>INDEX('EIA Consumption'!$A:$BW,$E33,BR$5)</f>
        <v/>
      </c>
      <c r="BS33">
        <f>INDEX('EIA Consumption'!$A:$BW,$E33,BS$5)</f>
        <v/>
      </c>
      <c r="BT33">
        <f>INDEX('EIA Consumption'!$A:$BW,$E33,BT$5)</f>
        <v/>
      </c>
      <c r="BU33">
        <f>INDEX('EIA Consumption'!$A:$BW,$E33,BU$5)</f>
        <v/>
      </c>
      <c r="BV33">
        <f>INDEX('EIA Consumption'!$A:$BW,$E33,BV$5)</f>
        <v/>
      </c>
      <c r="BW33">
        <f>INDEX('EIA Consumption'!$A:$BW,$E33,BW$5)</f>
        <v/>
      </c>
      <c r="BX33">
        <f>INDEX('EIA Consumption'!$A:$BW,$E33,BX$5)</f>
        <v/>
      </c>
      <c r="BY33">
        <f>INDEX('EIA Consumption'!$A:$BW,$E33,BY$5)</f>
        <v/>
      </c>
    </row>
    <row r="34" spans="1:77">
      <c r="A34">
        <f>CONCATENATE(A$26,B34)</f>
        <v/>
      </c>
      <c r="B34" t="s">
        <v>69</v>
      </c>
      <c r="C34" t="s">
        <v>70</v>
      </c>
      <c r="D34" t="s">
        <v>35</v>
      </c>
      <c r="E34">
        <f>MATCH($C34,'EIA Consumption'!$C:$C,0)</f>
        <v/>
      </c>
      <c r="G34">
        <f>INDEX('EIA Consumption'!$A:$BW,$E34,G$5)</f>
        <v/>
      </c>
      <c r="H34">
        <f>INDEX('EIA Consumption'!$A:$BW,$E34,H$5)</f>
        <v/>
      </c>
      <c r="I34">
        <f>INDEX('EIA Consumption'!$A:$BW,$E34,I$5)</f>
        <v/>
      </c>
      <c r="J34">
        <f>INDEX('EIA Consumption'!$A:$BW,$E34,J$5)</f>
        <v/>
      </c>
      <c r="K34">
        <f>INDEX('EIA Consumption'!$A:$BW,$E34,K$5)</f>
        <v/>
      </c>
      <c r="L34">
        <f>INDEX('EIA Consumption'!$A:$BW,$E34,L$5)</f>
        <v/>
      </c>
      <c r="M34">
        <f>INDEX('EIA Consumption'!$A:$BW,$E34,M$5)</f>
        <v/>
      </c>
      <c r="N34">
        <f>INDEX('EIA Consumption'!$A:$BW,$E34,N$5)</f>
        <v/>
      </c>
      <c r="O34">
        <f>INDEX('EIA Consumption'!$A:$BW,$E34,O$5)</f>
        <v/>
      </c>
      <c r="P34">
        <f>INDEX('EIA Consumption'!$A:$BW,$E34,P$5)</f>
        <v/>
      </c>
      <c r="Q34">
        <f>INDEX('EIA Consumption'!$A:$BW,$E34,Q$5)</f>
        <v/>
      </c>
      <c r="R34">
        <f>INDEX('EIA Consumption'!$A:$BW,$E34,R$5)</f>
        <v/>
      </c>
      <c r="S34">
        <f>INDEX('EIA Consumption'!$A:$BW,$E34,S$5)</f>
        <v/>
      </c>
      <c r="T34">
        <f>INDEX('EIA Consumption'!$A:$BW,$E34,T$5)</f>
        <v/>
      </c>
      <c r="U34">
        <f>INDEX('EIA Consumption'!$A:$BW,$E34,U$5)</f>
        <v/>
      </c>
      <c r="V34">
        <f>INDEX('EIA Consumption'!$A:$BW,$E34,V$5)</f>
        <v/>
      </c>
      <c r="W34">
        <f>INDEX('EIA Consumption'!$A:$BW,$E34,W$5)</f>
        <v/>
      </c>
      <c r="X34">
        <f>INDEX('EIA Consumption'!$A:$BW,$E34,X$5)</f>
        <v/>
      </c>
      <c r="Y34">
        <f>INDEX('EIA Consumption'!$A:$BW,$E34,Y$5)</f>
        <v/>
      </c>
      <c r="Z34">
        <f>INDEX('EIA Consumption'!$A:$BW,$E34,Z$5)</f>
        <v/>
      </c>
      <c r="AA34">
        <f>INDEX('EIA Consumption'!$A:$BW,$E34,AA$5)</f>
        <v/>
      </c>
      <c r="AB34">
        <f>INDEX('EIA Consumption'!$A:$BW,$E34,AB$5)</f>
        <v/>
      </c>
      <c r="AC34">
        <f>INDEX('EIA Consumption'!$A:$BW,$E34,AC$5)</f>
        <v/>
      </c>
      <c r="AD34">
        <f>INDEX('EIA Consumption'!$A:$BW,$E34,AD$5)</f>
        <v/>
      </c>
      <c r="AE34">
        <f>INDEX('EIA Consumption'!$A:$BW,$E34,AE$5)</f>
        <v/>
      </c>
      <c r="AF34">
        <f>INDEX('EIA Consumption'!$A:$BW,$E34,AF$5)</f>
        <v/>
      </c>
      <c r="AG34">
        <f>INDEX('EIA Consumption'!$A:$BW,$E34,AG$5)</f>
        <v/>
      </c>
      <c r="AH34">
        <f>INDEX('EIA Consumption'!$A:$BW,$E34,AH$5)</f>
        <v/>
      </c>
      <c r="AI34">
        <f>INDEX('EIA Consumption'!$A:$BW,$E34,AI$5)</f>
        <v/>
      </c>
      <c r="AJ34">
        <f>INDEX('EIA Consumption'!$A:$BW,$E34,AJ$5)</f>
        <v/>
      </c>
      <c r="AK34">
        <f>INDEX('EIA Consumption'!$A:$BW,$E34,AK$5)</f>
        <v/>
      </c>
      <c r="AL34">
        <f>INDEX('EIA Consumption'!$A:$BW,$E34,AL$5)</f>
        <v/>
      </c>
      <c r="AM34">
        <f>INDEX('EIA Consumption'!$A:$BW,$E34,AM$5)</f>
        <v/>
      </c>
      <c r="AN34">
        <f>INDEX('EIA Consumption'!$A:$BW,$E34,AN$5)</f>
        <v/>
      </c>
      <c r="AO34">
        <f>INDEX('EIA Consumption'!$A:$BW,$E34,AO$5)</f>
        <v/>
      </c>
      <c r="AP34">
        <f>INDEX('EIA Consumption'!$A:$BW,$E34,AP$5)</f>
        <v/>
      </c>
      <c r="AQ34">
        <f>INDEX('EIA Consumption'!$A:$BW,$E34,AQ$5)</f>
        <v/>
      </c>
      <c r="AR34">
        <f>INDEX('EIA Consumption'!$A:$BW,$E34,AR$5)</f>
        <v/>
      </c>
      <c r="AS34">
        <f>INDEX('EIA Consumption'!$A:$BW,$E34,AS$5)</f>
        <v/>
      </c>
      <c r="AT34">
        <f>INDEX('EIA Consumption'!$A:$BW,$E34,AT$5)</f>
        <v/>
      </c>
      <c r="AU34">
        <f>INDEX('EIA Consumption'!$A:$BW,$E34,AU$5)</f>
        <v/>
      </c>
      <c r="AV34">
        <f>INDEX('EIA Consumption'!$A:$BW,$E34,AV$5)</f>
        <v/>
      </c>
      <c r="AW34">
        <f>INDEX('EIA Consumption'!$A:$BW,$E34,AW$5)</f>
        <v/>
      </c>
      <c r="AX34">
        <f>INDEX('EIA Consumption'!$A:$BW,$E34,AX$5)</f>
        <v/>
      </c>
      <c r="AY34">
        <f>INDEX('EIA Consumption'!$A:$BW,$E34,AY$5)</f>
        <v/>
      </c>
      <c r="AZ34">
        <f>INDEX('EIA Consumption'!$A:$BW,$E34,AZ$5)</f>
        <v/>
      </c>
      <c r="BA34">
        <f>INDEX('EIA Consumption'!$A:$BW,$E34,BA$5)</f>
        <v/>
      </c>
      <c r="BB34">
        <f>INDEX('EIA Consumption'!$A:$BW,$E34,BB$5)</f>
        <v/>
      </c>
      <c r="BC34">
        <f>INDEX('EIA Consumption'!$A:$BW,$E34,BC$5)</f>
        <v/>
      </c>
      <c r="BD34">
        <f>INDEX('EIA Consumption'!$A:$BW,$E34,BD$5)</f>
        <v/>
      </c>
      <c r="BE34">
        <f>INDEX('EIA Consumption'!$A:$BW,$E34,BE$5)</f>
        <v/>
      </c>
      <c r="BF34">
        <f>INDEX('EIA Consumption'!$A:$BW,$E34,BF$5)</f>
        <v/>
      </c>
      <c r="BG34">
        <f>INDEX('EIA Consumption'!$A:$BW,$E34,BG$5)</f>
        <v/>
      </c>
      <c r="BH34">
        <f>INDEX('EIA Consumption'!$A:$BW,$E34,BH$5)</f>
        <v/>
      </c>
      <c r="BI34">
        <f>INDEX('EIA Consumption'!$A:$BW,$E34,BI$5)</f>
        <v/>
      </c>
      <c r="BJ34">
        <f>INDEX('EIA Consumption'!$A:$BW,$E34,BJ$5)</f>
        <v/>
      </c>
      <c r="BK34">
        <f>INDEX('EIA Consumption'!$A:$BW,$E34,BK$5)</f>
        <v/>
      </c>
      <c r="BL34">
        <f>INDEX('EIA Consumption'!$A:$BW,$E34,BL$5)</f>
        <v/>
      </c>
      <c r="BM34">
        <f>INDEX('EIA Consumption'!$A:$BW,$E34,BM$5)</f>
        <v/>
      </c>
      <c r="BN34">
        <f>INDEX('EIA Consumption'!$A:$BW,$E34,BN$5)</f>
        <v/>
      </c>
      <c r="BO34">
        <f>INDEX('EIA Consumption'!$A:$BW,$E34,BO$5)</f>
        <v/>
      </c>
      <c r="BP34">
        <f>INDEX('EIA Consumption'!$A:$BW,$E34,BP$5)</f>
        <v/>
      </c>
      <c r="BQ34">
        <f>INDEX('EIA Consumption'!$A:$BW,$E34,BQ$5)</f>
        <v/>
      </c>
      <c r="BR34">
        <f>INDEX('EIA Consumption'!$A:$BW,$E34,BR$5)</f>
        <v/>
      </c>
      <c r="BS34">
        <f>INDEX('EIA Consumption'!$A:$BW,$E34,BS$5)</f>
        <v/>
      </c>
      <c r="BT34">
        <f>INDEX('EIA Consumption'!$A:$BW,$E34,BT$5)</f>
        <v/>
      </c>
      <c r="BU34">
        <f>INDEX('EIA Consumption'!$A:$BW,$E34,BU$5)</f>
        <v/>
      </c>
      <c r="BV34">
        <f>INDEX('EIA Consumption'!$A:$BW,$E34,BV$5)</f>
        <v/>
      </c>
      <c r="BW34">
        <f>INDEX('EIA Consumption'!$A:$BW,$E34,BW$5)</f>
        <v/>
      </c>
      <c r="BX34">
        <f>INDEX('EIA Consumption'!$A:$BW,$E34,BX$5)</f>
        <v/>
      </c>
      <c r="BY34">
        <f>INDEX('EIA Consumption'!$A:$BW,$E34,BY$5)</f>
        <v/>
      </c>
    </row>
    <row r="35" spans="1:77">
      <c r="A35">
        <f>CONCATENATE(A$26,B35)</f>
        <v/>
      </c>
      <c r="B35" t="s">
        <v>52</v>
      </c>
      <c r="C35" t="s">
        <v>71</v>
      </c>
      <c r="D35" t="s">
        <v>35</v>
      </c>
      <c r="E35">
        <f>MATCH($C35,'EIA Consumption'!$C:$C,0)</f>
        <v/>
      </c>
      <c r="G35">
        <f>INDEX('EIA Consumption'!$A:$BW,$E35,G$5)</f>
        <v/>
      </c>
      <c r="H35">
        <f>INDEX('EIA Consumption'!$A:$BW,$E35,H$5)</f>
        <v/>
      </c>
      <c r="I35">
        <f>INDEX('EIA Consumption'!$A:$BW,$E35,I$5)</f>
        <v/>
      </c>
      <c r="J35">
        <f>INDEX('EIA Consumption'!$A:$BW,$E35,J$5)</f>
        <v/>
      </c>
      <c r="K35">
        <f>INDEX('EIA Consumption'!$A:$BW,$E35,K$5)</f>
        <v/>
      </c>
      <c r="L35">
        <f>INDEX('EIA Consumption'!$A:$BW,$E35,L$5)</f>
        <v/>
      </c>
      <c r="M35">
        <f>INDEX('EIA Consumption'!$A:$BW,$E35,M$5)</f>
        <v/>
      </c>
      <c r="N35">
        <f>INDEX('EIA Consumption'!$A:$BW,$E35,N$5)</f>
        <v/>
      </c>
      <c r="O35">
        <f>INDEX('EIA Consumption'!$A:$BW,$E35,O$5)</f>
        <v/>
      </c>
      <c r="P35">
        <f>INDEX('EIA Consumption'!$A:$BW,$E35,P$5)</f>
        <v/>
      </c>
      <c r="Q35">
        <f>INDEX('EIA Consumption'!$A:$BW,$E35,Q$5)</f>
        <v/>
      </c>
      <c r="R35">
        <f>INDEX('EIA Consumption'!$A:$BW,$E35,R$5)</f>
        <v/>
      </c>
      <c r="S35">
        <f>INDEX('EIA Consumption'!$A:$BW,$E35,S$5)</f>
        <v/>
      </c>
      <c r="T35">
        <f>INDEX('EIA Consumption'!$A:$BW,$E35,T$5)</f>
        <v/>
      </c>
      <c r="U35">
        <f>INDEX('EIA Consumption'!$A:$BW,$E35,U$5)</f>
        <v/>
      </c>
      <c r="V35">
        <f>INDEX('EIA Consumption'!$A:$BW,$E35,V$5)</f>
        <v/>
      </c>
      <c r="W35">
        <f>INDEX('EIA Consumption'!$A:$BW,$E35,W$5)</f>
        <v/>
      </c>
      <c r="X35">
        <f>INDEX('EIA Consumption'!$A:$BW,$E35,X$5)</f>
        <v/>
      </c>
      <c r="Y35">
        <f>INDEX('EIA Consumption'!$A:$BW,$E35,Y$5)</f>
        <v/>
      </c>
      <c r="Z35">
        <f>INDEX('EIA Consumption'!$A:$BW,$E35,Z$5)</f>
        <v/>
      </c>
      <c r="AA35">
        <f>INDEX('EIA Consumption'!$A:$BW,$E35,AA$5)</f>
        <v/>
      </c>
      <c r="AB35">
        <f>INDEX('EIA Consumption'!$A:$BW,$E35,AB$5)</f>
        <v/>
      </c>
      <c r="AC35">
        <f>INDEX('EIA Consumption'!$A:$BW,$E35,AC$5)</f>
        <v/>
      </c>
      <c r="AD35">
        <f>INDEX('EIA Consumption'!$A:$BW,$E35,AD$5)</f>
        <v/>
      </c>
      <c r="AE35">
        <f>INDEX('EIA Consumption'!$A:$BW,$E35,AE$5)</f>
        <v/>
      </c>
      <c r="AF35">
        <f>INDEX('EIA Consumption'!$A:$BW,$E35,AF$5)</f>
        <v/>
      </c>
      <c r="AG35">
        <f>INDEX('EIA Consumption'!$A:$BW,$E35,AG$5)</f>
        <v/>
      </c>
      <c r="AH35">
        <f>INDEX('EIA Consumption'!$A:$BW,$E35,AH$5)</f>
        <v/>
      </c>
      <c r="AI35">
        <f>INDEX('EIA Consumption'!$A:$BW,$E35,AI$5)</f>
        <v/>
      </c>
      <c r="AJ35">
        <f>INDEX('EIA Consumption'!$A:$BW,$E35,AJ$5)</f>
        <v/>
      </c>
      <c r="AK35">
        <f>INDEX('EIA Consumption'!$A:$BW,$E35,AK$5)</f>
        <v/>
      </c>
      <c r="AL35">
        <f>INDEX('EIA Consumption'!$A:$BW,$E35,AL$5)</f>
        <v/>
      </c>
      <c r="AM35">
        <f>INDEX('EIA Consumption'!$A:$BW,$E35,AM$5)</f>
        <v/>
      </c>
      <c r="AN35">
        <f>INDEX('EIA Consumption'!$A:$BW,$E35,AN$5)</f>
        <v/>
      </c>
      <c r="AO35">
        <f>INDEX('EIA Consumption'!$A:$BW,$E35,AO$5)</f>
        <v/>
      </c>
      <c r="AP35">
        <f>INDEX('EIA Consumption'!$A:$BW,$E35,AP$5)</f>
        <v/>
      </c>
      <c r="AQ35">
        <f>INDEX('EIA Consumption'!$A:$BW,$E35,AQ$5)</f>
        <v/>
      </c>
      <c r="AR35">
        <f>INDEX('EIA Consumption'!$A:$BW,$E35,AR$5)</f>
        <v/>
      </c>
      <c r="AS35">
        <f>INDEX('EIA Consumption'!$A:$BW,$E35,AS$5)</f>
        <v/>
      </c>
      <c r="AT35">
        <f>INDEX('EIA Consumption'!$A:$BW,$E35,AT$5)</f>
        <v/>
      </c>
      <c r="AU35">
        <f>INDEX('EIA Consumption'!$A:$BW,$E35,AU$5)</f>
        <v/>
      </c>
      <c r="AV35">
        <f>INDEX('EIA Consumption'!$A:$BW,$E35,AV$5)</f>
        <v/>
      </c>
      <c r="AW35">
        <f>INDEX('EIA Consumption'!$A:$BW,$E35,AW$5)</f>
        <v/>
      </c>
      <c r="AX35">
        <f>INDEX('EIA Consumption'!$A:$BW,$E35,AX$5)</f>
        <v/>
      </c>
      <c r="AY35">
        <f>INDEX('EIA Consumption'!$A:$BW,$E35,AY$5)</f>
        <v/>
      </c>
      <c r="AZ35">
        <f>INDEX('EIA Consumption'!$A:$BW,$E35,AZ$5)</f>
        <v/>
      </c>
      <c r="BA35">
        <f>INDEX('EIA Consumption'!$A:$BW,$E35,BA$5)</f>
        <v/>
      </c>
      <c r="BB35">
        <f>INDEX('EIA Consumption'!$A:$BW,$E35,BB$5)</f>
        <v/>
      </c>
      <c r="BC35">
        <f>INDEX('EIA Consumption'!$A:$BW,$E35,BC$5)</f>
        <v/>
      </c>
      <c r="BD35">
        <f>INDEX('EIA Consumption'!$A:$BW,$E35,BD$5)</f>
        <v/>
      </c>
      <c r="BE35">
        <f>INDEX('EIA Consumption'!$A:$BW,$E35,BE$5)</f>
        <v/>
      </c>
      <c r="BF35">
        <f>INDEX('EIA Consumption'!$A:$BW,$E35,BF$5)</f>
        <v/>
      </c>
      <c r="BG35">
        <f>INDEX('EIA Consumption'!$A:$BW,$E35,BG$5)</f>
        <v/>
      </c>
      <c r="BH35">
        <f>INDEX('EIA Consumption'!$A:$BW,$E35,BH$5)</f>
        <v/>
      </c>
      <c r="BI35">
        <f>INDEX('EIA Consumption'!$A:$BW,$E35,BI$5)</f>
        <v/>
      </c>
      <c r="BJ35">
        <f>INDEX('EIA Consumption'!$A:$BW,$E35,BJ$5)</f>
        <v/>
      </c>
      <c r="BK35">
        <f>INDEX('EIA Consumption'!$A:$BW,$E35,BK$5)</f>
        <v/>
      </c>
      <c r="BL35">
        <f>INDEX('EIA Consumption'!$A:$BW,$E35,BL$5)</f>
        <v/>
      </c>
      <c r="BM35">
        <f>INDEX('EIA Consumption'!$A:$BW,$E35,BM$5)</f>
        <v/>
      </c>
      <c r="BN35">
        <f>INDEX('EIA Consumption'!$A:$BW,$E35,BN$5)</f>
        <v/>
      </c>
      <c r="BO35">
        <f>INDEX('EIA Consumption'!$A:$BW,$E35,BO$5)</f>
        <v/>
      </c>
      <c r="BP35">
        <f>INDEX('EIA Consumption'!$A:$BW,$E35,BP$5)</f>
        <v/>
      </c>
      <c r="BQ35">
        <f>INDEX('EIA Consumption'!$A:$BW,$E35,BQ$5)</f>
        <v/>
      </c>
      <c r="BR35">
        <f>INDEX('EIA Consumption'!$A:$BW,$E35,BR$5)</f>
        <v/>
      </c>
      <c r="BS35">
        <f>INDEX('EIA Consumption'!$A:$BW,$E35,BS$5)</f>
        <v/>
      </c>
      <c r="BT35">
        <f>INDEX('EIA Consumption'!$A:$BW,$E35,BT$5)</f>
        <v/>
      </c>
      <c r="BU35">
        <f>INDEX('EIA Consumption'!$A:$BW,$E35,BU$5)</f>
        <v/>
      </c>
      <c r="BV35">
        <f>INDEX('EIA Consumption'!$A:$BW,$E35,BV$5)</f>
        <v/>
      </c>
      <c r="BW35">
        <f>INDEX('EIA Consumption'!$A:$BW,$E35,BW$5)</f>
        <v/>
      </c>
      <c r="BX35">
        <f>INDEX('EIA Consumption'!$A:$BW,$E35,BX$5)</f>
        <v/>
      </c>
      <c r="BY35">
        <f>INDEX('EIA Consumption'!$A:$BW,$E35,BY$5)</f>
        <v/>
      </c>
    </row>
    <row r="36" spans="1:77">
      <c r="A36">
        <f>CONCATENATE(A$26,B36)</f>
        <v/>
      </c>
      <c r="B36" t="s">
        <v>40</v>
      </c>
      <c r="C36" t="s">
        <v>72</v>
      </c>
      <c r="D36" t="s">
        <v>35</v>
      </c>
      <c r="E36">
        <f>MATCH($C36,'EIA Consumption'!$C:$C,0)</f>
        <v/>
      </c>
      <c r="G36">
        <f>INDEX('EIA Consumption'!$A:$BW,$E36,G$5)</f>
        <v/>
      </c>
      <c r="H36">
        <f>INDEX('EIA Consumption'!$A:$BW,$E36,H$5)</f>
        <v/>
      </c>
      <c r="I36">
        <f>INDEX('EIA Consumption'!$A:$BW,$E36,I$5)</f>
        <v/>
      </c>
      <c r="J36">
        <f>INDEX('EIA Consumption'!$A:$BW,$E36,J$5)</f>
        <v/>
      </c>
      <c r="K36">
        <f>INDEX('EIA Consumption'!$A:$BW,$E36,K$5)</f>
        <v/>
      </c>
      <c r="L36">
        <f>INDEX('EIA Consumption'!$A:$BW,$E36,L$5)</f>
        <v/>
      </c>
      <c r="M36">
        <f>INDEX('EIA Consumption'!$A:$BW,$E36,M$5)</f>
        <v/>
      </c>
      <c r="N36">
        <f>INDEX('EIA Consumption'!$A:$BW,$E36,N$5)</f>
        <v/>
      </c>
      <c r="O36">
        <f>INDEX('EIA Consumption'!$A:$BW,$E36,O$5)</f>
        <v/>
      </c>
      <c r="P36">
        <f>INDEX('EIA Consumption'!$A:$BW,$E36,P$5)</f>
        <v/>
      </c>
      <c r="Q36">
        <f>INDEX('EIA Consumption'!$A:$BW,$E36,Q$5)</f>
        <v/>
      </c>
      <c r="R36">
        <f>INDEX('EIA Consumption'!$A:$BW,$E36,R$5)</f>
        <v/>
      </c>
      <c r="S36">
        <f>INDEX('EIA Consumption'!$A:$BW,$E36,S$5)</f>
        <v/>
      </c>
      <c r="T36">
        <f>INDEX('EIA Consumption'!$A:$BW,$E36,T$5)</f>
        <v/>
      </c>
      <c r="U36">
        <f>INDEX('EIA Consumption'!$A:$BW,$E36,U$5)</f>
        <v/>
      </c>
      <c r="V36">
        <f>INDEX('EIA Consumption'!$A:$BW,$E36,V$5)</f>
        <v/>
      </c>
      <c r="W36">
        <f>INDEX('EIA Consumption'!$A:$BW,$E36,W$5)</f>
        <v/>
      </c>
      <c r="X36">
        <f>INDEX('EIA Consumption'!$A:$BW,$E36,X$5)</f>
        <v/>
      </c>
      <c r="Y36">
        <f>INDEX('EIA Consumption'!$A:$BW,$E36,Y$5)</f>
        <v/>
      </c>
      <c r="Z36">
        <f>INDEX('EIA Consumption'!$A:$BW,$E36,Z$5)</f>
        <v/>
      </c>
      <c r="AA36">
        <f>INDEX('EIA Consumption'!$A:$BW,$E36,AA$5)</f>
        <v/>
      </c>
      <c r="AB36">
        <f>INDEX('EIA Consumption'!$A:$BW,$E36,AB$5)</f>
        <v/>
      </c>
      <c r="AC36">
        <f>INDEX('EIA Consumption'!$A:$BW,$E36,AC$5)</f>
        <v/>
      </c>
      <c r="AD36">
        <f>INDEX('EIA Consumption'!$A:$BW,$E36,AD$5)</f>
        <v/>
      </c>
      <c r="AE36">
        <f>INDEX('EIA Consumption'!$A:$BW,$E36,AE$5)</f>
        <v/>
      </c>
      <c r="AF36">
        <f>INDEX('EIA Consumption'!$A:$BW,$E36,AF$5)</f>
        <v/>
      </c>
      <c r="AG36">
        <f>INDEX('EIA Consumption'!$A:$BW,$E36,AG$5)</f>
        <v/>
      </c>
      <c r="AH36">
        <f>INDEX('EIA Consumption'!$A:$BW,$E36,AH$5)</f>
        <v/>
      </c>
      <c r="AI36">
        <f>INDEX('EIA Consumption'!$A:$BW,$E36,AI$5)</f>
        <v/>
      </c>
      <c r="AJ36">
        <f>INDEX('EIA Consumption'!$A:$BW,$E36,AJ$5)</f>
        <v/>
      </c>
      <c r="AK36">
        <f>INDEX('EIA Consumption'!$A:$BW,$E36,AK$5)</f>
        <v/>
      </c>
      <c r="AL36">
        <f>INDEX('EIA Consumption'!$A:$BW,$E36,AL$5)</f>
        <v/>
      </c>
      <c r="AM36">
        <f>INDEX('EIA Consumption'!$A:$BW,$E36,AM$5)</f>
        <v/>
      </c>
      <c r="AN36">
        <f>INDEX('EIA Consumption'!$A:$BW,$E36,AN$5)</f>
        <v/>
      </c>
      <c r="AO36">
        <f>INDEX('EIA Consumption'!$A:$BW,$E36,AO$5)</f>
        <v/>
      </c>
      <c r="AP36">
        <f>INDEX('EIA Consumption'!$A:$BW,$E36,AP$5)</f>
        <v/>
      </c>
      <c r="AQ36">
        <f>INDEX('EIA Consumption'!$A:$BW,$E36,AQ$5)</f>
        <v/>
      </c>
      <c r="AR36">
        <f>INDEX('EIA Consumption'!$A:$BW,$E36,AR$5)</f>
        <v/>
      </c>
      <c r="AS36">
        <f>INDEX('EIA Consumption'!$A:$BW,$E36,AS$5)</f>
        <v/>
      </c>
      <c r="AT36">
        <f>INDEX('EIA Consumption'!$A:$BW,$E36,AT$5)</f>
        <v/>
      </c>
      <c r="AU36">
        <f>INDEX('EIA Consumption'!$A:$BW,$E36,AU$5)</f>
        <v/>
      </c>
      <c r="AV36">
        <f>INDEX('EIA Consumption'!$A:$BW,$E36,AV$5)</f>
        <v/>
      </c>
      <c r="AW36">
        <f>INDEX('EIA Consumption'!$A:$BW,$E36,AW$5)</f>
        <v/>
      </c>
      <c r="AX36">
        <f>INDEX('EIA Consumption'!$A:$BW,$E36,AX$5)</f>
        <v/>
      </c>
      <c r="AY36">
        <f>INDEX('EIA Consumption'!$A:$BW,$E36,AY$5)</f>
        <v/>
      </c>
      <c r="AZ36">
        <f>INDEX('EIA Consumption'!$A:$BW,$E36,AZ$5)</f>
        <v/>
      </c>
      <c r="BA36">
        <f>INDEX('EIA Consumption'!$A:$BW,$E36,BA$5)</f>
        <v/>
      </c>
      <c r="BB36">
        <f>INDEX('EIA Consumption'!$A:$BW,$E36,BB$5)</f>
        <v/>
      </c>
      <c r="BC36">
        <f>INDEX('EIA Consumption'!$A:$BW,$E36,BC$5)</f>
        <v/>
      </c>
      <c r="BD36">
        <f>INDEX('EIA Consumption'!$A:$BW,$E36,BD$5)</f>
        <v/>
      </c>
      <c r="BE36">
        <f>INDEX('EIA Consumption'!$A:$BW,$E36,BE$5)</f>
        <v/>
      </c>
      <c r="BF36">
        <f>INDEX('EIA Consumption'!$A:$BW,$E36,BF$5)</f>
        <v/>
      </c>
      <c r="BG36">
        <f>INDEX('EIA Consumption'!$A:$BW,$E36,BG$5)</f>
        <v/>
      </c>
      <c r="BH36">
        <f>INDEX('EIA Consumption'!$A:$BW,$E36,BH$5)</f>
        <v/>
      </c>
      <c r="BI36">
        <f>INDEX('EIA Consumption'!$A:$BW,$E36,BI$5)</f>
        <v/>
      </c>
      <c r="BJ36">
        <f>INDEX('EIA Consumption'!$A:$BW,$E36,BJ$5)</f>
        <v/>
      </c>
      <c r="BK36">
        <f>INDEX('EIA Consumption'!$A:$BW,$E36,BK$5)</f>
        <v/>
      </c>
      <c r="BL36">
        <f>INDEX('EIA Consumption'!$A:$BW,$E36,BL$5)</f>
        <v/>
      </c>
      <c r="BM36">
        <f>INDEX('EIA Consumption'!$A:$BW,$E36,BM$5)</f>
        <v/>
      </c>
      <c r="BN36">
        <f>INDEX('EIA Consumption'!$A:$BW,$E36,BN$5)</f>
        <v/>
      </c>
      <c r="BO36">
        <f>INDEX('EIA Consumption'!$A:$BW,$E36,BO$5)</f>
        <v/>
      </c>
      <c r="BP36">
        <f>INDEX('EIA Consumption'!$A:$BW,$E36,BP$5)</f>
        <v/>
      </c>
      <c r="BQ36">
        <f>INDEX('EIA Consumption'!$A:$BW,$E36,BQ$5)</f>
        <v/>
      </c>
      <c r="BR36">
        <f>INDEX('EIA Consumption'!$A:$BW,$E36,BR$5)</f>
        <v/>
      </c>
      <c r="BS36">
        <f>INDEX('EIA Consumption'!$A:$BW,$E36,BS$5)</f>
        <v/>
      </c>
      <c r="BT36">
        <f>INDEX('EIA Consumption'!$A:$BW,$E36,BT$5)</f>
        <v/>
      </c>
      <c r="BU36">
        <f>INDEX('EIA Consumption'!$A:$BW,$E36,BU$5)</f>
        <v/>
      </c>
      <c r="BV36">
        <f>INDEX('EIA Consumption'!$A:$BW,$E36,BV$5)</f>
        <v/>
      </c>
      <c r="BW36">
        <f>INDEX('EIA Consumption'!$A:$BW,$E36,BW$5)</f>
        <v/>
      </c>
      <c r="BX36">
        <f>INDEX('EIA Consumption'!$A:$BW,$E36,BX$5)</f>
        <v/>
      </c>
      <c r="BY36">
        <f>INDEX('EIA Consumption'!$A:$BW,$E36,BY$5)</f>
        <v/>
      </c>
    </row>
    <row r="37" spans="1:77">
      <c r="A37">
        <f>CONCATENATE(A$26,B37)</f>
        <v/>
      </c>
      <c r="B37" t="s">
        <v>42</v>
      </c>
      <c r="C37" t="s">
        <v>73</v>
      </c>
      <c r="D37" t="s">
        <v>35</v>
      </c>
      <c r="E37">
        <f>MATCH($C37,'EIA Consumption'!$C:$C,0)</f>
        <v/>
      </c>
      <c r="G37">
        <f>INDEX('EIA Consumption'!$A:$BW,$E37,G$5)</f>
        <v/>
      </c>
      <c r="H37">
        <f>INDEX('EIA Consumption'!$A:$BW,$E37,H$5)</f>
        <v/>
      </c>
      <c r="I37">
        <f>INDEX('EIA Consumption'!$A:$BW,$E37,I$5)</f>
        <v/>
      </c>
      <c r="J37">
        <f>INDEX('EIA Consumption'!$A:$BW,$E37,J$5)</f>
        <v/>
      </c>
      <c r="K37">
        <f>INDEX('EIA Consumption'!$A:$BW,$E37,K$5)</f>
        <v/>
      </c>
      <c r="L37">
        <f>INDEX('EIA Consumption'!$A:$BW,$E37,L$5)</f>
        <v/>
      </c>
      <c r="M37">
        <f>INDEX('EIA Consumption'!$A:$BW,$E37,M$5)</f>
        <v/>
      </c>
      <c r="N37">
        <f>INDEX('EIA Consumption'!$A:$BW,$E37,N$5)</f>
        <v/>
      </c>
      <c r="O37">
        <f>INDEX('EIA Consumption'!$A:$BW,$E37,O$5)</f>
        <v/>
      </c>
      <c r="P37">
        <f>INDEX('EIA Consumption'!$A:$BW,$E37,P$5)</f>
        <v/>
      </c>
      <c r="Q37">
        <f>INDEX('EIA Consumption'!$A:$BW,$E37,Q$5)</f>
        <v/>
      </c>
      <c r="R37">
        <f>INDEX('EIA Consumption'!$A:$BW,$E37,R$5)</f>
        <v/>
      </c>
      <c r="S37">
        <f>INDEX('EIA Consumption'!$A:$BW,$E37,S$5)</f>
        <v/>
      </c>
      <c r="T37">
        <f>INDEX('EIA Consumption'!$A:$BW,$E37,T$5)</f>
        <v/>
      </c>
      <c r="U37">
        <f>INDEX('EIA Consumption'!$A:$BW,$E37,U$5)</f>
        <v/>
      </c>
      <c r="V37">
        <f>INDEX('EIA Consumption'!$A:$BW,$E37,V$5)</f>
        <v/>
      </c>
      <c r="W37">
        <f>INDEX('EIA Consumption'!$A:$BW,$E37,W$5)</f>
        <v/>
      </c>
      <c r="X37">
        <f>INDEX('EIA Consumption'!$A:$BW,$E37,X$5)</f>
        <v/>
      </c>
      <c r="Y37">
        <f>INDEX('EIA Consumption'!$A:$BW,$E37,Y$5)</f>
        <v/>
      </c>
      <c r="Z37">
        <f>INDEX('EIA Consumption'!$A:$BW,$E37,Z$5)</f>
        <v/>
      </c>
      <c r="AA37">
        <f>INDEX('EIA Consumption'!$A:$BW,$E37,AA$5)</f>
        <v/>
      </c>
      <c r="AB37">
        <f>INDEX('EIA Consumption'!$A:$BW,$E37,AB$5)</f>
        <v/>
      </c>
      <c r="AC37">
        <f>INDEX('EIA Consumption'!$A:$BW,$E37,AC$5)</f>
        <v/>
      </c>
      <c r="AD37">
        <f>INDEX('EIA Consumption'!$A:$BW,$E37,AD$5)</f>
        <v/>
      </c>
      <c r="AE37">
        <f>INDEX('EIA Consumption'!$A:$BW,$E37,AE$5)</f>
        <v/>
      </c>
      <c r="AF37">
        <f>INDEX('EIA Consumption'!$A:$BW,$E37,AF$5)</f>
        <v/>
      </c>
      <c r="AG37">
        <f>INDEX('EIA Consumption'!$A:$BW,$E37,AG$5)</f>
        <v/>
      </c>
      <c r="AH37">
        <f>INDEX('EIA Consumption'!$A:$BW,$E37,AH$5)</f>
        <v/>
      </c>
      <c r="AI37">
        <f>INDEX('EIA Consumption'!$A:$BW,$E37,AI$5)</f>
        <v/>
      </c>
      <c r="AJ37">
        <f>INDEX('EIA Consumption'!$A:$BW,$E37,AJ$5)</f>
        <v/>
      </c>
      <c r="AK37">
        <f>INDEX('EIA Consumption'!$A:$BW,$E37,AK$5)</f>
        <v/>
      </c>
      <c r="AL37">
        <f>INDEX('EIA Consumption'!$A:$BW,$E37,AL$5)</f>
        <v/>
      </c>
      <c r="AM37">
        <f>INDEX('EIA Consumption'!$A:$BW,$E37,AM$5)</f>
        <v/>
      </c>
      <c r="AN37">
        <f>INDEX('EIA Consumption'!$A:$BW,$E37,AN$5)</f>
        <v/>
      </c>
      <c r="AO37">
        <f>INDEX('EIA Consumption'!$A:$BW,$E37,AO$5)</f>
        <v/>
      </c>
      <c r="AP37">
        <f>INDEX('EIA Consumption'!$A:$BW,$E37,AP$5)</f>
        <v/>
      </c>
      <c r="AQ37">
        <f>INDEX('EIA Consumption'!$A:$BW,$E37,AQ$5)</f>
        <v/>
      </c>
      <c r="AR37">
        <f>INDEX('EIA Consumption'!$A:$BW,$E37,AR$5)</f>
        <v/>
      </c>
      <c r="AS37">
        <f>INDEX('EIA Consumption'!$A:$BW,$E37,AS$5)</f>
        <v/>
      </c>
      <c r="AT37">
        <f>INDEX('EIA Consumption'!$A:$BW,$E37,AT$5)</f>
        <v/>
      </c>
      <c r="AU37">
        <f>INDEX('EIA Consumption'!$A:$BW,$E37,AU$5)</f>
        <v/>
      </c>
      <c r="AV37">
        <f>INDEX('EIA Consumption'!$A:$BW,$E37,AV$5)</f>
        <v/>
      </c>
      <c r="AW37">
        <f>INDEX('EIA Consumption'!$A:$BW,$E37,AW$5)</f>
        <v/>
      </c>
      <c r="AX37">
        <f>INDEX('EIA Consumption'!$A:$BW,$E37,AX$5)</f>
        <v/>
      </c>
      <c r="AY37">
        <f>INDEX('EIA Consumption'!$A:$BW,$E37,AY$5)</f>
        <v/>
      </c>
      <c r="AZ37">
        <f>INDEX('EIA Consumption'!$A:$BW,$E37,AZ$5)</f>
        <v/>
      </c>
      <c r="BA37">
        <f>INDEX('EIA Consumption'!$A:$BW,$E37,BA$5)</f>
        <v/>
      </c>
      <c r="BB37">
        <f>INDEX('EIA Consumption'!$A:$BW,$E37,BB$5)</f>
        <v/>
      </c>
      <c r="BC37">
        <f>INDEX('EIA Consumption'!$A:$BW,$E37,BC$5)</f>
        <v/>
      </c>
      <c r="BD37">
        <f>INDEX('EIA Consumption'!$A:$BW,$E37,BD$5)</f>
        <v/>
      </c>
      <c r="BE37">
        <f>INDEX('EIA Consumption'!$A:$BW,$E37,BE$5)</f>
        <v/>
      </c>
      <c r="BF37">
        <f>INDEX('EIA Consumption'!$A:$BW,$E37,BF$5)</f>
        <v/>
      </c>
      <c r="BG37">
        <f>INDEX('EIA Consumption'!$A:$BW,$E37,BG$5)</f>
        <v/>
      </c>
      <c r="BH37">
        <f>INDEX('EIA Consumption'!$A:$BW,$E37,BH$5)</f>
        <v/>
      </c>
      <c r="BI37">
        <f>INDEX('EIA Consumption'!$A:$BW,$E37,BI$5)</f>
        <v/>
      </c>
      <c r="BJ37">
        <f>INDEX('EIA Consumption'!$A:$BW,$E37,BJ$5)</f>
        <v/>
      </c>
      <c r="BK37">
        <f>INDEX('EIA Consumption'!$A:$BW,$E37,BK$5)</f>
        <v/>
      </c>
      <c r="BL37">
        <f>INDEX('EIA Consumption'!$A:$BW,$E37,BL$5)</f>
        <v/>
      </c>
      <c r="BM37">
        <f>INDEX('EIA Consumption'!$A:$BW,$E37,BM$5)</f>
        <v/>
      </c>
      <c r="BN37">
        <f>INDEX('EIA Consumption'!$A:$BW,$E37,BN$5)</f>
        <v/>
      </c>
      <c r="BO37">
        <f>INDEX('EIA Consumption'!$A:$BW,$E37,BO$5)</f>
        <v/>
      </c>
      <c r="BP37">
        <f>INDEX('EIA Consumption'!$A:$BW,$E37,BP$5)</f>
        <v/>
      </c>
      <c r="BQ37">
        <f>INDEX('EIA Consumption'!$A:$BW,$E37,BQ$5)</f>
        <v/>
      </c>
      <c r="BR37">
        <f>INDEX('EIA Consumption'!$A:$BW,$E37,BR$5)</f>
        <v/>
      </c>
      <c r="BS37">
        <f>INDEX('EIA Consumption'!$A:$BW,$E37,BS$5)</f>
        <v/>
      </c>
      <c r="BT37">
        <f>INDEX('EIA Consumption'!$A:$BW,$E37,BT$5)</f>
        <v/>
      </c>
      <c r="BU37">
        <f>INDEX('EIA Consumption'!$A:$BW,$E37,BU$5)</f>
        <v/>
      </c>
      <c r="BV37">
        <f>INDEX('EIA Consumption'!$A:$BW,$E37,BV$5)</f>
        <v/>
      </c>
      <c r="BW37">
        <f>INDEX('EIA Consumption'!$A:$BW,$E37,BW$5)</f>
        <v/>
      </c>
      <c r="BX37">
        <f>INDEX('EIA Consumption'!$A:$BW,$E37,BX$5)</f>
        <v/>
      </c>
      <c r="BY37">
        <f>INDEX('EIA Consumption'!$A:$BW,$E37,BY$5)</f>
        <v/>
      </c>
    </row>
    <row r="38" spans="1:77">
      <c r="A38">
        <f>CONCATENATE(A$26,B38)</f>
        <v/>
      </c>
      <c r="B38" t="s">
        <v>56</v>
      </c>
      <c r="C38" t="s">
        <v>57</v>
      </c>
      <c r="D38" t="s">
        <v>35</v>
      </c>
      <c r="E38">
        <f>MATCH($C38,'EIA Consumption'!$C:$C,0)</f>
        <v/>
      </c>
      <c r="G38">
        <f>G39</f>
        <v/>
      </c>
      <c r="H38">
        <f>H39</f>
        <v/>
      </c>
      <c r="I38">
        <f>I39</f>
        <v/>
      </c>
      <c r="J38">
        <f>J39</f>
        <v/>
      </c>
      <c r="K38">
        <f>K39</f>
        <v/>
      </c>
      <c r="L38">
        <f>L39</f>
        <v/>
      </c>
      <c r="M38">
        <f>M39</f>
        <v/>
      </c>
      <c r="N38">
        <f>N39</f>
        <v/>
      </c>
      <c r="O38">
        <f>O39</f>
        <v/>
      </c>
      <c r="P38">
        <f>P39</f>
        <v/>
      </c>
      <c r="Q38">
        <f>Q39</f>
        <v/>
      </c>
      <c r="R38">
        <f>R39</f>
        <v/>
      </c>
      <c r="S38">
        <f>S39</f>
        <v/>
      </c>
      <c r="T38">
        <f>T39</f>
        <v/>
      </c>
      <c r="U38">
        <f>U39</f>
        <v/>
      </c>
      <c r="V38">
        <f>V39</f>
        <v/>
      </c>
      <c r="W38">
        <f>W39</f>
        <v/>
      </c>
      <c r="X38">
        <f>X39</f>
        <v/>
      </c>
      <c r="Y38">
        <f>Y39</f>
        <v/>
      </c>
      <c r="Z38">
        <f>Z39</f>
        <v/>
      </c>
      <c r="AA38">
        <f>AA39</f>
        <v/>
      </c>
      <c r="AB38">
        <f>AB39</f>
        <v/>
      </c>
      <c r="AC38">
        <f>AC39</f>
        <v/>
      </c>
      <c r="AD38">
        <f>AD39</f>
        <v/>
      </c>
      <c r="AE38">
        <f>AE39</f>
        <v/>
      </c>
      <c r="AF38">
        <f>AF39</f>
        <v/>
      </c>
      <c r="AG38">
        <f>AG39</f>
        <v/>
      </c>
      <c r="AH38">
        <f>AH39</f>
        <v/>
      </c>
      <c r="AI38">
        <f>AI39</f>
        <v/>
      </c>
      <c r="AJ38">
        <f>AJ39</f>
        <v/>
      </c>
      <c r="AK38">
        <f>AK39</f>
        <v/>
      </c>
      <c r="AL38">
        <f>AL39</f>
        <v/>
      </c>
      <c r="AM38">
        <f>AM39</f>
        <v/>
      </c>
      <c r="AN38">
        <f>AN39</f>
        <v/>
      </c>
      <c r="AO38">
        <f>AO39</f>
        <v/>
      </c>
      <c r="AP38">
        <f>AP39</f>
        <v/>
      </c>
      <c r="AQ38">
        <f>AQ39</f>
        <v/>
      </c>
      <c r="AR38">
        <f>AR39</f>
        <v/>
      </c>
      <c r="AS38">
        <f>AS39</f>
        <v/>
      </c>
      <c r="AT38">
        <f>AT39</f>
        <v/>
      </c>
      <c r="AU38">
        <f>AU39</f>
        <v/>
      </c>
      <c r="AV38">
        <f>AV39</f>
        <v/>
      </c>
      <c r="AW38">
        <f>AW39</f>
        <v/>
      </c>
      <c r="AX38">
        <f>AX39</f>
        <v/>
      </c>
      <c r="AY38">
        <f>AY39</f>
        <v/>
      </c>
      <c r="AZ38">
        <f>AZ39</f>
        <v/>
      </c>
      <c r="BA38">
        <f>BA39</f>
        <v/>
      </c>
      <c r="BB38">
        <f>BB39</f>
        <v/>
      </c>
      <c r="BC38">
        <f>BC39</f>
        <v/>
      </c>
      <c r="BD38">
        <f>BD39</f>
        <v/>
      </c>
      <c r="BE38">
        <f>BE39</f>
        <v/>
      </c>
      <c r="BF38">
        <f>BF39</f>
        <v/>
      </c>
      <c r="BG38">
        <f>BG39</f>
        <v/>
      </c>
      <c r="BH38">
        <f>BH39</f>
        <v/>
      </c>
      <c r="BI38">
        <f>BI39</f>
        <v/>
      </c>
      <c r="BJ38">
        <f>BJ39</f>
        <v/>
      </c>
      <c r="BK38">
        <f>BK39</f>
        <v/>
      </c>
      <c r="BL38">
        <f>BL39</f>
        <v/>
      </c>
      <c r="BM38">
        <f>BM39</f>
        <v/>
      </c>
      <c r="BN38">
        <f>BN39</f>
        <v/>
      </c>
      <c r="BO38">
        <f>BO39</f>
        <v/>
      </c>
      <c r="BP38">
        <f>BP39</f>
        <v/>
      </c>
      <c r="BQ38">
        <f>BQ39</f>
        <v/>
      </c>
      <c r="BR38">
        <f>BR39</f>
        <v/>
      </c>
      <c r="BS38">
        <f>BS39</f>
        <v/>
      </c>
      <c r="BT38">
        <f>BT39</f>
        <v/>
      </c>
      <c r="BU38">
        <f>BU39</f>
        <v/>
      </c>
      <c r="BV38">
        <f>BV39</f>
        <v/>
      </c>
      <c r="BW38">
        <f>BW39</f>
        <v/>
      </c>
      <c r="BX38">
        <f>BX39</f>
        <v/>
      </c>
      <c r="BY38">
        <f>BY39</f>
        <v/>
      </c>
    </row>
    <row r="39" spans="1:77">
      <c r="B39" t="s">
        <v>58</v>
      </c>
      <c r="C39" t="s">
        <v>74</v>
      </c>
      <c r="D39" t="s">
        <v>35</v>
      </c>
      <c r="E39">
        <f>MATCH($C39,'EIA Consumption'!$C:$C,0)</f>
        <v/>
      </c>
      <c r="G39">
        <f>INDEX('EIA Consumption'!$A:$BW,$E39,G$5)</f>
        <v/>
      </c>
      <c r="H39">
        <f>INDEX('EIA Consumption'!$A:$BW,$E39,H$5)</f>
        <v/>
      </c>
      <c r="I39">
        <f>INDEX('EIA Consumption'!$A:$BW,$E39,I$5)</f>
        <v/>
      </c>
      <c r="J39">
        <f>INDEX('EIA Consumption'!$A:$BW,$E39,J$5)</f>
        <v/>
      </c>
      <c r="K39">
        <f>INDEX('EIA Consumption'!$A:$BW,$E39,K$5)</f>
        <v/>
      </c>
      <c r="L39">
        <f>INDEX('EIA Consumption'!$A:$BW,$E39,L$5)</f>
        <v/>
      </c>
      <c r="M39">
        <f>INDEX('EIA Consumption'!$A:$BW,$E39,M$5)</f>
        <v/>
      </c>
      <c r="N39">
        <f>INDEX('EIA Consumption'!$A:$BW,$E39,N$5)</f>
        <v/>
      </c>
      <c r="O39">
        <f>INDEX('EIA Consumption'!$A:$BW,$E39,O$5)</f>
        <v/>
      </c>
      <c r="P39">
        <f>INDEX('EIA Consumption'!$A:$BW,$E39,P$5)</f>
        <v/>
      </c>
      <c r="Q39">
        <f>INDEX('EIA Consumption'!$A:$BW,$E39,Q$5)</f>
        <v/>
      </c>
      <c r="R39">
        <f>INDEX('EIA Consumption'!$A:$BW,$E39,R$5)</f>
        <v/>
      </c>
      <c r="S39">
        <f>INDEX('EIA Consumption'!$A:$BW,$E39,S$5)</f>
        <v/>
      </c>
      <c r="T39">
        <f>INDEX('EIA Consumption'!$A:$BW,$E39,T$5)</f>
        <v/>
      </c>
      <c r="U39">
        <f>INDEX('EIA Consumption'!$A:$BW,$E39,U$5)</f>
        <v/>
      </c>
      <c r="V39">
        <f>INDEX('EIA Consumption'!$A:$BW,$E39,V$5)</f>
        <v/>
      </c>
      <c r="W39">
        <f>INDEX('EIA Consumption'!$A:$BW,$E39,W$5)</f>
        <v/>
      </c>
      <c r="X39">
        <f>INDEX('EIA Consumption'!$A:$BW,$E39,X$5)</f>
        <v/>
      </c>
      <c r="Y39">
        <f>INDEX('EIA Consumption'!$A:$BW,$E39,Y$5)</f>
        <v/>
      </c>
      <c r="Z39">
        <f>INDEX('EIA Consumption'!$A:$BW,$E39,Z$5)</f>
        <v/>
      </c>
      <c r="AA39">
        <f>INDEX('EIA Consumption'!$A:$BW,$E39,AA$5)</f>
        <v/>
      </c>
      <c r="AB39">
        <f>INDEX('EIA Consumption'!$A:$BW,$E39,AB$5)</f>
        <v/>
      </c>
      <c r="AC39">
        <f>INDEX('EIA Consumption'!$A:$BW,$E39,AC$5)</f>
        <v/>
      </c>
      <c r="AD39">
        <f>INDEX('EIA Consumption'!$A:$BW,$E39,AD$5)</f>
        <v/>
      </c>
      <c r="AE39">
        <f>INDEX('EIA Consumption'!$A:$BW,$E39,AE$5)</f>
        <v/>
      </c>
      <c r="AF39">
        <f>INDEX('EIA Consumption'!$A:$BW,$E39,AF$5)</f>
        <v/>
      </c>
      <c r="AG39">
        <f>INDEX('EIA Consumption'!$A:$BW,$E39,AG$5)</f>
        <v/>
      </c>
      <c r="AH39">
        <f>INDEX('EIA Consumption'!$A:$BW,$E39,AH$5)</f>
        <v/>
      </c>
      <c r="AI39">
        <f>INDEX('EIA Consumption'!$A:$BW,$E39,AI$5)</f>
        <v/>
      </c>
      <c r="AJ39">
        <f>INDEX('EIA Consumption'!$A:$BW,$E39,AJ$5)</f>
        <v/>
      </c>
      <c r="AK39">
        <f>INDEX('EIA Consumption'!$A:$BW,$E39,AK$5)</f>
        <v/>
      </c>
      <c r="AL39">
        <f>INDEX('EIA Consumption'!$A:$BW,$E39,AL$5)</f>
        <v/>
      </c>
      <c r="AM39">
        <f>INDEX('EIA Consumption'!$A:$BW,$E39,AM$5)</f>
        <v/>
      </c>
      <c r="AN39">
        <f>INDEX('EIA Consumption'!$A:$BW,$E39,AN$5)</f>
        <v/>
      </c>
      <c r="AO39">
        <f>INDEX('EIA Consumption'!$A:$BW,$E39,AO$5)</f>
        <v/>
      </c>
      <c r="AP39">
        <f>INDEX('EIA Consumption'!$A:$BW,$E39,AP$5)</f>
        <v/>
      </c>
      <c r="AQ39">
        <f>INDEX('EIA Consumption'!$A:$BW,$E39,AQ$5)</f>
        <v/>
      </c>
      <c r="AR39">
        <f>INDEX('EIA Consumption'!$A:$BW,$E39,AR$5)</f>
        <v/>
      </c>
      <c r="AS39">
        <f>INDEX('EIA Consumption'!$A:$BW,$E39,AS$5)</f>
        <v/>
      </c>
      <c r="AT39">
        <f>INDEX('EIA Consumption'!$A:$BW,$E39,AT$5)</f>
        <v/>
      </c>
      <c r="AU39">
        <f>INDEX('EIA Consumption'!$A:$BW,$E39,AU$5)</f>
        <v/>
      </c>
      <c r="AV39">
        <f>INDEX('EIA Consumption'!$A:$BW,$E39,AV$5)</f>
        <v/>
      </c>
      <c r="AW39">
        <f>INDEX('EIA Consumption'!$A:$BW,$E39,AW$5)</f>
        <v/>
      </c>
      <c r="AX39">
        <f>INDEX('EIA Consumption'!$A:$BW,$E39,AX$5)</f>
        <v/>
      </c>
      <c r="AY39">
        <f>INDEX('EIA Consumption'!$A:$BW,$E39,AY$5)</f>
        <v/>
      </c>
      <c r="AZ39">
        <f>INDEX('EIA Consumption'!$A:$BW,$E39,AZ$5)</f>
        <v/>
      </c>
      <c r="BA39">
        <f>INDEX('EIA Consumption'!$A:$BW,$E39,BA$5)</f>
        <v/>
      </c>
      <c r="BB39">
        <f>INDEX('EIA Consumption'!$A:$BW,$E39,BB$5)</f>
        <v/>
      </c>
      <c r="BC39">
        <f>INDEX('EIA Consumption'!$A:$BW,$E39,BC$5)</f>
        <v/>
      </c>
      <c r="BD39">
        <f>INDEX('EIA Consumption'!$A:$BW,$E39,BD$5)</f>
        <v/>
      </c>
      <c r="BE39">
        <f>INDEX('EIA Consumption'!$A:$BW,$E39,BE$5)</f>
        <v/>
      </c>
      <c r="BF39">
        <f>INDEX('EIA Consumption'!$A:$BW,$E39,BF$5)</f>
        <v/>
      </c>
      <c r="BG39">
        <f>INDEX('EIA Consumption'!$A:$BW,$E39,BG$5)</f>
        <v/>
      </c>
      <c r="BH39">
        <f>INDEX('EIA Consumption'!$A:$BW,$E39,BH$5)</f>
        <v/>
      </c>
      <c r="BI39">
        <f>INDEX('EIA Consumption'!$A:$BW,$E39,BI$5)</f>
        <v/>
      </c>
      <c r="BJ39">
        <f>INDEX('EIA Consumption'!$A:$BW,$E39,BJ$5)</f>
        <v/>
      </c>
      <c r="BK39">
        <f>INDEX('EIA Consumption'!$A:$BW,$E39,BK$5)</f>
        <v/>
      </c>
      <c r="BL39">
        <f>INDEX('EIA Consumption'!$A:$BW,$E39,BL$5)</f>
        <v/>
      </c>
      <c r="BM39">
        <f>INDEX('EIA Consumption'!$A:$BW,$E39,BM$5)</f>
        <v/>
      </c>
      <c r="BN39">
        <f>INDEX('EIA Consumption'!$A:$BW,$E39,BN$5)</f>
        <v/>
      </c>
      <c r="BO39">
        <f>INDEX('EIA Consumption'!$A:$BW,$E39,BO$5)</f>
        <v/>
      </c>
      <c r="BP39">
        <f>INDEX('EIA Consumption'!$A:$BW,$E39,BP$5)</f>
        <v/>
      </c>
      <c r="BQ39">
        <f>INDEX('EIA Consumption'!$A:$BW,$E39,BQ$5)</f>
        <v/>
      </c>
      <c r="BR39">
        <f>INDEX('EIA Consumption'!$A:$BW,$E39,BR$5)</f>
        <v/>
      </c>
      <c r="BS39">
        <f>INDEX('EIA Consumption'!$A:$BW,$E39,BS$5)</f>
        <v/>
      </c>
      <c r="BT39">
        <f>INDEX('EIA Consumption'!$A:$BW,$E39,BT$5)</f>
        <v/>
      </c>
      <c r="BU39">
        <f>INDEX('EIA Consumption'!$A:$BW,$E39,BU$5)</f>
        <v/>
      </c>
      <c r="BV39">
        <f>INDEX('EIA Consumption'!$A:$BW,$E39,BV$5)</f>
        <v/>
      </c>
      <c r="BW39">
        <f>INDEX('EIA Consumption'!$A:$BW,$E39,BW$5)</f>
        <v/>
      </c>
      <c r="BX39">
        <f>INDEX('EIA Consumption'!$A:$BW,$E39,BX$5)</f>
        <v/>
      </c>
      <c r="BY39">
        <f>INDEX('EIA Consumption'!$A:$BW,$E39,BY$5)</f>
        <v/>
      </c>
    </row>
    <row r="40" spans="1:77">
      <c r="A40">
        <f>CONCATENATE(A$26,B40)</f>
        <v/>
      </c>
      <c r="B40" t="s">
        <v>44</v>
      </c>
      <c r="D40" t="s">
        <v>35</v>
      </c>
      <c r="G40">
        <f>SUM(G36:G37,G27)</f>
        <v/>
      </c>
      <c r="H40">
        <f>SUM(H36:H37,H27)</f>
        <v/>
      </c>
      <c r="I40">
        <f>SUM(I36:I37,I27)</f>
        <v/>
      </c>
      <c r="J40">
        <f>SUM(J36:J37,J27)</f>
        <v/>
      </c>
      <c r="K40">
        <f>SUM(K36:K37,K27)</f>
        <v/>
      </c>
      <c r="L40">
        <f>SUM(L36:L37,L27)</f>
        <v/>
      </c>
      <c r="M40">
        <f>SUM(M36:M37,M27)</f>
        <v/>
      </c>
      <c r="N40">
        <f>SUM(N36:N37,N27)</f>
        <v/>
      </c>
      <c r="O40">
        <f>SUM(O36:O37,O27)</f>
        <v/>
      </c>
      <c r="P40">
        <f>SUM(P36:P37,P27)</f>
        <v/>
      </c>
      <c r="Q40">
        <f>SUM(Q36:Q37,Q27)</f>
        <v/>
      </c>
      <c r="R40">
        <f>SUM(R36:R37,R27)</f>
        <v/>
      </c>
      <c r="S40">
        <f>SUM(S36:S37,S27)</f>
        <v/>
      </c>
      <c r="T40">
        <f>SUM(T36:T37,T27)</f>
        <v/>
      </c>
      <c r="U40">
        <f>SUM(U36:U37,U27)</f>
        <v/>
      </c>
      <c r="V40">
        <f>SUM(V36:V37,V27)</f>
        <v/>
      </c>
      <c r="W40">
        <f>SUM(W36:W37,W27)</f>
        <v/>
      </c>
      <c r="X40">
        <f>SUM(X36:X37,X27)</f>
        <v/>
      </c>
      <c r="Y40">
        <f>SUM(Y36:Y37,Y27)</f>
        <v/>
      </c>
      <c r="Z40">
        <f>SUM(Z36:Z37,Z27)</f>
        <v/>
      </c>
      <c r="AA40">
        <f>SUM(AA36:AA37,AA27)</f>
        <v/>
      </c>
      <c r="AB40">
        <f>SUM(AB36:AB37,AB27)</f>
        <v/>
      </c>
      <c r="AC40">
        <f>SUM(AC36:AC37,AC27)</f>
        <v/>
      </c>
      <c r="AD40">
        <f>SUM(AD36:AD37,AD27)</f>
        <v/>
      </c>
      <c r="AE40">
        <f>SUM(AE36:AE37,AE27)</f>
        <v/>
      </c>
      <c r="AF40">
        <f>SUM(AF36:AF37,AF27)</f>
        <v/>
      </c>
      <c r="AG40">
        <f>SUM(AG36:AG37,AG27)</f>
        <v/>
      </c>
      <c r="AH40">
        <f>SUM(AH36:AH37,AH27)</f>
        <v/>
      </c>
      <c r="AI40">
        <f>SUM(AI36:AI37,AI27)</f>
        <v/>
      </c>
      <c r="AJ40">
        <f>SUM(AJ36:AJ37,AJ27)</f>
        <v/>
      </c>
      <c r="AK40">
        <f>SUM(AK36:AK37,AK27)</f>
        <v/>
      </c>
      <c r="AL40">
        <f>SUM(AL36:AL37,AL27)</f>
        <v/>
      </c>
      <c r="AM40">
        <f>SUM(AM36:AM37,AM27)</f>
        <v/>
      </c>
      <c r="AN40">
        <f>SUM(AN36:AN37,AN27)</f>
        <v/>
      </c>
      <c r="AO40">
        <f>SUM(AO36:AO37,AO27)</f>
        <v/>
      </c>
      <c r="AP40">
        <f>SUM(AP36:AP37,AP27)</f>
        <v/>
      </c>
      <c r="AQ40">
        <f>SUM(AQ36:AQ37,AQ27)</f>
        <v/>
      </c>
      <c r="AR40">
        <f>SUM(AR36:AR37,AR27)</f>
        <v/>
      </c>
      <c r="AS40">
        <f>SUM(AS36:AS37,AS27)</f>
        <v/>
      </c>
      <c r="AT40">
        <f>SUM(AT36:AT37,AT27)</f>
        <v/>
      </c>
      <c r="AU40">
        <f>SUM(AU36:AU37,AU27)</f>
        <v/>
      </c>
      <c r="AV40">
        <f>SUM(AV36:AV37,AV27)</f>
        <v/>
      </c>
      <c r="AW40">
        <f>SUM(AW36:AW37,AW27)</f>
        <v/>
      </c>
      <c r="AX40">
        <f>SUM(AX36:AX37,AX27)</f>
        <v/>
      </c>
      <c r="AY40">
        <f>SUM(AY36:AY37,AY27)</f>
        <v/>
      </c>
      <c r="AZ40">
        <f>SUM(AZ36:AZ37,AZ27)</f>
        <v/>
      </c>
      <c r="BA40">
        <f>SUM(BA36:BA37,BA27)</f>
        <v/>
      </c>
      <c r="BB40">
        <f>SUM(BB36:BB37,BB27)</f>
        <v/>
      </c>
      <c r="BC40">
        <f>SUM(BC36:BC37,BC27)</f>
        <v/>
      </c>
      <c r="BD40">
        <f>SUM(BD36:BD37,BD27)</f>
        <v/>
      </c>
      <c r="BE40">
        <f>SUM(BE36:BE37,BE27)</f>
        <v/>
      </c>
      <c r="BF40">
        <f>SUM(BF36:BF37,BF27)</f>
        <v/>
      </c>
      <c r="BG40">
        <f>SUM(BG36:BG37,BG27)</f>
        <v/>
      </c>
      <c r="BH40">
        <f>SUM(BH36:BH37,BH27)</f>
        <v/>
      </c>
      <c r="BI40">
        <f>SUM(BI36:BI37,BI27)</f>
        <v/>
      </c>
      <c r="BJ40">
        <f>SUM(BJ36:BJ37,BJ27)</f>
        <v/>
      </c>
      <c r="BK40">
        <f>SUM(BK36:BK37,BK27)</f>
        <v/>
      </c>
      <c r="BL40">
        <f>SUM(BL36:BL37,BL27)</f>
        <v/>
      </c>
      <c r="BM40">
        <f>SUM(BM36:BM37,BM27)</f>
        <v/>
      </c>
      <c r="BN40">
        <f>SUM(BN36:BN37,BN27)</f>
        <v/>
      </c>
      <c r="BO40">
        <f>SUM(BO36:BO37,BO27)</f>
        <v/>
      </c>
      <c r="BP40">
        <f>SUM(BP36:BP37,BP27)</f>
        <v/>
      </c>
      <c r="BQ40">
        <f>SUM(BQ36:BQ37,BQ27)</f>
        <v/>
      </c>
      <c r="BR40">
        <f>SUM(BR36:BR37,BR27)</f>
        <v/>
      </c>
      <c r="BS40">
        <f>SUM(BS36:BS37,BS27)</f>
        <v/>
      </c>
      <c r="BT40">
        <f>SUM(BT36:BT37,BT27)</f>
        <v/>
      </c>
      <c r="BU40">
        <f>SUM(BU36:BU37,BU27)</f>
        <v/>
      </c>
      <c r="BV40">
        <f>SUM(BV36:BV37,BV27)</f>
        <v/>
      </c>
      <c r="BW40">
        <f>SUM(BW36:BW37,BW27)</f>
        <v/>
      </c>
      <c r="BX40">
        <f>SUM(BX36:BX37,BX27)</f>
        <v/>
      </c>
      <c r="BY40">
        <f>SUM(BY36:BY37,BY27)</f>
        <v/>
      </c>
    </row>
    <row r="41" spans="1:77">
      <c r="A41" t="s">
        <v>11</v>
      </c>
      <c r="F41" t="s">
        <v>75</v>
      </c>
    </row>
    <row r="42" spans="1:77">
      <c r="A42">
        <f>CONCATENATE(A$41,B42)</f>
        <v/>
      </c>
      <c r="B42" t="s">
        <v>33</v>
      </c>
      <c r="C42" t="s">
        <v>76</v>
      </c>
      <c r="D42" t="s">
        <v>35</v>
      </c>
      <c r="E42">
        <f>MATCH($C42,'EIA Consumption'!$C:$C,0)</f>
        <v/>
      </c>
      <c r="G42">
        <f>SUM(G43:G47)</f>
        <v/>
      </c>
      <c r="H42">
        <f>SUM(H43:H47)</f>
        <v/>
      </c>
      <c r="I42">
        <f>SUM(I43:I47)</f>
        <v/>
      </c>
      <c r="J42">
        <f>SUM(J43:J47)</f>
        <v/>
      </c>
      <c r="K42">
        <f>SUM(K43:K47)</f>
        <v/>
      </c>
      <c r="L42">
        <f>SUM(L43:L47)</f>
        <v/>
      </c>
      <c r="M42">
        <f>SUM(M43:M47)</f>
        <v/>
      </c>
      <c r="N42">
        <f>SUM(N43:N47)</f>
        <v/>
      </c>
      <c r="O42">
        <f>SUM(O43:O47)</f>
        <v/>
      </c>
      <c r="P42">
        <f>SUM(P43:P47)</f>
        <v/>
      </c>
      <c r="Q42">
        <f>SUM(Q43:Q47)</f>
        <v/>
      </c>
      <c r="R42">
        <f>SUM(R43:R47)</f>
        <v/>
      </c>
      <c r="S42">
        <f>SUM(S43:S47)</f>
        <v/>
      </c>
      <c r="T42">
        <f>SUM(T43:T47)</f>
        <v/>
      </c>
      <c r="U42">
        <f>SUM(U43:U47)</f>
        <v/>
      </c>
      <c r="V42">
        <f>SUM(V43:V47)</f>
        <v/>
      </c>
      <c r="W42">
        <f>SUM(W43:W47)</f>
        <v/>
      </c>
      <c r="X42">
        <f>SUM(X43:X47)</f>
        <v/>
      </c>
      <c r="Y42">
        <f>SUM(Y43:Y47)</f>
        <v/>
      </c>
      <c r="Z42">
        <f>SUM(Z43:Z47)</f>
        <v/>
      </c>
      <c r="AA42">
        <f>SUM(AA43:AA47)</f>
        <v/>
      </c>
      <c r="AB42">
        <f>SUM(AB43:AB47)</f>
        <v/>
      </c>
      <c r="AC42">
        <f>SUM(AC43:AC47)</f>
        <v/>
      </c>
      <c r="AD42">
        <f>SUM(AD43:AD47)</f>
        <v/>
      </c>
      <c r="AE42">
        <f>SUM(AE43:AE47)</f>
        <v/>
      </c>
      <c r="AF42">
        <f>SUM(AF43:AF47)</f>
        <v/>
      </c>
      <c r="AG42">
        <f>SUM(AG43:AG47)</f>
        <v/>
      </c>
      <c r="AH42">
        <f>SUM(AH43:AH47)</f>
        <v/>
      </c>
      <c r="AI42">
        <f>SUM(AI43:AI47)</f>
        <v/>
      </c>
      <c r="AJ42">
        <f>SUM(AJ43:AJ47)</f>
        <v/>
      </c>
      <c r="AK42">
        <f>SUM(AK43:AK47)</f>
        <v/>
      </c>
      <c r="AL42">
        <f>SUM(AL43:AL47)</f>
        <v/>
      </c>
      <c r="AM42">
        <f>SUM(AM43:AM47)</f>
        <v/>
      </c>
      <c r="AN42">
        <f>SUM(AN43:AN47)</f>
        <v/>
      </c>
      <c r="AO42">
        <f>SUM(AO43:AO47)</f>
        <v/>
      </c>
      <c r="AP42">
        <f>SUM(AP43:AP47)</f>
        <v/>
      </c>
      <c r="AQ42">
        <f>SUM(AQ43:AQ47)</f>
        <v/>
      </c>
      <c r="AR42">
        <f>SUM(AR43:AR47)</f>
        <v/>
      </c>
      <c r="AS42">
        <f>SUM(AS43:AS47)</f>
        <v/>
      </c>
      <c r="AT42">
        <f>SUM(AT43:AT47)</f>
        <v/>
      </c>
      <c r="AU42">
        <f>SUM(AU43:AU47)</f>
        <v/>
      </c>
      <c r="AV42">
        <f>SUM(AV43:AV47)</f>
        <v/>
      </c>
      <c r="AW42">
        <f>SUM(AW43:AW47)</f>
        <v/>
      </c>
      <c r="AX42">
        <f>SUM(AX43:AX47)</f>
        <v/>
      </c>
      <c r="AY42">
        <f>SUM(AY43:AY47)</f>
        <v/>
      </c>
      <c r="AZ42">
        <f>SUM(AZ43:AZ47)</f>
        <v/>
      </c>
      <c r="BA42">
        <f>SUM(BA43:BA47)</f>
        <v/>
      </c>
      <c r="BB42">
        <f>SUM(BB43:BB47)</f>
        <v/>
      </c>
      <c r="BC42">
        <f>SUM(BC43:BC47)</f>
        <v/>
      </c>
      <c r="BD42">
        <f>SUM(BD43:BD47)</f>
        <v/>
      </c>
      <c r="BE42">
        <f>SUM(BE43:BE47)</f>
        <v/>
      </c>
      <c r="BF42">
        <f>SUM(BF43:BF47)</f>
        <v/>
      </c>
      <c r="BG42">
        <f>SUM(BG43:BG47)</f>
        <v/>
      </c>
      <c r="BH42">
        <f>SUM(BH43:BH47)</f>
        <v/>
      </c>
      <c r="BI42">
        <f>SUM(BI43:BI47)</f>
        <v/>
      </c>
      <c r="BJ42">
        <f>SUM(BJ43:BJ47)</f>
        <v/>
      </c>
      <c r="BK42">
        <f>SUM(BK43:BK47)</f>
        <v/>
      </c>
      <c r="BL42">
        <f>SUM(BL43:BL47)</f>
        <v/>
      </c>
      <c r="BM42">
        <f>SUM(BM43:BM47)</f>
        <v/>
      </c>
      <c r="BN42">
        <f>SUM(BN43:BN47)</f>
        <v/>
      </c>
      <c r="BO42">
        <f>SUM(BO43:BO47)</f>
        <v/>
      </c>
      <c r="BP42">
        <f>SUM(BP43:BP47)</f>
        <v/>
      </c>
      <c r="BQ42">
        <f>SUM(BQ43:BQ47)</f>
        <v/>
      </c>
      <c r="BR42">
        <f>SUM(BR43:BR47)</f>
        <v/>
      </c>
      <c r="BS42">
        <f>SUM(BS43:BS47)</f>
        <v/>
      </c>
      <c r="BT42">
        <f>SUM(BT43:BT47)</f>
        <v/>
      </c>
      <c r="BU42">
        <f>SUM(BU43:BU47)</f>
        <v/>
      </c>
      <c r="BV42">
        <f>SUM(BV43:BV47)</f>
        <v/>
      </c>
      <c r="BW42">
        <f>SUM(BW43:BW47)</f>
        <v/>
      </c>
      <c r="BX42">
        <f>SUM(BX43:BX47)</f>
        <v/>
      </c>
      <c r="BY42">
        <f>SUM(BY43:BY47)</f>
        <v/>
      </c>
    </row>
    <row r="43" spans="1:77">
      <c r="A43">
        <f>CONCATENATE(A$41,B43)</f>
        <v/>
      </c>
      <c r="B43" t="s">
        <v>36</v>
      </c>
      <c r="C43" t="s">
        <v>77</v>
      </c>
      <c r="D43" t="s">
        <v>35</v>
      </c>
      <c r="E43">
        <f>MATCH($C43,'EIA Consumption'!$C:$C,0)</f>
        <v/>
      </c>
      <c r="G43">
        <f>INDEX('EIA Consumption'!$A:$BW,$E43,G$5)</f>
        <v/>
      </c>
      <c r="H43">
        <f>INDEX('EIA Consumption'!$A:$BW,$E43,H$5)</f>
        <v/>
      </c>
      <c r="I43">
        <f>INDEX('EIA Consumption'!$A:$BW,$E43,I$5)</f>
        <v/>
      </c>
      <c r="J43">
        <f>INDEX('EIA Consumption'!$A:$BW,$E43,J$5)</f>
        <v/>
      </c>
      <c r="K43">
        <f>INDEX('EIA Consumption'!$A:$BW,$E43,K$5)</f>
        <v/>
      </c>
      <c r="L43">
        <f>INDEX('EIA Consumption'!$A:$BW,$E43,L$5)</f>
        <v/>
      </c>
      <c r="M43">
        <f>INDEX('EIA Consumption'!$A:$BW,$E43,M$5)</f>
        <v/>
      </c>
      <c r="N43">
        <f>INDEX('EIA Consumption'!$A:$BW,$E43,N$5)</f>
        <v/>
      </c>
      <c r="O43">
        <f>INDEX('EIA Consumption'!$A:$BW,$E43,O$5)</f>
        <v/>
      </c>
      <c r="P43">
        <f>INDEX('EIA Consumption'!$A:$BW,$E43,P$5)</f>
        <v/>
      </c>
      <c r="Q43">
        <f>INDEX('EIA Consumption'!$A:$BW,$E43,Q$5)</f>
        <v/>
      </c>
      <c r="R43">
        <f>INDEX('EIA Consumption'!$A:$BW,$E43,R$5)</f>
        <v/>
      </c>
      <c r="S43">
        <f>INDEX('EIA Consumption'!$A:$BW,$E43,S$5)</f>
        <v/>
      </c>
      <c r="T43">
        <f>INDEX('EIA Consumption'!$A:$BW,$E43,T$5)</f>
        <v/>
      </c>
      <c r="U43">
        <f>INDEX('EIA Consumption'!$A:$BW,$E43,U$5)</f>
        <v/>
      </c>
      <c r="V43">
        <f>INDEX('EIA Consumption'!$A:$BW,$E43,V$5)</f>
        <v/>
      </c>
      <c r="W43">
        <f>INDEX('EIA Consumption'!$A:$BW,$E43,W$5)</f>
        <v/>
      </c>
      <c r="X43">
        <f>INDEX('EIA Consumption'!$A:$BW,$E43,X$5)</f>
        <v/>
      </c>
      <c r="Y43">
        <f>INDEX('EIA Consumption'!$A:$BW,$E43,Y$5)</f>
        <v/>
      </c>
      <c r="Z43">
        <f>INDEX('EIA Consumption'!$A:$BW,$E43,Z$5)</f>
        <v/>
      </c>
      <c r="AA43">
        <f>INDEX('EIA Consumption'!$A:$BW,$E43,AA$5)</f>
        <v/>
      </c>
      <c r="AB43">
        <f>INDEX('EIA Consumption'!$A:$BW,$E43,AB$5)</f>
        <v/>
      </c>
      <c r="AC43">
        <f>INDEX('EIA Consumption'!$A:$BW,$E43,AC$5)</f>
        <v/>
      </c>
      <c r="AD43">
        <f>INDEX('EIA Consumption'!$A:$BW,$E43,AD$5)</f>
        <v/>
      </c>
      <c r="AE43">
        <f>INDEX('EIA Consumption'!$A:$BW,$E43,AE$5)</f>
        <v/>
      </c>
      <c r="AF43">
        <f>INDEX('EIA Consumption'!$A:$BW,$E43,AF$5)</f>
        <v/>
      </c>
      <c r="AG43">
        <f>INDEX('EIA Consumption'!$A:$BW,$E43,AG$5)</f>
        <v/>
      </c>
      <c r="AH43">
        <f>INDEX('EIA Consumption'!$A:$BW,$E43,AH$5)</f>
        <v/>
      </c>
      <c r="AI43">
        <f>INDEX('EIA Consumption'!$A:$BW,$E43,AI$5)</f>
        <v/>
      </c>
      <c r="AJ43">
        <f>INDEX('EIA Consumption'!$A:$BW,$E43,AJ$5)</f>
        <v/>
      </c>
      <c r="AK43">
        <f>INDEX('EIA Consumption'!$A:$BW,$E43,AK$5)</f>
        <v/>
      </c>
      <c r="AL43">
        <f>INDEX('EIA Consumption'!$A:$BW,$E43,AL$5)</f>
        <v/>
      </c>
      <c r="AM43">
        <f>INDEX('EIA Consumption'!$A:$BW,$E43,AM$5)</f>
        <v/>
      </c>
      <c r="AN43">
        <f>INDEX('EIA Consumption'!$A:$BW,$E43,AN$5)</f>
        <v/>
      </c>
      <c r="AO43">
        <f>INDEX('EIA Consumption'!$A:$BW,$E43,AO$5)</f>
        <v/>
      </c>
      <c r="AP43">
        <f>INDEX('EIA Consumption'!$A:$BW,$E43,AP$5)</f>
        <v/>
      </c>
      <c r="AQ43">
        <f>INDEX('EIA Consumption'!$A:$BW,$E43,AQ$5)</f>
        <v/>
      </c>
      <c r="AR43">
        <f>INDEX('EIA Consumption'!$A:$BW,$E43,AR$5)</f>
        <v/>
      </c>
      <c r="AS43">
        <f>INDEX('EIA Consumption'!$A:$BW,$E43,AS$5)</f>
        <v/>
      </c>
      <c r="AT43">
        <f>INDEX('EIA Consumption'!$A:$BW,$E43,AT$5)</f>
        <v/>
      </c>
      <c r="AU43">
        <f>INDEX('EIA Consumption'!$A:$BW,$E43,AU$5)</f>
        <v/>
      </c>
      <c r="AV43">
        <f>INDEX('EIA Consumption'!$A:$BW,$E43,AV$5)</f>
        <v/>
      </c>
      <c r="AW43">
        <f>INDEX('EIA Consumption'!$A:$BW,$E43,AW$5)</f>
        <v/>
      </c>
      <c r="AX43">
        <f>INDEX('EIA Consumption'!$A:$BW,$E43,AX$5)</f>
        <v/>
      </c>
      <c r="AY43">
        <f>INDEX('EIA Consumption'!$A:$BW,$E43,AY$5)</f>
        <v/>
      </c>
      <c r="AZ43">
        <f>INDEX('EIA Consumption'!$A:$BW,$E43,AZ$5)</f>
        <v/>
      </c>
      <c r="BA43">
        <f>INDEX('EIA Consumption'!$A:$BW,$E43,BA$5)</f>
        <v/>
      </c>
      <c r="BB43">
        <f>INDEX('EIA Consumption'!$A:$BW,$E43,BB$5)</f>
        <v/>
      </c>
      <c r="BC43">
        <f>INDEX('EIA Consumption'!$A:$BW,$E43,BC$5)</f>
        <v/>
      </c>
      <c r="BD43">
        <f>INDEX('EIA Consumption'!$A:$BW,$E43,BD$5)</f>
        <v/>
      </c>
      <c r="BE43">
        <f>INDEX('EIA Consumption'!$A:$BW,$E43,BE$5)</f>
        <v/>
      </c>
      <c r="BF43">
        <f>INDEX('EIA Consumption'!$A:$BW,$E43,BF$5)</f>
        <v/>
      </c>
      <c r="BG43">
        <f>INDEX('EIA Consumption'!$A:$BW,$E43,BG$5)</f>
        <v/>
      </c>
      <c r="BH43">
        <f>INDEX('EIA Consumption'!$A:$BW,$E43,BH$5)</f>
        <v/>
      </c>
      <c r="BI43">
        <f>INDEX('EIA Consumption'!$A:$BW,$E43,BI$5)</f>
        <v/>
      </c>
      <c r="BJ43">
        <f>INDEX('EIA Consumption'!$A:$BW,$E43,BJ$5)</f>
        <v/>
      </c>
      <c r="BK43">
        <f>INDEX('EIA Consumption'!$A:$BW,$E43,BK$5)</f>
        <v/>
      </c>
      <c r="BL43">
        <f>INDEX('EIA Consumption'!$A:$BW,$E43,BL$5)</f>
        <v/>
      </c>
      <c r="BM43">
        <f>INDEX('EIA Consumption'!$A:$BW,$E43,BM$5)</f>
        <v/>
      </c>
      <c r="BN43">
        <f>INDEX('EIA Consumption'!$A:$BW,$E43,BN$5)</f>
        <v/>
      </c>
      <c r="BO43">
        <f>INDEX('EIA Consumption'!$A:$BW,$E43,BO$5)</f>
        <v/>
      </c>
      <c r="BP43">
        <f>INDEX('EIA Consumption'!$A:$BW,$E43,BP$5)</f>
        <v/>
      </c>
      <c r="BQ43">
        <f>INDEX('EIA Consumption'!$A:$BW,$E43,BQ$5)</f>
        <v/>
      </c>
      <c r="BR43">
        <f>INDEX('EIA Consumption'!$A:$BW,$E43,BR$5)</f>
        <v/>
      </c>
      <c r="BS43">
        <f>INDEX('EIA Consumption'!$A:$BW,$E43,BS$5)</f>
        <v/>
      </c>
      <c r="BT43">
        <f>INDEX('EIA Consumption'!$A:$BW,$E43,BT$5)</f>
        <v/>
      </c>
      <c r="BU43">
        <f>INDEX('EIA Consumption'!$A:$BW,$E43,BU$5)</f>
        <v/>
      </c>
      <c r="BV43">
        <f>INDEX('EIA Consumption'!$A:$BW,$E43,BV$5)</f>
        <v/>
      </c>
      <c r="BW43">
        <f>INDEX('EIA Consumption'!$A:$BW,$E43,BW$5)</f>
        <v/>
      </c>
      <c r="BX43">
        <f>INDEX('EIA Consumption'!$A:$BW,$E43,BX$5)</f>
        <v/>
      </c>
      <c r="BY43">
        <f>INDEX('EIA Consumption'!$A:$BW,$E43,BY$5)</f>
        <v/>
      </c>
    </row>
    <row r="44" spans="1:77">
      <c r="A44">
        <f>CONCATENATE(A$41,B44)</f>
        <v/>
      </c>
      <c r="B44" t="s">
        <v>38</v>
      </c>
      <c r="C44" t="s">
        <v>78</v>
      </c>
      <c r="D44" t="s">
        <v>35</v>
      </c>
      <c r="E44">
        <f>MATCH($C44,'EIA Consumption'!$C:$C,0)</f>
        <v/>
      </c>
      <c r="G44">
        <f>INDEX('EIA Consumption'!$A:$BW,$E44,G$5)</f>
        <v/>
      </c>
      <c r="H44">
        <f>INDEX('EIA Consumption'!$A:$BW,$E44,H$5)</f>
        <v/>
      </c>
      <c r="I44">
        <f>INDEX('EIA Consumption'!$A:$BW,$E44,I$5)</f>
        <v/>
      </c>
      <c r="J44">
        <f>INDEX('EIA Consumption'!$A:$BW,$E44,J$5)</f>
        <v/>
      </c>
      <c r="K44">
        <f>INDEX('EIA Consumption'!$A:$BW,$E44,K$5)</f>
        <v/>
      </c>
      <c r="L44">
        <f>INDEX('EIA Consumption'!$A:$BW,$E44,L$5)</f>
        <v/>
      </c>
      <c r="M44">
        <f>INDEX('EIA Consumption'!$A:$BW,$E44,M$5)</f>
        <v/>
      </c>
      <c r="N44">
        <f>INDEX('EIA Consumption'!$A:$BW,$E44,N$5)</f>
        <v/>
      </c>
      <c r="O44">
        <f>INDEX('EIA Consumption'!$A:$BW,$E44,O$5)</f>
        <v/>
      </c>
      <c r="P44">
        <f>INDEX('EIA Consumption'!$A:$BW,$E44,P$5)</f>
        <v/>
      </c>
      <c r="Q44">
        <f>INDEX('EIA Consumption'!$A:$BW,$E44,Q$5)</f>
        <v/>
      </c>
      <c r="R44">
        <f>INDEX('EIA Consumption'!$A:$BW,$E44,R$5)</f>
        <v/>
      </c>
      <c r="S44">
        <f>INDEX('EIA Consumption'!$A:$BW,$E44,S$5)</f>
        <v/>
      </c>
      <c r="T44">
        <f>INDEX('EIA Consumption'!$A:$BW,$E44,T$5)</f>
        <v/>
      </c>
      <c r="U44">
        <f>INDEX('EIA Consumption'!$A:$BW,$E44,U$5)</f>
        <v/>
      </c>
      <c r="V44">
        <f>INDEX('EIA Consumption'!$A:$BW,$E44,V$5)</f>
        <v/>
      </c>
      <c r="W44">
        <f>INDEX('EIA Consumption'!$A:$BW,$E44,W$5)</f>
        <v/>
      </c>
      <c r="X44">
        <f>INDEX('EIA Consumption'!$A:$BW,$E44,X$5)</f>
        <v/>
      </c>
      <c r="Y44">
        <f>INDEX('EIA Consumption'!$A:$BW,$E44,Y$5)</f>
        <v/>
      </c>
      <c r="Z44">
        <f>INDEX('EIA Consumption'!$A:$BW,$E44,Z$5)</f>
        <v/>
      </c>
      <c r="AA44">
        <f>INDEX('EIA Consumption'!$A:$BW,$E44,AA$5)</f>
        <v/>
      </c>
      <c r="AB44">
        <f>INDEX('EIA Consumption'!$A:$BW,$E44,AB$5)</f>
        <v/>
      </c>
      <c r="AC44">
        <f>INDEX('EIA Consumption'!$A:$BW,$E44,AC$5)</f>
        <v/>
      </c>
      <c r="AD44">
        <f>INDEX('EIA Consumption'!$A:$BW,$E44,AD$5)</f>
        <v/>
      </c>
      <c r="AE44">
        <f>INDEX('EIA Consumption'!$A:$BW,$E44,AE$5)</f>
        <v/>
      </c>
      <c r="AF44">
        <f>INDEX('EIA Consumption'!$A:$BW,$E44,AF$5)</f>
        <v/>
      </c>
      <c r="AG44">
        <f>INDEX('EIA Consumption'!$A:$BW,$E44,AG$5)</f>
        <v/>
      </c>
      <c r="AH44">
        <f>INDEX('EIA Consumption'!$A:$BW,$E44,AH$5)</f>
        <v/>
      </c>
      <c r="AI44">
        <f>INDEX('EIA Consumption'!$A:$BW,$E44,AI$5)</f>
        <v/>
      </c>
      <c r="AJ44">
        <f>INDEX('EIA Consumption'!$A:$BW,$E44,AJ$5)</f>
        <v/>
      </c>
      <c r="AK44">
        <f>INDEX('EIA Consumption'!$A:$BW,$E44,AK$5)</f>
        <v/>
      </c>
      <c r="AL44">
        <f>INDEX('EIA Consumption'!$A:$BW,$E44,AL$5)</f>
        <v/>
      </c>
      <c r="AM44">
        <f>INDEX('EIA Consumption'!$A:$BW,$E44,AM$5)</f>
        <v/>
      </c>
      <c r="AN44">
        <f>INDEX('EIA Consumption'!$A:$BW,$E44,AN$5)</f>
        <v/>
      </c>
      <c r="AO44">
        <f>INDEX('EIA Consumption'!$A:$BW,$E44,AO$5)</f>
        <v/>
      </c>
      <c r="AP44">
        <f>INDEX('EIA Consumption'!$A:$BW,$E44,AP$5)</f>
        <v/>
      </c>
      <c r="AQ44">
        <f>INDEX('EIA Consumption'!$A:$BW,$E44,AQ$5)</f>
        <v/>
      </c>
      <c r="AR44">
        <f>INDEX('EIA Consumption'!$A:$BW,$E44,AR$5)</f>
        <v/>
      </c>
      <c r="AS44">
        <f>INDEX('EIA Consumption'!$A:$BW,$E44,AS$5)</f>
        <v/>
      </c>
      <c r="AT44">
        <f>INDEX('EIA Consumption'!$A:$BW,$E44,AT$5)</f>
        <v/>
      </c>
      <c r="AU44">
        <f>INDEX('EIA Consumption'!$A:$BW,$E44,AU$5)</f>
        <v/>
      </c>
      <c r="AV44">
        <f>INDEX('EIA Consumption'!$A:$BW,$E44,AV$5)</f>
        <v/>
      </c>
      <c r="AW44">
        <f>INDEX('EIA Consumption'!$A:$BW,$E44,AW$5)</f>
        <v/>
      </c>
      <c r="AX44">
        <f>INDEX('EIA Consumption'!$A:$BW,$E44,AX$5)</f>
        <v/>
      </c>
      <c r="AY44">
        <f>INDEX('EIA Consumption'!$A:$BW,$E44,AY$5)</f>
        <v/>
      </c>
      <c r="AZ44">
        <f>INDEX('EIA Consumption'!$A:$BW,$E44,AZ$5)</f>
        <v/>
      </c>
      <c r="BA44">
        <f>INDEX('EIA Consumption'!$A:$BW,$E44,BA$5)</f>
        <v/>
      </c>
      <c r="BB44">
        <f>INDEX('EIA Consumption'!$A:$BW,$E44,BB$5)</f>
        <v/>
      </c>
      <c r="BC44">
        <f>INDEX('EIA Consumption'!$A:$BW,$E44,BC$5)</f>
        <v/>
      </c>
      <c r="BD44">
        <f>INDEX('EIA Consumption'!$A:$BW,$E44,BD$5)</f>
        <v/>
      </c>
      <c r="BE44">
        <f>INDEX('EIA Consumption'!$A:$BW,$E44,BE$5)</f>
        <v/>
      </c>
      <c r="BF44">
        <f>INDEX('EIA Consumption'!$A:$BW,$E44,BF$5)</f>
        <v/>
      </c>
      <c r="BG44">
        <f>INDEX('EIA Consumption'!$A:$BW,$E44,BG$5)</f>
        <v/>
      </c>
      <c r="BH44">
        <f>INDEX('EIA Consumption'!$A:$BW,$E44,BH$5)</f>
        <v/>
      </c>
      <c r="BI44">
        <f>INDEX('EIA Consumption'!$A:$BW,$E44,BI$5)</f>
        <v/>
      </c>
      <c r="BJ44">
        <f>INDEX('EIA Consumption'!$A:$BW,$E44,BJ$5)</f>
        <v/>
      </c>
      <c r="BK44">
        <f>INDEX('EIA Consumption'!$A:$BW,$E44,BK$5)</f>
        <v/>
      </c>
      <c r="BL44">
        <f>INDEX('EIA Consumption'!$A:$BW,$E44,BL$5)</f>
        <v/>
      </c>
      <c r="BM44">
        <f>INDEX('EIA Consumption'!$A:$BW,$E44,BM$5)</f>
        <v/>
      </c>
      <c r="BN44">
        <f>INDEX('EIA Consumption'!$A:$BW,$E44,BN$5)</f>
        <v/>
      </c>
      <c r="BO44">
        <f>INDEX('EIA Consumption'!$A:$BW,$E44,BO$5)</f>
        <v/>
      </c>
      <c r="BP44">
        <f>INDEX('EIA Consumption'!$A:$BW,$E44,BP$5)</f>
        <v/>
      </c>
      <c r="BQ44">
        <f>INDEX('EIA Consumption'!$A:$BW,$E44,BQ$5)</f>
        <v/>
      </c>
      <c r="BR44">
        <f>INDEX('EIA Consumption'!$A:$BW,$E44,BR$5)</f>
        <v/>
      </c>
      <c r="BS44">
        <f>INDEX('EIA Consumption'!$A:$BW,$E44,BS$5)</f>
        <v/>
      </c>
      <c r="BT44">
        <f>INDEX('EIA Consumption'!$A:$BW,$E44,BT$5)</f>
        <v/>
      </c>
      <c r="BU44">
        <f>INDEX('EIA Consumption'!$A:$BW,$E44,BU$5)</f>
        <v/>
      </c>
      <c r="BV44">
        <f>INDEX('EIA Consumption'!$A:$BW,$E44,BV$5)</f>
        <v/>
      </c>
      <c r="BW44">
        <f>INDEX('EIA Consumption'!$A:$BW,$E44,BW$5)</f>
        <v/>
      </c>
      <c r="BX44">
        <f>INDEX('EIA Consumption'!$A:$BW,$E44,BX$5)</f>
        <v/>
      </c>
      <c r="BY44">
        <f>INDEX('EIA Consumption'!$A:$BW,$E44,BY$5)</f>
        <v/>
      </c>
    </row>
    <row r="45" spans="1:77">
      <c r="A45">
        <f>CONCATENATE(A$41,B45)</f>
        <v/>
      </c>
      <c r="B45" t="s">
        <v>66</v>
      </c>
      <c r="C45" t="s">
        <v>79</v>
      </c>
      <c r="D45" t="s">
        <v>35</v>
      </c>
      <c r="E45">
        <f>MATCH($C45,'EIA Consumption'!$C:$C,0)</f>
        <v/>
      </c>
      <c r="G45">
        <f>INDEX('EIA Consumption'!$A:$BW,$E45,G$5)</f>
        <v/>
      </c>
      <c r="H45">
        <f>INDEX('EIA Consumption'!$A:$BW,$E45,H$5)</f>
        <v/>
      </c>
      <c r="I45">
        <f>INDEX('EIA Consumption'!$A:$BW,$E45,I$5)</f>
        <v/>
      </c>
      <c r="J45">
        <f>INDEX('EIA Consumption'!$A:$BW,$E45,J$5)</f>
        <v/>
      </c>
      <c r="K45">
        <f>INDEX('EIA Consumption'!$A:$BW,$E45,K$5)</f>
        <v/>
      </c>
      <c r="L45">
        <f>INDEX('EIA Consumption'!$A:$BW,$E45,L$5)</f>
        <v/>
      </c>
      <c r="M45">
        <f>INDEX('EIA Consumption'!$A:$BW,$E45,M$5)</f>
        <v/>
      </c>
      <c r="N45">
        <f>INDEX('EIA Consumption'!$A:$BW,$E45,N$5)</f>
        <v/>
      </c>
      <c r="O45">
        <f>INDEX('EIA Consumption'!$A:$BW,$E45,O$5)</f>
        <v/>
      </c>
      <c r="P45">
        <f>INDEX('EIA Consumption'!$A:$BW,$E45,P$5)</f>
        <v/>
      </c>
      <c r="Q45">
        <f>INDEX('EIA Consumption'!$A:$BW,$E45,Q$5)</f>
        <v/>
      </c>
      <c r="R45">
        <f>INDEX('EIA Consumption'!$A:$BW,$E45,R$5)</f>
        <v/>
      </c>
      <c r="S45">
        <f>INDEX('EIA Consumption'!$A:$BW,$E45,S$5)</f>
        <v/>
      </c>
      <c r="T45">
        <f>INDEX('EIA Consumption'!$A:$BW,$E45,T$5)</f>
        <v/>
      </c>
      <c r="U45">
        <f>INDEX('EIA Consumption'!$A:$BW,$E45,U$5)</f>
        <v/>
      </c>
      <c r="V45">
        <f>INDEX('EIA Consumption'!$A:$BW,$E45,V$5)</f>
        <v/>
      </c>
      <c r="W45">
        <f>INDEX('EIA Consumption'!$A:$BW,$E45,W$5)</f>
        <v/>
      </c>
      <c r="X45">
        <f>INDEX('EIA Consumption'!$A:$BW,$E45,X$5)</f>
        <v/>
      </c>
      <c r="Y45">
        <f>INDEX('EIA Consumption'!$A:$BW,$E45,Y$5)</f>
        <v/>
      </c>
      <c r="Z45">
        <f>INDEX('EIA Consumption'!$A:$BW,$E45,Z$5)</f>
        <v/>
      </c>
      <c r="AA45">
        <f>INDEX('EIA Consumption'!$A:$BW,$E45,AA$5)</f>
        <v/>
      </c>
      <c r="AB45">
        <f>INDEX('EIA Consumption'!$A:$BW,$E45,AB$5)</f>
        <v/>
      </c>
      <c r="AC45">
        <f>INDEX('EIA Consumption'!$A:$BW,$E45,AC$5)</f>
        <v/>
      </c>
      <c r="AD45">
        <f>INDEX('EIA Consumption'!$A:$BW,$E45,AD$5)</f>
        <v/>
      </c>
      <c r="AE45">
        <f>INDEX('EIA Consumption'!$A:$BW,$E45,AE$5)</f>
        <v/>
      </c>
      <c r="AF45">
        <f>INDEX('EIA Consumption'!$A:$BW,$E45,AF$5)</f>
        <v/>
      </c>
      <c r="AG45">
        <f>INDEX('EIA Consumption'!$A:$BW,$E45,AG$5)</f>
        <v/>
      </c>
      <c r="AH45">
        <f>INDEX('EIA Consumption'!$A:$BW,$E45,AH$5)</f>
        <v/>
      </c>
      <c r="AI45">
        <f>INDEX('EIA Consumption'!$A:$BW,$E45,AI$5)</f>
        <v/>
      </c>
      <c r="AJ45">
        <f>INDEX('EIA Consumption'!$A:$BW,$E45,AJ$5)</f>
        <v/>
      </c>
      <c r="AK45">
        <f>INDEX('EIA Consumption'!$A:$BW,$E45,AK$5)</f>
        <v/>
      </c>
      <c r="AL45">
        <f>INDEX('EIA Consumption'!$A:$BW,$E45,AL$5)</f>
        <v/>
      </c>
      <c r="AM45">
        <f>INDEX('EIA Consumption'!$A:$BW,$E45,AM$5)</f>
        <v/>
      </c>
      <c r="AN45">
        <f>INDEX('EIA Consumption'!$A:$BW,$E45,AN$5)</f>
        <v/>
      </c>
      <c r="AO45">
        <f>INDEX('EIA Consumption'!$A:$BW,$E45,AO$5)</f>
        <v/>
      </c>
      <c r="AP45">
        <f>INDEX('EIA Consumption'!$A:$BW,$E45,AP$5)</f>
        <v/>
      </c>
      <c r="AQ45">
        <f>INDEX('EIA Consumption'!$A:$BW,$E45,AQ$5)</f>
        <v/>
      </c>
      <c r="AR45">
        <f>INDEX('EIA Consumption'!$A:$BW,$E45,AR$5)</f>
        <v/>
      </c>
      <c r="AS45">
        <f>INDEX('EIA Consumption'!$A:$BW,$E45,AS$5)</f>
        <v/>
      </c>
      <c r="AT45">
        <f>INDEX('EIA Consumption'!$A:$BW,$E45,AT$5)</f>
        <v/>
      </c>
      <c r="AU45">
        <f>INDEX('EIA Consumption'!$A:$BW,$E45,AU$5)</f>
        <v/>
      </c>
      <c r="AV45">
        <f>INDEX('EIA Consumption'!$A:$BW,$E45,AV$5)</f>
        <v/>
      </c>
      <c r="AW45">
        <f>INDEX('EIA Consumption'!$A:$BW,$E45,AW$5)</f>
        <v/>
      </c>
      <c r="AX45">
        <f>INDEX('EIA Consumption'!$A:$BW,$E45,AX$5)</f>
        <v/>
      </c>
      <c r="AY45">
        <f>INDEX('EIA Consumption'!$A:$BW,$E45,AY$5)</f>
        <v/>
      </c>
      <c r="AZ45">
        <f>INDEX('EIA Consumption'!$A:$BW,$E45,AZ$5)</f>
        <v/>
      </c>
      <c r="BA45">
        <f>INDEX('EIA Consumption'!$A:$BW,$E45,BA$5)</f>
        <v/>
      </c>
      <c r="BB45">
        <f>INDEX('EIA Consumption'!$A:$BW,$E45,BB$5)</f>
        <v/>
      </c>
      <c r="BC45">
        <f>INDEX('EIA Consumption'!$A:$BW,$E45,BC$5)</f>
        <v/>
      </c>
      <c r="BD45">
        <f>INDEX('EIA Consumption'!$A:$BW,$E45,BD$5)</f>
        <v/>
      </c>
      <c r="BE45">
        <f>INDEX('EIA Consumption'!$A:$BW,$E45,BE$5)</f>
        <v/>
      </c>
      <c r="BF45">
        <f>INDEX('EIA Consumption'!$A:$BW,$E45,BF$5)</f>
        <v/>
      </c>
      <c r="BG45">
        <f>INDEX('EIA Consumption'!$A:$BW,$E45,BG$5)</f>
        <v/>
      </c>
      <c r="BH45">
        <f>INDEX('EIA Consumption'!$A:$BW,$E45,BH$5)</f>
        <v/>
      </c>
      <c r="BI45">
        <f>INDEX('EIA Consumption'!$A:$BW,$E45,BI$5)</f>
        <v/>
      </c>
      <c r="BJ45">
        <f>INDEX('EIA Consumption'!$A:$BW,$E45,BJ$5)</f>
        <v/>
      </c>
      <c r="BK45">
        <f>INDEX('EIA Consumption'!$A:$BW,$E45,BK$5)</f>
        <v/>
      </c>
      <c r="BL45">
        <f>INDEX('EIA Consumption'!$A:$BW,$E45,BL$5)</f>
        <v/>
      </c>
      <c r="BM45">
        <f>INDEX('EIA Consumption'!$A:$BW,$E45,BM$5)</f>
        <v/>
      </c>
      <c r="BN45">
        <f>INDEX('EIA Consumption'!$A:$BW,$E45,BN$5)</f>
        <v/>
      </c>
      <c r="BO45">
        <f>INDEX('EIA Consumption'!$A:$BW,$E45,BO$5)</f>
        <v/>
      </c>
      <c r="BP45">
        <f>INDEX('EIA Consumption'!$A:$BW,$E45,BP$5)</f>
        <v/>
      </c>
      <c r="BQ45">
        <f>INDEX('EIA Consumption'!$A:$BW,$E45,BQ$5)</f>
        <v/>
      </c>
      <c r="BR45">
        <f>INDEX('EIA Consumption'!$A:$BW,$E45,BR$5)</f>
        <v/>
      </c>
      <c r="BS45">
        <f>INDEX('EIA Consumption'!$A:$BW,$E45,BS$5)</f>
        <v/>
      </c>
      <c r="BT45">
        <f>INDEX('EIA Consumption'!$A:$BW,$E45,BT$5)</f>
        <v/>
      </c>
      <c r="BU45">
        <f>INDEX('EIA Consumption'!$A:$BW,$E45,BU$5)</f>
        <v/>
      </c>
      <c r="BV45">
        <f>INDEX('EIA Consumption'!$A:$BW,$E45,BV$5)</f>
        <v/>
      </c>
      <c r="BW45">
        <f>INDEX('EIA Consumption'!$A:$BW,$E45,BW$5)</f>
        <v/>
      </c>
      <c r="BX45">
        <f>INDEX('EIA Consumption'!$A:$BW,$E45,BX$5)</f>
        <v/>
      </c>
      <c r="BY45">
        <f>INDEX('EIA Consumption'!$A:$BW,$E45,BY$5)</f>
        <v/>
      </c>
    </row>
    <row r="46" spans="1:77">
      <c r="A46">
        <f>CONCATENATE(A$41,B46)</f>
        <v/>
      </c>
      <c r="B46" t="s">
        <v>80</v>
      </c>
      <c r="C46" t="s">
        <v>81</v>
      </c>
      <c r="D46" t="s">
        <v>35</v>
      </c>
      <c r="E46">
        <f>MATCH($C46,'EIA Consumption'!$C:$C,0)</f>
        <v/>
      </c>
      <c r="G46">
        <f>INDEX('EIA Consumption'!$A:$BW,$E46,G$5)</f>
        <v/>
      </c>
      <c r="H46">
        <f>INDEX('EIA Consumption'!$A:$BW,$E46,H$5)</f>
        <v/>
      </c>
      <c r="I46">
        <f>INDEX('EIA Consumption'!$A:$BW,$E46,I$5)</f>
        <v/>
      </c>
      <c r="J46">
        <f>INDEX('EIA Consumption'!$A:$BW,$E46,J$5)</f>
        <v/>
      </c>
      <c r="K46">
        <f>INDEX('EIA Consumption'!$A:$BW,$E46,K$5)</f>
        <v/>
      </c>
      <c r="L46">
        <f>INDEX('EIA Consumption'!$A:$BW,$E46,L$5)</f>
        <v/>
      </c>
      <c r="M46">
        <f>INDEX('EIA Consumption'!$A:$BW,$E46,M$5)</f>
        <v/>
      </c>
      <c r="N46">
        <f>INDEX('EIA Consumption'!$A:$BW,$E46,N$5)</f>
        <v/>
      </c>
      <c r="O46">
        <f>INDEX('EIA Consumption'!$A:$BW,$E46,O$5)</f>
        <v/>
      </c>
      <c r="P46">
        <f>INDEX('EIA Consumption'!$A:$BW,$E46,P$5)</f>
        <v/>
      </c>
      <c r="Q46">
        <f>INDEX('EIA Consumption'!$A:$BW,$E46,Q$5)</f>
        <v/>
      </c>
      <c r="R46">
        <f>INDEX('EIA Consumption'!$A:$BW,$E46,R$5)</f>
        <v/>
      </c>
      <c r="S46">
        <f>INDEX('EIA Consumption'!$A:$BW,$E46,S$5)</f>
        <v/>
      </c>
      <c r="T46">
        <f>INDEX('EIA Consumption'!$A:$BW,$E46,T$5)</f>
        <v/>
      </c>
      <c r="U46">
        <f>INDEX('EIA Consumption'!$A:$BW,$E46,U$5)</f>
        <v/>
      </c>
      <c r="V46">
        <f>INDEX('EIA Consumption'!$A:$BW,$E46,V$5)</f>
        <v/>
      </c>
      <c r="W46">
        <f>INDEX('EIA Consumption'!$A:$BW,$E46,W$5)</f>
        <v/>
      </c>
      <c r="X46">
        <f>INDEX('EIA Consumption'!$A:$BW,$E46,X$5)</f>
        <v/>
      </c>
      <c r="Y46">
        <f>INDEX('EIA Consumption'!$A:$BW,$E46,Y$5)</f>
        <v/>
      </c>
      <c r="Z46">
        <f>INDEX('EIA Consumption'!$A:$BW,$E46,Z$5)</f>
        <v/>
      </c>
      <c r="AA46">
        <f>INDEX('EIA Consumption'!$A:$BW,$E46,AA$5)</f>
        <v/>
      </c>
      <c r="AB46">
        <f>INDEX('EIA Consumption'!$A:$BW,$E46,AB$5)</f>
        <v/>
      </c>
      <c r="AC46">
        <f>INDEX('EIA Consumption'!$A:$BW,$E46,AC$5)</f>
        <v/>
      </c>
      <c r="AD46">
        <f>INDEX('EIA Consumption'!$A:$BW,$E46,AD$5)</f>
        <v/>
      </c>
      <c r="AE46">
        <f>INDEX('EIA Consumption'!$A:$BW,$E46,AE$5)</f>
        <v/>
      </c>
      <c r="AF46">
        <f>INDEX('EIA Consumption'!$A:$BW,$E46,AF$5)</f>
        <v/>
      </c>
      <c r="AG46">
        <f>INDEX('EIA Consumption'!$A:$BW,$E46,AG$5)</f>
        <v/>
      </c>
      <c r="AH46">
        <f>INDEX('EIA Consumption'!$A:$BW,$E46,AH$5)</f>
        <v/>
      </c>
      <c r="AI46">
        <f>INDEX('EIA Consumption'!$A:$BW,$E46,AI$5)</f>
        <v/>
      </c>
      <c r="AJ46">
        <f>INDEX('EIA Consumption'!$A:$BW,$E46,AJ$5)</f>
        <v/>
      </c>
      <c r="AK46">
        <f>INDEX('EIA Consumption'!$A:$BW,$E46,AK$5)</f>
        <v/>
      </c>
      <c r="AL46">
        <f>INDEX('EIA Consumption'!$A:$BW,$E46,AL$5)</f>
        <v/>
      </c>
      <c r="AM46">
        <f>INDEX('EIA Consumption'!$A:$BW,$E46,AM$5)</f>
        <v/>
      </c>
      <c r="AN46">
        <f>INDEX('EIA Consumption'!$A:$BW,$E46,AN$5)</f>
        <v/>
      </c>
      <c r="AO46">
        <f>INDEX('EIA Consumption'!$A:$BW,$E46,AO$5)</f>
        <v/>
      </c>
      <c r="AP46">
        <f>INDEX('EIA Consumption'!$A:$BW,$E46,AP$5)</f>
        <v/>
      </c>
      <c r="AQ46">
        <f>INDEX('EIA Consumption'!$A:$BW,$E46,AQ$5)</f>
        <v/>
      </c>
      <c r="AR46">
        <f>INDEX('EIA Consumption'!$A:$BW,$E46,AR$5)</f>
        <v/>
      </c>
      <c r="AS46">
        <f>INDEX('EIA Consumption'!$A:$BW,$E46,AS$5)</f>
        <v/>
      </c>
      <c r="AT46">
        <f>INDEX('EIA Consumption'!$A:$BW,$E46,AT$5)</f>
        <v/>
      </c>
      <c r="AU46">
        <f>INDEX('EIA Consumption'!$A:$BW,$E46,AU$5)</f>
        <v/>
      </c>
      <c r="AV46">
        <f>INDEX('EIA Consumption'!$A:$BW,$E46,AV$5)</f>
        <v/>
      </c>
      <c r="AW46">
        <f>INDEX('EIA Consumption'!$A:$BW,$E46,AW$5)</f>
        <v/>
      </c>
      <c r="AX46">
        <f>INDEX('EIA Consumption'!$A:$BW,$E46,AX$5)</f>
        <v/>
      </c>
      <c r="AY46">
        <f>INDEX('EIA Consumption'!$A:$BW,$E46,AY$5)</f>
        <v/>
      </c>
      <c r="AZ46">
        <f>INDEX('EIA Consumption'!$A:$BW,$E46,AZ$5)</f>
        <v/>
      </c>
      <c r="BA46">
        <f>INDEX('EIA Consumption'!$A:$BW,$E46,BA$5)</f>
        <v/>
      </c>
      <c r="BB46">
        <f>INDEX('EIA Consumption'!$A:$BW,$E46,BB$5)</f>
        <v/>
      </c>
      <c r="BC46">
        <f>INDEX('EIA Consumption'!$A:$BW,$E46,BC$5)</f>
        <v/>
      </c>
      <c r="BD46">
        <f>INDEX('EIA Consumption'!$A:$BW,$E46,BD$5)</f>
        <v/>
      </c>
      <c r="BE46">
        <f>INDEX('EIA Consumption'!$A:$BW,$E46,BE$5)</f>
        <v/>
      </c>
      <c r="BF46">
        <f>INDEX('EIA Consumption'!$A:$BW,$E46,BF$5)</f>
        <v/>
      </c>
      <c r="BG46">
        <f>INDEX('EIA Consumption'!$A:$BW,$E46,BG$5)</f>
        <v/>
      </c>
      <c r="BH46">
        <f>INDEX('EIA Consumption'!$A:$BW,$E46,BH$5)</f>
        <v/>
      </c>
      <c r="BI46">
        <f>INDEX('EIA Consumption'!$A:$BW,$E46,BI$5)</f>
        <v/>
      </c>
      <c r="BJ46">
        <f>INDEX('EIA Consumption'!$A:$BW,$E46,BJ$5)</f>
        <v/>
      </c>
      <c r="BK46">
        <f>INDEX('EIA Consumption'!$A:$BW,$E46,BK$5)</f>
        <v/>
      </c>
      <c r="BL46">
        <f>INDEX('EIA Consumption'!$A:$BW,$E46,BL$5)</f>
        <v/>
      </c>
      <c r="BM46">
        <f>INDEX('EIA Consumption'!$A:$BW,$E46,BM$5)</f>
        <v/>
      </c>
      <c r="BN46">
        <f>INDEX('EIA Consumption'!$A:$BW,$E46,BN$5)</f>
        <v/>
      </c>
      <c r="BO46">
        <f>INDEX('EIA Consumption'!$A:$BW,$E46,BO$5)</f>
        <v/>
      </c>
      <c r="BP46">
        <f>INDEX('EIA Consumption'!$A:$BW,$E46,BP$5)</f>
        <v/>
      </c>
      <c r="BQ46">
        <f>INDEX('EIA Consumption'!$A:$BW,$E46,BQ$5)</f>
        <v/>
      </c>
      <c r="BR46">
        <f>INDEX('EIA Consumption'!$A:$BW,$E46,BR$5)</f>
        <v/>
      </c>
      <c r="BS46">
        <f>INDEX('EIA Consumption'!$A:$BW,$E46,BS$5)</f>
        <v/>
      </c>
      <c r="BT46">
        <f>INDEX('EIA Consumption'!$A:$BW,$E46,BT$5)</f>
        <v/>
      </c>
      <c r="BU46">
        <f>INDEX('EIA Consumption'!$A:$BW,$E46,BU$5)</f>
        <v/>
      </c>
      <c r="BV46">
        <f>INDEX('EIA Consumption'!$A:$BW,$E46,BV$5)</f>
        <v/>
      </c>
      <c r="BW46">
        <f>INDEX('EIA Consumption'!$A:$BW,$E46,BW$5)</f>
        <v/>
      </c>
      <c r="BX46">
        <f>INDEX('EIA Consumption'!$A:$BW,$E46,BX$5)</f>
        <v/>
      </c>
      <c r="BY46">
        <f>INDEX('EIA Consumption'!$A:$BW,$E46,BY$5)</f>
        <v/>
      </c>
    </row>
    <row r="47" spans="1:77">
      <c r="A47">
        <f>CONCATENATE(A$41,B47)</f>
        <v/>
      </c>
      <c r="B47" t="s">
        <v>52</v>
      </c>
      <c r="C47" t="s">
        <v>82</v>
      </c>
      <c r="D47" t="s">
        <v>35</v>
      </c>
      <c r="E47">
        <f>MATCH($C47,'EIA Consumption'!$C:$C,0)</f>
        <v/>
      </c>
      <c r="G47">
        <f>INDEX('EIA Consumption'!$A:$BW,$E47,G$5)</f>
        <v/>
      </c>
      <c r="H47">
        <f>INDEX('EIA Consumption'!$A:$BW,$E47,H$5)</f>
        <v/>
      </c>
      <c r="I47">
        <f>INDEX('EIA Consumption'!$A:$BW,$E47,I$5)</f>
        <v/>
      </c>
      <c r="J47">
        <f>INDEX('EIA Consumption'!$A:$BW,$E47,J$5)</f>
        <v/>
      </c>
      <c r="K47">
        <f>INDEX('EIA Consumption'!$A:$BW,$E47,K$5)</f>
        <v/>
      </c>
      <c r="L47">
        <f>INDEX('EIA Consumption'!$A:$BW,$E47,L$5)</f>
        <v/>
      </c>
      <c r="M47">
        <f>INDEX('EIA Consumption'!$A:$BW,$E47,M$5)</f>
        <v/>
      </c>
      <c r="N47">
        <f>INDEX('EIA Consumption'!$A:$BW,$E47,N$5)</f>
        <v/>
      </c>
      <c r="O47">
        <f>INDEX('EIA Consumption'!$A:$BW,$E47,O$5)</f>
        <v/>
      </c>
      <c r="P47">
        <f>INDEX('EIA Consumption'!$A:$BW,$E47,P$5)</f>
        <v/>
      </c>
      <c r="Q47">
        <f>INDEX('EIA Consumption'!$A:$BW,$E47,Q$5)</f>
        <v/>
      </c>
      <c r="R47">
        <f>INDEX('EIA Consumption'!$A:$BW,$E47,R$5)</f>
        <v/>
      </c>
      <c r="S47">
        <f>INDEX('EIA Consumption'!$A:$BW,$E47,S$5)</f>
        <v/>
      </c>
      <c r="T47">
        <f>INDEX('EIA Consumption'!$A:$BW,$E47,T$5)</f>
        <v/>
      </c>
      <c r="U47">
        <f>INDEX('EIA Consumption'!$A:$BW,$E47,U$5)</f>
        <v/>
      </c>
      <c r="V47">
        <f>INDEX('EIA Consumption'!$A:$BW,$E47,V$5)</f>
        <v/>
      </c>
      <c r="W47">
        <f>INDEX('EIA Consumption'!$A:$BW,$E47,W$5)</f>
        <v/>
      </c>
      <c r="X47">
        <f>INDEX('EIA Consumption'!$A:$BW,$E47,X$5)</f>
        <v/>
      </c>
      <c r="Y47">
        <f>INDEX('EIA Consumption'!$A:$BW,$E47,Y$5)</f>
        <v/>
      </c>
      <c r="Z47">
        <f>INDEX('EIA Consumption'!$A:$BW,$E47,Z$5)</f>
        <v/>
      </c>
      <c r="AA47">
        <f>INDEX('EIA Consumption'!$A:$BW,$E47,AA$5)</f>
        <v/>
      </c>
      <c r="AB47">
        <f>INDEX('EIA Consumption'!$A:$BW,$E47,AB$5)</f>
        <v/>
      </c>
      <c r="AC47">
        <f>INDEX('EIA Consumption'!$A:$BW,$E47,AC$5)</f>
        <v/>
      </c>
      <c r="AD47">
        <f>INDEX('EIA Consumption'!$A:$BW,$E47,AD$5)</f>
        <v/>
      </c>
      <c r="AE47">
        <f>INDEX('EIA Consumption'!$A:$BW,$E47,AE$5)</f>
        <v/>
      </c>
      <c r="AF47">
        <f>INDEX('EIA Consumption'!$A:$BW,$E47,AF$5)</f>
        <v/>
      </c>
      <c r="AG47">
        <f>INDEX('EIA Consumption'!$A:$BW,$E47,AG$5)</f>
        <v/>
      </c>
      <c r="AH47">
        <f>INDEX('EIA Consumption'!$A:$BW,$E47,AH$5)</f>
        <v/>
      </c>
      <c r="AI47">
        <f>INDEX('EIA Consumption'!$A:$BW,$E47,AI$5)</f>
        <v/>
      </c>
      <c r="AJ47">
        <f>INDEX('EIA Consumption'!$A:$BW,$E47,AJ$5)</f>
        <v/>
      </c>
      <c r="AK47">
        <f>INDEX('EIA Consumption'!$A:$BW,$E47,AK$5)</f>
        <v/>
      </c>
      <c r="AL47">
        <f>INDEX('EIA Consumption'!$A:$BW,$E47,AL$5)</f>
        <v/>
      </c>
      <c r="AM47">
        <f>INDEX('EIA Consumption'!$A:$BW,$E47,AM$5)</f>
        <v/>
      </c>
      <c r="AN47">
        <f>INDEX('EIA Consumption'!$A:$BW,$E47,AN$5)</f>
        <v/>
      </c>
      <c r="AO47">
        <f>INDEX('EIA Consumption'!$A:$BW,$E47,AO$5)</f>
        <v/>
      </c>
      <c r="AP47">
        <f>INDEX('EIA Consumption'!$A:$BW,$E47,AP$5)</f>
        <v/>
      </c>
      <c r="AQ47">
        <f>INDEX('EIA Consumption'!$A:$BW,$E47,AQ$5)</f>
        <v/>
      </c>
      <c r="AR47">
        <f>INDEX('EIA Consumption'!$A:$BW,$E47,AR$5)</f>
        <v/>
      </c>
      <c r="AS47">
        <f>INDEX('EIA Consumption'!$A:$BW,$E47,AS$5)</f>
        <v/>
      </c>
      <c r="AT47">
        <f>INDEX('EIA Consumption'!$A:$BW,$E47,AT$5)</f>
        <v/>
      </c>
      <c r="AU47">
        <f>INDEX('EIA Consumption'!$A:$BW,$E47,AU$5)</f>
        <v/>
      </c>
      <c r="AV47">
        <f>INDEX('EIA Consumption'!$A:$BW,$E47,AV$5)</f>
        <v/>
      </c>
      <c r="AW47">
        <f>INDEX('EIA Consumption'!$A:$BW,$E47,AW$5)</f>
        <v/>
      </c>
      <c r="AX47">
        <f>INDEX('EIA Consumption'!$A:$BW,$E47,AX$5)</f>
        <v/>
      </c>
      <c r="AY47">
        <f>INDEX('EIA Consumption'!$A:$BW,$E47,AY$5)</f>
        <v/>
      </c>
      <c r="AZ47">
        <f>INDEX('EIA Consumption'!$A:$BW,$E47,AZ$5)</f>
        <v/>
      </c>
      <c r="BA47">
        <f>INDEX('EIA Consumption'!$A:$BW,$E47,BA$5)</f>
        <v/>
      </c>
      <c r="BB47">
        <f>INDEX('EIA Consumption'!$A:$BW,$E47,BB$5)</f>
        <v/>
      </c>
      <c r="BC47">
        <f>INDEX('EIA Consumption'!$A:$BW,$E47,BC$5)</f>
        <v/>
      </c>
      <c r="BD47">
        <f>INDEX('EIA Consumption'!$A:$BW,$E47,BD$5)</f>
        <v/>
      </c>
      <c r="BE47">
        <f>INDEX('EIA Consumption'!$A:$BW,$E47,BE$5)</f>
        <v/>
      </c>
      <c r="BF47">
        <f>INDEX('EIA Consumption'!$A:$BW,$E47,BF$5)</f>
        <v/>
      </c>
      <c r="BG47">
        <f>INDEX('EIA Consumption'!$A:$BW,$E47,BG$5)</f>
        <v/>
      </c>
      <c r="BH47">
        <f>INDEX('EIA Consumption'!$A:$BW,$E47,BH$5)</f>
        <v/>
      </c>
      <c r="BI47">
        <f>INDEX('EIA Consumption'!$A:$BW,$E47,BI$5)</f>
        <v/>
      </c>
      <c r="BJ47">
        <f>INDEX('EIA Consumption'!$A:$BW,$E47,BJ$5)</f>
        <v/>
      </c>
      <c r="BK47">
        <f>INDEX('EIA Consumption'!$A:$BW,$E47,BK$5)</f>
        <v/>
      </c>
      <c r="BL47">
        <f>INDEX('EIA Consumption'!$A:$BW,$E47,BL$5)</f>
        <v/>
      </c>
      <c r="BM47">
        <f>INDEX('EIA Consumption'!$A:$BW,$E47,BM$5)</f>
        <v/>
      </c>
      <c r="BN47">
        <f>INDEX('EIA Consumption'!$A:$BW,$E47,BN$5)</f>
        <v/>
      </c>
      <c r="BO47">
        <f>INDEX('EIA Consumption'!$A:$BW,$E47,BO$5)</f>
        <v/>
      </c>
      <c r="BP47">
        <f>INDEX('EIA Consumption'!$A:$BW,$E47,BP$5)</f>
        <v/>
      </c>
      <c r="BQ47">
        <f>INDEX('EIA Consumption'!$A:$BW,$E47,BQ$5)</f>
        <v/>
      </c>
      <c r="BR47">
        <f>INDEX('EIA Consumption'!$A:$BW,$E47,BR$5)</f>
        <v/>
      </c>
      <c r="BS47">
        <f>INDEX('EIA Consumption'!$A:$BW,$E47,BS$5)</f>
        <v/>
      </c>
      <c r="BT47">
        <f>INDEX('EIA Consumption'!$A:$BW,$E47,BT$5)</f>
        <v/>
      </c>
      <c r="BU47">
        <f>INDEX('EIA Consumption'!$A:$BW,$E47,BU$5)</f>
        <v/>
      </c>
      <c r="BV47">
        <f>INDEX('EIA Consumption'!$A:$BW,$E47,BV$5)</f>
        <v/>
      </c>
      <c r="BW47">
        <f>INDEX('EIA Consumption'!$A:$BW,$E47,BW$5)</f>
        <v/>
      </c>
      <c r="BX47">
        <f>INDEX('EIA Consumption'!$A:$BW,$E47,BX$5)</f>
        <v/>
      </c>
      <c r="BY47">
        <f>INDEX('EIA Consumption'!$A:$BW,$E47,BY$5)</f>
        <v/>
      </c>
    </row>
    <row r="48" spans="1:77">
      <c r="A48">
        <f>CONCATENATE(A$41,B48)</f>
        <v/>
      </c>
      <c r="B48" t="s">
        <v>40</v>
      </c>
      <c r="C48" t="s">
        <v>83</v>
      </c>
      <c r="D48" t="s">
        <v>35</v>
      </c>
      <c r="E48">
        <f>MATCH($C48,'EIA Consumption'!$C:$C,0)</f>
        <v/>
      </c>
      <c r="G48">
        <f>INDEX('EIA Consumption'!$A:$BW,$E48,G$5)</f>
        <v/>
      </c>
      <c r="H48">
        <f>INDEX('EIA Consumption'!$A:$BW,$E48,H$5)</f>
        <v/>
      </c>
      <c r="I48">
        <f>INDEX('EIA Consumption'!$A:$BW,$E48,I$5)</f>
        <v/>
      </c>
      <c r="J48">
        <f>INDEX('EIA Consumption'!$A:$BW,$E48,J$5)</f>
        <v/>
      </c>
      <c r="K48">
        <f>INDEX('EIA Consumption'!$A:$BW,$E48,K$5)</f>
        <v/>
      </c>
      <c r="L48">
        <f>INDEX('EIA Consumption'!$A:$BW,$E48,L$5)</f>
        <v/>
      </c>
      <c r="M48">
        <f>INDEX('EIA Consumption'!$A:$BW,$E48,M$5)</f>
        <v/>
      </c>
      <c r="N48">
        <f>INDEX('EIA Consumption'!$A:$BW,$E48,N$5)</f>
        <v/>
      </c>
      <c r="O48">
        <f>INDEX('EIA Consumption'!$A:$BW,$E48,O$5)</f>
        <v/>
      </c>
      <c r="P48">
        <f>INDEX('EIA Consumption'!$A:$BW,$E48,P$5)</f>
        <v/>
      </c>
      <c r="Q48">
        <f>INDEX('EIA Consumption'!$A:$BW,$E48,Q$5)</f>
        <v/>
      </c>
      <c r="R48">
        <f>INDEX('EIA Consumption'!$A:$BW,$E48,R$5)</f>
        <v/>
      </c>
      <c r="S48">
        <f>INDEX('EIA Consumption'!$A:$BW,$E48,S$5)</f>
        <v/>
      </c>
      <c r="T48">
        <f>INDEX('EIA Consumption'!$A:$BW,$E48,T$5)</f>
        <v/>
      </c>
      <c r="U48">
        <f>INDEX('EIA Consumption'!$A:$BW,$E48,U$5)</f>
        <v/>
      </c>
      <c r="V48">
        <f>INDEX('EIA Consumption'!$A:$BW,$E48,V$5)</f>
        <v/>
      </c>
      <c r="W48">
        <f>INDEX('EIA Consumption'!$A:$BW,$E48,W$5)</f>
        <v/>
      </c>
      <c r="X48">
        <f>INDEX('EIA Consumption'!$A:$BW,$E48,X$5)</f>
        <v/>
      </c>
      <c r="Y48">
        <f>INDEX('EIA Consumption'!$A:$BW,$E48,Y$5)</f>
        <v/>
      </c>
      <c r="Z48">
        <f>INDEX('EIA Consumption'!$A:$BW,$E48,Z$5)</f>
        <v/>
      </c>
      <c r="AA48">
        <f>INDEX('EIA Consumption'!$A:$BW,$E48,AA$5)</f>
        <v/>
      </c>
      <c r="AB48">
        <f>INDEX('EIA Consumption'!$A:$BW,$E48,AB$5)</f>
        <v/>
      </c>
      <c r="AC48">
        <f>INDEX('EIA Consumption'!$A:$BW,$E48,AC$5)</f>
        <v/>
      </c>
      <c r="AD48">
        <f>INDEX('EIA Consumption'!$A:$BW,$E48,AD$5)</f>
        <v/>
      </c>
      <c r="AE48">
        <f>INDEX('EIA Consumption'!$A:$BW,$E48,AE$5)</f>
        <v/>
      </c>
      <c r="AF48">
        <f>INDEX('EIA Consumption'!$A:$BW,$E48,AF$5)</f>
        <v/>
      </c>
      <c r="AG48">
        <f>INDEX('EIA Consumption'!$A:$BW,$E48,AG$5)</f>
        <v/>
      </c>
      <c r="AH48">
        <f>INDEX('EIA Consumption'!$A:$BW,$E48,AH$5)</f>
        <v/>
      </c>
      <c r="AI48">
        <f>INDEX('EIA Consumption'!$A:$BW,$E48,AI$5)</f>
        <v/>
      </c>
      <c r="AJ48">
        <f>INDEX('EIA Consumption'!$A:$BW,$E48,AJ$5)</f>
        <v/>
      </c>
      <c r="AK48">
        <f>INDEX('EIA Consumption'!$A:$BW,$E48,AK$5)</f>
        <v/>
      </c>
      <c r="AL48">
        <f>INDEX('EIA Consumption'!$A:$BW,$E48,AL$5)</f>
        <v/>
      </c>
      <c r="AM48">
        <f>INDEX('EIA Consumption'!$A:$BW,$E48,AM$5)</f>
        <v/>
      </c>
      <c r="AN48">
        <f>INDEX('EIA Consumption'!$A:$BW,$E48,AN$5)</f>
        <v/>
      </c>
      <c r="AO48">
        <f>INDEX('EIA Consumption'!$A:$BW,$E48,AO$5)</f>
        <v/>
      </c>
      <c r="AP48">
        <f>INDEX('EIA Consumption'!$A:$BW,$E48,AP$5)</f>
        <v/>
      </c>
      <c r="AQ48">
        <f>INDEX('EIA Consumption'!$A:$BW,$E48,AQ$5)</f>
        <v/>
      </c>
      <c r="AR48">
        <f>INDEX('EIA Consumption'!$A:$BW,$E48,AR$5)</f>
        <v/>
      </c>
      <c r="AS48">
        <f>INDEX('EIA Consumption'!$A:$BW,$E48,AS$5)</f>
        <v/>
      </c>
      <c r="AT48">
        <f>INDEX('EIA Consumption'!$A:$BW,$E48,AT$5)</f>
        <v/>
      </c>
      <c r="AU48">
        <f>INDEX('EIA Consumption'!$A:$BW,$E48,AU$5)</f>
        <v/>
      </c>
      <c r="AV48">
        <f>INDEX('EIA Consumption'!$A:$BW,$E48,AV$5)</f>
        <v/>
      </c>
      <c r="AW48">
        <f>INDEX('EIA Consumption'!$A:$BW,$E48,AW$5)</f>
        <v/>
      </c>
      <c r="AX48">
        <f>INDEX('EIA Consumption'!$A:$BW,$E48,AX$5)</f>
        <v/>
      </c>
      <c r="AY48">
        <f>INDEX('EIA Consumption'!$A:$BW,$E48,AY$5)</f>
        <v/>
      </c>
      <c r="AZ48">
        <f>INDEX('EIA Consumption'!$A:$BW,$E48,AZ$5)</f>
        <v/>
      </c>
      <c r="BA48">
        <f>INDEX('EIA Consumption'!$A:$BW,$E48,BA$5)</f>
        <v/>
      </c>
      <c r="BB48">
        <f>INDEX('EIA Consumption'!$A:$BW,$E48,BB$5)</f>
        <v/>
      </c>
      <c r="BC48">
        <f>INDEX('EIA Consumption'!$A:$BW,$E48,BC$5)</f>
        <v/>
      </c>
      <c r="BD48">
        <f>INDEX('EIA Consumption'!$A:$BW,$E48,BD$5)</f>
        <v/>
      </c>
      <c r="BE48">
        <f>INDEX('EIA Consumption'!$A:$BW,$E48,BE$5)</f>
        <v/>
      </c>
      <c r="BF48">
        <f>INDEX('EIA Consumption'!$A:$BW,$E48,BF$5)</f>
        <v/>
      </c>
      <c r="BG48">
        <f>INDEX('EIA Consumption'!$A:$BW,$E48,BG$5)</f>
        <v/>
      </c>
      <c r="BH48">
        <f>INDEX('EIA Consumption'!$A:$BW,$E48,BH$5)</f>
        <v/>
      </c>
      <c r="BI48">
        <f>INDEX('EIA Consumption'!$A:$BW,$E48,BI$5)</f>
        <v/>
      </c>
      <c r="BJ48">
        <f>INDEX('EIA Consumption'!$A:$BW,$E48,BJ$5)</f>
        <v/>
      </c>
      <c r="BK48">
        <f>INDEX('EIA Consumption'!$A:$BW,$E48,BK$5)</f>
        <v/>
      </c>
      <c r="BL48">
        <f>INDEX('EIA Consumption'!$A:$BW,$E48,BL$5)</f>
        <v/>
      </c>
      <c r="BM48">
        <f>INDEX('EIA Consumption'!$A:$BW,$E48,BM$5)</f>
        <v/>
      </c>
      <c r="BN48">
        <f>INDEX('EIA Consumption'!$A:$BW,$E48,BN$5)</f>
        <v/>
      </c>
      <c r="BO48">
        <f>INDEX('EIA Consumption'!$A:$BW,$E48,BO$5)</f>
        <v/>
      </c>
      <c r="BP48">
        <f>INDEX('EIA Consumption'!$A:$BW,$E48,BP$5)</f>
        <v/>
      </c>
      <c r="BQ48">
        <f>INDEX('EIA Consumption'!$A:$BW,$E48,BQ$5)</f>
        <v/>
      </c>
      <c r="BR48">
        <f>INDEX('EIA Consumption'!$A:$BW,$E48,BR$5)</f>
        <v/>
      </c>
      <c r="BS48">
        <f>INDEX('EIA Consumption'!$A:$BW,$E48,BS$5)</f>
        <v/>
      </c>
      <c r="BT48">
        <f>INDEX('EIA Consumption'!$A:$BW,$E48,BT$5)</f>
        <v/>
      </c>
      <c r="BU48">
        <f>INDEX('EIA Consumption'!$A:$BW,$E48,BU$5)</f>
        <v/>
      </c>
      <c r="BV48">
        <f>INDEX('EIA Consumption'!$A:$BW,$E48,BV$5)</f>
        <v/>
      </c>
      <c r="BW48">
        <f>INDEX('EIA Consumption'!$A:$BW,$E48,BW$5)</f>
        <v/>
      </c>
      <c r="BX48">
        <f>INDEX('EIA Consumption'!$A:$BW,$E48,BX$5)</f>
        <v/>
      </c>
      <c r="BY48">
        <f>INDEX('EIA Consumption'!$A:$BW,$E48,BY$5)</f>
        <v/>
      </c>
    </row>
    <row r="49" spans="1:77">
      <c r="A49">
        <f>CONCATENATE(A$41,B49)</f>
        <v/>
      </c>
      <c r="B49" t="s">
        <v>42</v>
      </c>
      <c r="C49" t="s">
        <v>84</v>
      </c>
      <c r="D49" t="s">
        <v>35</v>
      </c>
      <c r="E49">
        <f>MATCH($C49,'EIA Consumption'!$C:$C,0)</f>
        <v/>
      </c>
      <c r="G49">
        <f>INDEX('EIA Consumption'!$A:$BW,$E49,G$5)</f>
        <v/>
      </c>
      <c r="H49">
        <f>INDEX('EIA Consumption'!$A:$BW,$E49,H$5)</f>
        <v/>
      </c>
      <c r="I49">
        <f>INDEX('EIA Consumption'!$A:$BW,$E49,I$5)</f>
        <v/>
      </c>
      <c r="J49">
        <f>INDEX('EIA Consumption'!$A:$BW,$E49,J$5)</f>
        <v/>
      </c>
      <c r="K49">
        <f>INDEX('EIA Consumption'!$A:$BW,$E49,K$5)</f>
        <v/>
      </c>
      <c r="L49">
        <f>INDEX('EIA Consumption'!$A:$BW,$E49,L$5)</f>
        <v/>
      </c>
      <c r="M49">
        <f>INDEX('EIA Consumption'!$A:$BW,$E49,M$5)</f>
        <v/>
      </c>
      <c r="N49">
        <f>INDEX('EIA Consumption'!$A:$BW,$E49,N$5)</f>
        <v/>
      </c>
      <c r="O49">
        <f>INDEX('EIA Consumption'!$A:$BW,$E49,O$5)</f>
        <v/>
      </c>
      <c r="P49">
        <f>INDEX('EIA Consumption'!$A:$BW,$E49,P$5)</f>
        <v/>
      </c>
      <c r="Q49">
        <f>INDEX('EIA Consumption'!$A:$BW,$E49,Q$5)</f>
        <v/>
      </c>
      <c r="R49">
        <f>INDEX('EIA Consumption'!$A:$BW,$E49,R$5)</f>
        <v/>
      </c>
      <c r="S49">
        <f>INDEX('EIA Consumption'!$A:$BW,$E49,S$5)</f>
        <v/>
      </c>
      <c r="T49">
        <f>INDEX('EIA Consumption'!$A:$BW,$E49,T$5)</f>
        <v/>
      </c>
      <c r="U49">
        <f>INDEX('EIA Consumption'!$A:$BW,$E49,U$5)</f>
        <v/>
      </c>
      <c r="V49">
        <f>INDEX('EIA Consumption'!$A:$BW,$E49,V$5)</f>
        <v/>
      </c>
      <c r="W49">
        <f>INDEX('EIA Consumption'!$A:$BW,$E49,W$5)</f>
        <v/>
      </c>
      <c r="X49">
        <f>INDEX('EIA Consumption'!$A:$BW,$E49,X$5)</f>
        <v/>
      </c>
      <c r="Y49">
        <f>INDEX('EIA Consumption'!$A:$BW,$E49,Y$5)</f>
        <v/>
      </c>
      <c r="Z49">
        <f>INDEX('EIA Consumption'!$A:$BW,$E49,Z$5)</f>
        <v/>
      </c>
      <c r="AA49">
        <f>INDEX('EIA Consumption'!$A:$BW,$E49,AA$5)</f>
        <v/>
      </c>
      <c r="AB49">
        <f>INDEX('EIA Consumption'!$A:$BW,$E49,AB$5)</f>
        <v/>
      </c>
      <c r="AC49">
        <f>INDEX('EIA Consumption'!$A:$BW,$E49,AC$5)</f>
        <v/>
      </c>
      <c r="AD49">
        <f>INDEX('EIA Consumption'!$A:$BW,$E49,AD$5)</f>
        <v/>
      </c>
      <c r="AE49">
        <f>INDEX('EIA Consumption'!$A:$BW,$E49,AE$5)</f>
        <v/>
      </c>
      <c r="AF49">
        <f>INDEX('EIA Consumption'!$A:$BW,$E49,AF$5)</f>
        <v/>
      </c>
      <c r="AG49">
        <f>INDEX('EIA Consumption'!$A:$BW,$E49,AG$5)</f>
        <v/>
      </c>
      <c r="AH49">
        <f>INDEX('EIA Consumption'!$A:$BW,$E49,AH$5)</f>
        <v/>
      </c>
      <c r="AI49">
        <f>INDEX('EIA Consumption'!$A:$BW,$E49,AI$5)</f>
        <v/>
      </c>
      <c r="AJ49">
        <f>INDEX('EIA Consumption'!$A:$BW,$E49,AJ$5)</f>
        <v/>
      </c>
      <c r="AK49">
        <f>INDEX('EIA Consumption'!$A:$BW,$E49,AK$5)</f>
        <v/>
      </c>
      <c r="AL49">
        <f>INDEX('EIA Consumption'!$A:$BW,$E49,AL$5)</f>
        <v/>
      </c>
      <c r="AM49">
        <f>INDEX('EIA Consumption'!$A:$BW,$E49,AM$5)</f>
        <v/>
      </c>
      <c r="AN49">
        <f>INDEX('EIA Consumption'!$A:$BW,$E49,AN$5)</f>
        <v/>
      </c>
      <c r="AO49">
        <f>INDEX('EIA Consumption'!$A:$BW,$E49,AO$5)</f>
        <v/>
      </c>
      <c r="AP49">
        <f>INDEX('EIA Consumption'!$A:$BW,$E49,AP$5)</f>
        <v/>
      </c>
      <c r="AQ49">
        <f>INDEX('EIA Consumption'!$A:$BW,$E49,AQ$5)</f>
        <v/>
      </c>
      <c r="AR49">
        <f>INDEX('EIA Consumption'!$A:$BW,$E49,AR$5)</f>
        <v/>
      </c>
      <c r="AS49">
        <f>INDEX('EIA Consumption'!$A:$BW,$E49,AS$5)</f>
        <v/>
      </c>
      <c r="AT49">
        <f>INDEX('EIA Consumption'!$A:$BW,$E49,AT$5)</f>
        <v/>
      </c>
      <c r="AU49">
        <f>INDEX('EIA Consumption'!$A:$BW,$E49,AU$5)</f>
        <v/>
      </c>
      <c r="AV49">
        <f>INDEX('EIA Consumption'!$A:$BW,$E49,AV$5)</f>
        <v/>
      </c>
      <c r="AW49">
        <f>INDEX('EIA Consumption'!$A:$BW,$E49,AW$5)</f>
        <v/>
      </c>
      <c r="AX49">
        <f>INDEX('EIA Consumption'!$A:$BW,$E49,AX$5)</f>
        <v/>
      </c>
      <c r="AY49">
        <f>INDEX('EIA Consumption'!$A:$BW,$E49,AY$5)</f>
        <v/>
      </c>
      <c r="AZ49">
        <f>INDEX('EIA Consumption'!$A:$BW,$E49,AZ$5)</f>
        <v/>
      </c>
      <c r="BA49">
        <f>INDEX('EIA Consumption'!$A:$BW,$E49,BA$5)</f>
        <v/>
      </c>
      <c r="BB49">
        <f>INDEX('EIA Consumption'!$A:$BW,$E49,BB$5)</f>
        <v/>
      </c>
      <c r="BC49">
        <f>INDEX('EIA Consumption'!$A:$BW,$E49,BC$5)</f>
        <v/>
      </c>
      <c r="BD49">
        <f>INDEX('EIA Consumption'!$A:$BW,$E49,BD$5)</f>
        <v/>
      </c>
      <c r="BE49">
        <f>INDEX('EIA Consumption'!$A:$BW,$E49,BE$5)</f>
        <v/>
      </c>
      <c r="BF49">
        <f>INDEX('EIA Consumption'!$A:$BW,$E49,BF$5)</f>
        <v/>
      </c>
      <c r="BG49">
        <f>INDEX('EIA Consumption'!$A:$BW,$E49,BG$5)</f>
        <v/>
      </c>
      <c r="BH49">
        <f>INDEX('EIA Consumption'!$A:$BW,$E49,BH$5)</f>
        <v/>
      </c>
      <c r="BI49">
        <f>INDEX('EIA Consumption'!$A:$BW,$E49,BI$5)</f>
        <v/>
      </c>
      <c r="BJ49">
        <f>INDEX('EIA Consumption'!$A:$BW,$E49,BJ$5)</f>
        <v/>
      </c>
      <c r="BK49">
        <f>INDEX('EIA Consumption'!$A:$BW,$E49,BK$5)</f>
        <v/>
      </c>
      <c r="BL49">
        <f>INDEX('EIA Consumption'!$A:$BW,$E49,BL$5)</f>
        <v/>
      </c>
      <c r="BM49">
        <f>INDEX('EIA Consumption'!$A:$BW,$E49,BM$5)</f>
        <v/>
      </c>
      <c r="BN49">
        <f>INDEX('EIA Consumption'!$A:$BW,$E49,BN$5)</f>
        <v/>
      </c>
      <c r="BO49">
        <f>INDEX('EIA Consumption'!$A:$BW,$E49,BO$5)</f>
        <v/>
      </c>
      <c r="BP49">
        <f>INDEX('EIA Consumption'!$A:$BW,$E49,BP$5)</f>
        <v/>
      </c>
      <c r="BQ49">
        <f>INDEX('EIA Consumption'!$A:$BW,$E49,BQ$5)</f>
        <v/>
      </c>
      <c r="BR49">
        <f>INDEX('EIA Consumption'!$A:$BW,$E49,BR$5)</f>
        <v/>
      </c>
      <c r="BS49">
        <f>INDEX('EIA Consumption'!$A:$BW,$E49,BS$5)</f>
        <v/>
      </c>
      <c r="BT49">
        <f>INDEX('EIA Consumption'!$A:$BW,$E49,BT$5)</f>
        <v/>
      </c>
      <c r="BU49">
        <f>INDEX('EIA Consumption'!$A:$BW,$E49,BU$5)</f>
        <v/>
      </c>
      <c r="BV49">
        <f>INDEX('EIA Consumption'!$A:$BW,$E49,BV$5)</f>
        <v/>
      </c>
      <c r="BW49">
        <f>INDEX('EIA Consumption'!$A:$BW,$E49,BW$5)</f>
        <v/>
      </c>
      <c r="BX49">
        <f>INDEX('EIA Consumption'!$A:$BW,$E49,BX$5)</f>
        <v/>
      </c>
      <c r="BY49">
        <f>INDEX('EIA Consumption'!$A:$BW,$E49,BY$5)</f>
        <v/>
      </c>
    </row>
    <row r="50" spans="1:77">
      <c r="A50">
        <f>CONCATENATE(A$41,B50)</f>
        <v/>
      </c>
      <c r="B50" t="s">
        <v>56</v>
      </c>
      <c r="C50" t="s">
        <v>57</v>
      </c>
      <c r="D50" t="s">
        <v>35</v>
      </c>
      <c r="G50">
        <f>G52+G51</f>
        <v/>
      </c>
      <c r="H50">
        <f>H52+H51</f>
        <v/>
      </c>
      <c r="I50">
        <f>I52+I51</f>
        <v/>
      </c>
      <c r="J50">
        <f>J52+J51</f>
        <v/>
      </c>
      <c r="K50">
        <f>K52+K51</f>
        <v/>
      </c>
      <c r="L50">
        <f>L52+L51</f>
        <v/>
      </c>
      <c r="M50">
        <f>M52+M51</f>
        <v/>
      </c>
      <c r="N50">
        <f>N52+N51</f>
        <v/>
      </c>
      <c r="O50">
        <f>O52+O51</f>
        <v/>
      </c>
      <c r="P50">
        <f>P52+P51</f>
        <v/>
      </c>
      <c r="Q50">
        <f>Q52+Q51</f>
        <v/>
      </c>
      <c r="R50">
        <f>R52+R51</f>
        <v/>
      </c>
      <c r="S50">
        <f>S52+S51</f>
        <v/>
      </c>
      <c r="T50">
        <f>T52+T51</f>
        <v/>
      </c>
      <c r="U50">
        <f>U52+U51</f>
        <v/>
      </c>
      <c r="V50">
        <f>V52+V51</f>
        <v/>
      </c>
      <c r="W50">
        <f>W52+W51</f>
        <v/>
      </c>
      <c r="X50">
        <f>X52+X51</f>
        <v/>
      </c>
      <c r="Y50">
        <f>Y52+Y51</f>
        <v/>
      </c>
      <c r="Z50">
        <f>Z52+Z51</f>
        <v/>
      </c>
      <c r="AA50">
        <f>AA52+AA51</f>
        <v/>
      </c>
      <c r="AB50">
        <f>AB52+AB51</f>
        <v/>
      </c>
      <c r="AC50">
        <f>AC52+AC51</f>
        <v/>
      </c>
      <c r="AD50">
        <f>AD52+AD51</f>
        <v/>
      </c>
      <c r="AE50">
        <f>AE52+AE51</f>
        <v/>
      </c>
      <c r="AF50">
        <f>AF52+AF51</f>
        <v/>
      </c>
      <c r="AG50">
        <f>AG52+AG51</f>
        <v/>
      </c>
      <c r="AH50">
        <f>AH52+AH51</f>
        <v/>
      </c>
      <c r="AI50">
        <f>AI52+AI51</f>
        <v/>
      </c>
      <c r="AJ50">
        <f>AJ52+AJ51</f>
        <v/>
      </c>
      <c r="AK50">
        <f>AK52+AK51</f>
        <v/>
      </c>
      <c r="AL50">
        <f>AL52+AL51</f>
        <v/>
      </c>
      <c r="AM50">
        <f>AM52+AM51</f>
        <v/>
      </c>
      <c r="AN50">
        <f>AN52+AN51</f>
        <v/>
      </c>
      <c r="AO50">
        <f>AO52+AO51</f>
        <v/>
      </c>
      <c r="AP50">
        <f>AP52+AP51</f>
        <v/>
      </c>
      <c r="AQ50">
        <f>AQ52+AQ51</f>
        <v/>
      </c>
      <c r="AR50">
        <f>AR52+AR51</f>
        <v/>
      </c>
      <c r="AS50">
        <f>AS52+AS51</f>
        <v/>
      </c>
      <c r="AT50">
        <f>AT52+AT51</f>
        <v/>
      </c>
      <c r="AU50">
        <f>AU52+AU51</f>
        <v/>
      </c>
      <c r="AV50">
        <f>AV52+AV51</f>
        <v/>
      </c>
      <c r="AW50">
        <f>AW52+AW51</f>
        <v/>
      </c>
      <c r="AX50">
        <f>AX52+AX51</f>
        <v/>
      </c>
      <c r="AY50">
        <f>AY52+AY51</f>
        <v/>
      </c>
      <c r="AZ50">
        <f>AZ52+AZ51</f>
        <v/>
      </c>
      <c r="BA50">
        <f>BA52+BA51</f>
        <v/>
      </c>
      <c r="BB50">
        <f>BB52+BB51</f>
        <v/>
      </c>
      <c r="BC50">
        <f>BC52+BC51</f>
        <v/>
      </c>
      <c r="BD50">
        <f>BD52+BD51</f>
        <v/>
      </c>
      <c r="BE50">
        <f>BE52+BE51</f>
        <v/>
      </c>
      <c r="BF50">
        <f>BF52+BF51</f>
        <v/>
      </c>
      <c r="BG50">
        <f>BG52+BG51</f>
        <v/>
      </c>
      <c r="BH50">
        <f>BH52+BH51</f>
        <v/>
      </c>
      <c r="BI50">
        <f>BI52+BI51</f>
        <v/>
      </c>
      <c r="BJ50">
        <f>BJ52+BJ51</f>
        <v/>
      </c>
      <c r="BK50">
        <f>BK52+BK51</f>
        <v/>
      </c>
      <c r="BL50">
        <f>BL52+BL51</f>
        <v/>
      </c>
      <c r="BM50">
        <f>BM52+BM51</f>
        <v/>
      </c>
      <c r="BN50">
        <f>BN52+BN51</f>
        <v/>
      </c>
      <c r="BO50">
        <f>BO52+BO51</f>
        <v/>
      </c>
      <c r="BP50">
        <f>BP52+BP51</f>
        <v/>
      </c>
      <c r="BQ50">
        <f>BQ52+BQ51</f>
        <v/>
      </c>
      <c r="BR50">
        <f>BR52+BR51</f>
        <v/>
      </c>
      <c r="BS50">
        <f>BS52+BS51</f>
        <v/>
      </c>
      <c r="BT50">
        <f>BT52+BT51</f>
        <v/>
      </c>
      <c r="BU50">
        <f>BU52+BU51</f>
        <v/>
      </c>
      <c r="BV50">
        <f>BV52+BV51</f>
        <v/>
      </c>
      <c r="BW50">
        <f>BW52+BW51</f>
        <v/>
      </c>
      <c r="BX50">
        <f>BX52+BX51</f>
        <v/>
      </c>
      <c r="BY50">
        <f>BY52+BY51</f>
        <v/>
      </c>
    </row>
    <row r="51" spans="1:77">
      <c r="A51">
        <f>CONCATENATE(A$41,B51)</f>
        <v/>
      </c>
      <c r="B51" t="s">
        <v>58</v>
      </c>
      <c r="C51" t="s">
        <v>85</v>
      </c>
      <c r="D51" t="s">
        <v>35</v>
      </c>
      <c r="E51">
        <f>MATCH($C51,'EIA Consumption'!$C:$C,0)</f>
        <v/>
      </c>
      <c r="G51">
        <f>INDEX('EIA Consumption'!$A:$BW,$E51,G$5)</f>
        <v/>
      </c>
      <c r="H51">
        <f>INDEX('EIA Consumption'!$A:$BW,$E51,H$5)</f>
        <v/>
      </c>
      <c r="I51">
        <f>INDEX('EIA Consumption'!$A:$BW,$E51,I$5)</f>
        <v/>
      </c>
      <c r="J51">
        <f>INDEX('EIA Consumption'!$A:$BW,$E51,J$5)</f>
        <v/>
      </c>
      <c r="K51">
        <f>INDEX('EIA Consumption'!$A:$BW,$E51,K$5)</f>
        <v/>
      </c>
      <c r="L51">
        <f>INDEX('EIA Consumption'!$A:$BW,$E51,L$5)</f>
        <v/>
      </c>
      <c r="M51">
        <f>INDEX('EIA Consumption'!$A:$BW,$E51,M$5)</f>
        <v/>
      </c>
      <c r="N51">
        <f>INDEX('EIA Consumption'!$A:$BW,$E51,N$5)</f>
        <v/>
      </c>
      <c r="O51">
        <f>INDEX('EIA Consumption'!$A:$BW,$E51,O$5)</f>
        <v/>
      </c>
      <c r="P51">
        <f>INDEX('EIA Consumption'!$A:$BW,$E51,P$5)</f>
        <v/>
      </c>
      <c r="Q51">
        <f>INDEX('EIA Consumption'!$A:$BW,$E51,Q$5)</f>
        <v/>
      </c>
      <c r="R51">
        <f>INDEX('EIA Consumption'!$A:$BW,$E51,R$5)</f>
        <v/>
      </c>
      <c r="S51">
        <f>INDEX('EIA Consumption'!$A:$BW,$E51,S$5)</f>
        <v/>
      </c>
      <c r="T51">
        <f>INDEX('EIA Consumption'!$A:$BW,$E51,T$5)</f>
        <v/>
      </c>
      <c r="U51">
        <f>INDEX('EIA Consumption'!$A:$BW,$E51,U$5)</f>
        <v/>
      </c>
      <c r="V51">
        <f>INDEX('EIA Consumption'!$A:$BW,$E51,V$5)</f>
        <v/>
      </c>
      <c r="W51">
        <f>INDEX('EIA Consumption'!$A:$BW,$E51,W$5)</f>
        <v/>
      </c>
      <c r="X51">
        <f>INDEX('EIA Consumption'!$A:$BW,$E51,X$5)</f>
        <v/>
      </c>
      <c r="Y51">
        <f>INDEX('EIA Consumption'!$A:$BW,$E51,Y$5)</f>
        <v/>
      </c>
      <c r="Z51">
        <f>INDEX('EIA Consumption'!$A:$BW,$E51,Z$5)</f>
        <v/>
      </c>
      <c r="AA51">
        <f>INDEX('EIA Consumption'!$A:$BW,$E51,AA$5)</f>
        <v/>
      </c>
      <c r="AB51">
        <f>INDEX('EIA Consumption'!$A:$BW,$E51,AB$5)</f>
        <v/>
      </c>
      <c r="AC51">
        <f>INDEX('EIA Consumption'!$A:$BW,$E51,AC$5)</f>
        <v/>
      </c>
      <c r="AD51">
        <f>INDEX('EIA Consumption'!$A:$BW,$E51,AD$5)</f>
        <v/>
      </c>
      <c r="AE51">
        <f>INDEX('EIA Consumption'!$A:$BW,$E51,AE$5)</f>
        <v/>
      </c>
      <c r="AF51">
        <f>INDEX('EIA Consumption'!$A:$BW,$E51,AF$5)</f>
        <v/>
      </c>
      <c r="AG51">
        <f>INDEX('EIA Consumption'!$A:$BW,$E51,AG$5)</f>
        <v/>
      </c>
      <c r="AH51">
        <f>INDEX('EIA Consumption'!$A:$BW,$E51,AH$5)</f>
        <v/>
      </c>
      <c r="AI51">
        <f>INDEX('EIA Consumption'!$A:$BW,$E51,AI$5)</f>
        <v/>
      </c>
      <c r="AJ51">
        <f>INDEX('EIA Consumption'!$A:$BW,$E51,AJ$5)</f>
        <v/>
      </c>
      <c r="AK51">
        <f>INDEX('EIA Consumption'!$A:$BW,$E51,AK$5)</f>
        <v/>
      </c>
      <c r="AL51">
        <f>INDEX('EIA Consumption'!$A:$BW,$E51,AL$5)</f>
        <v/>
      </c>
      <c r="AM51">
        <f>INDEX('EIA Consumption'!$A:$BW,$E51,AM$5)</f>
        <v/>
      </c>
      <c r="AN51">
        <f>INDEX('EIA Consumption'!$A:$BW,$E51,AN$5)</f>
        <v/>
      </c>
      <c r="AO51">
        <f>INDEX('EIA Consumption'!$A:$BW,$E51,AO$5)</f>
        <v/>
      </c>
      <c r="AP51">
        <f>INDEX('EIA Consumption'!$A:$BW,$E51,AP$5)</f>
        <v/>
      </c>
      <c r="AQ51">
        <f>INDEX('EIA Consumption'!$A:$BW,$E51,AQ$5)</f>
        <v/>
      </c>
      <c r="AR51">
        <f>INDEX('EIA Consumption'!$A:$BW,$E51,AR$5)</f>
        <v/>
      </c>
      <c r="AS51">
        <f>INDEX('EIA Consumption'!$A:$BW,$E51,AS$5)</f>
        <v/>
      </c>
      <c r="AT51">
        <f>INDEX('EIA Consumption'!$A:$BW,$E51,AT$5)</f>
        <v/>
      </c>
      <c r="AU51">
        <f>INDEX('EIA Consumption'!$A:$BW,$E51,AU$5)</f>
        <v/>
      </c>
      <c r="AV51">
        <f>INDEX('EIA Consumption'!$A:$BW,$E51,AV$5)</f>
        <v/>
      </c>
      <c r="AW51">
        <f>INDEX('EIA Consumption'!$A:$BW,$E51,AW$5)</f>
        <v/>
      </c>
      <c r="AX51">
        <f>INDEX('EIA Consumption'!$A:$BW,$E51,AX$5)</f>
        <v/>
      </c>
      <c r="AY51">
        <f>INDEX('EIA Consumption'!$A:$BW,$E51,AY$5)</f>
        <v/>
      </c>
      <c r="AZ51">
        <f>INDEX('EIA Consumption'!$A:$BW,$E51,AZ$5)</f>
        <v/>
      </c>
      <c r="BA51">
        <f>INDEX('EIA Consumption'!$A:$BW,$E51,BA$5)</f>
        <v/>
      </c>
      <c r="BB51">
        <f>INDEX('EIA Consumption'!$A:$BW,$E51,BB$5)</f>
        <v/>
      </c>
      <c r="BC51">
        <f>INDEX('EIA Consumption'!$A:$BW,$E51,BC$5)</f>
        <v/>
      </c>
      <c r="BD51">
        <f>INDEX('EIA Consumption'!$A:$BW,$E51,BD$5)</f>
        <v/>
      </c>
      <c r="BE51">
        <f>INDEX('EIA Consumption'!$A:$BW,$E51,BE$5)</f>
        <v/>
      </c>
      <c r="BF51">
        <f>INDEX('EIA Consumption'!$A:$BW,$E51,BF$5)</f>
        <v/>
      </c>
      <c r="BG51">
        <f>INDEX('EIA Consumption'!$A:$BW,$E51,BG$5)</f>
        <v/>
      </c>
      <c r="BH51">
        <f>INDEX('EIA Consumption'!$A:$BW,$E51,BH$5)</f>
        <v/>
      </c>
      <c r="BI51">
        <f>INDEX('EIA Consumption'!$A:$BW,$E51,BI$5)</f>
        <v/>
      </c>
      <c r="BJ51">
        <f>INDEX('EIA Consumption'!$A:$BW,$E51,BJ$5)</f>
        <v/>
      </c>
      <c r="BK51">
        <f>INDEX('EIA Consumption'!$A:$BW,$E51,BK$5)</f>
        <v/>
      </c>
      <c r="BL51">
        <f>INDEX('EIA Consumption'!$A:$BW,$E51,BL$5)</f>
        <v/>
      </c>
      <c r="BM51">
        <f>INDEX('EIA Consumption'!$A:$BW,$E51,BM$5)</f>
        <v/>
      </c>
      <c r="BN51">
        <f>INDEX('EIA Consumption'!$A:$BW,$E51,BN$5)</f>
        <v/>
      </c>
      <c r="BO51">
        <f>INDEX('EIA Consumption'!$A:$BW,$E51,BO$5)</f>
        <v/>
      </c>
      <c r="BP51">
        <f>INDEX('EIA Consumption'!$A:$BW,$E51,BP$5)</f>
        <v/>
      </c>
      <c r="BQ51">
        <f>INDEX('EIA Consumption'!$A:$BW,$E51,BQ$5)</f>
        <v/>
      </c>
      <c r="BR51">
        <f>INDEX('EIA Consumption'!$A:$BW,$E51,BR$5)</f>
        <v/>
      </c>
      <c r="BS51">
        <f>INDEX('EIA Consumption'!$A:$BW,$E51,BS$5)</f>
        <v/>
      </c>
      <c r="BT51">
        <f>INDEX('EIA Consumption'!$A:$BW,$E51,BT$5)</f>
        <v/>
      </c>
      <c r="BU51">
        <f>INDEX('EIA Consumption'!$A:$BW,$E51,BU$5)</f>
        <v/>
      </c>
      <c r="BV51">
        <f>INDEX('EIA Consumption'!$A:$BW,$E51,BV$5)</f>
        <v/>
      </c>
      <c r="BW51">
        <f>INDEX('EIA Consumption'!$A:$BW,$E51,BW$5)</f>
        <v/>
      </c>
      <c r="BX51">
        <f>INDEX('EIA Consumption'!$A:$BW,$E51,BX$5)</f>
        <v/>
      </c>
      <c r="BY51">
        <f>INDEX('EIA Consumption'!$A:$BW,$E51,BY$5)</f>
        <v/>
      </c>
    </row>
    <row r="52" spans="1:77">
      <c r="A52">
        <f>CONCATENATE(A$41,B52)</f>
        <v/>
      </c>
      <c r="B52" t="s">
        <v>86</v>
      </c>
      <c r="C52" t="s">
        <v>57</v>
      </c>
      <c r="D52" t="s">
        <v>35</v>
      </c>
      <c r="G52">
        <f>SUMIFS(Biodiesel!$E$20:$AC$20,Biodiesel!$E$4:$AC$4,G3)/1000</f>
        <v/>
      </c>
      <c r="H52">
        <f>SUMIFS(Biodiesel!$E$20:$AC$20,Biodiesel!$E$4:$AC$4,H3)/1000</f>
        <v/>
      </c>
      <c r="I52">
        <f>SUMIFS(Biodiesel!$E$20:$AC$20,Biodiesel!$E$4:$AC$4,I3)/1000</f>
        <v/>
      </c>
      <c r="J52">
        <f>SUMIFS(Biodiesel!$E$20:$AC$20,Biodiesel!$E$4:$AC$4,J3)/1000</f>
        <v/>
      </c>
      <c r="K52">
        <f>SUMIFS(Biodiesel!$E$20:$AC$20,Biodiesel!$E$4:$AC$4,K3)/1000</f>
        <v/>
      </c>
      <c r="L52">
        <f>SUMIFS(Biodiesel!$E$20:$AC$20,Biodiesel!$E$4:$AC$4,L3)/1000</f>
        <v/>
      </c>
      <c r="M52">
        <f>SUMIFS(Biodiesel!$E$20:$AC$20,Biodiesel!$E$4:$AC$4,M3)/1000</f>
        <v/>
      </c>
      <c r="N52">
        <f>SUMIFS(Biodiesel!$E$20:$AC$20,Biodiesel!$E$4:$AC$4,N3)/1000</f>
        <v/>
      </c>
      <c r="O52">
        <f>SUMIFS(Biodiesel!$E$20:$AC$20,Biodiesel!$E$4:$AC$4,O3)/1000</f>
        <v/>
      </c>
      <c r="P52">
        <f>SUMIFS(Biodiesel!$E$20:$AC$20,Biodiesel!$E$4:$AC$4,P3)/1000</f>
        <v/>
      </c>
      <c r="Q52">
        <f>SUMIFS(Biodiesel!$E$20:$AC$20,Biodiesel!$E$4:$AC$4,Q3)/1000</f>
        <v/>
      </c>
      <c r="R52">
        <f>SUMIFS(Biodiesel!$E$20:$AC$20,Biodiesel!$E$4:$AC$4,R3)/1000</f>
        <v/>
      </c>
      <c r="S52">
        <f>SUMIFS(Biodiesel!$E$20:$AC$20,Biodiesel!$E$4:$AC$4,S3)/1000</f>
        <v/>
      </c>
      <c r="T52">
        <f>SUMIFS(Biodiesel!$E$20:$AC$20,Biodiesel!$E$4:$AC$4,T3)/1000</f>
        <v/>
      </c>
      <c r="U52">
        <f>SUMIFS(Biodiesel!$E$20:$AC$20,Biodiesel!$E$4:$AC$4,U3)/1000</f>
        <v/>
      </c>
      <c r="V52">
        <f>SUMIFS(Biodiesel!$E$20:$AC$20,Biodiesel!$E$4:$AC$4,V3)/1000</f>
        <v/>
      </c>
      <c r="W52">
        <f>SUMIFS(Biodiesel!$E$20:$AC$20,Biodiesel!$E$4:$AC$4,W3)/1000</f>
        <v/>
      </c>
      <c r="X52">
        <f>SUMIFS(Biodiesel!$E$20:$AC$20,Biodiesel!$E$4:$AC$4,X3)/1000</f>
        <v/>
      </c>
      <c r="Y52">
        <f>SUMIFS(Biodiesel!$E$20:$AC$20,Biodiesel!$E$4:$AC$4,Y3)/1000</f>
        <v/>
      </c>
      <c r="Z52">
        <f>SUMIFS(Biodiesel!$E$20:$AC$20,Biodiesel!$E$4:$AC$4,Z3)/1000</f>
        <v/>
      </c>
      <c r="AA52">
        <f>SUMIFS(Biodiesel!$E$20:$AC$20,Biodiesel!$E$4:$AC$4,AA3)/1000</f>
        <v/>
      </c>
      <c r="AB52">
        <f>SUMIFS(Biodiesel!$E$20:$AC$20,Biodiesel!$E$4:$AC$4,AB3)/1000</f>
        <v/>
      </c>
      <c r="AC52">
        <f>SUMIFS(Biodiesel!$E$20:$AC$20,Biodiesel!$E$4:$AC$4,AC3)/1000</f>
        <v/>
      </c>
      <c r="AD52">
        <f>SUMIFS(Biodiesel!$E$20:$AC$20,Biodiesel!$E$4:$AC$4,AD3)/1000</f>
        <v/>
      </c>
      <c r="AE52">
        <f>SUMIFS(Biodiesel!$E$20:$AC$20,Biodiesel!$E$4:$AC$4,AE3)/1000</f>
        <v/>
      </c>
      <c r="AF52">
        <f>SUMIFS(Biodiesel!$E$20:$AC$20,Biodiesel!$E$4:$AC$4,AF3)/1000</f>
        <v/>
      </c>
      <c r="AG52">
        <f>SUMIFS(Biodiesel!$E$20:$AC$20,Biodiesel!$E$4:$AC$4,AG3)/1000</f>
        <v/>
      </c>
      <c r="AH52">
        <f>SUMIFS(Biodiesel!$E$20:$AC$20,Biodiesel!$E$4:$AC$4,AH3)/1000</f>
        <v/>
      </c>
      <c r="AI52">
        <f>SUMIFS(Biodiesel!$E$20:$AC$20,Biodiesel!$E$4:$AC$4,AI3)/1000</f>
        <v/>
      </c>
      <c r="AJ52">
        <f>SUMIFS(Biodiesel!$E$20:$AC$20,Biodiesel!$E$4:$AC$4,AJ3)/1000</f>
        <v/>
      </c>
      <c r="AK52">
        <f>SUMIFS(Biodiesel!$E$20:$AC$20,Biodiesel!$E$4:$AC$4,AK3)/1000</f>
        <v/>
      </c>
      <c r="AL52">
        <f>SUMIFS(Biodiesel!$E$20:$AC$20,Biodiesel!$E$4:$AC$4,AL3)/1000</f>
        <v/>
      </c>
      <c r="AM52">
        <f>SUMIFS(Biodiesel!$E$20:$AC$20,Biodiesel!$E$4:$AC$4,AM3)/1000</f>
        <v/>
      </c>
      <c r="AN52">
        <f>SUMIFS(Biodiesel!$E$20:$AC$20,Biodiesel!$E$4:$AC$4,AN3)/1000</f>
        <v/>
      </c>
      <c r="AO52">
        <f>SUMIFS(Biodiesel!$E$20:$AC$20,Biodiesel!$E$4:$AC$4,AO3)/1000</f>
        <v/>
      </c>
      <c r="AP52">
        <f>SUMIFS(Biodiesel!$E$20:$AC$20,Biodiesel!$E$4:$AC$4,AP3)/1000</f>
        <v/>
      </c>
      <c r="AQ52">
        <f>SUMIFS(Biodiesel!$E$20:$AC$20,Biodiesel!$E$4:$AC$4,AQ3)/1000</f>
        <v/>
      </c>
      <c r="AR52">
        <f>SUMIFS(Biodiesel!$E$20:$AC$20,Biodiesel!$E$4:$AC$4,AR3)/1000</f>
        <v/>
      </c>
      <c r="AS52">
        <f>SUMIFS(Biodiesel!$E$20:$AC$20,Biodiesel!$E$4:$AC$4,AS3)/1000</f>
        <v/>
      </c>
      <c r="AT52">
        <f>SUMIFS(Biodiesel!$E$20:$AC$20,Biodiesel!$E$4:$AC$4,AT3)/1000</f>
        <v/>
      </c>
      <c r="AU52">
        <f>SUMIFS(Biodiesel!$E$20:$AC$20,Biodiesel!$E$4:$AC$4,AU3)/1000</f>
        <v/>
      </c>
      <c r="AV52">
        <f>SUMIFS(Biodiesel!$E$20:$AC$20,Biodiesel!$E$4:$AC$4,AV3)/1000</f>
        <v/>
      </c>
      <c r="AW52">
        <f>SUMIFS(Biodiesel!$E$20:$AC$20,Biodiesel!$E$4:$AC$4,AW3)/1000</f>
        <v/>
      </c>
      <c r="AX52">
        <f>SUMIFS(Biodiesel!$E$20:$AC$20,Biodiesel!$E$4:$AC$4,AX3)/1000</f>
        <v/>
      </c>
      <c r="AY52">
        <f>SUMIFS(Biodiesel!$E$20:$AC$20,Biodiesel!$E$4:$AC$4,AY3)/1000</f>
        <v/>
      </c>
      <c r="AZ52">
        <f>SUMIFS(Biodiesel!$E$20:$AC$20,Biodiesel!$E$4:$AC$4,AZ3)/1000</f>
        <v/>
      </c>
      <c r="BA52">
        <f>SUMIFS(Biodiesel!$E$20:$AC$20,Biodiesel!$E$4:$AC$4,BA3)/1000</f>
        <v/>
      </c>
      <c r="BB52">
        <f>SUMIFS(Biodiesel!$E$20:$AC$20,Biodiesel!$E$4:$AC$4,BB3)/1000</f>
        <v/>
      </c>
      <c r="BC52">
        <f>SUMIFS(Biodiesel!$E$20:$AC$20,Biodiesel!$E$4:$AC$4,BC3)/1000</f>
        <v/>
      </c>
      <c r="BD52">
        <f>SUMIFS(Biodiesel!$E$20:$AC$20,Biodiesel!$E$4:$AC$4,BD3)/1000</f>
        <v/>
      </c>
      <c r="BE52">
        <f>SUMIFS(Biodiesel!$E$20:$AC$20,Biodiesel!$E$4:$AC$4,BE3)/1000</f>
        <v/>
      </c>
      <c r="BF52">
        <f>SUMIFS(Biodiesel!$E$20:$AC$20,Biodiesel!$E$4:$AC$4,BF3)/1000</f>
        <v/>
      </c>
      <c r="BG52">
        <f>SUMIFS(Biodiesel!$E$20:$AC$20,Biodiesel!$E$4:$AC$4,BG3)/1000</f>
        <v/>
      </c>
      <c r="BH52">
        <f>SUMIFS(Biodiesel!$E$20:$AC$20,Biodiesel!$E$4:$AC$4,BH3)/1000</f>
        <v/>
      </c>
      <c r="BI52">
        <f>SUMIFS(Biodiesel!$E$20:$AC$20,Biodiesel!$E$4:$AC$4,BI3)/1000</f>
        <v/>
      </c>
      <c r="BJ52">
        <f>SUMIFS(Biodiesel!$E$20:$AC$20,Biodiesel!$E$4:$AC$4,BJ3)/1000</f>
        <v/>
      </c>
      <c r="BK52">
        <f>SUMIFS(Biodiesel!$E$20:$AC$20,Biodiesel!$E$4:$AC$4,BK3)/1000</f>
        <v/>
      </c>
      <c r="BL52">
        <f>SUMIFS(Biodiesel!$E$20:$AC$20,Biodiesel!$E$4:$AC$4,BL3)/1000</f>
        <v/>
      </c>
      <c r="BM52">
        <f>SUMIFS(Biodiesel!$E$20:$AC$20,Biodiesel!$E$4:$AC$4,BM3)/1000</f>
        <v/>
      </c>
      <c r="BN52">
        <f>SUMIFS(Biodiesel!$E$20:$AC$20,Biodiesel!$E$4:$AC$4,BN3)/1000</f>
        <v/>
      </c>
      <c r="BO52">
        <f>SUMIFS(Biodiesel!$E$20:$AC$20,Biodiesel!$E$4:$AC$4,BO3)/1000</f>
        <v/>
      </c>
      <c r="BP52">
        <f>SUMIFS(Biodiesel!$E$20:$AC$20,Biodiesel!$E$4:$AC$4,BP3)/1000</f>
        <v/>
      </c>
      <c r="BQ52">
        <f>SUMIFS(Biodiesel!$E$20:$AC$20,Biodiesel!$E$4:$AC$4,BQ3)/1000</f>
        <v/>
      </c>
      <c r="BR52">
        <f>SUMIFS(Biodiesel!$E$20:$AC$20,Biodiesel!$E$4:$AC$4,BR3)/1000</f>
        <v/>
      </c>
      <c r="BS52">
        <f>SUMIFS(Biodiesel!$E$20:$AC$20,Biodiesel!$E$4:$AC$4,BS3)/1000</f>
        <v/>
      </c>
      <c r="BT52">
        <f>SUMIFS(Biodiesel!$E$20:$AC$20,Biodiesel!$E$4:$AC$4,BT3)/1000</f>
        <v/>
      </c>
      <c r="BU52">
        <f>SUMIFS(Biodiesel!$E$20:$AC$20,Biodiesel!$E$4:$AC$4,BU3)/1000</f>
        <v/>
      </c>
      <c r="BV52">
        <f>SUMIFS(Biodiesel!$E$20:$AC$20,Biodiesel!$E$4:$AC$4,BV3)/1000</f>
        <v/>
      </c>
      <c r="BW52">
        <f>SUMIFS(Biodiesel!$E$20:$AC$20,Biodiesel!$E$4:$AC$4,BW3)/1000</f>
        <v/>
      </c>
      <c r="BX52">
        <f>SUMIFS(Biodiesel!$E$20:$AC$20,Biodiesel!$E$4:$AC$4,BX3)/1000</f>
        <v/>
      </c>
      <c r="BY52">
        <f>SUMIFS(Biodiesel!$E$20:$AC$20,Biodiesel!$E$4:$AC$4,BY3)/1000</f>
        <v/>
      </c>
    </row>
    <row r="53" spans="1:77">
      <c r="A53">
        <f>CONCATENATE(A$41,B53)</f>
        <v/>
      </c>
      <c r="B53" t="s">
        <v>44</v>
      </c>
      <c r="C53" t="s">
        <v>57</v>
      </c>
      <c r="D53" t="s">
        <v>35</v>
      </c>
      <c r="G53">
        <f>SUM(G48:G49,G42,G52)</f>
        <v/>
      </c>
      <c r="H53">
        <f>SUM(H48:H49,H42,H52)</f>
        <v/>
      </c>
      <c r="I53">
        <f>SUM(I48:I49,I42,I52)</f>
        <v/>
      </c>
      <c r="J53">
        <f>SUM(J48:J49,J42,J52)</f>
        <v/>
      </c>
      <c r="K53">
        <f>SUM(K48:K49,K42,K52)</f>
        <v/>
      </c>
      <c r="L53">
        <f>SUM(L48:L49,L42,L52)</f>
        <v/>
      </c>
      <c r="M53">
        <f>SUM(M48:M49,M42,M52)</f>
        <v/>
      </c>
      <c r="N53">
        <f>SUM(N48:N49,N42,N52)</f>
        <v/>
      </c>
      <c r="O53">
        <f>SUM(O48:O49,O42,O52)</f>
        <v/>
      </c>
      <c r="P53">
        <f>SUM(P48:P49,P42,P52)</f>
        <v/>
      </c>
      <c r="Q53">
        <f>SUM(Q48:Q49,Q42,Q52)</f>
        <v/>
      </c>
      <c r="R53">
        <f>SUM(R48:R49,R42,R52)</f>
        <v/>
      </c>
      <c r="S53">
        <f>SUM(S48:S49,S42,S52)</f>
        <v/>
      </c>
      <c r="T53">
        <f>SUM(T48:T49,T42,T52)</f>
        <v/>
      </c>
      <c r="U53">
        <f>SUM(U48:U49,U42,U52)</f>
        <v/>
      </c>
      <c r="V53">
        <f>SUM(V48:V49,V42,V52)</f>
        <v/>
      </c>
      <c r="W53">
        <f>SUM(W48:W49,W42,W52)</f>
        <v/>
      </c>
      <c r="X53">
        <f>SUM(X48:X49,X42,X52)</f>
        <v/>
      </c>
      <c r="Y53">
        <f>SUM(Y48:Y49,Y42,Y52)</f>
        <v/>
      </c>
      <c r="Z53">
        <f>SUM(Z48:Z49,Z42,Z52)</f>
        <v/>
      </c>
      <c r="AA53">
        <f>SUM(AA48:AA49,AA42,AA52)</f>
        <v/>
      </c>
      <c r="AB53">
        <f>SUM(AB48:AB49,AB42,AB52)</f>
        <v/>
      </c>
      <c r="AC53">
        <f>SUM(AC48:AC49,AC42,AC52)</f>
        <v/>
      </c>
      <c r="AD53">
        <f>SUM(AD48:AD49,AD42,AD52)</f>
        <v/>
      </c>
      <c r="AE53">
        <f>SUM(AE48:AE49,AE42,AE52)</f>
        <v/>
      </c>
      <c r="AF53">
        <f>SUM(AF48:AF49,AF42,AF52)</f>
        <v/>
      </c>
      <c r="AG53">
        <f>SUM(AG48:AG49,AG42,AG52)</f>
        <v/>
      </c>
      <c r="AH53">
        <f>SUM(AH48:AH49,AH42,AH52)</f>
        <v/>
      </c>
      <c r="AI53">
        <f>SUM(AI48:AI49,AI42,AI52)</f>
        <v/>
      </c>
      <c r="AJ53">
        <f>SUM(AJ48:AJ49,AJ42,AJ52)</f>
        <v/>
      </c>
      <c r="AK53">
        <f>SUM(AK48:AK49,AK42,AK52)</f>
        <v/>
      </c>
      <c r="AL53">
        <f>SUM(AL48:AL49,AL42,AL52)</f>
        <v/>
      </c>
      <c r="AM53">
        <f>SUM(AM48:AM49,AM42,AM52)</f>
        <v/>
      </c>
      <c r="AN53">
        <f>SUM(AN48:AN49,AN42,AN52)</f>
        <v/>
      </c>
      <c r="AO53">
        <f>SUM(AO48:AO49,AO42,AO52)</f>
        <v/>
      </c>
      <c r="AP53">
        <f>SUM(AP48:AP49,AP42,AP52)</f>
        <v/>
      </c>
      <c r="AQ53">
        <f>SUM(AQ48:AQ49,AQ42,AQ52)</f>
        <v/>
      </c>
      <c r="AR53">
        <f>SUM(AR48:AR49,AR42,AR52)</f>
        <v/>
      </c>
      <c r="AS53">
        <f>SUM(AS48:AS49,AS42,AS52)</f>
        <v/>
      </c>
      <c r="AT53">
        <f>SUM(AT48:AT49,AT42,AT52)</f>
        <v/>
      </c>
      <c r="AU53">
        <f>SUM(AU48:AU49,AU42,AU52)</f>
        <v/>
      </c>
      <c r="AV53">
        <f>SUM(AV48:AV49,AV42,AV52)</f>
        <v/>
      </c>
      <c r="AW53">
        <f>SUM(AW48:AW49,AW42,AW52)</f>
        <v/>
      </c>
      <c r="AX53">
        <f>SUM(AX48:AX49,AX42,AX52)</f>
        <v/>
      </c>
      <c r="AY53">
        <f>SUM(AY48:AY49,AY42,AY52)</f>
        <v/>
      </c>
      <c r="AZ53">
        <f>SUM(AZ48:AZ49,AZ42,AZ52)</f>
        <v/>
      </c>
      <c r="BA53">
        <f>SUM(BA48:BA49,BA42,BA52)</f>
        <v/>
      </c>
      <c r="BB53">
        <f>SUM(BB48:BB49,BB42,BB52)</f>
        <v/>
      </c>
      <c r="BC53">
        <f>SUM(BC48:BC49,BC42,BC52)</f>
        <v/>
      </c>
      <c r="BD53">
        <f>SUM(BD48:BD49,BD42,BD52)</f>
        <v/>
      </c>
      <c r="BE53">
        <f>SUM(BE48:BE49,BE42,BE52)</f>
        <v/>
      </c>
      <c r="BF53">
        <f>SUM(BF48:BF49,BF42,BF52)</f>
        <v/>
      </c>
      <c r="BG53">
        <f>SUM(BG48:BG49,BG42,BG52)</f>
        <v/>
      </c>
      <c r="BH53">
        <f>SUM(BH48:BH49,BH42,BH52)</f>
        <v/>
      </c>
      <c r="BI53">
        <f>SUM(BI48:BI49,BI42,BI52)</f>
        <v/>
      </c>
      <c r="BJ53">
        <f>SUM(BJ48:BJ49,BJ42,BJ52)</f>
        <v/>
      </c>
      <c r="BK53">
        <f>SUM(BK48:BK49,BK42,BK52)</f>
        <v/>
      </c>
      <c r="BL53">
        <f>SUM(BL48:BL49,BL42,BL52)</f>
        <v/>
      </c>
      <c r="BM53">
        <f>SUM(BM48:BM49,BM42,BM52)</f>
        <v/>
      </c>
      <c r="BN53">
        <f>SUM(BN48:BN49,BN42,BN52)</f>
        <v/>
      </c>
      <c r="BO53">
        <f>SUM(BO48:BO49,BO42,BO52)</f>
        <v/>
      </c>
      <c r="BP53">
        <f>SUM(BP48:BP49,BP42,BP52)</f>
        <v/>
      </c>
      <c r="BQ53">
        <f>SUM(BQ48:BQ49,BQ42,BQ52)</f>
        <v/>
      </c>
      <c r="BR53">
        <f>SUM(BR48:BR49,BR42,BR52)</f>
        <v/>
      </c>
      <c r="BS53">
        <f>SUM(BS48:BS49,BS42,BS52)</f>
        <v/>
      </c>
      <c r="BT53">
        <f>SUM(BT48:BT49,BT42,BT52)</f>
        <v/>
      </c>
      <c r="BU53">
        <f>SUM(BU48:BU49,BU42,BU52)</f>
        <v/>
      </c>
      <c r="BV53">
        <f>SUM(BV48:BV49,BV42,BV52)</f>
        <v/>
      </c>
      <c r="BW53">
        <f>SUM(BW48:BW49,BW42,BW52)</f>
        <v/>
      </c>
      <c r="BX53">
        <f>SUM(BX48:BX49,BX42,BX52)</f>
        <v/>
      </c>
      <c r="BY53">
        <f>SUM(BY48:BY49,BY42,BY52)</f>
        <v/>
      </c>
    </row>
    <row r="54" spans="1:77">
      <c r="A54" t="s">
        <v>12</v>
      </c>
      <c r="F54" t="s">
        <v>75</v>
      </c>
    </row>
    <row r="55" spans="1:77">
      <c r="A55">
        <f>CONCATENATE(A$54,B55)</f>
        <v/>
      </c>
      <c r="B55" t="s">
        <v>33</v>
      </c>
      <c r="D55" t="s">
        <v>35</v>
      </c>
      <c r="G55">
        <f>G57+G56</f>
        <v/>
      </c>
      <c r="H55">
        <f>H57+H56</f>
        <v/>
      </c>
      <c r="I55">
        <f>I57+I56</f>
        <v/>
      </c>
      <c r="J55">
        <f>J57+J56</f>
        <v/>
      </c>
      <c r="K55">
        <f>K57+K56</f>
        <v/>
      </c>
      <c r="L55">
        <f>L57+L56</f>
        <v/>
      </c>
      <c r="M55">
        <f>M57+M56</f>
        <v/>
      </c>
      <c r="N55">
        <f>N57+N56</f>
        <v/>
      </c>
      <c r="O55">
        <f>O57+O56</f>
        <v/>
      </c>
      <c r="P55">
        <f>P57+P56</f>
        <v/>
      </c>
      <c r="Q55">
        <f>Q57+Q56</f>
        <v/>
      </c>
      <c r="R55">
        <f>R57+R56</f>
        <v/>
      </c>
      <c r="S55">
        <f>S57+S56</f>
        <v/>
      </c>
      <c r="T55">
        <f>T57+T56</f>
        <v/>
      </c>
      <c r="U55">
        <f>U57+U56</f>
        <v/>
      </c>
      <c r="V55">
        <f>V57+V56</f>
        <v/>
      </c>
      <c r="W55">
        <f>W57+W56</f>
        <v/>
      </c>
      <c r="X55">
        <f>X57+X56</f>
        <v/>
      </c>
      <c r="Y55">
        <f>Y57+Y56</f>
        <v/>
      </c>
      <c r="Z55">
        <f>Z57+Z56</f>
        <v/>
      </c>
      <c r="AA55">
        <f>AA57+AA56</f>
        <v/>
      </c>
      <c r="AB55">
        <f>AB57+AB56</f>
        <v/>
      </c>
      <c r="AC55">
        <f>AC57+AC56</f>
        <v/>
      </c>
      <c r="AD55">
        <f>AD57+AD56</f>
        <v/>
      </c>
      <c r="AE55">
        <f>AE57+AE56</f>
        <v/>
      </c>
      <c r="AF55">
        <f>AF57+AF56</f>
        <v/>
      </c>
      <c r="AG55">
        <f>AG57+AG56</f>
        <v/>
      </c>
      <c r="AH55">
        <f>AH57+AH56</f>
        <v/>
      </c>
      <c r="AI55">
        <f>AI57+AI56</f>
        <v/>
      </c>
      <c r="AJ55">
        <f>AJ57+AJ56</f>
        <v/>
      </c>
      <c r="AK55">
        <f>AK57+AK56</f>
        <v/>
      </c>
      <c r="AL55">
        <f>AL57+AL56</f>
        <v/>
      </c>
      <c r="AM55">
        <f>AM57+AM56</f>
        <v/>
      </c>
      <c r="AN55">
        <f>AN57+AN56</f>
        <v/>
      </c>
      <c r="AO55">
        <f>AO57+AO56</f>
        <v/>
      </c>
      <c r="AP55">
        <f>AP57+AP56</f>
        <v/>
      </c>
      <c r="AQ55">
        <f>AQ57+AQ56</f>
        <v/>
      </c>
      <c r="AR55">
        <f>AR57+AR56</f>
        <v/>
      </c>
      <c r="AS55">
        <f>AS57+AS56</f>
        <v/>
      </c>
      <c r="AT55">
        <f>AT57+AT56</f>
        <v/>
      </c>
      <c r="AU55">
        <f>AU57+AU56</f>
        <v/>
      </c>
      <c r="AV55">
        <f>AV57+AV56</f>
        <v/>
      </c>
      <c r="AW55">
        <f>AW57+AW56</f>
        <v/>
      </c>
      <c r="AX55">
        <f>AX57+AX56</f>
        <v/>
      </c>
      <c r="AY55">
        <f>AY57+AY56</f>
        <v/>
      </c>
      <c r="AZ55">
        <f>AZ57+AZ56</f>
        <v/>
      </c>
      <c r="BA55">
        <f>BA57+BA56</f>
        <v/>
      </c>
      <c r="BB55">
        <f>BB57+BB56</f>
        <v/>
      </c>
      <c r="BC55">
        <f>BC57+BC56</f>
        <v/>
      </c>
      <c r="BD55">
        <f>BD57+BD56</f>
        <v/>
      </c>
      <c r="BE55">
        <f>BE57+BE56</f>
        <v/>
      </c>
      <c r="BF55">
        <f>BF57+BF56</f>
        <v/>
      </c>
      <c r="BG55">
        <f>BG57+BG56</f>
        <v/>
      </c>
      <c r="BH55">
        <f>BH57+BH56</f>
        <v/>
      </c>
      <c r="BI55">
        <f>BI57+BI56</f>
        <v/>
      </c>
      <c r="BJ55">
        <f>BJ57+BJ56</f>
        <v/>
      </c>
      <c r="BK55">
        <f>BK57+BK56</f>
        <v/>
      </c>
      <c r="BL55">
        <f>BL57+BL56</f>
        <v/>
      </c>
      <c r="BM55">
        <f>BM57+BM56</f>
        <v/>
      </c>
      <c r="BN55">
        <f>BN57+BN56</f>
        <v/>
      </c>
      <c r="BO55">
        <f>BO57+BO56</f>
        <v/>
      </c>
      <c r="BP55">
        <f>BP57+BP56</f>
        <v/>
      </c>
      <c r="BQ55">
        <f>BQ57+BQ56</f>
        <v/>
      </c>
      <c r="BR55">
        <f>BR57+BR56</f>
        <v/>
      </c>
      <c r="BS55">
        <f>BS57+BS56</f>
        <v/>
      </c>
      <c r="BT55">
        <f>BT57+BT56</f>
        <v/>
      </c>
      <c r="BU55">
        <f>BU57+BU56</f>
        <v/>
      </c>
      <c r="BV55">
        <f>BV57+BV56</f>
        <v/>
      </c>
      <c r="BW55">
        <f>BW57+BW56</f>
        <v/>
      </c>
      <c r="BX55">
        <f>BX57+BX56</f>
        <v/>
      </c>
      <c r="BY55">
        <f>BY57+BY56</f>
        <v/>
      </c>
    </row>
    <row r="56" spans="1:77">
      <c r="A56">
        <f>CONCATENATE(A$54,B56)</f>
        <v/>
      </c>
      <c r="B56" t="s">
        <v>87</v>
      </c>
      <c r="C56" t="s">
        <v>88</v>
      </c>
      <c r="D56" t="s">
        <v>35</v>
      </c>
      <c r="E56">
        <f>MATCH($C56,'EIA Consumption'!$C:$C,0)</f>
        <v/>
      </c>
      <c r="G56">
        <f>INDEX('EIA Consumption'!$A:$BW,$E56,G$5)</f>
        <v/>
      </c>
      <c r="H56">
        <f>INDEX('EIA Consumption'!$A:$BW,$E56,H$5)</f>
        <v/>
      </c>
      <c r="I56">
        <f>INDEX('EIA Consumption'!$A:$BW,$E56,I$5)</f>
        <v/>
      </c>
      <c r="J56">
        <f>INDEX('EIA Consumption'!$A:$BW,$E56,J$5)</f>
        <v/>
      </c>
      <c r="K56">
        <f>INDEX('EIA Consumption'!$A:$BW,$E56,K$5)</f>
        <v/>
      </c>
      <c r="L56">
        <f>INDEX('EIA Consumption'!$A:$BW,$E56,L$5)</f>
        <v/>
      </c>
      <c r="M56">
        <f>INDEX('EIA Consumption'!$A:$BW,$E56,M$5)</f>
        <v/>
      </c>
      <c r="N56">
        <f>INDEX('EIA Consumption'!$A:$BW,$E56,N$5)</f>
        <v/>
      </c>
      <c r="O56">
        <f>INDEX('EIA Consumption'!$A:$BW,$E56,O$5)</f>
        <v/>
      </c>
      <c r="P56">
        <f>INDEX('EIA Consumption'!$A:$BW,$E56,P$5)</f>
        <v/>
      </c>
      <c r="Q56">
        <f>INDEX('EIA Consumption'!$A:$BW,$E56,Q$5)</f>
        <v/>
      </c>
      <c r="R56">
        <f>INDEX('EIA Consumption'!$A:$BW,$E56,R$5)</f>
        <v/>
      </c>
      <c r="S56">
        <f>INDEX('EIA Consumption'!$A:$BW,$E56,S$5)</f>
        <v/>
      </c>
      <c r="T56">
        <f>INDEX('EIA Consumption'!$A:$BW,$E56,T$5)</f>
        <v/>
      </c>
      <c r="U56">
        <f>INDEX('EIA Consumption'!$A:$BW,$E56,U$5)</f>
        <v/>
      </c>
      <c r="V56">
        <f>INDEX('EIA Consumption'!$A:$BW,$E56,V$5)</f>
        <v/>
      </c>
      <c r="W56">
        <f>INDEX('EIA Consumption'!$A:$BW,$E56,W$5)</f>
        <v/>
      </c>
      <c r="X56">
        <f>INDEX('EIA Consumption'!$A:$BW,$E56,X$5)</f>
        <v/>
      </c>
      <c r="Y56">
        <f>INDEX('EIA Consumption'!$A:$BW,$E56,Y$5)</f>
        <v/>
      </c>
      <c r="Z56">
        <f>INDEX('EIA Consumption'!$A:$BW,$E56,Z$5)</f>
        <v/>
      </c>
      <c r="AA56">
        <f>INDEX('EIA Consumption'!$A:$BW,$E56,AA$5)</f>
        <v/>
      </c>
      <c r="AB56">
        <f>INDEX('EIA Consumption'!$A:$BW,$E56,AB$5)</f>
        <v/>
      </c>
      <c r="AC56">
        <f>INDEX('EIA Consumption'!$A:$BW,$E56,AC$5)</f>
        <v/>
      </c>
      <c r="AD56">
        <f>INDEX('EIA Consumption'!$A:$BW,$E56,AD$5)</f>
        <v/>
      </c>
      <c r="AE56">
        <f>INDEX('EIA Consumption'!$A:$BW,$E56,AE$5)</f>
        <v/>
      </c>
      <c r="AF56">
        <f>INDEX('EIA Consumption'!$A:$BW,$E56,AF$5)</f>
        <v/>
      </c>
      <c r="AG56">
        <f>INDEX('EIA Consumption'!$A:$BW,$E56,AG$5)</f>
        <v/>
      </c>
      <c r="AH56">
        <f>INDEX('EIA Consumption'!$A:$BW,$E56,AH$5)</f>
        <v/>
      </c>
      <c r="AI56">
        <f>INDEX('EIA Consumption'!$A:$BW,$E56,AI$5)</f>
        <v/>
      </c>
      <c r="AJ56">
        <f>INDEX('EIA Consumption'!$A:$BW,$E56,AJ$5)</f>
        <v/>
      </c>
      <c r="AK56">
        <f>INDEX('EIA Consumption'!$A:$BW,$E56,AK$5)</f>
        <v/>
      </c>
      <c r="AL56">
        <f>INDEX('EIA Consumption'!$A:$BW,$E56,AL$5)</f>
        <v/>
      </c>
      <c r="AM56">
        <f>INDEX('EIA Consumption'!$A:$BW,$E56,AM$5)</f>
        <v/>
      </c>
      <c r="AN56">
        <f>INDEX('EIA Consumption'!$A:$BW,$E56,AN$5)</f>
        <v/>
      </c>
      <c r="AO56">
        <f>INDEX('EIA Consumption'!$A:$BW,$E56,AO$5)</f>
        <v/>
      </c>
      <c r="AP56">
        <f>INDEX('EIA Consumption'!$A:$BW,$E56,AP$5)</f>
        <v/>
      </c>
      <c r="AQ56">
        <f>INDEX('EIA Consumption'!$A:$BW,$E56,AQ$5)</f>
        <v/>
      </c>
      <c r="AR56">
        <f>INDEX('EIA Consumption'!$A:$BW,$E56,AR$5)</f>
        <v/>
      </c>
      <c r="AS56">
        <f>INDEX('EIA Consumption'!$A:$BW,$E56,AS$5)</f>
        <v/>
      </c>
      <c r="AT56">
        <f>INDEX('EIA Consumption'!$A:$BW,$E56,AT$5)</f>
        <v/>
      </c>
      <c r="AU56">
        <f>INDEX('EIA Consumption'!$A:$BW,$E56,AU$5)</f>
        <v/>
      </c>
      <c r="AV56">
        <f>INDEX('EIA Consumption'!$A:$BW,$E56,AV$5)</f>
        <v/>
      </c>
      <c r="AW56">
        <f>INDEX('EIA Consumption'!$A:$BW,$E56,AW$5)</f>
        <v/>
      </c>
      <c r="AX56">
        <f>INDEX('EIA Consumption'!$A:$BW,$E56,AX$5)</f>
        <v/>
      </c>
      <c r="AY56">
        <f>INDEX('EIA Consumption'!$A:$BW,$E56,AY$5)</f>
        <v/>
      </c>
      <c r="AZ56">
        <f>INDEX('EIA Consumption'!$A:$BW,$E56,AZ$5)</f>
        <v/>
      </c>
      <c r="BA56">
        <f>INDEX('EIA Consumption'!$A:$BW,$E56,BA$5)</f>
        <v/>
      </c>
      <c r="BB56">
        <f>INDEX('EIA Consumption'!$A:$BW,$E56,BB$5)</f>
        <v/>
      </c>
      <c r="BC56">
        <f>INDEX('EIA Consumption'!$A:$BW,$E56,BC$5)</f>
        <v/>
      </c>
      <c r="BD56">
        <f>INDEX('EIA Consumption'!$A:$BW,$E56,BD$5)</f>
        <v/>
      </c>
      <c r="BE56">
        <f>INDEX('EIA Consumption'!$A:$BW,$E56,BE$5)</f>
        <v/>
      </c>
      <c r="BF56">
        <f>INDEX('EIA Consumption'!$A:$BW,$E56,BF$5)</f>
        <v/>
      </c>
      <c r="BG56">
        <f>INDEX('EIA Consumption'!$A:$BW,$E56,BG$5)</f>
        <v/>
      </c>
      <c r="BH56">
        <f>INDEX('EIA Consumption'!$A:$BW,$E56,BH$5)</f>
        <v/>
      </c>
      <c r="BI56">
        <f>INDEX('EIA Consumption'!$A:$BW,$E56,BI$5)</f>
        <v/>
      </c>
      <c r="BJ56">
        <f>INDEX('EIA Consumption'!$A:$BW,$E56,BJ$5)</f>
        <v/>
      </c>
      <c r="BK56">
        <f>INDEX('EIA Consumption'!$A:$BW,$E56,BK$5)</f>
        <v/>
      </c>
      <c r="BL56">
        <f>INDEX('EIA Consumption'!$A:$BW,$E56,BL$5)</f>
        <v/>
      </c>
      <c r="BM56">
        <f>INDEX('EIA Consumption'!$A:$BW,$E56,BM$5)</f>
        <v/>
      </c>
      <c r="BN56">
        <f>INDEX('EIA Consumption'!$A:$BW,$E56,BN$5)</f>
        <v/>
      </c>
      <c r="BO56">
        <f>INDEX('EIA Consumption'!$A:$BW,$E56,BO$5)</f>
        <v/>
      </c>
      <c r="BP56">
        <f>INDEX('EIA Consumption'!$A:$BW,$E56,BP$5)</f>
        <v/>
      </c>
      <c r="BQ56">
        <f>INDEX('EIA Consumption'!$A:$BW,$E56,BQ$5)</f>
        <v/>
      </c>
      <c r="BR56">
        <f>INDEX('EIA Consumption'!$A:$BW,$E56,BR$5)</f>
        <v/>
      </c>
      <c r="BS56">
        <f>INDEX('EIA Consumption'!$A:$BW,$E56,BS$5)</f>
        <v/>
      </c>
      <c r="BT56">
        <f>INDEX('EIA Consumption'!$A:$BW,$E56,BT$5)</f>
        <v/>
      </c>
      <c r="BU56">
        <f>INDEX('EIA Consumption'!$A:$BW,$E56,BU$5)</f>
        <v/>
      </c>
      <c r="BV56">
        <f>INDEX('EIA Consumption'!$A:$BW,$E56,BV$5)</f>
        <v/>
      </c>
      <c r="BW56">
        <f>INDEX('EIA Consumption'!$A:$BW,$E56,BW$5)</f>
        <v/>
      </c>
      <c r="BX56">
        <f>INDEX('EIA Consumption'!$A:$BW,$E56,BX$5)</f>
        <v/>
      </c>
      <c r="BY56">
        <f>INDEX('EIA Consumption'!$A:$BW,$E56,BY$5)</f>
        <v/>
      </c>
    </row>
    <row r="57" spans="1:77">
      <c r="A57">
        <f>CONCATENATE(A$54,B57)</f>
        <v/>
      </c>
      <c r="B57" t="s">
        <v>89</v>
      </c>
      <c r="C57" t="s">
        <v>90</v>
      </c>
      <c r="D57" t="s">
        <v>35</v>
      </c>
      <c r="E57">
        <f>MATCH($C57,'EIA Consumption'!$C:$C,0)</f>
        <v/>
      </c>
      <c r="G57">
        <f>INDEX('EIA Consumption'!$A:$BW,$E57,G$5)</f>
        <v/>
      </c>
      <c r="H57">
        <f>INDEX('EIA Consumption'!$A:$BW,$E57,H$5)</f>
        <v/>
      </c>
      <c r="I57">
        <f>INDEX('EIA Consumption'!$A:$BW,$E57,I$5)</f>
        <v/>
      </c>
      <c r="J57">
        <f>INDEX('EIA Consumption'!$A:$BW,$E57,J$5)</f>
        <v/>
      </c>
      <c r="K57">
        <f>INDEX('EIA Consumption'!$A:$BW,$E57,K$5)</f>
        <v/>
      </c>
      <c r="L57">
        <f>INDEX('EIA Consumption'!$A:$BW,$E57,L$5)</f>
        <v/>
      </c>
      <c r="M57">
        <f>INDEX('EIA Consumption'!$A:$BW,$E57,M$5)</f>
        <v/>
      </c>
      <c r="N57">
        <f>INDEX('EIA Consumption'!$A:$BW,$E57,N$5)</f>
        <v/>
      </c>
      <c r="O57">
        <f>INDEX('EIA Consumption'!$A:$BW,$E57,O$5)</f>
        <v/>
      </c>
      <c r="P57">
        <f>INDEX('EIA Consumption'!$A:$BW,$E57,P$5)</f>
        <v/>
      </c>
      <c r="Q57">
        <f>INDEX('EIA Consumption'!$A:$BW,$E57,Q$5)</f>
        <v/>
      </c>
      <c r="R57">
        <f>INDEX('EIA Consumption'!$A:$BW,$E57,R$5)</f>
        <v/>
      </c>
      <c r="S57">
        <f>INDEX('EIA Consumption'!$A:$BW,$E57,S$5)</f>
        <v/>
      </c>
      <c r="T57">
        <f>INDEX('EIA Consumption'!$A:$BW,$E57,T$5)</f>
        <v/>
      </c>
      <c r="U57">
        <f>INDEX('EIA Consumption'!$A:$BW,$E57,U$5)</f>
        <v/>
      </c>
      <c r="V57">
        <f>INDEX('EIA Consumption'!$A:$BW,$E57,V$5)</f>
        <v/>
      </c>
      <c r="W57">
        <f>INDEX('EIA Consumption'!$A:$BW,$E57,W$5)</f>
        <v/>
      </c>
      <c r="X57">
        <f>INDEX('EIA Consumption'!$A:$BW,$E57,X$5)</f>
        <v/>
      </c>
      <c r="Y57">
        <f>INDEX('EIA Consumption'!$A:$BW,$E57,Y$5)</f>
        <v/>
      </c>
      <c r="Z57">
        <f>INDEX('EIA Consumption'!$A:$BW,$E57,Z$5)</f>
        <v/>
      </c>
      <c r="AA57">
        <f>INDEX('EIA Consumption'!$A:$BW,$E57,AA$5)</f>
        <v/>
      </c>
      <c r="AB57">
        <f>INDEX('EIA Consumption'!$A:$BW,$E57,AB$5)</f>
        <v/>
      </c>
      <c r="AC57">
        <f>INDEX('EIA Consumption'!$A:$BW,$E57,AC$5)</f>
        <v/>
      </c>
      <c r="AD57">
        <f>INDEX('EIA Consumption'!$A:$BW,$E57,AD$5)</f>
        <v/>
      </c>
      <c r="AE57">
        <f>INDEX('EIA Consumption'!$A:$BW,$E57,AE$5)</f>
        <v/>
      </c>
      <c r="AF57">
        <f>INDEX('EIA Consumption'!$A:$BW,$E57,AF$5)</f>
        <v/>
      </c>
      <c r="AG57">
        <f>INDEX('EIA Consumption'!$A:$BW,$E57,AG$5)</f>
        <v/>
      </c>
      <c r="AH57">
        <f>INDEX('EIA Consumption'!$A:$BW,$E57,AH$5)</f>
        <v/>
      </c>
      <c r="AI57">
        <f>INDEX('EIA Consumption'!$A:$BW,$E57,AI$5)</f>
        <v/>
      </c>
      <c r="AJ57">
        <f>INDEX('EIA Consumption'!$A:$BW,$E57,AJ$5)</f>
        <v/>
      </c>
      <c r="AK57">
        <f>INDEX('EIA Consumption'!$A:$BW,$E57,AK$5)</f>
        <v/>
      </c>
      <c r="AL57">
        <f>INDEX('EIA Consumption'!$A:$BW,$E57,AL$5)</f>
        <v/>
      </c>
      <c r="AM57">
        <f>INDEX('EIA Consumption'!$A:$BW,$E57,AM$5)</f>
        <v/>
      </c>
      <c r="AN57">
        <f>INDEX('EIA Consumption'!$A:$BW,$E57,AN$5)</f>
        <v/>
      </c>
      <c r="AO57">
        <f>INDEX('EIA Consumption'!$A:$BW,$E57,AO$5)</f>
        <v/>
      </c>
      <c r="AP57">
        <f>INDEX('EIA Consumption'!$A:$BW,$E57,AP$5)</f>
        <v/>
      </c>
      <c r="AQ57">
        <f>INDEX('EIA Consumption'!$A:$BW,$E57,AQ$5)</f>
        <v/>
      </c>
      <c r="AR57">
        <f>INDEX('EIA Consumption'!$A:$BW,$E57,AR$5)</f>
        <v/>
      </c>
      <c r="AS57">
        <f>INDEX('EIA Consumption'!$A:$BW,$E57,AS$5)</f>
        <v/>
      </c>
      <c r="AT57">
        <f>INDEX('EIA Consumption'!$A:$BW,$E57,AT$5)</f>
        <v/>
      </c>
      <c r="AU57">
        <f>INDEX('EIA Consumption'!$A:$BW,$E57,AU$5)</f>
        <v/>
      </c>
      <c r="AV57">
        <f>INDEX('EIA Consumption'!$A:$BW,$E57,AV$5)</f>
        <v/>
      </c>
      <c r="AW57">
        <f>INDEX('EIA Consumption'!$A:$BW,$E57,AW$5)</f>
        <v/>
      </c>
      <c r="AX57">
        <f>INDEX('EIA Consumption'!$A:$BW,$E57,AX$5)</f>
        <v/>
      </c>
      <c r="AY57">
        <f>INDEX('EIA Consumption'!$A:$BW,$E57,AY$5)</f>
        <v/>
      </c>
      <c r="AZ57">
        <f>INDEX('EIA Consumption'!$A:$BW,$E57,AZ$5)</f>
        <v/>
      </c>
      <c r="BA57">
        <f>INDEX('EIA Consumption'!$A:$BW,$E57,BA$5)</f>
        <v/>
      </c>
      <c r="BB57">
        <f>INDEX('EIA Consumption'!$A:$BW,$E57,BB$5)</f>
        <v/>
      </c>
      <c r="BC57">
        <f>INDEX('EIA Consumption'!$A:$BW,$E57,BC$5)</f>
        <v/>
      </c>
      <c r="BD57">
        <f>INDEX('EIA Consumption'!$A:$BW,$E57,BD$5)</f>
        <v/>
      </c>
      <c r="BE57">
        <f>INDEX('EIA Consumption'!$A:$BW,$E57,BE$5)</f>
        <v/>
      </c>
      <c r="BF57">
        <f>INDEX('EIA Consumption'!$A:$BW,$E57,BF$5)</f>
        <v/>
      </c>
      <c r="BG57">
        <f>INDEX('EIA Consumption'!$A:$BW,$E57,BG$5)</f>
        <v/>
      </c>
      <c r="BH57">
        <f>INDEX('EIA Consumption'!$A:$BW,$E57,BH$5)</f>
        <v/>
      </c>
      <c r="BI57">
        <f>INDEX('EIA Consumption'!$A:$BW,$E57,BI$5)</f>
        <v/>
      </c>
      <c r="BJ57">
        <f>INDEX('EIA Consumption'!$A:$BW,$E57,BJ$5)</f>
        <v/>
      </c>
      <c r="BK57">
        <f>INDEX('EIA Consumption'!$A:$BW,$E57,BK$5)</f>
        <v/>
      </c>
      <c r="BL57">
        <f>INDEX('EIA Consumption'!$A:$BW,$E57,BL$5)</f>
        <v/>
      </c>
      <c r="BM57">
        <f>INDEX('EIA Consumption'!$A:$BW,$E57,BM$5)</f>
        <v/>
      </c>
      <c r="BN57">
        <f>INDEX('EIA Consumption'!$A:$BW,$E57,BN$5)</f>
        <v/>
      </c>
      <c r="BO57">
        <f>INDEX('EIA Consumption'!$A:$BW,$E57,BO$5)</f>
        <v/>
      </c>
      <c r="BP57">
        <f>INDEX('EIA Consumption'!$A:$BW,$E57,BP$5)</f>
        <v/>
      </c>
      <c r="BQ57">
        <f>INDEX('EIA Consumption'!$A:$BW,$E57,BQ$5)</f>
        <v/>
      </c>
      <c r="BR57">
        <f>INDEX('EIA Consumption'!$A:$BW,$E57,BR$5)</f>
        <v/>
      </c>
      <c r="BS57">
        <f>INDEX('EIA Consumption'!$A:$BW,$E57,BS$5)</f>
        <v/>
      </c>
      <c r="BT57">
        <f>INDEX('EIA Consumption'!$A:$BW,$E57,BT$5)</f>
        <v/>
      </c>
      <c r="BU57">
        <f>INDEX('EIA Consumption'!$A:$BW,$E57,BU$5)</f>
        <v/>
      </c>
      <c r="BV57">
        <f>INDEX('EIA Consumption'!$A:$BW,$E57,BV$5)</f>
        <v/>
      </c>
      <c r="BW57">
        <f>INDEX('EIA Consumption'!$A:$BW,$E57,BW$5)</f>
        <v/>
      </c>
      <c r="BX57">
        <f>INDEX('EIA Consumption'!$A:$BW,$E57,BX$5)</f>
        <v/>
      </c>
      <c r="BY57">
        <f>INDEX('EIA Consumption'!$A:$BW,$E57,BY$5)</f>
        <v/>
      </c>
    </row>
    <row r="58" spans="1:77">
      <c r="A58">
        <f>CONCATENATE(A$54,B58)</f>
        <v/>
      </c>
      <c r="B58" t="s">
        <v>44</v>
      </c>
      <c r="D58" t="s">
        <v>35</v>
      </c>
      <c r="G58">
        <f>G55</f>
        <v/>
      </c>
      <c r="H58">
        <f>H55</f>
        <v/>
      </c>
      <c r="I58">
        <f>I55</f>
        <v/>
      </c>
      <c r="J58">
        <f>J55</f>
        <v/>
      </c>
      <c r="K58">
        <f>K55</f>
        <v/>
      </c>
      <c r="L58">
        <f>L55</f>
        <v/>
      </c>
      <c r="M58">
        <f>M55</f>
        <v/>
      </c>
      <c r="N58">
        <f>N55</f>
        <v/>
      </c>
      <c r="O58">
        <f>O55</f>
        <v/>
      </c>
      <c r="P58">
        <f>P55</f>
        <v/>
      </c>
      <c r="Q58">
        <f>Q55</f>
        <v/>
      </c>
      <c r="R58">
        <f>R55</f>
        <v/>
      </c>
      <c r="S58">
        <f>S55</f>
        <v/>
      </c>
      <c r="T58">
        <f>T55</f>
        <v/>
      </c>
      <c r="U58">
        <f>U55</f>
        <v/>
      </c>
      <c r="V58">
        <f>V55</f>
        <v/>
      </c>
      <c r="W58">
        <f>W55</f>
        <v/>
      </c>
      <c r="X58">
        <f>X55</f>
        <v/>
      </c>
      <c r="Y58">
        <f>Y55</f>
        <v/>
      </c>
      <c r="Z58">
        <f>Z55</f>
        <v/>
      </c>
      <c r="AA58">
        <f>AA55</f>
        <v/>
      </c>
      <c r="AB58">
        <f>AB55</f>
        <v/>
      </c>
      <c r="AC58">
        <f>AC55</f>
        <v/>
      </c>
      <c r="AD58">
        <f>AD55</f>
        <v/>
      </c>
      <c r="AE58">
        <f>AE55</f>
        <v/>
      </c>
      <c r="AF58">
        <f>AF55</f>
        <v/>
      </c>
      <c r="AG58">
        <f>AG55</f>
        <v/>
      </c>
      <c r="AH58">
        <f>AH55</f>
        <v/>
      </c>
      <c r="AI58">
        <f>AI55</f>
        <v/>
      </c>
      <c r="AJ58">
        <f>AJ55</f>
        <v/>
      </c>
      <c r="AK58">
        <f>AK55</f>
        <v/>
      </c>
      <c r="AL58">
        <f>AL55</f>
        <v/>
      </c>
      <c r="AM58">
        <f>AM55</f>
        <v/>
      </c>
      <c r="AN58">
        <f>AN55</f>
        <v/>
      </c>
      <c r="AO58">
        <f>AO55</f>
        <v/>
      </c>
      <c r="AP58">
        <f>AP55</f>
        <v/>
      </c>
      <c r="AQ58">
        <f>AQ55</f>
        <v/>
      </c>
      <c r="AR58">
        <f>AR55</f>
        <v/>
      </c>
      <c r="AS58">
        <f>AS55</f>
        <v/>
      </c>
      <c r="AT58">
        <f>AT55</f>
        <v/>
      </c>
      <c r="AU58">
        <f>AU55</f>
        <v/>
      </c>
      <c r="AV58">
        <f>AV55</f>
        <v/>
      </c>
      <c r="AW58">
        <f>AW55</f>
        <v/>
      </c>
      <c r="AX58">
        <f>AX55</f>
        <v/>
      </c>
      <c r="AY58">
        <f>AY55</f>
        <v/>
      </c>
      <c r="AZ58">
        <f>AZ55</f>
        <v/>
      </c>
      <c r="BA58">
        <f>BA55</f>
        <v/>
      </c>
      <c r="BB58">
        <f>BB55</f>
        <v/>
      </c>
      <c r="BC58">
        <f>BC55</f>
        <v/>
      </c>
      <c r="BD58">
        <f>BD55</f>
        <v/>
      </c>
      <c r="BE58">
        <f>BE55</f>
        <v/>
      </c>
      <c r="BF58">
        <f>BF55</f>
        <v/>
      </c>
      <c r="BG58">
        <f>BG55</f>
        <v/>
      </c>
      <c r="BH58">
        <f>BH55</f>
        <v/>
      </c>
      <c r="BI58">
        <f>BI55</f>
        <v/>
      </c>
      <c r="BJ58">
        <f>BJ55</f>
        <v/>
      </c>
      <c r="BK58">
        <f>BK55</f>
        <v/>
      </c>
      <c r="BL58">
        <f>BL55</f>
        <v/>
      </c>
      <c r="BM58">
        <f>BM55</f>
        <v/>
      </c>
      <c r="BN58">
        <f>BN55</f>
        <v/>
      </c>
      <c r="BO58">
        <f>BO55</f>
        <v/>
      </c>
      <c r="BP58">
        <f>BP55</f>
        <v/>
      </c>
      <c r="BQ58">
        <f>BQ55</f>
        <v/>
      </c>
      <c r="BR58">
        <f>BR55</f>
        <v/>
      </c>
      <c r="BS58">
        <f>BS55</f>
        <v/>
      </c>
      <c r="BT58">
        <f>BT55</f>
        <v/>
      </c>
      <c r="BU58">
        <f>BU55</f>
        <v/>
      </c>
      <c r="BV58">
        <f>BV55</f>
        <v/>
      </c>
      <c r="BW58">
        <f>BW55</f>
        <v/>
      </c>
      <c r="BX58">
        <f>BX55</f>
        <v/>
      </c>
      <c r="BY58">
        <f>BY55</f>
        <v/>
      </c>
    </row>
    <row r="59" spans="1:77">
      <c r="A59" t="s">
        <v>10</v>
      </c>
      <c r="F59" t="s">
        <v>75</v>
      </c>
    </row>
    <row r="60" spans="1:77">
      <c r="A60">
        <f>CONCATENATE(A$59,B60)</f>
        <v/>
      </c>
      <c r="B60" t="s">
        <v>33</v>
      </c>
      <c r="C60" t="s">
        <v>91</v>
      </c>
      <c r="D60" t="s">
        <v>35</v>
      </c>
      <c r="E60">
        <f>MATCH($C60,'EIA Consumption'!$C:$C,0)</f>
        <v/>
      </c>
      <c r="G60">
        <f>INDEX('EIA Consumption'!$A:$BW,$E60,G$5)</f>
        <v/>
      </c>
      <c r="H60">
        <f>INDEX('EIA Consumption'!$A:$BW,$E60,H$5)</f>
        <v/>
      </c>
      <c r="I60">
        <f>INDEX('EIA Consumption'!$A:$BW,$E60,I$5)</f>
        <v/>
      </c>
      <c r="J60">
        <f>INDEX('EIA Consumption'!$A:$BW,$E60,J$5)</f>
        <v/>
      </c>
      <c r="K60">
        <f>INDEX('EIA Consumption'!$A:$BW,$E60,K$5)</f>
        <v/>
      </c>
      <c r="L60">
        <f>INDEX('EIA Consumption'!$A:$BW,$E60,L$5)</f>
        <v/>
      </c>
      <c r="M60">
        <f>INDEX('EIA Consumption'!$A:$BW,$E60,M$5)</f>
        <v/>
      </c>
      <c r="N60">
        <f>INDEX('EIA Consumption'!$A:$BW,$E60,N$5)</f>
        <v/>
      </c>
      <c r="O60">
        <f>INDEX('EIA Consumption'!$A:$BW,$E60,O$5)</f>
        <v/>
      </c>
      <c r="P60">
        <f>INDEX('EIA Consumption'!$A:$BW,$E60,P$5)</f>
        <v/>
      </c>
      <c r="Q60">
        <f>INDEX('EIA Consumption'!$A:$BW,$E60,Q$5)</f>
        <v/>
      </c>
      <c r="R60">
        <f>INDEX('EIA Consumption'!$A:$BW,$E60,R$5)</f>
        <v/>
      </c>
      <c r="S60">
        <f>INDEX('EIA Consumption'!$A:$BW,$E60,S$5)</f>
        <v/>
      </c>
      <c r="T60">
        <f>INDEX('EIA Consumption'!$A:$BW,$E60,T$5)</f>
        <v/>
      </c>
      <c r="U60">
        <f>INDEX('EIA Consumption'!$A:$BW,$E60,U$5)</f>
        <v/>
      </c>
      <c r="V60">
        <f>INDEX('EIA Consumption'!$A:$BW,$E60,V$5)</f>
        <v/>
      </c>
      <c r="W60">
        <f>INDEX('EIA Consumption'!$A:$BW,$E60,W$5)</f>
        <v/>
      </c>
      <c r="X60">
        <f>INDEX('EIA Consumption'!$A:$BW,$E60,X$5)</f>
        <v/>
      </c>
      <c r="Y60">
        <f>INDEX('EIA Consumption'!$A:$BW,$E60,Y$5)</f>
        <v/>
      </c>
      <c r="Z60">
        <f>INDEX('EIA Consumption'!$A:$BW,$E60,Z$5)</f>
        <v/>
      </c>
      <c r="AA60">
        <f>INDEX('EIA Consumption'!$A:$BW,$E60,AA$5)</f>
        <v/>
      </c>
      <c r="AB60">
        <f>INDEX('EIA Consumption'!$A:$BW,$E60,AB$5)</f>
        <v/>
      </c>
      <c r="AC60">
        <f>INDEX('EIA Consumption'!$A:$BW,$E60,AC$5)</f>
        <v/>
      </c>
      <c r="AD60">
        <f>INDEX('EIA Consumption'!$A:$BW,$E60,AD$5)</f>
        <v/>
      </c>
      <c r="AE60">
        <f>INDEX('EIA Consumption'!$A:$BW,$E60,AE$5)</f>
        <v/>
      </c>
      <c r="AF60">
        <f>INDEX('EIA Consumption'!$A:$BW,$E60,AF$5)</f>
        <v/>
      </c>
      <c r="AG60">
        <f>INDEX('EIA Consumption'!$A:$BW,$E60,AG$5)</f>
        <v/>
      </c>
      <c r="AH60">
        <f>INDEX('EIA Consumption'!$A:$BW,$E60,AH$5)</f>
        <v/>
      </c>
      <c r="AI60">
        <f>INDEX('EIA Consumption'!$A:$BW,$E60,AI$5)</f>
        <v/>
      </c>
      <c r="AJ60">
        <f>INDEX('EIA Consumption'!$A:$BW,$E60,AJ$5)</f>
        <v/>
      </c>
      <c r="AK60">
        <f>INDEX('EIA Consumption'!$A:$BW,$E60,AK$5)</f>
        <v/>
      </c>
      <c r="AL60">
        <f>INDEX('EIA Consumption'!$A:$BW,$E60,AL$5)</f>
        <v/>
      </c>
      <c r="AM60">
        <f>INDEX('EIA Consumption'!$A:$BW,$E60,AM$5)</f>
        <v/>
      </c>
      <c r="AN60">
        <f>INDEX('EIA Consumption'!$A:$BW,$E60,AN$5)</f>
        <v/>
      </c>
      <c r="AO60">
        <f>INDEX('EIA Consumption'!$A:$BW,$E60,AO$5)</f>
        <v/>
      </c>
      <c r="AP60">
        <f>INDEX('EIA Consumption'!$A:$BW,$E60,AP$5)</f>
        <v/>
      </c>
      <c r="AQ60">
        <f>INDEX('EIA Consumption'!$A:$BW,$E60,AQ$5)</f>
        <v/>
      </c>
      <c r="AR60">
        <f>INDEX('EIA Consumption'!$A:$BW,$E60,AR$5)</f>
        <v/>
      </c>
      <c r="AS60">
        <f>INDEX('EIA Consumption'!$A:$BW,$E60,AS$5)</f>
        <v/>
      </c>
      <c r="AT60">
        <f>INDEX('EIA Consumption'!$A:$BW,$E60,AT$5)</f>
        <v/>
      </c>
      <c r="AU60">
        <f>INDEX('EIA Consumption'!$A:$BW,$E60,AU$5)</f>
        <v/>
      </c>
      <c r="AV60">
        <f>INDEX('EIA Consumption'!$A:$BW,$E60,AV$5)</f>
        <v/>
      </c>
      <c r="AW60">
        <f>INDEX('EIA Consumption'!$A:$BW,$E60,AW$5)</f>
        <v/>
      </c>
      <c r="AX60">
        <f>INDEX('EIA Consumption'!$A:$BW,$E60,AX$5)</f>
        <v/>
      </c>
      <c r="AY60">
        <f>INDEX('EIA Consumption'!$A:$BW,$E60,AY$5)</f>
        <v/>
      </c>
      <c r="AZ60">
        <f>INDEX('EIA Consumption'!$A:$BW,$E60,AZ$5)</f>
        <v/>
      </c>
      <c r="BA60">
        <f>INDEX('EIA Consumption'!$A:$BW,$E60,BA$5)</f>
        <v/>
      </c>
      <c r="BB60">
        <f>INDEX('EIA Consumption'!$A:$BW,$E60,BB$5)</f>
        <v/>
      </c>
      <c r="BC60">
        <f>INDEX('EIA Consumption'!$A:$BW,$E60,BC$5)</f>
        <v/>
      </c>
      <c r="BD60">
        <f>INDEX('EIA Consumption'!$A:$BW,$E60,BD$5)</f>
        <v/>
      </c>
      <c r="BE60">
        <f>INDEX('EIA Consumption'!$A:$BW,$E60,BE$5)</f>
        <v/>
      </c>
      <c r="BF60">
        <f>INDEX('EIA Consumption'!$A:$BW,$E60,BF$5)</f>
        <v/>
      </c>
      <c r="BG60">
        <f>INDEX('EIA Consumption'!$A:$BW,$E60,BG$5)</f>
        <v/>
      </c>
      <c r="BH60">
        <f>INDEX('EIA Consumption'!$A:$BW,$E60,BH$5)</f>
        <v/>
      </c>
      <c r="BI60">
        <f>INDEX('EIA Consumption'!$A:$BW,$E60,BI$5)</f>
        <v/>
      </c>
      <c r="BJ60">
        <f>INDEX('EIA Consumption'!$A:$BW,$E60,BJ$5)</f>
        <v/>
      </c>
      <c r="BK60">
        <f>INDEX('EIA Consumption'!$A:$BW,$E60,BK$5)</f>
        <v/>
      </c>
      <c r="BL60">
        <f>INDEX('EIA Consumption'!$A:$BW,$E60,BL$5)</f>
        <v/>
      </c>
      <c r="BM60">
        <f>INDEX('EIA Consumption'!$A:$BW,$E60,BM$5)</f>
        <v/>
      </c>
      <c r="BN60">
        <f>INDEX('EIA Consumption'!$A:$BW,$E60,BN$5)</f>
        <v/>
      </c>
      <c r="BO60">
        <f>INDEX('EIA Consumption'!$A:$BW,$E60,BO$5)</f>
        <v/>
      </c>
      <c r="BP60">
        <f>INDEX('EIA Consumption'!$A:$BW,$E60,BP$5)</f>
        <v/>
      </c>
      <c r="BQ60">
        <f>INDEX('EIA Consumption'!$A:$BW,$E60,BQ$5)</f>
        <v/>
      </c>
      <c r="BR60">
        <f>INDEX('EIA Consumption'!$A:$BW,$E60,BR$5)</f>
        <v/>
      </c>
      <c r="BS60">
        <f>INDEX('EIA Consumption'!$A:$BW,$E60,BS$5)</f>
        <v/>
      </c>
      <c r="BT60">
        <f>INDEX('EIA Consumption'!$A:$BW,$E60,BT$5)</f>
        <v/>
      </c>
      <c r="BU60">
        <f>INDEX('EIA Consumption'!$A:$BW,$E60,BU$5)</f>
        <v/>
      </c>
      <c r="BV60">
        <f>INDEX('EIA Consumption'!$A:$BW,$E60,BV$5)</f>
        <v/>
      </c>
      <c r="BW60">
        <f>INDEX('EIA Consumption'!$A:$BW,$E60,BW$5)</f>
        <v/>
      </c>
      <c r="BX60">
        <f>INDEX('EIA Consumption'!$A:$BW,$E60,BX$5)</f>
        <v/>
      </c>
      <c r="BY60">
        <f>INDEX('EIA Consumption'!$A:$BW,$E60,BY$5)</f>
        <v/>
      </c>
    </row>
    <row r="61" spans="1:77">
      <c r="A61">
        <f>CONCATENATE(A$59,B61)</f>
        <v/>
      </c>
      <c r="B61" t="s">
        <v>36</v>
      </c>
      <c r="C61" t="s">
        <v>92</v>
      </c>
      <c r="D61" t="s">
        <v>35</v>
      </c>
      <c r="E61">
        <f>MATCH($C61,'EIA Consumption'!$C:$C,0)</f>
        <v/>
      </c>
      <c r="G61">
        <f>INDEX('EIA Consumption'!$A:$BW,$E61,G$5)</f>
        <v/>
      </c>
      <c r="H61">
        <f>INDEX('EIA Consumption'!$A:$BW,$E61,H$5)</f>
        <v/>
      </c>
      <c r="I61">
        <f>INDEX('EIA Consumption'!$A:$BW,$E61,I$5)</f>
        <v/>
      </c>
      <c r="J61">
        <f>INDEX('EIA Consumption'!$A:$BW,$E61,J$5)</f>
        <v/>
      </c>
      <c r="K61">
        <f>INDEX('EIA Consumption'!$A:$BW,$E61,K$5)</f>
        <v/>
      </c>
      <c r="L61">
        <f>INDEX('EIA Consumption'!$A:$BW,$E61,L$5)</f>
        <v/>
      </c>
      <c r="M61">
        <f>INDEX('EIA Consumption'!$A:$BW,$E61,M$5)</f>
        <v/>
      </c>
      <c r="N61">
        <f>INDEX('EIA Consumption'!$A:$BW,$E61,N$5)</f>
        <v/>
      </c>
      <c r="O61">
        <f>INDEX('EIA Consumption'!$A:$BW,$E61,O$5)</f>
        <v/>
      </c>
      <c r="P61">
        <f>INDEX('EIA Consumption'!$A:$BW,$E61,P$5)</f>
        <v/>
      </c>
      <c r="Q61">
        <f>INDEX('EIA Consumption'!$A:$BW,$E61,Q$5)</f>
        <v/>
      </c>
      <c r="R61">
        <f>INDEX('EIA Consumption'!$A:$BW,$E61,R$5)</f>
        <v/>
      </c>
      <c r="S61">
        <f>INDEX('EIA Consumption'!$A:$BW,$E61,S$5)</f>
        <v/>
      </c>
      <c r="T61">
        <f>INDEX('EIA Consumption'!$A:$BW,$E61,T$5)</f>
        <v/>
      </c>
      <c r="U61">
        <f>INDEX('EIA Consumption'!$A:$BW,$E61,U$5)</f>
        <v/>
      </c>
      <c r="V61">
        <f>INDEX('EIA Consumption'!$A:$BW,$E61,V$5)</f>
        <v/>
      </c>
      <c r="W61">
        <f>INDEX('EIA Consumption'!$A:$BW,$E61,W$5)</f>
        <v/>
      </c>
      <c r="X61">
        <f>INDEX('EIA Consumption'!$A:$BW,$E61,X$5)</f>
        <v/>
      </c>
      <c r="Y61">
        <f>INDEX('EIA Consumption'!$A:$BW,$E61,Y$5)</f>
        <v/>
      </c>
      <c r="Z61">
        <f>INDEX('EIA Consumption'!$A:$BW,$E61,Z$5)</f>
        <v/>
      </c>
      <c r="AA61">
        <f>INDEX('EIA Consumption'!$A:$BW,$E61,AA$5)</f>
        <v/>
      </c>
      <c r="AB61">
        <f>INDEX('EIA Consumption'!$A:$BW,$E61,AB$5)</f>
        <v/>
      </c>
      <c r="AC61">
        <f>INDEX('EIA Consumption'!$A:$BW,$E61,AC$5)</f>
        <v/>
      </c>
      <c r="AD61">
        <f>INDEX('EIA Consumption'!$A:$BW,$E61,AD$5)</f>
        <v/>
      </c>
      <c r="AE61">
        <f>INDEX('EIA Consumption'!$A:$BW,$E61,AE$5)</f>
        <v/>
      </c>
      <c r="AF61">
        <f>INDEX('EIA Consumption'!$A:$BW,$E61,AF$5)</f>
        <v/>
      </c>
      <c r="AG61">
        <f>INDEX('EIA Consumption'!$A:$BW,$E61,AG$5)</f>
        <v/>
      </c>
      <c r="AH61">
        <f>INDEX('EIA Consumption'!$A:$BW,$E61,AH$5)</f>
        <v/>
      </c>
      <c r="AI61">
        <f>INDEX('EIA Consumption'!$A:$BW,$E61,AI$5)</f>
        <v/>
      </c>
      <c r="AJ61">
        <f>INDEX('EIA Consumption'!$A:$BW,$E61,AJ$5)</f>
        <v/>
      </c>
      <c r="AK61">
        <f>INDEX('EIA Consumption'!$A:$BW,$E61,AK$5)</f>
        <v/>
      </c>
      <c r="AL61">
        <f>INDEX('EIA Consumption'!$A:$BW,$E61,AL$5)</f>
        <v/>
      </c>
      <c r="AM61">
        <f>INDEX('EIA Consumption'!$A:$BW,$E61,AM$5)</f>
        <v/>
      </c>
      <c r="AN61">
        <f>INDEX('EIA Consumption'!$A:$BW,$E61,AN$5)</f>
        <v/>
      </c>
      <c r="AO61">
        <f>INDEX('EIA Consumption'!$A:$BW,$E61,AO$5)</f>
        <v/>
      </c>
      <c r="AP61">
        <f>INDEX('EIA Consumption'!$A:$BW,$E61,AP$5)</f>
        <v/>
      </c>
      <c r="AQ61">
        <f>INDEX('EIA Consumption'!$A:$BW,$E61,AQ$5)</f>
        <v/>
      </c>
      <c r="AR61">
        <f>INDEX('EIA Consumption'!$A:$BW,$E61,AR$5)</f>
        <v/>
      </c>
      <c r="AS61">
        <f>INDEX('EIA Consumption'!$A:$BW,$E61,AS$5)</f>
        <v/>
      </c>
      <c r="AT61">
        <f>INDEX('EIA Consumption'!$A:$BW,$E61,AT$5)</f>
        <v/>
      </c>
      <c r="AU61">
        <f>INDEX('EIA Consumption'!$A:$BW,$E61,AU$5)</f>
        <v/>
      </c>
      <c r="AV61">
        <f>INDEX('EIA Consumption'!$A:$BW,$E61,AV$5)</f>
        <v/>
      </c>
      <c r="AW61">
        <f>INDEX('EIA Consumption'!$A:$BW,$E61,AW$5)</f>
        <v/>
      </c>
      <c r="AX61">
        <f>INDEX('EIA Consumption'!$A:$BW,$E61,AX$5)</f>
        <v/>
      </c>
      <c r="AY61">
        <f>INDEX('EIA Consumption'!$A:$BW,$E61,AY$5)</f>
        <v/>
      </c>
      <c r="AZ61">
        <f>INDEX('EIA Consumption'!$A:$BW,$E61,AZ$5)</f>
        <v/>
      </c>
      <c r="BA61">
        <f>INDEX('EIA Consumption'!$A:$BW,$E61,BA$5)</f>
        <v/>
      </c>
      <c r="BB61">
        <f>INDEX('EIA Consumption'!$A:$BW,$E61,BB$5)</f>
        <v/>
      </c>
      <c r="BC61">
        <f>INDEX('EIA Consumption'!$A:$BW,$E61,BC$5)</f>
        <v/>
      </c>
      <c r="BD61">
        <f>INDEX('EIA Consumption'!$A:$BW,$E61,BD$5)</f>
        <v/>
      </c>
      <c r="BE61">
        <f>INDEX('EIA Consumption'!$A:$BW,$E61,BE$5)</f>
        <v/>
      </c>
      <c r="BF61">
        <f>INDEX('EIA Consumption'!$A:$BW,$E61,BF$5)</f>
        <v/>
      </c>
      <c r="BG61">
        <f>INDEX('EIA Consumption'!$A:$BW,$E61,BG$5)</f>
        <v/>
      </c>
      <c r="BH61">
        <f>INDEX('EIA Consumption'!$A:$BW,$E61,BH$5)</f>
        <v/>
      </c>
      <c r="BI61">
        <f>INDEX('EIA Consumption'!$A:$BW,$E61,BI$5)</f>
        <v/>
      </c>
      <c r="BJ61">
        <f>INDEX('EIA Consumption'!$A:$BW,$E61,BJ$5)</f>
        <v/>
      </c>
      <c r="BK61">
        <f>INDEX('EIA Consumption'!$A:$BW,$E61,BK$5)</f>
        <v/>
      </c>
      <c r="BL61">
        <f>INDEX('EIA Consumption'!$A:$BW,$E61,BL$5)</f>
        <v/>
      </c>
      <c r="BM61">
        <f>INDEX('EIA Consumption'!$A:$BW,$E61,BM$5)</f>
        <v/>
      </c>
      <c r="BN61">
        <f>INDEX('EIA Consumption'!$A:$BW,$E61,BN$5)</f>
        <v/>
      </c>
      <c r="BO61">
        <f>INDEX('EIA Consumption'!$A:$BW,$E61,BO$5)</f>
        <v/>
      </c>
      <c r="BP61">
        <f>INDEX('EIA Consumption'!$A:$BW,$E61,BP$5)</f>
        <v/>
      </c>
      <c r="BQ61">
        <f>INDEX('EIA Consumption'!$A:$BW,$E61,BQ$5)</f>
        <v/>
      </c>
      <c r="BR61">
        <f>INDEX('EIA Consumption'!$A:$BW,$E61,BR$5)</f>
        <v/>
      </c>
      <c r="BS61">
        <f>INDEX('EIA Consumption'!$A:$BW,$E61,BS$5)</f>
        <v/>
      </c>
      <c r="BT61">
        <f>INDEX('EIA Consumption'!$A:$BW,$E61,BT$5)</f>
        <v/>
      </c>
      <c r="BU61">
        <f>INDEX('EIA Consumption'!$A:$BW,$E61,BU$5)</f>
        <v/>
      </c>
      <c r="BV61">
        <f>INDEX('EIA Consumption'!$A:$BW,$E61,BV$5)</f>
        <v/>
      </c>
      <c r="BW61">
        <f>INDEX('EIA Consumption'!$A:$BW,$E61,BW$5)</f>
        <v/>
      </c>
      <c r="BX61">
        <f>INDEX('EIA Consumption'!$A:$BW,$E61,BX$5)</f>
        <v/>
      </c>
      <c r="BY61">
        <f>INDEX('EIA Consumption'!$A:$BW,$E61,BY$5)</f>
        <v/>
      </c>
    </row>
    <row r="62" spans="1:77">
      <c r="A62">
        <f>CONCATENATE(A$59,B62)</f>
        <v/>
      </c>
      <c r="B62" t="s">
        <v>52</v>
      </c>
      <c r="C62" t="s">
        <v>93</v>
      </c>
      <c r="D62" t="s">
        <v>35</v>
      </c>
      <c r="E62">
        <f>MATCH($C62,'EIA Consumption'!$C:$C,0)</f>
        <v/>
      </c>
      <c r="G62">
        <f>INDEX('EIA Consumption'!$A:$BW,$E62,G$5)</f>
        <v/>
      </c>
      <c r="H62">
        <f>INDEX('EIA Consumption'!$A:$BW,$E62,H$5)</f>
        <v/>
      </c>
      <c r="I62">
        <f>INDEX('EIA Consumption'!$A:$BW,$E62,I$5)</f>
        <v/>
      </c>
      <c r="J62">
        <f>INDEX('EIA Consumption'!$A:$BW,$E62,J$5)</f>
        <v/>
      </c>
      <c r="K62">
        <f>INDEX('EIA Consumption'!$A:$BW,$E62,K$5)</f>
        <v/>
      </c>
      <c r="L62">
        <f>INDEX('EIA Consumption'!$A:$BW,$E62,L$5)</f>
        <v/>
      </c>
      <c r="M62">
        <f>INDEX('EIA Consumption'!$A:$BW,$E62,M$5)</f>
        <v/>
      </c>
      <c r="N62">
        <f>INDEX('EIA Consumption'!$A:$BW,$E62,N$5)</f>
        <v/>
      </c>
      <c r="O62">
        <f>INDEX('EIA Consumption'!$A:$BW,$E62,O$5)</f>
        <v/>
      </c>
      <c r="P62">
        <f>INDEX('EIA Consumption'!$A:$BW,$E62,P$5)</f>
        <v/>
      </c>
      <c r="Q62">
        <f>INDEX('EIA Consumption'!$A:$BW,$E62,Q$5)</f>
        <v/>
      </c>
      <c r="R62">
        <f>INDEX('EIA Consumption'!$A:$BW,$E62,R$5)</f>
        <v/>
      </c>
      <c r="S62">
        <f>INDEX('EIA Consumption'!$A:$BW,$E62,S$5)</f>
        <v/>
      </c>
      <c r="T62">
        <f>INDEX('EIA Consumption'!$A:$BW,$E62,T$5)</f>
        <v/>
      </c>
      <c r="U62">
        <f>INDEX('EIA Consumption'!$A:$BW,$E62,U$5)</f>
        <v/>
      </c>
      <c r="V62">
        <f>INDEX('EIA Consumption'!$A:$BW,$E62,V$5)</f>
        <v/>
      </c>
      <c r="W62">
        <f>INDEX('EIA Consumption'!$A:$BW,$E62,W$5)</f>
        <v/>
      </c>
      <c r="X62">
        <f>INDEX('EIA Consumption'!$A:$BW,$E62,X$5)</f>
        <v/>
      </c>
      <c r="Y62">
        <f>INDEX('EIA Consumption'!$A:$BW,$E62,Y$5)</f>
        <v/>
      </c>
      <c r="Z62">
        <f>INDEX('EIA Consumption'!$A:$BW,$E62,Z$5)</f>
        <v/>
      </c>
      <c r="AA62">
        <f>INDEX('EIA Consumption'!$A:$BW,$E62,AA$5)</f>
        <v/>
      </c>
      <c r="AB62">
        <f>INDEX('EIA Consumption'!$A:$BW,$E62,AB$5)</f>
        <v/>
      </c>
      <c r="AC62">
        <f>INDEX('EIA Consumption'!$A:$BW,$E62,AC$5)</f>
        <v/>
      </c>
      <c r="AD62">
        <f>INDEX('EIA Consumption'!$A:$BW,$E62,AD$5)</f>
        <v/>
      </c>
      <c r="AE62">
        <f>INDEX('EIA Consumption'!$A:$BW,$E62,AE$5)</f>
        <v/>
      </c>
      <c r="AF62">
        <f>INDEX('EIA Consumption'!$A:$BW,$E62,AF$5)</f>
        <v/>
      </c>
      <c r="AG62">
        <f>INDEX('EIA Consumption'!$A:$BW,$E62,AG$5)</f>
        <v/>
      </c>
      <c r="AH62">
        <f>INDEX('EIA Consumption'!$A:$BW,$E62,AH$5)</f>
        <v/>
      </c>
      <c r="AI62">
        <f>INDEX('EIA Consumption'!$A:$BW,$E62,AI$5)</f>
        <v/>
      </c>
      <c r="AJ62">
        <f>INDEX('EIA Consumption'!$A:$BW,$E62,AJ$5)</f>
        <v/>
      </c>
      <c r="AK62">
        <f>INDEX('EIA Consumption'!$A:$BW,$E62,AK$5)</f>
        <v/>
      </c>
      <c r="AL62">
        <f>INDEX('EIA Consumption'!$A:$BW,$E62,AL$5)</f>
        <v/>
      </c>
      <c r="AM62">
        <f>INDEX('EIA Consumption'!$A:$BW,$E62,AM$5)</f>
        <v/>
      </c>
      <c r="AN62">
        <f>INDEX('EIA Consumption'!$A:$BW,$E62,AN$5)</f>
        <v/>
      </c>
      <c r="AO62">
        <f>INDEX('EIA Consumption'!$A:$BW,$E62,AO$5)</f>
        <v/>
      </c>
      <c r="AP62">
        <f>INDEX('EIA Consumption'!$A:$BW,$E62,AP$5)</f>
        <v/>
      </c>
      <c r="AQ62">
        <f>INDEX('EIA Consumption'!$A:$BW,$E62,AQ$5)</f>
        <v/>
      </c>
      <c r="AR62">
        <f>INDEX('EIA Consumption'!$A:$BW,$E62,AR$5)</f>
        <v/>
      </c>
      <c r="AS62">
        <f>INDEX('EIA Consumption'!$A:$BW,$E62,AS$5)</f>
        <v/>
      </c>
      <c r="AT62">
        <f>INDEX('EIA Consumption'!$A:$BW,$E62,AT$5)</f>
        <v/>
      </c>
      <c r="AU62">
        <f>INDEX('EIA Consumption'!$A:$BW,$E62,AU$5)</f>
        <v/>
      </c>
      <c r="AV62">
        <f>INDEX('EIA Consumption'!$A:$BW,$E62,AV$5)</f>
        <v/>
      </c>
      <c r="AW62">
        <f>INDEX('EIA Consumption'!$A:$BW,$E62,AW$5)</f>
        <v/>
      </c>
      <c r="AX62">
        <f>INDEX('EIA Consumption'!$A:$BW,$E62,AX$5)</f>
        <v/>
      </c>
      <c r="AY62">
        <f>INDEX('EIA Consumption'!$A:$BW,$E62,AY$5)</f>
        <v/>
      </c>
      <c r="AZ62">
        <f>INDEX('EIA Consumption'!$A:$BW,$E62,AZ$5)</f>
        <v/>
      </c>
      <c r="BA62">
        <f>INDEX('EIA Consumption'!$A:$BW,$E62,BA$5)</f>
        <v/>
      </c>
      <c r="BB62">
        <f>INDEX('EIA Consumption'!$A:$BW,$E62,BB$5)</f>
        <v/>
      </c>
      <c r="BC62">
        <f>INDEX('EIA Consumption'!$A:$BW,$E62,BC$5)</f>
        <v/>
      </c>
      <c r="BD62">
        <f>INDEX('EIA Consumption'!$A:$BW,$E62,BD$5)</f>
        <v/>
      </c>
      <c r="BE62">
        <f>INDEX('EIA Consumption'!$A:$BW,$E62,BE$5)</f>
        <v/>
      </c>
      <c r="BF62">
        <f>INDEX('EIA Consumption'!$A:$BW,$E62,BF$5)</f>
        <v/>
      </c>
      <c r="BG62">
        <f>INDEX('EIA Consumption'!$A:$BW,$E62,BG$5)</f>
        <v/>
      </c>
      <c r="BH62">
        <f>INDEX('EIA Consumption'!$A:$BW,$E62,BH$5)</f>
        <v/>
      </c>
      <c r="BI62">
        <f>INDEX('EIA Consumption'!$A:$BW,$E62,BI$5)</f>
        <v/>
      </c>
      <c r="BJ62">
        <f>INDEX('EIA Consumption'!$A:$BW,$E62,BJ$5)</f>
        <v/>
      </c>
      <c r="BK62">
        <f>INDEX('EIA Consumption'!$A:$BW,$E62,BK$5)</f>
        <v/>
      </c>
      <c r="BL62">
        <f>INDEX('EIA Consumption'!$A:$BW,$E62,BL$5)</f>
        <v/>
      </c>
      <c r="BM62">
        <f>INDEX('EIA Consumption'!$A:$BW,$E62,BM$5)</f>
        <v/>
      </c>
      <c r="BN62">
        <f>INDEX('EIA Consumption'!$A:$BW,$E62,BN$5)</f>
        <v/>
      </c>
      <c r="BO62">
        <f>INDEX('EIA Consumption'!$A:$BW,$E62,BO$5)</f>
        <v/>
      </c>
      <c r="BP62">
        <f>INDEX('EIA Consumption'!$A:$BW,$E62,BP$5)</f>
        <v/>
      </c>
      <c r="BQ62">
        <f>INDEX('EIA Consumption'!$A:$BW,$E62,BQ$5)</f>
        <v/>
      </c>
      <c r="BR62">
        <f>INDEX('EIA Consumption'!$A:$BW,$E62,BR$5)</f>
        <v/>
      </c>
      <c r="BS62">
        <f>INDEX('EIA Consumption'!$A:$BW,$E62,BS$5)</f>
        <v/>
      </c>
      <c r="BT62">
        <f>INDEX('EIA Consumption'!$A:$BW,$E62,BT$5)</f>
        <v/>
      </c>
      <c r="BU62">
        <f>INDEX('EIA Consumption'!$A:$BW,$E62,BU$5)</f>
        <v/>
      </c>
      <c r="BV62">
        <f>INDEX('EIA Consumption'!$A:$BW,$E62,BV$5)</f>
        <v/>
      </c>
      <c r="BW62">
        <f>INDEX('EIA Consumption'!$A:$BW,$E62,BW$5)</f>
        <v/>
      </c>
      <c r="BX62">
        <f>INDEX('EIA Consumption'!$A:$BW,$E62,BX$5)</f>
        <v/>
      </c>
      <c r="BY62">
        <f>INDEX('EIA Consumption'!$A:$BW,$E62,BY$5)</f>
        <v/>
      </c>
    </row>
    <row r="63" spans="1:77">
      <c r="A63">
        <f>CONCATENATE(A$59,B63)</f>
        <v/>
      </c>
      <c r="B63" t="s">
        <v>40</v>
      </c>
      <c r="C63" t="s">
        <v>94</v>
      </c>
      <c r="D63" t="s">
        <v>35</v>
      </c>
      <c r="E63">
        <f>MATCH($C63,'EIA Consumption'!$C:$C,0)</f>
        <v/>
      </c>
      <c r="G63">
        <f>INDEX('EIA Consumption'!$A:$BW,$E63,G$5)</f>
        <v/>
      </c>
      <c r="H63">
        <f>INDEX('EIA Consumption'!$A:$BW,$E63,H$5)</f>
        <v/>
      </c>
      <c r="I63">
        <f>INDEX('EIA Consumption'!$A:$BW,$E63,I$5)</f>
        <v/>
      </c>
      <c r="J63">
        <f>INDEX('EIA Consumption'!$A:$BW,$E63,J$5)</f>
        <v/>
      </c>
      <c r="K63">
        <f>INDEX('EIA Consumption'!$A:$BW,$E63,K$5)</f>
        <v/>
      </c>
      <c r="L63">
        <f>INDEX('EIA Consumption'!$A:$BW,$E63,L$5)</f>
        <v/>
      </c>
      <c r="M63">
        <f>INDEX('EIA Consumption'!$A:$BW,$E63,M$5)</f>
        <v/>
      </c>
      <c r="N63">
        <f>INDEX('EIA Consumption'!$A:$BW,$E63,N$5)</f>
        <v/>
      </c>
      <c r="O63">
        <f>INDEX('EIA Consumption'!$A:$BW,$E63,O$5)</f>
        <v/>
      </c>
      <c r="P63">
        <f>INDEX('EIA Consumption'!$A:$BW,$E63,P$5)</f>
        <v/>
      </c>
      <c r="Q63">
        <f>INDEX('EIA Consumption'!$A:$BW,$E63,Q$5)</f>
        <v/>
      </c>
      <c r="R63">
        <f>INDEX('EIA Consumption'!$A:$BW,$E63,R$5)</f>
        <v/>
      </c>
      <c r="S63">
        <f>INDEX('EIA Consumption'!$A:$BW,$E63,S$5)</f>
        <v/>
      </c>
      <c r="T63">
        <f>INDEX('EIA Consumption'!$A:$BW,$E63,T$5)</f>
        <v/>
      </c>
      <c r="U63">
        <f>INDEX('EIA Consumption'!$A:$BW,$E63,U$5)</f>
        <v/>
      </c>
      <c r="V63">
        <f>INDEX('EIA Consumption'!$A:$BW,$E63,V$5)</f>
        <v/>
      </c>
      <c r="W63">
        <f>INDEX('EIA Consumption'!$A:$BW,$E63,W$5)</f>
        <v/>
      </c>
      <c r="X63">
        <f>INDEX('EIA Consumption'!$A:$BW,$E63,X$5)</f>
        <v/>
      </c>
      <c r="Y63">
        <f>INDEX('EIA Consumption'!$A:$BW,$E63,Y$5)</f>
        <v/>
      </c>
      <c r="Z63">
        <f>INDEX('EIA Consumption'!$A:$BW,$E63,Z$5)</f>
        <v/>
      </c>
      <c r="AA63">
        <f>INDEX('EIA Consumption'!$A:$BW,$E63,AA$5)</f>
        <v/>
      </c>
      <c r="AB63">
        <f>INDEX('EIA Consumption'!$A:$BW,$E63,AB$5)</f>
        <v/>
      </c>
      <c r="AC63">
        <f>INDEX('EIA Consumption'!$A:$BW,$E63,AC$5)</f>
        <v/>
      </c>
      <c r="AD63">
        <f>INDEX('EIA Consumption'!$A:$BW,$E63,AD$5)</f>
        <v/>
      </c>
      <c r="AE63">
        <f>INDEX('EIA Consumption'!$A:$BW,$E63,AE$5)</f>
        <v/>
      </c>
      <c r="AF63">
        <f>INDEX('EIA Consumption'!$A:$BW,$E63,AF$5)</f>
        <v/>
      </c>
      <c r="AG63">
        <f>INDEX('EIA Consumption'!$A:$BW,$E63,AG$5)</f>
        <v/>
      </c>
      <c r="AH63">
        <f>INDEX('EIA Consumption'!$A:$BW,$E63,AH$5)</f>
        <v/>
      </c>
      <c r="AI63">
        <f>INDEX('EIA Consumption'!$A:$BW,$E63,AI$5)</f>
        <v/>
      </c>
      <c r="AJ63">
        <f>INDEX('EIA Consumption'!$A:$BW,$E63,AJ$5)</f>
        <v/>
      </c>
      <c r="AK63">
        <f>INDEX('EIA Consumption'!$A:$BW,$E63,AK$5)</f>
        <v/>
      </c>
      <c r="AL63">
        <f>INDEX('EIA Consumption'!$A:$BW,$E63,AL$5)</f>
        <v/>
      </c>
      <c r="AM63">
        <f>INDEX('EIA Consumption'!$A:$BW,$E63,AM$5)</f>
        <v/>
      </c>
      <c r="AN63">
        <f>INDEX('EIA Consumption'!$A:$BW,$E63,AN$5)</f>
        <v/>
      </c>
      <c r="AO63">
        <f>INDEX('EIA Consumption'!$A:$BW,$E63,AO$5)</f>
        <v/>
      </c>
      <c r="AP63">
        <f>INDEX('EIA Consumption'!$A:$BW,$E63,AP$5)</f>
        <v/>
      </c>
      <c r="AQ63">
        <f>INDEX('EIA Consumption'!$A:$BW,$E63,AQ$5)</f>
        <v/>
      </c>
      <c r="AR63">
        <f>INDEX('EIA Consumption'!$A:$BW,$E63,AR$5)</f>
        <v/>
      </c>
      <c r="AS63">
        <f>INDEX('EIA Consumption'!$A:$BW,$E63,AS$5)</f>
        <v/>
      </c>
      <c r="AT63">
        <f>INDEX('EIA Consumption'!$A:$BW,$E63,AT$5)</f>
        <v/>
      </c>
      <c r="AU63">
        <f>INDEX('EIA Consumption'!$A:$BW,$E63,AU$5)</f>
        <v/>
      </c>
      <c r="AV63">
        <f>INDEX('EIA Consumption'!$A:$BW,$E63,AV$5)</f>
        <v/>
      </c>
      <c r="AW63">
        <f>INDEX('EIA Consumption'!$A:$BW,$E63,AW$5)</f>
        <v/>
      </c>
      <c r="AX63">
        <f>INDEX('EIA Consumption'!$A:$BW,$E63,AX$5)</f>
        <v/>
      </c>
      <c r="AY63">
        <f>INDEX('EIA Consumption'!$A:$BW,$E63,AY$5)</f>
        <v/>
      </c>
      <c r="AZ63">
        <f>INDEX('EIA Consumption'!$A:$BW,$E63,AZ$5)</f>
        <v/>
      </c>
      <c r="BA63">
        <f>INDEX('EIA Consumption'!$A:$BW,$E63,BA$5)</f>
        <v/>
      </c>
      <c r="BB63">
        <f>INDEX('EIA Consumption'!$A:$BW,$E63,BB$5)</f>
        <v/>
      </c>
      <c r="BC63">
        <f>INDEX('EIA Consumption'!$A:$BW,$E63,BC$5)</f>
        <v/>
      </c>
      <c r="BD63">
        <f>INDEX('EIA Consumption'!$A:$BW,$E63,BD$5)</f>
        <v/>
      </c>
      <c r="BE63">
        <f>INDEX('EIA Consumption'!$A:$BW,$E63,BE$5)</f>
        <v/>
      </c>
      <c r="BF63">
        <f>INDEX('EIA Consumption'!$A:$BW,$E63,BF$5)</f>
        <v/>
      </c>
      <c r="BG63">
        <f>INDEX('EIA Consumption'!$A:$BW,$E63,BG$5)</f>
        <v/>
      </c>
      <c r="BH63">
        <f>INDEX('EIA Consumption'!$A:$BW,$E63,BH$5)</f>
        <v/>
      </c>
      <c r="BI63">
        <f>INDEX('EIA Consumption'!$A:$BW,$E63,BI$5)</f>
        <v/>
      </c>
      <c r="BJ63">
        <f>INDEX('EIA Consumption'!$A:$BW,$E63,BJ$5)</f>
        <v/>
      </c>
      <c r="BK63">
        <f>INDEX('EIA Consumption'!$A:$BW,$E63,BK$5)</f>
        <v/>
      </c>
      <c r="BL63">
        <f>INDEX('EIA Consumption'!$A:$BW,$E63,BL$5)</f>
        <v/>
      </c>
      <c r="BM63">
        <f>INDEX('EIA Consumption'!$A:$BW,$E63,BM$5)</f>
        <v/>
      </c>
      <c r="BN63">
        <f>INDEX('EIA Consumption'!$A:$BW,$E63,BN$5)</f>
        <v/>
      </c>
      <c r="BO63">
        <f>INDEX('EIA Consumption'!$A:$BW,$E63,BO$5)</f>
        <v/>
      </c>
      <c r="BP63">
        <f>INDEX('EIA Consumption'!$A:$BW,$E63,BP$5)</f>
        <v/>
      </c>
      <c r="BQ63">
        <f>INDEX('EIA Consumption'!$A:$BW,$E63,BQ$5)</f>
        <v/>
      </c>
      <c r="BR63">
        <f>INDEX('EIA Consumption'!$A:$BW,$E63,BR$5)</f>
        <v/>
      </c>
      <c r="BS63">
        <f>INDEX('EIA Consumption'!$A:$BW,$E63,BS$5)</f>
        <v/>
      </c>
      <c r="BT63">
        <f>INDEX('EIA Consumption'!$A:$BW,$E63,BT$5)</f>
        <v/>
      </c>
      <c r="BU63">
        <f>INDEX('EIA Consumption'!$A:$BW,$E63,BU$5)</f>
        <v/>
      </c>
      <c r="BV63">
        <f>INDEX('EIA Consumption'!$A:$BW,$E63,BV$5)</f>
        <v/>
      </c>
      <c r="BW63">
        <f>INDEX('EIA Consumption'!$A:$BW,$E63,BW$5)</f>
        <v/>
      </c>
      <c r="BX63">
        <f>INDEX('EIA Consumption'!$A:$BW,$E63,BX$5)</f>
        <v/>
      </c>
      <c r="BY63">
        <f>INDEX('EIA Consumption'!$A:$BW,$E63,BY$5)</f>
        <v/>
      </c>
    </row>
    <row r="64" spans="1:77">
      <c r="A64">
        <f>CONCATENATE(A$59,B64)</f>
        <v/>
      </c>
      <c r="B64" t="s">
        <v>42</v>
      </c>
      <c r="C64" t="s">
        <v>95</v>
      </c>
      <c r="D64" t="s">
        <v>35</v>
      </c>
      <c r="E64">
        <f>MATCH($C64,'EIA Consumption'!$C:$C,0)</f>
        <v/>
      </c>
      <c r="G64">
        <f>INDEX('EIA Consumption'!$A:$BW,$E64,G$5)</f>
        <v/>
      </c>
      <c r="H64">
        <f>INDEX('EIA Consumption'!$A:$BW,$E64,H$5)</f>
        <v/>
      </c>
      <c r="I64">
        <f>INDEX('EIA Consumption'!$A:$BW,$E64,I$5)</f>
        <v/>
      </c>
      <c r="J64">
        <f>INDEX('EIA Consumption'!$A:$BW,$E64,J$5)</f>
        <v/>
      </c>
      <c r="K64">
        <f>INDEX('EIA Consumption'!$A:$BW,$E64,K$5)</f>
        <v/>
      </c>
      <c r="L64">
        <f>INDEX('EIA Consumption'!$A:$BW,$E64,L$5)</f>
        <v/>
      </c>
      <c r="M64">
        <f>INDEX('EIA Consumption'!$A:$BW,$E64,M$5)</f>
        <v/>
      </c>
      <c r="N64">
        <f>INDEX('EIA Consumption'!$A:$BW,$E64,N$5)</f>
        <v/>
      </c>
      <c r="O64">
        <f>INDEX('EIA Consumption'!$A:$BW,$E64,O$5)</f>
        <v/>
      </c>
      <c r="P64">
        <f>INDEX('EIA Consumption'!$A:$BW,$E64,P$5)</f>
        <v/>
      </c>
      <c r="Q64">
        <f>INDEX('EIA Consumption'!$A:$BW,$E64,Q$5)</f>
        <v/>
      </c>
      <c r="R64">
        <f>INDEX('EIA Consumption'!$A:$BW,$E64,R$5)</f>
        <v/>
      </c>
      <c r="S64">
        <f>INDEX('EIA Consumption'!$A:$BW,$E64,S$5)</f>
        <v/>
      </c>
      <c r="T64">
        <f>INDEX('EIA Consumption'!$A:$BW,$E64,T$5)</f>
        <v/>
      </c>
      <c r="U64">
        <f>INDEX('EIA Consumption'!$A:$BW,$E64,U$5)</f>
        <v/>
      </c>
      <c r="V64">
        <f>INDEX('EIA Consumption'!$A:$BW,$E64,V$5)</f>
        <v/>
      </c>
      <c r="W64">
        <f>INDEX('EIA Consumption'!$A:$BW,$E64,W$5)</f>
        <v/>
      </c>
      <c r="X64">
        <f>INDEX('EIA Consumption'!$A:$BW,$E64,X$5)</f>
        <v/>
      </c>
      <c r="Y64">
        <f>INDEX('EIA Consumption'!$A:$BW,$E64,Y$5)</f>
        <v/>
      </c>
      <c r="Z64">
        <f>INDEX('EIA Consumption'!$A:$BW,$E64,Z$5)</f>
        <v/>
      </c>
      <c r="AA64">
        <f>INDEX('EIA Consumption'!$A:$BW,$E64,AA$5)</f>
        <v/>
      </c>
      <c r="AB64">
        <f>INDEX('EIA Consumption'!$A:$BW,$E64,AB$5)</f>
        <v/>
      </c>
      <c r="AC64">
        <f>INDEX('EIA Consumption'!$A:$BW,$E64,AC$5)</f>
        <v/>
      </c>
      <c r="AD64">
        <f>INDEX('EIA Consumption'!$A:$BW,$E64,AD$5)</f>
        <v/>
      </c>
      <c r="AE64">
        <f>INDEX('EIA Consumption'!$A:$BW,$E64,AE$5)</f>
        <v/>
      </c>
      <c r="AF64">
        <f>INDEX('EIA Consumption'!$A:$BW,$E64,AF$5)</f>
        <v/>
      </c>
      <c r="AG64">
        <f>INDEX('EIA Consumption'!$A:$BW,$E64,AG$5)</f>
        <v/>
      </c>
      <c r="AH64">
        <f>INDEX('EIA Consumption'!$A:$BW,$E64,AH$5)</f>
        <v/>
      </c>
      <c r="AI64">
        <f>INDEX('EIA Consumption'!$A:$BW,$E64,AI$5)</f>
        <v/>
      </c>
      <c r="AJ64">
        <f>INDEX('EIA Consumption'!$A:$BW,$E64,AJ$5)</f>
        <v/>
      </c>
      <c r="AK64">
        <f>INDEX('EIA Consumption'!$A:$BW,$E64,AK$5)</f>
        <v/>
      </c>
      <c r="AL64">
        <f>INDEX('EIA Consumption'!$A:$BW,$E64,AL$5)</f>
        <v/>
      </c>
      <c r="AM64">
        <f>INDEX('EIA Consumption'!$A:$BW,$E64,AM$5)</f>
        <v/>
      </c>
      <c r="AN64">
        <f>INDEX('EIA Consumption'!$A:$BW,$E64,AN$5)</f>
        <v/>
      </c>
      <c r="AO64">
        <f>INDEX('EIA Consumption'!$A:$BW,$E64,AO$5)</f>
        <v/>
      </c>
      <c r="AP64">
        <f>INDEX('EIA Consumption'!$A:$BW,$E64,AP$5)</f>
        <v/>
      </c>
      <c r="AQ64">
        <f>INDEX('EIA Consumption'!$A:$BW,$E64,AQ$5)</f>
        <v/>
      </c>
      <c r="AR64">
        <f>INDEX('EIA Consumption'!$A:$BW,$E64,AR$5)</f>
        <v/>
      </c>
      <c r="AS64">
        <f>INDEX('EIA Consumption'!$A:$BW,$E64,AS$5)</f>
        <v/>
      </c>
      <c r="AT64">
        <f>INDEX('EIA Consumption'!$A:$BW,$E64,AT$5)</f>
        <v/>
      </c>
      <c r="AU64">
        <f>INDEX('EIA Consumption'!$A:$BW,$E64,AU$5)</f>
        <v/>
      </c>
      <c r="AV64">
        <f>INDEX('EIA Consumption'!$A:$BW,$E64,AV$5)</f>
        <v/>
      </c>
      <c r="AW64">
        <f>INDEX('EIA Consumption'!$A:$BW,$E64,AW$5)</f>
        <v/>
      </c>
      <c r="AX64">
        <f>INDEX('EIA Consumption'!$A:$BW,$E64,AX$5)</f>
        <v/>
      </c>
      <c r="AY64">
        <f>INDEX('EIA Consumption'!$A:$BW,$E64,AY$5)</f>
        <v/>
      </c>
      <c r="AZ64">
        <f>INDEX('EIA Consumption'!$A:$BW,$E64,AZ$5)</f>
        <v/>
      </c>
      <c r="BA64">
        <f>INDEX('EIA Consumption'!$A:$BW,$E64,BA$5)</f>
        <v/>
      </c>
      <c r="BB64">
        <f>INDEX('EIA Consumption'!$A:$BW,$E64,BB$5)</f>
        <v/>
      </c>
      <c r="BC64">
        <f>INDEX('EIA Consumption'!$A:$BW,$E64,BC$5)</f>
        <v/>
      </c>
      <c r="BD64">
        <f>INDEX('EIA Consumption'!$A:$BW,$E64,BD$5)</f>
        <v/>
      </c>
      <c r="BE64">
        <f>INDEX('EIA Consumption'!$A:$BW,$E64,BE$5)</f>
        <v/>
      </c>
      <c r="BF64">
        <f>INDEX('EIA Consumption'!$A:$BW,$E64,BF$5)</f>
        <v/>
      </c>
      <c r="BG64">
        <f>INDEX('EIA Consumption'!$A:$BW,$E64,BG$5)</f>
        <v/>
      </c>
      <c r="BH64">
        <f>INDEX('EIA Consumption'!$A:$BW,$E64,BH$5)</f>
        <v/>
      </c>
      <c r="BI64">
        <f>INDEX('EIA Consumption'!$A:$BW,$E64,BI$5)</f>
        <v/>
      </c>
      <c r="BJ64">
        <f>INDEX('EIA Consumption'!$A:$BW,$E64,BJ$5)</f>
        <v/>
      </c>
      <c r="BK64">
        <f>INDEX('EIA Consumption'!$A:$BW,$E64,BK$5)</f>
        <v/>
      </c>
      <c r="BL64">
        <f>INDEX('EIA Consumption'!$A:$BW,$E64,BL$5)</f>
        <v/>
      </c>
      <c r="BM64">
        <f>INDEX('EIA Consumption'!$A:$BW,$E64,BM$5)</f>
        <v/>
      </c>
      <c r="BN64">
        <f>INDEX('EIA Consumption'!$A:$BW,$E64,BN$5)</f>
        <v/>
      </c>
      <c r="BO64">
        <f>INDEX('EIA Consumption'!$A:$BW,$E64,BO$5)</f>
        <v/>
      </c>
      <c r="BP64">
        <f>INDEX('EIA Consumption'!$A:$BW,$E64,BP$5)</f>
        <v/>
      </c>
      <c r="BQ64">
        <f>INDEX('EIA Consumption'!$A:$BW,$E64,BQ$5)</f>
        <v/>
      </c>
      <c r="BR64">
        <f>INDEX('EIA Consumption'!$A:$BW,$E64,BR$5)</f>
        <v/>
      </c>
      <c r="BS64">
        <f>INDEX('EIA Consumption'!$A:$BW,$E64,BS$5)</f>
        <v/>
      </c>
      <c r="BT64">
        <f>INDEX('EIA Consumption'!$A:$BW,$E64,BT$5)</f>
        <v/>
      </c>
      <c r="BU64">
        <f>INDEX('EIA Consumption'!$A:$BW,$E64,BU$5)</f>
        <v/>
      </c>
      <c r="BV64">
        <f>INDEX('EIA Consumption'!$A:$BW,$E64,BV$5)</f>
        <v/>
      </c>
      <c r="BW64">
        <f>INDEX('EIA Consumption'!$A:$BW,$E64,BW$5)</f>
        <v/>
      </c>
      <c r="BX64">
        <f>INDEX('EIA Consumption'!$A:$BW,$E64,BX$5)</f>
        <v/>
      </c>
      <c r="BY64">
        <f>INDEX('EIA Consumption'!$A:$BW,$E64,BY$5)</f>
        <v/>
      </c>
    </row>
    <row r="65" spans="1:77">
      <c r="A65">
        <f>CONCATENATE(A$59,B65)</f>
        <v/>
      </c>
      <c r="B65" t="s">
        <v>56</v>
      </c>
      <c r="C65" t="s">
        <v>57</v>
      </c>
      <c r="D65" t="s">
        <v>35</v>
      </c>
      <c r="G65">
        <f>G66+G67</f>
        <v/>
      </c>
      <c r="H65">
        <f>H66+H67</f>
        <v/>
      </c>
      <c r="I65">
        <f>I66+I67</f>
        <v/>
      </c>
      <c r="J65">
        <f>J66+J67</f>
        <v/>
      </c>
      <c r="K65">
        <f>K66+K67</f>
        <v/>
      </c>
      <c r="L65">
        <f>L66+L67</f>
        <v/>
      </c>
      <c r="M65">
        <f>M66+M67</f>
        <v/>
      </c>
      <c r="N65">
        <f>N66+N67</f>
        <v/>
      </c>
      <c r="O65">
        <f>O66+O67</f>
        <v/>
      </c>
      <c r="P65">
        <f>P66+P67</f>
        <v/>
      </c>
      <c r="Q65">
        <f>Q66+Q67</f>
        <v/>
      </c>
      <c r="R65">
        <f>R66+R67</f>
        <v/>
      </c>
      <c r="S65">
        <f>S66+S67</f>
        <v/>
      </c>
      <c r="T65">
        <f>T66+T67</f>
        <v/>
      </c>
      <c r="U65">
        <f>U66+U67</f>
        <v/>
      </c>
      <c r="V65">
        <f>V66+V67</f>
        <v/>
      </c>
      <c r="W65">
        <f>W66+W67</f>
        <v/>
      </c>
      <c r="X65">
        <f>X66+X67</f>
        <v/>
      </c>
      <c r="Y65">
        <f>Y66+Y67</f>
        <v/>
      </c>
      <c r="Z65">
        <f>Z66+Z67</f>
        <v/>
      </c>
      <c r="AA65">
        <f>AA66+AA67</f>
        <v/>
      </c>
      <c r="AB65">
        <f>AB66+AB67</f>
        <v/>
      </c>
      <c r="AC65">
        <f>AC66+AC67</f>
        <v/>
      </c>
      <c r="AD65">
        <f>AD66+AD67</f>
        <v/>
      </c>
      <c r="AE65">
        <f>AE66+AE67</f>
        <v/>
      </c>
      <c r="AF65">
        <f>AF66+AF67</f>
        <v/>
      </c>
      <c r="AG65">
        <f>AG66+AG67</f>
        <v/>
      </c>
      <c r="AH65">
        <f>AH66+AH67</f>
        <v/>
      </c>
      <c r="AI65">
        <f>AI66+AI67</f>
        <v/>
      </c>
      <c r="AJ65">
        <f>AJ66+AJ67</f>
        <v/>
      </c>
      <c r="AK65">
        <f>AK66+AK67</f>
        <v/>
      </c>
      <c r="AL65">
        <f>AL66+AL67</f>
        <v/>
      </c>
      <c r="AM65">
        <f>AM66+AM67</f>
        <v/>
      </c>
      <c r="AN65">
        <f>AN66+AN67</f>
        <v/>
      </c>
      <c r="AO65">
        <f>AO66+AO67</f>
        <v/>
      </c>
      <c r="AP65">
        <f>AP66+AP67</f>
        <v/>
      </c>
      <c r="AQ65">
        <f>AQ66+AQ67</f>
        <v/>
      </c>
      <c r="AR65">
        <f>AR66+AR67</f>
        <v/>
      </c>
      <c r="AS65">
        <f>AS66+AS67</f>
        <v/>
      </c>
      <c r="AT65">
        <f>AT66+AT67</f>
        <v/>
      </c>
      <c r="AU65">
        <f>AU66+AU67</f>
        <v/>
      </c>
      <c r="AV65">
        <f>AV66+AV67</f>
        <v/>
      </c>
      <c r="AW65">
        <f>AW66+AW67</f>
        <v/>
      </c>
      <c r="AX65">
        <f>AX66+AX67</f>
        <v/>
      </c>
      <c r="AY65">
        <f>AY66+AY67</f>
        <v/>
      </c>
      <c r="AZ65">
        <f>AZ66+AZ67</f>
        <v/>
      </c>
      <c r="BA65">
        <f>BA66+BA67</f>
        <v/>
      </c>
      <c r="BB65">
        <f>BB66+BB67</f>
        <v/>
      </c>
      <c r="BC65">
        <f>BC66+BC67</f>
        <v/>
      </c>
      <c r="BD65">
        <f>BD66+BD67</f>
        <v/>
      </c>
      <c r="BE65">
        <f>BE66+BE67</f>
        <v/>
      </c>
      <c r="BF65">
        <f>BF66+BF67</f>
        <v/>
      </c>
      <c r="BG65">
        <f>BG66+BG67</f>
        <v/>
      </c>
      <c r="BH65">
        <f>BH66+BH67</f>
        <v/>
      </c>
      <c r="BI65">
        <f>BI66+BI67</f>
        <v/>
      </c>
      <c r="BJ65">
        <f>BJ66+BJ67</f>
        <v/>
      </c>
      <c r="BK65">
        <f>BK66+BK67</f>
        <v/>
      </c>
      <c r="BL65">
        <f>BL66+BL67</f>
        <v/>
      </c>
      <c r="BM65">
        <f>BM66+BM67</f>
        <v/>
      </c>
      <c r="BN65">
        <f>BN66+BN67</f>
        <v/>
      </c>
      <c r="BO65">
        <f>BO66+BO67</f>
        <v/>
      </c>
      <c r="BP65">
        <f>BP66+BP67</f>
        <v/>
      </c>
      <c r="BQ65">
        <f>BQ66+BQ67</f>
        <v/>
      </c>
      <c r="BR65">
        <f>BR66+BR67</f>
        <v/>
      </c>
      <c r="BS65">
        <f>BS66+BS67</f>
        <v/>
      </c>
      <c r="BT65">
        <f>BT66+BT67</f>
        <v/>
      </c>
      <c r="BU65">
        <f>BU66+BU67</f>
        <v/>
      </c>
      <c r="BV65">
        <f>BV66+BV67</f>
        <v/>
      </c>
      <c r="BW65">
        <f>BW66+BW67</f>
        <v/>
      </c>
      <c r="BX65">
        <f>BX66+BX67</f>
        <v/>
      </c>
      <c r="BY65">
        <f>BY66+BY67</f>
        <v/>
      </c>
    </row>
    <row r="66" spans="1:77">
      <c r="A66">
        <f>CONCATENATE(A$59,B66)</f>
        <v/>
      </c>
      <c r="B66" t="s">
        <v>58</v>
      </c>
      <c r="D66" t="s">
        <v>35</v>
      </c>
    </row>
    <row r="67" spans="1:77">
      <c r="A67">
        <f>CONCATENATE(A$59,B67)</f>
        <v/>
      </c>
      <c r="B67" t="s">
        <v>86</v>
      </c>
      <c r="D67" t="s">
        <v>35</v>
      </c>
      <c r="G67">
        <f>SUMIFS(Biodiesel!$E$21:$AC$21,Biodiesel!$E$4:$AC$4,G3)/1000</f>
        <v/>
      </c>
      <c r="H67">
        <f>SUMIFS(Biodiesel!$E$21:$AC$21,Biodiesel!$E$4:$AC$4,H3)/1000</f>
        <v/>
      </c>
      <c r="I67">
        <f>SUMIFS(Biodiesel!$E$21:$AC$21,Biodiesel!$E$4:$AC$4,I3)/1000</f>
        <v/>
      </c>
      <c r="J67">
        <f>SUMIFS(Biodiesel!$E$21:$AC$21,Biodiesel!$E$4:$AC$4,J3)/1000</f>
        <v/>
      </c>
      <c r="K67">
        <f>SUMIFS(Biodiesel!$E$21:$AC$21,Biodiesel!$E$4:$AC$4,K3)/1000</f>
        <v/>
      </c>
      <c r="L67">
        <f>SUMIFS(Biodiesel!$E$21:$AC$21,Biodiesel!$E$4:$AC$4,L3)/1000</f>
        <v/>
      </c>
      <c r="M67">
        <f>SUMIFS(Biodiesel!$E$21:$AC$21,Biodiesel!$E$4:$AC$4,M3)/1000</f>
        <v/>
      </c>
      <c r="N67">
        <f>SUMIFS(Biodiesel!$E$21:$AC$21,Biodiesel!$E$4:$AC$4,N3)/1000</f>
        <v/>
      </c>
      <c r="O67">
        <f>SUMIFS(Biodiesel!$E$21:$AC$21,Biodiesel!$E$4:$AC$4,O3)/1000</f>
        <v/>
      </c>
      <c r="P67">
        <f>SUMIFS(Biodiesel!$E$21:$AC$21,Biodiesel!$E$4:$AC$4,P3)/1000</f>
        <v/>
      </c>
      <c r="Q67">
        <f>SUMIFS(Biodiesel!$E$21:$AC$21,Biodiesel!$E$4:$AC$4,Q3)/1000</f>
        <v/>
      </c>
      <c r="R67">
        <f>SUMIFS(Biodiesel!$E$21:$AC$21,Biodiesel!$E$4:$AC$4,R3)/1000</f>
        <v/>
      </c>
      <c r="S67">
        <f>SUMIFS(Biodiesel!$E$21:$AC$21,Biodiesel!$E$4:$AC$4,S3)/1000</f>
        <v/>
      </c>
      <c r="T67">
        <f>SUMIFS(Biodiesel!$E$21:$AC$21,Biodiesel!$E$4:$AC$4,T3)/1000</f>
        <v/>
      </c>
      <c r="U67">
        <f>SUMIFS(Biodiesel!$E$21:$AC$21,Biodiesel!$E$4:$AC$4,U3)/1000</f>
        <v/>
      </c>
      <c r="V67">
        <f>SUMIFS(Biodiesel!$E$21:$AC$21,Biodiesel!$E$4:$AC$4,V3)/1000</f>
        <v/>
      </c>
      <c r="W67">
        <f>SUMIFS(Biodiesel!$E$21:$AC$21,Biodiesel!$E$4:$AC$4,W3)/1000</f>
        <v/>
      </c>
      <c r="X67">
        <f>SUMIFS(Biodiesel!$E$21:$AC$21,Biodiesel!$E$4:$AC$4,X3)/1000</f>
        <v/>
      </c>
      <c r="Y67">
        <f>SUMIFS(Biodiesel!$E$21:$AC$21,Biodiesel!$E$4:$AC$4,Y3)/1000</f>
        <v/>
      </c>
      <c r="Z67">
        <f>SUMIFS(Biodiesel!$E$21:$AC$21,Biodiesel!$E$4:$AC$4,Z3)/1000</f>
        <v/>
      </c>
      <c r="AA67">
        <f>SUMIFS(Biodiesel!$E$21:$AC$21,Biodiesel!$E$4:$AC$4,AA3)/1000</f>
        <v/>
      </c>
      <c r="AB67">
        <f>SUMIFS(Biodiesel!$E$21:$AC$21,Biodiesel!$E$4:$AC$4,AB3)/1000</f>
        <v/>
      </c>
      <c r="AC67">
        <f>SUMIFS(Biodiesel!$E$21:$AC$21,Biodiesel!$E$4:$AC$4,AC3)/1000</f>
        <v/>
      </c>
      <c r="AD67">
        <f>SUMIFS(Biodiesel!$E$21:$AC$21,Biodiesel!$E$4:$AC$4,AD3)/1000</f>
        <v/>
      </c>
      <c r="AE67">
        <f>SUMIFS(Biodiesel!$E$21:$AC$21,Biodiesel!$E$4:$AC$4,AE3)/1000</f>
        <v/>
      </c>
      <c r="AF67">
        <f>SUMIFS(Biodiesel!$E$21:$AC$21,Biodiesel!$E$4:$AC$4,AF3)/1000</f>
        <v/>
      </c>
      <c r="AG67">
        <f>SUMIFS(Biodiesel!$E$21:$AC$21,Biodiesel!$E$4:$AC$4,AG3)/1000</f>
        <v/>
      </c>
      <c r="AH67">
        <f>SUMIFS(Biodiesel!$E$21:$AC$21,Biodiesel!$E$4:$AC$4,AH3)/1000</f>
        <v/>
      </c>
      <c r="AI67">
        <f>SUMIFS(Biodiesel!$E$21:$AC$21,Biodiesel!$E$4:$AC$4,AI3)/1000</f>
        <v/>
      </c>
      <c r="AJ67">
        <f>SUMIFS(Biodiesel!$E$21:$AC$21,Biodiesel!$E$4:$AC$4,AJ3)/1000</f>
        <v/>
      </c>
      <c r="AK67">
        <f>SUMIFS(Biodiesel!$E$21:$AC$21,Biodiesel!$E$4:$AC$4,AK3)/1000</f>
        <v/>
      </c>
      <c r="AL67">
        <f>SUMIFS(Biodiesel!$E$21:$AC$21,Biodiesel!$E$4:$AC$4,AL3)/1000</f>
        <v/>
      </c>
      <c r="AM67">
        <f>SUMIFS(Biodiesel!$E$21:$AC$21,Biodiesel!$E$4:$AC$4,AM3)/1000</f>
        <v/>
      </c>
      <c r="AN67">
        <f>SUMIFS(Biodiesel!$E$21:$AC$21,Biodiesel!$E$4:$AC$4,AN3)/1000</f>
        <v/>
      </c>
      <c r="AO67">
        <f>SUMIFS(Biodiesel!$E$21:$AC$21,Biodiesel!$E$4:$AC$4,AO3)/1000</f>
        <v/>
      </c>
      <c r="AP67">
        <f>SUMIFS(Biodiesel!$E$21:$AC$21,Biodiesel!$E$4:$AC$4,AP3)/1000</f>
        <v/>
      </c>
      <c r="AQ67">
        <f>SUMIFS(Biodiesel!$E$21:$AC$21,Biodiesel!$E$4:$AC$4,AQ3)/1000</f>
        <v/>
      </c>
      <c r="AR67">
        <f>SUMIFS(Biodiesel!$E$21:$AC$21,Biodiesel!$E$4:$AC$4,AR3)/1000</f>
        <v/>
      </c>
      <c r="AS67">
        <f>SUMIFS(Biodiesel!$E$21:$AC$21,Biodiesel!$E$4:$AC$4,AS3)/1000</f>
        <v/>
      </c>
      <c r="AT67">
        <f>SUMIFS(Biodiesel!$E$21:$AC$21,Biodiesel!$E$4:$AC$4,AT3)/1000</f>
        <v/>
      </c>
      <c r="AU67">
        <f>SUMIFS(Biodiesel!$E$21:$AC$21,Biodiesel!$E$4:$AC$4,AU3)/1000</f>
        <v/>
      </c>
      <c r="AV67">
        <f>SUMIFS(Biodiesel!$E$21:$AC$21,Biodiesel!$E$4:$AC$4,AV3)/1000</f>
        <v/>
      </c>
      <c r="AW67">
        <f>SUMIFS(Biodiesel!$E$21:$AC$21,Biodiesel!$E$4:$AC$4,AW3)/1000</f>
        <v/>
      </c>
      <c r="AX67">
        <f>SUMIFS(Biodiesel!$E$21:$AC$21,Biodiesel!$E$4:$AC$4,AX3)/1000</f>
        <v/>
      </c>
      <c r="AY67">
        <f>SUMIFS(Biodiesel!$E$21:$AC$21,Biodiesel!$E$4:$AC$4,AY3)/1000</f>
        <v/>
      </c>
      <c r="AZ67">
        <f>SUMIFS(Biodiesel!$E$21:$AC$21,Biodiesel!$E$4:$AC$4,AZ3)/1000</f>
        <v/>
      </c>
      <c r="BA67">
        <f>SUMIFS(Biodiesel!$E$21:$AC$21,Biodiesel!$E$4:$AC$4,BA3)/1000</f>
        <v/>
      </c>
      <c r="BB67">
        <f>SUMIFS(Biodiesel!$E$21:$AC$21,Biodiesel!$E$4:$AC$4,BB3)/1000</f>
        <v/>
      </c>
      <c r="BC67">
        <f>SUMIFS(Biodiesel!$E$21:$AC$21,Biodiesel!$E$4:$AC$4,BC3)/1000</f>
        <v/>
      </c>
      <c r="BD67">
        <f>SUMIFS(Biodiesel!$E$21:$AC$21,Biodiesel!$E$4:$AC$4,BD3)/1000</f>
        <v/>
      </c>
      <c r="BE67">
        <f>SUMIFS(Biodiesel!$E$21:$AC$21,Biodiesel!$E$4:$AC$4,BE3)/1000</f>
        <v/>
      </c>
      <c r="BF67">
        <f>SUMIFS(Biodiesel!$E$21:$AC$21,Biodiesel!$E$4:$AC$4,BF3)/1000</f>
        <v/>
      </c>
      <c r="BG67">
        <f>SUMIFS(Biodiesel!$E$21:$AC$21,Biodiesel!$E$4:$AC$4,BG3)/1000</f>
        <v/>
      </c>
      <c r="BH67">
        <f>SUMIFS(Biodiesel!$E$21:$AC$21,Biodiesel!$E$4:$AC$4,BH3)/1000</f>
        <v/>
      </c>
      <c r="BI67">
        <f>SUMIFS(Biodiesel!$E$21:$AC$21,Biodiesel!$E$4:$AC$4,BI3)/1000</f>
        <v/>
      </c>
      <c r="BJ67">
        <f>SUMIFS(Biodiesel!$E$21:$AC$21,Biodiesel!$E$4:$AC$4,BJ3)/1000</f>
        <v/>
      </c>
      <c r="BK67">
        <f>SUMIFS(Biodiesel!$E$21:$AC$21,Biodiesel!$E$4:$AC$4,BK3)/1000</f>
        <v/>
      </c>
      <c r="BL67">
        <f>SUMIFS(Biodiesel!$E$21:$AC$21,Biodiesel!$E$4:$AC$4,BL3)/1000</f>
        <v/>
      </c>
      <c r="BM67">
        <f>SUMIFS(Biodiesel!$E$21:$AC$21,Biodiesel!$E$4:$AC$4,BM3)/1000</f>
        <v/>
      </c>
      <c r="BN67">
        <f>SUMIFS(Biodiesel!$E$21:$AC$21,Biodiesel!$E$4:$AC$4,BN3)/1000</f>
        <v/>
      </c>
      <c r="BO67">
        <f>SUMIFS(Biodiesel!$E$21:$AC$21,Biodiesel!$E$4:$AC$4,BO3)/1000</f>
        <v/>
      </c>
      <c r="BP67">
        <f>SUMIFS(Biodiesel!$E$21:$AC$21,Biodiesel!$E$4:$AC$4,BP3)/1000</f>
        <v/>
      </c>
      <c r="BQ67">
        <f>SUMIFS(Biodiesel!$E$21:$AC$21,Biodiesel!$E$4:$AC$4,BQ3)/1000</f>
        <v/>
      </c>
      <c r="BR67">
        <f>SUMIFS(Biodiesel!$E$21:$AC$21,Biodiesel!$E$4:$AC$4,BR3)/1000</f>
        <v/>
      </c>
      <c r="BS67">
        <f>SUMIFS(Biodiesel!$E$21:$AC$21,Biodiesel!$E$4:$AC$4,BS3)/1000</f>
        <v/>
      </c>
      <c r="BT67">
        <f>SUMIFS(Biodiesel!$E$21:$AC$21,Biodiesel!$E$4:$AC$4,BT3)/1000</f>
        <v/>
      </c>
      <c r="BU67">
        <f>SUMIFS(Biodiesel!$E$21:$AC$21,Biodiesel!$E$4:$AC$4,BU3)/1000</f>
        <v/>
      </c>
      <c r="BV67">
        <f>SUMIFS(Biodiesel!$E$21:$AC$21,Biodiesel!$E$4:$AC$4,BV3)/1000</f>
        <v/>
      </c>
      <c r="BW67">
        <f>SUMIFS(Biodiesel!$E$21:$AC$21,Biodiesel!$E$4:$AC$4,BW3)/1000</f>
        <v/>
      </c>
      <c r="BX67">
        <f>SUMIFS(Biodiesel!$E$21:$AC$21,Biodiesel!$E$4:$AC$4,BX3)/1000</f>
        <v/>
      </c>
      <c r="BY67">
        <f>SUMIFS(Biodiesel!$E$21:$AC$21,Biodiesel!$E$4:$AC$4,BY3)/1000</f>
        <v/>
      </c>
    </row>
    <row r="68" spans="1:77">
      <c r="A68">
        <f>CONCATENATE(A$59,B68)</f>
        <v/>
      </c>
      <c r="B68" t="s">
        <v>44</v>
      </c>
      <c r="D68" t="s">
        <v>35</v>
      </c>
      <c r="G68">
        <f>SUM(G63:G64,G60,G67)</f>
        <v/>
      </c>
      <c r="H68">
        <f>SUM(H63:H64,H60,H67)</f>
        <v/>
      </c>
      <c r="I68">
        <f>SUM(I63:I64,I60,I67)</f>
        <v/>
      </c>
      <c r="J68">
        <f>SUM(J63:J64,J60,J67)</f>
        <v/>
      </c>
      <c r="K68">
        <f>SUM(K63:K64,K60,K67)</f>
        <v/>
      </c>
      <c r="L68">
        <f>SUM(L63:L64,L60,L67)</f>
        <v/>
      </c>
      <c r="M68">
        <f>SUM(M63:M64,M60,M67)</f>
        <v/>
      </c>
      <c r="N68">
        <f>SUM(N63:N64,N60,N67)</f>
        <v/>
      </c>
      <c r="O68">
        <f>SUM(O63:O64,O60,O67)</f>
        <v/>
      </c>
      <c r="P68">
        <f>SUM(P63:P64,P60,P67)</f>
        <v/>
      </c>
      <c r="Q68">
        <f>SUM(Q63:Q64,Q60,Q67)</f>
        <v/>
      </c>
      <c r="R68">
        <f>SUM(R63:R64,R60,R67)</f>
        <v/>
      </c>
      <c r="S68">
        <f>SUM(S63:S64,S60,S67)</f>
        <v/>
      </c>
      <c r="T68">
        <f>SUM(T63:T64,T60,T67)</f>
        <v/>
      </c>
      <c r="U68">
        <f>SUM(U63:U64,U60,U67)</f>
        <v/>
      </c>
      <c r="V68">
        <f>SUM(V63:V64,V60,V67)</f>
        <v/>
      </c>
      <c r="W68">
        <f>SUM(W63:W64,W60,W67)</f>
        <v/>
      </c>
      <c r="X68">
        <f>SUM(X63:X64,X60,X67)</f>
        <v/>
      </c>
      <c r="Y68">
        <f>SUM(Y63:Y64,Y60,Y67)</f>
        <v/>
      </c>
      <c r="Z68">
        <f>SUM(Z63:Z64,Z60,Z67)</f>
        <v/>
      </c>
      <c r="AA68">
        <f>SUM(AA63:AA64,AA60,AA67)</f>
        <v/>
      </c>
      <c r="AB68">
        <f>SUM(AB63:AB64,AB60,AB67)</f>
        <v/>
      </c>
      <c r="AC68">
        <f>SUM(AC63:AC64,AC60,AC67)</f>
        <v/>
      </c>
      <c r="AD68">
        <f>SUM(AD63:AD64,AD60,AD67)</f>
        <v/>
      </c>
      <c r="AE68">
        <f>SUM(AE63:AE64,AE60,AE67)</f>
        <v/>
      </c>
      <c r="AF68">
        <f>SUM(AF63:AF64,AF60,AF67)</f>
        <v/>
      </c>
      <c r="AG68">
        <f>SUM(AG63:AG64,AG60,AG67)</f>
        <v/>
      </c>
      <c r="AH68">
        <f>SUM(AH63:AH64,AH60,AH67)</f>
        <v/>
      </c>
      <c r="AI68">
        <f>SUM(AI63:AI64,AI60,AI67)</f>
        <v/>
      </c>
      <c r="AJ68">
        <f>SUM(AJ63:AJ64,AJ60,AJ67)</f>
        <v/>
      </c>
      <c r="AK68">
        <f>SUM(AK63:AK64,AK60,AK67)</f>
        <v/>
      </c>
      <c r="AL68">
        <f>SUM(AL63:AL64,AL60,AL67)</f>
        <v/>
      </c>
      <c r="AM68">
        <f>SUM(AM63:AM64,AM60,AM67)</f>
        <v/>
      </c>
      <c r="AN68">
        <f>SUM(AN63:AN64,AN60,AN67)</f>
        <v/>
      </c>
      <c r="AO68">
        <f>SUM(AO63:AO64,AO60,AO67)</f>
        <v/>
      </c>
      <c r="AP68">
        <f>SUM(AP63:AP64,AP60,AP67)</f>
        <v/>
      </c>
      <c r="AQ68">
        <f>SUM(AQ63:AQ64,AQ60,AQ67)</f>
        <v/>
      </c>
      <c r="AR68">
        <f>SUM(AR63:AR64,AR60,AR67)</f>
        <v/>
      </c>
      <c r="AS68">
        <f>SUM(AS63:AS64,AS60,AS67)</f>
        <v/>
      </c>
      <c r="AT68">
        <f>SUM(AT63:AT64,AT60,AT67)</f>
        <v/>
      </c>
      <c r="AU68">
        <f>SUM(AU63:AU64,AU60,AU67)</f>
        <v/>
      </c>
      <c r="AV68">
        <f>SUM(AV63:AV64,AV60,AV67)</f>
        <v/>
      </c>
      <c r="AW68">
        <f>SUM(AW63:AW64,AW60,AW67)</f>
        <v/>
      </c>
      <c r="AX68">
        <f>SUM(AX63:AX64,AX60,AX67)</f>
        <v/>
      </c>
      <c r="AY68">
        <f>SUM(AY63:AY64,AY60,AY67)</f>
        <v/>
      </c>
      <c r="AZ68">
        <f>SUM(AZ63:AZ64,AZ60,AZ67)</f>
        <v/>
      </c>
      <c r="BA68">
        <f>SUM(BA63:BA64,BA60,BA67)</f>
        <v/>
      </c>
      <c r="BB68">
        <f>SUM(BB63:BB64,BB60,BB67)</f>
        <v/>
      </c>
      <c r="BC68">
        <f>SUM(BC63:BC64,BC60,BC67)</f>
        <v/>
      </c>
      <c r="BD68">
        <f>SUM(BD63:BD64,BD60,BD67)</f>
        <v/>
      </c>
      <c r="BE68">
        <f>SUM(BE63:BE64,BE60,BE67)</f>
        <v/>
      </c>
      <c r="BF68">
        <f>SUM(BF63:BF64,BF60,BF67)</f>
        <v/>
      </c>
      <c r="BG68">
        <f>SUM(BG63:BG64,BG60,BG67)</f>
        <v/>
      </c>
      <c r="BH68">
        <f>SUM(BH63:BH64,BH60,BH67)</f>
        <v/>
      </c>
      <c r="BI68">
        <f>SUM(BI63:BI64,BI60,BI67)</f>
        <v/>
      </c>
      <c r="BJ68">
        <f>SUM(BJ63:BJ64,BJ60,BJ67)</f>
        <v/>
      </c>
      <c r="BK68">
        <f>SUM(BK63:BK64,BK60,BK67)</f>
        <v/>
      </c>
      <c r="BL68">
        <f>SUM(BL63:BL64,BL60,BL67)</f>
        <v/>
      </c>
      <c r="BM68">
        <f>SUM(BM63:BM64,BM60,BM67)</f>
        <v/>
      </c>
      <c r="BN68">
        <f>SUM(BN63:BN64,BN60,BN67)</f>
        <v/>
      </c>
      <c r="BO68">
        <f>SUM(BO63:BO64,BO60,BO67)</f>
        <v/>
      </c>
      <c r="BP68">
        <f>SUM(BP63:BP64,BP60,BP67)</f>
        <v/>
      </c>
      <c r="BQ68">
        <f>SUM(BQ63:BQ64,BQ60,BQ67)</f>
        <v/>
      </c>
      <c r="BR68">
        <f>SUM(BR63:BR64,BR60,BR67)</f>
        <v/>
      </c>
      <c r="BS68">
        <f>SUM(BS63:BS64,BS60,BS67)</f>
        <v/>
      </c>
      <c r="BT68">
        <f>SUM(BT63:BT64,BT60,BT67)</f>
        <v/>
      </c>
      <c r="BU68">
        <f>SUM(BU63:BU64,BU60,BU67)</f>
        <v/>
      </c>
      <c r="BV68">
        <f>SUM(BV63:BV64,BV60,BV67)</f>
        <v/>
      </c>
      <c r="BW68">
        <f>SUM(BW63:BW64,BW60,BW67)</f>
        <v/>
      </c>
      <c r="BX68">
        <f>SUM(BX63:BX64,BX60,BX67)</f>
        <v/>
      </c>
      <c r="BY68">
        <f>SUM(BY63:BY64,BY60,BY67)</f>
        <v/>
      </c>
    </row>
    <row r="69" spans="1:77">
      <c r="A69" t="s">
        <v>96</v>
      </c>
      <c r="F69" t="s">
        <v>75</v>
      </c>
    </row>
    <row r="70" spans="1:77">
      <c r="A70">
        <f>CONCATENATE(A$69,B70)</f>
        <v/>
      </c>
      <c r="B70" t="s">
        <v>33</v>
      </c>
      <c r="D70" t="s">
        <v>35</v>
      </c>
      <c r="G70">
        <f>SUM(G8,G15,G27,G42,G60,G55)</f>
        <v/>
      </c>
      <c r="H70">
        <f>SUM(H8,H15,H27,H42,H60,H55)</f>
        <v/>
      </c>
      <c r="I70">
        <f>SUM(I8,I15,I27,I42,I60,I55)</f>
        <v/>
      </c>
      <c r="J70">
        <f>SUM(J8,J15,J27,J42,J60,J55)</f>
        <v/>
      </c>
      <c r="K70">
        <f>SUM(K8,K15,K27,K42,K60,K55)</f>
        <v/>
      </c>
      <c r="L70">
        <f>SUM(L8,L15,L27,L42,L60,L55)</f>
        <v/>
      </c>
      <c r="M70">
        <f>SUM(M8,M15,M27,M42,M60,M55)</f>
        <v/>
      </c>
      <c r="N70">
        <f>SUM(N8,N15,N27,N42,N60,N55)</f>
        <v/>
      </c>
      <c r="O70">
        <f>SUM(O8,O15,O27,O42,O60,O55)</f>
        <v/>
      </c>
      <c r="P70">
        <f>SUM(P8,P15,P27,P42,P60,P55)</f>
        <v/>
      </c>
      <c r="Q70">
        <f>SUM(Q8,Q15,Q27,Q42,Q60,Q55)</f>
        <v/>
      </c>
      <c r="R70">
        <f>SUM(R8,R15,R27,R42,R60,R55)</f>
        <v/>
      </c>
      <c r="S70">
        <f>SUM(S8,S15,S27,S42,S60,S55)</f>
        <v/>
      </c>
      <c r="T70">
        <f>SUM(T8,T15,T27,T42,T60,T55)</f>
        <v/>
      </c>
      <c r="U70">
        <f>SUM(U8,U15,U27,U42,U60,U55)</f>
        <v/>
      </c>
      <c r="V70">
        <f>SUM(V8,V15,V27,V42,V60,V55)</f>
        <v/>
      </c>
      <c r="W70">
        <f>SUM(W8,W15,W27,W42,W60,W55)</f>
        <v/>
      </c>
      <c r="X70">
        <f>SUM(X8,X15,X27,X42,X60,X55)</f>
        <v/>
      </c>
      <c r="Y70">
        <f>SUM(Y8,Y15,Y27,Y42,Y60,Y55)</f>
        <v/>
      </c>
      <c r="Z70">
        <f>SUM(Z8,Z15,Z27,Z42,Z60,Z55)</f>
        <v/>
      </c>
      <c r="AA70">
        <f>SUM(AA8,AA15,AA27,AA42,AA60,AA55)</f>
        <v/>
      </c>
      <c r="AB70">
        <f>SUM(AB8,AB15,AB27,AB42,AB60,AB55)</f>
        <v/>
      </c>
      <c r="AC70">
        <f>SUM(AC8,AC15,AC27,AC42,AC60,AC55)</f>
        <v/>
      </c>
      <c r="AD70">
        <f>SUM(AD8,AD15,AD27,AD42,AD60,AD55)</f>
        <v/>
      </c>
      <c r="AE70">
        <f>SUM(AE8,AE15,AE27,AE42,AE60,AE55)</f>
        <v/>
      </c>
      <c r="AF70">
        <f>SUM(AF8,AF15,AF27,AF42,AF60,AF55)</f>
        <v/>
      </c>
      <c r="AG70">
        <f>SUM(AG8,AG15,AG27,AG42,AG60,AG55)</f>
        <v/>
      </c>
      <c r="AH70">
        <f>SUM(AH8,AH15,AH27,AH42,AH60,AH55)</f>
        <v/>
      </c>
      <c r="AI70">
        <f>SUM(AI8,AI15,AI27,AI42,AI60,AI55)</f>
        <v/>
      </c>
      <c r="AJ70">
        <f>SUM(AJ8,AJ15,AJ27,AJ42,AJ60,AJ55)</f>
        <v/>
      </c>
      <c r="AK70">
        <f>SUM(AK8,AK15,AK27,AK42,AK60,AK55)</f>
        <v/>
      </c>
      <c r="AL70">
        <f>SUM(AL8,AL15,AL27,AL42,AL60,AL55)</f>
        <v/>
      </c>
      <c r="AM70">
        <f>SUM(AM8,AM15,AM27,AM42,AM60,AM55)</f>
        <v/>
      </c>
      <c r="AN70">
        <f>SUM(AN8,AN15,AN27,AN42,AN60,AN55)</f>
        <v/>
      </c>
      <c r="AO70">
        <f>SUM(AO8,AO15,AO27,AO42,AO60,AO55)</f>
        <v/>
      </c>
      <c r="AP70">
        <f>SUM(AP8,AP15,AP27,AP42,AP60,AP55)</f>
        <v/>
      </c>
      <c r="AQ70">
        <f>SUM(AQ8,AQ15,AQ27,AQ42,AQ60,AQ55)</f>
        <v/>
      </c>
      <c r="AR70">
        <f>SUM(AR8,AR15,AR27,AR42,AR60,AR55)</f>
        <v/>
      </c>
      <c r="AS70">
        <f>SUM(AS8,AS15,AS27,AS42,AS60,AS55)</f>
        <v/>
      </c>
      <c r="AT70">
        <f>SUM(AT8,AT15,AT27,AT42,AT60,AT55)</f>
        <v/>
      </c>
      <c r="AU70">
        <f>SUM(AU8,AU15,AU27,AU42,AU60,AU55)</f>
        <v/>
      </c>
      <c r="AV70">
        <f>SUM(AV8,AV15,AV27,AV42,AV60,AV55)</f>
        <v/>
      </c>
      <c r="AW70">
        <f>SUM(AW8,AW15,AW27,AW42,AW60,AW55)</f>
        <v/>
      </c>
      <c r="AX70">
        <f>SUM(AX8,AX15,AX27,AX42,AX60,AX55)</f>
        <v/>
      </c>
      <c r="AY70">
        <f>SUM(AY8,AY15,AY27,AY42,AY60,AY55)</f>
        <v/>
      </c>
      <c r="AZ70">
        <f>SUM(AZ8,AZ15,AZ27,AZ42,AZ60,AZ55)</f>
        <v/>
      </c>
      <c r="BA70">
        <f>SUM(BA8,BA15,BA27,BA42,BA60,BA55)</f>
        <v/>
      </c>
      <c r="BB70">
        <f>SUM(BB8,BB15,BB27,BB42,BB60,BB55)</f>
        <v/>
      </c>
      <c r="BC70">
        <f>SUM(BC8,BC15,BC27,BC42,BC60,BC55)</f>
        <v/>
      </c>
      <c r="BD70">
        <f>SUM(BD8,BD15,BD27,BD42,BD60,BD55)</f>
        <v/>
      </c>
      <c r="BE70">
        <f>SUM(BE8,BE15,BE27,BE42,BE60,BE55)</f>
        <v/>
      </c>
      <c r="BF70">
        <f>SUM(BF8,BF15,BF27,BF42,BF60,BF55)</f>
        <v/>
      </c>
      <c r="BG70">
        <f>SUM(BG8,BG15,BG27,BG42,BG60,BG55)</f>
        <v/>
      </c>
      <c r="BH70">
        <f>SUM(BH8,BH15,BH27,BH42,BH60,BH55)</f>
        <v/>
      </c>
      <c r="BI70">
        <f>SUM(BI8,BI15,BI27,BI42,BI60,BI55)</f>
        <v/>
      </c>
      <c r="BJ70">
        <f>SUM(BJ8,BJ15,BJ27,BJ42,BJ60,BJ55)</f>
        <v/>
      </c>
      <c r="BK70">
        <f>SUM(BK8,BK15,BK27,BK42,BK60,BK55)</f>
        <v/>
      </c>
      <c r="BL70">
        <f>SUM(BL8,BL15,BL27,BL42,BL60,BL55)</f>
        <v/>
      </c>
      <c r="BM70">
        <f>SUM(BM8,BM15,BM27,BM42,BM60,BM55)</f>
        <v/>
      </c>
      <c r="BN70">
        <f>SUM(BN8,BN15,BN27,BN42,BN60,BN55)</f>
        <v/>
      </c>
      <c r="BO70">
        <f>SUM(BO8,BO15,BO27,BO42,BO60,BO55)</f>
        <v/>
      </c>
      <c r="BP70">
        <f>SUM(BP8,BP15,BP27,BP42,BP60,BP55)</f>
        <v/>
      </c>
      <c r="BQ70">
        <f>SUM(BQ8,BQ15,BQ27,BQ42,BQ60,BQ55)</f>
        <v/>
      </c>
      <c r="BR70">
        <f>SUM(BR8,BR15,BR27,BR42,BR60,BR55)</f>
        <v/>
      </c>
      <c r="BS70">
        <f>SUM(BS8,BS15,BS27,BS42,BS60,BS55)</f>
        <v/>
      </c>
      <c r="BT70">
        <f>SUM(BT8,BT15,BT27,BT42,BT60,BT55)</f>
        <v/>
      </c>
      <c r="BU70">
        <f>SUM(BU8,BU15,BU27,BU42,BU60,BU55)</f>
        <v/>
      </c>
      <c r="BV70">
        <f>SUM(BV8,BV15,BV27,BV42,BV60,BV55)</f>
        <v/>
      </c>
      <c r="BW70">
        <f>SUM(BW8,BW15,BW27,BW42,BW60,BW55)</f>
        <v/>
      </c>
      <c r="BX70">
        <f>SUM(BX8,BX15,BX27,BX42,BX60,BX55)</f>
        <v/>
      </c>
      <c r="BY70">
        <f>SUM(BY8,BY15,BY27,BY42,BY60,BY55)</f>
        <v/>
      </c>
    </row>
    <row r="71" spans="1:77">
      <c r="A71">
        <f>CONCATENATE(A$69,B71)</f>
        <v/>
      </c>
      <c r="B71" t="s">
        <v>87</v>
      </c>
      <c r="D71" t="s">
        <v>35</v>
      </c>
      <c r="G71">
        <f>SUMIFS(G$8:G$68,$B$8:$B$68,$B71)</f>
        <v/>
      </c>
      <c r="H71">
        <f>SUMIFS(H$8:H$68,$B$8:$B$68,$B71)</f>
        <v/>
      </c>
      <c r="I71">
        <f>SUMIFS(I$8:I$68,$B$8:$B$68,$B71)</f>
        <v/>
      </c>
      <c r="J71">
        <f>SUMIFS(J$8:J$68,$B$8:$B$68,$B71)</f>
        <v/>
      </c>
      <c r="K71">
        <f>SUMIFS(K$8:K$68,$B$8:$B$68,$B71)</f>
        <v/>
      </c>
      <c r="L71">
        <f>SUMIFS(L$8:L$68,$B$8:$B$68,$B71)</f>
        <v/>
      </c>
      <c r="M71">
        <f>SUMIFS(M$8:M$68,$B$8:$B$68,$B71)</f>
        <v/>
      </c>
      <c r="N71">
        <f>SUMIFS(N$8:N$68,$B$8:$B$68,$B71)</f>
        <v/>
      </c>
      <c r="O71">
        <f>SUMIFS(O$8:O$68,$B$8:$B$68,$B71)</f>
        <v/>
      </c>
      <c r="P71">
        <f>SUMIFS(P$8:P$68,$B$8:$B$68,$B71)</f>
        <v/>
      </c>
      <c r="Q71">
        <f>SUMIFS(Q$8:Q$68,$B$8:$B$68,$B71)</f>
        <v/>
      </c>
      <c r="R71">
        <f>SUMIFS(R$8:R$68,$B$8:$B$68,$B71)</f>
        <v/>
      </c>
      <c r="S71">
        <f>SUMIFS(S$8:S$68,$B$8:$B$68,$B71)</f>
        <v/>
      </c>
      <c r="T71">
        <f>SUMIFS(T$8:T$68,$B$8:$B$68,$B71)</f>
        <v/>
      </c>
      <c r="U71">
        <f>SUMIFS(U$8:U$68,$B$8:$B$68,$B71)</f>
        <v/>
      </c>
      <c r="V71">
        <f>SUMIFS(V$8:V$68,$B$8:$B$68,$B71)</f>
        <v/>
      </c>
      <c r="W71">
        <f>SUMIFS(W$8:W$68,$B$8:$B$68,$B71)</f>
        <v/>
      </c>
      <c r="X71">
        <f>SUMIFS(X$8:X$68,$B$8:$B$68,$B71)</f>
        <v/>
      </c>
      <c r="Y71">
        <f>SUMIFS(Y$8:Y$68,$B$8:$B$68,$B71)</f>
        <v/>
      </c>
      <c r="Z71">
        <f>SUMIFS(Z$8:Z$68,$B$8:$B$68,$B71)</f>
        <v/>
      </c>
      <c r="AA71">
        <f>SUMIFS(AA$8:AA$68,$B$8:$B$68,$B71)</f>
        <v/>
      </c>
      <c r="AB71">
        <f>SUMIFS(AB$8:AB$68,$B$8:$B$68,$B71)</f>
        <v/>
      </c>
      <c r="AC71">
        <f>SUMIFS(AC$8:AC$68,$B$8:$B$68,$B71)</f>
        <v/>
      </c>
      <c r="AD71">
        <f>SUMIFS(AD$8:AD$68,$B$8:$B$68,$B71)</f>
        <v/>
      </c>
      <c r="AE71">
        <f>SUMIFS(AE$8:AE$68,$B$8:$B$68,$B71)</f>
        <v/>
      </c>
      <c r="AF71">
        <f>SUMIFS(AF$8:AF$68,$B$8:$B$68,$B71)</f>
        <v/>
      </c>
      <c r="AG71">
        <f>SUMIFS(AG$8:AG$68,$B$8:$B$68,$B71)</f>
        <v/>
      </c>
      <c r="AH71">
        <f>SUMIFS(AH$8:AH$68,$B$8:$B$68,$B71)</f>
        <v/>
      </c>
      <c r="AI71">
        <f>SUMIFS(AI$8:AI$68,$B$8:$B$68,$B71)</f>
        <v/>
      </c>
      <c r="AJ71">
        <f>SUMIFS(AJ$8:AJ$68,$B$8:$B$68,$B71)</f>
        <v/>
      </c>
      <c r="AK71">
        <f>SUMIFS(AK$8:AK$68,$B$8:$B$68,$B71)</f>
        <v/>
      </c>
      <c r="AL71">
        <f>SUMIFS(AL$8:AL$68,$B$8:$B$68,$B71)</f>
        <v/>
      </c>
      <c r="AM71">
        <f>SUMIFS(AM$8:AM$68,$B$8:$B$68,$B71)</f>
        <v/>
      </c>
      <c r="AN71">
        <f>SUMIFS(AN$8:AN$68,$B$8:$B$68,$B71)</f>
        <v/>
      </c>
      <c r="AO71">
        <f>SUMIFS(AO$8:AO$68,$B$8:$B$68,$B71)</f>
        <v/>
      </c>
      <c r="AP71">
        <f>SUMIFS(AP$8:AP$68,$B$8:$B$68,$B71)</f>
        <v/>
      </c>
      <c r="AQ71">
        <f>SUMIFS(AQ$8:AQ$68,$B$8:$B$68,$B71)</f>
        <v/>
      </c>
      <c r="AR71">
        <f>SUMIFS(AR$8:AR$68,$B$8:$B$68,$B71)</f>
        <v/>
      </c>
      <c r="AS71">
        <f>SUMIFS(AS$8:AS$68,$B$8:$B$68,$B71)</f>
        <v/>
      </c>
      <c r="AT71">
        <f>SUMIFS(AT$8:AT$68,$B$8:$B$68,$B71)</f>
        <v/>
      </c>
      <c r="AU71">
        <f>SUMIFS(AU$8:AU$68,$B$8:$B$68,$B71)</f>
        <v/>
      </c>
      <c r="AV71">
        <f>SUMIFS(AV$8:AV$68,$B$8:$B$68,$B71)</f>
        <v/>
      </c>
      <c r="AW71">
        <f>SUMIFS(AW$8:AW$68,$B$8:$B$68,$B71)</f>
        <v/>
      </c>
      <c r="AX71">
        <f>SUMIFS(AX$8:AX$68,$B$8:$B$68,$B71)</f>
        <v/>
      </c>
      <c r="AY71">
        <f>SUMIFS(AY$8:AY$68,$B$8:$B$68,$B71)</f>
        <v/>
      </c>
      <c r="AZ71">
        <f>SUMIFS(AZ$8:AZ$68,$B$8:$B$68,$B71)</f>
        <v/>
      </c>
      <c r="BA71">
        <f>SUMIFS(BA$8:BA$68,$B$8:$B$68,$B71)</f>
        <v/>
      </c>
      <c r="BB71">
        <f>SUMIFS(BB$8:BB$68,$B$8:$B$68,$B71)</f>
        <v/>
      </c>
      <c r="BC71">
        <f>SUMIFS(BC$8:BC$68,$B$8:$B$68,$B71)</f>
        <v/>
      </c>
      <c r="BD71">
        <f>SUMIFS(BD$8:BD$68,$B$8:$B$68,$B71)</f>
        <v/>
      </c>
      <c r="BE71">
        <f>SUMIFS(BE$8:BE$68,$B$8:$B$68,$B71)</f>
        <v/>
      </c>
      <c r="BF71">
        <f>SUMIFS(BF$8:BF$68,$B$8:$B$68,$B71)</f>
        <v/>
      </c>
      <c r="BG71">
        <f>SUMIFS(BG$8:BG$68,$B$8:$B$68,$B71)</f>
        <v/>
      </c>
      <c r="BH71">
        <f>SUMIFS(BH$8:BH$68,$B$8:$B$68,$B71)</f>
        <v/>
      </c>
      <c r="BI71">
        <f>SUMIFS(BI$8:BI$68,$B$8:$B$68,$B71)</f>
        <v/>
      </c>
      <c r="BJ71">
        <f>SUMIFS(BJ$8:BJ$68,$B$8:$B$68,$B71)</f>
        <v/>
      </c>
      <c r="BK71">
        <f>SUMIFS(BK$8:BK$68,$B$8:$B$68,$B71)</f>
        <v/>
      </c>
      <c r="BL71">
        <f>SUMIFS(BL$8:BL$68,$B$8:$B$68,$B71)</f>
        <v/>
      </c>
      <c r="BM71">
        <f>SUMIFS(BM$8:BM$68,$B$8:$B$68,$B71)</f>
        <v/>
      </c>
      <c r="BN71">
        <f>SUMIFS(BN$8:BN$68,$B$8:$B$68,$B71)</f>
        <v/>
      </c>
      <c r="BO71">
        <f>SUMIFS(BO$8:BO$68,$B$8:$B$68,$B71)</f>
        <v/>
      </c>
      <c r="BP71">
        <f>SUMIFS(BP$8:BP$68,$B$8:$B$68,$B71)</f>
        <v/>
      </c>
      <c r="BQ71">
        <f>SUMIFS(BQ$8:BQ$68,$B$8:$B$68,$B71)</f>
        <v/>
      </c>
      <c r="BR71">
        <f>SUMIFS(BR$8:BR$68,$B$8:$B$68,$B71)</f>
        <v/>
      </c>
      <c r="BS71">
        <f>SUMIFS(BS$8:BS$68,$B$8:$B$68,$B71)</f>
        <v/>
      </c>
      <c r="BT71">
        <f>SUMIFS(BT$8:BT$68,$B$8:$B$68,$B71)</f>
        <v/>
      </c>
      <c r="BU71">
        <f>SUMIFS(BU$8:BU$68,$B$8:$B$68,$B71)</f>
        <v/>
      </c>
      <c r="BV71">
        <f>SUMIFS(BV$8:BV$68,$B$8:$B$68,$B71)</f>
        <v/>
      </c>
      <c r="BW71">
        <f>SUMIFS(BW$8:BW$68,$B$8:$B$68,$B71)</f>
        <v/>
      </c>
      <c r="BX71">
        <f>SUMIFS(BX$8:BX$68,$B$8:$B$68,$B71)</f>
        <v/>
      </c>
      <c r="BY71">
        <f>SUMIFS(BY$8:BY$68,$B$8:$B$68,$B71)</f>
        <v/>
      </c>
    </row>
    <row r="72" spans="1:77">
      <c r="A72">
        <f>CONCATENATE(A$69,B72)</f>
        <v/>
      </c>
      <c r="B72" t="s">
        <v>61</v>
      </c>
      <c r="D72" t="s">
        <v>35</v>
      </c>
      <c r="G72">
        <f>SUMIFS(G$8:G$68,$B$8:$B$68,$B72)</f>
        <v/>
      </c>
      <c r="H72">
        <f>SUMIFS(H$8:H$68,$B$8:$B$68,$B72)</f>
        <v/>
      </c>
      <c r="I72">
        <f>SUMIFS(I$8:I$68,$B$8:$B$68,$B72)</f>
        <v/>
      </c>
      <c r="J72">
        <f>SUMIFS(J$8:J$68,$B$8:$B$68,$B72)</f>
        <v/>
      </c>
      <c r="K72">
        <f>SUMIFS(K$8:K$68,$B$8:$B$68,$B72)</f>
        <v/>
      </c>
      <c r="L72">
        <f>SUMIFS(L$8:L$68,$B$8:$B$68,$B72)</f>
        <v/>
      </c>
      <c r="M72">
        <f>SUMIFS(M$8:M$68,$B$8:$B$68,$B72)</f>
        <v/>
      </c>
      <c r="N72">
        <f>SUMIFS(N$8:N$68,$B$8:$B$68,$B72)</f>
        <v/>
      </c>
      <c r="O72">
        <f>SUMIFS(O$8:O$68,$B$8:$B$68,$B72)</f>
        <v/>
      </c>
      <c r="P72">
        <f>SUMIFS(P$8:P$68,$B$8:$B$68,$B72)</f>
        <v/>
      </c>
      <c r="Q72">
        <f>SUMIFS(Q$8:Q$68,$B$8:$B$68,$B72)</f>
        <v/>
      </c>
      <c r="R72">
        <f>SUMIFS(R$8:R$68,$B$8:$B$68,$B72)</f>
        <v/>
      </c>
      <c r="S72">
        <f>SUMIFS(S$8:S$68,$B$8:$B$68,$B72)</f>
        <v/>
      </c>
      <c r="T72">
        <f>SUMIFS(T$8:T$68,$B$8:$B$68,$B72)</f>
        <v/>
      </c>
      <c r="U72">
        <f>SUMIFS(U$8:U$68,$B$8:$B$68,$B72)</f>
        <v/>
      </c>
      <c r="V72">
        <f>SUMIFS(V$8:V$68,$B$8:$B$68,$B72)</f>
        <v/>
      </c>
      <c r="W72">
        <f>SUMIFS(W$8:W$68,$B$8:$B$68,$B72)</f>
        <v/>
      </c>
      <c r="X72">
        <f>SUMIFS(X$8:X$68,$B$8:$B$68,$B72)</f>
        <v/>
      </c>
      <c r="Y72">
        <f>SUMIFS(Y$8:Y$68,$B$8:$B$68,$B72)</f>
        <v/>
      </c>
      <c r="Z72">
        <f>SUMIFS(Z$8:Z$68,$B$8:$B$68,$B72)</f>
        <v/>
      </c>
      <c r="AA72">
        <f>SUMIFS(AA$8:AA$68,$B$8:$B$68,$B72)</f>
        <v/>
      </c>
      <c r="AB72">
        <f>SUMIFS(AB$8:AB$68,$B$8:$B$68,$B72)</f>
        <v/>
      </c>
      <c r="AC72">
        <f>SUMIFS(AC$8:AC$68,$B$8:$B$68,$B72)</f>
        <v/>
      </c>
      <c r="AD72">
        <f>SUMIFS(AD$8:AD$68,$B$8:$B$68,$B72)</f>
        <v/>
      </c>
      <c r="AE72">
        <f>SUMIFS(AE$8:AE$68,$B$8:$B$68,$B72)</f>
        <v/>
      </c>
      <c r="AF72">
        <f>SUMIFS(AF$8:AF$68,$B$8:$B$68,$B72)</f>
        <v/>
      </c>
      <c r="AG72">
        <f>SUMIFS(AG$8:AG$68,$B$8:$B$68,$B72)</f>
        <v/>
      </c>
      <c r="AH72">
        <f>SUMIFS(AH$8:AH$68,$B$8:$B$68,$B72)</f>
        <v/>
      </c>
      <c r="AI72">
        <f>SUMIFS(AI$8:AI$68,$B$8:$B$68,$B72)</f>
        <v/>
      </c>
      <c r="AJ72">
        <f>SUMIFS(AJ$8:AJ$68,$B$8:$B$68,$B72)</f>
        <v/>
      </c>
      <c r="AK72">
        <f>SUMIFS(AK$8:AK$68,$B$8:$B$68,$B72)</f>
        <v/>
      </c>
      <c r="AL72">
        <f>SUMIFS(AL$8:AL$68,$B$8:$B$68,$B72)</f>
        <v/>
      </c>
      <c r="AM72">
        <f>SUMIFS(AM$8:AM$68,$B$8:$B$68,$B72)</f>
        <v/>
      </c>
      <c r="AN72">
        <f>SUMIFS(AN$8:AN$68,$B$8:$B$68,$B72)</f>
        <v/>
      </c>
      <c r="AO72">
        <f>SUMIFS(AO$8:AO$68,$B$8:$B$68,$B72)</f>
        <v/>
      </c>
      <c r="AP72">
        <f>SUMIFS(AP$8:AP$68,$B$8:$B$68,$B72)</f>
        <v/>
      </c>
      <c r="AQ72">
        <f>SUMIFS(AQ$8:AQ$68,$B$8:$B$68,$B72)</f>
        <v/>
      </c>
      <c r="AR72">
        <f>SUMIFS(AR$8:AR$68,$B$8:$B$68,$B72)</f>
        <v/>
      </c>
      <c r="AS72">
        <f>SUMIFS(AS$8:AS$68,$B$8:$B$68,$B72)</f>
        <v/>
      </c>
      <c r="AT72">
        <f>SUMIFS(AT$8:AT$68,$B$8:$B$68,$B72)</f>
        <v/>
      </c>
      <c r="AU72">
        <f>SUMIFS(AU$8:AU$68,$B$8:$B$68,$B72)</f>
        <v/>
      </c>
      <c r="AV72">
        <f>SUMIFS(AV$8:AV$68,$B$8:$B$68,$B72)</f>
        <v/>
      </c>
      <c r="AW72">
        <f>SUMIFS(AW$8:AW$68,$B$8:$B$68,$B72)</f>
        <v/>
      </c>
      <c r="AX72">
        <f>SUMIFS(AX$8:AX$68,$B$8:$B$68,$B72)</f>
        <v/>
      </c>
      <c r="AY72">
        <f>SUMIFS(AY$8:AY$68,$B$8:$B$68,$B72)</f>
        <v/>
      </c>
      <c r="AZ72">
        <f>SUMIFS(AZ$8:AZ$68,$B$8:$B$68,$B72)</f>
        <v/>
      </c>
      <c r="BA72">
        <f>SUMIFS(BA$8:BA$68,$B$8:$B$68,$B72)</f>
        <v/>
      </c>
      <c r="BB72">
        <f>SUMIFS(BB$8:BB$68,$B$8:$B$68,$B72)</f>
        <v/>
      </c>
      <c r="BC72">
        <f>SUMIFS(BC$8:BC$68,$B$8:$B$68,$B72)</f>
        <v/>
      </c>
      <c r="BD72">
        <f>SUMIFS(BD$8:BD$68,$B$8:$B$68,$B72)</f>
        <v/>
      </c>
      <c r="BE72">
        <f>SUMIFS(BE$8:BE$68,$B$8:$B$68,$B72)</f>
        <v/>
      </c>
      <c r="BF72">
        <f>SUMIFS(BF$8:BF$68,$B$8:$B$68,$B72)</f>
        <v/>
      </c>
      <c r="BG72">
        <f>SUMIFS(BG$8:BG$68,$B$8:$B$68,$B72)</f>
        <v/>
      </c>
      <c r="BH72">
        <f>SUMIFS(BH$8:BH$68,$B$8:$B$68,$B72)</f>
        <v/>
      </c>
      <c r="BI72">
        <f>SUMIFS(BI$8:BI$68,$B$8:$B$68,$B72)</f>
        <v/>
      </c>
      <c r="BJ72">
        <f>SUMIFS(BJ$8:BJ$68,$B$8:$B$68,$B72)</f>
        <v/>
      </c>
      <c r="BK72">
        <f>SUMIFS(BK$8:BK$68,$B$8:$B$68,$B72)</f>
        <v/>
      </c>
      <c r="BL72">
        <f>SUMIFS(BL$8:BL$68,$B$8:$B$68,$B72)</f>
        <v/>
      </c>
      <c r="BM72">
        <f>SUMIFS(BM$8:BM$68,$B$8:$B$68,$B72)</f>
        <v/>
      </c>
      <c r="BN72">
        <f>SUMIFS(BN$8:BN$68,$B$8:$B$68,$B72)</f>
        <v/>
      </c>
      <c r="BO72">
        <f>SUMIFS(BO$8:BO$68,$B$8:$B$68,$B72)</f>
        <v/>
      </c>
      <c r="BP72">
        <f>SUMIFS(BP$8:BP$68,$B$8:$B$68,$B72)</f>
        <v/>
      </c>
      <c r="BQ72">
        <f>SUMIFS(BQ$8:BQ$68,$B$8:$B$68,$B72)</f>
        <v/>
      </c>
      <c r="BR72">
        <f>SUMIFS(BR$8:BR$68,$B$8:$B$68,$B72)</f>
        <v/>
      </c>
      <c r="BS72">
        <f>SUMIFS(BS$8:BS$68,$B$8:$B$68,$B72)</f>
        <v/>
      </c>
      <c r="BT72">
        <f>SUMIFS(BT$8:BT$68,$B$8:$B$68,$B72)</f>
        <v/>
      </c>
      <c r="BU72">
        <f>SUMIFS(BU$8:BU$68,$B$8:$B$68,$B72)</f>
        <v/>
      </c>
      <c r="BV72">
        <f>SUMIFS(BV$8:BV$68,$B$8:$B$68,$B72)</f>
        <v/>
      </c>
      <c r="BW72">
        <f>SUMIFS(BW$8:BW$68,$B$8:$B$68,$B72)</f>
        <v/>
      </c>
      <c r="BX72">
        <f>SUMIFS(BX$8:BX$68,$B$8:$B$68,$B72)</f>
        <v/>
      </c>
      <c r="BY72">
        <f>SUMIFS(BY$8:BY$68,$B$8:$B$68,$B72)</f>
        <v/>
      </c>
    </row>
    <row r="73" spans="1:77">
      <c r="A73">
        <f>CONCATENATE(A$69,B73)</f>
        <v/>
      </c>
      <c r="B73" t="s">
        <v>36</v>
      </c>
      <c r="D73" t="s">
        <v>35</v>
      </c>
      <c r="G73">
        <f>SUMIFS(G$8:G$68,$B$8:$B$68,$B73)</f>
        <v/>
      </c>
      <c r="H73">
        <f>SUMIFS(H$8:H$68,$B$8:$B$68,$B73)</f>
        <v/>
      </c>
      <c r="I73">
        <f>SUMIFS(I$8:I$68,$B$8:$B$68,$B73)</f>
        <v/>
      </c>
      <c r="J73">
        <f>SUMIFS(J$8:J$68,$B$8:$B$68,$B73)</f>
        <v/>
      </c>
      <c r="K73">
        <f>SUMIFS(K$8:K$68,$B$8:$B$68,$B73)</f>
        <v/>
      </c>
      <c r="L73">
        <f>SUMIFS(L$8:L$68,$B$8:$B$68,$B73)</f>
        <v/>
      </c>
      <c r="M73">
        <f>SUMIFS(M$8:M$68,$B$8:$B$68,$B73)</f>
        <v/>
      </c>
      <c r="N73">
        <f>SUMIFS(N$8:N$68,$B$8:$B$68,$B73)</f>
        <v/>
      </c>
      <c r="O73">
        <f>SUMIFS(O$8:O$68,$B$8:$B$68,$B73)</f>
        <v/>
      </c>
      <c r="P73">
        <f>SUMIFS(P$8:P$68,$B$8:$B$68,$B73)</f>
        <v/>
      </c>
      <c r="Q73">
        <f>SUMIFS(Q$8:Q$68,$B$8:$B$68,$B73)</f>
        <v/>
      </c>
      <c r="R73">
        <f>SUMIFS(R$8:R$68,$B$8:$B$68,$B73)</f>
        <v/>
      </c>
      <c r="S73">
        <f>SUMIFS(S$8:S$68,$B$8:$B$68,$B73)</f>
        <v/>
      </c>
      <c r="T73">
        <f>SUMIFS(T$8:T$68,$B$8:$B$68,$B73)</f>
        <v/>
      </c>
      <c r="U73">
        <f>SUMIFS(U$8:U$68,$B$8:$B$68,$B73)</f>
        <v/>
      </c>
      <c r="V73">
        <f>SUMIFS(V$8:V$68,$B$8:$B$68,$B73)</f>
        <v/>
      </c>
      <c r="W73">
        <f>SUMIFS(W$8:W$68,$B$8:$B$68,$B73)</f>
        <v/>
      </c>
      <c r="X73">
        <f>SUMIFS(X$8:X$68,$B$8:$B$68,$B73)</f>
        <v/>
      </c>
      <c r="Y73">
        <f>SUMIFS(Y$8:Y$68,$B$8:$B$68,$B73)</f>
        <v/>
      </c>
      <c r="Z73">
        <f>SUMIFS(Z$8:Z$68,$B$8:$B$68,$B73)</f>
        <v/>
      </c>
      <c r="AA73">
        <f>SUMIFS(AA$8:AA$68,$B$8:$B$68,$B73)</f>
        <v/>
      </c>
      <c r="AB73">
        <f>SUMIFS(AB$8:AB$68,$B$8:$B$68,$B73)</f>
        <v/>
      </c>
      <c r="AC73">
        <f>SUMIFS(AC$8:AC$68,$B$8:$B$68,$B73)</f>
        <v/>
      </c>
      <c r="AD73">
        <f>SUMIFS(AD$8:AD$68,$B$8:$B$68,$B73)</f>
        <v/>
      </c>
      <c r="AE73">
        <f>SUMIFS(AE$8:AE$68,$B$8:$B$68,$B73)</f>
        <v/>
      </c>
      <c r="AF73">
        <f>SUMIFS(AF$8:AF$68,$B$8:$B$68,$B73)</f>
        <v/>
      </c>
      <c r="AG73">
        <f>SUMIFS(AG$8:AG$68,$B$8:$B$68,$B73)</f>
        <v/>
      </c>
      <c r="AH73">
        <f>SUMIFS(AH$8:AH$68,$B$8:$B$68,$B73)</f>
        <v/>
      </c>
      <c r="AI73">
        <f>SUMIFS(AI$8:AI$68,$B$8:$B$68,$B73)</f>
        <v/>
      </c>
      <c r="AJ73">
        <f>SUMIFS(AJ$8:AJ$68,$B$8:$B$68,$B73)</f>
        <v/>
      </c>
      <c r="AK73">
        <f>SUMIFS(AK$8:AK$68,$B$8:$B$68,$B73)</f>
        <v/>
      </c>
      <c r="AL73">
        <f>SUMIFS(AL$8:AL$68,$B$8:$B$68,$B73)</f>
        <v/>
      </c>
      <c r="AM73">
        <f>SUMIFS(AM$8:AM$68,$B$8:$B$68,$B73)</f>
        <v/>
      </c>
      <c r="AN73">
        <f>SUMIFS(AN$8:AN$68,$B$8:$B$68,$B73)</f>
        <v/>
      </c>
      <c r="AO73">
        <f>SUMIFS(AO$8:AO$68,$B$8:$B$68,$B73)</f>
        <v/>
      </c>
      <c r="AP73">
        <f>SUMIFS(AP$8:AP$68,$B$8:$B$68,$B73)</f>
        <v/>
      </c>
      <c r="AQ73">
        <f>SUMIFS(AQ$8:AQ$68,$B$8:$B$68,$B73)</f>
        <v/>
      </c>
      <c r="AR73">
        <f>SUMIFS(AR$8:AR$68,$B$8:$B$68,$B73)</f>
        <v/>
      </c>
      <c r="AS73">
        <f>SUMIFS(AS$8:AS$68,$B$8:$B$68,$B73)</f>
        <v/>
      </c>
      <c r="AT73">
        <f>SUMIFS(AT$8:AT$68,$B$8:$B$68,$B73)</f>
        <v/>
      </c>
      <c r="AU73">
        <f>SUMIFS(AU$8:AU$68,$B$8:$B$68,$B73)</f>
        <v/>
      </c>
      <c r="AV73">
        <f>SUMIFS(AV$8:AV$68,$B$8:$B$68,$B73)</f>
        <v/>
      </c>
      <c r="AW73">
        <f>SUMIFS(AW$8:AW$68,$B$8:$B$68,$B73)</f>
        <v/>
      </c>
      <c r="AX73">
        <f>SUMIFS(AX$8:AX$68,$B$8:$B$68,$B73)</f>
        <v/>
      </c>
      <c r="AY73">
        <f>SUMIFS(AY$8:AY$68,$B$8:$B$68,$B73)</f>
        <v/>
      </c>
      <c r="AZ73">
        <f>SUMIFS(AZ$8:AZ$68,$B$8:$B$68,$B73)</f>
        <v/>
      </c>
      <c r="BA73">
        <f>SUMIFS(BA$8:BA$68,$B$8:$B$68,$B73)</f>
        <v/>
      </c>
      <c r="BB73">
        <f>SUMIFS(BB$8:BB$68,$B$8:$B$68,$B73)</f>
        <v/>
      </c>
      <c r="BC73">
        <f>SUMIFS(BC$8:BC$68,$B$8:$B$68,$B73)</f>
        <v/>
      </c>
      <c r="BD73">
        <f>SUMIFS(BD$8:BD$68,$B$8:$B$68,$B73)</f>
        <v/>
      </c>
      <c r="BE73">
        <f>SUMIFS(BE$8:BE$68,$B$8:$B$68,$B73)</f>
        <v/>
      </c>
      <c r="BF73">
        <f>SUMIFS(BF$8:BF$68,$B$8:$B$68,$B73)</f>
        <v/>
      </c>
      <c r="BG73">
        <f>SUMIFS(BG$8:BG$68,$B$8:$B$68,$B73)</f>
        <v/>
      </c>
      <c r="BH73">
        <f>SUMIFS(BH$8:BH$68,$B$8:$B$68,$B73)</f>
        <v/>
      </c>
      <c r="BI73">
        <f>SUMIFS(BI$8:BI$68,$B$8:$B$68,$B73)</f>
        <v/>
      </c>
      <c r="BJ73">
        <f>SUMIFS(BJ$8:BJ$68,$B$8:$B$68,$B73)</f>
        <v/>
      </c>
      <c r="BK73">
        <f>SUMIFS(BK$8:BK$68,$B$8:$B$68,$B73)</f>
        <v/>
      </c>
      <c r="BL73">
        <f>SUMIFS(BL$8:BL$68,$B$8:$B$68,$B73)</f>
        <v/>
      </c>
      <c r="BM73">
        <f>SUMIFS(BM$8:BM$68,$B$8:$B$68,$B73)</f>
        <v/>
      </c>
      <c r="BN73">
        <f>SUMIFS(BN$8:BN$68,$B$8:$B$68,$B73)</f>
        <v/>
      </c>
      <c r="BO73">
        <f>SUMIFS(BO$8:BO$68,$B$8:$B$68,$B73)</f>
        <v/>
      </c>
      <c r="BP73">
        <f>SUMIFS(BP$8:BP$68,$B$8:$B$68,$B73)</f>
        <v/>
      </c>
      <c r="BQ73">
        <f>SUMIFS(BQ$8:BQ$68,$B$8:$B$68,$B73)</f>
        <v/>
      </c>
      <c r="BR73">
        <f>SUMIFS(BR$8:BR$68,$B$8:$B$68,$B73)</f>
        <v/>
      </c>
      <c r="BS73">
        <f>SUMIFS(BS$8:BS$68,$B$8:$B$68,$B73)</f>
        <v/>
      </c>
      <c r="BT73">
        <f>SUMIFS(BT$8:BT$68,$B$8:$B$68,$B73)</f>
        <v/>
      </c>
      <c r="BU73">
        <f>SUMIFS(BU$8:BU$68,$B$8:$B$68,$B73)</f>
        <v/>
      </c>
      <c r="BV73">
        <f>SUMIFS(BV$8:BV$68,$B$8:$B$68,$B73)</f>
        <v/>
      </c>
      <c r="BW73">
        <f>SUMIFS(BW$8:BW$68,$B$8:$B$68,$B73)</f>
        <v/>
      </c>
      <c r="BX73">
        <f>SUMIFS(BX$8:BX$68,$B$8:$B$68,$B73)</f>
        <v/>
      </c>
      <c r="BY73">
        <f>SUMIFS(BY$8:BY$68,$B$8:$B$68,$B73)</f>
        <v/>
      </c>
    </row>
    <row r="74" spans="1:77">
      <c r="A74">
        <f>CONCATENATE(A$69,B74)</f>
        <v/>
      </c>
      <c r="B74" t="s">
        <v>89</v>
      </c>
      <c r="D74" t="s">
        <v>35</v>
      </c>
      <c r="G74">
        <f>SUMIFS(G$8:G$68,$B$8:$B$68,$B74)</f>
        <v/>
      </c>
      <c r="H74">
        <f>SUMIFS(H$8:H$68,$B$8:$B$68,$B74)</f>
        <v/>
      </c>
      <c r="I74">
        <f>SUMIFS(I$8:I$68,$B$8:$B$68,$B74)</f>
        <v/>
      </c>
      <c r="J74">
        <f>SUMIFS(J$8:J$68,$B$8:$B$68,$B74)</f>
        <v/>
      </c>
      <c r="K74">
        <f>SUMIFS(K$8:K$68,$B$8:$B$68,$B74)</f>
        <v/>
      </c>
      <c r="L74">
        <f>SUMIFS(L$8:L$68,$B$8:$B$68,$B74)</f>
        <v/>
      </c>
      <c r="M74">
        <f>SUMIFS(M$8:M$68,$B$8:$B$68,$B74)</f>
        <v/>
      </c>
      <c r="N74">
        <f>SUMIFS(N$8:N$68,$B$8:$B$68,$B74)</f>
        <v/>
      </c>
      <c r="O74">
        <f>SUMIFS(O$8:O$68,$B$8:$B$68,$B74)</f>
        <v/>
      </c>
      <c r="P74">
        <f>SUMIFS(P$8:P$68,$B$8:$B$68,$B74)</f>
        <v/>
      </c>
      <c r="Q74">
        <f>SUMIFS(Q$8:Q$68,$B$8:$B$68,$B74)</f>
        <v/>
      </c>
      <c r="R74">
        <f>SUMIFS(R$8:R$68,$B$8:$B$68,$B74)</f>
        <v/>
      </c>
      <c r="S74">
        <f>SUMIFS(S$8:S$68,$B$8:$B$68,$B74)</f>
        <v/>
      </c>
      <c r="T74">
        <f>SUMIFS(T$8:T$68,$B$8:$B$68,$B74)</f>
        <v/>
      </c>
      <c r="U74">
        <f>SUMIFS(U$8:U$68,$B$8:$B$68,$B74)</f>
        <v/>
      </c>
      <c r="V74">
        <f>SUMIFS(V$8:V$68,$B$8:$B$68,$B74)</f>
        <v/>
      </c>
      <c r="W74">
        <f>SUMIFS(W$8:W$68,$B$8:$B$68,$B74)</f>
        <v/>
      </c>
      <c r="X74">
        <f>SUMIFS(X$8:X$68,$B$8:$B$68,$B74)</f>
        <v/>
      </c>
      <c r="Y74">
        <f>SUMIFS(Y$8:Y$68,$B$8:$B$68,$B74)</f>
        <v/>
      </c>
      <c r="Z74">
        <f>SUMIFS(Z$8:Z$68,$B$8:$B$68,$B74)</f>
        <v/>
      </c>
      <c r="AA74">
        <f>SUMIFS(AA$8:AA$68,$B$8:$B$68,$B74)</f>
        <v/>
      </c>
      <c r="AB74">
        <f>SUMIFS(AB$8:AB$68,$B$8:$B$68,$B74)</f>
        <v/>
      </c>
      <c r="AC74">
        <f>SUMIFS(AC$8:AC$68,$B$8:$B$68,$B74)</f>
        <v/>
      </c>
      <c r="AD74">
        <f>SUMIFS(AD$8:AD$68,$B$8:$B$68,$B74)</f>
        <v/>
      </c>
      <c r="AE74">
        <f>SUMIFS(AE$8:AE$68,$B$8:$B$68,$B74)</f>
        <v/>
      </c>
      <c r="AF74">
        <f>SUMIFS(AF$8:AF$68,$B$8:$B$68,$B74)</f>
        <v/>
      </c>
      <c r="AG74">
        <f>SUMIFS(AG$8:AG$68,$B$8:$B$68,$B74)</f>
        <v/>
      </c>
      <c r="AH74">
        <f>SUMIFS(AH$8:AH$68,$B$8:$B$68,$B74)</f>
        <v/>
      </c>
      <c r="AI74">
        <f>SUMIFS(AI$8:AI$68,$B$8:$B$68,$B74)</f>
        <v/>
      </c>
      <c r="AJ74">
        <f>SUMIFS(AJ$8:AJ$68,$B$8:$B$68,$B74)</f>
        <v/>
      </c>
      <c r="AK74">
        <f>SUMIFS(AK$8:AK$68,$B$8:$B$68,$B74)</f>
        <v/>
      </c>
      <c r="AL74">
        <f>SUMIFS(AL$8:AL$68,$B$8:$B$68,$B74)</f>
        <v/>
      </c>
      <c r="AM74">
        <f>SUMIFS(AM$8:AM$68,$B$8:$B$68,$B74)</f>
        <v/>
      </c>
      <c r="AN74">
        <f>SUMIFS(AN$8:AN$68,$B$8:$B$68,$B74)</f>
        <v/>
      </c>
      <c r="AO74">
        <f>SUMIFS(AO$8:AO$68,$B$8:$B$68,$B74)</f>
        <v/>
      </c>
      <c r="AP74">
        <f>SUMIFS(AP$8:AP$68,$B$8:$B$68,$B74)</f>
        <v/>
      </c>
      <c r="AQ74">
        <f>SUMIFS(AQ$8:AQ$68,$B$8:$B$68,$B74)</f>
        <v/>
      </c>
      <c r="AR74">
        <f>SUMIFS(AR$8:AR$68,$B$8:$B$68,$B74)</f>
        <v/>
      </c>
      <c r="AS74">
        <f>SUMIFS(AS$8:AS$68,$B$8:$B$68,$B74)</f>
        <v/>
      </c>
      <c r="AT74">
        <f>SUMIFS(AT$8:AT$68,$B$8:$B$68,$B74)</f>
        <v/>
      </c>
      <c r="AU74">
        <f>SUMIFS(AU$8:AU$68,$B$8:$B$68,$B74)</f>
        <v/>
      </c>
      <c r="AV74">
        <f>SUMIFS(AV$8:AV$68,$B$8:$B$68,$B74)</f>
        <v/>
      </c>
      <c r="AW74">
        <f>SUMIFS(AW$8:AW$68,$B$8:$B$68,$B74)</f>
        <v/>
      </c>
      <c r="AX74">
        <f>SUMIFS(AX$8:AX$68,$B$8:$B$68,$B74)</f>
        <v/>
      </c>
      <c r="AY74">
        <f>SUMIFS(AY$8:AY$68,$B$8:$B$68,$B74)</f>
        <v/>
      </c>
      <c r="AZ74">
        <f>SUMIFS(AZ$8:AZ$68,$B$8:$B$68,$B74)</f>
        <v/>
      </c>
      <c r="BA74">
        <f>SUMIFS(BA$8:BA$68,$B$8:$B$68,$B74)</f>
        <v/>
      </c>
      <c r="BB74">
        <f>SUMIFS(BB$8:BB$68,$B$8:$B$68,$B74)</f>
        <v/>
      </c>
      <c r="BC74">
        <f>SUMIFS(BC$8:BC$68,$B$8:$B$68,$B74)</f>
        <v/>
      </c>
      <c r="BD74">
        <f>SUMIFS(BD$8:BD$68,$B$8:$B$68,$B74)</f>
        <v/>
      </c>
      <c r="BE74">
        <f>SUMIFS(BE$8:BE$68,$B$8:$B$68,$B74)</f>
        <v/>
      </c>
      <c r="BF74">
        <f>SUMIFS(BF$8:BF$68,$B$8:$B$68,$B74)</f>
        <v/>
      </c>
      <c r="BG74">
        <f>SUMIFS(BG$8:BG$68,$B$8:$B$68,$B74)</f>
        <v/>
      </c>
      <c r="BH74">
        <f>SUMIFS(BH$8:BH$68,$B$8:$B$68,$B74)</f>
        <v/>
      </c>
      <c r="BI74">
        <f>SUMIFS(BI$8:BI$68,$B$8:$B$68,$B74)</f>
        <v/>
      </c>
      <c r="BJ74">
        <f>SUMIFS(BJ$8:BJ$68,$B$8:$B$68,$B74)</f>
        <v/>
      </c>
      <c r="BK74">
        <f>SUMIFS(BK$8:BK$68,$B$8:$B$68,$B74)</f>
        <v/>
      </c>
      <c r="BL74">
        <f>SUMIFS(BL$8:BL$68,$B$8:$B$68,$B74)</f>
        <v/>
      </c>
      <c r="BM74">
        <f>SUMIFS(BM$8:BM$68,$B$8:$B$68,$B74)</f>
        <v/>
      </c>
      <c r="BN74">
        <f>SUMIFS(BN$8:BN$68,$B$8:$B$68,$B74)</f>
        <v/>
      </c>
      <c r="BO74">
        <f>SUMIFS(BO$8:BO$68,$B$8:$B$68,$B74)</f>
        <v/>
      </c>
      <c r="BP74">
        <f>SUMIFS(BP$8:BP$68,$B$8:$B$68,$B74)</f>
        <v/>
      </c>
      <c r="BQ74">
        <f>SUMIFS(BQ$8:BQ$68,$B$8:$B$68,$B74)</f>
        <v/>
      </c>
      <c r="BR74">
        <f>SUMIFS(BR$8:BR$68,$B$8:$B$68,$B74)</f>
        <v/>
      </c>
      <c r="BS74">
        <f>SUMIFS(BS$8:BS$68,$B$8:$B$68,$B74)</f>
        <v/>
      </c>
      <c r="BT74">
        <f>SUMIFS(BT$8:BT$68,$B$8:$B$68,$B74)</f>
        <v/>
      </c>
      <c r="BU74">
        <f>SUMIFS(BU$8:BU$68,$B$8:$B$68,$B74)</f>
        <v/>
      </c>
      <c r="BV74">
        <f>SUMIFS(BV$8:BV$68,$B$8:$B$68,$B74)</f>
        <v/>
      </c>
      <c r="BW74">
        <f>SUMIFS(BW$8:BW$68,$B$8:$B$68,$B74)</f>
        <v/>
      </c>
      <c r="BX74">
        <f>SUMIFS(BX$8:BX$68,$B$8:$B$68,$B74)</f>
        <v/>
      </c>
      <c r="BY74">
        <f>SUMIFS(BY$8:BY$68,$B$8:$B$68,$B74)</f>
        <v/>
      </c>
    </row>
    <row r="75" spans="1:77">
      <c r="A75">
        <f>CONCATENATE(A$69,B75)</f>
        <v/>
      </c>
      <c r="B75" t="s">
        <v>47</v>
      </c>
      <c r="D75" t="s">
        <v>35</v>
      </c>
      <c r="G75">
        <f>SUMIFS(G$8:G$68,$B$8:$B$68,$B75)</f>
        <v/>
      </c>
      <c r="H75">
        <f>SUMIFS(H$8:H$68,$B$8:$B$68,$B75)</f>
        <v/>
      </c>
      <c r="I75">
        <f>SUMIFS(I$8:I$68,$B$8:$B$68,$B75)</f>
        <v/>
      </c>
      <c r="J75">
        <f>SUMIFS(J$8:J$68,$B$8:$B$68,$B75)</f>
        <v/>
      </c>
      <c r="K75">
        <f>SUMIFS(K$8:K$68,$B$8:$B$68,$B75)</f>
        <v/>
      </c>
      <c r="L75">
        <f>SUMIFS(L$8:L$68,$B$8:$B$68,$B75)</f>
        <v/>
      </c>
      <c r="M75">
        <f>SUMIFS(M$8:M$68,$B$8:$B$68,$B75)</f>
        <v/>
      </c>
      <c r="N75">
        <f>SUMIFS(N$8:N$68,$B$8:$B$68,$B75)</f>
        <v/>
      </c>
      <c r="O75">
        <f>SUMIFS(O$8:O$68,$B$8:$B$68,$B75)</f>
        <v/>
      </c>
      <c r="P75">
        <f>SUMIFS(P$8:P$68,$B$8:$B$68,$B75)</f>
        <v/>
      </c>
      <c r="Q75">
        <f>SUMIFS(Q$8:Q$68,$B$8:$B$68,$B75)</f>
        <v/>
      </c>
      <c r="R75">
        <f>SUMIFS(R$8:R$68,$B$8:$B$68,$B75)</f>
        <v/>
      </c>
      <c r="S75">
        <f>SUMIFS(S$8:S$68,$B$8:$B$68,$B75)</f>
        <v/>
      </c>
      <c r="T75">
        <f>SUMIFS(T$8:T$68,$B$8:$B$68,$B75)</f>
        <v/>
      </c>
      <c r="U75">
        <f>SUMIFS(U$8:U$68,$B$8:$B$68,$B75)</f>
        <v/>
      </c>
      <c r="V75">
        <f>SUMIFS(V$8:V$68,$B$8:$B$68,$B75)</f>
        <v/>
      </c>
      <c r="W75">
        <f>SUMIFS(W$8:W$68,$B$8:$B$68,$B75)</f>
        <v/>
      </c>
      <c r="X75">
        <f>SUMIFS(X$8:X$68,$B$8:$B$68,$B75)</f>
        <v/>
      </c>
      <c r="Y75">
        <f>SUMIFS(Y$8:Y$68,$B$8:$B$68,$B75)</f>
        <v/>
      </c>
      <c r="Z75">
        <f>SUMIFS(Z$8:Z$68,$B$8:$B$68,$B75)</f>
        <v/>
      </c>
      <c r="AA75">
        <f>SUMIFS(AA$8:AA$68,$B$8:$B$68,$B75)</f>
        <v/>
      </c>
      <c r="AB75">
        <f>SUMIFS(AB$8:AB$68,$B$8:$B$68,$B75)</f>
        <v/>
      </c>
      <c r="AC75">
        <f>SUMIFS(AC$8:AC$68,$B$8:$B$68,$B75)</f>
        <v/>
      </c>
      <c r="AD75">
        <f>SUMIFS(AD$8:AD$68,$B$8:$B$68,$B75)</f>
        <v/>
      </c>
      <c r="AE75">
        <f>SUMIFS(AE$8:AE$68,$B$8:$B$68,$B75)</f>
        <v/>
      </c>
      <c r="AF75">
        <f>SUMIFS(AF$8:AF$68,$B$8:$B$68,$B75)</f>
        <v/>
      </c>
      <c r="AG75">
        <f>SUMIFS(AG$8:AG$68,$B$8:$B$68,$B75)</f>
        <v/>
      </c>
      <c r="AH75">
        <f>SUMIFS(AH$8:AH$68,$B$8:$B$68,$B75)</f>
        <v/>
      </c>
      <c r="AI75">
        <f>SUMIFS(AI$8:AI$68,$B$8:$B$68,$B75)</f>
        <v/>
      </c>
      <c r="AJ75">
        <f>SUMIFS(AJ$8:AJ$68,$B$8:$B$68,$B75)</f>
        <v/>
      </c>
      <c r="AK75">
        <f>SUMIFS(AK$8:AK$68,$B$8:$B$68,$B75)</f>
        <v/>
      </c>
      <c r="AL75">
        <f>SUMIFS(AL$8:AL$68,$B$8:$B$68,$B75)</f>
        <v/>
      </c>
      <c r="AM75">
        <f>SUMIFS(AM$8:AM$68,$B$8:$B$68,$B75)</f>
        <v/>
      </c>
      <c r="AN75">
        <f>SUMIFS(AN$8:AN$68,$B$8:$B$68,$B75)</f>
        <v/>
      </c>
      <c r="AO75">
        <f>SUMIFS(AO$8:AO$68,$B$8:$B$68,$B75)</f>
        <v/>
      </c>
      <c r="AP75">
        <f>SUMIFS(AP$8:AP$68,$B$8:$B$68,$B75)</f>
        <v/>
      </c>
      <c r="AQ75">
        <f>SUMIFS(AQ$8:AQ$68,$B$8:$B$68,$B75)</f>
        <v/>
      </c>
      <c r="AR75">
        <f>SUMIFS(AR$8:AR$68,$B$8:$B$68,$B75)</f>
        <v/>
      </c>
      <c r="AS75">
        <f>SUMIFS(AS$8:AS$68,$B$8:$B$68,$B75)</f>
        <v/>
      </c>
      <c r="AT75">
        <f>SUMIFS(AT$8:AT$68,$B$8:$B$68,$B75)</f>
        <v/>
      </c>
      <c r="AU75">
        <f>SUMIFS(AU$8:AU$68,$B$8:$B$68,$B75)</f>
        <v/>
      </c>
      <c r="AV75">
        <f>SUMIFS(AV$8:AV$68,$B$8:$B$68,$B75)</f>
        <v/>
      </c>
      <c r="AW75">
        <f>SUMIFS(AW$8:AW$68,$B$8:$B$68,$B75)</f>
        <v/>
      </c>
      <c r="AX75">
        <f>SUMIFS(AX$8:AX$68,$B$8:$B$68,$B75)</f>
        <v/>
      </c>
      <c r="AY75">
        <f>SUMIFS(AY$8:AY$68,$B$8:$B$68,$B75)</f>
        <v/>
      </c>
      <c r="AZ75">
        <f>SUMIFS(AZ$8:AZ$68,$B$8:$B$68,$B75)</f>
        <v/>
      </c>
      <c r="BA75">
        <f>SUMIFS(BA$8:BA$68,$B$8:$B$68,$B75)</f>
        <v/>
      </c>
      <c r="BB75">
        <f>SUMIFS(BB$8:BB$68,$B$8:$B$68,$B75)</f>
        <v/>
      </c>
      <c r="BC75">
        <f>SUMIFS(BC$8:BC$68,$B$8:$B$68,$B75)</f>
        <v/>
      </c>
      <c r="BD75">
        <f>SUMIFS(BD$8:BD$68,$B$8:$B$68,$B75)</f>
        <v/>
      </c>
      <c r="BE75">
        <f>SUMIFS(BE$8:BE$68,$B$8:$B$68,$B75)</f>
        <v/>
      </c>
      <c r="BF75">
        <f>SUMIFS(BF$8:BF$68,$B$8:$B$68,$B75)</f>
        <v/>
      </c>
      <c r="BG75">
        <f>SUMIFS(BG$8:BG$68,$B$8:$B$68,$B75)</f>
        <v/>
      </c>
      <c r="BH75">
        <f>SUMIFS(BH$8:BH$68,$B$8:$B$68,$B75)</f>
        <v/>
      </c>
      <c r="BI75">
        <f>SUMIFS(BI$8:BI$68,$B$8:$B$68,$B75)</f>
        <v/>
      </c>
      <c r="BJ75">
        <f>SUMIFS(BJ$8:BJ$68,$B$8:$B$68,$B75)</f>
        <v/>
      </c>
      <c r="BK75">
        <f>SUMIFS(BK$8:BK$68,$B$8:$B$68,$B75)</f>
        <v/>
      </c>
      <c r="BL75">
        <f>SUMIFS(BL$8:BL$68,$B$8:$B$68,$B75)</f>
        <v/>
      </c>
      <c r="BM75">
        <f>SUMIFS(BM$8:BM$68,$B$8:$B$68,$B75)</f>
        <v/>
      </c>
      <c r="BN75">
        <f>SUMIFS(BN$8:BN$68,$B$8:$B$68,$B75)</f>
        <v/>
      </c>
      <c r="BO75">
        <f>SUMIFS(BO$8:BO$68,$B$8:$B$68,$B75)</f>
        <v/>
      </c>
      <c r="BP75">
        <f>SUMIFS(BP$8:BP$68,$B$8:$B$68,$B75)</f>
        <v/>
      </c>
      <c r="BQ75">
        <f>SUMIFS(BQ$8:BQ$68,$B$8:$B$68,$B75)</f>
        <v/>
      </c>
      <c r="BR75">
        <f>SUMIFS(BR$8:BR$68,$B$8:$B$68,$B75)</f>
        <v/>
      </c>
      <c r="BS75">
        <f>SUMIFS(BS$8:BS$68,$B$8:$B$68,$B75)</f>
        <v/>
      </c>
      <c r="BT75">
        <f>SUMIFS(BT$8:BT$68,$B$8:$B$68,$B75)</f>
        <v/>
      </c>
      <c r="BU75">
        <f>SUMIFS(BU$8:BU$68,$B$8:$B$68,$B75)</f>
        <v/>
      </c>
      <c r="BV75">
        <f>SUMIFS(BV$8:BV$68,$B$8:$B$68,$B75)</f>
        <v/>
      </c>
      <c r="BW75">
        <f>SUMIFS(BW$8:BW$68,$B$8:$B$68,$B75)</f>
        <v/>
      </c>
      <c r="BX75">
        <f>SUMIFS(BX$8:BX$68,$B$8:$B$68,$B75)</f>
        <v/>
      </c>
      <c r="BY75">
        <f>SUMIFS(BY$8:BY$68,$B$8:$B$68,$B75)</f>
        <v/>
      </c>
    </row>
    <row r="76" spans="1:77">
      <c r="A76">
        <f>CONCATENATE(A$69,B76)</f>
        <v/>
      </c>
      <c r="B76" t="s">
        <v>38</v>
      </c>
      <c r="D76" t="s">
        <v>35</v>
      </c>
      <c r="G76">
        <f>SUMIFS(G$8:G$68,$B$8:$B$68,$B76)</f>
        <v/>
      </c>
      <c r="H76">
        <f>SUMIFS(H$8:H$68,$B$8:$B$68,$B76)</f>
        <v/>
      </c>
      <c r="I76">
        <f>SUMIFS(I$8:I$68,$B$8:$B$68,$B76)</f>
        <v/>
      </c>
      <c r="J76">
        <f>SUMIFS(J$8:J$68,$B$8:$B$68,$B76)</f>
        <v/>
      </c>
      <c r="K76">
        <f>SUMIFS(K$8:K$68,$B$8:$B$68,$B76)</f>
        <v/>
      </c>
      <c r="L76">
        <f>SUMIFS(L$8:L$68,$B$8:$B$68,$B76)</f>
        <v/>
      </c>
      <c r="M76">
        <f>SUMIFS(M$8:M$68,$B$8:$B$68,$B76)</f>
        <v/>
      </c>
      <c r="N76">
        <f>SUMIFS(N$8:N$68,$B$8:$B$68,$B76)</f>
        <v/>
      </c>
      <c r="O76">
        <f>SUMIFS(O$8:O$68,$B$8:$B$68,$B76)</f>
        <v/>
      </c>
      <c r="P76">
        <f>SUMIFS(P$8:P$68,$B$8:$B$68,$B76)</f>
        <v/>
      </c>
      <c r="Q76">
        <f>SUMIFS(Q$8:Q$68,$B$8:$B$68,$B76)</f>
        <v/>
      </c>
      <c r="R76">
        <f>SUMIFS(R$8:R$68,$B$8:$B$68,$B76)</f>
        <v/>
      </c>
      <c r="S76">
        <f>SUMIFS(S$8:S$68,$B$8:$B$68,$B76)</f>
        <v/>
      </c>
      <c r="T76">
        <f>SUMIFS(T$8:T$68,$B$8:$B$68,$B76)</f>
        <v/>
      </c>
      <c r="U76">
        <f>SUMIFS(U$8:U$68,$B$8:$B$68,$B76)</f>
        <v/>
      </c>
      <c r="V76">
        <f>SUMIFS(V$8:V$68,$B$8:$B$68,$B76)</f>
        <v/>
      </c>
      <c r="W76">
        <f>SUMIFS(W$8:W$68,$B$8:$B$68,$B76)</f>
        <v/>
      </c>
      <c r="X76">
        <f>SUMIFS(X$8:X$68,$B$8:$B$68,$B76)</f>
        <v/>
      </c>
      <c r="Y76">
        <f>SUMIFS(Y$8:Y$68,$B$8:$B$68,$B76)</f>
        <v/>
      </c>
      <c r="Z76">
        <f>SUMIFS(Z$8:Z$68,$B$8:$B$68,$B76)</f>
        <v/>
      </c>
      <c r="AA76">
        <f>SUMIFS(AA$8:AA$68,$B$8:$B$68,$B76)</f>
        <v/>
      </c>
      <c r="AB76">
        <f>SUMIFS(AB$8:AB$68,$B$8:$B$68,$B76)</f>
        <v/>
      </c>
      <c r="AC76">
        <f>SUMIFS(AC$8:AC$68,$B$8:$B$68,$B76)</f>
        <v/>
      </c>
      <c r="AD76">
        <f>SUMIFS(AD$8:AD$68,$B$8:$B$68,$B76)</f>
        <v/>
      </c>
      <c r="AE76">
        <f>SUMIFS(AE$8:AE$68,$B$8:$B$68,$B76)</f>
        <v/>
      </c>
      <c r="AF76">
        <f>SUMIFS(AF$8:AF$68,$B$8:$B$68,$B76)</f>
        <v/>
      </c>
      <c r="AG76">
        <f>SUMIFS(AG$8:AG$68,$B$8:$B$68,$B76)</f>
        <v/>
      </c>
      <c r="AH76">
        <f>SUMIFS(AH$8:AH$68,$B$8:$B$68,$B76)</f>
        <v/>
      </c>
      <c r="AI76">
        <f>SUMIFS(AI$8:AI$68,$B$8:$B$68,$B76)</f>
        <v/>
      </c>
      <c r="AJ76">
        <f>SUMIFS(AJ$8:AJ$68,$B$8:$B$68,$B76)</f>
        <v/>
      </c>
      <c r="AK76">
        <f>SUMIFS(AK$8:AK$68,$B$8:$B$68,$B76)</f>
        <v/>
      </c>
      <c r="AL76">
        <f>SUMIFS(AL$8:AL$68,$B$8:$B$68,$B76)</f>
        <v/>
      </c>
      <c r="AM76">
        <f>SUMIFS(AM$8:AM$68,$B$8:$B$68,$B76)</f>
        <v/>
      </c>
      <c r="AN76">
        <f>SUMIFS(AN$8:AN$68,$B$8:$B$68,$B76)</f>
        <v/>
      </c>
      <c r="AO76">
        <f>SUMIFS(AO$8:AO$68,$B$8:$B$68,$B76)</f>
        <v/>
      </c>
      <c r="AP76">
        <f>SUMIFS(AP$8:AP$68,$B$8:$B$68,$B76)</f>
        <v/>
      </c>
      <c r="AQ76">
        <f>SUMIFS(AQ$8:AQ$68,$B$8:$B$68,$B76)</f>
        <v/>
      </c>
      <c r="AR76">
        <f>SUMIFS(AR$8:AR$68,$B$8:$B$68,$B76)</f>
        <v/>
      </c>
      <c r="AS76">
        <f>SUMIFS(AS$8:AS$68,$B$8:$B$68,$B76)</f>
        <v/>
      </c>
      <c r="AT76">
        <f>SUMIFS(AT$8:AT$68,$B$8:$B$68,$B76)</f>
        <v/>
      </c>
      <c r="AU76">
        <f>SUMIFS(AU$8:AU$68,$B$8:$B$68,$B76)</f>
        <v/>
      </c>
      <c r="AV76">
        <f>SUMIFS(AV$8:AV$68,$B$8:$B$68,$B76)</f>
        <v/>
      </c>
      <c r="AW76">
        <f>SUMIFS(AW$8:AW$68,$B$8:$B$68,$B76)</f>
        <v/>
      </c>
      <c r="AX76">
        <f>SUMIFS(AX$8:AX$68,$B$8:$B$68,$B76)</f>
        <v/>
      </c>
      <c r="AY76">
        <f>SUMIFS(AY$8:AY$68,$B$8:$B$68,$B76)</f>
        <v/>
      </c>
      <c r="AZ76">
        <f>SUMIFS(AZ$8:AZ$68,$B$8:$B$68,$B76)</f>
        <v/>
      </c>
      <c r="BA76">
        <f>SUMIFS(BA$8:BA$68,$B$8:$B$68,$B76)</f>
        <v/>
      </c>
      <c r="BB76">
        <f>SUMIFS(BB$8:BB$68,$B$8:$B$68,$B76)</f>
        <v/>
      </c>
      <c r="BC76">
        <f>SUMIFS(BC$8:BC$68,$B$8:$B$68,$B76)</f>
        <v/>
      </c>
      <c r="BD76">
        <f>SUMIFS(BD$8:BD$68,$B$8:$B$68,$B76)</f>
        <v/>
      </c>
      <c r="BE76">
        <f>SUMIFS(BE$8:BE$68,$B$8:$B$68,$B76)</f>
        <v/>
      </c>
      <c r="BF76">
        <f>SUMIFS(BF$8:BF$68,$B$8:$B$68,$B76)</f>
        <v/>
      </c>
      <c r="BG76">
        <f>SUMIFS(BG$8:BG$68,$B$8:$B$68,$B76)</f>
        <v/>
      </c>
      <c r="BH76">
        <f>SUMIFS(BH$8:BH$68,$B$8:$B$68,$B76)</f>
        <v/>
      </c>
      <c r="BI76">
        <f>SUMIFS(BI$8:BI$68,$B$8:$B$68,$B76)</f>
        <v/>
      </c>
      <c r="BJ76">
        <f>SUMIFS(BJ$8:BJ$68,$B$8:$B$68,$B76)</f>
        <v/>
      </c>
      <c r="BK76">
        <f>SUMIFS(BK$8:BK$68,$B$8:$B$68,$B76)</f>
        <v/>
      </c>
      <c r="BL76">
        <f>SUMIFS(BL$8:BL$68,$B$8:$B$68,$B76)</f>
        <v/>
      </c>
      <c r="BM76">
        <f>SUMIFS(BM$8:BM$68,$B$8:$B$68,$B76)</f>
        <v/>
      </c>
      <c r="BN76">
        <f>SUMIFS(BN$8:BN$68,$B$8:$B$68,$B76)</f>
        <v/>
      </c>
      <c r="BO76">
        <f>SUMIFS(BO$8:BO$68,$B$8:$B$68,$B76)</f>
        <v/>
      </c>
      <c r="BP76">
        <f>SUMIFS(BP$8:BP$68,$B$8:$B$68,$B76)</f>
        <v/>
      </c>
      <c r="BQ76">
        <f>SUMIFS(BQ$8:BQ$68,$B$8:$B$68,$B76)</f>
        <v/>
      </c>
      <c r="BR76">
        <f>SUMIFS(BR$8:BR$68,$B$8:$B$68,$B76)</f>
        <v/>
      </c>
      <c r="BS76">
        <f>SUMIFS(BS$8:BS$68,$B$8:$B$68,$B76)</f>
        <v/>
      </c>
      <c r="BT76">
        <f>SUMIFS(BT$8:BT$68,$B$8:$B$68,$B76)</f>
        <v/>
      </c>
      <c r="BU76">
        <f>SUMIFS(BU$8:BU$68,$B$8:$B$68,$B76)</f>
        <v/>
      </c>
      <c r="BV76">
        <f>SUMIFS(BV$8:BV$68,$B$8:$B$68,$B76)</f>
        <v/>
      </c>
      <c r="BW76">
        <f>SUMIFS(BW$8:BW$68,$B$8:$B$68,$B76)</f>
        <v/>
      </c>
      <c r="BX76">
        <f>SUMIFS(BX$8:BX$68,$B$8:$B$68,$B76)</f>
        <v/>
      </c>
      <c r="BY76">
        <f>SUMIFS(BY$8:BY$68,$B$8:$B$68,$B76)</f>
        <v/>
      </c>
    </row>
    <row r="77" spans="1:77">
      <c r="A77">
        <f>CONCATENATE(A$69,B77)</f>
        <v/>
      </c>
      <c r="B77" t="s">
        <v>66</v>
      </c>
      <c r="D77" t="s">
        <v>35</v>
      </c>
      <c r="G77">
        <f>SUMIFS(G$8:G$68,$B$8:$B$68,$B77)</f>
        <v/>
      </c>
      <c r="H77">
        <f>SUMIFS(H$8:H$68,$B$8:$B$68,$B77)</f>
        <v/>
      </c>
      <c r="I77">
        <f>SUMIFS(I$8:I$68,$B$8:$B$68,$B77)</f>
        <v/>
      </c>
      <c r="J77">
        <f>SUMIFS(J$8:J$68,$B$8:$B$68,$B77)</f>
        <v/>
      </c>
      <c r="K77">
        <f>SUMIFS(K$8:K$68,$B$8:$B$68,$B77)</f>
        <v/>
      </c>
      <c r="L77">
        <f>SUMIFS(L$8:L$68,$B$8:$B$68,$B77)</f>
        <v/>
      </c>
      <c r="M77">
        <f>SUMIFS(M$8:M$68,$B$8:$B$68,$B77)</f>
        <v/>
      </c>
      <c r="N77">
        <f>SUMIFS(N$8:N$68,$B$8:$B$68,$B77)</f>
        <v/>
      </c>
      <c r="O77">
        <f>SUMIFS(O$8:O$68,$B$8:$B$68,$B77)</f>
        <v/>
      </c>
      <c r="P77">
        <f>SUMIFS(P$8:P$68,$B$8:$B$68,$B77)</f>
        <v/>
      </c>
      <c r="Q77">
        <f>SUMIFS(Q$8:Q$68,$B$8:$B$68,$B77)</f>
        <v/>
      </c>
      <c r="R77">
        <f>SUMIFS(R$8:R$68,$B$8:$B$68,$B77)</f>
        <v/>
      </c>
      <c r="S77">
        <f>SUMIFS(S$8:S$68,$B$8:$B$68,$B77)</f>
        <v/>
      </c>
      <c r="T77">
        <f>SUMIFS(T$8:T$68,$B$8:$B$68,$B77)</f>
        <v/>
      </c>
      <c r="U77">
        <f>SUMIFS(U$8:U$68,$B$8:$B$68,$B77)</f>
        <v/>
      </c>
      <c r="V77">
        <f>SUMIFS(V$8:V$68,$B$8:$B$68,$B77)</f>
        <v/>
      </c>
      <c r="W77">
        <f>SUMIFS(W$8:W$68,$B$8:$B$68,$B77)</f>
        <v/>
      </c>
      <c r="X77">
        <f>SUMIFS(X$8:X$68,$B$8:$B$68,$B77)</f>
        <v/>
      </c>
      <c r="Y77">
        <f>SUMIFS(Y$8:Y$68,$B$8:$B$68,$B77)</f>
        <v/>
      </c>
      <c r="Z77">
        <f>SUMIFS(Z$8:Z$68,$B$8:$B$68,$B77)</f>
        <v/>
      </c>
      <c r="AA77">
        <f>SUMIFS(AA$8:AA$68,$B$8:$B$68,$B77)</f>
        <v/>
      </c>
      <c r="AB77">
        <f>SUMIFS(AB$8:AB$68,$B$8:$B$68,$B77)</f>
        <v/>
      </c>
      <c r="AC77">
        <f>SUMIFS(AC$8:AC$68,$B$8:$B$68,$B77)</f>
        <v/>
      </c>
      <c r="AD77">
        <f>SUMIFS(AD$8:AD$68,$B$8:$B$68,$B77)</f>
        <v/>
      </c>
      <c r="AE77">
        <f>SUMIFS(AE$8:AE$68,$B$8:$B$68,$B77)</f>
        <v/>
      </c>
      <c r="AF77">
        <f>SUMIFS(AF$8:AF$68,$B$8:$B$68,$B77)</f>
        <v/>
      </c>
      <c r="AG77">
        <f>SUMIFS(AG$8:AG$68,$B$8:$B$68,$B77)</f>
        <v/>
      </c>
      <c r="AH77">
        <f>SUMIFS(AH$8:AH$68,$B$8:$B$68,$B77)</f>
        <v/>
      </c>
      <c r="AI77">
        <f>SUMIFS(AI$8:AI$68,$B$8:$B$68,$B77)</f>
        <v/>
      </c>
      <c r="AJ77">
        <f>SUMIFS(AJ$8:AJ$68,$B$8:$B$68,$B77)</f>
        <v/>
      </c>
      <c r="AK77">
        <f>SUMIFS(AK$8:AK$68,$B$8:$B$68,$B77)</f>
        <v/>
      </c>
      <c r="AL77">
        <f>SUMIFS(AL$8:AL$68,$B$8:$B$68,$B77)</f>
        <v/>
      </c>
      <c r="AM77">
        <f>SUMIFS(AM$8:AM$68,$B$8:$B$68,$B77)</f>
        <v/>
      </c>
      <c r="AN77">
        <f>SUMIFS(AN$8:AN$68,$B$8:$B$68,$B77)</f>
        <v/>
      </c>
      <c r="AO77">
        <f>SUMIFS(AO$8:AO$68,$B$8:$B$68,$B77)</f>
        <v/>
      </c>
      <c r="AP77">
        <f>SUMIFS(AP$8:AP$68,$B$8:$B$68,$B77)</f>
        <v/>
      </c>
      <c r="AQ77">
        <f>SUMIFS(AQ$8:AQ$68,$B$8:$B$68,$B77)</f>
        <v/>
      </c>
      <c r="AR77">
        <f>SUMIFS(AR$8:AR$68,$B$8:$B$68,$B77)</f>
        <v/>
      </c>
      <c r="AS77">
        <f>SUMIFS(AS$8:AS$68,$B$8:$B$68,$B77)</f>
        <v/>
      </c>
      <c r="AT77">
        <f>SUMIFS(AT$8:AT$68,$B$8:$B$68,$B77)</f>
        <v/>
      </c>
      <c r="AU77">
        <f>SUMIFS(AU$8:AU$68,$B$8:$B$68,$B77)</f>
        <v/>
      </c>
      <c r="AV77">
        <f>SUMIFS(AV$8:AV$68,$B$8:$B$68,$B77)</f>
        <v/>
      </c>
      <c r="AW77">
        <f>SUMIFS(AW$8:AW$68,$B$8:$B$68,$B77)</f>
        <v/>
      </c>
      <c r="AX77">
        <f>SUMIFS(AX$8:AX$68,$B$8:$B$68,$B77)</f>
        <v/>
      </c>
      <c r="AY77">
        <f>SUMIFS(AY$8:AY$68,$B$8:$B$68,$B77)</f>
        <v/>
      </c>
      <c r="AZ77">
        <f>SUMIFS(AZ$8:AZ$68,$B$8:$B$68,$B77)</f>
        <v/>
      </c>
      <c r="BA77">
        <f>SUMIFS(BA$8:BA$68,$B$8:$B$68,$B77)</f>
        <v/>
      </c>
      <c r="BB77">
        <f>SUMIFS(BB$8:BB$68,$B$8:$B$68,$B77)</f>
        <v/>
      </c>
      <c r="BC77">
        <f>SUMIFS(BC$8:BC$68,$B$8:$B$68,$B77)</f>
        <v/>
      </c>
      <c r="BD77">
        <f>SUMIFS(BD$8:BD$68,$B$8:$B$68,$B77)</f>
        <v/>
      </c>
      <c r="BE77">
        <f>SUMIFS(BE$8:BE$68,$B$8:$B$68,$B77)</f>
        <v/>
      </c>
      <c r="BF77">
        <f>SUMIFS(BF$8:BF$68,$B$8:$B$68,$B77)</f>
        <v/>
      </c>
      <c r="BG77">
        <f>SUMIFS(BG$8:BG$68,$B$8:$B$68,$B77)</f>
        <v/>
      </c>
      <c r="BH77">
        <f>SUMIFS(BH$8:BH$68,$B$8:$B$68,$B77)</f>
        <v/>
      </c>
      <c r="BI77">
        <f>SUMIFS(BI$8:BI$68,$B$8:$B$68,$B77)</f>
        <v/>
      </c>
      <c r="BJ77">
        <f>SUMIFS(BJ$8:BJ$68,$B$8:$B$68,$B77)</f>
        <v/>
      </c>
      <c r="BK77">
        <f>SUMIFS(BK$8:BK$68,$B$8:$B$68,$B77)</f>
        <v/>
      </c>
      <c r="BL77">
        <f>SUMIFS(BL$8:BL$68,$B$8:$B$68,$B77)</f>
        <v/>
      </c>
      <c r="BM77">
        <f>SUMIFS(BM$8:BM$68,$B$8:$B$68,$B77)</f>
        <v/>
      </c>
      <c r="BN77">
        <f>SUMIFS(BN$8:BN$68,$B$8:$B$68,$B77)</f>
        <v/>
      </c>
      <c r="BO77">
        <f>SUMIFS(BO$8:BO$68,$B$8:$B$68,$B77)</f>
        <v/>
      </c>
      <c r="BP77">
        <f>SUMIFS(BP$8:BP$68,$B$8:$B$68,$B77)</f>
        <v/>
      </c>
      <c r="BQ77">
        <f>SUMIFS(BQ$8:BQ$68,$B$8:$B$68,$B77)</f>
        <v/>
      </c>
      <c r="BR77">
        <f>SUMIFS(BR$8:BR$68,$B$8:$B$68,$B77)</f>
        <v/>
      </c>
      <c r="BS77">
        <f>SUMIFS(BS$8:BS$68,$B$8:$B$68,$B77)</f>
        <v/>
      </c>
      <c r="BT77">
        <f>SUMIFS(BT$8:BT$68,$B$8:$B$68,$B77)</f>
        <v/>
      </c>
      <c r="BU77">
        <f>SUMIFS(BU$8:BU$68,$B$8:$B$68,$B77)</f>
        <v/>
      </c>
      <c r="BV77">
        <f>SUMIFS(BV$8:BV$68,$B$8:$B$68,$B77)</f>
        <v/>
      </c>
      <c r="BW77">
        <f>SUMIFS(BW$8:BW$68,$B$8:$B$68,$B77)</f>
        <v/>
      </c>
      <c r="BX77">
        <f>SUMIFS(BX$8:BX$68,$B$8:$B$68,$B77)</f>
        <v/>
      </c>
      <c r="BY77">
        <f>SUMIFS(BY$8:BY$68,$B$8:$B$68,$B77)</f>
        <v/>
      </c>
    </row>
    <row r="78" spans="1:77">
      <c r="A78">
        <f>CONCATENATE(A$69,B78)</f>
        <v/>
      </c>
      <c r="B78" t="s">
        <v>80</v>
      </c>
      <c r="D78" t="s">
        <v>35</v>
      </c>
      <c r="G78">
        <f>SUMIFS(G$8:G$68,$B$8:$B$68,$B78)</f>
        <v/>
      </c>
      <c r="H78">
        <f>SUMIFS(H$8:H$68,$B$8:$B$68,$B78)</f>
        <v/>
      </c>
      <c r="I78">
        <f>SUMIFS(I$8:I$68,$B$8:$B$68,$B78)</f>
        <v/>
      </c>
      <c r="J78">
        <f>SUMIFS(J$8:J$68,$B$8:$B$68,$B78)</f>
        <v/>
      </c>
      <c r="K78">
        <f>SUMIFS(K$8:K$68,$B$8:$B$68,$B78)</f>
        <v/>
      </c>
      <c r="L78">
        <f>SUMIFS(L$8:L$68,$B$8:$B$68,$B78)</f>
        <v/>
      </c>
      <c r="M78">
        <f>SUMIFS(M$8:M$68,$B$8:$B$68,$B78)</f>
        <v/>
      </c>
      <c r="N78">
        <f>SUMIFS(N$8:N$68,$B$8:$B$68,$B78)</f>
        <v/>
      </c>
      <c r="O78">
        <f>SUMIFS(O$8:O$68,$B$8:$B$68,$B78)</f>
        <v/>
      </c>
      <c r="P78">
        <f>SUMIFS(P$8:P$68,$B$8:$B$68,$B78)</f>
        <v/>
      </c>
      <c r="Q78">
        <f>SUMIFS(Q$8:Q$68,$B$8:$B$68,$B78)</f>
        <v/>
      </c>
      <c r="R78">
        <f>SUMIFS(R$8:R$68,$B$8:$B$68,$B78)</f>
        <v/>
      </c>
      <c r="S78">
        <f>SUMIFS(S$8:S$68,$B$8:$B$68,$B78)</f>
        <v/>
      </c>
      <c r="T78">
        <f>SUMIFS(T$8:T$68,$B$8:$B$68,$B78)</f>
        <v/>
      </c>
      <c r="U78">
        <f>SUMIFS(U$8:U$68,$B$8:$B$68,$B78)</f>
        <v/>
      </c>
      <c r="V78">
        <f>SUMIFS(V$8:V$68,$B$8:$B$68,$B78)</f>
        <v/>
      </c>
      <c r="W78">
        <f>SUMIFS(W$8:W$68,$B$8:$B$68,$B78)</f>
        <v/>
      </c>
      <c r="X78">
        <f>SUMIFS(X$8:X$68,$B$8:$B$68,$B78)</f>
        <v/>
      </c>
      <c r="Y78">
        <f>SUMIFS(Y$8:Y$68,$B$8:$B$68,$B78)</f>
        <v/>
      </c>
      <c r="Z78">
        <f>SUMIFS(Z$8:Z$68,$B$8:$B$68,$B78)</f>
        <v/>
      </c>
      <c r="AA78">
        <f>SUMIFS(AA$8:AA$68,$B$8:$B$68,$B78)</f>
        <v/>
      </c>
      <c r="AB78">
        <f>SUMIFS(AB$8:AB$68,$B$8:$B$68,$B78)</f>
        <v/>
      </c>
      <c r="AC78">
        <f>SUMIFS(AC$8:AC$68,$B$8:$B$68,$B78)</f>
        <v/>
      </c>
      <c r="AD78">
        <f>SUMIFS(AD$8:AD$68,$B$8:$B$68,$B78)</f>
        <v/>
      </c>
      <c r="AE78">
        <f>SUMIFS(AE$8:AE$68,$B$8:$B$68,$B78)</f>
        <v/>
      </c>
      <c r="AF78">
        <f>SUMIFS(AF$8:AF$68,$B$8:$B$68,$B78)</f>
        <v/>
      </c>
      <c r="AG78">
        <f>SUMIFS(AG$8:AG$68,$B$8:$B$68,$B78)</f>
        <v/>
      </c>
      <c r="AH78">
        <f>SUMIFS(AH$8:AH$68,$B$8:$B$68,$B78)</f>
        <v/>
      </c>
      <c r="AI78">
        <f>SUMIFS(AI$8:AI$68,$B$8:$B$68,$B78)</f>
        <v/>
      </c>
      <c r="AJ78">
        <f>SUMIFS(AJ$8:AJ$68,$B$8:$B$68,$B78)</f>
        <v/>
      </c>
      <c r="AK78">
        <f>SUMIFS(AK$8:AK$68,$B$8:$B$68,$B78)</f>
        <v/>
      </c>
      <c r="AL78">
        <f>SUMIFS(AL$8:AL$68,$B$8:$B$68,$B78)</f>
        <v/>
      </c>
      <c r="AM78">
        <f>SUMIFS(AM$8:AM$68,$B$8:$B$68,$B78)</f>
        <v/>
      </c>
      <c r="AN78">
        <f>SUMIFS(AN$8:AN$68,$B$8:$B$68,$B78)</f>
        <v/>
      </c>
      <c r="AO78">
        <f>SUMIFS(AO$8:AO$68,$B$8:$B$68,$B78)</f>
        <v/>
      </c>
      <c r="AP78">
        <f>SUMIFS(AP$8:AP$68,$B$8:$B$68,$B78)</f>
        <v/>
      </c>
      <c r="AQ78">
        <f>SUMIFS(AQ$8:AQ$68,$B$8:$B$68,$B78)</f>
        <v/>
      </c>
      <c r="AR78">
        <f>SUMIFS(AR$8:AR$68,$B$8:$B$68,$B78)</f>
        <v/>
      </c>
      <c r="AS78">
        <f>SUMIFS(AS$8:AS$68,$B$8:$B$68,$B78)</f>
        <v/>
      </c>
      <c r="AT78">
        <f>SUMIFS(AT$8:AT$68,$B$8:$B$68,$B78)</f>
        <v/>
      </c>
      <c r="AU78">
        <f>SUMIFS(AU$8:AU$68,$B$8:$B$68,$B78)</f>
        <v/>
      </c>
      <c r="AV78">
        <f>SUMIFS(AV$8:AV$68,$B$8:$B$68,$B78)</f>
        <v/>
      </c>
      <c r="AW78">
        <f>SUMIFS(AW$8:AW$68,$B$8:$B$68,$B78)</f>
        <v/>
      </c>
      <c r="AX78">
        <f>SUMIFS(AX$8:AX$68,$B$8:$B$68,$B78)</f>
        <v/>
      </c>
      <c r="AY78">
        <f>SUMIFS(AY$8:AY$68,$B$8:$B$68,$B78)</f>
        <v/>
      </c>
      <c r="AZ78">
        <f>SUMIFS(AZ$8:AZ$68,$B$8:$B$68,$B78)</f>
        <v/>
      </c>
      <c r="BA78">
        <f>SUMIFS(BA$8:BA$68,$B$8:$B$68,$B78)</f>
        <v/>
      </c>
      <c r="BB78">
        <f>SUMIFS(BB$8:BB$68,$B$8:$B$68,$B78)</f>
        <v/>
      </c>
      <c r="BC78">
        <f>SUMIFS(BC$8:BC$68,$B$8:$B$68,$B78)</f>
        <v/>
      </c>
      <c r="BD78">
        <f>SUMIFS(BD$8:BD$68,$B$8:$B$68,$B78)</f>
        <v/>
      </c>
      <c r="BE78">
        <f>SUMIFS(BE$8:BE$68,$B$8:$B$68,$B78)</f>
        <v/>
      </c>
      <c r="BF78">
        <f>SUMIFS(BF$8:BF$68,$B$8:$B$68,$B78)</f>
        <v/>
      </c>
      <c r="BG78">
        <f>SUMIFS(BG$8:BG$68,$B$8:$B$68,$B78)</f>
        <v/>
      </c>
      <c r="BH78">
        <f>SUMIFS(BH$8:BH$68,$B$8:$B$68,$B78)</f>
        <v/>
      </c>
      <c r="BI78">
        <f>SUMIFS(BI$8:BI$68,$B$8:$B$68,$B78)</f>
        <v/>
      </c>
      <c r="BJ78">
        <f>SUMIFS(BJ$8:BJ$68,$B$8:$B$68,$B78)</f>
        <v/>
      </c>
      <c r="BK78">
        <f>SUMIFS(BK$8:BK$68,$B$8:$B$68,$B78)</f>
        <v/>
      </c>
      <c r="BL78">
        <f>SUMIFS(BL$8:BL$68,$B$8:$B$68,$B78)</f>
        <v/>
      </c>
      <c r="BM78">
        <f>SUMIFS(BM$8:BM$68,$B$8:$B$68,$B78)</f>
        <v/>
      </c>
      <c r="BN78">
        <f>SUMIFS(BN$8:BN$68,$B$8:$B$68,$B78)</f>
        <v/>
      </c>
      <c r="BO78">
        <f>SUMIFS(BO$8:BO$68,$B$8:$B$68,$B78)</f>
        <v/>
      </c>
      <c r="BP78">
        <f>SUMIFS(BP$8:BP$68,$B$8:$B$68,$B78)</f>
        <v/>
      </c>
      <c r="BQ78">
        <f>SUMIFS(BQ$8:BQ$68,$B$8:$B$68,$B78)</f>
        <v/>
      </c>
      <c r="BR78">
        <f>SUMIFS(BR$8:BR$68,$B$8:$B$68,$B78)</f>
        <v/>
      </c>
      <c r="BS78">
        <f>SUMIFS(BS$8:BS$68,$B$8:$B$68,$B78)</f>
        <v/>
      </c>
      <c r="BT78">
        <f>SUMIFS(BT$8:BT$68,$B$8:$B$68,$B78)</f>
        <v/>
      </c>
      <c r="BU78">
        <f>SUMIFS(BU$8:BU$68,$B$8:$B$68,$B78)</f>
        <v/>
      </c>
      <c r="BV78">
        <f>SUMIFS(BV$8:BV$68,$B$8:$B$68,$B78)</f>
        <v/>
      </c>
      <c r="BW78">
        <f>SUMIFS(BW$8:BW$68,$B$8:$B$68,$B78)</f>
        <v/>
      </c>
      <c r="BX78">
        <f>SUMIFS(BX$8:BX$68,$B$8:$B$68,$B78)</f>
        <v/>
      </c>
      <c r="BY78">
        <f>SUMIFS(BY$8:BY$68,$B$8:$B$68,$B78)</f>
        <v/>
      </c>
    </row>
    <row r="79" spans="1:77">
      <c r="A79">
        <f>CONCATENATE(A$69,B79)</f>
        <v/>
      </c>
      <c r="B79" t="s">
        <v>69</v>
      </c>
      <c r="D79" t="s">
        <v>35</v>
      </c>
      <c r="G79">
        <f>SUMIFS(G$8:G$68,$B$8:$B$68,$B79)</f>
        <v/>
      </c>
      <c r="H79">
        <f>SUMIFS(H$8:H$68,$B$8:$B$68,$B79)</f>
        <v/>
      </c>
      <c r="I79">
        <f>SUMIFS(I$8:I$68,$B$8:$B$68,$B79)</f>
        <v/>
      </c>
      <c r="J79">
        <f>SUMIFS(J$8:J$68,$B$8:$B$68,$B79)</f>
        <v/>
      </c>
      <c r="K79">
        <f>SUMIFS(K$8:K$68,$B$8:$B$68,$B79)</f>
        <v/>
      </c>
      <c r="L79">
        <f>SUMIFS(L$8:L$68,$B$8:$B$68,$B79)</f>
        <v/>
      </c>
      <c r="M79">
        <f>SUMIFS(M$8:M$68,$B$8:$B$68,$B79)</f>
        <v/>
      </c>
      <c r="N79">
        <f>SUMIFS(N$8:N$68,$B$8:$B$68,$B79)</f>
        <v/>
      </c>
      <c r="O79">
        <f>SUMIFS(O$8:O$68,$B$8:$B$68,$B79)</f>
        <v/>
      </c>
      <c r="P79">
        <f>SUMIFS(P$8:P$68,$B$8:$B$68,$B79)</f>
        <v/>
      </c>
      <c r="Q79">
        <f>SUMIFS(Q$8:Q$68,$B$8:$B$68,$B79)</f>
        <v/>
      </c>
      <c r="R79">
        <f>SUMIFS(R$8:R$68,$B$8:$B$68,$B79)</f>
        <v/>
      </c>
      <c r="S79">
        <f>SUMIFS(S$8:S$68,$B$8:$B$68,$B79)</f>
        <v/>
      </c>
      <c r="T79">
        <f>SUMIFS(T$8:T$68,$B$8:$B$68,$B79)</f>
        <v/>
      </c>
      <c r="U79">
        <f>SUMIFS(U$8:U$68,$B$8:$B$68,$B79)</f>
        <v/>
      </c>
      <c r="V79">
        <f>SUMIFS(V$8:V$68,$B$8:$B$68,$B79)</f>
        <v/>
      </c>
      <c r="W79">
        <f>SUMIFS(W$8:W$68,$B$8:$B$68,$B79)</f>
        <v/>
      </c>
      <c r="X79">
        <f>SUMIFS(X$8:X$68,$B$8:$B$68,$B79)</f>
        <v/>
      </c>
      <c r="Y79">
        <f>SUMIFS(Y$8:Y$68,$B$8:$B$68,$B79)</f>
        <v/>
      </c>
      <c r="Z79">
        <f>SUMIFS(Z$8:Z$68,$B$8:$B$68,$B79)</f>
        <v/>
      </c>
      <c r="AA79">
        <f>SUMIFS(AA$8:AA$68,$B$8:$B$68,$B79)</f>
        <v/>
      </c>
      <c r="AB79">
        <f>SUMIFS(AB$8:AB$68,$B$8:$B$68,$B79)</f>
        <v/>
      </c>
      <c r="AC79">
        <f>SUMIFS(AC$8:AC$68,$B$8:$B$68,$B79)</f>
        <v/>
      </c>
      <c r="AD79">
        <f>SUMIFS(AD$8:AD$68,$B$8:$B$68,$B79)</f>
        <v/>
      </c>
      <c r="AE79">
        <f>SUMIFS(AE$8:AE$68,$B$8:$B$68,$B79)</f>
        <v/>
      </c>
      <c r="AF79">
        <f>SUMIFS(AF$8:AF$68,$B$8:$B$68,$B79)</f>
        <v/>
      </c>
      <c r="AG79">
        <f>SUMIFS(AG$8:AG$68,$B$8:$B$68,$B79)</f>
        <v/>
      </c>
      <c r="AH79">
        <f>SUMIFS(AH$8:AH$68,$B$8:$B$68,$B79)</f>
        <v/>
      </c>
      <c r="AI79">
        <f>SUMIFS(AI$8:AI$68,$B$8:$B$68,$B79)</f>
        <v/>
      </c>
      <c r="AJ79">
        <f>SUMIFS(AJ$8:AJ$68,$B$8:$B$68,$B79)</f>
        <v/>
      </c>
      <c r="AK79">
        <f>SUMIFS(AK$8:AK$68,$B$8:$B$68,$B79)</f>
        <v/>
      </c>
      <c r="AL79">
        <f>SUMIFS(AL$8:AL$68,$B$8:$B$68,$B79)</f>
        <v/>
      </c>
      <c r="AM79">
        <f>SUMIFS(AM$8:AM$68,$B$8:$B$68,$B79)</f>
        <v/>
      </c>
      <c r="AN79">
        <f>SUMIFS(AN$8:AN$68,$B$8:$B$68,$B79)</f>
        <v/>
      </c>
      <c r="AO79">
        <f>SUMIFS(AO$8:AO$68,$B$8:$B$68,$B79)</f>
        <v/>
      </c>
      <c r="AP79">
        <f>SUMIFS(AP$8:AP$68,$B$8:$B$68,$B79)</f>
        <v/>
      </c>
      <c r="AQ79">
        <f>SUMIFS(AQ$8:AQ$68,$B$8:$B$68,$B79)</f>
        <v/>
      </c>
      <c r="AR79">
        <f>SUMIFS(AR$8:AR$68,$B$8:$B$68,$B79)</f>
        <v/>
      </c>
      <c r="AS79">
        <f>SUMIFS(AS$8:AS$68,$B$8:$B$68,$B79)</f>
        <v/>
      </c>
      <c r="AT79">
        <f>SUMIFS(AT$8:AT$68,$B$8:$B$68,$B79)</f>
        <v/>
      </c>
      <c r="AU79">
        <f>SUMIFS(AU$8:AU$68,$B$8:$B$68,$B79)</f>
        <v/>
      </c>
      <c r="AV79">
        <f>SUMIFS(AV$8:AV$68,$B$8:$B$68,$B79)</f>
        <v/>
      </c>
      <c r="AW79">
        <f>SUMIFS(AW$8:AW$68,$B$8:$B$68,$B79)</f>
        <v/>
      </c>
      <c r="AX79">
        <f>SUMIFS(AX$8:AX$68,$B$8:$B$68,$B79)</f>
        <v/>
      </c>
      <c r="AY79">
        <f>SUMIFS(AY$8:AY$68,$B$8:$B$68,$B79)</f>
        <v/>
      </c>
      <c r="AZ79">
        <f>SUMIFS(AZ$8:AZ$68,$B$8:$B$68,$B79)</f>
        <v/>
      </c>
      <c r="BA79">
        <f>SUMIFS(BA$8:BA$68,$B$8:$B$68,$B79)</f>
        <v/>
      </c>
      <c r="BB79">
        <f>SUMIFS(BB$8:BB$68,$B$8:$B$68,$B79)</f>
        <v/>
      </c>
      <c r="BC79">
        <f>SUMIFS(BC$8:BC$68,$B$8:$B$68,$B79)</f>
        <v/>
      </c>
      <c r="BD79">
        <f>SUMIFS(BD$8:BD$68,$B$8:$B$68,$B79)</f>
        <v/>
      </c>
      <c r="BE79">
        <f>SUMIFS(BE$8:BE$68,$B$8:$B$68,$B79)</f>
        <v/>
      </c>
      <c r="BF79">
        <f>SUMIFS(BF$8:BF$68,$B$8:$B$68,$B79)</f>
        <v/>
      </c>
      <c r="BG79">
        <f>SUMIFS(BG$8:BG$68,$B$8:$B$68,$B79)</f>
        <v/>
      </c>
      <c r="BH79">
        <f>SUMIFS(BH$8:BH$68,$B$8:$B$68,$B79)</f>
        <v/>
      </c>
      <c r="BI79">
        <f>SUMIFS(BI$8:BI$68,$B$8:$B$68,$B79)</f>
        <v/>
      </c>
      <c r="BJ79">
        <f>SUMIFS(BJ$8:BJ$68,$B$8:$B$68,$B79)</f>
        <v/>
      </c>
      <c r="BK79">
        <f>SUMIFS(BK$8:BK$68,$B$8:$B$68,$B79)</f>
        <v/>
      </c>
      <c r="BL79">
        <f>SUMIFS(BL$8:BL$68,$B$8:$B$68,$B79)</f>
        <v/>
      </c>
      <c r="BM79">
        <f>SUMIFS(BM$8:BM$68,$B$8:$B$68,$B79)</f>
        <v/>
      </c>
      <c r="BN79">
        <f>SUMIFS(BN$8:BN$68,$B$8:$B$68,$B79)</f>
        <v/>
      </c>
      <c r="BO79">
        <f>SUMIFS(BO$8:BO$68,$B$8:$B$68,$B79)</f>
        <v/>
      </c>
      <c r="BP79">
        <f>SUMIFS(BP$8:BP$68,$B$8:$B$68,$B79)</f>
        <v/>
      </c>
      <c r="BQ79">
        <f>SUMIFS(BQ$8:BQ$68,$B$8:$B$68,$B79)</f>
        <v/>
      </c>
      <c r="BR79">
        <f>SUMIFS(BR$8:BR$68,$B$8:$B$68,$B79)</f>
        <v/>
      </c>
      <c r="BS79">
        <f>SUMIFS(BS$8:BS$68,$B$8:$B$68,$B79)</f>
        <v/>
      </c>
      <c r="BT79">
        <f>SUMIFS(BT$8:BT$68,$B$8:$B$68,$B79)</f>
        <v/>
      </c>
      <c r="BU79">
        <f>SUMIFS(BU$8:BU$68,$B$8:$B$68,$B79)</f>
        <v/>
      </c>
      <c r="BV79">
        <f>SUMIFS(BV$8:BV$68,$B$8:$B$68,$B79)</f>
        <v/>
      </c>
      <c r="BW79">
        <f>SUMIFS(BW$8:BW$68,$B$8:$B$68,$B79)</f>
        <v/>
      </c>
      <c r="BX79">
        <f>SUMIFS(BX$8:BX$68,$B$8:$B$68,$B79)</f>
        <v/>
      </c>
      <c r="BY79">
        <f>SUMIFS(BY$8:BY$68,$B$8:$B$68,$B79)</f>
        <v/>
      </c>
    </row>
    <row r="80" spans="1:77">
      <c r="A80">
        <f>CONCATENATE(A$69,B80)</f>
        <v/>
      </c>
      <c r="B80" t="s">
        <v>52</v>
      </c>
      <c r="D80" t="s">
        <v>35</v>
      </c>
      <c r="G80">
        <f>SUMIFS(G$8:G$68,$B$8:$B$68,$B80)</f>
        <v/>
      </c>
      <c r="H80">
        <f>SUMIFS(H$8:H$68,$B$8:$B$68,$B80)</f>
        <v/>
      </c>
      <c r="I80">
        <f>SUMIFS(I$8:I$68,$B$8:$B$68,$B80)</f>
        <v/>
      </c>
      <c r="J80">
        <f>SUMIFS(J$8:J$68,$B$8:$B$68,$B80)</f>
        <v/>
      </c>
      <c r="K80">
        <f>SUMIFS(K$8:K$68,$B$8:$B$68,$B80)</f>
        <v/>
      </c>
      <c r="L80">
        <f>SUMIFS(L$8:L$68,$B$8:$B$68,$B80)</f>
        <v/>
      </c>
      <c r="M80">
        <f>SUMIFS(M$8:M$68,$B$8:$B$68,$B80)</f>
        <v/>
      </c>
      <c r="N80">
        <f>SUMIFS(N$8:N$68,$B$8:$B$68,$B80)</f>
        <v/>
      </c>
      <c r="O80">
        <f>SUMIFS(O$8:O$68,$B$8:$B$68,$B80)</f>
        <v/>
      </c>
      <c r="P80">
        <f>SUMIFS(P$8:P$68,$B$8:$B$68,$B80)</f>
        <v/>
      </c>
      <c r="Q80">
        <f>SUMIFS(Q$8:Q$68,$B$8:$B$68,$B80)</f>
        <v/>
      </c>
      <c r="R80">
        <f>SUMIFS(R$8:R$68,$B$8:$B$68,$B80)</f>
        <v/>
      </c>
      <c r="S80">
        <f>SUMIFS(S$8:S$68,$B$8:$B$68,$B80)</f>
        <v/>
      </c>
      <c r="T80">
        <f>SUMIFS(T$8:T$68,$B$8:$B$68,$B80)</f>
        <v/>
      </c>
      <c r="U80">
        <f>SUMIFS(U$8:U$68,$B$8:$B$68,$B80)</f>
        <v/>
      </c>
      <c r="V80">
        <f>SUMIFS(V$8:V$68,$B$8:$B$68,$B80)</f>
        <v/>
      </c>
      <c r="W80">
        <f>SUMIFS(W$8:W$68,$B$8:$B$68,$B80)</f>
        <v/>
      </c>
      <c r="X80">
        <f>SUMIFS(X$8:X$68,$B$8:$B$68,$B80)</f>
        <v/>
      </c>
      <c r="Y80">
        <f>SUMIFS(Y$8:Y$68,$B$8:$B$68,$B80)</f>
        <v/>
      </c>
      <c r="Z80">
        <f>SUMIFS(Z$8:Z$68,$B$8:$B$68,$B80)</f>
        <v/>
      </c>
      <c r="AA80">
        <f>SUMIFS(AA$8:AA$68,$B$8:$B$68,$B80)</f>
        <v/>
      </c>
      <c r="AB80">
        <f>SUMIFS(AB$8:AB$68,$B$8:$B$68,$B80)</f>
        <v/>
      </c>
      <c r="AC80">
        <f>SUMIFS(AC$8:AC$68,$B$8:$B$68,$B80)</f>
        <v/>
      </c>
      <c r="AD80">
        <f>SUMIFS(AD$8:AD$68,$B$8:$B$68,$B80)</f>
        <v/>
      </c>
      <c r="AE80">
        <f>SUMIFS(AE$8:AE$68,$B$8:$B$68,$B80)</f>
        <v/>
      </c>
      <c r="AF80">
        <f>SUMIFS(AF$8:AF$68,$B$8:$B$68,$B80)</f>
        <v/>
      </c>
      <c r="AG80">
        <f>SUMIFS(AG$8:AG$68,$B$8:$B$68,$B80)</f>
        <v/>
      </c>
      <c r="AH80">
        <f>SUMIFS(AH$8:AH$68,$B$8:$B$68,$B80)</f>
        <v/>
      </c>
      <c r="AI80">
        <f>SUMIFS(AI$8:AI$68,$B$8:$B$68,$B80)</f>
        <v/>
      </c>
      <c r="AJ80">
        <f>SUMIFS(AJ$8:AJ$68,$B$8:$B$68,$B80)</f>
        <v/>
      </c>
      <c r="AK80">
        <f>SUMIFS(AK$8:AK$68,$B$8:$B$68,$B80)</f>
        <v/>
      </c>
      <c r="AL80">
        <f>SUMIFS(AL$8:AL$68,$B$8:$B$68,$B80)</f>
        <v/>
      </c>
      <c r="AM80">
        <f>SUMIFS(AM$8:AM$68,$B$8:$B$68,$B80)</f>
        <v/>
      </c>
      <c r="AN80">
        <f>SUMIFS(AN$8:AN$68,$B$8:$B$68,$B80)</f>
        <v/>
      </c>
      <c r="AO80">
        <f>SUMIFS(AO$8:AO$68,$B$8:$B$68,$B80)</f>
        <v/>
      </c>
      <c r="AP80">
        <f>SUMIFS(AP$8:AP$68,$B$8:$B$68,$B80)</f>
        <v/>
      </c>
      <c r="AQ80">
        <f>SUMIFS(AQ$8:AQ$68,$B$8:$B$68,$B80)</f>
        <v/>
      </c>
      <c r="AR80">
        <f>SUMIFS(AR$8:AR$68,$B$8:$B$68,$B80)</f>
        <v/>
      </c>
      <c r="AS80">
        <f>SUMIFS(AS$8:AS$68,$B$8:$B$68,$B80)</f>
        <v/>
      </c>
      <c r="AT80">
        <f>SUMIFS(AT$8:AT$68,$B$8:$B$68,$B80)</f>
        <v/>
      </c>
      <c r="AU80">
        <f>SUMIFS(AU$8:AU$68,$B$8:$B$68,$B80)</f>
        <v/>
      </c>
      <c r="AV80">
        <f>SUMIFS(AV$8:AV$68,$B$8:$B$68,$B80)</f>
        <v/>
      </c>
      <c r="AW80">
        <f>SUMIFS(AW$8:AW$68,$B$8:$B$68,$B80)</f>
        <v/>
      </c>
      <c r="AX80">
        <f>SUMIFS(AX$8:AX$68,$B$8:$B$68,$B80)</f>
        <v/>
      </c>
      <c r="AY80">
        <f>SUMIFS(AY$8:AY$68,$B$8:$B$68,$B80)</f>
        <v/>
      </c>
      <c r="AZ80">
        <f>SUMIFS(AZ$8:AZ$68,$B$8:$B$68,$B80)</f>
        <v/>
      </c>
      <c r="BA80">
        <f>SUMIFS(BA$8:BA$68,$B$8:$B$68,$B80)</f>
        <v/>
      </c>
      <c r="BB80">
        <f>SUMIFS(BB$8:BB$68,$B$8:$B$68,$B80)</f>
        <v/>
      </c>
      <c r="BC80">
        <f>SUMIFS(BC$8:BC$68,$B$8:$B$68,$B80)</f>
        <v/>
      </c>
      <c r="BD80">
        <f>SUMIFS(BD$8:BD$68,$B$8:$B$68,$B80)</f>
        <v/>
      </c>
      <c r="BE80">
        <f>SUMIFS(BE$8:BE$68,$B$8:$B$68,$B80)</f>
        <v/>
      </c>
      <c r="BF80">
        <f>SUMIFS(BF$8:BF$68,$B$8:$B$68,$B80)</f>
        <v/>
      </c>
      <c r="BG80">
        <f>SUMIFS(BG$8:BG$68,$B$8:$B$68,$B80)</f>
        <v/>
      </c>
      <c r="BH80">
        <f>SUMIFS(BH$8:BH$68,$B$8:$B$68,$B80)</f>
        <v/>
      </c>
      <c r="BI80">
        <f>SUMIFS(BI$8:BI$68,$B$8:$B$68,$B80)</f>
        <v/>
      </c>
      <c r="BJ80">
        <f>SUMIFS(BJ$8:BJ$68,$B$8:$B$68,$B80)</f>
        <v/>
      </c>
      <c r="BK80">
        <f>SUMIFS(BK$8:BK$68,$B$8:$B$68,$B80)</f>
        <v/>
      </c>
      <c r="BL80">
        <f>SUMIFS(BL$8:BL$68,$B$8:$B$68,$B80)</f>
        <v/>
      </c>
      <c r="BM80">
        <f>SUMIFS(BM$8:BM$68,$B$8:$B$68,$B80)</f>
        <v/>
      </c>
      <c r="BN80">
        <f>SUMIFS(BN$8:BN$68,$B$8:$B$68,$B80)</f>
        <v/>
      </c>
      <c r="BO80">
        <f>SUMIFS(BO$8:BO$68,$B$8:$B$68,$B80)</f>
        <v/>
      </c>
      <c r="BP80">
        <f>SUMIFS(BP$8:BP$68,$B$8:$B$68,$B80)</f>
        <v/>
      </c>
      <c r="BQ80">
        <f>SUMIFS(BQ$8:BQ$68,$B$8:$B$68,$B80)</f>
        <v/>
      </c>
      <c r="BR80">
        <f>SUMIFS(BR$8:BR$68,$B$8:$B$68,$B80)</f>
        <v/>
      </c>
      <c r="BS80">
        <f>SUMIFS(BS$8:BS$68,$B$8:$B$68,$B80)</f>
        <v/>
      </c>
      <c r="BT80">
        <f>SUMIFS(BT$8:BT$68,$B$8:$B$68,$B80)</f>
        <v/>
      </c>
      <c r="BU80">
        <f>SUMIFS(BU$8:BU$68,$B$8:$B$68,$B80)</f>
        <v/>
      </c>
      <c r="BV80">
        <f>SUMIFS(BV$8:BV$68,$B$8:$B$68,$B80)</f>
        <v/>
      </c>
      <c r="BW80">
        <f>SUMIFS(BW$8:BW$68,$B$8:$B$68,$B80)</f>
        <v/>
      </c>
      <c r="BX80">
        <f>SUMIFS(BX$8:BX$68,$B$8:$B$68,$B80)</f>
        <v/>
      </c>
      <c r="BY80">
        <f>SUMIFS(BY$8:BY$68,$B$8:$B$68,$B80)</f>
        <v/>
      </c>
    </row>
    <row r="81" spans="1:77">
      <c r="A81">
        <f>CONCATENATE(A$69,B81)</f>
        <v/>
      </c>
      <c r="B81" t="s">
        <v>40</v>
      </c>
      <c r="D81" t="s">
        <v>35</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CONCATENATE(A$69,B82)</f>
        <v/>
      </c>
      <c r="B82" t="s">
        <v>42</v>
      </c>
      <c r="D82" t="s">
        <v>35</v>
      </c>
      <c r="G82">
        <f>SUM(G12,G22,G37,G49,G64)</f>
        <v/>
      </c>
      <c r="H82">
        <f>SUM(H12,H22,H37,H49,H64)</f>
        <v/>
      </c>
      <c r="I82">
        <f>SUM(I12,I22,I37,I49,I64)</f>
        <v/>
      </c>
      <c r="J82">
        <f>SUM(J12,J22,J37,J49,J64)</f>
        <v/>
      </c>
      <c r="K82">
        <f>SUM(K12,K22,K37,K49,K64)</f>
        <v/>
      </c>
      <c r="L82">
        <f>SUM(L12,L22,L37,L49,L64)</f>
        <v/>
      </c>
      <c r="M82">
        <f>SUM(M12,M22,M37,M49,M64)</f>
        <v/>
      </c>
      <c r="N82">
        <f>SUM(N12,N22,N37,N49,N64)</f>
        <v/>
      </c>
      <c r="O82">
        <f>SUM(O12,O22,O37,O49,O64)</f>
        <v/>
      </c>
      <c r="P82">
        <f>SUM(P12,P22,P37,P49,P64)</f>
        <v/>
      </c>
      <c r="Q82">
        <f>SUM(Q12,Q22,Q37,Q49,Q64)</f>
        <v/>
      </c>
      <c r="R82">
        <f>SUM(R12,R22,R37,R49,R64)</f>
        <v/>
      </c>
      <c r="S82">
        <f>SUM(S12,S22,S37,S49,S64)</f>
        <v/>
      </c>
      <c r="T82">
        <f>SUM(T12,T22,T37,T49,T64)</f>
        <v/>
      </c>
      <c r="U82">
        <f>SUM(U12,U22,U37,U49,U64)</f>
        <v/>
      </c>
      <c r="V82">
        <f>SUM(V12,V22,V37,V49,V64)</f>
        <v/>
      </c>
      <c r="W82">
        <f>SUM(W12,W22,W37,W49,W64)</f>
        <v/>
      </c>
      <c r="X82">
        <f>SUM(X12,X22,X37,X49,X64)</f>
        <v/>
      </c>
      <c r="Y82">
        <f>SUM(Y12,Y22,Y37,Y49,Y64)</f>
        <v/>
      </c>
      <c r="Z82">
        <f>SUM(Z12,Z22,Z37,Z49,Z64)</f>
        <v/>
      </c>
      <c r="AA82">
        <f>SUM(AA12,AA22,AA37,AA49,AA64)</f>
        <v/>
      </c>
      <c r="AB82">
        <f>SUM(AB12,AB22,AB37,AB49,AB64)</f>
        <v/>
      </c>
      <c r="AC82">
        <f>SUM(AC12,AC22,AC37,AC49,AC64)</f>
        <v/>
      </c>
      <c r="AD82">
        <f>SUM(AD12,AD22,AD37,AD49,AD64)</f>
        <v/>
      </c>
      <c r="AE82">
        <f>SUM(AE12,AE22,AE37,AE49,AE64)</f>
        <v/>
      </c>
      <c r="AF82">
        <f>SUM(AF12,AF22,AF37,AF49,AF64)</f>
        <v/>
      </c>
      <c r="AG82">
        <f>SUM(AG12,AG22,AG37,AG49,AG64)</f>
        <v/>
      </c>
      <c r="AH82">
        <f>SUM(AH12,AH22,AH37,AH49,AH64)</f>
        <v/>
      </c>
      <c r="AI82">
        <f>SUM(AI12,AI22,AI37,AI49,AI64)</f>
        <v/>
      </c>
      <c r="AJ82">
        <f>SUM(AJ12,AJ22,AJ37,AJ49,AJ64)</f>
        <v/>
      </c>
      <c r="AK82">
        <f>SUM(AK12,AK22,AK37,AK49,AK64)</f>
        <v/>
      </c>
      <c r="AL82">
        <f>SUM(AL12,AL22,AL37,AL49,AL64)</f>
        <v/>
      </c>
      <c r="AM82">
        <f>SUM(AM12,AM22,AM37,AM49,AM64)</f>
        <v/>
      </c>
      <c r="AN82">
        <f>SUM(AN12,AN22,AN37,AN49,AN64)</f>
        <v/>
      </c>
      <c r="AO82">
        <f>SUM(AO12,AO22,AO37,AO49,AO64)</f>
        <v/>
      </c>
      <c r="AP82">
        <f>SUM(AP12,AP22,AP37,AP49,AP64)</f>
        <v/>
      </c>
      <c r="AQ82">
        <f>SUM(AQ12,AQ22,AQ37,AQ49,AQ64)</f>
        <v/>
      </c>
      <c r="AR82">
        <f>SUM(AR12,AR22,AR37,AR49,AR64)</f>
        <v/>
      </c>
      <c r="AS82">
        <f>SUM(AS12,AS22,AS37,AS49,AS64)</f>
        <v/>
      </c>
      <c r="AT82">
        <f>SUM(AT12,AT22,AT37,AT49,AT64)</f>
        <v/>
      </c>
      <c r="AU82">
        <f>SUM(AU12,AU22,AU37,AU49,AU64)</f>
        <v/>
      </c>
      <c r="AV82">
        <f>SUM(AV12,AV22,AV37,AV49,AV64)</f>
        <v/>
      </c>
      <c r="AW82">
        <f>SUM(AW12,AW22,AW37,AW49,AW64)</f>
        <v/>
      </c>
      <c r="AX82">
        <f>SUM(AX12,AX22,AX37,AX49,AX64)</f>
        <v/>
      </c>
      <c r="AY82">
        <f>SUM(AY12,AY22,AY37,AY49,AY64)</f>
        <v/>
      </c>
      <c r="AZ82">
        <f>SUM(AZ12,AZ22,AZ37,AZ49,AZ64)</f>
        <v/>
      </c>
      <c r="BA82">
        <f>SUM(BA12,BA22,BA37,BA49,BA64)</f>
        <v/>
      </c>
      <c r="BB82">
        <f>SUM(BB12,BB22,BB37,BB49,BB64)</f>
        <v/>
      </c>
      <c r="BC82">
        <f>SUM(BC12,BC22,BC37,BC49,BC64)</f>
        <v/>
      </c>
      <c r="BD82">
        <f>SUM(BD12,BD22,BD37,BD49,BD64)</f>
        <v/>
      </c>
      <c r="BE82">
        <f>SUM(BE12,BE22,BE37,BE49,BE64)</f>
        <v/>
      </c>
      <c r="BF82">
        <f>SUM(BF12,BF22,BF37,BF49,BF64)</f>
        <v/>
      </c>
      <c r="BG82">
        <f>SUM(BG12,BG22,BG37,BG49,BG64)</f>
        <v/>
      </c>
      <c r="BH82">
        <f>SUM(BH12,BH22,BH37,BH49,BH64)</f>
        <v/>
      </c>
      <c r="BI82">
        <f>SUM(BI12,BI22,BI37,BI49,BI64)</f>
        <v/>
      </c>
      <c r="BJ82">
        <f>SUM(BJ12,BJ22,BJ37,BJ49,BJ64)</f>
        <v/>
      </c>
      <c r="BK82">
        <f>SUM(BK12,BK22,BK37,BK49,BK64)</f>
        <v/>
      </c>
      <c r="BL82">
        <f>SUM(BL12,BL22,BL37,BL49,BL64)</f>
        <v/>
      </c>
      <c r="BM82">
        <f>SUM(BM12,BM22,BM37,BM49,BM64)</f>
        <v/>
      </c>
      <c r="BN82">
        <f>SUM(BN12,BN22,BN37,BN49,BN64)</f>
        <v/>
      </c>
      <c r="BO82">
        <f>SUM(BO12,BO22,BO37,BO49,BO64)</f>
        <v/>
      </c>
      <c r="BP82">
        <f>SUM(BP12,BP22,BP37,BP49,BP64)</f>
        <v/>
      </c>
      <c r="BQ82">
        <f>SUM(BQ12,BQ22,BQ37,BQ49,BQ64)</f>
        <v/>
      </c>
      <c r="BR82">
        <f>SUM(BR12,BR22,BR37,BR49,BR64)</f>
        <v/>
      </c>
      <c r="BS82">
        <f>SUM(BS12,BS22,BS37,BS49,BS64)</f>
        <v/>
      </c>
      <c r="BT82">
        <f>SUM(BT12,BT22,BT37,BT49,BT64)</f>
        <v/>
      </c>
      <c r="BU82">
        <f>SUM(BU12,BU22,BU37,BU49,BU64)</f>
        <v/>
      </c>
      <c r="BV82">
        <f>SUM(BV12,BV22,BV37,BV49,BV64)</f>
        <v/>
      </c>
      <c r="BW82">
        <f>SUM(BW12,BW22,BW37,BW49,BW64)</f>
        <v/>
      </c>
      <c r="BX82">
        <f>SUM(BX12,BX22,BX37,BX49,BX64)</f>
        <v/>
      </c>
      <c r="BY82">
        <f>SUM(BY12,BY22,BY37,BY49,BY64)</f>
        <v/>
      </c>
    </row>
    <row r="83" spans="1:77">
      <c r="A83">
        <f>CONCATENATE(A$69,B83)</f>
        <v/>
      </c>
      <c r="B83" t="s">
        <v>56</v>
      </c>
      <c r="D83" t="s">
        <v>35</v>
      </c>
      <c r="G83">
        <f>G84+G85</f>
        <v/>
      </c>
      <c r="H83">
        <f>H84+H85</f>
        <v/>
      </c>
      <c r="I83">
        <f>I84+I85</f>
        <v/>
      </c>
      <c r="J83">
        <f>J84+J85</f>
        <v/>
      </c>
      <c r="K83">
        <f>K84+K85</f>
        <v/>
      </c>
      <c r="L83">
        <f>L84+L85</f>
        <v/>
      </c>
      <c r="M83">
        <f>M84+M85</f>
        <v/>
      </c>
      <c r="N83">
        <f>N84+N85</f>
        <v/>
      </c>
      <c r="O83">
        <f>O84+O85</f>
        <v/>
      </c>
      <c r="P83">
        <f>P84+P85</f>
        <v/>
      </c>
      <c r="Q83">
        <f>Q84+Q85</f>
        <v/>
      </c>
      <c r="R83">
        <f>R84+R85</f>
        <v/>
      </c>
      <c r="S83">
        <f>S84+S85</f>
        <v/>
      </c>
      <c r="T83">
        <f>T84+T85</f>
        <v/>
      </c>
      <c r="U83">
        <f>U84+U85</f>
        <v/>
      </c>
      <c r="V83">
        <f>V84+V85</f>
        <v/>
      </c>
      <c r="W83">
        <f>W84+W85</f>
        <v/>
      </c>
      <c r="X83">
        <f>X84+X85</f>
        <v/>
      </c>
      <c r="Y83">
        <f>Y84+Y85</f>
        <v/>
      </c>
      <c r="Z83">
        <f>Z84+Z85</f>
        <v/>
      </c>
      <c r="AA83">
        <f>AA84+AA85</f>
        <v/>
      </c>
      <c r="AB83">
        <f>AB84+AB85</f>
        <v/>
      </c>
      <c r="AC83">
        <f>AC84+AC85</f>
        <v/>
      </c>
      <c r="AD83">
        <f>AD84+AD85</f>
        <v/>
      </c>
      <c r="AE83">
        <f>AE84+AE85</f>
        <v/>
      </c>
      <c r="AF83">
        <f>AF84+AF85</f>
        <v/>
      </c>
      <c r="AG83">
        <f>AG84+AG85</f>
        <v/>
      </c>
      <c r="AH83">
        <f>AH84+AH85</f>
        <v/>
      </c>
      <c r="AI83">
        <f>AI84+AI85</f>
        <v/>
      </c>
      <c r="AJ83">
        <f>AJ84+AJ85</f>
        <v/>
      </c>
      <c r="AK83">
        <f>AK84+AK85</f>
        <v/>
      </c>
      <c r="AL83">
        <f>AL84+AL85</f>
        <v/>
      </c>
      <c r="AM83">
        <f>AM84+AM85</f>
        <v/>
      </c>
      <c r="AN83">
        <f>AN84+AN85</f>
        <v/>
      </c>
      <c r="AO83">
        <f>AO84+AO85</f>
        <v/>
      </c>
      <c r="AP83">
        <f>AP84+AP85</f>
        <v/>
      </c>
      <c r="AQ83">
        <f>AQ84+AQ85</f>
        <v/>
      </c>
      <c r="AR83">
        <f>AR84+AR85</f>
        <v/>
      </c>
      <c r="AS83">
        <f>AS84+AS85</f>
        <v/>
      </c>
      <c r="AT83">
        <f>AT84+AT85</f>
        <v/>
      </c>
      <c r="AU83">
        <f>AU84+AU85</f>
        <v/>
      </c>
      <c r="AV83">
        <f>AV84+AV85</f>
        <v/>
      </c>
      <c r="AW83">
        <f>AW84+AW85</f>
        <v/>
      </c>
      <c r="AX83">
        <f>AX84+AX85</f>
        <v/>
      </c>
      <c r="AY83">
        <f>AY84+AY85</f>
        <v/>
      </c>
      <c r="AZ83">
        <f>AZ84+AZ85</f>
        <v/>
      </c>
      <c r="BA83">
        <f>BA84+BA85</f>
        <v/>
      </c>
      <c r="BB83">
        <f>BB84+BB85</f>
        <v/>
      </c>
      <c r="BC83">
        <f>BC84+BC85</f>
        <v/>
      </c>
      <c r="BD83">
        <f>BD84+BD85</f>
        <v/>
      </c>
      <c r="BE83">
        <f>BE84+BE85</f>
        <v/>
      </c>
      <c r="BF83">
        <f>BF84+BF85</f>
        <v/>
      </c>
      <c r="BG83">
        <f>BG84+BG85</f>
        <v/>
      </c>
      <c r="BH83">
        <f>BH84+BH85</f>
        <v/>
      </c>
      <c r="BI83">
        <f>BI84+BI85</f>
        <v/>
      </c>
      <c r="BJ83">
        <f>BJ84+BJ85</f>
        <v/>
      </c>
      <c r="BK83">
        <f>BK84+BK85</f>
        <v/>
      </c>
      <c r="BL83">
        <f>BL84+BL85</f>
        <v/>
      </c>
      <c r="BM83">
        <f>BM84+BM85</f>
        <v/>
      </c>
      <c r="BN83">
        <f>BN84+BN85</f>
        <v/>
      </c>
      <c r="BO83">
        <f>BO84+BO85</f>
        <v/>
      </c>
      <c r="BP83">
        <f>BP84+BP85</f>
        <v/>
      </c>
      <c r="BQ83">
        <f>BQ84+BQ85</f>
        <v/>
      </c>
      <c r="BR83">
        <f>BR84+BR85</f>
        <v/>
      </c>
      <c r="BS83">
        <f>BS84+BS85</f>
        <v/>
      </c>
      <c r="BT83">
        <f>BT84+BT85</f>
        <v/>
      </c>
      <c r="BU83">
        <f>BU84+BU85</f>
        <v/>
      </c>
      <c r="BV83">
        <f>BV84+BV85</f>
        <v/>
      </c>
      <c r="BW83">
        <f>BW84+BW85</f>
        <v/>
      </c>
      <c r="BX83">
        <f>BX84+BX85</f>
        <v/>
      </c>
      <c r="BY83">
        <f>BY84+BY85</f>
        <v/>
      </c>
    </row>
    <row r="84" spans="1:77">
      <c r="B84" t="s">
        <v>58</v>
      </c>
      <c r="D84" t="s">
        <v>35</v>
      </c>
      <c r="G84">
        <f>SUM(G24,G39,G51,G66)</f>
        <v/>
      </c>
      <c r="H84">
        <f>SUM(H24,H39,H51,H66)</f>
        <v/>
      </c>
      <c r="I84">
        <f>SUM(I24,I39,I51,I66)</f>
        <v/>
      </c>
      <c r="J84">
        <f>SUM(J24,J39,J51,J66)</f>
        <v/>
      </c>
      <c r="K84">
        <f>SUM(K24,K39,K51,K66)</f>
        <v/>
      </c>
      <c r="L84">
        <f>SUM(L24,L39,L51,L66)</f>
        <v/>
      </c>
      <c r="M84">
        <f>SUM(M24,M39,M51,M66)</f>
        <v/>
      </c>
      <c r="N84">
        <f>SUM(N24,N39,N51,N66)</f>
        <v/>
      </c>
      <c r="O84">
        <f>SUM(O24,O39,O51,O66)</f>
        <v/>
      </c>
      <c r="P84">
        <f>SUM(P24,P39,P51,P66)</f>
        <v/>
      </c>
      <c r="Q84">
        <f>SUM(Q24,Q39,Q51,Q66)</f>
        <v/>
      </c>
      <c r="R84">
        <f>SUM(R24,R39,R51,R66)</f>
        <v/>
      </c>
      <c r="S84">
        <f>SUM(S24,S39,S51,S66)</f>
        <v/>
      </c>
      <c r="T84">
        <f>SUM(T24,T39,T51,T66)</f>
        <v/>
      </c>
      <c r="U84">
        <f>SUM(U24,U39,U51,U66)</f>
        <v/>
      </c>
      <c r="V84">
        <f>SUM(V24,V39,V51,V66)</f>
        <v/>
      </c>
      <c r="W84">
        <f>SUM(W24,W39,W51,W66)</f>
        <v/>
      </c>
      <c r="X84">
        <f>SUM(X24,X39,X51,X66)</f>
        <v/>
      </c>
      <c r="Y84">
        <f>SUM(Y24,Y39,Y51,Y66)</f>
        <v/>
      </c>
      <c r="Z84">
        <f>SUM(Z24,Z39,Z51,Z66)</f>
        <v/>
      </c>
      <c r="AA84">
        <f>SUM(AA24,AA39,AA51,AA66)</f>
        <v/>
      </c>
      <c r="AB84">
        <f>SUM(AB24,AB39,AB51,AB66)</f>
        <v/>
      </c>
      <c r="AC84">
        <f>SUM(AC24,AC39,AC51,AC66)</f>
        <v/>
      </c>
      <c r="AD84">
        <f>SUM(AD24,AD39,AD51,AD66)</f>
        <v/>
      </c>
      <c r="AE84">
        <f>SUM(AE24,AE39,AE51,AE66)</f>
        <v/>
      </c>
      <c r="AF84">
        <f>SUM(AF24,AF39,AF51,AF66)</f>
        <v/>
      </c>
      <c r="AG84">
        <f>SUM(AG24,AG39,AG51,AG66)</f>
        <v/>
      </c>
      <c r="AH84">
        <f>SUM(AH24,AH39,AH51,AH66)</f>
        <v/>
      </c>
      <c r="AI84">
        <f>SUM(AI24,AI39,AI51,AI66)</f>
        <v/>
      </c>
      <c r="AJ84">
        <f>SUM(AJ24,AJ39,AJ51,AJ66)</f>
        <v/>
      </c>
      <c r="AK84">
        <f>SUM(AK24,AK39,AK51,AK66)</f>
        <v/>
      </c>
      <c r="AL84">
        <f>SUM(AL24,AL39,AL51,AL66)</f>
        <v/>
      </c>
      <c r="AM84">
        <f>SUM(AM24,AM39,AM51,AM66)</f>
        <v/>
      </c>
      <c r="AN84">
        <f>SUM(AN24,AN39,AN51,AN66)</f>
        <v/>
      </c>
      <c r="AO84">
        <f>SUM(AO24,AO39,AO51,AO66)</f>
        <v/>
      </c>
      <c r="AP84">
        <f>SUM(AP24,AP39,AP51,AP66)</f>
        <v/>
      </c>
      <c r="AQ84">
        <f>SUM(AQ24,AQ39,AQ51,AQ66)</f>
        <v/>
      </c>
      <c r="AR84">
        <f>SUM(AR24,AR39,AR51,AR66)</f>
        <v/>
      </c>
      <c r="AS84">
        <f>SUM(AS24,AS39,AS51,AS66)</f>
        <v/>
      </c>
      <c r="AT84">
        <f>SUM(AT24,AT39,AT51,AT66)</f>
        <v/>
      </c>
      <c r="AU84">
        <f>SUM(AU24,AU39,AU51,AU66)</f>
        <v/>
      </c>
      <c r="AV84">
        <f>SUM(AV24,AV39,AV51,AV66)</f>
        <v/>
      </c>
      <c r="AW84">
        <f>SUM(AW24,AW39,AW51,AW66)</f>
        <v/>
      </c>
      <c r="AX84">
        <f>SUM(AX24,AX39,AX51,AX66)</f>
        <v/>
      </c>
      <c r="AY84">
        <f>SUM(AY24,AY39,AY51,AY66)</f>
        <v/>
      </c>
      <c r="AZ84">
        <f>SUM(AZ24,AZ39,AZ51,AZ66)</f>
        <v/>
      </c>
      <c r="BA84">
        <f>SUM(BA24,BA39,BA51,BA66)</f>
        <v/>
      </c>
      <c r="BB84">
        <f>SUM(BB24,BB39,BB51,BB66)</f>
        <v/>
      </c>
      <c r="BC84">
        <f>SUM(BC24,BC39,BC51,BC66)</f>
        <v/>
      </c>
      <c r="BD84">
        <f>SUM(BD24,BD39,BD51,BD66)</f>
        <v/>
      </c>
      <c r="BE84">
        <f>SUM(BE24,BE39,BE51,BE66)</f>
        <v/>
      </c>
      <c r="BF84">
        <f>SUM(BF24,BF39,BF51,BF66)</f>
        <v/>
      </c>
      <c r="BG84">
        <f>SUM(BG24,BG39,BG51,BG66)</f>
        <v/>
      </c>
      <c r="BH84">
        <f>SUM(BH24,BH39,BH51,BH66)</f>
        <v/>
      </c>
      <c r="BI84">
        <f>SUM(BI24,BI39,BI51,BI66)</f>
        <v/>
      </c>
      <c r="BJ84">
        <f>SUM(BJ24,BJ39,BJ51,BJ66)</f>
        <v/>
      </c>
      <c r="BK84">
        <f>SUM(BK24,BK39,BK51,BK66)</f>
        <v/>
      </c>
      <c r="BL84">
        <f>SUM(BL24,BL39,BL51,BL66)</f>
        <v/>
      </c>
      <c r="BM84">
        <f>SUM(BM24,BM39,BM51,BM66)</f>
        <v/>
      </c>
      <c r="BN84">
        <f>SUM(BN24,BN39,BN51,BN66)</f>
        <v/>
      </c>
      <c r="BO84">
        <f>SUM(BO24,BO39,BO51,BO66)</f>
        <v/>
      </c>
      <c r="BP84">
        <f>SUM(BP24,BP39,BP51,BP66)</f>
        <v/>
      </c>
      <c r="BQ84">
        <f>SUM(BQ24,BQ39,BQ51,BQ66)</f>
        <v/>
      </c>
      <c r="BR84">
        <f>SUM(BR24,BR39,BR51,BR66)</f>
        <v/>
      </c>
      <c r="BS84">
        <f>SUM(BS24,BS39,BS51,BS66)</f>
        <v/>
      </c>
      <c r="BT84">
        <f>SUM(BT24,BT39,BT51,BT66)</f>
        <v/>
      </c>
      <c r="BU84">
        <f>SUM(BU24,BU39,BU51,BU66)</f>
        <v/>
      </c>
      <c r="BV84">
        <f>SUM(BV24,BV39,BV51,BV66)</f>
        <v/>
      </c>
      <c r="BW84">
        <f>SUM(BW24,BW39,BW51,BW66)</f>
        <v/>
      </c>
      <c r="BX84">
        <f>SUM(BX24,BX39,BX51,BX66)</f>
        <v/>
      </c>
      <c r="BY84">
        <f>SUM(BY24,BY39,BY51,BY66)</f>
        <v/>
      </c>
    </row>
    <row r="85" spans="1:77">
      <c r="B85" t="s">
        <v>86</v>
      </c>
      <c r="D85" t="s">
        <v>35</v>
      </c>
      <c r="G85">
        <f>G67+G52</f>
        <v/>
      </c>
      <c r="H85">
        <f>H67+H52</f>
        <v/>
      </c>
      <c r="I85">
        <f>I67+I52</f>
        <v/>
      </c>
      <c r="J85">
        <f>J67+J52</f>
        <v/>
      </c>
      <c r="K85">
        <f>K67+K52</f>
        <v/>
      </c>
      <c r="L85">
        <f>L67+L52</f>
        <v/>
      </c>
      <c r="M85">
        <f>M67+M52</f>
        <v/>
      </c>
      <c r="N85">
        <f>N67+N52</f>
        <v/>
      </c>
      <c r="O85">
        <f>O67+O52</f>
        <v/>
      </c>
      <c r="P85">
        <f>P67+P52</f>
        <v/>
      </c>
      <c r="Q85">
        <f>Q67+Q52</f>
        <v/>
      </c>
      <c r="R85">
        <f>R67+R52</f>
        <v/>
      </c>
      <c r="S85">
        <f>S67+S52</f>
        <v/>
      </c>
      <c r="T85">
        <f>T67+T52</f>
        <v/>
      </c>
      <c r="U85">
        <f>U67+U52</f>
        <v/>
      </c>
      <c r="V85">
        <f>V67+V52</f>
        <v/>
      </c>
      <c r="W85">
        <f>W67+W52</f>
        <v/>
      </c>
      <c r="X85">
        <f>X67+X52</f>
        <v/>
      </c>
      <c r="Y85">
        <f>Y67+Y52</f>
        <v/>
      </c>
      <c r="Z85">
        <f>Z67+Z52</f>
        <v/>
      </c>
      <c r="AA85">
        <f>AA67+AA52</f>
        <v/>
      </c>
      <c r="AB85">
        <f>AB67+AB52</f>
        <v/>
      </c>
      <c r="AC85">
        <f>AC67+AC52</f>
        <v/>
      </c>
      <c r="AD85">
        <f>AD67+AD52</f>
        <v/>
      </c>
      <c r="AE85">
        <f>AE67+AE52</f>
        <v/>
      </c>
      <c r="AF85">
        <f>AF67+AF52</f>
        <v/>
      </c>
      <c r="AG85">
        <f>AG67+AG52</f>
        <v/>
      </c>
      <c r="AH85">
        <f>AH67+AH52</f>
        <v/>
      </c>
      <c r="AI85">
        <f>AI67+AI52</f>
        <v/>
      </c>
      <c r="AJ85">
        <f>AJ67+AJ52</f>
        <v/>
      </c>
      <c r="AK85">
        <f>AK67+AK52</f>
        <v/>
      </c>
      <c r="AL85">
        <f>AL67+AL52</f>
        <v/>
      </c>
      <c r="AM85">
        <f>AM67+AM52</f>
        <v/>
      </c>
      <c r="AN85">
        <f>AN67+AN52</f>
        <v/>
      </c>
      <c r="AO85">
        <f>AO67+AO52</f>
        <v/>
      </c>
      <c r="AP85">
        <f>AP67+AP52</f>
        <v/>
      </c>
      <c r="AQ85">
        <f>AQ67+AQ52</f>
        <v/>
      </c>
      <c r="AR85">
        <f>AR67+AR52</f>
        <v/>
      </c>
      <c r="AS85">
        <f>AS67+AS52</f>
        <v/>
      </c>
      <c r="AT85">
        <f>AT67+AT52</f>
        <v/>
      </c>
      <c r="AU85">
        <f>AU67+AU52</f>
        <v/>
      </c>
      <c r="AV85">
        <f>AV67+AV52</f>
        <v/>
      </c>
      <c r="AW85">
        <f>AW67+AW52</f>
        <v/>
      </c>
      <c r="AX85">
        <f>AX67+AX52</f>
        <v/>
      </c>
      <c r="AY85">
        <f>AY67+AY52</f>
        <v/>
      </c>
      <c r="AZ85">
        <f>AZ67+AZ52</f>
        <v/>
      </c>
      <c r="BA85">
        <f>BA67+BA52</f>
        <v/>
      </c>
      <c r="BB85">
        <f>BB67+BB52</f>
        <v/>
      </c>
      <c r="BC85">
        <f>BC67+BC52</f>
        <v/>
      </c>
      <c r="BD85">
        <f>BD67+BD52</f>
        <v/>
      </c>
      <c r="BE85">
        <f>BE67+BE52</f>
        <v/>
      </c>
      <c r="BF85">
        <f>BF67+BF52</f>
        <v/>
      </c>
      <c r="BG85">
        <f>BG67+BG52</f>
        <v/>
      </c>
      <c r="BH85">
        <f>BH67+BH52</f>
        <v/>
      </c>
      <c r="BI85">
        <f>BI67+BI52</f>
        <v/>
      </c>
      <c r="BJ85">
        <f>BJ67+BJ52</f>
        <v/>
      </c>
      <c r="BK85">
        <f>BK67+BK52</f>
        <v/>
      </c>
      <c r="BL85">
        <f>BL67+BL52</f>
        <v/>
      </c>
      <c r="BM85">
        <f>BM67+BM52</f>
        <v/>
      </c>
      <c r="BN85">
        <f>BN67+BN52</f>
        <v/>
      </c>
      <c r="BO85">
        <f>BO67+BO52</f>
        <v/>
      </c>
      <c r="BP85">
        <f>BP67+BP52</f>
        <v/>
      </c>
      <c r="BQ85">
        <f>BQ67+BQ52</f>
        <v/>
      </c>
      <c r="BR85">
        <f>BR67+BR52</f>
        <v/>
      </c>
      <c r="BS85">
        <f>BS67+BS52</f>
        <v/>
      </c>
      <c r="BT85">
        <f>BT67+BT52</f>
        <v/>
      </c>
      <c r="BU85">
        <f>BU67+BU52</f>
        <v/>
      </c>
      <c r="BV85">
        <f>BV67+BV52</f>
        <v/>
      </c>
      <c r="BW85">
        <f>BW67+BW52</f>
        <v/>
      </c>
      <c r="BX85">
        <f>BX67+BX52</f>
        <v/>
      </c>
      <c r="BY85">
        <f>BY67+BY52</f>
        <v/>
      </c>
    </row>
    <row r="86" spans="1:77">
      <c r="A86">
        <f>CONCATENATE(A$69,B86)</f>
        <v/>
      </c>
      <c r="B86" t="s">
        <v>44</v>
      </c>
      <c r="D86" t="s">
        <v>35</v>
      </c>
      <c r="G86">
        <f>SUM(G68,G53,G40,G25,G13,G58)</f>
        <v/>
      </c>
      <c r="H86">
        <f>SUM(H68,H53,H40,H25,H13,H58)</f>
        <v/>
      </c>
      <c r="I86">
        <f>SUM(I68,I53,I40,I25,I13,I58)</f>
        <v/>
      </c>
      <c r="J86">
        <f>SUM(J68,J53,J40,J25,J13,J58)</f>
        <v/>
      </c>
      <c r="K86">
        <f>SUM(K68,K53,K40,K25,K13,K58)</f>
        <v/>
      </c>
      <c r="L86">
        <f>SUM(L68,L53,L40,L25,L13,L58)</f>
        <v/>
      </c>
      <c r="M86">
        <f>SUM(M68,M53,M40,M25,M13,M58)</f>
        <v/>
      </c>
      <c r="N86">
        <f>SUM(N68,N53,N40,N25,N13,N58)</f>
        <v/>
      </c>
      <c r="O86">
        <f>SUM(O68,O53,O40,O25,O13,O58)</f>
        <v/>
      </c>
      <c r="P86">
        <f>SUM(P68,P53,P40,P25,P13,P58)</f>
        <v/>
      </c>
      <c r="Q86">
        <f>SUM(Q68,Q53,Q40,Q25,Q13,Q58)</f>
        <v/>
      </c>
      <c r="R86">
        <f>SUM(R68,R53,R40,R25,R13,R58)</f>
        <v/>
      </c>
      <c r="S86">
        <f>SUM(S68,S53,S40,S25,S13,S58)</f>
        <v/>
      </c>
      <c r="T86">
        <f>SUM(T68,T53,T40,T25,T13,T58)</f>
        <v/>
      </c>
      <c r="U86">
        <f>SUM(U68,U53,U40,U25,U13,U58)</f>
        <v/>
      </c>
      <c r="V86">
        <f>SUM(V68,V53,V40,V25,V13,V58)</f>
        <v/>
      </c>
      <c r="W86">
        <f>SUM(W68,W53,W40,W25,W13,W58)</f>
        <v/>
      </c>
      <c r="X86">
        <f>SUM(X68,X53,X40,X25,X13,X58)</f>
        <v/>
      </c>
      <c r="Y86">
        <f>SUM(Y68,Y53,Y40,Y25,Y13,Y58)</f>
        <v/>
      </c>
      <c r="Z86">
        <f>SUM(Z68,Z53,Z40,Z25,Z13,Z58)</f>
        <v/>
      </c>
      <c r="AA86">
        <f>SUM(AA68,AA53,AA40,AA25,AA13,AA58)</f>
        <v/>
      </c>
      <c r="AB86">
        <f>SUM(AB68,AB53,AB40,AB25,AB13,AB58)</f>
        <v/>
      </c>
      <c r="AC86">
        <f>SUM(AC68,AC53,AC40,AC25,AC13,AC58)</f>
        <v/>
      </c>
      <c r="AD86">
        <f>SUM(AD68,AD53,AD40,AD25,AD13,AD58)</f>
        <v/>
      </c>
      <c r="AE86">
        <f>SUM(AE68,AE53,AE40,AE25,AE13,AE58)</f>
        <v/>
      </c>
      <c r="AF86">
        <f>SUM(AF68,AF53,AF40,AF25,AF13,AF58)</f>
        <v/>
      </c>
      <c r="AG86">
        <f>SUM(AG68,AG53,AG40,AG25,AG13,AG58)</f>
        <v/>
      </c>
      <c r="AH86">
        <f>SUM(AH68,AH53,AH40,AH25,AH13,AH58)</f>
        <v/>
      </c>
      <c r="AI86">
        <f>SUM(AI68,AI53,AI40,AI25,AI13,AI58)</f>
        <v/>
      </c>
      <c r="AJ86">
        <f>SUM(AJ68,AJ53,AJ40,AJ25,AJ13,AJ58)</f>
        <v/>
      </c>
      <c r="AK86">
        <f>SUM(AK68,AK53,AK40,AK25,AK13,AK58)</f>
        <v/>
      </c>
      <c r="AL86">
        <f>SUM(AL68,AL53,AL40,AL25,AL13,AL58)</f>
        <v/>
      </c>
      <c r="AM86">
        <f>SUM(AM68,AM53,AM40,AM25,AM13,AM58)</f>
        <v/>
      </c>
      <c r="AN86">
        <f>SUM(AN68,AN53,AN40,AN25,AN13,AN58)</f>
        <v/>
      </c>
      <c r="AO86">
        <f>SUM(AO68,AO53,AO40,AO25,AO13,AO58)</f>
        <v/>
      </c>
      <c r="AP86">
        <f>SUM(AP68,AP53,AP40,AP25,AP13,AP58)</f>
        <v/>
      </c>
      <c r="AQ86">
        <f>SUM(AQ68,AQ53,AQ40,AQ25,AQ13,AQ58)</f>
        <v/>
      </c>
      <c r="AR86">
        <f>SUM(AR68,AR53,AR40,AR25,AR13,AR58)</f>
        <v/>
      </c>
      <c r="AS86">
        <f>SUM(AS68,AS53,AS40,AS25,AS13,AS58)</f>
        <v/>
      </c>
      <c r="AT86">
        <f>SUM(AT68,AT53,AT40,AT25,AT13,AT58)</f>
        <v/>
      </c>
      <c r="AU86">
        <f>SUM(AU68,AU53,AU40,AU25,AU13,AU58)</f>
        <v/>
      </c>
      <c r="AV86">
        <f>SUM(AV68,AV53,AV40,AV25,AV13,AV58)</f>
        <v/>
      </c>
      <c r="AW86">
        <f>SUM(AW68,AW53,AW40,AW25,AW13,AW58)</f>
        <v/>
      </c>
      <c r="AX86">
        <f>SUM(AX68,AX53,AX40,AX25,AX13,AX58)</f>
        <v/>
      </c>
      <c r="AY86">
        <f>SUM(AY68,AY53,AY40,AY25,AY13,AY58)</f>
        <v/>
      </c>
      <c r="AZ86">
        <f>SUM(AZ68,AZ53,AZ40,AZ25,AZ13,AZ58)</f>
        <v/>
      </c>
      <c r="BA86">
        <f>SUM(BA68,BA53,BA40,BA25,BA13,BA58)</f>
        <v/>
      </c>
      <c r="BB86">
        <f>SUM(BB68,BB53,BB40,BB25,BB13,BB58)</f>
        <v/>
      </c>
      <c r="BC86">
        <f>SUM(BC68,BC53,BC40,BC25,BC13,BC58)</f>
        <v/>
      </c>
      <c r="BD86">
        <f>SUM(BD68,BD53,BD40,BD25,BD13,BD58)</f>
        <v/>
      </c>
      <c r="BE86">
        <f>SUM(BE68,BE53,BE40,BE25,BE13,BE58)</f>
        <v/>
      </c>
      <c r="BF86">
        <f>SUM(BF68,BF53,BF40,BF25,BF13,BF58)</f>
        <v/>
      </c>
      <c r="BG86">
        <f>SUM(BG68,BG53,BG40,BG25,BG13,BG58)</f>
        <v/>
      </c>
      <c r="BH86">
        <f>SUM(BH68,BH53,BH40,BH25,BH13,BH58)</f>
        <v/>
      </c>
      <c r="BI86">
        <f>SUM(BI68,BI53,BI40,BI25,BI13,BI58)</f>
        <v/>
      </c>
      <c r="BJ86">
        <f>SUM(BJ68,BJ53,BJ40,BJ25,BJ13,BJ58)</f>
        <v/>
      </c>
      <c r="BK86">
        <f>SUM(BK68,BK53,BK40,BK25,BK13,BK58)</f>
        <v/>
      </c>
      <c r="BL86">
        <f>SUM(BL68,BL53,BL40,BL25,BL13,BL58)</f>
        <v/>
      </c>
      <c r="BM86">
        <f>SUM(BM68,BM53,BM40,BM25,BM13,BM58)</f>
        <v/>
      </c>
      <c r="BN86">
        <f>SUM(BN68,BN53,BN40,BN25,BN13,BN58)</f>
        <v/>
      </c>
      <c r="BO86">
        <f>SUM(BO68,BO53,BO40,BO25,BO13,BO58)</f>
        <v/>
      </c>
      <c r="BP86">
        <f>SUM(BP68,BP53,BP40,BP25,BP13,BP58)</f>
        <v/>
      </c>
      <c r="BQ86">
        <f>SUM(BQ68,BQ53,BQ40,BQ25,BQ13,BQ58)</f>
        <v/>
      </c>
      <c r="BR86">
        <f>SUM(BR68,BR53,BR40,BR25,BR13,BR58)</f>
        <v/>
      </c>
      <c r="BS86">
        <f>SUM(BS68,BS53,BS40,BS25,BS13,BS58)</f>
        <v/>
      </c>
      <c r="BT86">
        <f>SUM(BT68,BT53,BT40,BT25,BT13,BT58)</f>
        <v/>
      </c>
      <c r="BU86">
        <f>SUM(BU68,BU53,BU40,BU25,BU13,BU58)</f>
        <v/>
      </c>
      <c r="BV86">
        <f>SUM(BV68,BV53,BV40,BV25,BV13,BV58)</f>
        <v/>
      </c>
      <c r="BW86">
        <f>SUM(BW68,BW53,BW40,BW25,BW13,BW58)</f>
        <v/>
      </c>
      <c r="BX86">
        <f>SUM(BX68,BX53,BX40,BX25,BX13,BX58)</f>
        <v/>
      </c>
      <c r="BY86">
        <f>SUM(BY68,BY53,BY40,BY25,BY13,BY58)</f>
        <v/>
      </c>
    </row>
    <row r="87" spans="1:77">
      <c r="A87" t="s">
        <v>97</v>
      </c>
    </row>
    <row r="88" spans="1:77">
      <c r="C88" t="s">
        <v>98</v>
      </c>
      <c r="D88" t="s">
        <v>99</v>
      </c>
      <c r="G88">
        <f>VLOOKUP(G3,'Hawaii Population'!$A:$E,5,FALSE)*1000</f>
        <v/>
      </c>
      <c r="H88">
        <f>VLOOKUP(H3,'Hawaii Population'!$A:$E,5,FALSE)*1000</f>
        <v/>
      </c>
      <c r="I88">
        <f>VLOOKUP(I3,'Hawaii Population'!$A:$E,5,FALSE)*1000</f>
        <v/>
      </c>
      <c r="J88">
        <f>VLOOKUP(J3,'Hawaii Population'!$A:$E,5,FALSE)*1000</f>
        <v/>
      </c>
      <c r="K88">
        <f>VLOOKUP(K3,'Hawaii Population'!$A:$E,5,FALSE)*1000</f>
        <v/>
      </c>
      <c r="L88">
        <f>VLOOKUP(L3,'Hawaii Population'!$A:$E,5,FALSE)*1000</f>
        <v/>
      </c>
      <c r="M88">
        <f>VLOOKUP(M3,'Hawaii Population'!$A:$E,5,FALSE)*1000</f>
        <v/>
      </c>
      <c r="N88">
        <f>VLOOKUP(N3,'Hawaii Population'!$A:$E,5,FALSE)*1000</f>
        <v/>
      </c>
      <c r="O88">
        <f>VLOOKUP(O3,'Hawaii Population'!$A:$E,5,FALSE)*1000</f>
        <v/>
      </c>
      <c r="P88">
        <f>VLOOKUP(P3,'Hawaii Population'!$A:$E,5,FALSE)*1000</f>
        <v/>
      </c>
      <c r="Q88">
        <f>VLOOKUP(Q3,'Hawaii Population'!$A:$E,5,FALSE)*1000</f>
        <v/>
      </c>
      <c r="R88">
        <f>VLOOKUP(R3,'Hawaii Population'!$A:$E,5,FALSE)*1000</f>
        <v/>
      </c>
      <c r="S88">
        <f>VLOOKUP(S3,'Hawaii Population'!$A:$E,5,FALSE)*1000</f>
        <v/>
      </c>
      <c r="T88">
        <f>VLOOKUP(T3,'Hawaii Population'!$A:$E,5,FALSE)*1000</f>
        <v/>
      </c>
      <c r="U88">
        <f>VLOOKUP(U3,'Hawaii Population'!$A:$E,5,FALSE)*1000</f>
        <v/>
      </c>
      <c r="V88">
        <f>VLOOKUP(V3,'Hawaii Population'!$A:$E,5,FALSE)*1000</f>
        <v/>
      </c>
      <c r="W88">
        <f>VLOOKUP(W3,'Hawaii Population'!$A:$E,5,FALSE)*1000</f>
        <v/>
      </c>
      <c r="X88">
        <f>VLOOKUP(X3,'Hawaii Population'!$A:$E,5,FALSE)*1000</f>
        <v/>
      </c>
      <c r="Y88">
        <f>VLOOKUP(Y3,'Hawaii Population'!$A:$E,5,FALSE)*1000</f>
        <v/>
      </c>
      <c r="Z88">
        <f>VLOOKUP(Z3,'Hawaii Population'!$A:$E,5,FALSE)*1000</f>
        <v/>
      </c>
      <c r="AA88">
        <f>VLOOKUP(AA3,'Hawaii Population'!$A:$E,5,FALSE)*1000</f>
        <v/>
      </c>
      <c r="AB88">
        <f>VLOOKUP(AB3,'Hawaii Population'!$A:$E,5,FALSE)*1000</f>
        <v/>
      </c>
      <c r="AC88">
        <f>VLOOKUP(AC3,'Hawaii Population'!$A:$E,5,FALSE)*1000</f>
        <v/>
      </c>
      <c r="AD88">
        <f>VLOOKUP(AD3,'Hawaii Population'!$A:$E,5,FALSE)*1000</f>
        <v/>
      </c>
      <c r="AE88">
        <f>VLOOKUP(AE3,'Hawaii Population'!$A:$E,5,FALSE)*1000</f>
        <v/>
      </c>
      <c r="AF88">
        <f>VLOOKUP(AF3,'Hawaii Population'!$A:$E,5,FALSE)*1000</f>
        <v/>
      </c>
      <c r="AG88">
        <f>VLOOKUP(AG3,'Hawaii Population'!$A:$E,5,FALSE)*1000</f>
        <v/>
      </c>
      <c r="AH88">
        <f>VLOOKUP(AH3,'Hawaii Population'!$A:$E,5,FALSE)*1000</f>
        <v/>
      </c>
      <c r="AI88">
        <f>VLOOKUP(AI3,'Hawaii Population'!$A:$E,5,FALSE)*1000</f>
        <v/>
      </c>
      <c r="AJ88">
        <f>VLOOKUP(AJ3,'Hawaii Population'!$A:$E,5,FALSE)*1000</f>
        <v/>
      </c>
      <c r="AK88">
        <f>VLOOKUP(AK3,'Hawaii Population'!$A:$E,5,FALSE)*1000</f>
        <v/>
      </c>
      <c r="AL88">
        <f>VLOOKUP(AL3,'Hawaii Population'!$A:$E,5,FALSE)*1000</f>
        <v/>
      </c>
      <c r="AM88">
        <f>VLOOKUP(AM3,'Hawaii Population'!$A:$E,5,FALSE)*1000</f>
        <v/>
      </c>
      <c r="AN88">
        <f>VLOOKUP(AN3,'Hawaii Population'!$A:$E,5,FALSE)*1000</f>
        <v/>
      </c>
      <c r="AO88">
        <f>VLOOKUP(AO3,'Hawaii Population'!$A:$E,5,FALSE)*1000</f>
        <v/>
      </c>
      <c r="AP88">
        <f>VLOOKUP(AP3,'Hawaii Population'!$A:$E,5,FALSE)*1000</f>
        <v/>
      </c>
      <c r="AQ88">
        <f>VLOOKUP(AQ3,'Hawaii Population'!$A:$E,5,FALSE)*1000</f>
        <v/>
      </c>
      <c r="AR88">
        <f>VLOOKUP(AR3,'Hawaii Population'!$A:$E,5,FALSE)*1000</f>
        <v/>
      </c>
      <c r="AS88">
        <f>VLOOKUP(AS3,'Hawaii Population'!$A:$E,5,FALSE)*1000</f>
        <v/>
      </c>
      <c r="AT88">
        <f>VLOOKUP(AT3,'Hawaii Population'!$A:$E,5,FALSE)*1000</f>
        <v/>
      </c>
      <c r="AU88">
        <f>VLOOKUP(AU3,'Hawaii Population'!$A:$E,5,FALSE)*1000</f>
        <v/>
      </c>
      <c r="AV88">
        <f>VLOOKUP(AV3,'Hawaii Population'!$A:$E,5,FALSE)*1000</f>
        <v/>
      </c>
      <c r="AW88">
        <f>VLOOKUP(AW3,'Hawaii Population'!$A:$E,5,FALSE)*1000</f>
        <v/>
      </c>
      <c r="AX88">
        <f>VLOOKUP(AX3,'Hawaii Population'!$A:$E,5,FALSE)*1000</f>
        <v/>
      </c>
      <c r="AY88">
        <f>VLOOKUP(AY3,'Hawaii Population'!$A:$E,5,FALSE)*1000</f>
        <v/>
      </c>
      <c r="AZ88">
        <f>VLOOKUP(AZ3,'Hawaii Population'!$A:$E,5,FALSE)*1000</f>
        <v/>
      </c>
      <c r="BA88">
        <f>VLOOKUP(BA3,'Hawaii Population'!$A:$E,5,FALSE)*1000</f>
        <v/>
      </c>
      <c r="BB88">
        <f>VLOOKUP(BB3,'Hawaii Population'!$A:$E,5,FALSE)*1000</f>
        <v/>
      </c>
      <c r="BC88">
        <f>VLOOKUP(BC3,'Hawaii Population'!$A:$E,5,FALSE)*1000</f>
        <v/>
      </c>
      <c r="BD88">
        <f>VLOOKUP(BD3,'Hawaii Population'!$A:$E,5,FALSE)*1000</f>
        <v/>
      </c>
      <c r="BE88">
        <f>VLOOKUP(BE3,'Hawaii Population'!$A:$E,5,FALSE)*1000</f>
        <v/>
      </c>
      <c r="BF88">
        <f>VLOOKUP(BF3,'Hawaii Population'!$A:$E,5,FALSE)*1000</f>
        <v/>
      </c>
      <c r="BG88">
        <f>VLOOKUP(BG3,'Hawaii Population'!$A:$E,5,FALSE)*1000</f>
        <v/>
      </c>
      <c r="BH88">
        <f>VLOOKUP(BH3,'Hawaii Population'!$A:$E,5,FALSE)*1000</f>
        <v/>
      </c>
      <c r="BI88">
        <f>VLOOKUP(BI3,'Hawaii Population'!$A:$E,5,FALSE)*1000</f>
        <v/>
      </c>
      <c r="BJ88">
        <f>VLOOKUP(BJ3,'Hawaii Population'!$A:$E,5,FALSE)*1000</f>
        <v/>
      </c>
      <c r="BK88">
        <f>VLOOKUP(BK3,'Hawaii Population'!$A:$E,5,FALSE)*1000</f>
        <v/>
      </c>
      <c r="BL88">
        <f>VLOOKUP(BL3,'Hawaii Population'!$A:$E,5,FALSE)*1000</f>
        <v/>
      </c>
      <c r="BM88">
        <f>VLOOKUP(BM3,'Hawaii Population'!$A:$E,5,FALSE)*1000</f>
        <v/>
      </c>
      <c r="BN88">
        <f>VLOOKUP(BN3,'Hawaii Population'!$A:$E,5,FALSE)*1000</f>
        <v/>
      </c>
      <c r="BO88">
        <f>VLOOKUP(BO3,'Hawaii Population'!$A:$E,5,FALSE)*1000</f>
        <v/>
      </c>
      <c r="BP88">
        <f>VLOOKUP(BP3,'Hawaii Population'!$A:$E,5,FALSE)*1000</f>
        <v/>
      </c>
      <c r="BQ88">
        <f>VLOOKUP(BQ3,'Hawaii Population'!$A:$E,5,FALSE)*1000</f>
        <v/>
      </c>
      <c r="BR88">
        <f>VLOOKUP(BR3,'Hawaii Population'!$A:$E,5,FALSE)*1000</f>
        <v/>
      </c>
      <c r="BS88">
        <f>VLOOKUP(BS3,'Hawaii Population'!$A:$E,5,FALSE)*1000</f>
        <v/>
      </c>
      <c r="BT88">
        <f>VLOOKUP(BT3,'Hawaii Population'!$A:$E,5,FALSE)*1000</f>
        <v/>
      </c>
      <c r="BU88">
        <f>VLOOKUP(BU3,'Hawaii Population'!$A:$E,5,FALSE)*1000</f>
        <v/>
      </c>
      <c r="BV88">
        <f>VLOOKUP(BV3,'Hawaii Population'!$A:$E,5,FALSE)*1000</f>
        <v/>
      </c>
      <c r="BW88">
        <f>VLOOKUP(BW3,'Hawaii Population'!$A:$E,5,FALSE)*1000</f>
        <v/>
      </c>
      <c r="BX88">
        <f>VLOOKUP(BX3,'Hawaii Population'!$A:$E,5,FALSE)*1000</f>
        <v/>
      </c>
      <c r="BY88">
        <f>VLOOKUP(BY3,'Hawaii Population'!$A:$E,5,FALSE)*1000</f>
        <v/>
      </c>
    </row>
    <row r="89" spans="1:77">
      <c r="C89" t="s">
        <v>98</v>
      </c>
      <c r="D89" t="s">
        <v>100</v>
      </c>
      <c r="J89">
        <f>'GSP Hawaii'!B5</f>
        <v/>
      </c>
      <c r="K89">
        <f>'GSP Hawaii'!C5</f>
        <v/>
      </c>
      <c r="L89">
        <f>'GSP Hawaii'!D5</f>
        <v/>
      </c>
      <c r="M89">
        <f>'GSP Hawaii'!E5</f>
        <v/>
      </c>
      <c r="N89">
        <f>'GSP Hawaii'!F5</f>
        <v/>
      </c>
      <c r="O89">
        <f>'GSP Hawaii'!G5</f>
        <v/>
      </c>
      <c r="P89">
        <f>'GSP Hawaii'!H5</f>
        <v/>
      </c>
      <c r="Q89">
        <f>'GSP Hawaii'!I5</f>
        <v/>
      </c>
      <c r="R89">
        <f>'GSP Hawaii'!J5</f>
        <v/>
      </c>
      <c r="S89">
        <f>'GSP Hawaii'!K5</f>
        <v/>
      </c>
      <c r="T89">
        <f>'GSP Hawaii'!L5</f>
        <v/>
      </c>
      <c r="U89">
        <f>'GSP Hawaii'!M5</f>
        <v/>
      </c>
      <c r="V89">
        <f>'GSP Hawaii'!N5</f>
        <v/>
      </c>
      <c r="W89">
        <f>'GSP Hawaii'!O5</f>
        <v/>
      </c>
      <c r="X89">
        <f>'GSP Hawaii'!P5</f>
        <v/>
      </c>
      <c r="Y89">
        <f>'GSP Hawaii'!Q5</f>
        <v/>
      </c>
      <c r="Z89">
        <f>'GSP Hawaii'!R5</f>
        <v/>
      </c>
      <c r="AA89">
        <f>'GSP Hawaii'!S5</f>
        <v/>
      </c>
      <c r="AB89">
        <f>'GSP Hawaii'!T5</f>
        <v/>
      </c>
      <c r="AC89">
        <f>'GSP Hawaii'!U5</f>
        <v/>
      </c>
      <c r="AD89">
        <f>'GSP Hawaii'!V5</f>
        <v/>
      </c>
      <c r="AE89">
        <f>'GSP Hawaii'!W5</f>
        <v/>
      </c>
      <c r="AF89">
        <f>'GSP Hawaii'!X5</f>
        <v/>
      </c>
      <c r="AG89">
        <f>'GSP Hawaii'!Y5</f>
        <v/>
      </c>
      <c r="AH89">
        <f>'GSP Hawaii'!Z5</f>
        <v/>
      </c>
      <c r="AI89">
        <f>'GSP Hawaii'!AA5</f>
        <v/>
      </c>
      <c r="AJ89">
        <f>'GSP Hawaii'!AB5</f>
        <v/>
      </c>
      <c r="AK89">
        <f>'GSP Hawaii'!AC5</f>
        <v/>
      </c>
      <c r="AL89">
        <f>'GSP Hawaii'!AD5</f>
        <v/>
      </c>
      <c r="AM89">
        <f>'GSP Hawaii'!AE5</f>
        <v/>
      </c>
      <c r="AN89">
        <f>'GSP Hawaii'!AF5</f>
        <v/>
      </c>
      <c r="AO89">
        <f>'GSP Hawaii'!AG5</f>
        <v/>
      </c>
      <c r="AP89">
        <f>'GSP Hawaii'!AH5</f>
        <v/>
      </c>
      <c r="AQ89">
        <f>'GSP Hawaii'!AI5</f>
        <v/>
      </c>
      <c r="AR89">
        <f>'GSP Hawaii'!AJ5</f>
        <v/>
      </c>
      <c r="AS89">
        <f>'GSP Hawaii'!AK5</f>
        <v/>
      </c>
      <c r="AT89">
        <f>'GSP Hawaii'!AL5</f>
        <v/>
      </c>
      <c r="AU89">
        <f>'GSP Hawaii'!AM5</f>
        <v/>
      </c>
      <c r="AV89">
        <f>'GSP Hawaii'!AN5</f>
        <v/>
      </c>
      <c r="AW89">
        <f>'GSP Hawaii'!AO5</f>
        <v/>
      </c>
      <c r="AX89">
        <f>'GSP Hawaii'!AP5</f>
        <v/>
      </c>
      <c r="AY89">
        <f>'GSP Hawaii'!AQ5</f>
        <v/>
      </c>
      <c r="AZ89">
        <f>'GSP Hawaii'!AR5</f>
        <v/>
      </c>
      <c r="BA89">
        <f>'GSP Hawaii'!AS5</f>
        <v/>
      </c>
      <c r="BB89">
        <f>'GSP Hawaii'!AT5</f>
        <v/>
      </c>
      <c r="BC89">
        <f>'GSP Hawaii'!AU5</f>
        <v/>
      </c>
      <c r="BD89">
        <f>'GSP Hawaii'!AV5</f>
        <v/>
      </c>
      <c r="BE89">
        <f>'GSP Hawaii'!AW5</f>
        <v/>
      </c>
      <c r="BF89">
        <f>'GSP Hawaii'!AX5</f>
        <v/>
      </c>
      <c r="BG89">
        <f>'GSP Hawaii'!AY5</f>
        <v/>
      </c>
      <c r="BH89">
        <f>'GSP Hawaii'!AZ5</f>
        <v/>
      </c>
      <c r="BI89">
        <f>'GSP Hawaii'!BA5</f>
        <v/>
      </c>
      <c r="BJ89">
        <f>'GSP Hawaii'!BB5</f>
        <v/>
      </c>
      <c r="BK89">
        <f>'GSP Hawaii'!BC5</f>
        <v/>
      </c>
      <c r="BL89">
        <f>'GSP Hawaii'!BD5</f>
        <v/>
      </c>
      <c r="BM89">
        <f>'GSP Hawaii'!BE5</f>
        <v/>
      </c>
      <c r="BN89">
        <f>'GSP Hawaii'!BF5</f>
        <v/>
      </c>
      <c r="BO89">
        <f>'GSP Hawaii'!BG5</f>
        <v/>
      </c>
      <c r="BP89">
        <f>'GSP Hawaii'!BH5</f>
        <v/>
      </c>
      <c r="BQ89">
        <f>'GSP Hawaii'!BI5</f>
        <v/>
      </c>
      <c r="BR89">
        <f>'GSP Hawaii'!BJ5</f>
        <v/>
      </c>
      <c r="BS89">
        <f>'GSP Hawaii'!BK5</f>
        <v/>
      </c>
      <c r="BT89">
        <f>'GSP Hawaii'!BL5</f>
        <v/>
      </c>
      <c r="BU89">
        <f>'GSP Hawaii'!BM5</f>
        <v/>
      </c>
      <c r="BV89">
        <f>'GSP Hawaii'!BN5</f>
        <v/>
      </c>
      <c r="BW89">
        <f>'GSP Hawaii'!BO5</f>
        <v/>
      </c>
      <c r="BX89">
        <f>'GSP Hawaii'!BP5</f>
        <v/>
      </c>
      <c r="BY89">
        <f>'GSP Hawaii'!BQ5</f>
        <v/>
      </c>
    </row>
    <row r="91" spans="1:77">
      <c r="C91" t="s">
        <v>101</v>
      </c>
      <c r="D91" t="s">
        <v>102</v>
      </c>
    </row>
    <row r="92" spans="1:77">
      <c r="A92" t="s">
        <v>103</v>
      </c>
      <c r="B92">
        <f>1-C99-C102-C103-C104-C106-C107</f>
        <v/>
      </c>
      <c r="D92" t="s">
        <v>104</v>
      </c>
    </row>
    <row r="94" spans="1:77">
      <c r="A94" t="s">
        <v>105</v>
      </c>
      <c r="H94" t="s">
        <v>106</v>
      </c>
      <c r="J94" t="s">
        <v>107</v>
      </c>
      <c r="M94" t="s">
        <v>108</v>
      </c>
    </row>
    <row r="96" spans="1:77">
      <c r="A96" t="s">
        <v>96</v>
      </c>
      <c r="B96" t="s">
        <v>109</v>
      </c>
    </row>
    <row r="97" spans="1:77">
      <c r="B97" t="s">
        <v>33</v>
      </c>
      <c r="G97">
        <f>((G105*$C$105)+(G101*$C$101)+(G98*$C$98)+(G100*$C$100))/$B$92</f>
        <v/>
      </c>
      <c r="H97">
        <f>((H105*$C$105)+(H101*$C$101)+(H98*$C$98)+(H100*$C$100))/$B$92</f>
        <v/>
      </c>
      <c r="I97">
        <f>((I105*$C$105)+(I101*$C$101)+(I98*$C$98)+(I100*$C$100))/$B$92</f>
        <v/>
      </c>
      <c r="J97">
        <f>((J105*$C$105)+(J101*$C$101)+(J98*$C$98)+(J100*$C$100))/$B$92</f>
        <v/>
      </c>
      <c r="K97">
        <f>((K105*$C$105)+(K101*$C$101)+(K98*$C$98)+(K100*$C$100))/$B$92</f>
        <v/>
      </c>
      <c r="L97">
        <f>((L105*$C$105)+(L101*$C$101)+(L98*$C$98)+(L100*$C$100))/$B$92</f>
        <v/>
      </c>
      <c r="M97">
        <f>((M105*$C$105)+(M101*$C$101)+(M98*$C$98)+(M100*$C$100))/$B$92</f>
        <v/>
      </c>
      <c r="N97">
        <f>((N105*$C$105)+(N101*$C$101)+(N98*$C$98)+(N100*$C$100))/$B$92</f>
        <v/>
      </c>
      <c r="O97">
        <f>((O105*$C$105)+(O101*$C$101)+(O98*$C$98)+(O100*$C$100))/$B$92</f>
        <v/>
      </c>
      <c r="P97">
        <f>((P105*$C$105)+(P101*$C$101)+(P98*$C$98)+(P100*$C$100))/$B$92</f>
        <v/>
      </c>
      <c r="Q97">
        <f>((Q105*$C$105)+(Q101*$C$101)+(Q98*$C$98)+(Q100*$C$100))/$B$92</f>
        <v/>
      </c>
      <c r="R97">
        <f>((R105*$C$105)+(R101*$C$101)+(R98*$C$98)+(R100*$C$100))/$B$92</f>
        <v/>
      </c>
      <c r="S97">
        <f>((S105*$C$105)+(S101*$C$101)+(S98*$C$98)+(S100*$C$100))/$B$92</f>
        <v/>
      </c>
      <c r="T97">
        <f>((T105*$C$105)+(T101*$C$101)+(T98*$C$98)+(T100*$C$100))/$B$92</f>
        <v/>
      </c>
      <c r="U97">
        <f>((U105*$C$105)+(U101*$C$101)+(U98*$C$98)+(U100*$C$100))/$B$92</f>
        <v/>
      </c>
      <c r="V97">
        <f>((V105*$C$105)+(V101*$C$101)+(V98*$C$98)+(V100*$C$100))/$B$92</f>
        <v/>
      </c>
      <c r="W97">
        <f>((W105*$C$105)+(W101*$C$101)+(W98*$C$98)+(W100*$C$100))/$B$92</f>
        <v/>
      </c>
      <c r="X97">
        <f>((X105*$C$105)+(X101*$C$101)+(X98*$C$98)+(X100*$C$100))/$B$92</f>
        <v/>
      </c>
      <c r="Y97">
        <f>((Y105*$C$105)+(Y101*$C$101)+(Y98*$C$98)+(Y100*$C$100))/$B$92</f>
        <v/>
      </c>
      <c r="Z97">
        <f>((Z105*$C$105)+(Z101*$C$101)+(Z98*$C$98)+(Z100*$C$100))/$B$92</f>
        <v/>
      </c>
      <c r="AA97">
        <f>((AA105*$C$105)+(AA101*$C$101)+(AA98*$C$98)+(AA100*$C$100))/$B$92</f>
        <v/>
      </c>
      <c r="AB97">
        <f>((AB105*$C$105)+(AB101*$C$101)+(AB98*$C$98)+(AB100*$C$100))/$B$92</f>
        <v/>
      </c>
      <c r="AC97">
        <f>((AC105*$C$105)+(AC101*$C$101)+(AC98*$C$98)+(AC100*$C$100))/$B$92</f>
        <v/>
      </c>
      <c r="AD97">
        <f>((AD105*$C$105)+(AD101*$C$101)+(AD98*$C$98)+(AD100*$C$100))/$B$92</f>
        <v/>
      </c>
      <c r="AE97">
        <f>((AE105*$C$105)+(AE101*$C$101)+(AE98*$C$98)+(AE100*$C$100))/$B$92</f>
        <v/>
      </c>
      <c r="AF97">
        <f>((AF105*$C$105)+(AF101*$C$101)+(AF98*$C$98)+(AF100*$C$100))/$B$92</f>
        <v/>
      </c>
      <c r="AG97">
        <f>((AG105*$C$105)+(AG101*$C$101)+(AG98*$C$98)+(AG100*$C$100))/$B$92</f>
        <v/>
      </c>
      <c r="AH97">
        <f>((AH105*$C$105)+(AH101*$C$101)+(AH98*$C$98)+(AH100*$C$100))/$B$92</f>
        <v/>
      </c>
      <c r="AI97">
        <f>((AI105*$C$105)+(AI101*$C$101)+(AI98*$C$98)+(AI100*$C$100))/$B$92</f>
        <v/>
      </c>
      <c r="AJ97">
        <f>((AJ105*$C$105)+(AJ101*$C$101)+(AJ98*$C$98)+(AJ100*$C$100))/$B$92</f>
        <v/>
      </c>
      <c r="AK97">
        <f>((AK105*$C$105)+(AK101*$C$101)+(AK98*$C$98)+(AK100*$C$100))/$B$92</f>
        <v/>
      </c>
      <c r="AL97">
        <f>((AL105*$C$105)+(AL101*$C$101)+(AL98*$C$98)+(AL100*$C$100))/$B$92</f>
        <v/>
      </c>
      <c r="AM97">
        <f>((AM105*$C$105)+(AM101*$C$101)+(AM98*$C$98)+(AM100*$C$100))/$B$92</f>
        <v/>
      </c>
      <c r="AN97">
        <f>((AN105*$C$105)+(AN101*$C$101)+(AN98*$C$98)+(AN100*$C$100))/$B$92</f>
        <v/>
      </c>
      <c r="AO97">
        <f>((AO105*$C$105)+(AO101*$C$101)+(AO98*$C$98)+(AO100*$C$100))/$B$92</f>
        <v/>
      </c>
      <c r="AP97">
        <f>((AP105*$C$105)+(AP101*$C$101)+(AP98*$C$98)+(AP100*$C$100))/$B$92</f>
        <v/>
      </c>
      <c r="AQ97">
        <f>((AQ105*$C$105)+(AQ101*$C$101)+(AQ98*$C$98)+(AQ100*$C$100))/$B$92</f>
        <v/>
      </c>
      <c r="AR97">
        <f>((AR105*$C$105)+(AR101*$C$101)+(AR98*$C$98)+(AR100*$C$100))/$B$92</f>
        <v/>
      </c>
      <c r="AS97">
        <f>((AS105*$C$105)+(AS101*$C$101)+(AS98*$C$98)+(AS100*$C$100))/$B$92</f>
        <v/>
      </c>
      <c r="AT97">
        <f>((AT105*$C$105)+(AT101*$C$101)+(AT98*$C$98)+(AT100*$C$100))/$B$92</f>
        <v/>
      </c>
      <c r="AU97">
        <f>((AU105*$C$105)+(AU101*$C$101)+(AU98*$C$98)+(AU100*$C$100))/$B$92</f>
        <v/>
      </c>
      <c r="AV97">
        <f>((AV105*$C$105)+(AV101*$C$101)+(AV98*$C$98)+(AV100*$C$100))/$B$92</f>
        <v/>
      </c>
      <c r="AW97">
        <f>((AW105*$C$105)+(AW101*$C$101)+(AW98*$C$98)+(AW100*$C$100))/$B$92</f>
        <v/>
      </c>
      <c r="AX97">
        <f>((AX105*$C$105)+(AX101*$C$101)+(AX98*$C$98)+(AX100*$C$100))/$B$92</f>
        <v/>
      </c>
      <c r="AY97">
        <f>((AY105*$C$105)+(AY101*$C$101)+(AY98*$C$98)+(AY100*$C$100))/$B$92</f>
        <v/>
      </c>
      <c r="AZ97">
        <f>((AZ105*$C$105)+(AZ101*$C$101)+(AZ98*$C$98)+(AZ100*$C$100))/$B$92</f>
        <v/>
      </c>
      <c r="BA97">
        <f>((BA105*$C$105)+(BA101*$C$101)+(BA98*$C$98)+(BA100*$C$100))/$B$92</f>
        <v/>
      </c>
      <c r="BB97">
        <f>((BB105*$C$105)+(BB101*$C$101)+(BB98*$C$98)+(BB100*$C$100))/$B$92</f>
        <v/>
      </c>
      <c r="BC97">
        <f>((BC105*$C$105)+(BC101*$C$101)+(BC98*$C$98)+(BC100*$C$100))/$B$92</f>
        <v/>
      </c>
      <c r="BD97">
        <f>((BD105*$C$105)+(BD101*$C$101)+(BD98*$C$98)+(BD100*$C$100))/$B$92</f>
        <v/>
      </c>
      <c r="BE97">
        <f>((BE105*$C$105)+(BE101*$C$101)+(BE98*$C$98)+(BE100*$C$100))/$B$92</f>
        <v/>
      </c>
      <c r="BF97">
        <f>((BF105*$C$105)+(BF101*$C$101)+(BF98*$C$98)+(BF100*$C$100))/$B$92</f>
        <v/>
      </c>
      <c r="BG97">
        <f>((BG105*$C$105)+(BG101*$C$101)+(BG98*$C$98)+(BG100*$C$100))/$B$92</f>
        <v/>
      </c>
      <c r="BH97">
        <f>((BH105*$C$105)+(BH101*$C$101)+(BH98*$C$98)+(BH100*$C$100))/$B$92</f>
        <v/>
      </c>
      <c r="BI97">
        <f>((BI105*$C$105)+(BI101*$C$101)+(BI98*$C$98)+(BI100*$C$100))/$B$92</f>
        <v/>
      </c>
      <c r="BJ97">
        <f>((BJ105*$C$105)+(BJ101*$C$101)+(BJ98*$C$98)+(BJ100*$C$100))/$B$92</f>
        <v/>
      </c>
      <c r="BK97">
        <f>((BK105*$C$105)+(BK101*$C$101)+(BK98*$C$98)+(BK100*$C$100))/$B$92</f>
        <v/>
      </c>
      <c r="BL97">
        <f>((BL105*$C$105)+(BL101*$C$101)+(BL98*$C$98)+(BL100*$C$100))/$B$92</f>
        <v/>
      </c>
      <c r="BM97">
        <f>((BM105*$C$105)+(BM101*$C$101)+(BM98*$C$98)+(BM100*$C$100))/$B$92</f>
        <v/>
      </c>
      <c r="BN97">
        <f>((BN105*$C$105)+(BN101*$C$101)+(BN98*$C$98)+(BN100*$C$100))/$B$92</f>
        <v/>
      </c>
      <c r="BO97">
        <f>((BO105*$C$105)+(BO101*$C$101)+(BO98*$C$98)+(BO100*$C$100))/$B$92</f>
        <v/>
      </c>
      <c r="BP97">
        <f>((BP105*$C$105)+(BP101*$C$101)+(BP98*$C$98)+(BP100*$C$100))/$B$92</f>
        <v/>
      </c>
      <c r="BQ97">
        <f>((BQ105*$C$105)+(BQ101*$C$101)+(BQ98*$C$98)+(BQ100*$C$100))/$B$92</f>
        <v/>
      </c>
      <c r="BR97">
        <f>((BR105*$C$105)+(BR101*$C$101)+(BR98*$C$98)+(BR100*$C$100))/$B$92</f>
        <v/>
      </c>
      <c r="BS97">
        <f>((BS105*$C$105)+(BS101*$C$101)+(BS98*$C$98)+(BS100*$C$100))/$B$92</f>
        <v/>
      </c>
      <c r="BT97">
        <f>((BT105*$C$105)+(BT101*$C$101)+(BT98*$C$98)+(BT100*$C$100))/$B$92</f>
        <v/>
      </c>
      <c r="BU97">
        <f>((BU105*$C$105)+(BU101*$C$101)+(BU98*$C$98)+(BU100*$C$100))/$B$92</f>
        <v/>
      </c>
      <c r="BV97">
        <f>((BV105*$C$105)+(BV101*$C$101)+(BV98*$C$98)+(BV100*$C$100))/$B$92</f>
        <v/>
      </c>
      <c r="BW97">
        <f>((BW105*$C$105)+(BW101*$C$101)+(BW98*$C$98)+(BW100*$C$100))/$B$92</f>
        <v/>
      </c>
      <c r="BX97">
        <f>((BX105*$C$105)+(BX101*$C$101)+(BX98*$C$98)+(BX100*$C$100))/$B$92</f>
        <v/>
      </c>
      <c r="BY97">
        <f>((BY105*$C$105)+(BY101*$C$101)+(BY98*$C$98)+(BY100*$C$100))/$B$92</f>
        <v/>
      </c>
    </row>
    <row r="98" spans="1:77">
      <c r="B98" t="s">
        <v>87</v>
      </c>
      <c r="C98">
        <f>SUM(AV71:BE71)/SUM($AV$70:$BE$70)</f>
        <v/>
      </c>
      <c r="D98" t="s">
        <v>110</v>
      </c>
      <c r="G98">
        <f>G105</f>
        <v/>
      </c>
      <c r="H98">
        <f>H105</f>
        <v/>
      </c>
      <c r="I98">
        <f>I105</f>
        <v/>
      </c>
      <c r="J98">
        <f>J105</f>
        <v/>
      </c>
      <c r="K98">
        <f>K105</f>
        <v/>
      </c>
      <c r="L98">
        <f>L105</f>
        <v/>
      </c>
      <c r="M98">
        <f>M105</f>
        <v/>
      </c>
      <c r="N98">
        <f>N105</f>
        <v/>
      </c>
      <c r="O98">
        <f>O105</f>
        <v/>
      </c>
      <c r="P98">
        <f>P105</f>
        <v/>
      </c>
      <c r="Q98">
        <f>Q105</f>
        <v/>
      </c>
      <c r="R98">
        <f>R105</f>
        <v/>
      </c>
      <c r="S98">
        <f>S105</f>
        <v/>
      </c>
      <c r="T98">
        <f>T105</f>
        <v/>
      </c>
      <c r="U98">
        <f>U105</f>
        <v/>
      </c>
      <c r="V98">
        <f>V105</f>
        <v/>
      </c>
      <c r="W98">
        <f>W105</f>
        <v/>
      </c>
      <c r="X98">
        <f>X105</f>
        <v/>
      </c>
      <c r="Y98">
        <f>Y105</f>
        <v/>
      </c>
      <c r="Z98">
        <f>Z105</f>
        <v/>
      </c>
      <c r="AA98">
        <f>AA105</f>
        <v/>
      </c>
      <c r="AB98">
        <f>AB105</f>
        <v/>
      </c>
      <c r="AC98">
        <f>AC105</f>
        <v/>
      </c>
      <c r="AD98">
        <f>AD105</f>
        <v/>
      </c>
      <c r="AE98">
        <f>AE105</f>
        <v/>
      </c>
      <c r="AF98">
        <f>AF105</f>
        <v/>
      </c>
      <c r="AG98">
        <f>AG105</f>
        <v/>
      </c>
      <c r="AH98">
        <f>AH105</f>
        <v/>
      </c>
      <c r="AI98">
        <f>AI105</f>
        <v/>
      </c>
      <c r="AJ98">
        <f>AJ105</f>
        <v/>
      </c>
      <c r="AK98">
        <f>AK105</f>
        <v/>
      </c>
      <c r="AL98">
        <f>AL105</f>
        <v/>
      </c>
      <c r="AM98">
        <f>AM105</f>
        <v/>
      </c>
      <c r="AN98">
        <f>AN105</f>
        <v/>
      </c>
      <c r="AO98">
        <f>AO105</f>
        <v/>
      </c>
      <c r="AP98">
        <f>AP105</f>
        <v/>
      </c>
      <c r="AQ98">
        <f>AQ105</f>
        <v/>
      </c>
      <c r="AR98">
        <f>AR105</f>
        <v/>
      </c>
      <c r="AS98">
        <f>AS105</f>
        <v/>
      </c>
      <c r="AT98">
        <f>AT105</f>
        <v/>
      </c>
      <c r="AU98">
        <f>AU105</f>
        <v/>
      </c>
      <c r="AV98">
        <f>AV105</f>
        <v/>
      </c>
      <c r="AW98">
        <f>AW105</f>
        <v/>
      </c>
      <c r="AX98">
        <f>AX105</f>
        <v/>
      </c>
      <c r="AY98">
        <f>AY105</f>
        <v/>
      </c>
      <c r="AZ98">
        <f>AZ105</f>
        <v/>
      </c>
      <c r="BA98">
        <f>BA105</f>
        <v/>
      </c>
      <c r="BB98">
        <f>BB105</f>
        <v/>
      </c>
      <c r="BC98">
        <f>BC105</f>
        <v/>
      </c>
      <c r="BD98">
        <f>BD105</f>
        <v/>
      </c>
      <c r="BE98">
        <f>BE105</f>
        <v/>
      </c>
      <c r="BF98">
        <f>BF105</f>
        <v/>
      </c>
      <c r="BG98">
        <f>BG105</f>
        <v/>
      </c>
      <c r="BH98">
        <f>BH105</f>
        <v/>
      </c>
      <c r="BI98">
        <f>BI105</f>
        <v/>
      </c>
      <c r="BJ98">
        <f>BJ105</f>
        <v/>
      </c>
      <c r="BK98">
        <f>BK105</f>
        <v/>
      </c>
      <c r="BL98">
        <f>BL105</f>
        <v/>
      </c>
      <c r="BM98">
        <f>BM105</f>
        <v/>
      </c>
      <c r="BN98">
        <f>BN105</f>
        <v/>
      </c>
      <c r="BO98">
        <f>BO105</f>
        <v/>
      </c>
      <c r="BP98">
        <f>BP105</f>
        <v/>
      </c>
      <c r="BQ98">
        <f>BQ105</f>
        <v/>
      </c>
      <c r="BR98">
        <f>BR105</f>
        <v/>
      </c>
      <c r="BS98">
        <f>BS105</f>
        <v/>
      </c>
      <c r="BT98">
        <f>BT105</f>
        <v/>
      </c>
      <c r="BU98">
        <f>BU105</f>
        <v/>
      </c>
      <c r="BV98">
        <f>BV105</f>
        <v/>
      </c>
      <c r="BW98">
        <f>BW105</f>
        <v/>
      </c>
      <c r="BX98">
        <f>BX105</f>
        <v/>
      </c>
      <c r="BY98">
        <f>BY105</f>
        <v/>
      </c>
    </row>
    <row r="99" spans="1:77">
      <c r="B99" t="s">
        <v>61</v>
      </c>
      <c r="C99">
        <f>SUM(AV72:BE72)/SUM($AV$70:$BE$70)</f>
        <v/>
      </c>
      <c r="D99" t="s">
        <v>111</v>
      </c>
      <c r="G99">
        <f>G97</f>
        <v/>
      </c>
      <c r="H99">
        <f>H97</f>
        <v/>
      </c>
      <c r="I99">
        <f>I97</f>
        <v/>
      </c>
      <c r="J99">
        <f>J97</f>
        <v/>
      </c>
      <c r="K99">
        <f>K97</f>
        <v/>
      </c>
      <c r="L99">
        <f>L97</f>
        <v/>
      </c>
      <c r="M99">
        <f>M97</f>
        <v/>
      </c>
      <c r="N99">
        <f>N97</f>
        <v/>
      </c>
      <c r="O99">
        <f>O97</f>
        <v/>
      </c>
      <c r="P99">
        <f>P97</f>
        <v/>
      </c>
      <c r="Q99">
        <f>Q97</f>
        <v/>
      </c>
      <c r="R99">
        <f>R97</f>
        <v/>
      </c>
      <c r="S99">
        <f>S97</f>
        <v/>
      </c>
      <c r="T99">
        <f>T97</f>
        <v/>
      </c>
      <c r="U99">
        <f>U97</f>
        <v/>
      </c>
      <c r="V99">
        <f>V97</f>
        <v/>
      </c>
      <c r="W99">
        <f>W97</f>
        <v/>
      </c>
      <c r="X99">
        <f>X97</f>
        <v/>
      </c>
      <c r="Y99">
        <f>Y97</f>
        <v/>
      </c>
      <c r="Z99">
        <f>Z97</f>
        <v/>
      </c>
      <c r="AA99">
        <f>AA97</f>
        <v/>
      </c>
      <c r="AB99">
        <f>AB97</f>
        <v/>
      </c>
      <c r="AC99">
        <f>AC97</f>
        <v/>
      </c>
      <c r="AD99">
        <f>AD97</f>
        <v/>
      </c>
      <c r="AE99">
        <f>AE97</f>
        <v/>
      </c>
      <c r="AF99">
        <f>AF97</f>
        <v/>
      </c>
      <c r="AG99">
        <f>AG97</f>
        <v/>
      </c>
      <c r="AH99">
        <f>AH97</f>
        <v/>
      </c>
      <c r="AI99">
        <f>AI97</f>
        <v/>
      </c>
      <c r="AJ99">
        <f>AJ97</f>
        <v/>
      </c>
      <c r="AK99">
        <f>AK97</f>
        <v/>
      </c>
      <c r="AL99">
        <f>AL97</f>
        <v/>
      </c>
      <c r="AM99">
        <f>AM97</f>
        <v/>
      </c>
      <c r="AN99">
        <f>AN97</f>
        <v/>
      </c>
      <c r="AO99">
        <f>AO97</f>
        <v/>
      </c>
      <c r="AP99">
        <f>AP97</f>
        <v/>
      </c>
      <c r="AQ99">
        <f>AQ97</f>
        <v/>
      </c>
      <c r="AR99">
        <f>AR97</f>
        <v/>
      </c>
      <c r="AS99">
        <f>AS97</f>
        <v/>
      </c>
      <c r="AT99">
        <f>AT97</f>
        <v/>
      </c>
      <c r="AU99">
        <f>AU97</f>
        <v/>
      </c>
      <c r="AV99">
        <f>AV97</f>
        <v/>
      </c>
      <c r="AW99">
        <f>AW97</f>
        <v/>
      </c>
      <c r="AX99">
        <f>AX97</f>
        <v/>
      </c>
      <c r="AY99">
        <f>AY97</f>
        <v/>
      </c>
      <c r="AZ99">
        <f>AZ97</f>
        <v/>
      </c>
      <c r="BA99">
        <f>BA97</f>
        <v/>
      </c>
      <c r="BB99">
        <f>BB97</f>
        <v/>
      </c>
      <c r="BC99">
        <f>BC97</f>
        <v/>
      </c>
      <c r="BD99">
        <f>BD97</f>
        <v/>
      </c>
      <c r="BE99">
        <f>BE97</f>
        <v/>
      </c>
      <c r="BF99">
        <f>BF97</f>
        <v/>
      </c>
      <c r="BG99">
        <f>BG97</f>
        <v/>
      </c>
      <c r="BH99">
        <f>BH97</f>
        <v/>
      </c>
      <c r="BI99">
        <f>BI97</f>
        <v/>
      </c>
      <c r="BJ99">
        <f>BJ97</f>
        <v/>
      </c>
      <c r="BK99">
        <f>BK97</f>
        <v/>
      </c>
      <c r="BL99">
        <f>BL97</f>
        <v/>
      </c>
      <c r="BM99">
        <f>BM97</f>
        <v/>
      </c>
      <c r="BN99">
        <f>BN97</f>
        <v/>
      </c>
      <c r="BO99">
        <f>BO97</f>
        <v/>
      </c>
      <c r="BP99">
        <f>BP97</f>
        <v/>
      </c>
      <c r="BQ99">
        <f>BQ97</f>
        <v/>
      </c>
      <c r="BR99">
        <f>BR97</f>
        <v/>
      </c>
      <c r="BS99">
        <f>BS97</f>
        <v/>
      </c>
      <c r="BT99">
        <f>BT97</f>
        <v/>
      </c>
      <c r="BU99">
        <f>BU97</f>
        <v/>
      </c>
      <c r="BV99">
        <f>BV97</f>
        <v/>
      </c>
      <c r="BW99">
        <f>BW97</f>
        <v/>
      </c>
      <c r="BX99">
        <f>BX97</f>
        <v/>
      </c>
      <c r="BY99">
        <f>BY97</f>
        <v/>
      </c>
    </row>
    <row r="100" spans="1:77">
      <c r="B100" t="s">
        <v>36</v>
      </c>
      <c r="C100">
        <f>SUM(AV73:BE73)/SUM($AV$70:$BE$70)</f>
        <v/>
      </c>
      <c r="D100" t="s">
        <v>112</v>
      </c>
      <c r="G100">
        <f>H100</f>
        <v/>
      </c>
      <c r="H100">
        <f>I100</f>
        <v/>
      </c>
      <c r="I100">
        <f>J100</f>
        <v/>
      </c>
      <c r="J100">
        <f>K100</f>
        <v/>
      </c>
      <c r="K100">
        <f>L100</f>
        <v/>
      </c>
      <c r="L100">
        <f>M100</f>
        <v/>
      </c>
      <c r="M100">
        <f>N100</f>
        <v/>
      </c>
      <c r="N100">
        <f>O100</f>
        <v/>
      </c>
      <c r="O100">
        <f>P100</f>
        <v/>
      </c>
      <c r="P100">
        <f>Q100</f>
        <v/>
      </c>
      <c r="Q100">
        <f>R100</f>
        <v/>
      </c>
      <c r="R100">
        <f>S100</f>
        <v/>
      </c>
      <c r="S100">
        <f>T100</f>
        <v/>
      </c>
      <c r="T100">
        <f>U100</f>
        <v/>
      </c>
      <c r="U100">
        <f>V100</f>
        <v/>
      </c>
      <c r="V100">
        <f>W100</f>
        <v/>
      </c>
      <c r="W100">
        <f>X100</f>
        <v/>
      </c>
      <c r="X100">
        <f>Y100</f>
        <v/>
      </c>
      <c r="Y100">
        <f>Z100</f>
        <v/>
      </c>
      <c r="Z100">
        <f>AA100</f>
        <v/>
      </c>
      <c r="AA100">
        <f>AB100</f>
        <v/>
      </c>
      <c r="AB100">
        <f>AC100</f>
        <v/>
      </c>
      <c r="AC100">
        <f>AD100</f>
        <v/>
      </c>
      <c r="AD100">
        <f>AE100</f>
        <v/>
      </c>
      <c r="AE100">
        <f>AF100</f>
        <v/>
      </c>
      <c r="AF100">
        <f>AG100</f>
        <v/>
      </c>
      <c r="AG100">
        <f>AH100</f>
        <v/>
      </c>
      <c r="AH100">
        <f>'Country Imports Distillate Fuel'!D262</f>
        <v/>
      </c>
      <c r="AI100">
        <f>'Country Imports Distillate Fuel'!E262</f>
        <v/>
      </c>
      <c r="AJ100">
        <f>'Country Imports Distillate Fuel'!F262</f>
        <v/>
      </c>
      <c r="AK100">
        <f>'Country Imports Distillate Fuel'!G262</f>
        <v/>
      </c>
      <c r="AL100">
        <f>'Country Imports Distillate Fuel'!H262</f>
        <v/>
      </c>
      <c r="AM100">
        <f>'Country Imports Distillate Fuel'!I262</f>
        <v/>
      </c>
      <c r="AN100">
        <f>'Country Imports Distillate Fuel'!J262</f>
        <v/>
      </c>
      <c r="AO100">
        <f>'Country Imports Distillate Fuel'!K262</f>
        <v/>
      </c>
      <c r="AP100">
        <f>'Country Imports Distillate Fuel'!L262</f>
        <v/>
      </c>
      <c r="AQ100">
        <f>'Country Imports Distillate Fuel'!M262</f>
        <v/>
      </c>
      <c r="AR100">
        <f>'Country Imports Distillate Fuel'!N262</f>
        <v/>
      </c>
      <c r="AS100">
        <f>'Country Imports Distillate Fuel'!O262</f>
        <v/>
      </c>
      <c r="AT100">
        <f>'Country Imports Distillate Fuel'!P262</f>
        <v/>
      </c>
      <c r="AU100">
        <f>'Country Imports Distillate Fuel'!Q262</f>
        <v/>
      </c>
      <c r="AV100">
        <f>'Country Imports Distillate Fuel'!R262</f>
        <v/>
      </c>
      <c r="AW100">
        <f>'Country Imports Distillate Fuel'!S262</f>
        <v/>
      </c>
      <c r="AX100">
        <f>'Country Imports Distillate Fuel'!T262</f>
        <v/>
      </c>
      <c r="AY100">
        <f>'Country Imports Distillate Fuel'!U262</f>
        <v/>
      </c>
      <c r="AZ100">
        <f>'Country Imports Distillate Fuel'!V262</f>
        <v/>
      </c>
      <c r="BA100">
        <f>'Country Imports Distillate Fuel'!W262</f>
        <v/>
      </c>
      <c r="BB100">
        <f>'Country Imports Distillate Fuel'!X262</f>
        <v/>
      </c>
      <c r="BC100">
        <f>'Country Imports Distillate Fuel'!Y262</f>
        <v/>
      </c>
      <c r="BD100">
        <f>'Country Imports Distillate Fuel'!Z262</f>
        <v/>
      </c>
      <c r="BE100">
        <f>'Country Imports Distillate Fuel'!AA262</f>
        <v/>
      </c>
      <c r="BF100">
        <f>'Country Imports Distillate Fuel'!AB262</f>
        <v/>
      </c>
      <c r="BG100">
        <f>'Country Imports Distillate Fuel'!AC262</f>
        <v/>
      </c>
      <c r="BH100">
        <f>'Country Imports Distillate Fuel'!AD262</f>
        <v/>
      </c>
      <c r="BI100">
        <f>'Country Imports Distillate Fuel'!AE262</f>
        <v/>
      </c>
      <c r="BJ100">
        <f>'Country Imports Distillate Fuel'!AF262</f>
        <v/>
      </c>
      <c r="BK100">
        <f>'Country Imports Distillate Fuel'!AG262</f>
        <v/>
      </c>
      <c r="BL100">
        <f>'Country Imports Distillate Fuel'!AH262</f>
        <v/>
      </c>
      <c r="BM100">
        <f>'Country Imports Distillate Fuel'!AI262</f>
        <v/>
      </c>
      <c r="BN100">
        <f>'Country Imports Distillate Fuel'!AJ262</f>
        <v/>
      </c>
      <c r="BO100">
        <f>'Country Imports Distillate Fuel'!AK262</f>
        <v/>
      </c>
      <c r="BP100">
        <f>'Country Imports Distillate Fuel'!AL262</f>
        <v/>
      </c>
      <c r="BQ100">
        <f>'Country Imports Distillate Fuel'!AM262</f>
        <v/>
      </c>
      <c r="BR100">
        <f>'Country Imports Distillate Fuel'!AN262</f>
        <v/>
      </c>
      <c r="BS100">
        <f>'Country Imports Distillate Fuel'!AO262</f>
        <v/>
      </c>
      <c r="BT100">
        <f>'Country Imports Distillate Fuel'!AP262</f>
        <v/>
      </c>
      <c r="BU100">
        <f>'Country Imports Distillate Fuel'!AQ262</f>
        <v/>
      </c>
      <c r="BV100">
        <f>'Country Imports Distillate Fuel'!AR262</f>
        <v/>
      </c>
      <c r="BW100">
        <f>'Country Imports Distillate Fuel'!AS262</f>
        <v/>
      </c>
      <c r="BX100">
        <f>'Country Imports Distillate Fuel'!AT262</f>
        <v/>
      </c>
      <c r="BY100">
        <f>'Country Imports Distillate Fuel'!AU262</f>
        <v/>
      </c>
    </row>
    <row r="101" spans="1:77">
      <c r="B101" t="s">
        <v>89</v>
      </c>
      <c r="C101">
        <f>SUM(AV74:BE74)/SUM($AV$70:$BE$70)</f>
        <v/>
      </c>
      <c r="G101">
        <f>H101</f>
        <v/>
      </c>
      <c r="H101">
        <f>I101</f>
        <v/>
      </c>
      <c r="I101">
        <f>J101</f>
        <v/>
      </c>
      <c r="J101">
        <f>K101</f>
        <v/>
      </c>
      <c r="K101">
        <f>L101</f>
        <v/>
      </c>
      <c r="L101">
        <f>M101</f>
        <v/>
      </c>
      <c r="M101">
        <f>N101</f>
        <v/>
      </c>
      <c r="N101">
        <f>O101</f>
        <v/>
      </c>
      <c r="O101">
        <f>P101</f>
        <v/>
      </c>
      <c r="P101">
        <f>Q101</f>
        <v/>
      </c>
      <c r="Q101">
        <f>R101</f>
        <v/>
      </c>
      <c r="R101">
        <f>S101</f>
        <v/>
      </c>
      <c r="S101">
        <f>T101</f>
        <v/>
      </c>
      <c r="T101">
        <f>U101</f>
        <v/>
      </c>
      <c r="U101">
        <f>V101</f>
        <v/>
      </c>
      <c r="V101">
        <f>W101</f>
        <v/>
      </c>
      <c r="W101">
        <f>X101</f>
        <v/>
      </c>
      <c r="X101">
        <f>Y101</f>
        <v/>
      </c>
      <c r="Y101">
        <f>Z101</f>
        <v/>
      </c>
      <c r="Z101">
        <f>AA101</f>
        <v/>
      </c>
      <c r="AA101">
        <f>AB101</f>
        <v/>
      </c>
      <c r="AB101">
        <f>AC101</f>
        <v/>
      </c>
      <c r="AC101">
        <f>AD101</f>
        <v/>
      </c>
      <c r="AD101">
        <f>AE101</f>
        <v/>
      </c>
      <c r="AE101">
        <f>AF101</f>
        <v/>
      </c>
      <c r="AF101">
        <f>AG101</f>
        <v/>
      </c>
      <c r="AG101">
        <f>AH101</f>
        <v/>
      </c>
      <c r="AH101">
        <f>'Country Imports Jet Fuel'!D262</f>
        <v/>
      </c>
      <c r="AI101">
        <f>'Country Imports Jet Fuel'!E262</f>
        <v/>
      </c>
      <c r="AJ101">
        <f>'Country Imports Jet Fuel'!F262</f>
        <v/>
      </c>
      <c r="AK101">
        <f>'Country Imports Jet Fuel'!G262</f>
        <v/>
      </c>
      <c r="AL101">
        <f>'Country Imports Jet Fuel'!H262</f>
        <v/>
      </c>
      <c r="AM101">
        <f>'Country Imports Jet Fuel'!I262</f>
        <v/>
      </c>
      <c r="AN101">
        <f>'Country Imports Jet Fuel'!J262</f>
        <v/>
      </c>
      <c r="AO101">
        <f>'Country Imports Jet Fuel'!K262</f>
        <v/>
      </c>
      <c r="AP101">
        <f>'Country Imports Jet Fuel'!L262</f>
        <v/>
      </c>
      <c r="AQ101">
        <f>'Country Imports Jet Fuel'!M262</f>
        <v/>
      </c>
      <c r="AR101">
        <f>'Country Imports Jet Fuel'!N262</f>
        <v/>
      </c>
      <c r="AS101">
        <f>'Country Imports Jet Fuel'!O262</f>
        <v/>
      </c>
      <c r="AT101">
        <f>'Country Imports Jet Fuel'!P262</f>
        <v/>
      </c>
      <c r="AU101">
        <f>'Country Imports Jet Fuel'!Q262</f>
        <v/>
      </c>
      <c r="AV101">
        <f>'Country Imports Jet Fuel'!R262</f>
        <v/>
      </c>
      <c r="AW101">
        <f>'Country Imports Jet Fuel'!S262</f>
        <v/>
      </c>
      <c r="AX101">
        <f>'Country Imports Jet Fuel'!T262</f>
        <v/>
      </c>
      <c r="AY101">
        <f>'Country Imports Jet Fuel'!U262</f>
        <v/>
      </c>
      <c r="AZ101">
        <f>'Country Imports Jet Fuel'!V262</f>
        <v/>
      </c>
      <c r="BA101">
        <f>'Country Imports Jet Fuel'!W262</f>
        <v/>
      </c>
      <c r="BB101">
        <f>'Country Imports Jet Fuel'!X262</f>
        <v/>
      </c>
      <c r="BC101">
        <f>'Country Imports Jet Fuel'!Y262</f>
        <v/>
      </c>
      <c r="BD101">
        <f>'Country Imports Jet Fuel'!Z262</f>
        <v/>
      </c>
      <c r="BE101">
        <f>'Country Imports Jet Fuel'!AA262</f>
        <v/>
      </c>
      <c r="BF101">
        <f>'Country Imports Jet Fuel'!AB262</f>
        <v/>
      </c>
      <c r="BG101">
        <f>'Country Imports Jet Fuel'!AC262</f>
        <v/>
      </c>
      <c r="BH101">
        <f>'Country Imports Jet Fuel'!AD262</f>
        <v/>
      </c>
      <c r="BI101">
        <f>'Country Imports Jet Fuel'!AE262</f>
        <v/>
      </c>
      <c r="BJ101">
        <f>'Country Imports Jet Fuel'!AF262</f>
        <v/>
      </c>
      <c r="BK101">
        <f>'Country Imports Jet Fuel'!AG262</f>
        <v/>
      </c>
      <c r="BL101">
        <f>'Country Imports Jet Fuel'!AH262</f>
        <v/>
      </c>
      <c r="BM101">
        <f>'Country Imports Jet Fuel'!AI262</f>
        <v/>
      </c>
      <c r="BN101">
        <f>'Country Imports Jet Fuel'!AJ262</f>
        <v/>
      </c>
      <c r="BO101">
        <f>'Country Imports Jet Fuel'!AK262</f>
        <v/>
      </c>
      <c r="BP101">
        <f>'Country Imports Jet Fuel'!AL262</f>
        <v/>
      </c>
      <c r="BQ101">
        <f>'Country Imports Jet Fuel'!AM262</f>
        <v/>
      </c>
      <c r="BR101">
        <f>'Country Imports Jet Fuel'!AN262</f>
        <v/>
      </c>
      <c r="BS101">
        <f>'Country Imports Jet Fuel'!AO262</f>
        <v/>
      </c>
      <c r="BT101">
        <f>'Country Imports Jet Fuel'!AP262</f>
        <v/>
      </c>
      <c r="BU101">
        <f>'Country Imports Jet Fuel'!AQ262</f>
        <v/>
      </c>
      <c r="BV101">
        <f>'Country Imports Jet Fuel'!AR262</f>
        <v/>
      </c>
      <c r="BW101">
        <f>'Country Imports Jet Fuel'!AS262</f>
        <v/>
      </c>
      <c r="BX101">
        <f>'Country Imports Jet Fuel'!AT262</f>
        <v/>
      </c>
      <c r="BY101">
        <f>'Country Imports Jet Fuel'!AU262</f>
        <v/>
      </c>
    </row>
    <row r="102" spans="1:77">
      <c r="B102" t="s">
        <v>47</v>
      </c>
      <c r="C102">
        <f>SUM(AV75:BE75)/SUM($AV$70:$BE$70)</f>
        <v/>
      </c>
      <c r="D102" t="s">
        <v>111</v>
      </c>
      <c r="G102">
        <f>G97</f>
        <v/>
      </c>
      <c r="H102">
        <f>H97</f>
        <v/>
      </c>
      <c r="I102">
        <f>I97</f>
        <v/>
      </c>
      <c r="J102">
        <f>J97</f>
        <v/>
      </c>
      <c r="K102">
        <f>K97</f>
        <v/>
      </c>
      <c r="L102">
        <f>L97</f>
        <v/>
      </c>
      <c r="M102">
        <f>M97</f>
        <v/>
      </c>
      <c r="N102">
        <f>N97</f>
        <v/>
      </c>
      <c r="O102">
        <f>O97</f>
        <v/>
      </c>
      <c r="P102">
        <f>P97</f>
        <v/>
      </c>
      <c r="Q102">
        <f>Q97</f>
        <v/>
      </c>
      <c r="R102">
        <f>R97</f>
        <v/>
      </c>
      <c r="S102">
        <f>S97</f>
        <v/>
      </c>
      <c r="T102">
        <f>T97</f>
        <v/>
      </c>
      <c r="U102">
        <f>U97</f>
        <v/>
      </c>
      <c r="V102">
        <f>V97</f>
        <v/>
      </c>
      <c r="W102">
        <f>W97</f>
        <v/>
      </c>
      <c r="X102">
        <f>X97</f>
        <v/>
      </c>
      <c r="Y102">
        <f>Y97</f>
        <v/>
      </c>
      <c r="Z102">
        <f>Z97</f>
        <v/>
      </c>
      <c r="AA102">
        <f>AA97</f>
        <v/>
      </c>
      <c r="AB102">
        <f>AB97</f>
        <v/>
      </c>
      <c r="AC102">
        <f>AC97</f>
        <v/>
      </c>
      <c r="AD102">
        <f>AD97</f>
        <v/>
      </c>
      <c r="AE102">
        <f>AE97</f>
        <v/>
      </c>
      <c r="AF102">
        <f>AF97</f>
        <v/>
      </c>
      <c r="AG102">
        <f>AG97</f>
        <v/>
      </c>
      <c r="AH102">
        <f>AH97</f>
        <v/>
      </c>
      <c r="AI102">
        <f>AI97</f>
        <v/>
      </c>
      <c r="AJ102">
        <f>AJ97</f>
        <v/>
      </c>
      <c r="AK102">
        <f>AK97</f>
        <v/>
      </c>
      <c r="AL102">
        <f>AL97</f>
        <v/>
      </c>
      <c r="AM102">
        <f>AM97</f>
        <v/>
      </c>
      <c r="AN102">
        <f>AN97</f>
        <v/>
      </c>
      <c r="AO102">
        <f>AO97</f>
        <v/>
      </c>
      <c r="AP102">
        <f>AP97</f>
        <v/>
      </c>
      <c r="AQ102">
        <f>AQ97</f>
        <v/>
      </c>
      <c r="AR102">
        <f>AR97</f>
        <v/>
      </c>
      <c r="AS102">
        <f>AS97</f>
        <v/>
      </c>
      <c r="AT102">
        <f>AT97</f>
        <v/>
      </c>
      <c r="AU102">
        <f>AU97</f>
        <v/>
      </c>
      <c r="AV102">
        <f>AV97</f>
        <v/>
      </c>
      <c r="AW102">
        <f>AW97</f>
        <v/>
      </c>
      <c r="AX102">
        <f>AX97</f>
        <v/>
      </c>
      <c r="AY102">
        <f>AY97</f>
        <v/>
      </c>
      <c r="AZ102">
        <f>AZ97</f>
        <v/>
      </c>
      <c r="BA102">
        <f>BA97</f>
        <v/>
      </c>
      <c r="BB102">
        <f>BB97</f>
        <v/>
      </c>
      <c r="BC102">
        <f>BC97</f>
        <v/>
      </c>
      <c r="BD102">
        <f>BD97</f>
        <v/>
      </c>
      <c r="BE102">
        <f>BE97</f>
        <v/>
      </c>
      <c r="BF102">
        <f>BF97</f>
        <v/>
      </c>
      <c r="BG102">
        <f>BG97</f>
        <v/>
      </c>
      <c r="BH102">
        <f>BH97</f>
        <v/>
      </c>
      <c r="BI102">
        <f>BI97</f>
        <v/>
      </c>
      <c r="BJ102">
        <f>BJ97</f>
        <v/>
      </c>
      <c r="BK102">
        <f>BK97</f>
        <v/>
      </c>
      <c r="BL102">
        <f>BL97</f>
        <v/>
      </c>
      <c r="BM102">
        <f>BM97</f>
        <v/>
      </c>
      <c r="BN102">
        <f>BN97</f>
        <v/>
      </c>
      <c r="BO102">
        <f>BO97</f>
        <v/>
      </c>
      <c r="BP102">
        <f>BP97</f>
        <v/>
      </c>
      <c r="BQ102">
        <f>BQ97</f>
        <v/>
      </c>
      <c r="BR102">
        <f>BR97</f>
        <v/>
      </c>
      <c r="BS102">
        <f>BS97</f>
        <v/>
      </c>
      <c r="BT102">
        <f>BT97</f>
        <v/>
      </c>
      <c r="BU102">
        <f>BU97</f>
        <v/>
      </c>
      <c r="BV102">
        <f>BV97</f>
        <v/>
      </c>
      <c r="BW102">
        <f>BW97</f>
        <v/>
      </c>
      <c r="BX102">
        <f>BX97</f>
        <v/>
      </c>
      <c r="BY102">
        <f>BY97</f>
        <v/>
      </c>
    </row>
    <row r="103" spans="1:77">
      <c r="B103" t="s">
        <v>38</v>
      </c>
      <c r="C103">
        <f>SUM(AV76:BE76)/SUM($AV$70:$BE$70)</f>
        <v/>
      </c>
      <c r="D103" t="s">
        <v>111</v>
      </c>
      <c r="G103">
        <f>G97</f>
        <v/>
      </c>
      <c r="H103">
        <f>H97</f>
        <v/>
      </c>
      <c r="I103">
        <f>I97</f>
        <v/>
      </c>
      <c r="J103">
        <f>J97</f>
        <v/>
      </c>
      <c r="K103">
        <f>K97</f>
        <v/>
      </c>
      <c r="L103">
        <f>L97</f>
        <v/>
      </c>
      <c r="M103">
        <f>M97</f>
        <v/>
      </c>
      <c r="N103">
        <f>N97</f>
        <v/>
      </c>
      <c r="O103">
        <f>O97</f>
        <v/>
      </c>
      <c r="P103">
        <f>P97</f>
        <v/>
      </c>
      <c r="Q103">
        <f>Q97</f>
        <v/>
      </c>
      <c r="R103">
        <f>R97</f>
        <v/>
      </c>
      <c r="S103">
        <f>S97</f>
        <v/>
      </c>
      <c r="T103">
        <f>T97</f>
        <v/>
      </c>
      <c r="U103">
        <f>U97</f>
        <v/>
      </c>
      <c r="V103">
        <f>V97</f>
        <v/>
      </c>
      <c r="W103">
        <f>W97</f>
        <v/>
      </c>
      <c r="X103">
        <f>X97</f>
        <v/>
      </c>
      <c r="Y103">
        <f>Y97</f>
        <v/>
      </c>
      <c r="Z103">
        <f>Z97</f>
        <v/>
      </c>
      <c r="AA103">
        <f>AA97</f>
        <v/>
      </c>
      <c r="AB103">
        <f>AB97</f>
        <v/>
      </c>
      <c r="AC103">
        <f>AC97</f>
        <v/>
      </c>
      <c r="AD103">
        <f>AD97</f>
        <v/>
      </c>
      <c r="AE103">
        <f>AE97</f>
        <v/>
      </c>
      <c r="AF103">
        <f>AF97</f>
        <v/>
      </c>
      <c r="AG103">
        <f>AG97</f>
        <v/>
      </c>
      <c r="AH103">
        <f>AH97</f>
        <v/>
      </c>
      <c r="AI103">
        <f>AI97</f>
        <v/>
      </c>
      <c r="AJ103">
        <f>AJ97</f>
        <v/>
      </c>
      <c r="AK103">
        <f>AK97</f>
        <v/>
      </c>
      <c r="AL103">
        <f>AL97</f>
        <v/>
      </c>
      <c r="AM103">
        <f>AM97</f>
        <v/>
      </c>
      <c r="AN103">
        <f>AN97</f>
        <v/>
      </c>
      <c r="AO103">
        <f>AO97</f>
        <v/>
      </c>
      <c r="AP103">
        <f>AP97</f>
        <v/>
      </c>
      <c r="AQ103">
        <f>AQ97</f>
        <v/>
      </c>
      <c r="AR103">
        <f>AR97</f>
        <v/>
      </c>
      <c r="AS103">
        <f>AS97</f>
        <v/>
      </c>
      <c r="AT103">
        <f>AT97</f>
        <v/>
      </c>
      <c r="AU103">
        <f>AU97</f>
        <v/>
      </c>
      <c r="AV103">
        <f>AV97</f>
        <v/>
      </c>
      <c r="AW103">
        <f>AW97</f>
        <v/>
      </c>
      <c r="AX103">
        <f>AX97</f>
        <v/>
      </c>
      <c r="AY103">
        <f>AY97</f>
        <v/>
      </c>
      <c r="AZ103">
        <f>AZ97</f>
        <v/>
      </c>
      <c r="BA103">
        <f>BA97</f>
        <v/>
      </c>
      <c r="BB103">
        <f>BB97</f>
        <v/>
      </c>
      <c r="BC103">
        <f>BC97</f>
        <v/>
      </c>
      <c r="BD103">
        <f>BD97</f>
        <v/>
      </c>
      <c r="BE103">
        <f>BE97</f>
        <v/>
      </c>
      <c r="BF103">
        <f>BF97</f>
        <v/>
      </c>
      <c r="BG103">
        <f>BG97</f>
        <v/>
      </c>
      <c r="BH103">
        <f>BH97</f>
        <v/>
      </c>
      <c r="BI103">
        <f>BI97</f>
        <v/>
      </c>
      <c r="BJ103">
        <f>BJ97</f>
        <v/>
      </c>
      <c r="BK103">
        <f>BK97</f>
        <v/>
      </c>
      <c r="BL103">
        <f>BL97</f>
        <v/>
      </c>
      <c r="BM103">
        <f>BM97</f>
        <v/>
      </c>
      <c r="BN103">
        <f>BN97</f>
        <v/>
      </c>
      <c r="BO103">
        <f>BO97</f>
        <v/>
      </c>
      <c r="BP103">
        <f>BP97</f>
        <v/>
      </c>
      <c r="BQ103">
        <f>BQ97</f>
        <v/>
      </c>
      <c r="BR103">
        <f>BR97</f>
        <v/>
      </c>
      <c r="BS103">
        <f>BS97</f>
        <v/>
      </c>
      <c r="BT103">
        <f>BT97</f>
        <v/>
      </c>
      <c r="BU103">
        <f>BU97</f>
        <v/>
      </c>
      <c r="BV103">
        <f>BV97</f>
        <v/>
      </c>
      <c r="BW103">
        <f>BW97</f>
        <v/>
      </c>
      <c r="BX103">
        <f>BX97</f>
        <v/>
      </c>
      <c r="BY103">
        <f>BY97</f>
        <v/>
      </c>
    </row>
    <row r="104" spans="1:77">
      <c r="B104" t="s">
        <v>66</v>
      </c>
      <c r="C104">
        <f>SUM(AV77:BE77)/SUM($AV$70:$BE$70)</f>
        <v/>
      </c>
      <c r="D104" t="s">
        <v>111</v>
      </c>
      <c r="G104">
        <f>G97</f>
        <v/>
      </c>
      <c r="H104">
        <f>H97</f>
        <v/>
      </c>
      <c r="I104">
        <f>I97</f>
        <v/>
      </c>
      <c r="J104">
        <f>J97</f>
        <v/>
      </c>
      <c r="K104">
        <f>K97</f>
        <v/>
      </c>
      <c r="L104">
        <f>L97</f>
        <v/>
      </c>
      <c r="M104">
        <f>M97</f>
        <v/>
      </c>
      <c r="N104">
        <f>N97</f>
        <v/>
      </c>
      <c r="O104">
        <f>O97</f>
        <v/>
      </c>
      <c r="P104">
        <f>P97</f>
        <v/>
      </c>
      <c r="Q104">
        <f>Q97</f>
        <v/>
      </c>
      <c r="R104">
        <f>R97</f>
        <v/>
      </c>
      <c r="S104">
        <f>S97</f>
        <v/>
      </c>
      <c r="T104">
        <f>T97</f>
        <v/>
      </c>
      <c r="U104">
        <f>U97</f>
        <v/>
      </c>
      <c r="V104">
        <f>V97</f>
        <v/>
      </c>
      <c r="W104">
        <f>W97</f>
        <v/>
      </c>
      <c r="X104">
        <f>X97</f>
        <v/>
      </c>
      <c r="Y104">
        <f>Y97</f>
        <v/>
      </c>
      <c r="Z104">
        <f>Z97</f>
        <v/>
      </c>
      <c r="AA104">
        <f>AA97</f>
        <v/>
      </c>
      <c r="AB104">
        <f>AB97</f>
        <v/>
      </c>
      <c r="AC104">
        <f>AC97</f>
        <v/>
      </c>
      <c r="AD104">
        <f>AD97</f>
        <v/>
      </c>
      <c r="AE104">
        <f>AE97</f>
        <v/>
      </c>
      <c r="AF104">
        <f>AF97</f>
        <v/>
      </c>
      <c r="AG104">
        <f>AG97</f>
        <v/>
      </c>
      <c r="AH104">
        <f>AH97</f>
        <v/>
      </c>
      <c r="AI104">
        <f>AI97</f>
        <v/>
      </c>
      <c r="AJ104">
        <f>AJ97</f>
        <v/>
      </c>
      <c r="AK104">
        <f>AK97</f>
        <v/>
      </c>
      <c r="AL104">
        <f>AL97</f>
        <v/>
      </c>
      <c r="AM104">
        <f>AM97</f>
        <v/>
      </c>
      <c r="AN104">
        <f>AN97</f>
        <v/>
      </c>
      <c r="AO104">
        <f>AO97</f>
        <v/>
      </c>
      <c r="AP104">
        <f>AP97</f>
        <v/>
      </c>
      <c r="AQ104">
        <f>AQ97</f>
        <v/>
      </c>
      <c r="AR104">
        <f>AR97</f>
        <v/>
      </c>
      <c r="AS104">
        <f>AS97</f>
        <v/>
      </c>
      <c r="AT104">
        <f>AT97</f>
        <v/>
      </c>
      <c r="AU104">
        <f>AU97</f>
        <v/>
      </c>
      <c r="AV104">
        <f>AV97</f>
        <v/>
      </c>
      <c r="AW104">
        <f>AW97</f>
        <v/>
      </c>
      <c r="AX104">
        <f>AX97</f>
        <v/>
      </c>
      <c r="AY104">
        <f>AY97</f>
        <v/>
      </c>
      <c r="AZ104">
        <f>AZ97</f>
        <v/>
      </c>
      <c r="BA104">
        <f>BA97</f>
        <v/>
      </c>
      <c r="BB104">
        <f>BB97</f>
        <v/>
      </c>
      <c r="BC104">
        <f>BC97</f>
        <v/>
      </c>
      <c r="BD104">
        <f>BD97</f>
        <v/>
      </c>
      <c r="BE104">
        <f>BE97</f>
        <v/>
      </c>
      <c r="BF104">
        <f>BF97</f>
        <v/>
      </c>
      <c r="BG104">
        <f>BG97</f>
        <v/>
      </c>
      <c r="BH104">
        <f>BH97</f>
        <v/>
      </c>
      <c r="BI104">
        <f>BI97</f>
        <v/>
      </c>
      <c r="BJ104">
        <f>BJ97</f>
        <v/>
      </c>
      <c r="BK104">
        <f>BK97</f>
        <v/>
      </c>
      <c r="BL104">
        <f>BL97</f>
        <v/>
      </c>
      <c r="BM104">
        <f>BM97</f>
        <v/>
      </c>
      <c r="BN104">
        <f>BN97</f>
        <v/>
      </c>
      <c r="BO104">
        <f>BO97</f>
        <v/>
      </c>
      <c r="BP104">
        <f>BP97</f>
        <v/>
      </c>
      <c r="BQ104">
        <f>BQ97</f>
        <v/>
      </c>
      <c r="BR104">
        <f>BR97</f>
        <v/>
      </c>
      <c r="BS104">
        <f>BS97</f>
        <v/>
      </c>
      <c r="BT104">
        <f>BT97</f>
        <v/>
      </c>
      <c r="BU104">
        <f>BU97</f>
        <v/>
      </c>
      <c r="BV104">
        <f>BV97</f>
        <v/>
      </c>
      <c r="BW104">
        <f>BW97</f>
        <v/>
      </c>
      <c r="BX104">
        <f>BX97</f>
        <v/>
      </c>
      <c r="BY104">
        <f>BY97</f>
        <v/>
      </c>
    </row>
    <row r="105" spans="1:77">
      <c r="B105" t="s">
        <v>80</v>
      </c>
      <c r="C105">
        <f>SUM(AV78:BE78)/SUM($AV$70:$BE$70)</f>
        <v/>
      </c>
      <c r="G105">
        <f>H105</f>
        <v/>
      </c>
      <c r="H105">
        <f>I105</f>
        <v/>
      </c>
      <c r="I105">
        <f>J105</f>
        <v/>
      </c>
      <c r="J105">
        <f>K105</f>
        <v/>
      </c>
      <c r="K105">
        <f>L105</f>
        <v/>
      </c>
      <c r="L105">
        <f>M105</f>
        <v/>
      </c>
      <c r="M105">
        <f>N105</f>
        <v/>
      </c>
      <c r="N105">
        <f>O105</f>
        <v/>
      </c>
      <c r="O105">
        <f>P105</f>
        <v/>
      </c>
      <c r="P105">
        <f>Q105</f>
        <v/>
      </c>
      <c r="Q105">
        <f>R105</f>
        <v/>
      </c>
      <c r="R105">
        <f>S105</f>
        <v/>
      </c>
      <c r="S105">
        <f>T105</f>
        <v/>
      </c>
      <c r="T105">
        <f>U105</f>
        <v/>
      </c>
      <c r="U105">
        <f>V105</f>
        <v/>
      </c>
      <c r="V105">
        <f>W105</f>
        <v/>
      </c>
      <c r="W105">
        <f>X105</f>
        <v/>
      </c>
      <c r="X105">
        <f>Y105</f>
        <v/>
      </c>
      <c r="Y105">
        <f>Z105</f>
        <v/>
      </c>
      <c r="Z105">
        <f>AA105</f>
        <v/>
      </c>
      <c r="AA105">
        <f>AB105</f>
        <v/>
      </c>
      <c r="AB105">
        <f>AC105</f>
        <v/>
      </c>
      <c r="AC105">
        <f>AD105</f>
        <v/>
      </c>
      <c r="AD105">
        <f>AE105</f>
        <v/>
      </c>
      <c r="AE105">
        <f>AF105</f>
        <v/>
      </c>
      <c r="AF105">
        <f>AG105</f>
        <v/>
      </c>
      <c r="AG105">
        <f>AH105</f>
        <v/>
      </c>
      <c r="AH105">
        <f>'Country Imports Gasoline'!D262</f>
        <v/>
      </c>
      <c r="AI105">
        <f>'Country Imports Gasoline'!E262</f>
        <v/>
      </c>
      <c r="AJ105">
        <f>'Country Imports Gasoline'!F262</f>
        <v/>
      </c>
      <c r="AK105">
        <f>'Country Imports Gasoline'!G262</f>
        <v/>
      </c>
      <c r="AL105">
        <f>'Country Imports Gasoline'!H262</f>
        <v/>
      </c>
      <c r="AM105">
        <f>'Country Imports Gasoline'!I262</f>
        <v/>
      </c>
      <c r="AN105">
        <f>'Country Imports Gasoline'!J262</f>
        <v/>
      </c>
      <c r="AO105">
        <f>'Country Imports Gasoline'!K262</f>
        <v/>
      </c>
      <c r="AP105">
        <f>'Country Imports Gasoline'!L262</f>
        <v/>
      </c>
      <c r="AQ105">
        <f>'Country Imports Gasoline'!M262</f>
        <v/>
      </c>
      <c r="AR105">
        <f>'Country Imports Gasoline'!N262</f>
        <v/>
      </c>
      <c r="AS105">
        <f>'Country Imports Gasoline'!O262</f>
        <v/>
      </c>
      <c r="AT105">
        <f>'Country Imports Gasoline'!P262</f>
        <v/>
      </c>
      <c r="AU105">
        <f>'Country Imports Gasoline'!Q262</f>
        <v/>
      </c>
      <c r="AV105">
        <f>'Country Imports Gasoline'!R262</f>
        <v/>
      </c>
      <c r="AW105">
        <f>'Country Imports Gasoline'!S262</f>
        <v/>
      </c>
      <c r="AX105">
        <f>'Country Imports Gasoline'!T262</f>
        <v/>
      </c>
      <c r="AY105">
        <f>'Country Imports Gasoline'!U262</f>
        <v/>
      </c>
      <c r="AZ105">
        <f>'Country Imports Gasoline'!V262</f>
        <v/>
      </c>
      <c r="BA105">
        <f>'Country Imports Gasoline'!W262</f>
        <v/>
      </c>
      <c r="BB105">
        <f>'Country Imports Gasoline'!X262</f>
        <v/>
      </c>
      <c r="BC105">
        <f>'Country Imports Gasoline'!Y262</f>
        <v/>
      </c>
      <c r="BD105">
        <f>'Country Imports Gasoline'!Z262</f>
        <v/>
      </c>
      <c r="BE105">
        <f>'Country Imports Gasoline'!AA262</f>
        <v/>
      </c>
      <c r="BF105">
        <f>'Country Imports Gasoline'!AB262</f>
        <v/>
      </c>
      <c r="BG105">
        <f>'Country Imports Gasoline'!AC262</f>
        <v/>
      </c>
      <c r="BH105">
        <f>'Country Imports Gasoline'!AD262</f>
        <v/>
      </c>
      <c r="BI105">
        <f>'Country Imports Gasoline'!AE262</f>
        <v/>
      </c>
      <c r="BJ105">
        <f>'Country Imports Gasoline'!AF262</f>
        <v/>
      </c>
      <c r="BK105">
        <f>'Country Imports Gasoline'!AG262</f>
        <v/>
      </c>
      <c r="BL105">
        <f>'Country Imports Gasoline'!AH262</f>
        <v/>
      </c>
      <c r="BM105">
        <f>'Country Imports Gasoline'!AI262</f>
        <v/>
      </c>
      <c r="BN105">
        <f>'Country Imports Gasoline'!AJ262</f>
        <v/>
      </c>
      <c r="BO105">
        <f>'Country Imports Gasoline'!AK262</f>
        <v/>
      </c>
      <c r="BP105">
        <f>'Country Imports Gasoline'!AL262</f>
        <v/>
      </c>
      <c r="BQ105">
        <f>'Country Imports Gasoline'!AM262</f>
        <v/>
      </c>
      <c r="BR105">
        <f>'Country Imports Gasoline'!AN262</f>
        <v/>
      </c>
      <c r="BS105">
        <f>'Country Imports Gasoline'!AO262</f>
        <v/>
      </c>
      <c r="BT105">
        <f>'Country Imports Gasoline'!AP262</f>
        <v/>
      </c>
      <c r="BU105">
        <f>'Country Imports Gasoline'!AQ262</f>
        <v/>
      </c>
      <c r="BV105">
        <f>'Country Imports Gasoline'!AR262</f>
        <v/>
      </c>
      <c r="BW105">
        <f>'Country Imports Gasoline'!AS262</f>
        <v/>
      </c>
      <c r="BX105">
        <f>'Country Imports Gasoline'!AT262</f>
        <v/>
      </c>
      <c r="BY105">
        <f>'Country Imports Gasoline'!AU262</f>
        <v/>
      </c>
    </row>
    <row r="106" spans="1:77">
      <c r="B106" t="s">
        <v>69</v>
      </c>
      <c r="C106">
        <f>SUM(AV79:BE79)/SUM($AV$70:$BE$70)</f>
        <v/>
      </c>
      <c r="D106" t="s">
        <v>111</v>
      </c>
      <c r="G106">
        <f>G97</f>
        <v/>
      </c>
      <c r="H106">
        <f>H97</f>
        <v/>
      </c>
      <c r="I106">
        <f>I97</f>
        <v/>
      </c>
      <c r="J106">
        <f>J97</f>
        <v/>
      </c>
      <c r="K106">
        <f>K97</f>
        <v/>
      </c>
      <c r="L106">
        <f>L97</f>
        <v/>
      </c>
      <c r="M106">
        <f>M97</f>
        <v/>
      </c>
      <c r="N106">
        <f>N97</f>
        <v/>
      </c>
      <c r="O106">
        <f>O97</f>
        <v/>
      </c>
      <c r="P106">
        <f>P97</f>
        <v/>
      </c>
      <c r="Q106">
        <f>Q97</f>
        <v/>
      </c>
      <c r="R106">
        <f>R97</f>
        <v/>
      </c>
      <c r="S106">
        <f>S97</f>
        <v/>
      </c>
      <c r="T106">
        <f>T97</f>
        <v/>
      </c>
      <c r="U106">
        <f>U97</f>
        <v/>
      </c>
      <c r="V106">
        <f>V97</f>
        <v/>
      </c>
      <c r="W106">
        <f>W97</f>
        <v/>
      </c>
      <c r="X106">
        <f>X97</f>
        <v/>
      </c>
      <c r="Y106">
        <f>Y97</f>
        <v/>
      </c>
      <c r="Z106">
        <f>Z97</f>
        <v/>
      </c>
      <c r="AA106">
        <f>AA97</f>
        <v/>
      </c>
      <c r="AB106">
        <f>AB97</f>
        <v/>
      </c>
      <c r="AC106">
        <f>AC97</f>
        <v/>
      </c>
      <c r="AD106">
        <f>AD97</f>
        <v/>
      </c>
      <c r="AE106">
        <f>AE97</f>
        <v/>
      </c>
      <c r="AF106">
        <f>AF97</f>
        <v/>
      </c>
      <c r="AG106">
        <f>AG97</f>
        <v/>
      </c>
      <c r="AH106">
        <f>AH97</f>
        <v/>
      </c>
      <c r="AI106">
        <f>AI97</f>
        <v/>
      </c>
      <c r="AJ106">
        <f>AJ97</f>
        <v/>
      </c>
      <c r="AK106">
        <f>AK97</f>
        <v/>
      </c>
      <c r="AL106">
        <f>AL97</f>
        <v/>
      </c>
      <c r="AM106">
        <f>AM97</f>
        <v/>
      </c>
      <c r="AN106">
        <f>AN97</f>
        <v/>
      </c>
      <c r="AO106">
        <f>AO97</f>
        <v/>
      </c>
      <c r="AP106">
        <f>AP97</f>
        <v/>
      </c>
      <c r="AQ106">
        <f>AQ97</f>
        <v/>
      </c>
      <c r="AR106">
        <f>AR97</f>
        <v/>
      </c>
      <c r="AS106">
        <f>AS97</f>
        <v/>
      </c>
      <c r="AT106">
        <f>AT97</f>
        <v/>
      </c>
      <c r="AU106">
        <f>AU97</f>
        <v/>
      </c>
      <c r="AV106">
        <f>AV97</f>
        <v/>
      </c>
      <c r="AW106">
        <f>AW97</f>
        <v/>
      </c>
      <c r="AX106">
        <f>AX97</f>
        <v/>
      </c>
      <c r="AY106">
        <f>AY97</f>
        <v/>
      </c>
      <c r="AZ106">
        <f>AZ97</f>
        <v/>
      </c>
      <c r="BA106">
        <f>BA97</f>
        <v/>
      </c>
      <c r="BB106">
        <f>BB97</f>
        <v/>
      </c>
      <c r="BC106">
        <f>BC97</f>
        <v/>
      </c>
      <c r="BD106">
        <f>BD97</f>
        <v/>
      </c>
      <c r="BE106">
        <f>BE97</f>
        <v/>
      </c>
      <c r="BF106">
        <f>BF97</f>
        <v/>
      </c>
      <c r="BG106">
        <f>BG97</f>
        <v/>
      </c>
      <c r="BH106">
        <f>BH97</f>
        <v/>
      </c>
      <c r="BI106">
        <f>BI97</f>
        <v/>
      </c>
      <c r="BJ106">
        <f>BJ97</f>
        <v/>
      </c>
      <c r="BK106">
        <f>BK97</f>
        <v/>
      </c>
      <c r="BL106">
        <f>BL97</f>
        <v/>
      </c>
      <c r="BM106">
        <f>BM97</f>
        <v/>
      </c>
      <c r="BN106">
        <f>BN97</f>
        <v/>
      </c>
      <c r="BO106">
        <f>BO97</f>
        <v/>
      </c>
      <c r="BP106">
        <f>BP97</f>
        <v/>
      </c>
      <c r="BQ106">
        <f>BQ97</f>
        <v/>
      </c>
      <c r="BR106">
        <f>BR97</f>
        <v/>
      </c>
      <c r="BS106">
        <f>BS97</f>
        <v/>
      </c>
      <c r="BT106">
        <f>BT97</f>
        <v/>
      </c>
      <c r="BU106">
        <f>BU97</f>
        <v/>
      </c>
      <c r="BV106">
        <f>BV97</f>
        <v/>
      </c>
      <c r="BW106">
        <f>BW97</f>
        <v/>
      </c>
      <c r="BX106">
        <f>BX97</f>
        <v/>
      </c>
      <c r="BY106">
        <f>BY97</f>
        <v/>
      </c>
    </row>
    <row r="107" spans="1:77">
      <c r="B107" t="s">
        <v>52</v>
      </c>
      <c r="C107">
        <f>SUM(AV80:BE80)/SUM($AV$70:$BE$70)</f>
        <v/>
      </c>
      <c r="D107" t="s">
        <v>111</v>
      </c>
      <c r="G107">
        <f>G97</f>
        <v/>
      </c>
      <c r="H107">
        <f>H97</f>
        <v/>
      </c>
      <c r="I107">
        <f>I97</f>
        <v/>
      </c>
      <c r="J107">
        <f>J97</f>
        <v/>
      </c>
      <c r="K107">
        <f>K97</f>
        <v/>
      </c>
      <c r="L107">
        <f>L97</f>
        <v/>
      </c>
      <c r="M107">
        <f>M97</f>
        <v/>
      </c>
      <c r="N107">
        <f>N97</f>
        <v/>
      </c>
      <c r="O107">
        <f>O97</f>
        <v/>
      </c>
      <c r="P107">
        <f>P97</f>
        <v/>
      </c>
      <c r="Q107">
        <f>Q97</f>
        <v/>
      </c>
      <c r="R107">
        <f>R97</f>
        <v/>
      </c>
      <c r="S107">
        <f>S97</f>
        <v/>
      </c>
      <c r="T107">
        <f>T97</f>
        <v/>
      </c>
      <c r="U107">
        <f>U97</f>
        <v/>
      </c>
      <c r="V107">
        <f>V97</f>
        <v/>
      </c>
      <c r="W107">
        <f>W97</f>
        <v/>
      </c>
      <c r="X107">
        <f>X97</f>
        <v/>
      </c>
      <c r="Y107">
        <f>Y97</f>
        <v/>
      </c>
      <c r="Z107">
        <f>Z97</f>
        <v/>
      </c>
      <c r="AA107">
        <f>AA97</f>
        <v/>
      </c>
      <c r="AB107">
        <f>AB97</f>
        <v/>
      </c>
      <c r="AC107">
        <f>AC97</f>
        <v/>
      </c>
      <c r="AD107">
        <f>AD97</f>
        <v/>
      </c>
      <c r="AE107">
        <f>AE97</f>
        <v/>
      </c>
      <c r="AF107">
        <f>AF97</f>
        <v/>
      </c>
      <c r="AG107">
        <f>AG97</f>
        <v/>
      </c>
      <c r="AH107">
        <f>AH97</f>
        <v/>
      </c>
      <c r="AI107">
        <f>AI97</f>
        <v/>
      </c>
      <c r="AJ107">
        <f>AJ97</f>
        <v/>
      </c>
      <c r="AK107">
        <f>AK97</f>
        <v/>
      </c>
      <c r="AL107">
        <f>AL97</f>
        <v/>
      </c>
      <c r="AM107">
        <f>AM97</f>
        <v/>
      </c>
      <c r="AN107">
        <f>AN97</f>
        <v/>
      </c>
      <c r="AO107">
        <f>AO97</f>
        <v/>
      </c>
      <c r="AP107">
        <f>AP97</f>
        <v/>
      </c>
      <c r="AQ107">
        <f>AQ97</f>
        <v/>
      </c>
      <c r="AR107">
        <f>AR97</f>
        <v/>
      </c>
      <c r="AS107">
        <f>AS97</f>
        <v/>
      </c>
      <c r="AT107">
        <f>AT97</f>
        <v/>
      </c>
      <c r="AU107">
        <f>AU97</f>
        <v/>
      </c>
      <c r="AV107">
        <f>AV97</f>
        <v/>
      </c>
      <c r="AW107">
        <f>AW97</f>
        <v/>
      </c>
      <c r="AX107">
        <f>AX97</f>
        <v/>
      </c>
      <c r="AY107">
        <f>AY97</f>
        <v/>
      </c>
      <c r="AZ107">
        <f>AZ97</f>
        <v/>
      </c>
      <c r="BA107">
        <f>BA97</f>
        <v/>
      </c>
      <c r="BB107">
        <f>BB97</f>
        <v/>
      </c>
      <c r="BC107">
        <f>BC97</f>
        <v/>
      </c>
      <c r="BD107">
        <f>BD97</f>
        <v/>
      </c>
      <c r="BE107">
        <f>BE97</f>
        <v/>
      </c>
      <c r="BF107">
        <f>BF97</f>
        <v/>
      </c>
      <c r="BG107">
        <f>BG97</f>
        <v/>
      </c>
      <c r="BH107">
        <f>BH97</f>
        <v/>
      </c>
      <c r="BI107">
        <f>BI97</f>
        <v/>
      </c>
      <c r="BJ107">
        <f>BJ97</f>
        <v/>
      </c>
      <c r="BK107">
        <f>BK97</f>
        <v/>
      </c>
      <c r="BL107">
        <f>BL97</f>
        <v/>
      </c>
      <c r="BM107">
        <f>BM97</f>
        <v/>
      </c>
      <c r="BN107">
        <f>BN97</f>
        <v/>
      </c>
      <c r="BO107">
        <f>BO97</f>
        <v/>
      </c>
      <c r="BP107">
        <f>BP97</f>
        <v/>
      </c>
      <c r="BQ107">
        <f>BQ97</f>
        <v/>
      </c>
      <c r="BR107">
        <f>BR97</f>
        <v/>
      </c>
      <c r="BS107">
        <f>BS97</f>
        <v/>
      </c>
      <c r="BT107">
        <f>BT97</f>
        <v/>
      </c>
      <c r="BU107">
        <f>BU97</f>
        <v/>
      </c>
      <c r="BV107">
        <f>BV97</f>
        <v/>
      </c>
      <c r="BW107">
        <f>BW97</f>
        <v/>
      </c>
      <c r="BX107">
        <f>BX97</f>
        <v/>
      </c>
      <c r="BY107">
        <f>BY97</f>
        <v/>
      </c>
    </row>
    <row r="108" spans="1:77">
      <c r="B108" t="s">
        <v>40</v>
      </c>
      <c r="G108">
        <f>'Carbon Coefficients'!$D$10</f>
        <v/>
      </c>
      <c r="H108">
        <f>'Carbon Coefficients'!$D$10</f>
        <v/>
      </c>
      <c r="I108">
        <f>'Carbon Coefficients'!$D$10</f>
        <v/>
      </c>
      <c r="J108">
        <f>'Carbon Coefficients'!$D$10</f>
        <v/>
      </c>
      <c r="K108">
        <f>'Carbon Coefficients'!$D$10</f>
        <v/>
      </c>
      <c r="L108">
        <f>'Carbon Coefficients'!$D$10</f>
        <v/>
      </c>
      <c r="M108">
        <f>'Carbon Coefficients'!$D$10</f>
        <v/>
      </c>
      <c r="N108">
        <f>'Carbon Coefficients'!$D$10</f>
        <v/>
      </c>
      <c r="O108">
        <f>'Carbon Coefficients'!$D$10</f>
        <v/>
      </c>
      <c r="P108">
        <f>'Carbon Coefficients'!$D$10</f>
        <v/>
      </c>
      <c r="Q108">
        <f>'Carbon Coefficients'!$D$10</f>
        <v/>
      </c>
      <c r="R108">
        <f>'Carbon Coefficients'!$D$10</f>
        <v/>
      </c>
      <c r="S108">
        <f>'Carbon Coefficients'!$D$10</f>
        <v/>
      </c>
      <c r="T108">
        <f>'Carbon Coefficients'!$D$10</f>
        <v/>
      </c>
      <c r="U108">
        <f>'Carbon Coefficients'!$D$10</f>
        <v/>
      </c>
      <c r="V108">
        <f>'Carbon Coefficients'!$D$10</f>
        <v/>
      </c>
      <c r="W108">
        <f>'Carbon Coefficients'!$D$10</f>
        <v/>
      </c>
      <c r="X108">
        <f>'Carbon Coefficients'!$D$10</f>
        <v/>
      </c>
      <c r="Y108">
        <f>'Carbon Coefficients'!$D$10</f>
        <v/>
      </c>
      <c r="Z108">
        <f>'Carbon Coefficients'!$D$10</f>
        <v/>
      </c>
      <c r="AA108">
        <f>'Carbon Coefficients'!$D$10</f>
        <v/>
      </c>
      <c r="AB108">
        <f>'Carbon Coefficients'!$D$10</f>
        <v/>
      </c>
      <c r="AC108">
        <f>'Carbon Coefficients'!$D$10</f>
        <v/>
      </c>
      <c r="AD108">
        <f>'Carbon Coefficients'!$D$10</f>
        <v/>
      </c>
      <c r="AE108">
        <f>'Carbon Coefficients'!$D$10</f>
        <v/>
      </c>
      <c r="AF108">
        <f>'Carbon Coefficients'!$D$10</f>
        <v/>
      </c>
      <c r="AG108">
        <f>'Carbon Coefficients'!$D$10</f>
        <v/>
      </c>
      <c r="AH108">
        <f>'Carbon Coefficients'!$D$10</f>
        <v/>
      </c>
      <c r="AI108">
        <f>'Carbon Coefficients'!$D$10</f>
        <v/>
      </c>
      <c r="AJ108">
        <f>'Carbon Coefficients'!$D$10</f>
        <v/>
      </c>
      <c r="AK108">
        <f>'Carbon Coefficients'!$D$10</f>
        <v/>
      </c>
      <c r="AL108">
        <f>'Carbon Coefficients'!$D$10</f>
        <v/>
      </c>
      <c r="AM108">
        <f>'Carbon Coefficients'!$D$10</f>
        <v/>
      </c>
      <c r="AN108">
        <f>'Carbon Coefficients'!$D$10</f>
        <v/>
      </c>
      <c r="AO108">
        <f>'Carbon Coefficients'!$D$10</f>
        <v/>
      </c>
      <c r="AP108">
        <f>'Carbon Coefficients'!$D$10</f>
        <v/>
      </c>
      <c r="AQ108">
        <f>'Carbon Coefficients'!$D$10</f>
        <v/>
      </c>
      <c r="AR108">
        <f>'Carbon Coefficients'!$D$10</f>
        <v/>
      </c>
      <c r="AS108">
        <f>'Carbon Coefficients'!$D$10</f>
        <v/>
      </c>
      <c r="AT108">
        <f>'Carbon Coefficients'!$D$10</f>
        <v/>
      </c>
      <c r="AU108">
        <f>'Carbon Coefficients'!$D$10</f>
        <v/>
      </c>
      <c r="AV108">
        <f>'Carbon Coefficients'!$D$10</f>
        <v/>
      </c>
      <c r="AW108">
        <f>'Carbon Coefficients'!$D$10</f>
        <v/>
      </c>
      <c r="AX108">
        <f>'Carbon Coefficients'!$D$10</f>
        <v/>
      </c>
      <c r="AY108">
        <f>'Carbon Coefficients'!$D$10</f>
        <v/>
      </c>
      <c r="AZ108">
        <f>'Carbon Coefficients'!$D$10</f>
        <v/>
      </c>
      <c r="BA108">
        <f>'Carbon Coefficients'!$D$10</f>
        <v/>
      </c>
      <c r="BB108">
        <f>'Carbon Coefficients'!$D$10</f>
        <v/>
      </c>
      <c r="BC108">
        <f>'Carbon Coefficients'!$D$10</f>
        <v/>
      </c>
      <c r="BD108">
        <f>'Carbon Coefficients'!$D$10</f>
        <v/>
      </c>
      <c r="BE108">
        <f>'Carbon Coefficients'!$D$10</f>
        <v/>
      </c>
      <c r="BF108">
        <f>'Carbon Coefficients'!$D$10</f>
        <v/>
      </c>
      <c r="BG108">
        <f>'Carbon Coefficients'!$D$10</f>
        <v/>
      </c>
      <c r="BH108">
        <f>'Carbon Coefficients'!$D$10</f>
        <v/>
      </c>
      <c r="BI108">
        <f>'Carbon Coefficients'!$D$10</f>
        <v/>
      </c>
      <c r="BJ108">
        <f>'Carbon Coefficients'!$D$10</f>
        <v/>
      </c>
      <c r="BK108">
        <f>'Carbon Coefficients'!$D$10</f>
        <v/>
      </c>
      <c r="BL108">
        <f>'Carbon Coefficients'!$D$10</f>
        <v/>
      </c>
      <c r="BM108">
        <f>'Carbon Coefficients'!$D$10</f>
        <v/>
      </c>
      <c r="BN108">
        <f>'Carbon Coefficients'!$D$10</f>
        <v/>
      </c>
      <c r="BO108">
        <f>'Carbon Coefficients'!$D$10</f>
        <v/>
      </c>
      <c r="BP108">
        <f>'Carbon Coefficients'!$D$10</f>
        <v/>
      </c>
      <c r="BQ108">
        <f>'Carbon Coefficients'!$D$10</f>
        <v/>
      </c>
      <c r="BR108">
        <f>'Carbon Coefficients'!$D$10</f>
        <v/>
      </c>
      <c r="BS108">
        <f>'Carbon Coefficients'!$D$10</f>
        <v/>
      </c>
      <c r="BT108">
        <f>'Carbon Coefficients'!$D$10</f>
        <v/>
      </c>
      <c r="BU108">
        <f>'Carbon Coefficients'!$D$10</f>
        <v/>
      </c>
      <c r="BV108">
        <f>'Carbon Coefficients'!$D$10</f>
        <v/>
      </c>
      <c r="BW108">
        <f>'Carbon Coefficients'!$D$10</f>
        <v/>
      </c>
      <c r="BX108">
        <f>'Carbon Coefficients'!$D$10</f>
        <v/>
      </c>
      <c r="BY108">
        <f>'Carbon Coefficients'!$D$10</f>
        <v/>
      </c>
    </row>
    <row r="109" spans="1:77">
      <c r="B109" t="s">
        <v>42</v>
      </c>
      <c r="G109">
        <f>'Carbon Coefficients'!$D$23</f>
        <v/>
      </c>
      <c r="H109">
        <f>'Carbon Coefficients'!$D$23</f>
        <v/>
      </c>
      <c r="I109">
        <f>'Carbon Coefficients'!$D$23</f>
        <v/>
      </c>
      <c r="J109">
        <f>'Carbon Coefficients'!$D$23</f>
        <v/>
      </c>
      <c r="K109">
        <f>'Carbon Coefficients'!$D$23</f>
        <v/>
      </c>
      <c r="L109">
        <f>'Carbon Coefficients'!$D$23</f>
        <v/>
      </c>
      <c r="M109">
        <f>'Carbon Coefficients'!$D$23</f>
        <v/>
      </c>
      <c r="N109">
        <f>'Carbon Coefficients'!$D$23</f>
        <v/>
      </c>
      <c r="O109">
        <f>'Carbon Coefficients'!$D$23</f>
        <v/>
      </c>
      <c r="P109">
        <f>'Carbon Coefficients'!$D$23</f>
        <v/>
      </c>
      <c r="Q109">
        <f>'Carbon Coefficients'!$D$23</f>
        <v/>
      </c>
      <c r="R109">
        <f>'Carbon Coefficients'!$D$23</f>
        <v/>
      </c>
      <c r="S109">
        <f>'Carbon Coefficients'!$D$23</f>
        <v/>
      </c>
      <c r="T109">
        <f>'Carbon Coefficients'!$D$23</f>
        <v/>
      </c>
      <c r="U109">
        <f>'Carbon Coefficients'!$D$23</f>
        <v/>
      </c>
      <c r="V109">
        <f>'Carbon Coefficients'!$D$23</f>
        <v/>
      </c>
      <c r="W109">
        <f>'Carbon Coefficients'!$D$23</f>
        <v/>
      </c>
      <c r="X109">
        <f>'Carbon Coefficients'!$D$23</f>
        <v/>
      </c>
      <c r="Y109">
        <f>'Carbon Coefficients'!$D$23</f>
        <v/>
      </c>
      <c r="Z109">
        <f>'Carbon Coefficients'!$D$23</f>
        <v/>
      </c>
      <c r="AA109">
        <f>'Carbon Coefficients'!$D$23</f>
        <v/>
      </c>
      <c r="AB109">
        <f>'Carbon Coefficients'!$D$23</f>
        <v/>
      </c>
      <c r="AC109">
        <f>'Carbon Coefficients'!$D$23</f>
        <v/>
      </c>
      <c r="AD109">
        <f>'Carbon Coefficients'!$D$23</f>
        <v/>
      </c>
      <c r="AE109">
        <f>'Carbon Coefficients'!$D$23</f>
        <v/>
      </c>
      <c r="AF109">
        <f>'Carbon Coefficients'!$D$23</f>
        <v/>
      </c>
      <c r="AG109">
        <f>'Carbon Coefficients'!$D$23</f>
        <v/>
      </c>
      <c r="AH109">
        <f>'Carbon Coefficients'!$D$23</f>
        <v/>
      </c>
      <c r="AI109">
        <f>'Carbon Coefficients'!$D$23</f>
        <v/>
      </c>
      <c r="AJ109">
        <f>'Carbon Coefficients'!$D$23</f>
        <v/>
      </c>
      <c r="AK109">
        <f>'Carbon Coefficients'!$D$23</f>
        <v/>
      </c>
      <c r="AL109">
        <f>'Carbon Coefficients'!$D$23</f>
        <v/>
      </c>
      <c r="AM109">
        <f>'Carbon Coefficients'!$D$23</f>
        <v/>
      </c>
      <c r="AN109">
        <f>'Carbon Coefficients'!$D$23</f>
        <v/>
      </c>
      <c r="AO109">
        <f>'Carbon Coefficients'!$D$23</f>
        <v/>
      </c>
      <c r="AP109">
        <f>'Carbon Coefficients'!$D$23</f>
        <v/>
      </c>
      <c r="AQ109">
        <f>'Carbon Coefficients'!$D$23</f>
        <v/>
      </c>
      <c r="AR109">
        <f>'Carbon Coefficients'!$D$23</f>
        <v/>
      </c>
      <c r="AS109">
        <f>'Carbon Coefficients'!$D$23</f>
        <v/>
      </c>
      <c r="AT109">
        <f>'Carbon Coefficients'!$D$23</f>
        <v/>
      </c>
      <c r="AU109">
        <f>'Carbon Coefficients'!$D$23</f>
        <v/>
      </c>
      <c r="AV109">
        <f>'Carbon Coefficients'!$D$23</f>
        <v/>
      </c>
      <c r="AW109">
        <f>'Carbon Coefficients'!$D$23</f>
        <v/>
      </c>
      <c r="AX109">
        <f>'Carbon Coefficients'!$D$23</f>
        <v/>
      </c>
      <c r="AY109">
        <f>'Carbon Coefficients'!$D$23</f>
        <v/>
      </c>
      <c r="AZ109">
        <f>'Carbon Coefficients'!$D$23</f>
        <v/>
      </c>
      <c r="BA109">
        <f>'Carbon Coefficients'!$D$23</f>
        <v/>
      </c>
      <c r="BB109">
        <f>'Carbon Coefficients'!$D$23</f>
        <v/>
      </c>
      <c r="BC109">
        <f>'Carbon Coefficients'!$D$23</f>
        <v/>
      </c>
      <c r="BD109">
        <f>'Carbon Coefficients'!$D$23</f>
        <v/>
      </c>
      <c r="BE109">
        <f>'Carbon Coefficients'!$D$23</f>
        <v/>
      </c>
      <c r="BF109">
        <f>'Carbon Coefficients'!$D$23</f>
        <v/>
      </c>
      <c r="BG109">
        <f>'Carbon Coefficients'!$D$23</f>
        <v/>
      </c>
      <c r="BH109">
        <f>'Carbon Coefficients'!$D$23</f>
        <v/>
      </c>
      <c r="BI109">
        <f>'Carbon Coefficients'!$D$23</f>
        <v/>
      </c>
      <c r="BJ109">
        <f>'Carbon Coefficients'!$D$23</f>
        <v/>
      </c>
      <c r="BK109">
        <f>'Carbon Coefficients'!$D$23</f>
        <v/>
      </c>
      <c r="BL109">
        <f>'Carbon Coefficients'!$D$23</f>
        <v/>
      </c>
      <c r="BM109">
        <f>'Carbon Coefficients'!$D$23</f>
        <v/>
      </c>
      <c r="BN109">
        <f>'Carbon Coefficients'!$D$23</f>
        <v/>
      </c>
      <c r="BO109">
        <f>'Carbon Coefficients'!$D$23</f>
        <v/>
      </c>
      <c r="BP109">
        <f>'Carbon Coefficients'!$D$23</f>
        <v/>
      </c>
      <c r="BQ109">
        <f>'Carbon Coefficients'!$D$23</f>
        <v/>
      </c>
      <c r="BR109">
        <f>'Carbon Coefficients'!$D$23</f>
        <v/>
      </c>
      <c r="BS109">
        <f>'Carbon Coefficients'!$D$23</f>
        <v/>
      </c>
      <c r="BT109">
        <f>'Carbon Coefficients'!$D$23</f>
        <v/>
      </c>
      <c r="BU109">
        <f>'Carbon Coefficients'!$D$23</f>
        <v/>
      </c>
      <c r="BV109">
        <f>'Carbon Coefficients'!$D$23</f>
        <v/>
      </c>
      <c r="BW109">
        <f>'Carbon Coefficients'!$D$23</f>
        <v/>
      </c>
      <c r="BX109">
        <f>'Carbon Coefficients'!$D$23</f>
        <v/>
      </c>
      <c r="BY109">
        <f>'Carbon Coefficients'!$D$23</f>
        <v/>
      </c>
    </row>
    <row r="110" spans="1:77">
      <c r="B110" t="s">
        <v>56</v>
      </c>
      <c r="G110">
        <f>IF(SUM(G84:G85)=0,H110,((G111*G84)+(G112*G85))/SUM(G84:G85))</f>
        <v/>
      </c>
      <c r="H110">
        <f>IF(SUM(H84:H85)=0,I110,((H111*H84)+(H112*H85))/SUM(H84:H85))</f>
        <v/>
      </c>
      <c r="I110">
        <f>IF(SUM(I84:I85)=0,J110,((I111*I84)+(I112*I85))/SUM(I84:I85))</f>
        <v/>
      </c>
      <c r="J110">
        <f>IF(SUM(J84:J85)=0,K110,((J111*J84)+(J112*J85))/SUM(J84:J85))</f>
        <v/>
      </c>
      <c r="K110">
        <f>IF(SUM(K84:K85)=0,L110,((K111*K84)+(K112*K85))/SUM(K84:K85))</f>
        <v/>
      </c>
      <c r="L110">
        <f>IF(SUM(L84:L85)=0,M110,((L111*L84)+(L112*L85))/SUM(L84:L85))</f>
        <v/>
      </c>
      <c r="M110">
        <f>IF(SUM(M84:M85)=0,N110,((M111*M84)+(M112*M85))/SUM(M84:M85))</f>
        <v/>
      </c>
      <c r="N110">
        <f>IF(SUM(N84:N85)=0,O110,((N111*N84)+(N112*N85))/SUM(N84:N85))</f>
        <v/>
      </c>
      <c r="O110">
        <f>IF(SUM(O84:O85)=0,P110,((O111*O84)+(O112*O85))/SUM(O84:O85))</f>
        <v/>
      </c>
      <c r="P110">
        <f>IF(SUM(P84:P85)=0,Q110,((P111*P84)+(P112*P85))/SUM(P84:P85))</f>
        <v/>
      </c>
      <c r="Q110">
        <f>IF(SUM(Q84:Q85)=0,R110,((Q111*Q84)+(Q112*Q85))/SUM(Q84:Q85))</f>
        <v/>
      </c>
      <c r="R110">
        <f>IF(SUM(R84:R85)=0,S110,((R111*R84)+(R112*R85))/SUM(R84:R85))</f>
        <v/>
      </c>
      <c r="S110">
        <f>IF(SUM(S84:S85)=0,T110,((S111*S84)+(S112*S85))/SUM(S84:S85))</f>
        <v/>
      </c>
      <c r="T110">
        <f>IF(SUM(T84:T85)=0,U110,((T111*T84)+(T112*T85))/SUM(T84:T85))</f>
        <v/>
      </c>
      <c r="U110">
        <f>IF(SUM(U84:U85)=0,V110,((U111*U84)+(U112*U85))/SUM(U84:U85))</f>
        <v/>
      </c>
      <c r="V110">
        <f>IF(SUM(V84:V85)=0,W110,((V111*V84)+(V112*V85))/SUM(V84:V85))</f>
        <v/>
      </c>
      <c r="W110">
        <f>IF(SUM(W84:W85)=0,X110,((W111*W84)+(W112*W85))/SUM(W84:W85))</f>
        <v/>
      </c>
      <c r="X110">
        <f>IF(SUM(X84:X85)=0,Y110,((X111*X84)+(X112*X85))/SUM(X84:X85))</f>
        <v/>
      </c>
      <c r="Y110">
        <f>IF(SUM(Y84:Y85)=0,Z110,((Y111*Y84)+(Y112*Y85))/SUM(Y84:Y85))</f>
        <v/>
      </c>
      <c r="Z110">
        <f>IF(SUM(Z84:Z85)=0,AA110,((Z111*Z84)+(Z112*Z85))/SUM(Z84:Z85))</f>
        <v/>
      </c>
      <c r="AA110">
        <f>IF(SUM(AA84:AA85)=0,AB110,((AA111*AA84)+(AA112*AA85))/SUM(AA84:AA85))</f>
        <v/>
      </c>
      <c r="AB110">
        <f>IF(SUM(AB84:AB85)=0,AC110,((AB111*AB84)+(AB112*AB85))/SUM(AB84:AB85))</f>
        <v/>
      </c>
      <c r="AC110">
        <f>IF(SUM(AC84:AC85)=0,AD110,((AC111*AC84)+(AC112*AC85))/SUM(AC84:AC85))</f>
        <v/>
      </c>
      <c r="AD110">
        <f>IF(SUM(AD84:AD85)=0,AE110,((AD111*AD84)+(AD112*AD85))/SUM(AD84:AD85))</f>
        <v/>
      </c>
      <c r="AE110">
        <f>IF(SUM(AE84:AE85)=0,AF110,((AE111*AE84)+(AE112*AE85))/SUM(AE84:AE85))</f>
        <v/>
      </c>
      <c r="AF110">
        <f>IF(SUM(AF84:AF85)=0,AG110,((AF111*AF84)+(AF112*AF85))/SUM(AF84:AF85))</f>
        <v/>
      </c>
      <c r="AG110">
        <f>IF(SUM(AG84:AG85)=0,AH110,((AG111*AG84)+(AG112*AG85))/SUM(AG84:AG85))</f>
        <v/>
      </c>
      <c r="AH110">
        <f>IF(SUM(AH84:AH85)=0,AI110,((AH111*AH84)+(AH112*AH85))/SUM(AH84:AH85))</f>
        <v/>
      </c>
      <c r="AI110">
        <f>IF(SUM(AI84:AI85)=0,AJ110,((AI111*AI84)+(AI112*AI85))/SUM(AI84:AI85))</f>
        <v/>
      </c>
      <c r="AJ110">
        <f>IF(SUM(AJ84:AJ85)=0,AK110,((AJ111*AJ84)+(AJ112*AJ85))/SUM(AJ84:AJ85))</f>
        <v/>
      </c>
      <c r="AK110">
        <f>IF(SUM(AK84:AK85)=0,AL110,((AK111*AK84)+(AK112*AK85))/SUM(AK84:AK85))</f>
        <v/>
      </c>
      <c r="AL110">
        <f>IF(SUM(AL84:AL85)=0,AM110,((AL111*AL84)+(AL112*AL85))/SUM(AL84:AL85))</f>
        <v/>
      </c>
      <c r="AM110">
        <f>IF(SUM(AM84:AM85)=0,AN110,((AM111*AM84)+(AM112*AM85))/SUM(AM84:AM85))</f>
        <v/>
      </c>
      <c r="AN110">
        <f>IF(SUM(AN84:AN85)=0,AO110,((AN111*AN84)+(AN112*AN85))/SUM(AN84:AN85))</f>
        <v/>
      </c>
      <c r="AO110">
        <f>IF(SUM(AO84:AO85)=0,AP110,((AO111*AO84)+(AO112*AO85))/SUM(AO84:AO85))</f>
        <v/>
      </c>
      <c r="AP110">
        <f>IF(SUM(AP84:AP85)=0,AQ110,((AP111*AP84)+(AP112*AP85))/SUM(AP84:AP85))</f>
        <v/>
      </c>
      <c r="AQ110">
        <f>IF(SUM(AQ84:AQ85)=0,AR110,((AQ111*AQ84)+(AQ112*AQ85))/SUM(AQ84:AQ85))</f>
        <v/>
      </c>
      <c r="AR110">
        <f>IF(SUM(AR84:AR85)=0,AS110,((AR111*AR84)+(AR112*AR85))/SUM(AR84:AR85))</f>
        <v/>
      </c>
      <c r="AS110">
        <f>IF(SUM(AS84:AS85)=0,AT110,((AS111*AS84)+(AS112*AS85))/SUM(AS84:AS85))</f>
        <v/>
      </c>
      <c r="AT110">
        <f>IF(SUM(AT84:AT85)=0,AU110,((AT111*AT84)+(AT112*AT85))/SUM(AT84:AT85))</f>
        <v/>
      </c>
      <c r="AU110">
        <f>IF(SUM(AU84:AU85)=0,AV110,((AU111*AU84)+(AU112*AU85))/SUM(AU84:AU85))</f>
        <v/>
      </c>
      <c r="AV110">
        <f>IF(SUM(AV84:AV85)=0,AW110,((AV111*AV84)+(AV112*AV85))/SUM(AV84:AV85))</f>
        <v/>
      </c>
      <c r="AW110">
        <f>IF(SUM(AW84:AW85)=0,AX110,((AW111*AW84)+(AW112*AW85))/SUM(AW84:AW85))</f>
        <v/>
      </c>
      <c r="AX110">
        <f>IF(SUM(AX84:AX85)=0,AY110,((AX111*AX84)+(AX112*AX85))/SUM(AX84:AX85))</f>
        <v/>
      </c>
      <c r="AY110">
        <f>IF(SUM(AY84:AY85)=0,AZ110,((AY111*AY84)+(AY112*AY85))/SUM(AY84:AY85))</f>
        <v/>
      </c>
      <c r="AZ110">
        <f>IF(SUM(AZ84:AZ85)=0,BA110,((AZ111*AZ84)+(AZ112*AZ85))/SUM(AZ84:AZ85))</f>
        <v/>
      </c>
      <c r="BA110">
        <f>IF(SUM(BA84:BA85)=0,0,((BA111*BA84)+(BA112*BA85))/SUM(BA84:BA85))</f>
        <v/>
      </c>
      <c r="BB110">
        <f>IF(SUM(BB84:BB85)=0,0,((BB111*BB84)+(BB112*BB85))/SUM(BB84:BB85))</f>
        <v/>
      </c>
      <c r="BC110">
        <f>IF(SUM(BC84:BC85)=0,0,((BC111*BC84)+(BC112*BC85))/SUM(BC84:BC85))</f>
        <v/>
      </c>
      <c r="BD110">
        <f>IF(SUM(BD84:BD85)=0,0,((BD111*BD84)+(BD112*BD85))/SUM(BD84:BD85))</f>
        <v/>
      </c>
      <c r="BE110">
        <f>IF(SUM(BE84:BE85)=0,0,((BE111*BE84)+(BE112*BE85))/SUM(BE84:BE85))</f>
        <v/>
      </c>
      <c r="BF110">
        <f>IF(SUM(BF84:BF85)=0,0,((BF111*BF84)+(BF112*BF85))/SUM(BF84:BF85))</f>
        <v/>
      </c>
      <c r="BG110">
        <f>IF(SUM(BG84:BG85)=0,0,((BG111*BG84)+(BG112*BG85))/SUM(BG84:BG85))</f>
        <v/>
      </c>
      <c r="BH110">
        <f>IF(SUM(BH84:BH85)=0,0,((BH111*BH84)+(BH112*BH85))/SUM(BH84:BH85))</f>
        <v/>
      </c>
      <c r="BI110">
        <f>IF(SUM(BI84:BI85)=0,0,((BI111*BI84)+(BI112*BI85))/SUM(BI84:BI85))</f>
        <v/>
      </c>
      <c r="BJ110">
        <f>IF(SUM(BJ84:BJ85)=0,0,((BJ111*BJ84)+(BJ112*BJ85))/SUM(BJ84:BJ85))</f>
        <v/>
      </c>
      <c r="BK110">
        <f>IF(SUM(BK84:BK85)=0,0,((BK111*BK84)+(BK112*BK85))/SUM(BK84:BK85))</f>
        <v/>
      </c>
      <c r="BL110">
        <f>IF(SUM(BL84:BL85)=0,0,((BL111*BL84)+(BL112*BL85))/SUM(BL84:BL85))</f>
        <v/>
      </c>
      <c r="BM110">
        <f>IF(SUM(BM84:BM85)=0,0,((BM111*BM84)+(BM112*BM85))/SUM(BM84:BM85))</f>
        <v/>
      </c>
      <c r="BN110">
        <f>IF(SUM(BN84:BN85)=0,0,((BN111*BN84)+(BN112*BN85))/SUM(BN84:BN85))</f>
        <v/>
      </c>
      <c r="BO110">
        <f>IF(SUM(BO84:BO85)=0,0,((BO111*BO84)+(BO112*BO85))/SUM(BO84:BO85))</f>
        <v/>
      </c>
      <c r="BP110">
        <f>IF(SUM(BP84:BP85)=0,0,((BP111*BP84)+(BP112*BP85))/SUM(BP84:BP85))</f>
        <v/>
      </c>
      <c r="BQ110">
        <f>IF(SUM(BQ84:BQ85)=0,0,((BQ111*BQ84)+(BQ112*BQ85))/SUM(BQ84:BQ85))</f>
        <v/>
      </c>
      <c r="BR110">
        <f>IF(SUM(BR84:BR85)=0,0,((BR111*BR84)+(BR112*BR85))/SUM(BR84:BR85))</f>
        <v/>
      </c>
      <c r="BS110">
        <f>IF(SUM(BS84:BS85)=0,0,((BS111*BS84)+(BS112*BS85))/SUM(BS84:BS85))</f>
        <v/>
      </c>
      <c r="BT110">
        <f>IF(SUM(BT84:BT85)=0,0,((BT111*BT84)+(BT112*BT85))/SUM(BT84:BT85))</f>
        <v/>
      </c>
      <c r="BU110">
        <f>IF(SUM(BU84:BU85)=0,0,((BU111*BU84)+(BU112*BU85))/SUM(BU84:BU85))</f>
        <v/>
      </c>
      <c r="BV110">
        <f>IF(SUM(BV84:BV85)=0,0,((BV111*BV84)+(BV112*BV85))/SUM(BV84:BV85))</f>
        <v/>
      </c>
      <c r="BW110">
        <f>IF(SUM(BW84:BW85)=0,0,((BW111*BW84)+(BW112*BW85))/SUM(BW84:BW85))</f>
        <v/>
      </c>
      <c r="BX110">
        <f>IF(SUM(BX84:BX85)=0,0,((BX111*BX84)+(BX112*BX85))/SUM(BX84:BX85))</f>
        <v/>
      </c>
      <c r="BY110">
        <f>IF(SUM(BY84:BY85)=0,0,((BY111*BY84)+(BY112*BY85))/SUM(BY84:BY85))</f>
        <v/>
      </c>
    </row>
    <row r="111" spans="1:77">
      <c r="B111" t="s">
        <v>58</v>
      </c>
      <c r="G111">
        <f>H111</f>
        <v/>
      </c>
      <c r="H111">
        <f>I111</f>
        <v/>
      </c>
      <c r="I111">
        <f>J111</f>
        <v/>
      </c>
      <c r="J111">
        <f>K111</f>
        <v/>
      </c>
      <c r="K111">
        <f>L111</f>
        <v/>
      </c>
      <c r="L111">
        <f>M111</f>
        <v/>
      </c>
      <c r="M111">
        <f>N111</f>
        <v/>
      </c>
      <c r="N111">
        <f>O111</f>
        <v/>
      </c>
      <c r="O111">
        <f>P111</f>
        <v/>
      </c>
      <c r="P111">
        <f>Q111</f>
        <v/>
      </c>
      <c r="Q111">
        <f>R111</f>
        <v/>
      </c>
      <c r="R111">
        <f>S111</f>
        <v/>
      </c>
      <c r="S111">
        <f>T111</f>
        <v/>
      </c>
      <c r="T111">
        <f>U111</f>
        <v/>
      </c>
      <c r="U111">
        <f>V111</f>
        <v/>
      </c>
      <c r="V111">
        <f>W111</f>
        <v/>
      </c>
      <c r="W111">
        <f>X111</f>
        <v/>
      </c>
      <c r="X111">
        <f>Y111</f>
        <v/>
      </c>
      <c r="Y111">
        <f>Z111</f>
        <v/>
      </c>
      <c r="Z111">
        <f>AA111</f>
        <v/>
      </c>
      <c r="AA111">
        <f>AB111</f>
        <v/>
      </c>
      <c r="AB111">
        <f>AC111</f>
        <v/>
      </c>
      <c r="AC111">
        <f>AD111</f>
        <v/>
      </c>
      <c r="AD111">
        <f>AE111</f>
        <v/>
      </c>
      <c r="AE111">
        <f>AF111</f>
        <v/>
      </c>
      <c r="AF111">
        <f>AG111</f>
        <v/>
      </c>
      <c r="AG111">
        <f>AH111</f>
        <v/>
      </c>
      <c r="AH111">
        <f>AI111</f>
        <v/>
      </c>
      <c r="AI111">
        <f>AJ111</f>
        <v/>
      </c>
      <c r="AJ111">
        <f>AK111</f>
        <v/>
      </c>
      <c r="AK111">
        <f>AL111</f>
        <v/>
      </c>
      <c r="AL111">
        <f>AM111</f>
        <v/>
      </c>
      <c r="AM111">
        <f>AN111</f>
        <v/>
      </c>
      <c r="AN111">
        <f>AO111</f>
        <v/>
      </c>
      <c r="AO111">
        <f>AP111</f>
        <v/>
      </c>
      <c r="AP111">
        <f>AQ111</f>
        <v/>
      </c>
      <c r="AQ111">
        <f>AR111</f>
        <v/>
      </c>
      <c r="AR111">
        <f>AS111</f>
        <v/>
      </c>
      <c r="AS111">
        <f>AT111</f>
        <v/>
      </c>
      <c r="AT111">
        <f>AU111</f>
        <v/>
      </c>
      <c r="AU111">
        <f>AV111</f>
        <v/>
      </c>
      <c r="AV111">
        <f>AW111</f>
        <v/>
      </c>
      <c r="AW111">
        <f>AX111</f>
        <v/>
      </c>
      <c r="AX111">
        <f>AY111</f>
        <v/>
      </c>
      <c r="AY111">
        <f>AZ111</f>
        <v/>
      </c>
      <c r="AZ111">
        <f>'Country Imports Ethanol Fuel'!W260</f>
        <v/>
      </c>
      <c r="BA111">
        <f>'Country Imports Ethanol Fuel'!X260</f>
        <v/>
      </c>
      <c r="BB111">
        <f>'Country Imports Ethanol Fuel'!Y260</f>
        <v/>
      </c>
      <c r="BC111">
        <f>'Country Imports Ethanol Fuel'!Z260</f>
        <v/>
      </c>
      <c r="BD111">
        <f>'Country Imports Ethanol Fuel'!AA260</f>
        <v/>
      </c>
      <c r="BE111">
        <f>'Country Imports Ethanol Fuel'!AB260</f>
        <v/>
      </c>
      <c r="BF111">
        <f>'Country Imports Ethanol Fuel'!AC260</f>
        <v/>
      </c>
      <c r="BG111">
        <f>'Country Imports Ethanol Fuel'!AD260</f>
        <v/>
      </c>
      <c r="BH111">
        <f>'Country Imports Ethanol Fuel'!AE260</f>
        <v/>
      </c>
      <c r="BI111">
        <f>'Country Imports Ethanol Fuel'!AF260</f>
        <v/>
      </c>
      <c r="BJ111">
        <f>'Country Imports Ethanol Fuel'!AG260</f>
        <v/>
      </c>
      <c r="BK111">
        <f>'Country Imports Ethanol Fuel'!AH260</f>
        <v/>
      </c>
      <c r="BL111">
        <f>'Country Imports Ethanol Fuel'!AI260</f>
        <v/>
      </c>
      <c r="BM111">
        <f>'Country Imports Ethanol Fuel'!AJ260</f>
        <v/>
      </c>
      <c r="BN111">
        <f>'Country Imports Ethanol Fuel'!AK260</f>
        <v/>
      </c>
      <c r="BO111">
        <f>'Country Imports Ethanol Fuel'!AL260</f>
        <v/>
      </c>
      <c r="BP111">
        <f>'Country Imports Ethanol Fuel'!AM260</f>
        <v/>
      </c>
      <c r="BQ111">
        <f>'Country Imports Ethanol Fuel'!AN260</f>
        <v/>
      </c>
      <c r="BR111">
        <f>'Country Imports Ethanol Fuel'!AO260</f>
        <v/>
      </c>
      <c r="BS111">
        <f>'Country Imports Ethanol Fuel'!AP260</f>
        <v/>
      </c>
      <c r="BT111">
        <f>'Country Imports Ethanol Fuel'!AQ260</f>
        <v/>
      </c>
      <c r="BU111">
        <f>'Country Imports Ethanol Fuel'!AR260</f>
        <v/>
      </c>
      <c r="BV111">
        <f>'Country Imports Ethanol Fuel'!AS260</f>
        <v/>
      </c>
      <c r="BW111">
        <f>'Country Imports Ethanol Fuel'!AT260</f>
        <v/>
      </c>
      <c r="BX111">
        <f>'Country Imports Ethanol Fuel'!AU260</f>
        <v/>
      </c>
      <c r="BY111">
        <f>'Country Imports Ethanol Fuel'!AV260</f>
        <v/>
      </c>
    </row>
    <row r="112" spans="1:77">
      <c r="B112" t="s">
        <v>86</v>
      </c>
      <c r="G112">
        <f>H112</f>
        <v/>
      </c>
      <c r="H112">
        <f>I112</f>
        <v/>
      </c>
      <c r="I112">
        <f>J112</f>
        <v/>
      </c>
      <c r="J112">
        <f>K112</f>
        <v/>
      </c>
      <c r="K112">
        <f>L112</f>
        <v/>
      </c>
      <c r="L112">
        <f>M112</f>
        <v/>
      </c>
      <c r="M112">
        <f>N112</f>
        <v/>
      </c>
      <c r="N112">
        <f>O112</f>
        <v/>
      </c>
      <c r="O112">
        <f>P112</f>
        <v/>
      </c>
      <c r="P112">
        <f>Q112</f>
        <v/>
      </c>
      <c r="Q112">
        <f>R112</f>
        <v/>
      </c>
      <c r="R112">
        <f>S112</f>
        <v/>
      </c>
      <c r="S112">
        <f>T112</f>
        <v/>
      </c>
      <c r="T112">
        <f>U112</f>
        <v/>
      </c>
      <c r="U112">
        <f>V112</f>
        <v/>
      </c>
      <c r="V112">
        <f>W112</f>
        <v/>
      </c>
      <c r="W112">
        <f>X112</f>
        <v/>
      </c>
      <c r="X112">
        <f>Y112</f>
        <v/>
      </c>
      <c r="Y112">
        <f>Z112</f>
        <v/>
      </c>
      <c r="Z112">
        <f>AA112</f>
        <v/>
      </c>
      <c r="AA112">
        <f>AB112</f>
        <v/>
      </c>
      <c r="AB112">
        <f>AC112</f>
        <v/>
      </c>
      <c r="AC112">
        <f>AD112</f>
        <v/>
      </c>
      <c r="AD112">
        <f>AE112</f>
        <v/>
      </c>
      <c r="AE112">
        <f>AF112</f>
        <v/>
      </c>
      <c r="AF112">
        <f>AG112</f>
        <v/>
      </c>
      <c r="AG112">
        <f>AH112</f>
        <v/>
      </c>
      <c r="AH112">
        <f>AI112</f>
        <v/>
      </c>
      <c r="AI112">
        <f>AJ112</f>
        <v/>
      </c>
      <c r="AJ112">
        <f>AK112</f>
        <v/>
      </c>
      <c r="AK112">
        <f>AL112</f>
        <v/>
      </c>
      <c r="AL112">
        <f>AM112</f>
        <v/>
      </c>
      <c r="AM112">
        <f>AN112</f>
        <v/>
      </c>
      <c r="AN112">
        <f>AO112</f>
        <v/>
      </c>
      <c r="AO112">
        <f>AP112</f>
        <v/>
      </c>
      <c r="AP112">
        <f>AQ112</f>
        <v/>
      </c>
      <c r="AQ112">
        <f>AR112</f>
        <v/>
      </c>
      <c r="AR112">
        <f>AS112</f>
        <v/>
      </c>
      <c r="AS112">
        <f>AT112</f>
        <v/>
      </c>
      <c r="AT112">
        <f>AU112</f>
        <v/>
      </c>
      <c r="AU112">
        <f>AV112</f>
        <v/>
      </c>
      <c r="AV112">
        <f>AW112</f>
        <v/>
      </c>
      <c r="AW112">
        <f>AX112</f>
        <v/>
      </c>
      <c r="AX112">
        <f>AY112</f>
        <v/>
      </c>
      <c r="AY112">
        <f>AZ112</f>
        <v/>
      </c>
      <c r="AZ112">
        <f>BA112</f>
        <v/>
      </c>
      <c r="BA112">
        <f>BB112</f>
        <v/>
      </c>
      <c r="BB112">
        <f>BC112</f>
        <v/>
      </c>
      <c r="BC112">
        <f>BD112</f>
        <v/>
      </c>
      <c r="BD112">
        <f>BE112</f>
        <v/>
      </c>
      <c r="BE112">
        <f>Biodiesel!I49</f>
        <v/>
      </c>
      <c r="BF112">
        <f>Biodiesel!J49</f>
        <v/>
      </c>
      <c r="BG112">
        <f>Biodiesel!K49</f>
        <v/>
      </c>
      <c r="BH112">
        <f>Biodiesel!L49</f>
        <v/>
      </c>
      <c r="BI112">
        <f>Biodiesel!M49</f>
        <v/>
      </c>
      <c r="BJ112">
        <f>Biodiesel!N49</f>
        <v/>
      </c>
      <c r="BK112">
        <f>Biodiesel!O49</f>
        <v/>
      </c>
      <c r="BL112">
        <f>Biodiesel!P49</f>
        <v/>
      </c>
      <c r="BM112">
        <f>Biodiesel!Q49</f>
        <v/>
      </c>
      <c r="BN112">
        <f>Biodiesel!R49</f>
        <v/>
      </c>
      <c r="BO112">
        <f>Biodiesel!S49</f>
        <v/>
      </c>
      <c r="BP112">
        <f>Biodiesel!T49</f>
        <v/>
      </c>
      <c r="BQ112">
        <f>Biodiesel!U49</f>
        <v/>
      </c>
      <c r="BR112">
        <f>Biodiesel!V49</f>
        <v/>
      </c>
      <c r="BS112">
        <f>Biodiesel!W49</f>
        <v/>
      </c>
      <c r="BT112">
        <f>Biodiesel!X49</f>
        <v/>
      </c>
      <c r="BU112">
        <f>Biodiesel!Y49</f>
        <v/>
      </c>
      <c r="BV112">
        <f>Biodiesel!Z49</f>
        <v/>
      </c>
      <c r="BW112">
        <f>Biodiesel!AA49</f>
        <v/>
      </c>
      <c r="BX112">
        <f>Biodiesel!AB49</f>
        <v/>
      </c>
      <c r="BY112">
        <f>Biodiesel!AC49</f>
        <v/>
      </c>
    </row>
    <row r="114" spans="1:77">
      <c r="A114" t="s">
        <v>113</v>
      </c>
    </row>
    <row r="115" spans="1:77">
      <c r="G115" t="n">
        <v>4</v>
      </c>
      <c r="H115" t="n">
        <v>5</v>
      </c>
      <c r="I115" t="n">
        <v>6</v>
      </c>
      <c r="J115" t="n">
        <v>7</v>
      </c>
      <c r="K115" t="n">
        <v>8</v>
      </c>
      <c r="L115" t="n">
        <v>9</v>
      </c>
      <c r="M115" t="n">
        <v>10</v>
      </c>
      <c r="N115" t="n">
        <v>11</v>
      </c>
      <c r="O115" t="n">
        <v>12</v>
      </c>
      <c r="P115" t="n">
        <v>13</v>
      </c>
      <c r="Q115" t="n">
        <v>14</v>
      </c>
      <c r="R115" t="n">
        <v>15</v>
      </c>
      <c r="S115" t="n">
        <v>16</v>
      </c>
      <c r="T115" t="n">
        <v>17</v>
      </c>
      <c r="U115" t="n">
        <v>18</v>
      </c>
      <c r="V115" t="n">
        <v>19</v>
      </c>
      <c r="W115" t="n">
        <v>20</v>
      </c>
      <c r="X115" t="n">
        <v>21</v>
      </c>
      <c r="Y115" t="n">
        <v>22</v>
      </c>
      <c r="Z115" t="n">
        <v>23</v>
      </c>
      <c r="AA115" t="n">
        <v>24</v>
      </c>
      <c r="AB115" t="n">
        <v>25</v>
      </c>
      <c r="AC115" t="n">
        <v>26</v>
      </c>
      <c r="AD115" t="n">
        <v>27</v>
      </c>
      <c r="AE115" t="n">
        <v>28</v>
      </c>
      <c r="AF115" t="n">
        <v>29</v>
      </c>
      <c r="AG115" t="n">
        <v>30</v>
      </c>
      <c r="AH115" t="n">
        <v>31</v>
      </c>
      <c r="AI115" t="n">
        <v>32</v>
      </c>
      <c r="AJ115" t="n">
        <v>33</v>
      </c>
      <c r="AK115" t="n">
        <v>34</v>
      </c>
      <c r="AL115" t="n">
        <v>35</v>
      </c>
      <c r="AM115" t="n">
        <v>36</v>
      </c>
      <c r="AN115" t="n">
        <v>37</v>
      </c>
      <c r="AO115" t="n">
        <v>38</v>
      </c>
      <c r="AP115" t="n">
        <v>39</v>
      </c>
      <c r="AQ115" t="n">
        <v>40</v>
      </c>
      <c r="AR115" t="n">
        <v>41</v>
      </c>
      <c r="AS115" t="n">
        <v>42</v>
      </c>
      <c r="AT115" t="n">
        <v>43</v>
      </c>
      <c r="AU115" t="n">
        <v>44</v>
      </c>
      <c r="AV115" t="n">
        <v>45</v>
      </c>
      <c r="AW115" t="n">
        <v>46</v>
      </c>
      <c r="AX115" t="n">
        <v>47</v>
      </c>
      <c r="AY115" t="n">
        <v>48</v>
      </c>
      <c r="AZ115" t="n">
        <v>49</v>
      </c>
      <c r="BA115" t="n">
        <v>50</v>
      </c>
      <c r="BB115" t="n">
        <v>51</v>
      </c>
      <c r="BC115" t="n">
        <v>52</v>
      </c>
      <c r="BD115" t="n">
        <v>53</v>
      </c>
      <c r="BE115" t="n">
        <v>54</v>
      </c>
      <c r="BF115" t="n">
        <v>55</v>
      </c>
      <c r="BG115" t="n">
        <v>56</v>
      </c>
      <c r="BH115" t="n">
        <v>57</v>
      </c>
      <c r="BI115" t="n">
        <v>58</v>
      </c>
      <c r="BJ115" t="n">
        <v>59</v>
      </c>
      <c r="BK115" t="n">
        <v>60</v>
      </c>
      <c r="BL115" t="n">
        <v>61</v>
      </c>
      <c r="BM115" t="n">
        <v>62</v>
      </c>
      <c r="BN115" t="n">
        <v>63</v>
      </c>
      <c r="BO115" t="n">
        <v>64</v>
      </c>
      <c r="BP115" t="n">
        <v>64</v>
      </c>
      <c r="BQ115" t="n">
        <v>64</v>
      </c>
      <c r="BR115" t="n">
        <v>64</v>
      </c>
      <c r="BS115" t="n">
        <v>64</v>
      </c>
      <c r="BT115" t="n">
        <v>64</v>
      </c>
      <c r="BU115" t="n">
        <v>64</v>
      </c>
      <c r="BV115" t="n">
        <v>64</v>
      </c>
      <c r="BW115" t="n">
        <v>64</v>
      </c>
      <c r="BX115" t="n">
        <v>64</v>
      </c>
      <c r="BY115" t="n">
        <v>64</v>
      </c>
    </row>
    <row r="117" spans="1:77">
      <c r="A117" t="s">
        <v>7</v>
      </c>
      <c r="B117" t="s">
        <v>24</v>
      </c>
      <c r="G117">
        <f>ABS((SUM(G119:G120)-G118)/G118)</f>
        <v/>
      </c>
      <c r="H117">
        <f>ABS((SUM(H119:H120)-H118)/H118)</f>
        <v/>
      </c>
      <c r="I117">
        <f>ABS((SUM(I119:I120)-I118)/I118)</f>
        <v/>
      </c>
      <c r="J117">
        <f>ABS((SUM(J119:J120)-J118)/J118)</f>
        <v/>
      </c>
      <c r="K117">
        <f>ABS((SUM(K119:K120)-K118)/K118)</f>
        <v/>
      </c>
      <c r="L117">
        <f>ABS((SUM(L119:L120)-L118)/L118)</f>
        <v/>
      </c>
      <c r="M117">
        <f>ABS((SUM(M119:M120)-M118)/M118)</f>
        <v/>
      </c>
      <c r="N117">
        <f>ABS((SUM(N119:N120)-N118)/N118)</f>
        <v/>
      </c>
      <c r="O117">
        <f>ABS((SUM(O119:O120)-O118)/O118)</f>
        <v/>
      </c>
      <c r="P117">
        <f>ABS((SUM(P119:P120)-P118)/P118)</f>
        <v/>
      </c>
      <c r="Q117">
        <f>ABS((SUM(Q119:Q120)-Q118)/Q118)</f>
        <v/>
      </c>
      <c r="R117">
        <f>ABS((SUM(R119:R120)-R118)/R118)</f>
        <v/>
      </c>
      <c r="S117">
        <f>ABS((SUM(S119:S120)-S118)/S118)</f>
        <v/>
      </c>
      <c r="T117">
        <f>ABS((SUM(T119:T120)-T118)/T118)</f>
        <v/>
      </c>
      <c r="U117">
        <f>ABS((SUM(U119:U120)-U118)/U118)</f>
        <v/>
      </c>
      <c r="V117">
        <f>ABS((SUM(V119:V120)-V118)/V118)</f>
        <v/>
      </c>
      <c r="W117">
        <f>ABS((SUM(W119:W120)-W118)/W118)</f>
        <v/>
      </c>
      <c r="X117">
        <f>ABS((SUM(X119:X120)-X118)/X118)</f>
        <v/>
      </c>
      <c r="Y117">
        <f>ABS((SUM(Y119:Y120)-Y118)/Y118)</f>
        <v/>
      </c>
      <c r="Z117">
        <f>ABS((SUM(Z119:Z120)-Z118)/Z118)</f>
        <v/>
      </c>
      <c r="AA117">
        <f>ABS((SUM(AA119:AA120)-AA118)/AA118)</f>
        <v/>
      </c>
      <c r="AB117">
        <f>ABS((SUM(AB119:AB120)-AB118)/AB118)</f>
        <v/>
      </c>
      <c r="AC117">
        <f>ABS((SUM(AC119:AC120)-AC118)/AC118)</f>
        <v/>
      </c>
      <c r="AD117">
        <f>ABS((SUM(AD119:AD120)-AD118)/AD118)</f>
        <v/>
      </c>
      <c r="AE117">
        <f>ABS((SUM(AE119:AE120)-AE118)/AE118)</f>
        <v/>
      </c>
      <c r="AF117">
        <f>ABS((SUM(AF119:AF120)-AF118)/AF118)</f>
        <v/>
      </c>
      <c r="AG117">
        <f>ABS((SUM(AG119:AG120)-AG118)/AG118)</f>
        <v/>
      </c>
      <c r="AH117">
        <f>ABS((SUM(AH119:AH120)-AH118)/AH118)</f>
        <v/>
      </c>
      <c r="AI117">
        <f>ABS((SUM(AI119:AI120)-AI118)/AI118)</f>
        <v/>
      </c>
      <c r="AJ117">
        <f>ABS((SUM(AJ119:AJ120)-AJ118)/AJ118)</f>
        <v/>
      </c>
      <c r="AK117">
        <f>ABS((SUM(AK119:AK120)-AK118)/AK118)</f>
        <v/>
      </c>
      <c r="AL117">
        <f>ABS((SUM(AL119:AL120)-AL118)/AL118)</f>
        <v/>
      </c>
      <c r="AM117">
        <f>ABS((SUM(AM119:AM120)-AM118)/AM118)</f>
        <v/>
      </c>
      <c r="AN117">
        <f>ABS((SUM(AN119:AN120)-AN118)/AN118)</f>
        <v/>
      </c>
      <c r="AO117">
        <f>ABS((SUM(AO119:AO120)-AO118)/AO118)</f>
        <v/>
      </c>
      <c r="AP117">
        <f>ABS((SUM(AP119:AP120)-AP118)/AP118)</f>
        <v/>
      </c>
      <c r="AQ117">
        <f>ABS((SUM(AQ119:AQ120)-AQ118)/AQ118)</f>
        <v/>
      </c>
      <c r="AR117">
        <f>ABS((SUM(AR119:AR120)-AR118)/AR118)</f>
        <v/>
      </c>
      <c r="AS117">
        <f>ABS((SUM(AS119:AS120)-AS118)/AS118)</f>
        <v/>
      </c>
      <c r="AT117">
        <f>ABS((SUM(AT119:AT120)-AT118)/AT118)</f>
        <v/>
      </c>
      <c r="AU117">
        <f>ABS((SUM(AU119:AU120)-AU118)/AU118)</f>
        <v/>
      </c>
      <c r="AV117">
        <f>ABS((SUM(AV119:AV120)-AV118)/AV118)</f>
        <v/>
      </c>
      <c r="AW117">
        <f>ABS((SUM(AW119:AW120)-AW118)/AW118)</f>
        <v/>
      </c>
      <c r="AX117">
        <f>ABS((SUM(AX119:AX120)-AX118)/AX118)</f>
        <v/>
      </c>
      <c r="AY117">
        <f>ABS((SUM(AY119:AY120)-AY118)/AY118)</f>
        <v/>
      </c>
      <c r="AZ117">
        <f>ABS((SUM(AZ119:AZ120)-AZ118)/AZ118)</f>
        <v/>
      </c>
      <c r="BA117">
        <f>ABS((SUM(BA119:BA120)-BA118)/BA118)</f>
        <v/>
      </c>
      <c r="BB117">
        <f>ABS((SUM(BB119:BB120)-BB118)/BB118)</f>
        <v/>
      </c>
      <c r="BC117">
        <f>ABS((SUM(BC119:BC120)-BC118)/BC118)</f>
        <v/>
      </c>
      <c r="BD117">
        <f>ABS((SUM(BD119:BD120)-BD118)/BD118)</f>
        <v/>
      </c>
      <c r="BE117">
        <f>ABS((SUM(BE119:BE120)-BE118)/BE118)</f>
        <v/>
      </c>
      <c r="BF117">
        <f>ABS((SUM(BF119:BF120)-BF118)/BF118)</f>
        <v/>
      </c>
      <c r="BG117">
        <f>ABS((SUM(BG119:BG120)-BG118)/BG118)</f>
        <v/>
      </c>
      <c r="BH117">
        <f>ABS((SUM(BH119:BH120)-BH118)/BH118)</f>
        <v/>
      </c>
      <c r="BI117">
        <f>ABS((SUM(BI119:BI120)-BI118)/BI118)</f>
        <v/>
      </c>
      <c r="BJ117">
        <f>ABS((SUM(BJ119:BJ120)-BJ118)/BJ118)</f>
        <v/>
      </c>
      <c r="BK117">
        <f>ABS((SUM(BK119:BK120)-BK118)/BK118)</f>
        <v/>
      </c>
      <c r="BL117">
        <f>ABS((SUM(BL119:BL120)-BL118)/BL118)</f>
        <v/>
      </c>
      <c r="BM117">
        <f>ABS((SUM(BM119:BM120)-BM118)/BM118)</f>
        <v/>
      </c>
      <c r="BN117">
        <f>ABS((SUM(BN119:BN120)-BN118)/BN118)</f>
        <v/>
      </c>
      <c r="BO117">
        <f>ABS((SUM(BO119:BO120)-BO118)/BO118)</f>
        <v/>
      </c>
      <c r="BP117">
        <f>ABS((SUM(BP119:BP120)-BP118)/BP118)</f>
        <v/>
      </c>
      <c r="BQ117">
        <f>ABS((SUM(BQ119:BQ120)-BQ118)/BQ118)</f>
        <v/>
      </c>
      <c r="BR117">
        <f>ABS((SUM(BR119:BR120)-BR118)/BR118)</f>
        <v/>
      </c>
      <c r="BS117">
        <f>ABS((SUM(BS119:BS120)-BS118)/BS118)</f>
        <v/>
      </c>
      <c r="BT117">
        <f>ABS((SUM(BT119:BT120)-BT118)/BT118)</f>
        <v/>
      </c>
      <c r="BU117">
        <f>ABS((SUM(BU119:BU120)-BU118)/BU118)</f>
        <v/>
      </c>
      <c r="BV117">
        <f>ABS((SUM(BV119:BV120)-BV118)/BV118)</f>
        <v/>
      </c>
      <c r="BW117">
        <f>ABS((SUM(BW119:BW120)-BW118)/BW118)</f>
        <v/>
      </c>
      <c r="BX117">
        <f>ABS((SUM(BX119:BX120)-BX118)/BX118)</f>
        <v/>
      </c>
      <c r="BY117">
        <f>ABS((SUM(BY119:BY120)-BY118)/BY118)</f>
        <v/>
      </c>
    </row>
    <row r="118" spans="1:77">
      <c r="A118">
        <f>CONCATENATE(A$117,B118)</f>
        <v/>
      </c>
      <c r="B118" t="s">
        <v>33</v>
      </c>
      <c r="D118" t="s">
        <v>35</v>
      </c>
      <c r="G118">
        <f>SUM(G119:G120)</f>
        <v/>
      </c>
      <c r="H118">
        <f>SUM(H119:H120)</f>
        <v/>
      </c>
      <c r="I118">
        <f>SUM(I119:I120)</f>
        <v/>
      </c>
      <c r="J118">
        <f>SUM(J119:J120)</f>
        <v/>
      </c>
      <c r="K118">
        <f>SUM(K119:K120)</f>
        <v/>
      </c>
      <c r="L118">
        <f>SUM(L119:L120)</f>
        <v/>
      </c>
      <c r="M118">
        <f>SUM(M119:M120)</f>
        <v/>
      </c>
      <c r="N118">
        <f>SUM(N119:N120)</f>
        <v/>
      </c>
      <c r="O118">
        <f>SUM(O119:O120)</f>
        <v/>
      </c>
      <c r="P118">
        <f>SUM(P119:P120)</f>
        <v/>
      </c>
      <c r="Q118">
        <f>SUM(Q119:Q120)</f>
        <v/>
      </c>
      <c r="R118">
        <f>SUM(R119:R120)</f>
        <v/>
      </c>
      <c r="S118">
        <f>SUM(S119:S120)</f>
        <v/>
      </c>
      <c r="T118">
        <f>SUM(T119:T120)</f>
        <v/>
      </c>
      <c r="U118">
        <f>SUM(U119:U120)</f>
        <v/>
      </c>
      <c r="V118">
        <f>SUM(V119:V120)</f>
        <v/>
      </c>
      <c r="W118">
        <f>SUM(W119:W120)</f>
        <v/>
      </c>
      <c r="X118">
        <f>SUM(X119:X120)</f>
        <v/>
      </c>
      <c r="Y118">
        <f>SUM(Y119:Y120)</f>
        <v/>
      </c>
      <c r="Z118">
        <f>SUM(Z119:Z120)</f>
        <v/>
      </c>
      <c r="AA118">
        <f>SUM(AA119:AA120)</f>
        <v/>
      </c>
      <c r="AB118">
        <f>SUM(AB119:AB120)</f>
        <v/>
      </c>
      <c r="AC118">
        <f>SUM(AC119:AC120)</f>
        <v/>
      </c>
      <c r="AD118">
        <f>SUM(AD119:AD120)</f>
        <v/>
      </c>
      <c r="AE118">
        <f>SUM(AE119:AE120)</f>
        <v/>
      </c>
      <c r="AF118">
        <f>SUM(AF119:AF120)</f>
        <v/>
      </c>
      <c r="AG118">
        <f>SUM(AG119:AG120)</f>
        <v/>
      </c>
      <c r="AH118">
        <f>SUM(AH119:AH120)</f>
        <v/>
      </c>
      <c r="AI118">
        <f>SUM(AI119:AI120)</f>
        <v/>
      </c>
      <c r="AJ118">
        <f>SUM(AJ119:AJ120)</f>
        <v/>
      </c>
      <c r="AK118">
        <f>SUM(AK119:AK120)</f>
        <v/>
      </c>
      <c r="AL118">
        <f>SUM(AL119:AL120)</f>
        <v/>
      </c>
      <c r="AM118">
        <f>SUM(AM119:AM120)</f>
        <v/>
      </c>
      <c r="AN118">
        <f>SUM(AN119:AN120)</f>
        <v/>
      </c>
      <c r="AO118">
        <f>SUM(AO119:AO120)</f>
        <v/>
      </c>
      <c r="AP118">
        <f>SUM(AP119:AP120)</f>
        <v/>
      </c>
      <c r="AQ118">
        <f>SUM(AQ119:AQ120)</f>
        <v/>
      </c>
      <c r="AR118">
        <f>SUM(AR119:AR120)</f>
        <v/>
      </c>
      <c r="AS118">
        <f>SUM(AS119:AS120)</f>
        <v/>
      </c>
      <c r="AT118">
        <f>SUM(AT119:AT120)</f>
        <v/>
      </c>
      <c r="AU118">
        <f>SUM(AU119:AU120)</f>
        <v/>
      </c>
      <c r="AV118">
        <f>SUM(AV119:AV120)</f>
        <v/>
      </c>
      <c r="AW118">
        <f>SUM(AW119:AW120)</f>
        <v/>
      </c>
      <c r="AX118">
        <f>SUM(AX119:AX120)</f>
        <v/>
      </c>
      <c r="AY118">
        <f>SUM(AY119:AY120)</f>
        <v/>
      </c>
      <c r="AZ118">
        <f>SUM(AZ119:AZ120)</f>
        <v/>
      </c>
      <c r="BA118">
        <f>SUM(BA119:BA120)</f>
        <v/>
      </c>
      <c r="BB118">
        <f>SUM(BB119:BB120)</f>
        <v/>
      </c>
      <c r="BC118">
        <f>SUM(BC119:BC120)</f>
        <v/>
      </c>
      <c r="BD118">
        <f>SUM(BD119:BD120)</f>
        <v/>
      </c>
      <c r="BE118">
        <f>SUM(BE119:BE120)</f>
        <v/>
      </c>
      <c r="BF118">
        <f>SUM(BF119:BF120)</f>
        <v/>
      </c>
      <c r="BG118">
        <f>SUM(BG119:BG120)</f>
        <v/>
      </c>
      <c r="BH118">
        <f>SUM(BH119:BH120)</f>
        <v/>
      </c>
      <c r="BI118">
        <f>SUM(BI119:BI120)</f>
        <v/>
      </c>
      <c r="BJ118">
        <f>SUM(BJ119:BJ120)</f>
        <v/>
      </c>
      <c r="BK118">
        <f>SUM(BK119:BK120)</f>
        <v/>
      </c>
      <c r="BL118">
        <f>SUM(BL119:BL120)</f>
        <v/>
      </c>
      <c r="BM118">
        <f>SUM(BM119:BM120)</f>
        <v/>
      </c>
      <c r="BN118">
        <f>SUM(BN119:BN120)</f>
        <v/>
      </c>
      <c r="BO118">
        <f>SUM(BO119:BO120)</f>
        <v/>
      </c>
      <c r="BP118">
        <f>SUM(BP119:BP120)</f>
        <v/>
      </c>
      <c r="BQ118">
        <f>SUM(BQ119:BQ120)</f>
        <v/>
      </c>
      <c r="BR118">
        <f>SUM(BR119:BR120)</f>
        <v/>
      </c>
      <c r="BS118">
        <f>SUM(BS119:BS120)</f>
        <v/>
      </c>
      <c r="BT118">
        <f>SUM(BT119:BT120)</f>
        <v/>
      </c>
      <c r="BU118">
        <f>SUM(BU119:BU120)</f>
        <v/>
      </c>
      <c r="BV118">
        <f>SUM(BV119:BV120)</f>
        <v/>
      </c>
      <c r="BW118">
        <f>SUM(BW119:BW120)</f>
        <v/>
      </c>
      <c r="BX118">
        <f>SUM(BX119:BX120)</f>
        <v/>
      </c>
      <c r="BY118">
        <f>SUM(BY119:BY120)</f>
        <v/>
      </c>
    </row>
    <row r="119" spans="1:77">
      <c r="A119">
        <f>CONCATENATE(A$117,B119)</f>
        <v/>
      </c>
      <c r="B119" t="s">
        <v>36</v>
      </c>
      <c r="D119" t="s">
        <v>35</v>
      </c>
      <c r="E119">
        <f>MATCH($B119,$B$97:$B$107,0)+ROW($B$97)-1</f>
        <v/>
      </c>
      <c r="G119">
        <f>G9*(1+INDEX($A:$BY,$E119,COLUMN(G119)))</f>
        <v/>
      </c>
      <c r="H119">
        <f>H9*(1+INDEX($A:$BY,$E119,COLUMN(H119)))</f>
        <v/>
      </c>
      <c r="I119">
        <f>I9*(1+INDEX($A:$BY,$E119,COLUMN(I119)))</f>
        <v/>
      </c>
      <c r="J119">
        <f>J9*(1+INDEX($A:$BY,$E119,COLUMN(J119)))</f>
        <v/>
      </c>
      <c r="K119">
        <f>K9*(1+INDEX($A:$BY,$E119,COLUMN(K119)))</f>
        <v/>
      </c>
      <c r="L119">
        <f>L9*(1+INDEX($A:$BY,$E119,COLUMN(L119)))</f>
        <v/>
      </c>
      <c r="M119">
        <f>M9*(1+INDEX($A:$BY,$E119,COLUMN(M119)))</f>
        <v/>
      </c>
      <c r="N119">
        <f>N9*(1+INDEX($A:$BY,$E119,COLUMN(N119)))</f>
        <v/>
      </c>
      <c r="O119">
        <f>O9*(1+INDEX($A:$BY,$E119,COLUMN(O119)))</f>
        <v/>
      </c>
      <c r="P119">
        <f>P9*(1+INDEX($A:$BY,$E119,COLUMN(P119)))</f>
        <v/>
      </c>
      <c r="Q119">
        <f>Q9*(1+INDEX($A:$BY,$E119,COLUMN(Q119)))</f>
        <v/>
      </c>
      <c r="R119">
        <f>R9*(1+INDEX($A:$BY,$E119,COLUMN(R119)))</f>
        <v/>
      </c>
      <c r="S119">
        <f>S9*(1+INDEX($A:$BY,$E119,COLUMN(S119)))</f>
        <v/>
      </c>
      <c r="T119">
        <f>T9*(1+INDEX($A:$BY,$E119,COLUMN(T119)))</f>
        <v/>
      </c>
      <c r="U119">
        <f>U9*(1+INDEX($A:$BY,$E119,COLUMN(U119)))</f>
        <v/>
      </c>
      <c r="V119">
        <f>V9*(1+INDEX($A:$BY,$E119,COLUMN(V119)))</f>
        <v/>
      </c>
      <c r="W119">
        <f>W9*(1+INDEX($A:$BY,$E119,COLUMN(W119)))</f>
        <v/>
      </c>
      <c r="X119">
        <f>X9*(1+INDEX($A:$BY,$E119,COLUMN(X119)))</f>
        <v/>
      </c>
      <c r="Y119">
        <f>Y9*(1+INDEX($A:$BY,$E119,COLUMN(Y119)))</f>
        <v/>
      </c>
      <c r="Z119">
        <f>Z9*(1+INDEX($A:$BY,$E119,COLUMN(Z119)))</f>
        <v/>
      </c>
      <c r="AA119">
        <f>AA9*(1+INDEX($A:$BY,$E119,COLUMN(AA119)))</f>
        <v/>
      </c>
      <c r="AB119">
        <f>AB9*(1+INDEX($A:$BY,$E119,COLUMN(AB119)))</f>
        <v/>
      </c>
      <c r="AC119">
        <f>AC9*(1+INDEX($A:$BY,$E119,COLUMN(AC119)))</f>
        <v/>
      </c>
      <c r="AD119">
        <f>AD9*(1+INDEX($A:$BY,$E119,COLUMN(AD119)))</f>
        <v/>
      </c>
      <c r="AE119">
        <f>AE9*(1+INDEX($A:$BY,$E119,COLUMN(AE119)))</f>
        <v/>
      </c>
      <c r="AF119">
        <f>AF9*(1+INDEX($A:$BY,$E119,COLUMN(AF119)))</f>
        <v/>
      </c>
      <c r="AG119">
        <f>AG9*(1+INDEX($A:$BY,$E119,COLUMN(AG119)))</f>
        <v/>
      </c>
      <c r="AH119">
        <f>AH9*(1+INDEX($A:$BY,$E119,COLUMN(AH119)))</f>
        <v/>
      </c>
      <c r="AI119">
        <f>AI9*(1+INDEX($A:$BY,$E119,COLUMN(AI119)))</f>
        <v/>
      </c>
      <c r="AJ119">
        <f>AJ9*(1+INDEX($A:$BY,$E119,COLUMN(AJ119)))</f>
        <v/>
      </c>
      <c r="AK119">
        <f>AK9*(1+INDEX($A:$BY,$E119,COLUMN(AK119)))</f>
        <v/>
      </c>
      <c r="AL119">
        <f>AL9*(1+INDEX($A:$BY,$E119,COLUMN(AL119)))</f>
        <v/>
      </c>
      <c r="AM119">
        <f>AM9*(1+INDEX($A:$BY,$E119,COLUMN(AM119)))</f>
        <v/>
      </c>
      <c r="AN119">
        <f>AN9*(1+INDEX($A:$BY,$E119,COLUMN(AN119)))</f>
        <v/>
      </c>
      <c r="AO119">
        <f>AO9*(1+INDEX($A:$BY,$E119,COLUMN(AO119)))</f>
        <v/>
      </c>
      <c r="AP119">
        <f>AP9*(1+INDEX($A:$BY,$E119,COLUMN(AP119)))</f>
        <v/>
      </c>
      <c r="AQ119">
        <f>AQ9*(1+INDEX($A:$BY,$E119,COLUMN(AQ119)))</f>
        <v/>
      </c>
      <c r="AR119">
        <f>AR9*(1+INDEX($A:$BY,$E119,COLUMN(AR119)))</f>
        <v/>
      </c>
      <c r="AS119">
        <f>AS9*(1+INDEX($A:$BY,$E119,COLUMN(AS119)))</f>
        <v/>
      </c>
      <c r="AT119">
        <f>AT9*(1+INDEX($A:$BY,$E119,COLUMN(AT119)))</f>
        <v/>
      </c>
      <c r="AU119">
        <f>AU9*(1+INDEX($A:$BY,$E119,COLUMN(AU119)))</f>
        <v/>
      </c>
      <c r="AV119">
        <f>AV9*(1+INDEX($A:$BY,$E119,COLUMN(AV119)))</f>
        <v/>
      </c>
      <c r="AW119">
        <f>AW9*(1+INDEX($A:$BY,$E119,COLUMN(AW119)))</f>
        <v/>
      </c>
      <c r="AX119">
        <f>AX9*(1+INDEX($A:$BY,$E119,COLUMN(AX119)))</f>
        <v/>
      </c>
      <c r="AY119">
        <f>AY9*(1+INDEX($A:$BY,$E119,COLUMN(AY119)))</f>
        <v/>
      </c>
      <c r="AZ119">
        <f>AZ9*(1+INDEX($A:$BY,$E119,COLUMN(AZ119)))</f>
        <v/>
      </c>
      <c r="BA119">
        <f>BA9*(1+INDEX($A:$BY,$E119,COLUMN(BA119)))</f>
        <v/>
      </c>
      <c r="BB119">
        <f>BB9*(1+INDEX($A:$BY,$E119,COLUMN(BB119)))</f>
        <v/>
      </c>
      <c r="BC119">
        <f>BC9*(1+INDEX($A:$BY,$E119,COLUMN(BC119)))</f>
        <v/>
      </c>
      <c r="BD119">
        <f>BD9*(1+INDEX($A:$BY,$E119,COLUMN(BD119)))</f>
        <v/>
      </c>
      <c r="BE119">
        <f>BE9*(1+INDEX($A:$BY,$E119,COLUMN(BE119)))</f>
        <v/>
      </c>
      <c r="BF119">
        <f>BF9*(1+INDEX($A:$BY,$E119,COLUMN(BF119)))</f>
        <v/>
      </c>
      <c r="BG119">
        <f>BG9*(1+INDEX($A:$BY,$E119,COLUMN(BG119)))</f>
        <v/>
      </c>
      <c r="BH119">
        <f>BH9*(1+INDEX($A:$BY,$E119,COLUMN(BH119)))</f>
        <v/>
      </c>
      <c r="BI119">
        <f>BI9*(1+INDEX($A:$BY,$E119,COLUMN(BI119)))</f>
        <v/>
      </c>
      <c r="BJ119">
        <f>BJ9*(1+INDEX($A:$BY,$E119,COLUMN(BJ119)))</f>
        <v/>
      </c>
      <c r="BK119">
        <f>BK9*(1+INDEX($A:$BY,$E119,COLUMN(BK119)))</f>
        <v/>
      </c>
      <c r="BL119">
        <f>BL9*(1+INDEX($A:$BY,$E119,COLUMN(BL119)))</f>
        <v/>
      </c>
      <c r="BM119">
        <f>BM9*(1+INDEX($A:$BY,$E119,COLUMN(BM119)))</f>
        <v/>
      </c>
      <c r="BN119">
        <f>BN9*(1+INDEX($A:$BY,$E119,COLUMN(BN119)))</f>
        <v/>
      </c>
      <c r="BO119">
        <f>BO9*(1+INDEX($A:$BY,$E119,COLUMN(BO119)))</f>
        <v/>
      </c>
      <c r="BP119">
        <f>BP9*(1+INDEX($A:$BY,$E119,COLUMN(BP119)))</f>
        <v/>
      </c>
      <c r="BQ119">
        <f>BQ9*(1+INDEX($A:$BY,$E119,COLUMN(BQ119)))</f>
        <v/>
      </c>
      <c r="BR119">
        <f>BR9*(1+INDEX($A:$BY,$E119,COLUMN(BR119)))</f>
        <v/>
      </c>
      <c r="BS119">
        <f>BS9*(1+INDEX($A:$BY,$E119,COLUMN(BS119)))</f>
        <v/>
      </c>
      <c r="BT119">
        <f>BT9*(1+INDEX($A:$BY,$E119,COLUMN(BT119)))</f>
        <v/>
      </c>
      <c r="BU119">
        <f>BU9*(1+INDEX($A:$BY,$E119,COLUMN(BU119)))</f>
        <v/>
      </c>
      <c r="BV119">
        <f>BV9*(1+INDEX($A:$BY,$E119,COLUMN(BV119)))</f>
        <v/>
      </c>
      <c r="BW119">
        <f>BW9*(1+INDEX($A:$BY,$E119,COLUMN(BW119)))</f>
        <v/>
      </c>
      <c r="BX119">
        <f>BX9*(1+INDEX($A:$BY,$E119,COLUMN(BX119)))</f>
        <v/>
      </c>
      <c r="BY119">
        <f>BY9*(1+INDEX($A:$BY,$E119,COLUMN(BY119)))</f>
        <v/>
      </c>
    </row>
    <row r="120" spans="1:77">
      <c r="A120">
        <f>CONCATENATE(A$117,B120)</f>
        <v/>
      </c>
      <c r="B120" t="s">
        <v>38</v>
      </c>
      <c r="D120" t="s">
        <v>35</v>
      </c>
      <c r="E120">
        <f>MATCH($B120,$B$97:$B$107,0)+ROW($B$97)-1</f>
        <v/>
      </c>
      <c r="G120">
        <f>G10*(1+INDEX($A:$BY,$E120,COLUMN(G120)))</f>
        <v/>
      </c>
      <c r="H120">
        <f>H10*(1+INDEX($A:$BY,$E120,COLUMN(H120)))</f>
        <v/>
      </c>
      <c r="I120">
        <f>I10*(1+INDEX($A:$BY,$E120,COLUMN(I120)))</f>
        <v/>
      </c>
      <c r="J120">
        <f>J10*(1+INDEX($A:$BY,$E120,COLUMN(J120)))</f>
        <v/>
      </c>
      <c r="K120">
        <f>K10*(1+INDEX($A:$BY,$E120,COLUMN(K120)))</f>
        <v/>
      </c>
      <c r="L120">
        <f>L10*(1+INDEX($A:$BY,$E120,COLUMN(L120)))</f>
        <v/>
      </c>
      <c r="M120">
        <f>M10*(1+INDEX($A:$BY,$E120,COLUMN(M120)))</f>
        <v/>
      </c>
      <c r="N120">
        <f>N10*(1+INDEX($A:$BY,$E120,COLUMN(N120)))</f>
        <v/>
      </c>
      <c r="O120">
        <f>O10*(1+INDEX($A:$BY,$E120,COLUMN(O120)))</f>
        <v/>
      </c>
      <c r="P120">
        <f>P10*(1+INDEX($A:$BY,$E120,COLUMN(P120)))</f>
        <v/>
      </c>
      <c r="Q120">
        <f>Q10*(1+INDEX($A:$BY,$E120,COLUMN(Q120)))</f>
        <v/>
      </c>
      <c r="R120">
        <f>R10*(1+INDEX($A:$BY,$E120,COLUMN(R120)))</f>
        <v/>
      </c>
      <c r="S120">
        <f>S10*(1+INDEX($A:$BY,$E120,COLUMN(S120)))</f>
        <v/>
      </c>
      <c r="T120">
        <f>T10*(1+INDEX($A:$BY,$E120,COLUMN(T120)))</f>
        <v/>
      </c>
      <c r="U120">
        <f>U10*(1+INDEX($A:$BY,$E120,COLUMN(U120)))</f>
        <v/>
      </c>
      <c r="V120">
        <f>V10*(1+INDEX($A:$BY,$E120,COLUMN(V120)))</f>
        <v/>
      </c>
      <c r="W120">
        <f>W10*(1+INDEX($A:$BY,$E120,COLUMN(W120)))</f>
        <v/>
      </c>
      <c r="X120">
        <f>X10*(1+INDEX($A:$BY,$E120,COLUMN(X120)))</f>
        <v/>
      </c>
      <c r="Y120">
        <f>Y10*(1+INDEX($A:$BY,$E120,COLUMN(Y120)))</f>
        <v/>
      </c>
      <c r="Z120">
        <f>Z10*(1+INDEX($A:$BY,$E120,COLUMN(Z120)))</f>
        <v/>
      </c>
      <c r="AA120">
        <f>AA10*(1+INDEX($A:$BY,$E120,COLUMN(AA120)))</f>
        <v/>
      </c>
      <c r="AB120">
        <f>AB10*(1+INDEX($A:$BY,$E120,COLUMN(AB120)))</f>
        <v/>
      </c>
      <c r="AC120">
        <f>AC10*(1+INDEX($A:$BY,$E120,COLUMN(AC120)))</f>
        <v/>
      </c>
      <c r="AD120">
        <f>AD10*(1+INDEX($A:$BY,$E120,COLUMN(AD120)))</f>
        <v/>
      </c>
      <c r="AE120">
        <f>AE10*(1+INDEX($A:$BY,$E120,COLUMN(AE120)))</f>
        <v/>
      </c>
      <c r="AF120">
        <f>AF10*(1+INDEX($A:$BY,$E120,COLUMN(AF120)))</f>
        <v/>
      </c>
      <c r="AG120">
        <f>AG10*(1+INDEX($A:$BY,$E120,COLUMN(AG120)))</f>
        <v/>
      </c>
      <c r="AH120">
        <f>AH10*(1+INDEX($A:$BY,$E120,COLUMN(AH120)))</f>
        <v/>
      </c>
      <c r="AI120">
        <f>AI10*(1+INDEX($A:$BY,$E120,COLUMN(AI120)))</f>
        <v/>
      </c>
      <c r="AJ120">
        <f>AJ10*(1+INDEX($A:$BY,$E120,COLUMN(AJ120)))</f>
        <v/>
      </c>
      <c r="AK120">
        <f>AK10*(1+INDEX($A:$BY,$E120,COLUMN(AK120)))</f>
        <v/>
      </c>
      <c r="AL120">
        <f>AL10*(1+INDEX($A:$BY,$E120,COLUMN(AL120)))</f>
        <v/>
      </c>
      <c r="AM120">
        <f>AM10*(1+INDEX($A:$BY,$E120,COLUMN(AM120)))</f>
        <v/>
      </c>
      <c r="AN120">
        <f>AN10*(1+INDEX($A:$BY,$E120,COLUMN(AN120)))</f>
        <v/>
      </c>
      <c r="AO120">
        <f>AO10*(1+INDEX($A:$BY,$E120,COLUMN(AO120)))</f>
        <v/>
      </c>
      <c r="AP120">
        <f>AP10*(1+INDEX($A:$BY,$E120,COLUMN(AP120)))</f>
        <v/>
      </c>
      <c r="AQ120">
        <f>AQ10*(1+INDEX($A:$BY,$E120,COLUMN(AQ120)))</f>
        <v/>
      </c>
      <c r="AR120">
        <f>AR10*(1+INDEX($A:$BY,$E120,COLUMN(AR120)))</f>
        <v/>
      </c>
      <c r="AS120">
        <f>AS10*(1+INDEX($A:$BY,$E120,COLUMN(AS120)))</f>
        <v/>
      </c>
      <c r="AT120">
        <f>AT10*(1+INDEX($A:$BY,$E120,COLUMN(AT120)))</f>
        <v/>
      </c>
      <c r="AU120">
        <f>AU10*(1+INDEX($A:$BY,$E120,COLUMN(AU120)))</f>
        <v/>
      </c>
      <c r="AV120">
        <f>AV10*(1+INDEX($A:$BY,$E120,COLUMN(AV120)))</f>
        <v/>
      </c>
      <c r="AW120">
        <f>AW10*(1+INDEX($A:$BY,$E120,COLUMN(AW120)))</f>
        <v/>
      </c>
      <c r="AX120">
        <f>AX10*(1+INDEX($A:$BY,$E120,COLUMN(AX120)))</f>
        <v/>
      </c>
      <c r="AY120">
        <f>AY10*(1+INDEX($A:$BY,$E120,COLUMN(AY120)))</f>
        <v/>
      </c>
      <c r="AZ120">
        <f>AZ10*(1+INDEX($A:$BY,$E120,COLUMN(AZ120)))</f>
        <v/>
      </c>
      <c r="BA120">
        <f>BA10*(1+INDEX($A:$BY,$E120,COLUMN(BA120)))</f>
        <v/>
      </c>
      <c r="BB120">
        <f>BB10*(1+INDEX($A:$BY,$E120,COLUMN(BB120)))</f>
        <v/>
      </c>
      <c r="BC120">
        <f>BC10*(1+INDEX($A:$BY,$E120,COLUMN(BC120)))</f>
        <v/>
      </c>
      <c r="BD120">
        <f>BD10*(1+INDEX($A:$BY,$E120,COLUMN(BD120)))</f>
        <v/>
      </c>
      <c r="BE120">
        <f>BE10*(1+INDEX($A:$BY,$E120,COLUMN(BE120)))</f>
        <v/>
      </c>
      <c r="BF120">
        <f>BF10*(1+INDEX($A:$BY,$E120,COLUMN(BF120)))</f>
        <v/>
      </c>
      <c r="BG120">
        <f>BG10*(1+INDEX($A:$BY,$E120,COLUMN(BG120)))</f>
        <v/>
      </c>
      <c r="BH120">
        <f>BH10*(1+INDEX($A:$BY,$E120,COLUMN(BH120)))</f>
        <v/>
      </c>
      <c r="BI120">
        <f>BI10*(1+INDEX($A:$BY,$E120,COLUMN(BI120)))</f>
        <v/>
      </c>
      <c r="BJ120">
        <f>BJ10*(1+INDEX($A:$BY,$E120,COLUMN(BJ120)))</f>
        <v/>
      </c>
      <c r="BK120">
        <f>BK10*(1+INDEX($A:$BY,$E120,COLUMN(BK120)))</f>
        <v/>
      </c>
      <c r="BL120">
        <f>BL10*(1+INDEX($A:$BY,$E120,COLUMN(BL120)))</f>
        <v/>
      </c>
      <c r="BM120">
        <f>BM10*(1+INDEX($A:$BY,$E120,COLUMN(BM120)))</f>
        <v/>
      </c>
      <c r="BN120">
        <f>BN10*(1+INDEX($A:$BY,$E120,COLUMN(BN120)))</f>
        <v/>
      </c>
      <c r="BO120">
        <f>BO10*(1+INDEX($A:$BY,$E120,COLUMN(BO120)))</f>
        <v/>
      </c>
      <c r="BP120">
        <f>BP10*(1+INDEX($A:$BY,$E120,COLUMN(BP120)))</f>
        <v/>
      </c>
      <c r="BQ120">
        <f>BQ10*(1+INDEX($A:$BY,$E120,COLUMN(BQ120)))</f>
        <v/>
      </c>
      <c r="BR120">
        <f>BR10*(1+INDEX($A:$BY,$E120,COLUMN(BR120)))</f>
        <v/>
      </c>
      <c r="BS120">
        <f>BS10*(1+INDEX($A:$BY,$E120,COLUMN(BS120)))</f>
        <v/>
      </c>
      <c r="BT120">
        <f>BT10*(1+INDEX($A:$BY,$E120,COLUMN(BT120)))</f>
        <v/>
      </c>
      <c r="BU120">
        <f>BU10*(1+INDEX($A:$BY,$E120,COLUMN(BU120)))</f>
        <v/>
      </c>
      <c r="BV120">
        <f>BV10*(1+INDEX($A:$BY,$E120,COLUMN(BV120)))</f>
        <v/>
      </c>
      <c r="BW120">
        <f>BW10*(1+INDEX($A:$BY,$E120,COLUMN(BW120)))</f>
        <v/>
      </c>
      <c r="BX120">
        <f>BX10*(1+INDEX($A:$BY,$E120,COLUMN(BX120)))</f>
        <v/>
      </c>
      <c r="BY120">
        <f>BY10*(1+INDEX($A:$BY,$E120,COLUMN(BY120)))</f>
        <v/>
      </c>
    </row>
    <row r="121" spans="1:77">
      <c r="A121">
        <f>CONCATENATE(A$117,B121)</f>
        <v/>
      </c>
      <c r="B121" t="s">
        <v>40</v>
      </c>
      <c r="D121" t="s">
        <v>35</v>
      </c>
      <c r="G121">
        <f>G11*(1+G108)</f>
        <v/>
      </c>
      <c r="H121">
        <f>H11*(1+H108)</f>
        <v/>
      </c>
      <c r="I121">
        <f>I11*(1+I108)</f>
        <v/>
      </c>
      <c r="J121">
        <f>J11*(1+J108)</f>
        <v/>
      </c>
      <c r="K121">
        <f>K11*(1+K108)</f>
        <v/>
      </c>
      <c r="L121">
        <f>L11*(1+L108)</f>
        <v/>
      </c>
      <c r="M121">
        <f>M11*(1+M108)</f>
        <v/>
      </c>
      <c r="N121">
        <f>N11*(1+N108)</f>
        <v/>
      </c>
      <c r="O121">
        <f>O11*(1+O108)</f>
        <v/>
      </c>
      <c r="P121">
        <f>P11*(1+P108)</f>
        <v/>
      </c>
      <c r="Q121">
        <f>Q11*(1+Q108)</f>
        <v/>
      </c>
      <c r="R121">
        <f>R11*(1+R108)</f>
        <v/>
      </c>
      <c r="S121">
        <f>S11*(1+S108)</f>
        <v/>
      </c>
      <c r="T121">
        <f>T11*(1+T108)</f>
        <v/>
      </c>
      <c r="U121">
        <f>U11*(1+U108)</f>
        <v/>
      </c>
      <c r="V121">
        <f>V11*(1+V108)</f>
        <v/>
      </c>
      <c r="W121">
        <f>W11*(1+W108)</f>
        <v/>
      </c>
      <c r="X121">
        <f>X11*(1+X108)</f>
        <v/>
      </c>
      <c r="Y121">
        <f>Y11*(1+Y108)</f>
        <v/>
      </c>
      <c r="Z121">
        <f>Z11*(1+Z108)</f>
        <v/>
      </c>
      <c r="AA121">
        <f>AA11*(1+AA108)</f>
        <v/>
      </c>
      <c r="AB121">
        <f>AB11*(1+AB108)</f>
        <v/>
      </c>
      <c r="AC121">
        <f>AC11*(1+AC108)</f>
        <v/>
      </c>
      <c r="AD121">
        <f>AD11*(1+AD108)</f>
        <v/>
      </c>
      <c r="AE121">
        <f>AE11*(1+AE108)</f>
        <v/>
      </c>
      <c r="AF121">
        <f>AF11*(1+AF108)</f>
        <v/>
      </c>
      <c r="AG121">
        <f>AG11*(1+AG108)</f>
        <v/>
      </c>
      <c r="AH121">
        <f>AH11*(1+AH108)</f>
        <v/>
      </c>
      <c r="AI121">
        <f>AI11*(1+AI108)</f>
        <v/>
      </c>
      <c r="AJ121">
        <f>AJ11*(1+AJ108)</f>
        <v/>
      </c>
      <c r="AK121">
        <f>AK11*(1+AK108)</f>
        <v/>
      </c>
      <c r="AL121">
        <f>AL11*(1+AL108)</f>
        <v/>
      </c>
      <c r="AM121">
        <f>AM11*(1+AM108)</f>
        <v/>
      </c>
      <c r="AN121">
        <f>AN11*(1+AN108)</f>
        <v/>
      </c>
      <c r="AO121">
        <f>AO11*(1+AO108)</f>
        <v/>
      </c>
      <c r="AP121">
        <f>AP11*(1+AP108)</f>
        <v/>
      </c>
      <c r="AQ121">
        <f>AQ11*(1+AQ108)</f>
        <v/>
      </c>
      <c r="AR121">
        <f>AR11*(1+AR108)</f>
        <v/>
      </c>
      <c r="AS121">
        <f>AS11*(1+AS108)</f>
        <v/>
      </c>
      <c r="AT121">
        <f>AT11*(1+AT108)</f>
        <v/>
      </c>
      <c r="AU121">
        <f>AU11*(1+AU108)</f>
        <v/>
      </c>
      <c r="AV121">
        <f>AV11*(1+AV108)</f>
        <v/>
      </c>
      <c r="AW121">
        <f>AW11*(1+AW108)</f>
        <v/>
      </c>
      <c r="AX121">
        <f>AX11*(1+AX108)</f>
        <v/>
      </c>
      <c r="AY121">
        <f>AY11*(1+AY108)</f>
        <v/>
      </c>
      <c r="AZ121">
        <f>AZ11*(1+AZ108)</f>
        <v/>
      </c>
      <c r="BA121">
        <f>BA11*(1+BA108)</f>
        <v/>
      </c>
      <c r="BB121">
        <f>BB11*(1+BB108)</f>
        <v/>
      </c>
      <c r="BC121">
        <f>BC11*(1+BC108)</f>
        <v/>
      </c>
      <c r="BD121">
        <f>BD11*(1+BD108)</f>
        <v/>
      </c>
      <c r="BE121">
        <f>BE11*(1+BE108)</f>
        <v/>
      </c>
      <c r="BF121">
        <f>BF11*(1+BF108)</f>
        <v/>
      </c>
      <c r="BG121">
        <f>BG11*(1+BG108)</f>
        <v/>
      </c>
      <c r="BH121">
        <f>BH11*(1+BH108)</f>
        <v/>
      </c>
      <c r="BI121">
        <f>BI11*(1+BI108)</f>
        <v/>
      </c>
      <c r="BJ121">
        <f>BJ11*(1+BJ108)</f>
        <v/>
      </c>
      <c r="BK121">
        <f>BK11*(1+BK108)</f>
        <v/>
      </c>
      <c r="BL121">
        <f>BL11*(1+BL108)</f>
        <v/>
      </c>
      <c r="BM121">
        <f>BM11*(1+BM108)</f>
        <v/>
      </c>
      <c r="BN121">
        <f>BN11*(1+BN108)</f>
        <v/>
      </c>
      <c r="BO121">
        <f>BO11*(1+BO108)</f>
        <v/>
      </c>
      <c r="BP121">
        <f>BP11*(1+BP108)</f>
        <v/>
      </c>
      <c r="BQ121">
        <f>BQ11*(1+BQ108)</f>
        <v/>
      </c>
      <c r="BR121">
        <f>BR11*(1+BR108)</f>
        <v/>
      </c>
      <c r="BS121">
        <f>BS11*(1+BS108)</f>
        <v/>
      </c>
      <c r="BT121">
        <f>BT11*(1+BT108)</f>
        <v/>
      </c>
      <c r="BU121">
        <f>BU11*(1+BU108)</f>
        <v/>
      </c>
      <c r="BV121">
        <f>BV11*(1+BV108)</f>
        <v/>
      </c>
      <c r="BW121">
        <f>BW11*(1+BW108)</f>
        <v/>
      </c>
      <c r="BX121">
        <f>BX11*(1+BX108)</f>
        <v/>
      </c>
      <c r="BY121">
        <f>BY11*(1+BY108)</f>
        <v/>
      </c>
    </row>
    <row r="122" spans="1:77">
      <c r="A122">
        <f>CONCATENATE(A$117,B122)</f>
        <v/>
      </c>
      <c r="B122" t="s">
        <v>42</v>
      </c>
      <c r="D122" t="s">
        <v>35</v>
      </c>
      <c r="G122">
        <f>G12*(1+G109)</f>
        <v/>
      </c>
      <c r="H122">
        <f>H12*(1+H109)</f>
        <v/>
      </c>
      <c r="I122">
        <f>I12*(1+I109)</f>
        <v/>
      </c>
      <c r="J122">
        <f>J12*(1+J109)</f>
        <v/>
      </c>
      <c r="K122">
        <f>K12*(1+K109)</f>
        <v/>
      </c>
      <c r="L122">
        <f>L12*(1+L109)</f>
        <v/>
      </c>
      <c r="M122">
        <f>M12*(1+M109)</f>
        <v/>
      </c>
      <c r="N122">
        <f>N12*(1+N109)</f>
        <v/>
      </c>
      <c r="O122">
        <f>O12*(1+O109)</f>
        <v/>
      </c>
      <c r="P122">
        <f>P12*(1+P109)</f>
        <v/>
      </c>
      <c r="Q122">
        <f>Q12*(1+Q109)</f>
        <v/>
      </c>
      <c r="R122">
        <f>R12*(1+R109)</f>
        <v/>
      </c>
      <c r="S122">
        <f>S12*(1+S109)</f>
        <v/>
      </c>
      <c r="T122">
        <f>T12*(1+T109)</f>
        <v/>
      </c>
      <c r="U122">
        <f>U12*(1+U109)</f>
        <v/>
      </c>
      <c r="V122">
        <f>V12*(1+V109)</f>
        <v/>
      </c>
      <c r="W122">
        <f>W12*(1+W109)</f>
        <v/>
      </c>
      <c r="X122">
        <f>X12*(1+X109)</f>
        <v/>
      </c>
      <c r="Y122">
        <f>Y12*(1+Y109)</f>
        <v/>
      </c>
      <c r="Z122">
        <f>Z12*(1+Z109)</f>
        <v/>
      </c>
      <c r="AA122">
        <f>AA12*(1+AA109)</f>
        <v/>
      </c>
      <c r="AB122">
        <f>AB12*(1+AB109)</f>
        <v/>
      </c>
      <c r="AC122">
        <f>AC12*(1+AC109)</f>
        <v/>
      </c>
      <c r="AD122">
        <f>AD12*(1+AD109)</f>
        <v/>
      </c>
      <c r="AE122">
        <f>AE12*(1+AE109)</f>
        <v/>
      </c>
      <c r="AF122">
        <f>AF12*(1+AF109)</f>
        <v/>
      </c>
      <c r="AG122">
        <f>AG12*(1+AG109)</f>
        <v/>
      </c>
      <c r="AH122">
        <f>AH12*(1+AH109)</f>
        <v/>
      </c>
      <c r="AI122">
        <f>AI12*(1+AI109)</f>
        <v/>
      </c>
      <c r="AJ122">
        <f>AJ12*(1+AJ109)</f>
        <v/>
      </c>
      <c r="AK122">
        <f>AK12*(1+AK109)</f>
        <v/>
      </c>
      <c r="AL122">
        <f>AL12*(1+AL109)</f>
        <v/>
      </c>
      <c r="AM122">
        <f>AM12*(1+AM109)</f>
        <v/>
      </c>
      <c r="AN122">
        <f>AN12*(1+AN109)</f>
        <v/>
      </c>
      <c r="AO122">
        <f>AO12*(1+AO109)</f>
        <v/>
      </c>
      <c r="AP122">
        <f>AP12*(1+AP109)</f>
        <v/>
      </c>
      <c r="AQ122">
        <f>AQ12*(1+AQ109)</f>
        <v/>
      </c>
      <c r="AR122">
        <f>AR12*(1+AR109)</f>
        <v/>
      </c>
      <c r="AS122">
        <f>AS12*(1+AS109)</f>
        <v/>
      </c>
      <c r="AT122">
        <f>AT12*(1+AT109)</f>
        <v/>
      </c>
      <c r="AU122">
        <f>AU12*(1+AU109)</f>
        <v/>
      </c>
      <c r="AV122">
        <f>AV12*(1+AV109)</f>
        <v/>
      </c>
      <c r="AW122">
        <f>AW12*(1+AW109)</f>
        <v/>
      </c>
      <c r="AX122">
        <f>AX12*(1+AX109)</f>
        <v/>
      </c>
      <c r="AY122">
        <f>AY12*(1+AY109)</f>
        <v/>
      </c>
      <c r="AZ122">
        <f>AZ12*(1+AZ109)</f>
        <v/>
      </c>
      <c r="BA122">
        <f>BA12*(1+BA109)</f>
        <v/>
      </c>
      <c r="BB122">
        <f>BB12*(1+BB109)</f>
        <v/>
      </c>
      <c r="BC122">
        <f>BC12*(1+BC109)</f>
        <v/>
      </c>
      <c r="BD122">
        <f>BD12*(1+BD109)</f>
        <v/>
      </c>
      <c r="BE122">
        <f>BE12*(1+BE109)</f>
        <v/>
      </c>
      <c r="BF122">
        <f>BF12*(1+BF109)</f>
        <v/>
      </c>
      <c r="BG122">
        <f>BG12*(1+BG109)</f>
        <v/>
      </c>
      <c r="BH122">
        <f>BH12*(1+BH109)</f>
        <v/>
      </c>
      <c r="BI122">
        <f>BI12*(1+BI109)</f>
        <v/>
      </c>
      <c r="BJ122">
        <f>BJ12*(1+BJ109)</f>
        <v/>
      </c>
      <c r="BK122">
        <f>BK12*(1+BK109)</f>
        <v/>
      </c>
      <c r="BL122">
        <f>BL12*(1+BL109)</f>
        <v/>
      </c>
      <c r="BM122">
        <f>BM12*(1+BM109)</f>
        <v/>
      </c>
      <c r="BN122">
        <f>BN12*(1+BN109)</f>
        <v/>
      </c>
      <c r="BO122">
        <f>BO12*(1+BO109)</f>
        <v/>
      </c>
      <c r="BP122">
        <f>BP12*(1+BP109)</f>
        <v/>
      </c>
      <c r="BQ122">
        <f>BQ12*(1+BQ109)</f>
        <v/>
      </c>
      <c r="BR122">
        <f>BR12*(1+BR109)</f>
        <v/>
      </c>
      <c r="BS122">
        <f>BS12*(1+BS109)</f>
        <v/>
      </c>
      <c r="BT122">
        <f>BT12*(1+BT109)</f>
        <v/>
      </c>
      <c r="BU122">
        <f>BU12*(1+BU109)</f>
        <v/>
      </c>
      <c r="BV122">
        <f>BV12*(1+BV109)</f>
        <v/>
      </c>
      <c r="BW122">
        <f>BW12*(1+BW109)</f>
        <v/>
      </c>
      <c r="BX122">
        <f>BX12*(1+BX109)</f>
        <v/>
      </c>
      <c r="BY122">
        <f>BY12*(1+BY109)</f>
        <v/>
      </c>
    </row>
    <row r="123" spans="1:77">
      <c r="A123">
        <f>CONCATENATE(A$117,B123)</f>
        <v/>
      </c>
      <c r="B123" t="s">
        <v>44</v>
      </c>
      <c r="D123">
        <f>D122</f>
        <v/>
      </c>
      <c r="G123">
        <f>SUM(G121:G122,G118)</f>
        <v/>
      </c>
      <c r="H123">
        <f>SUM(H121:H122,H118)</f>
        <v/>
      </c>
      <c r="I123">
        <f>SUM(I121:I122,I118)</f>
        <v/>
      </c>
      <c r="J123">
        <f>SUM(J121:J122,J118)</f>
        <v/>
      </c>
      <c r="K123">
        <f>SUM(K121:K122,K118)</f>
        <v/>
      </c>
      <c r="L123">
        <f>SUM(L121:L122,L118)</f>
        <v/>
      </c>
      <c r="M123">
        <f>SUM(M121:M122,M118)</f>
        <v/>
      </c>
      <c r="N123">
        <f>SUM(N121:N122,N118)</f>
        <v/>
      </c>
      <c r="O123">
        <f>SUM(O121:O122,O118)</f>
        <v/>
      </c>
      <c r="P123">
        <f>SUM(P121:P122,P118)</f>
        <v/>
      </c>
      <c r="Q123">
        <f>SUM(Q121:Q122,Q118)</f>
        <v/>
      </c>
      <c r="R123">
        <f>SUM(R121:R122,R118)</f>
        <v/>
      </c>
      <c r="S123">
        <f>SUM(S121:S122,S118)</f>
        <v/>
      </c>
      <c r="T123">
        <f>SUM(T121:T122,T118)</f>
        <v/>
      </c>
      <c r="U123">
        <f>SUM(U121:U122,U118)</f>
        <v/>
      </c>
      <c r="V123">
        <f>SUM(V121:V122,V118)</f>
        <v/>
      </c>
      <c r="W123">
        <f>SUM(W121:W122,W118)</f>
        <v/>
      </c>
      <c r="X123">
        <f>SUM(X121:X122,X118)</f>
        <v/>
      </c>
      <c r="Y123">
        <f>SUM(Y121:Y122,Y118)</f>
        <v/>
      </c>
      <c r="Z123">
        <f>SUM(Z121:Z122,Z118)</f>
        <v/>
      </c>
      <c r="AA123">
        <f>SUM(AA121:AA122,AA118)</f>
        <v/>
      </c>
      <c r="AB123">
        <f>SUM(AB121:AB122,AB118)</f>
        <v/>
      </c>
      <c r="AC123">
        <f>SUM(AC121:AC122,AC118)</f>
        <v/>
      </c>
      <c r="AD123">
        <f>SUM(AD121:AD122,AD118)</f>
        <v/>
      </c>
      <c r="AE123">
        <f>SUM(AE121:AE122,AE118)</f>
        <v/>
      </c>
      <c r="AF123">
        <f>SUM(AF121:AF122,AF118)</f>
        <v/>
      </c>
      <c r="AG123">
        <f>SUM(AG121:AG122,AG118)</f>
        <v/>
      </c>
      <c r="AH123">
        <f>SUM(AH121:AH122,AH118)</f>
        <v/>
      </c>
      <c r="AI123">
        <f>SUM(AI121:AI122,AI118)</f>
        <v/>
      </c>
      <c r="AJ123">
        <f>SUM(AJ121:AJ122,AJ118)</f>
        <v/>
      </c>
      <c r="AK123">
        <f>SUM(AK121:AK122,AK118)</f>
        <v/>
      </c>
      <c r="AL123">
        <f>SUM(AL121:AL122,AL118)</f>
        <v/>
      </c>
      <c r="AM123">
        <f>SUM(AM121:AM122,AM118)</f>
        <v/>
      </c>
      <c r="AN123">
        <f>SUM(AN121:AN122,AN118)</f>
        <v/>
      </c>
      <c r="AO123">
        <f>SUM(AO121:AO122,AO118)</f>
        <v/>
      </c>
      <c r="AP123">
        <f>SUM(AP121:AP122,AP118)</f>
        <v/>
      </c>
      <c r="AQ123">
        <f>SUM(AQ121:AQ122,AQ118)</f>
        <v/>
      </c>
      <c r="AR123">
        <f>SUM(AR121:AR122,AR118)</f>
        <v/>
      </c>
      <c r="AS123">
        <f>SUM(AS121:AS122,AS118)</f>
        <v/>
      </c>
      <c r="AT123">
        <f>SUM(AT121:AT122,AT118)</f>
        <v/>
      </c>
      <c r="AU123">
        <f>SUM(AU121:AU122,AU118)</f>
        <v/>
      </c>
      <c r="AV123">
        <f>SUM(AV121:AV122,AV118)</f>
        <v/>
      </c>
      <c r="AW123">
        <f>SUM(AW121:AW122,AW118)</f>
        <v/>
      </c>
      <c r="AX123">
        <f>SUM(AX121:AX122,AX118)</f>
        <v/>
      </c>
      <c r="AY123">
        <f>SUM(AY121:AY122,AY118)</f>
        <v/>
      </c>
      <c r="AZ123">
        <f>SUM(AZ121:AZ122,AZ118)</f>
        <v/>
      </c>
      <c r="BA123">
        <f>SUM(BA121:BA122,BA118)</f>
        <v/>
      </c>
      <c r="BB123">
        <f>SUM(BB121:BB122,BB118)</f>
        <v/>
      </c>
      <c r="BC123">
        <f>SUM(BC121:BC122,BC118)</f>
        <v/>
      </c>
      <c r="BD123">
        <f>SUM(BD121:BD122,BD118)</f>
        <v/>
      </c>
      <c r="BE123">
        <f>SUM(BE121:BE122,BE118)</f>
        <v/>
      </c>
      <c r="BF123">
        <f>SUM(BF121:BF122,BF118)</f>
        <v/>
      </c>
      <c r="BG123">
        <f>SUM(BG121:BG122,BG118)</f>
        <v/>
      </c>
      <c r="BH123">
        <f>SUM(BH121:BH122,BH118)</f>
        <v/>
      </c>
      <c r="BI123">
        <f>SUM(BI121:BI122,BI118)</f>
        <v/>
      </c>
      <c r="BJ123">
        <f>SUM(BJ121:BJ122,BJ118)</f>
        <v/>
      </c>
      <c r="BK123">
        <f>SUM(BK121:BK122,BK118)</f>
        <v/>
      </c>
      <c r="BL123">
        <f>SUM(BL121:BL122,BL118)</f>
        <v/>
      </c>
      <c r="BM123">
        <f>SUM(BM121:BM122,BM118)</f>
        <v/>
      </c>
      <c r="BN123">
        <f>SUM(BN121:BN122,BN118)</f>
        <v/>
      </c>
      <c r="BO123">
        <f>SUM(BO121:BO122,BO118)</f>
        <v/>
      </c>
      <c r="BP123">
        <f>SUM(BP121:BP122,BP118)</f>
        <v/>
      </c>
      <c r="BQ123">
        <f>SUM(BQ121:BQ122,BQ118)</f>
        <v/>
      </c>
      <c r="BR123">
        <f>SUM(BR121:BR122,BR118)</f>
        <v/>
      </c>
      <c r="BS123">
        <f>SUM(BS121:BS122,BS118)</f>
        <v/>
      </c>
      <c r="BT123">
        <f>SUM(BT121:BT122,BT118)</f>
        <v/>
      </c>
      <c r="BU123">
        <f>SUM(BU121:BU122,BU118)</f>
        <v/>
      </c>
      <c r="BV123">
        <f>SUM(BV121:BV122,BV118)</f>
        <v/>
      </c>
      <c r="BW123">
        <f>SUM(BW121:BW122,BW118)</f>
        <v/>
      </c>
      <c r="BX123">
        <f>SUM(BX121:BX122,BX118)</f>
        <v/>
      </c>
      <c r="BY123">
        <f>SUM(BY121:BY122,BY118)</f>
        <v/>
      </c>
    </row>
    <row r="124" spans="1:77">
      <c r="A124" t="s">
        <v>8</v>
      </c>
      <c r="B124" t="s">
        <v>24</v>
      </c>
      <c r="D124" t="s">
        <v>114</v>
      </c>
      <c r="G124">
        <f>ABS((SUM(G126:G130)-G125)/G125)</f>
        <v/>
      </c>
      <c r="H124">
        <f>ABS((SUM(H126:H130)-H125)/H125)</f>
        <v/>
      </c>
      <c r="I124">
        <f>ABS((SUM(I126:I130)-I125)/I125)</f>
        <v/>
      </c>
      <c r="J124">
        <f>ABS((SUM(J126:J130)-J125)/J125)</f>
        <v/>
      </c>
      <c r="K124">
        <f>ABS((SUM(K126:K130)-K125)/K125)</f>
        <v/>
      </c>
      <c r="L124">
        <f>ABS((SUM(L126:L130)-L125)/L125)</f>
        <v/>
      </c>
      <c r="M124">
        <f>ABS((SUM(M126:M130)-M125)/M125)</f>
        <v/>
      </c>
      <c r="N124">
        <f>ABS((SUM(N126:N130)-N125)/N125)</f>
        <v/>
      </c>
      <c r="O124">
        <f>ABS((SUM(O126:O130)-O125)/O125)</f>
        <v/>
      </c>
      <c r="P124">
        <f>ABS((SUM(P126:P130)-P125)/P125)</f>
        <v/>
      </c>
      <c r="Q124">
        <f>ABS((SUM(Q126:Q130)-Q125)/Q125)</f>
        <v/>
      </c>
      <c r="R124">
        <f>ABS((SUM(R126:R130)-R125)/R125)</f>
        <v/>
      </c>
      <c r="S124">
        <f>ABS((SUM(S126:S130)-S125)/S125)</f>
        <v/>
      </c>
      <c r="T124">
        <f>ABS((SUM(T126:T130)-T125)/T125)</f>
        <v/>
      </c>
      <c r="U124">
        <f>ABS((SUM(U126:U130)-U125)/U125)</f>
        <v/>
      </c>
      <c r="V124">
        <f>ABS((SUM(V126:V130)-V125)/V125)</f>
        <v/>
      </c>
      <c r="W124">
        <f>ABS((SUM(W126:W130)-W125)/W125)</f>
        <v/>
      </c>
      <c r="X124">
        <f>ABS((SUM(X126:X130)-X125)/X125)</f>
        <v/>
      </c>
      <c r="Y124">
        <f>ABS((SUM(Y126:Y130)-Y125)/Y125)</f>
        <v/>
      </c>
      <c r="Z124">
        <f>ABS((SUM(Z126:Z130)-Z125)/Z125)</f>
        <v/>
      </c>
      <c r="AA124">
        <f>ABS((SUM(AA126:AA130)-AA125)/AA125)</f>
        <v/>
      </c>
      <c r="AB124">
        <f>ABS((SUM(AB126:AB130)-AB125)/AB125)</f>
        <v/>
      </c>
      <c r="AC124">
        <f>ABS((SUM(AC126:AC130)-AC125)/AC125)</f>
        <v/>
      </c>
      <c r="AD124">
        <f>ABS((SUM(AD126:AD130)-AD125)/AD125)</f>
        <v/>
      </c>
      <c r="AE124">
        <f>ABS((SUM(AE126:AE130)-AE125)/AE125)</f>
        <v/>
      </c>
      <c r="AF124">
        <f>ABS((SUM(AF126:AF130)-AF125)/AF125)</f>
        <v/>
      </c>
      <c r="AG124">
        <f>ABS((SUM(AG126:AG130)-AG125)/AG125)</f>
        <v/>
      </c>
      <c r="AH124">
        <f>ABS((SUM(AH126:AH130)-AH125)/AH125)</f>
        <v/>
      </c>
      <c r="AI124">
        <f>ABS((SUM(AI126:AI130)-AI125)/AI125)</f>
        <v/>
      </c>
      <c r="AJ124">
        <f>ABS((SUM(AJ126:AJ130)-AJ125)/AJ125)</f>
        <v/>
      </c>
      <c r="AK124">
        <f>ABS((SUM(AK126:AK130)-AK125)/AK125)</f>
        <v/>
      </c>
      <c r="AL124">
        <f>ABS((SUM(AL126:AL130)-AL125)/AL125)</f>
        <v/>
      </c>
      <c r="AM124">
        <f>ABS((SUM(AM126:AM130)-AM125)/AM125)</f>
        <v/>
      </c>
      <c r="AN124">
        <f>ABS((SUM(AN126:AN130)-AN125)/AN125)</f>
        <v/>
      </c>
      <c r="AO124">
        <f>ABS((SUM(AO126:AO130)-AO125)/AO125)</f>
        <v/>
      </c>
      <c r="AP124">
        <f>ABS((SUM(AP126:AP130)-AP125)/AP125)</f>
        <v/>
      </c>
      <c r="AQ124">
        <f>ABS((SUM(AQ126:AQ130)-AQ125)/AQ125)</f>
        <v/>
      </c>
      <c r="AR124">
        <f>ABS((SUM(AR126:AR130)-AR125)/AR125)</f>
        <v/>
      </c>
      <c r="AS124">
        <f>ABS((SUM(AS126:AS130)-AS125)/AS125)</f>
        <v/>
      </c>
      <c r="AT124">
        <f>ABS((SUM(AT126:AT130)-AT125)/AT125)</f>
        <v/>
      </c>
      <c r="AU124">
        <f>ABS((SUM(AU126:AU130)-AU125)/AU125)</f>
        <v/>
      </c>
      <c r="AV124">
        <f>ABS((SUM(AV126:AV130)-AV125)/AV125)</f>
        <v/>
      </c>
      <c r="AW124">
        <f>ABS((SUM(AW126:AW130)-AW125)/AW125)</f>
        <v/>
      </c>
      <c r="AX124">
        <f>ABS((SUM(AX126:AX130)-AX125)/AX125)</f>
        <v/>
      </c>
      <c r="AY124">
        <f>ABS((SUM(AY126:AY130)-AY125)/AY125)</f>
        <v/>
      </c>
      <c r="AZ124">
        <f>ABS((SUM(AZ126:AZ130)-AZ125)/AZ125)</f>
        <v/>
      </c>
      <c r="BA124">
        <f>ABS((SUM(BA126:BA130)-BA125)/BA125)</f>
        <v/>
      </c>
      <c r="BB124">
        <f>ABS((SUM(BB126:BB130)-BB125)/BB125)</f>
        <v/>
      </c>
      <c r="BC124">
        <f>ABS((SUM(BC126:BC130)-BC125)/BC125)</f>
        <v/>
      </c>
      <c r="BD124">
        <f>ABS((SUM(BD126:BD130)-BD125)/BD125)</f>
        <v/>
      </c>
      <c r="BE124">
        <f>ABS((SUM(BE126:BE130)-BE125)/BE125)</f>
        <v/>
      </c>
      <c r="BF124">
        <f>ABS((SUM(BF126:BF130)-BF125)/BF125)</f>
        <v/>
      </c>
      <c r="BG124">
        <f>ABS((SUM(BG126:BG130)-BG125)/BG125)</f>
        <v/>
      </c>
      <c r="BH124">
        <f>ABS((SUM(BH126:BH130)-BH125)/BH125)</f>
        <v/>
      </c>
      <c r="BI124">
        <f>ABS((SUM(BI126:BI130)-BI125)/BI125)</f>
        <v/>
      </c>
      <c r="BJ124">
        <f>ABS((SUM(BJ126:BJ130)-BJ125)/BJ125)</f>
        <v/>
      </c>
      <c r="BK124">
        <f>ABS((SUM(BK126:BK130)-BK125)/BK125)</f>
        <v/>
      </c>
      <c r="BL124">
        <f>ABS((SUM(BL126:BL130)-BL125)/BL125)</f>
        <v/>
      </c>
      <c r="BM124">
        <f>ABS((SUM(BM126:BM130)-BM125)/BM125)</f>
        <v/>
      </c>
      <c r="BN124">
        <f>ABS((SUM(BN126:BN130)-BN125)/BN125)</f>
        <v/>
      </c>
      <c r="BO124">
        <f>ABS((SUM(BO126:BO130)-BO125)/BO125)</f>
        <v/>
      </c>
      <c r="BP124">
        <f>ABS((SUM(BP126:BP130)-BP125)/BP125)</f>
        <v/>
      </c>
      <c r="BQ124">
        <f>ABS((SUM(BQ126:BQ130)-BQ125)/BQ125)</f>
        <v/>
      </c>
      <c r="BR124">
        <f>ABS((SUM(BR126:BR130)-BR125)/BR125)</f>
        <v/>
      </c>
      <c r="BS124">
        <f>ABS((SUM(BS126:BS130)-BS125)/BS125)</f>
        <v/>
      </c>
      <c r="BT124">
        <f>ABS((SUM(BT126:BT130)-BT125)/BT125)</f>
        <v/>
      </c>
      <c r="BU124">
        <f>ABS((SUM(BU126:BU130)-BU125)/BU125)</f>
        <v/>
      </c>
      <c r="BV124">
        <f>ABS((SUM(BV126:BV130)-BV125)/BV125)</f>
        <v/>
      </c>
      <c r="BW124">
        <f>ABS((SUM(BW126:BW130)-BW125)/BW125)</f>
        <v/>
      </c>
      <c r="BX124">
        <f>ABS((SUM(BX126:BX130)-BX125)/BX125)</f>
        <v/>
      </c>
      <c r="BY124">
        <f>ABS((SUM(BY126:BY130)-BY125)/BY125)</f>
        <v/>
      </c>
    </row>
    <row r="125" spans="1:77">
      <c r="A125">
        <f>CONCATENATE(A$124,B125)</f>
        <v/>
      </c>
      <c r="B125" t="s">
        <v>33</v>
      </c>
      <c r="D125" t="s">
        <v>35</v>
      </c>
      <c r="G125">
        <f>SUM(G126:G130)</f>
        <v/>
      </c>
      <c r="H125">
        <f>SUM(H126:H130)</f>
        <v/>
      </c>
      <c r="I125">
        <f>SUM(I126:I130)</f>
        <v/>
      </c>
      <c r="J125">
        <f>SUM(J126:J130)</f>
        <v/>
      </c>
      <c r="K125">
        <f>SUM(K126:K130)</f>
        <v/>
      </c>
      <c r="L125">
        <f>SUM(L126:L130)</f>
        <v/>
      </c>
      <c r="M125">
        <f>SUM(M126:M130)</f>
        <v/>
      </c>
      <c r="N125">
        <f>SUM(N126:N130)</f>
        <v/>
      </c>
      <c r="O125">
        <f>SUM(O126:O130)</f>
        <v/>
      </c>
      <c r="P125">
        <f>SUM(P126:P130)</f>
        <v/>
      </c>
      <c r="Q125">
        <f>SUM(Q126:Q130)</f>
        <v/>
      </c>
      <c r="R125">
        <f>SUM(R126:R130)</f>
        <v/>
      </c>
      <c r="S125">
        <f>SUM(S126:S130)</f>
        <v/>
      </c>
      <c r="T125">
        <f>SUM(T126:T130)</f>
        <v/>
      </c>
      <c r="U125">
        <f>SUM(U126:U130)</f>
        <v/>
      </c>
      <c r="V125">
        <f>SUM(V126:V130)</f>
        <v/>
      </c>
      <c r="W125">
        <f>SUM(W126:W130)</f>
        <v/>
      </c>
      <c r="X125">
        <f>SUM(X126:X130)</f>
        <v/>
      </c>
      <c r="Y125">
        <f>SUM(Y126:Y130)</f>
        <v/>
      </c>
      <c r="Z125">
        <f>SUM(Z126:Z130)</f>
        <v/>
      </c>
      <c r="AA125">
        <f>SUM(AA126:AA130)</f>
        <v/>
      </c>
      <c r="AB125">
        <f>SUM(AB126:AB130)</f>
        <v/>
      </c>
      <c r="AC125">
        <f>SUM(AC126:AC130)</f>
        <v/>
      </c>
      <c r="AD125">
        <f>SUM(AD126:AD130)</f>
        <v/>
      </c>
      <c r="AE125">
        <f>SUM(AE126:AE130)</f>
        <v/>
      </c>
      <c r="AF125">
        <f>SUM(AF126:AF130)</f>
        <v/>
      </c>
      <c r="AG125">
        <f>SUM(AG126:AG130)</f>
        <v/>
      </c>
      <c r="AH125">
        <f>SUM(AH126:AH130)</f>
        <v/>
      </c>
      <c r="AI125">
        <f>SUM(AI126:AI130)</f>
        <v/>
      </c>
      <c r="AJ125">
        <f>SUM(AJ126:AJ130)</f>
        <v/>
      </c>
      <c r="AK125">
        <f>SUM(AK126:AK130)</f>
        <v/>
      </c>
      <c r="AL125">
        <f>SUM(AL126:AL130)</f>
        <v/>
      </c>
      <c r="AM125">
        <f>SUM(AM126:AM130)</f>
        <v/>
      </c>
      <c r="AN125">
        <f>SUM(AN126:AN130)</f>
        <v/>
      </c>
      <c r="AO125">
        <f>SUM(AO126:AO130)</f>
        <v/>
      </c>
      <c r="AP125">
        <f>SUM(AP126:AP130)</f>
        <v/>
      </c>
      <c r="AQ125">
        <f>SUM(AQ126:AQ130)</f>
        <v/>
      </c>
      <c r="AR125">
        <f>SUM(AR126:AR130)</f>
        <v/>
      </c>
      <c r="AS125">
        <f>SUM(AS126:AS130)</f>
        <v/>
      </c>
      <c r="AT125">
        <f>SUM(AT126:AT130)</f>
        <v/>
      </c>
      <c r="AU125">
        <f>SUM(AU126:AU130)</f>
        <v/>
      </c>
      <c r="AV125">
        <f>SUM(AV126:AV130)</f>
        <v/>
      </c>
      <c r="AW125">
        <f>SUM(AW126:AW130)</f>
        <v/>
      </c>
      <c r="AX125">
        <f>SUM(AX126:AX130)</f>
        <v/>
      </c>
      <c r="AY125">
        <f>SUM(AY126:AY130)</f>
        <v/>
      </c>
      <c r="AZ125">
        <f>SUM(AZ126:AZ130)</f>
        <v/>
      </c>
      <c r="BA125">
        <f>SUM(BA126:BA130)</f>
        <v/>
      </c>
      <c r="BB125">
        <f>SUM(BB126:BB130)</f>
        <v/>
      </c>
      <c r="BC125">
        <f>SUM(BC126:BC130)</f>
        <v/>
      </c>
      <c r="BD125">
        <f>SUM(BD126:BD130)</f>
        <v/>
      </c>
      <c r="BE125">
        <f>SUM(BE126:BE130)</f>
        <v/>
      </c>
      <c r="BF125">
        <f>SUM(BF126:BF130)</f>
        <v/>
      </c>
      <c r="BG125">
        <f>SUM(BG126:BG130)</f>
        <v/>
      </c>
      <c r="BH125">
        <f>SUM(BH126:BH130)</f>
        <v/>
      </c>
      <c r="BI125">
        <f>SUM(BI126:BI130)</f>
        <v/>
      </c>
      <c r="BJ125">
        <f>SUM(BJ126:BJ130)</f>
        <v/>
      </c>
      <c r="BK125">
        <f>SUM(BK126:BK130)</f>
        <v/>
      </c>
      <c r="BL125">
        <f>SUM(BL126:BL130)</f>
        <v/>
      </c>
      <c r="BM125">
        <f>SUM(BM126:BM130)</f>
        <v/>
      </c>
      <c r="BN125">
        <f>SUM(BN126:BN130)</f>
        <v/>
      </c>
      <c r="BO125">
        <f>SUM(BO126:BO130)</f>
        <v/>
      </c>
      <c r="BP125">
        <f>SUM(BP126:BP130)</f>
        <v/>
      </c>
      <c r="BQ125">
        <f>SUM(BQ126:BQ130)</f>
        <v/>
      </c>
      <c r="BR125">
        <f>SUM(BR126:BR130)</f>
        <v/>
      </c>
      <c r="BS125">
        <f>SUM(BS126:BS130)</f>
        <v/>
      </c>
      <c r="BT125">
        <f>SUM(BT126:BT130)</f>
        <v/>
      </c>
      <c r="BU125">
        <f>SUM(BU126:BU130)</f>
        <v/>
      </c>
      <c r="BV125">
        <f>SUM(BV126:BV130)</f>
        <v/>
      </c>
      <c r="BW125">
        <f>SUM(BW126:BW130)</f>
        <v/>
      </c>
      <c r="BX125">
        <f>SUM(BX126:BX130)</f>
        <v/>
      </c>
      <c r="BY125">
        <f>SUM(BY126:BY130)</f>
        <v/>
      </c>
    </row>
    <row r="126" spans="1:77">
      <c r="A126">
        <f>CONCATENATE(A$124,B126)</f>
        <v/>
      </c>
      <c r="B126" t="s">
        <v>36</v>
      </c>
      <c r="D126" t="s">
        <v>35</v>
      </c>
      <c r="E126">
        <f>MATCH($B126,$B$97:$B$107,0)+ROW($B$97)-1</f>
        <v/>
      </c>
      <c r="G126">
        <f>G16*(1+INDEX($A:$BY,$E126,COLUMN(G126)))</f>
        <v/>
      </c>
      <c r="H126">
        <f>H16*(1+INDEX($A:$BY,$E126,COLUMN(H126)))</f>
        <v/>
      </c>
      <c r="I126">
        <f>I16*(1+INDEX($A:$BY,$E126,COLUMN(I126)))</f>
        <v/>
      </c>
      <c r="J126">
        <f>J16*(1+INDEX($A:$BY,$E126,COLUMN(J126)))</f>
        <v/>
      </c>
      <c r="K126">
        <f>K16*(1+INDEX($A:$BY,$E126,COLUMN(K126)))</f>
        <v/>
      </c>
      <c r="L126">
        <f>L16*(1+INDEX($A:$BY,$E126,COLUMN(L126)))</f>
        <v/>
      </c>
      <c r="M126">
        <f>M16*(1+INDEX($A:$BY,$E126,COLUMN(M126)))</f>
        <v/>
      </c>
      <c r="N126">
        <f>N16*(1+INDEX($A:$BY,$E126,COLUMN(N126)))</f>
        <v/>
      </c>
      <c r="O126">
        <f>O16*(1+INDEX($A:$BY,$E126,COLUMN(O126)))</f>
        <v/>
      </c>
      <c r="P126">
        <f>P16*(1+INDEX($A:$BY,$E126,COLUMN(P126)))</f>
        <v/>
      </c>
      <c r="Q126">
        <f>Q16*(1+INDEX($A:$BY,$E126,COLUMN(Q126)))</f>
        <v/>
      </c>
      <c r="R126">
        <f>R16*(1+INDEX($A:$BY,$E126,COLUMN(R126)))</f>
        <v/>
      </c>
      <c r="S126">
        <f>S16*(1+INDEX($A:$BY,$E126,COLUMN(S126)))</f>
        <v/>
      </c>
      <c r="T126">
        <f>T16*(1+INDEX($A:$BY,$E126,COLUMN(T126)))</f>
        <v/>
      </c>
      <c r="U126">
        <f>U16*(1+INDEX($A:$BY,$E126,COLUMN(U126)))</f>
        <v/>
      </c>
      <c r="V126">
        <f>V16*(1+INDEX($A:$BY,$E126,COLUMN(V126)))</f>
        <v/>
      </c>
      <c r="W126">
        <f>W16*(1+INDEX($A:$BY,$E126,COLUMN(W126)))</f>
        <v/>
      </c>
      <c r="X126">
        <f>X16*(1+INDEX($A:$BY,$E126,COLUMN(X126)))</f>
        <v/>
      </c>
      <c r="Y126">
        <f>Y16*(1+INDEX($A:$BY,$E126,COLUMN(Y126)))</f>
        <v/>
      </c>
      <c r="Z126">
        <f>Z16*(1+INDEX($A:$BY,$E126,COLUMN(Z126)))</f>
        <v/>
      </c>
      <c r="AA126">
        <f>AA16*(1+INDEX($A:$BY,$E126,COLUMN(AA126)))</f>
        <v/>
      </c>
      <c r="AB126">
        <f>AB16*(1+INDEX($A:$BY,$E126,COLUMN(AB126)))</f>
        <v/>
      </c>
      <c r="AC126">
        <f>AC16*(1+INDEX($A:$BY,$E126,COLUMN(AC126)))</f>
        <v/>
      </c>
      <c r="AD126">
        <f>AD16*(1+INDEX($A:$BY,$E126,COLUMN(AD126)))</f>
        <v/>
      </c>
      <c r="AE126">
        <f>AE16*(1+INDEX($A:$BY,$E126,COLUMN(AE126)))</f>
        <v/>
      </c>
      <c r="AF126">
        <f>AF16*(1+INDEX($A:$BY,$E126,COLUMN(AF126)))</f>
        <v/>
      </c>
      <c r="AG126">
        <f>AG16*(1+INDEX($A:$BY,$E126,COLUMN(AG126)))</f>
        <v/>
      </c>
      <c r="AH126">
        <f>AH16*(1+INDEX($A:$BY,$E126,COLUMN(AH126)))</f>
        <v/>
      </c>
      <c r="AI126">
        <f>AI16*(1+INDEX($A:$BY,$E126,COLUMN(AI126)))</f>
        <v/>
      </c>
      <c r="AJ126">
        <f>AJ16*(1+INDEX($A:$BY,$E126,COLUMN(AJ126)))</f>
        <v/>
      </c>
      <c r="AK126">
        <f>AK16*(1+INDEX($A:$BY,$E126,COLUMN(AK126)))</f>
        <v/>
      </c>
      <c r="AL126">
        <f>AL16*(1+INDEX($A:$BY,$E126,COLUMN(AL126)))</f>
        <v/>
      </c>
      <c r="AM126">
        <f>AM16*(1+INDEX($A:$BY,$E126,COLUMN(AM126)))</f>
        <v/>
      </c>
      <c r="AN126">
        <f>AN16*(1+INDEX($A:$BY,$E126,COLUMN(AN126)))</f>
        <v/>
      </c>
      <c r="AO126">
        <f>AO16*(1+INDEX($A:$BY,$E126,COLUMN(AO126)))</f>
        <v/>
      </c>
      <c r="AP126">
        <f>AP16*(1+INDEX($A:$BY,$E126,COLUMN(AP126)))</f>
        <v/>
      </c>
      <c r="AQ126">
        <f>AQ16*(1+INDEX($A:$BY,$E126,COLUMN(AQ126)))</f>
        <v/>
      </c>
      <c r="AR126">
        <f>AR16*(1+INDEX($A:$BY,$E126,COLUMN(AR126)))</f>
        <v/>
      </c>
      <c r="AS126">
        <f>AS16*(1+INDEX($A:$BY,$E126,COLUMN(AS126)))</f>
        <v/>
      </c>
      <c r="AT126">
        <f>AT16*(1+INDEX($A:$BY,$E126,COLUMN(AT126)))</f>
        <v/>
      </c>
      <c r="AU126">
        <f>AU16*(1+INDEX($A:$BY,$E126,COLUMN(AU126)))</f>
        <v/>
      </c>
      <c r="AV126">
        <f>AV16*(1+INDEX($A:$BY,$E126,COLUMN(AV126)))</f>
        <v/>
      </c>
      <c r="AW126">
        <f>AW16*(1+INDEX($A:$BY,$E126,COLUMN(AW126)))</f>
        <v/>
      </c>
      <c r="AX126">
        <f>AX16*(1+INDEX($A:$BY,$E126,COLUMN(AX126)))</f>
        <v/>
      </c>
      <c r="AY126">
        <f>AY16*(1+INDEX($A:$BY,$E126,COLUMN(AY126)))</f>
        <v/>
      </c>
      <c r="AZ126">
        <f>AZ16*(1+INDEX($A:$BY,$E126,COLUMN(AZ126)))</f>
        <v/>
      </c>
      <c r="BA126">
        <f>BA16*(1+INDEX($A:$BY,$E126,COLUMN(BA126)))</f>
        <v/>
      </c>
      <c r="BB126">
        <f>BB16*(1+INDEX($A:$BY,$E126,COLUMN(BB126)))</f>
        <v/>
      </c>
      <c r="BC126">
        <f>BC16*(1+INDEX($A:$BY,$E126,COLUMN(BC126)))</f>
        <v/>
      </c>
      <c r="BD126">
        <f>BD16*(1+INDEX($A:$BY,$E126,COLUMN(BD126)))</f>
        <v/>
      </c>
      <c r="BE126">
        <f>BE16*(1+INDEX($A:$BY,$E126,COLUMN(BE126)))</f>
        <v/>
      </c>
      <c r="BF126">
        <f>BF16*(1+INDEX($A:$BY,$E126,COLUMN(BF126)))</f>
        <v/>
      </c>
      <c r="BG126">
        <f>BG16*(1+INDEX($A:$BY,$E126,COLUMN(BG126)))</f>
        <v/>
      </c>
      <c r="BH126">
        <f>BH16*(1+INDEX($A:$BY,$E126,COLUMN(BH126)))</f>
        <v/>
      </c>
      <c r="BI126">
        <f>BI16*(1+INDEX($A:$BY,$E126,COLUMN(BI126)))</f>
        <v/>
      </c>
      <c r="BJ126">
        <f>BJ16*(1+INDEX($A:$BY,$E126,COLUMN(BJ126)))</f>
        <v/>
      </c>
      <c r="BK126">
        <f>BK16*(1+INDEX($A:$BY,$E126,COLUMN(BK126)))</f>
        <v/>
      </c>
      <c r="BL126">
        <f>BL16*(1+INDEX($A:$BY,$E126,COLUMN(BL126)))</f>
        <v/>
      </c>
      <c r="BM126">
        <f>BM16*(1+INDEX($A:$BY,$E126,COLUMN(BM126)))</f>
        <v/>
      </c>
      <c r="BN126">
        <f>BN16*(1+INDEX($A:$BY,$E126,COLUMN(BN126)))</f>
        <v/>
      </c>
      <c r="BO126">
        <f>BO16*(1+INDEX($A:$BY,$E126,COLUMN(BO126)))</f>
        <v/>
      </c>
      <c r="BP126">
        <f>BP16*(1+INDEX($A:$BY,$E126,COLUMN(BP126)))</f>
        <v/>
      </c>
      <c r="BQ126">
        <f>BQ16*(1+INDEX($A:$BY,$E126,COLUMN(BQ126)))</f>
        <v/>
      </c>
      <c r="BR126">
        <f>BR16*(1+INDEX($A:$BY,$E126,COLUMN(BR126)))</f>
        <v/>
      </c>
      <c r="BS126">
        <f>BS16*(1+INDEX($A:$BY,$E126,COLUMN(BS126)))</f>
        <v/>
      </c>
      <c r="BT126">
        <f>BT16*(1+INDEX($A:$BY,$E126,COLUMN(BT126)))</f>
        <v/>
      </c>
      <c r="BU126">
        <f>BU16*(1+INDEX($A:$BY,$E126,COLUMN(BU126)))</f>
        <v/>
      </c>
      <c r="BV126">
        <f>BV16*(1+INDEX($A:$BY,$E126,COLUMN(BV126)))</f>
        <v/>
      </c>
      <c r="BW126">
        <f>BW16*(1+INDEX($A:$BY,$E126,COLUMN(BW126)))</f>
        <v/>
      </c>
      <c r="BX126">
        <f>BX16*(1+INDEX($A:$BY,$E126,COLUMN(BX126)))</f>
        <v/>
      </c>
      <c r="BY126">
        <f>BY16*(1+INDEX($A:$BY,$E126,COLUMN(BY126)))</f>
        <v/>
      </c>
    </row>
    <row r="127" spans="1:77">
      <c r="A127">
        <f>CONCATENATE(A$124,B127)</f>
        <v/>
      </c>
      <c r="B127" t="s">
        <v>47</v>
      </c>
      <c r="D127" t="s">
        <v>35</v>
      </c>
      <c r="E127">
        <f>MATCH($B127,$B$97:$B$107,0)+ROW($B$97)-1</f>
        <v/>
      </c>
      <c r="G127">
        <f>G17*(1+INDEX($A:$BY,$E127,COLUMN(G127)))</f>
        <v/>
      </c>
      <c r="H127">
        <f>H17*(1+INDEX($A:$BY,$E127,COLUMN(H127)))</f>
        <v/>
      </c>
      <c r="I127">
        <f>I17*(1+INDEX($A:$BY,$E127,COLUMN(I127)))</f>
        <v/>
      </c>
      <c r="J127">
        <f>J17*(1+INDEX($A:$BY,$E127,COLUMN(J127)))</f>
        <v/>
      </c>
      <c r="K127">
        <f>K17*(1+INDEX($A:$BY,$E127,COLUMN(K127)))</f>
        <v/>
      </c>
      <c r="L127">
        <f>L17*(1+INDEX($A:$BY,$E127,COLUMN(L127)))</f>
        <v/>
      </c>
      <c r="M127">
        <f>M17*(1+INDEX($A:$BY,$E127,COLUMN(M127)))</f>
        <v/>
      </c>
      <c r="N127">
        <f>N17*(1+INDEX($A:$BY,$E127,COLUMN(N127)))</f>
        <v/>
      </c>
      <c r="O127">
        <f>O17*(1+INDEX($A:$BY,$E127,COLUMN(O127)))</f>
        <v/>
      </c>
      <c r="P127">
        <f>P17*(1+INDEX($A:$BY,$E127,COLUMN(P127)))</f>
        <v/>
      </c>
      <c r="Q127">
        <f>Q17*(1+INDEX($A:$BY,$E127,COLUMN(Q127)))</f>
        <v/>
      </c>
      <c r="R127">
        <f>R17*(1+INDEX($A:$BY,$E127,COLUMN(R127)))</f>
        <v/>
      </c>
      <c r="S127">
        <f>S17*(1+INDEX($A:$BY,$E127,COLUMN(S127)))</f>
        <v/>
      </c>
      <c r="T127">
        <f>T17*(1+INDEX($A:$BY,$E127,COLUMN(T127)))</f>
        <v/>
      </c>
      <c r="U127">
        <f>U17*(1+INDEX($A:$BY,$E127,COLUMN(U127)))</f>
        <v/>
      </c>
      <c r="V127">
        <f>V17*(1+INDEX($A:$BY,$E127,COLUMN(V127)))</f>
        <v/>
      </c>
      <c r="W127">
        <f>W17*(1+INDEX($A:$BY,$E127,COLUMN(W127)))</f>
        <v/>
      </c>
      <c r="X127">
        <f>X17*(1+INDEX($A:$BY,$E127,COLUMN(X127)))</f>
        <v/>
      </c>
      <c r="Y127">
        <f>Y17*(1+INDEX($A:$BY,$E127,COLUMN(Y127)))</f>
        <v/>
      </c>
      <c r="Z127">
        <f>Z17*(1+INDEX($A:$BY,$E127,COLUMN(Z127)))</f>
        <v/>
      </c>
      <c r="AA127">
        <f>AA17*(1+INDEX($A:$BY,$E127,COLUMN(AA127)))</f>
        <v/>
      </c>
      <c r="AB127">
        <f>AB17*(1+INDEX($A:$BY,$E127,COLUMN(AB127)))</f>
        <v/>
      </c>
      <c r="AC127">
        <f>AC17*(1+INDEX($A:$BY,$E127,COLUMN(AC127)))</f>
        <v/>
      </c>
      <c r="AD127">
        <f>AD17*(1+INDEX($A:$BY,$E127,COLUMN(AD127)))</f>
        <v/>
      </c>
      <c r="AE127">
        <f>AE17*(1+INDEX($A:$BY,$E127,COLUMN(AE127)))</f>
        <v/>
      </c>
      <c r="AF127">
        <f>AF17*(1+INDEX($A:$BY,$E127,COLUMN(AF127)))</f>
        <v/>
      </c>
      <c r="AG127">
        <f>AG17*(1+INDEX($A:$BY,$E127,COLUMN(AG127)))</f>
        <v/>
      </c>
      <c r="AH127">
        <f>AH17*(1+INDEX($A:$BY,$E127,COLUMN(AH127)))</f>
        <v/>
      </c>
      <c r="AI127">
        <f>AI17*(1+INDEX($A:$BY,$E127,COLUMN(AI127)))</f>
        <v/>
      </c>
      <c r="AJ127">
        <f>AJ17*(1+INDEX($A:$BY,$E127,COLUMN(AJ127)))</f>
        <v/>
      </c>
      <c r="AK127">
        <f>AK17*(1+INDEX($A:$BY,$E127,COLUMN(AK127)))</f>
        <v/>
      </c>
      <c r="AL127">
        <f>AL17*(1+INDEX($A:$BY,$E127,COLUMN(AL127)))</f>
        <v/>
      </c>
      <c r="AM127">
        <f>AM17*(1+INDEX($A:$BY,$E127,COLUMN(AM127)))</f>
        <v/>
      </c>
      <c r="AN127">
        <f>AN17*(1+INDEX($A:$BY,$E127,COLUMN(AN127)))</f>
        <v/>
      </c>
      <c r="AO127">
        <f>AO17*(1+INDEX($A:$BY,$E127,COLUMN(AO127)))</f>
        <v/>
      </c>
      <c r="AP127">
        <f>AP17*(1+INDEX($A:$BY,$E127,COLUMN(AP127)))</f>
        <v/>
      </c>
      <c r="AQ127">
        <f>AQ17*(1+INDEX($A:$BY,$E127,COLUMN(AQ127)))</f>
        <v/>
      </c>
      <c r="AR127">
        <f>AR17*(1+INDEX($A:$BY,$E127,COLUMN(AR127)))</f>
        <v/>
      </c>
      <c r="AS127">
        <f>AS17*(1+INDEX($A:$BY,$E127,COLUMN(AS127)))</f>
        <v/>
      </c>
      <c r="AT127">
        <f>AT17*(1+INDEX($A:$BY,$E127,COLUMN(AT127)))</f>
        <v/>
      </c>
      <c r="AU127">
        <f>AU17*(1+INDEX($A:$BY,$E127,COLUMN(AU127)))</f>
        <v/>
      </c>
      <c r="AV127">
        <f>AV17*(1+INDEX($A:$BY,$E127,COLUMN(AV127)))</f>
        <v/>
      </c>
      <c r="AW127">
        <f>AW17*(1+INDEX($A:$BY,$E127,COLUMN(AW127)))</f>
        <v/>
      </c>
      <c r="AX127">
        <f>AX17*(1+INDEX($A:$BY,$E127,COLUMN(AX127)))</f>
        <v/>
      </c>
      <c r="AY127">
        <f>AY17*(1+INDEX($A:$BY,$E127,COLUMN(AY127)))</f>
        <v/>
      </c>
      <c r="AZ127">
        <f>AZ17*(1+INDEX($A:$BY,$E127,COLUMN(AZ127)))</f>
        <v/>
      </c>
      <c r="BA127">
        <f>BA17*(1+INDEX($A:$BY,$E127,COLUMN(BA127)))</f>
        <v/>
      </c>
      <c r="BB127">
        <f>BB17*(1+INDEX($A:$BY,$E127,COLUMN(BB127)))</f>
        <v/>
      </c>
      <c r="BC127">
        <f>BC17*(1+INDEX($A:$BY,$E127,COLUMN(BC127)))</f>
        <v/>
      </c>
      <c r="BD127">
        <f>BD17*(1+INDEX($A:$BY,$E127,COLUMN(BD127)))</f>
        <v/>
      </c>
      <c r="BE127">
        <f>BE17*(1+INDEX($A:$BY,$E127,COLUMN(BE127)))</f>
        <v/>
      </c>
      <c r="BF127">
        <f>BF17*(1+INDEX($A:$BY,$E127,COLUMN(BF127)))</f>
        <v/>
      </c>
      <c r="BG127">
        <f>BG17*(1+INDEX($A:$BY,$E127,COLUMN(BG127)))</f>
        <v/>
      </c>
      <c r="BH127">
        <f>BH17*(1+INDEX($A:$BY,$E127,COLUMN(BH127)))</f>
        <v/>
      </c>
      <c r="BI127">
        <f>BI17*(1+INDEX($A:$BY,$E127,COLUMN(BI127)))</f>
        <v/>
      </c>
      <c r="BJ127">
        <f>BJ17*(1+INDEX($A:$BY,$E127,COLUMN(BJ127)))</f>
        <v/>
      </c>
      <c r="BK127">
        <f>BK17*(1+INDEX($A:$BY,$E127,COLUMN(BK127)))</f>
        <v/>
      </c>
      <c r="BL127">
        <f>BL17*(1+INDEX($A:$BY,$E127,COLUMN(BL127)))</f>
        <v/>
      </c>
      <c r="BM127">
        <f>BM17*(1+INDEX($A:$BY,$E127,COLUMN(BM127)))</f>
        <v/>
      </c>
      <c r="BN127">
        <f>BN17*(1+INDEX($A:$BY,$E127,COLUMN(BN127)))</f>
        <v/>
      </c>
      <c r="BO127">
        <f>BO17*(1+INDEX($A:$BY,$E127,COLUMN(BO127)))</f>
        <v/>
      </c>
      <c r="BP127">
        <f>BP17*(1+INDEX($A:$BY,$E127,COLUMN(BP127)))</f>
        <v/>
      </c>
      <c r="BQ127">
        <f>BQ17*(1+INDEX($A:$BY,$E127,COLUMN(BQ127)))</f>
        <v/>
      </c>
      <c r="BR127">
        <f>BR17*(1+INDEX($A:$BY,$E127,COLUMN(BR127)))</f>
        <v/>
      </c>
      <c r="BS127">
        <f>BS17*(1+INDEX($A:$BY,$E127,COLUMN(BS127)))</f>
        <v/>
      </c>
      <c r="BT127">
        <f>BT17*(1+INDEX($A:$BY,$E127,COLUMN(BT127)))</f>
        <v/>
      </c>
      <c r="BU127">
        <f>BU17*(1+INDEX($A:$BY,$E127,COLUMN(BU127)))</f>
        <v/>
      </c>
      <c r="BV127">
        <f>BV17*(1+INDEX($A:$BY,$E127,COLUMN(BV127)))</f>
        <v/>
      </c>
      <c r="BW127">
        <f>BW17*(1+INDEX($A:$BY,$E127,COLUMN(BW127)))</f>
        <v/>
      </c>
      <c r="BX127">
        <f>BX17*(1+INDEX($A:$BY,$E127,COLUMN(BX127)))</f>
        <v/>
      </c>
      <c r="BY127">
        <f>BY17*(1+INDEX($A:$BY,$E127,COLUMN(BY127)))</f>
        <v/>
      </c>
    </row>
    <row r="128" spans="1:77">
      <c r="A128">
        <f>CONCATENATE(A$124,B128)</f>
        <v/>
      </c>
      <c r="B128" t="s">
        <v>38</v>
      </c>
      <c r="D128" t="s">
        <v>35</v>
      </c>
      <c r="E128">
        <f>MATCH($B128,$B$97:$B$107,0)+ROW($B$97)-1</f>
        <v/>
      </c>
      <c r="G128">
        <f>G18*(1+INDEX($A:$BY,$E128,COLUMN(G128)))</f>
        <v/>
      </c>
      <c r="H128">
        <f>H18*(1+INDEX($A:$BY,$E128,COLUMN(H128)))</f>
        <v/>
      </c>
      <c r="I128">
        <f>I18*(1+INDEX($A:$BY,$E128,COLUMN(I128)))</f>
        <v/>
      </c>
      <c r="J128">
        <f>J18*(1+INDEX($A:$BY,$E128,COLUMN(J128)))</f>
        <v/>
      </c>
      <c r="K128">
        <f>K18*(1+INDEX($A:$BY,$E128,COLUMN(K128)))</f>
        <v/>
      </c>
      <c r="L128">
        <f>L18*(1+INDEX($A:$BY,$E128,COLUMN(L128)))</f>
        <v/>
      </c>
      <c r="M128">
        <f>M18*(1+INDEX($A:$BY,$E128,COLUMN(M128)))</f>
        <v/>
      </c>
      <c r="N128">
        <f>N18*(1+INDEX($A:$BY,$E128,COLUMN(N128)))</f>
        <v/>
      </c>
      <c r="O128">
        <f>O18*(1+INDEX($A:$BY,$E128,COLUMN(O128)))</f>
        <v/>
      </c>
      <c r="P128">
        <f>P18*(1+INDEX($A:$BY,$E128,COLUMN(P128)))</f>
        <v/>
      </c>
      <c r="Q128">
        <f>Q18*(1+INDEX($A:$BY,$E128,COLUMN(Q128)))</f>
        <v/>
      </c>
      <c r="R128">
        <f>R18*(1+INDEX($A:$BY,$E128,COLUMN(R128)))</f>
        <v/>
      </c>
      <c r="S128">
        <f>S18*(1+INDEX($A:$BY,$E128,COLUMN(S128)))</f>
        <v/>
      </c>
      <c r="T128">
        <f>T18*(1+INDEX($A:$BY,$E128,COLUMN(T128)))</f>
        <v/>
      </c>
      <c r="U128">
        <f>U18*(1+INDEX($A:$BY,$E128,COLUMN(U128)))</f>
        <v/>
      </c>
      <c r="V128">
        <f>V18*(1+INDEX($A:$BY,$E128,COLUMN(V128)))</f>
        <v/>
      </c>
      <c r="W128">
        <f>W18*(1+INDEX($A:$BY,$E128,COLUMN(W128)))</f>
        <v/>
      </c>
      <c r="X128">
        <f>X18*(1+INDEX($A:$BY,$E128,COLUMN(X128)))</f>
        <v/>
      </c>
      <c r="Y128">
        <f>Y18*(1+INDEX($A:$BY,$E128,COLUMN(Y128)))</f>
        <v/>
      </c>
      <c r="Z128">
        <f>Z18*(1+INDEX($A:$BY,$E128,COLUMN(Z128)))</f>
        <v/>
      </c>
      <c r="AA128">
        <f>AA18*(1+INDEX($A:$BY,$E128,COLUMN(AA128)))</f>
        <v/>
      </c>
      <c r="AB128">
        <f>AB18*(1+INDEX($A:$BY,$E128,COLUMN(AB128)))</f>
        <v/>
      </c>
      <c r="AC128">
        <f>AC18*(1+INDEX($A:$BY,$E128,COLUMN(AC128)))</f>
        <v/>
      </c>
      <c r="AD128">
        <f>AD18*(1+INDEX($A:$BY,$E128,COLUMN(AD128)))</f>
        <v/>
      </c>
      <c r="AE128">
        <f>AE18*(1+INDEX($A:$BY,$E128,COLUMN(AE128)))</f>
        <v/>
      </c>
      <c r="AF128">
        <f>AF18*(1+INDEX($A:$BY,$E128,COLUMN(AF128)))</f>
        <v/>
      </c>
      <c r="AG128">
        <f>AG18*(1+INDEX($A:$BY,$E128,COLUMN(AG128)))</f>
        <v/>
      </c>
      <c r="AH128">
        <f>AH18*(1+INDEX($A:$BY,$E128,COLUMN(AH128)))</f>
        <v/>
      </c>
      <c r="AI128">
        <f>AI18*(1+INDEX($A:$BY,$E128,COLUMN(AI128)))</f>
        <v/>
      </c>
      <c r="AJ128">
        <f>AJ18*(1+INDEX($A:$BY,$E128,COLUMN(AJ128)))</f>
        <v/>
      </c>
      <c r="AK128">
        <f>AK18*(1+INDEX($A:$BY,$E128,COLUMN(AK128)))</f>
        <v/>
      </c>
      <c r="AL128">
        <f>AL18*(1+INDEX($A:$BY,$E128,COLUMN(AL128)))</f>
        <v/>
      </c>
      <c r="AM128">
        <f>AM18*(1+INDEX($A:$BY,$E128,COLUMN(AM128)))</f>
        <v/>
      </c>
      <c r="AN128">
        <f>AN18*(1+INDEX($A:$BY,$E128,COLUMN(AN128)))</f>
        <v/>
      </c>
      <c r="AO128">
        <f>AO18*(1+INDEX($A:$BY,$E128,COLUMN(AO128)))</f>
        <v/>
      </c>
      <c r="AP128">
        <f>AP18*(1+INDEX($A:$BY,$E128,COLUMN(AP128)))</f>
        <v/>
      </c>
      <c r="AQ128">
        <f>AQ18*(1+INDEX($A:$BY,$E128,COLUMN(AQ128)))</f>
        <v/>
      </c>
      <c r="AR128">
        <f>AR18*(1+INDEX($A:$BY,$E128,COLUMN(AR128)))</f>
        <v/>
      </c>
      <c r="AS128">
        <f>AS18*(1+INDEX($A:$BY,$E128,COLUMN(AS128)))</f>
        <v/>
      </c>
      <c r="AT128">
        <f>AT18*(1+INDEX($A:$BY,$E128,COLUMN(AT128)))</f>
        <v/>
      </c>
      <c r="AU128">
        <f>AU18*(1+INDEX($A:$BY,$E128,COLUMN(AU128)))</f>
        <v/>
      </c>
      <c r="AV128">
        <f>AV18*(1+INDEX($A:$BY,$E128,COLUMN(AV128)))</f>
        <v/>
      </c>
      <c r="AW128">
        <f>AW18*(1+INDEX($A:$BY,$E128,COLUMN(AW128)))</f>
        <v/>
      </c>
      <c r="AX128">
        <f>AX18*(1+INDEX($A:$BY,$E128,COLUMN(AX128)))</f>
        <v/>
      </c>
      <c r="AY128">
        <f>AY18*(1+INDEX($A:$BY,$E128,COLUMN(AY128)))</f>
        <v/>
      </c>
      <c r="AZ128">
        <f>AZ18*(1+INDEX($A:$BY,$E128,COLUMN(AZ128)))</f>
        <v/>
      </c>
      <c r="BA128">
        <f>BA18*(1+INDEX($A:$BY,$E128,COLUMN(BA128)))</f>
        <v/>
      </c>
      <c r="BB128">
        <f>BB18*(1+INDEX($A:$BY,$E128,COLUMN(BB128)))</f>
        <v/>
      </c>
      <c r="BC128">
        <f>BC18*(1+INDEX($A:$BY,$E128,COLUMN(BC128)))</f>
        <v/>
      </c>
      <c r="BD128">
        <f>BD18*(1+INDEX($A:$BY,$E128,COLUMN(BD128)))</f>
        <v/>
      </c>
      <c r="BE128">
        <f>BE18*(1+INDEX($A:$BY,$E128,COLUMN(BE128)))</f>
        <v/>
      </c>
      <c r="BF128">
        <f>BF18*(1+INDEX($A:$BY,$E128,COLUMN(BF128)))</f>
        <v/>
      </c>
      <c r="BG128">
        <f>BG18*(1+INDEX($A:$BY,$E128,COLUMN(BG128)))</f>
        <v/>
      </c>
      <c r="BH128">
        <f>BH18*(1+INDEX($A:$BY,$E128,COLUMN(BH128)))</f>
        <v/>
      </c>
      <c r="BI128">
        <f>BI18*(1+INDEX($A:$BY,$E128,COLUMN(BI128)))</f>
        <v/>
      </c>
      <c r="BJ128">
        <f>BJ18*(1+INDEX($A:$BY,$E128,COLUMN(BJ128)))</f>
        <v/>
      </c>
      <c r="BK128">
        <f>BK18*(1+INDEX($A:$BY,$E128,COLUMN(BK128)))</f>
        <v/>
      </c>
      <c r="BL128">
        <f>BL18*(1+INDEX($A:$BY,$E128,COLUMN(BL128)))</f>
        <v/>
      </c>
      <c r="BM128">
        <f>BM18*(1+INDEX($A:$BY,$E128,COLUMN(BM128)))</f>
        <v/>
      </c>
      <c r="BN128">
        <f>BN18*(1+INDEX($A:$BY,$E128,COLUMN(BN128)))</f>
        <v/>
      </c>
      <c r="BO128">
        <f>BO18*(1+INDEX($A:$BY,$E128,COLUMN(BO128)))</f>
        <v/>
      </c>
      <c r="BP128">
        <f>BP18*(1+INDEX($A:$BY,$E128,COLUMN(BP128)))</f>
        <v/>
      </c>
      <c r="BQ128">
        <f>BQ18*(1+INDEX($A:$BY,$E128,COLUMN(BQ128)))</f>
        <v/>
      </c>
      <c r="BR128">
        <f>BR18*(1+INDEX($A:$BY,$E128,COLUMN(BR128)))</f>
        <v/>
      </c>
      <c r="BS128">
        <f>BS18*(1+INDEX($A:$BY,$E128,COLUMN(BS128)))</f>
        <v/>
      </c>
      <c r="BT128">
        <f>BT18*(1+INDEX($A:$BY,$E128,COLUMN(BT128)))</f>
        <v/>
      </c>
      <c r="BU128">
        <f>BU18*(1+INDEX($A:$BY,$E128,COLUMN(BU128)))</f>
        <v/>
      </c>
      <c r="BV128">
        <f>BV18*(1+INDEX($A:$BY,$E128,COLUMN(BV128)))</f>
        <v/>
      </c>
      <c r="BW128">
        <f>BW18*(1+INDEX($A:$BY,$E128,COLUMN(BW128)))</f>
        <v/>
      </c>
      <c r="BX128">
        <f>BX18*(1+INDEX($A:$BY,$E128,COLUMN(BX128)))</f>
        <v/>
      </c>
      <c r="BY128">
        <f>BY18*(1+INDEX($A:$BY,$E128,COLUMN(BY128)))</f>
        <v/>
      </c>
    </row>
    <row r="129" spans="1:77">
      <c r="A129">
        <f>CONCATENATE(A$124,B129)</f>
        <v/>
      </c>
      <c r="B129" t="s">
        <v>50</v>
      </c>
      <c r="D129" t="s">
        <v>35</v>
      </c>
      <c r="E129">
        <f>MATCH($B129,$B$97:$B$107,0)+ROW($B$97)-1</f>
        <v/>
      </c>
      <c r="G129">
        <f>G19*(1+INDEX($A:$BY,$E129,COLUMN(G129)))</f>
        <v/>
      </c>
      <c r="H129">
        <f>H19*(1+INDEX($A:$BY,$E129,COLUMN(H129)))</f>
        <v/>
      </c>
      <c r="I129">
        <f>I19*(1+INDEX($A:$BY,$E129,COLUMN(I129)))</f>
        <v/>
      </c>
      <c r="J129">
        <f>J19*(1+INDEX($A:$BY,$E129,COLUMN(J129)))</f>
        <v/>
      </c>
      <c r="K129">
        <f>K19*(1+INDEX($A:$BY,$E129,COLUMN(K129)))</f>
        <v/>
      </c>
      <c r="L129">
        <f>L19*(1+INDEX($A:$BY,$E129,COLUMN(L129)))</f>
        <v/>
      </c>
      <c r="M129">
        <f>M19*(1+INDEX($A:$BY,$E129,COLUMN(M129)))</f>
        <v/>
      </c>
      <c r="N129">
        <f>N19*(1+INDEX($A:$BY,$E129,COLUMN(N129)))</f>
        <v/>
      </c>
      <c r="O129">
        <f>O19*(1+INDEX($A:$BY,$E129,COLUMN(O129)))</f>
        <v/>
      </c>
      <c r="P129">
        <f>P19*(1+INDEX($A:$BY,$E129,COLUMN(P129)))</f>
        <v/>
      </c>
      <c r="Q129">
        <f>Q19*(1+INDEX($A:$BY,$E129,COLUMN(Q129)))</f>
        <v/>
      </c>
      <c r="R129">
        <f>R19*(1+INDEX($A:$BY,$E129,COLUMN(R129)))</f>
        <v/>
      </c>
      <c r="S129">
        <f>S19*(1+INDEX($A:$BY,$E129,COLUMN(S129)))</f>
        <v/>
      </c>
      <c r="T129">
        <f>T19*(1+INDEX($A:$BY,$E129,COLUMN(T129)))</f>
        <v/>
      </c>
      <c r="U129">
        <f>U19*(1+INDEX($A:$BY,$E129,COLUMN(U129)))</f>
        <v/>
      </c>
      <c r="V129">
        <f>V19*(1+INDEX($A:$BY,$E129,COLUMN(V129)))</f>
        <v/>
      </c>
      <c r="W129">
        <f>W19*(1+INDEX($A:$BY,$E129,COLUMN(W129)))</f>
        <v/>
      </c>
      <c r="X129">
        <f>X19*(1+INDEX($A:$BY,$E129,COLUMN(X129)))</f>
        <v/>
      </c>
      <c r="Y129">
        <f>Y19*(1+INDEX($A:$BY,$E129,COLUMN(Y129)))</f>
        <v/>
      </c>
      <c r="Z129">
        <f>Z19*(1+INDEX($A:$BY,$E129,COLUMN(Z129)))</f>
        <v/>
      </c>
      <c r="AA129">
        <f>AA19*(1+INDEX($A:$BY,$E129,COLUMN(AA129)))</f>
        <v/>
      </c>
      <c r="AB129">
        <f>AB19*(1+INDEX($A:$BY,$E129,COLUMN(AB129)))</f>
        <v/>
      </c>
      <c r="AC129">
        <f>AC19*(1+INDEX($A:$BY,$E129,COLUMN(AC129)))</f>
        <v/>
      </c>
      <c r="AD129">
        <f>AD19*(1+INDEX($A:$BY,$E129,COLUMN(AD129)))</f>
        <v/>
      </c>
      <c r="AE129">
        <f>AE19*(1+INDEX($A:$BY,$E129,COLUMN(AE129)))</f>
        <v/>
      </c>
      <c r="AF129">
        <f>AF19*(1+INDEX($A:$BY,$E129,COLUMN(AF129)))</f>
        <v/>
      </c>
      <c r="AG129">
        <f>AG19*(1+INDEX($A:$BY,$E129,COLUMN(AG129)))</f>
        <v/>
      </c>
      <c r="AH129">
        <f>AH19*(1+INDEX($A:$BY,$E129,COLUMN(AH129)))</f>
        <v/>
      </c>
      <c r="AI129">
        <f>AI19*(1+INDEX($A:$BY,$E129,COLUMN(AI129)))</f>
        <v/>
      </c>
      <c r="AJ129">
        <f>AJ19*(1+INDEX($A:$BY,$E129,COLUMN(AJ129)))</f>
        <v/>
      </c>
      <c r="AK129">
        <f>AK19*(1+INDEX($A:$BY,$E129,COLUMN(AK129)))</f>
        <v/>
      </c>
      <c r="AL129">
        <f>AL19*(1+INDEX($A:$BY,$E129,COLUMN(AL129)))</f>
        <v/>
      </c>
      <c r="AM129">
        <f>AM19*(1+INDEX($A:$BY,$E129,COLUMN(AM129)))</f>
        <v/>
      </c>
      <c r="AN129">
        <f>AN19*(1+INDEX($A:$BY,$E129,COLUMN(AN129)))</f>
        <v/>
      </c>
      <c r="AO129">
        <f>AO19*(1+INDEX($A:$BY,$E129,COLUMN(AO129)))</f>
        <v/>
      </c>
      <c r="AP129">
        <f>AP19*(1+INDEX($A:$BY,$E129,COLUMN(AP129)))</f>
        <v/>
      </c>
      <c r="AQ129">
        <f>AQ19*(1+INDEX($A:$BY,$E129,COLUMN(AQ129)))</f>
        <v/>
      </c>
      <c r="AR129">
        <f>AR19*(1+INDEX($A:$BY,$E129,COLUMN(AR129)))</f>
        <v/>
      </c>
      <c r="AS129">
        <f>AS19*(1+INDEX($A:$BY,$E129,COLUMN(AS129)))</f>
        <v/>
      </c>
      <c r="AT129">
        <f>AT19*(1+INDEX($A:$BY,$E129,COLUMN(AT129)))</f>
        <v/>
      </c>
      <c r="AU129">
        <f>AU19*(1+INDEX($A:$BY,$E129,COLUMN(AU129)))</f>
        <v/>
      </c>
      <c r="AV129">
        <f>AV19*(1+INDEX($A:$BY,$E129,COLUMN(AV129)))</f>
        <v/>
      </c>
      <c r="AW129">
        <f>AW19*(1+INDEX($A:$BY,$E129,COLUMN(AW129)))</f>
        <v/>
      </c>
      <c r="AX129">
        <f>AX19*(1+INDEX($A:$BY,$E129,COLUMN(AX129)))</f>
        <v/>
      </c>
      <c r="AY129">
        <f>AY19*(1+INDEX($A:$BY,$E129,COLUMN(AY129)))</f>
        <v/>
      </c>
      <c r="AZ129">
        <f>AZ19*(1+INDEX($A:$BY,$E129,COLUMN(AZ129)))</f>
        <v/>
      </c>
      <c r="BA129">
        <f>BA19*(1+INDEX($A:$BY,$E129,COLUMN(BA129)))</f>
        <v/>
      </c>
      <c r="BB129">
        <f>BB19*(1+INDEX($A:$BY,$E129,COLUMN(BB129)))</f>
        <v/>
      </c>
      <c r="BC129">
        <f>BC19*(1+INDEX($A:$BY,$E129,COLUMN(BC129)))</f>
        <v/>
      </c>
      <c r="BD129">
        <f>BD19*(1+INDEX($A:$BY,$E129,COLUMN(BD129)))</f>
        <v/>
      </c>
      <c r="BE129">
        <f>BE19*(1+INDEX($A:$BY,$E129,COLUMN(BE129)))</f>
        <v/>
      </c>
      <c r="BF129">
        <f>BF19*(1+INDEX($A:$BY,$E129,COLUMN(BF129)))</f>
        <v/>
      </c>
      <c r="BG129">
        <f>BG19*(1+INDEX($A:$BY,$E129,COLUMN(BG129)))</f>
        <v/>
      </c>
      <c r="BH129">
        <f>BH19*(1+INDEX($A:$BY,$E129,COLUMN(BH129)))</f>
        <v/>
      </c>
      <c r="BI129">
        <f>BI19*(1+INDEX($A:$BY,$E129,COLUMN(BI129)))</f>
        <v/>
      </c>
      <c r="BJ129">
        <f>BJ19*(1+INDEX($A:$BY,$E129,COLUMN(BJ129)))</f>
        <v/>
      </c>
      <c r="BK129">
        <f>BK19*(1+INDEX($A:$BY,$E129,COLUMN(BK129)))</f>
        <v/>
      </c>
      <c r="BL129">
        <f>BL19*(1+INDEX($A:$BY,$E129,COLUMN(BL129)))</f>
        <v/>
      </c>
      <c r="BM129">
        <f>BM19*(1+INDEX($A:$BY,$E129,COLUMN(BM129)))</f>
        <v/>
      </c>
      <c r="BN129">
        <f>BN19*(1+INDEX($A:$BY,$E129,COLUMN(BN129)))</f>
        <v/>
      </c>
      <c r="BO129">
        <f>BO19*(1+INDEX($A:$BY,$E129,COLUMN(BO129)))</f>
        <v/>
      </c>
      <c r="BP129">
        <f>BP19*(1+INDEX($A:$BY,$E129,COLUMN(BP129)))</f>
        <v/>
      </c>
      <c r="BQ129">
        <f>BQ19*(1+INDEX($A:$BY,$E129,COLUMN(BQ129)))</f>
        <v/>
      </c>
      <c r="BR129">
        <f>BR19*(1+INDEX($A:$BY,$E129,COLUMN(BR129)))</f>
        <v/>
      </c>
      <c r="BS129">
        <f>BS19*(1+INDEX($A:$BY,$E129,COLUMN(BS129)))</f>
        <v/>
      </c>
      <c r="BT129">
        <f>BT19*(1+INDEX($A:$BY,$E129,COLUMN(BT129)))</f>
        <v/>
      </c>
      <c r="BU129">
        <f>BU19*(1+INDEX($A:$BY,$E129,COLUMN(BU129)))</f>
        <v/>
      </c>
      <c r="BV129">
        <f>BV19*(1+INDEX($A:$BY,$E129,COLUMN(BV129)))</f>
        <v/>
      </c>
      <c r="BW129">
        <f>BW19*(1+INDEX($A:$BY,$E129,COLUMN(BW129)))</f>
        <v/>
      </c>
      <c r="BX129">
        <f>BX19*(1+INDEX($A:$BY,$E129,COLUMN(BX129)))</f>
        <v/>
      </c>
      <c r="BY129">
        <f>BY19*(1+INDEX($A:$BY,$E129,COLUMN(BY129)))</f>
        <v/>
      </c>
    </row>
    <row r="130" spans="1:77">
      <c r="A130">
        <f>CONCATENATE(A$124,B130)</f>
        <v/>
      </c>
      <c r="B130" t="s">
        <v>52</v>
      </c>
      <c r="D130" t="s">
        <v>35</v>
      </c>
      <c r="E130">
        <f>MATCH($B130,$B$97:$B$107,0)+ROW($B$97)-1</f>
        <v/>
      </c>
      <c r="G130">
        <f>G20*(1+INDEX($A:$BY,$E130,COLUMN(G130)))</f>
        <v/>
      </c>
      <c r="H130">
        <f>H20*(1+INDEX($A:$BY,$E130,COLUMN(H130)))</f>
        <v/>
      </c>
      <c r="I130">
        <f>I20*(1+INDEX($A:$BY,$E130,COLUMN(I130)))</f>
        <v/>
      </c>
      <c r="J130">
        <f>J20*(1+INDEX($A:$BY,$E130,COLUMN(J130)))</f>
        <v/>
      </c>
      <c r="K130">
        <f>K20*(1+INDEX($A:$BY,$E130,COLUMN(K130)))</f>
        <v/>
      </c>
      <c r="L130">
        <f>L20*(1+INDEX($A:$BY,$E130,COLUMN(L130)))</f>
        <v/>
      </c>
      <c r="M130">
        <f>M20*(1+INDEX($A:$BY,$E130,COLUMN(M130)))</f>
        <v/>
      </c>
      <c r="N130">
        <f>N20*(1+INDEX($A:$BY,$E130,COLUMN(N130)))</f>
        <v/>
      </c>
      <c r="O130">
        <f>O20*(1+INDEX($A:$BY,$E130,COLUMN(O130)))</f>
        <v/>
      </c>
      <c r="P130">
        <f>P20*(1+INDEX($A:$BY,$E130,COLUMN(P130)))</f>
        <v/>
      </c>
      <c r="Q130">
        <f>Q20*(1+INDEX($A:$BY,$E130,COLUMN(Q130)))</f>
        <v/>
      </c>
      <c r="R130">
        <f>R20*(1+INDEX($A:$BY,$E130,COLUMN(R130)))</f>
        <v/>
      </c>
      <c r="S130">
        <f>S20*(1+INDEX($A:$BY,$E130,COLUMN(S130)))</f>
        <v/>
      </c>
      <c r="T130">
        <f>T20*(1+INDEX($A:$BY,$E130,COLUMN(T130)))</f>
        <v/>
      </c>
      <c r="U130">
        <f>U20*(1+INDEX($A:$BY,$E130,COLUMN(U130)))</f>
        <v/>
      </c>
      <c r="V130">
        <f>V20*(1+INDEX($A:$BY,$E130,COLUMN(V130)))</f>
        <v/>
      </c>
      <c r="W130">
        <f>W20*(1+INDEX($A:$BY,$E130,COLUMN(W130)))</f>
        <v/>
      </c>
      <c r="X130">
        <f>X20*(1+INDEX($A:$BY,$E130,COLUMN(X130)))</f>
        <v/>
      </c>
      <c r="Y130">
        <f>Y20*(1+INDEX($A:$BY,$E130,COLUMN(Y130)))</f>
        <v/>
      </c>
      <c r="Z130">
        <f>Z20*(1+INDEX($A:$BY,$E130,COLUMN(Z130)))</f>
        <v/>
      </c>
      <c r="AA130">
        <f>AA20*(1+INDEX($A:$BY,$E130,COLUMN(AA130)))</f>
        <v/>
      </c>
      <c r="AB130">
        <f>AB20*(1+INDEX($A:$BY,$E130,COLUMN(AB130)))</f>
        <v/>
      </c>
      <c r="AC130">
        <f>AC20*(1+INDEX($A:$BY,$E130,COLUMN(AC130)))</f>
        <v/>
      </c>
      <c r="AD130">
        <f>AD20*(1+INDEX($A:$BY,$E130,COLUMN(AD130)))</f>
        <v/>
      </c>
      <c r="AE130">
        <f>AE20*(1+INDEX($A:$BY,$E130,COLUMN(AE130)))</f>
        <v/>
      </c>
      <c r="AF130">
        <f>AF20*(1+INDEX($A:$BY,$E130,COLUMN(AF130)))</f>
        <v/>
      </c>
      <c r="AG130">
        <f>AG20*(1+INDEX($A:$BY,$E130,COLUMN(AG130)))</f>
        <v/>
      </c>
      <c r="AH130">
        <f>AH20*(1+INDEX($A:$BY,$E130,COLUMN(AH130)))</f>
        <v/>
      </c>
      <c r="AI130">
        <f>AI20*(1+INDEX($A:$BY,$E130,COLUMN(AI130)))</f>
        <v/>
      </c>
      <c r="AJ130">
        <f>AJ20*(1+INDEX($A:$BY,$E130,COLUMN(AJ130)))</f>
        <v/>
      </c>
      <c r="AK130">
        <f>AK20*(1+INDEX($A:$BY,$E130,COLUMN(AK130)))</f>
        <v/>
      </c>
      <c r="AL130">
        <f>AL20*(1+INDEX($A:$BY,$E130,COLUMN(AL130)))</f>
        <v/>
      </c>
      <c r="AM130">
        <f>AM20*(1+INDEX($A:$BY,$E130,COLUMN(AM130)))</f>
        <v/>
      </c>
      <c r="AN130">
        <f>AN20*(1+INDEX($A:$BY,$E130,COLUMN(AN130)))</f>
        <v/>
      </c>
      <c r="AO130">
        <f>AO20*(1+INDEX($A:$BY,$E130,COLUMN(AO130)))</f>
        <v/>
      </c>
      <c r="AP130">
        <f>AP20*(1+INDEX($A:$BY,$E130,COLUMN(AP130)))</f>
        <v/>
      </c>
      <c r="AQ130">
        <f>AQ20*(1+INDEX($A:$BY,$E130,COLUMN(AQ130)))</f>
        <v/>
      </c>
      <c r="AR130">
        <f>AR20*(1+INDEX($A:$BY,$E130,COLUMN(AR130)))</f>
        <v/>
      </c>
      <c r="AS130">
        <f>AS20*(1+INDEX($A:$BY,$E130,COLUMN(AS130)))</f>
        <v/>
      </c>
      <c r="AT130">
        <f>AT20*(1+INDEX($A:$BY,$E130,COLUMN(AT130)))</f>
        <v/>
      </c>
      <c r="AU130">
        <f>AU20*(1+INDEX($A:$BY,$E130,COLUMN(AU130)))</f>
        <v/>
      </c>
      <c r="AV130">
        <f>AV20*(1+INDEX($A:$BY,$E130,COLUMN(AV130)))</f>
        <v/>
      </c>
      <c r="AW130">
        <f>AW20*(1+INDEX($A:$BY,$E130,COLUMN(AW130)))</f>
        <v/>
      </c>
      <c r="AX130">
        <f>AX20*(1+INDEX($A:$BY,$E130,COLUMN(AX130)))</f>
        <v/>
      </c>
      <c r="AY130">
        <f>AY20*(1+INDEX($A:$BY,$E130,COLUMN(AY130)))</f>
        <v/>
      </c>
      <c r="AZ130">
        <f>AZ20*(1+INDEX($A:$BY,$E130,COLUMN(AZ130)))</f>
        <v/>
      </c>
      <c r="BA130">
        <f>BA20*(1+INDEX($A:$BY,$E130,COLUMN(BA130)))</f>
        <v/>
      </c>
      <c r="BB130">
        <f>BB20*(1+INDEX($A:$BY,$E130,COLUMN(BB130)))</f>
        <v/>
      </c>
      <c r="BC130">
        <f>BC20*(1+INDEX($A:$BY,$E130,COLUMN(BC130)))</f>
        <v/>
      </c>
      <c r="BD130">
        <f>BD20*(1+INDEX($A:$BY,$E130,COLUMN(BD130)))</f>
        <v/>
      </c>
      <c r="BE130">
        <f>BE20*(1+INDEX($A:$BY,$E130,COLUMN(BE130)))</f>
        <v/>
      </c>
      <c r="BF130">
        <f>BF20*(1+INDEX($A:$BY,$E130,COLUMN(BF130)))</f>
        <v/>
      </c>
      <c r="BG130">
        <f>BG20*(1+INDEX($A:$BY,$E130,COLUMN(BG130)))</f>
        <v/>
      </c>
      <c r="BH130">
        <f>BH20*(1+INDEX($A:$BY,$E130,COLUMN(BH130)))</f>
        <v/>
      </c>
      <c r="BI130">
        <f>BI20*(1+INDEX($A:$BY,$E130,COLUMN(BI130)))</f>
        <v/>
      </c>
      <c r="BJ130">
        <f>BJ20*(1+INDEX($A:$BY,$E130,COLUMN(BJ130)))</f>
        <v/>
      </c>
      <c r="BK130">
        <f>BK20*(1+INDEX($A:$BY,$E130,COLUMN(BK130)))</f>
        <v/>
      </c>
      <c r="BL130">
        <f>BL20*(1+INDEX($A:$BY,$E130,COLUMN(BL130)))</f>
        <v/>
      </c>
      <c r="BM130">
        <f>BM20*(1+INDEX($A:$BY,$E130,COLUMN(BM130)))</f>
        <v/>
      </c>
      <c r="BN130">
        <f>BN20*(1+INDEX($A:$BY,$E130,COLUMN(BN130)))</f>
        <v/>
      </c>
      <c r="BO130">
        <f>BO20*(1+INDEX($A:$BY,$E130,COLUMN(BO130)))</f>
        <v/>
      </c>
      <c r="BP130">
        <f>BP20*(1+INDEX($A:$BY,$E130,COLUMN(BP130)))</f>
        <v/>
      </c>
      <c r="BQ130">
        <f>BQ20*(1+INDEX($A:$BY,$E130,COLUMN(BQ130)))</f>
        <v/>
      </c>
      <c r="BR130">
        <f>BR20*(1+INDEX($A:$BY,$E130,COLUMN(BR130)))</f>
        <v/>
      </c>
      <c r="BS130">
        <f>BS20*(1+INDEX($A:$BY,$E130,COLUMN(BS130)))</f>
        <v/>
      </c>
      <c r="BT130">
        <f>BT20*(1+INDEX($A:$BY,$E130,COLUMN(BT130)))</f>
        <v/>
      </c>
      <c r="BU130">
        <f>BU20*(1+INDEX($A:$BY,$E130,COLUMN(BU130)))</f>
        <v/>
      </c>
      <c r="BV130">
        <f>BV20*(1+INDEX($A:$BY,$E130,COLUMN(BV130)))</f>
        <v/>
      </c>
      <c r="BW130">
        <f>BW20*(1+INDEX($A:$BY,$E130,COLUMN(BW130)))</f>
        <v/>
      </c>
      <c r="BX130">
        <f>BX20*(1+INDEX($A:$BY,$E130,COLUMN(BX130)))</f>
        <v/>
      </c>
      <c r="BY130">
        <f>BY20*(1+INDEX($A:$BY,$E130,COLUMN(BY130)))</f>
        <v/>
      </c>
    </row>
    <row r="131" spans="1:77">
      <c r="A131">
        <f>CONCATENATE(A$124,B131)</f>
        <v/>
      </c>
      <c r="B131" t="s">
        <v>40</v>
      </c>
      <c r="D131" t="s">
        <v>35</v>
      </c>
      <c r="G131">
        <f>G21*(1+G108)</f>
        <v/>
      </c>
      <c r="H131">
        <f>H21*(1+H108)</f>
        <v/>
      </c>
      <c r="I131">
        <f>I21*(1+I108)</f>
        <v/>
      </c>
      <c r="J131">
        <f>J21*(1+J108)</f>
        <v/>
      </c>
      <c r="K131">
        <f>K21*(1+K108)</f>
        <v/>
      </c>
      <c r="L131">
        <f>L21*(1+L108)</f>
        <v/>
      </c>
      <c r="M131">
        <f>M21*(1+M108)</f>
        <v/>
      </c>
      <c r="N131">
        <f>N21*(1+N108)</f>
        <v/>
      </c>
      <c r="O131">
        <f>O21*(1+O108)</f>
        <v/>
      </c>
      <c r="P131">
        <f>P21*(1+P108)</f>
        <v/>
      </c>
      <c r="Q131">
        <f>Q21*(1+Q108)</f>
        <v/>
      </c>
      <c r="R131">
        <f>R21*(1+R108)</f>
        <v/>
      </c>
      <c r="S131">
        <f>S21*(1+S108)</f>
        <v/>
      </c>
      <c r="T131">
        <f>T21*(1+T108)</f>
        <v/>
      </c>
      <c r="U131">
        <f>U21*(1+U108)</f>
        <v/>
      </c>
      <c r="V131">
        <f>V21*(1+V108)</f>
        <v/>
      </c>
      <c r="W131">
        <f>W21*(1+W108)</f>
        <v/>
      </c>
      <c r="X131">
        <f>X21*(1+X108)</f>
        <v/>
      </c>
      <c r="Y131">
        <f>Y21*(1+Y108)</f>
        <v/>
      </c>
      <c r="Z131">
        <f>Z21*(1+Z108)</f>
        <v/>
      </c>
      <c r="AA131">
        <f>AA21*(1+AA108)</f>
        <v/>
      </c>
      <c r="AB131">
        <f>AB21*(1+AB108)</f>
        <v/>
      </c>
      <c r="AC131">
        <f>AC21*(1+AC108)</f>
        <v/>
      </c>
      <c r="AD131">
        <f>AD21*(1+AD108)</f>
        <v/>
      </c>
      <c r="AE131">
        <f>AE21*(1+AE108)</f>
        <v/>
      </c>
      <c r="AF131">
        <f>AF21*(1+AF108)</f>
        <v/>
      </c>
      <c r="AG131">
        <f>AG21*(1+AG108)</f>
        <v/>
      </c>
      <c r="AH131">
        <f>AH21*(1+AH108)</f>
        <v/>
      </c>
      <c r="AI131">
        <f>AI21*(1+AI108)</f>
        <v/>
      </c>
      <c r="AJ131">
        <f>AJ21*(1+AJ108)</f>
        <v/>
      </c>
      <c r="AK131">
        <f>AK21*(1+AK108)</f>
        <v/>
      </c>
      <c r="AL131">
        <f>AL21*(1+AL108)</f>
        <v/>
      </c>
      <c r="AM131">
        <f>AM21*(1+AM108)</f>
        <v/>
      </c>
      <c r="AN131">
        <f>AN21*(1+AN108)</f>
        <v/>
      </c>
      <c r="AO131">
        <f>AO21*(1+AO108)</f>
        <v/>
      </c>
      <c r="AP131">
        <f>AP21*(1+AP108)</f>
        <v/>
      </c>
      <c r="AQ131">
        <f>AQ21*(1+AQ108)</f>
        <v/>
      </c>
      <c r="AR131">
        <f>AR21*(1+AR108)</f>
        <v/>
      </c>
      <c r="AS131">
        <f>AS21*(1+AS108)</f>
        <v/>
      </c>
      <c r="AT131">
        <f>AT21*(1+AT108)</f>
        <v/>
      </c>
      <c r="AU131">
        <f>AU21*(1+AU108)</f>
        <v/>
      </c>
      <c r="AV131">
        <f>AV21*(1+AV108)</f>
        <v/>
      </c>
      <c r="AW131">
        <f>AW21*(1+AW108)</f>
        <v/>
      </c>
      <c r="AX131">
        <f>AX21*(1+AX108)</f>
        <v/>
      </c>
      <c r="AY131">
        <f>AY21*(1+AY108)</f>
        <v/>
      </c>
      <c r="AZ131">
        <f>AZ21*(1+AZ108)</f>
        <v/>
      </c>
      <c r="BA131">
        <f>BA21*(1+BA108)</f>
        <v/>
      </c>
      <c r="BB131">
        <f>BB21*(1+BB108)</f>
        <v/>
      </c>
      <c r="BC131">
        <f>BC21*(1+BC108)</f>
        <v/>
      </c>
      <c r="BD131">
        <f>BD21*(1+BD108)</f>
        <v/>
      </c>
      <c r="BE131">
        <f>BE21*(1+BE108)</f>
        <v/>
      </c>
      <c r="BF131">
        <f>BF21*(1+BF108)</f>
        <v/>
      </c>
      <c r="BG131">
        <f>BG21*(1+BG108)</f>
        <v/>
      </c>
      <c r="BH131">
        <f>BH21*(1+BH108)</f>
        <v/>
      </c>
      <c r="BI131">
        <f>BI21*(1+BI108)</f>
        <v/>
      </c>
      <c r="BJ131">
        <f>BJ21*(1+BJ108)</f>
        <v/>
      </c>
      <c r="BK131">
        <f>BK21*(1+BK108)</f>
        <v/>
      </c>
      <c r="BL131">
        <f>BL21*(1+BL108)</f>
        <v/>
      </c>
      <c r="BM131">
        <f>BM21*(1+BM108)</f>
        <v/>
      </c>
      <c r="BN131">
        <f>BN21*(1+BN108)</f>
        <v/>
      </c>
      <c r="BO131">
        <f>BO21*(1+BO108)</f>
        <v/>
      </c>
      <c r="BP131">
        <f>BP21*(1+BP108)</f>
        <v/>
      </c>
      <c r="BQ131">
        <f>BQ21*(1+BQ108)</f>
        <v/>
      </c>
      <c r="BR131">
        <f>BR21*(1+BR108)</f>
        <v/>
      </c>
      <c r="BS131">
        <f>BS21*(1+BS108)</f>
        <v/>
      </c>
      <c r="BT131">
        <f>BT21*(1+BT108)</f>
        <v/>
      </c>
      <c r="BU131">
        <f>BU21*(1+BU108)</f>
        <v/>
      </c>
      <c r="BV131">
        <f>BV21*(1+BV108)</f>
        <v/>
      </c>
      <c r="BW131">
        <f>BW21*(1+BW108)</f>
        <v/>
      </c>
      <c r="BX131">
        <f>BX21*(1+BX108)</f>
        <v/>
      </c>
      <c r="BY131">
        <f>BY21*(1+BY108)</f>
        <v/>
      </c>
    </row>
    <row r="132" spans="1:77">
      <c r="A132">
        <f>CONCATENATE(A$124,B132)</f>
        <v/>
      </c>
      <c r="B132" t="s">
        <v>42</v>
      </c>
      <c r="D132" t="s">
        <v>35</v>
      </c>
      <c r="G132">
        <f>G22*(1+G109)</f>
        <v/>
      </c>
      <c r="H132">
        <f>H22*(1+H109)</f>
        <v/>
      </c>
      <c r="I132">
        <f>I22*(1+I109)</f>
        <v/>
      </c>
      <c r="J132">
        <f>J22*(1+J109)</f>
        <v/>
      </c>
      <c r="K132">
        <f>K22*(1+K109)</f>
        <v/>
      </c>
      <c r="L132">
        <f>L22*(1+L109)</f>
        <v/>
      </c>
      <c r="M132">
        <f>M22*(1+M109)</f>
        <v/>
      </c>
      <c r="N132">
        <f>N22*(1+N109)</f>
        <v/>
      </c>
      <c r="O132">
        <f>O22*(1+O109)</f>
        <v/>
      </c>
      <c r="P132">
        <f>P22*(1+P109)</f>
        <v/>
      </c>
      <c r="Q132">
        <f>Q22*(1+Q109)</f>
        <v/>
      </c>
      <c r="R132">
        <f>R22*(1+R109)</f>
        <v/>
      </c>
      <c r="S132">
        <f>S22*(1+S109)</f>
        <v/>
      </c>
      <c r="T132">
        <f>T22*(1+T109)</f>
        <v/>
      </c>
      <c r="U132">
        <f>U22*(1+U109)</f>
        <v/>
      </c>
      <c r="V132">
        <f>V22*(1+V109)</f>
        <v/>
      </c>
      <c r="W132">
        <f>W22*(1+W109)</f>
        <v/>
      </c>
      <c r="X132">
        <f>X22*(1+X109)</f>
        <v/>
      </c>
      <c r="Y132">
        <f>Y22*(1+Y109)</f>
        <v/>
      </c>
      <c r="Z132">
        <f>Z22*(1+Z109)</f>
        <v/>
      </c>
      <c r="AA132">
        <f>AA22*(1+AA109)</f>
        <v/>
      </c>
      <c r="AB132">
        <f>AB22*(1+AB109)</f>
        <v/>
      </c>
      <c r="AC132">
        <f>AC22*(1+AC109)</f>
        <v/>
      </c>
      <c r="AD132">
        <f>AD22*(1+AD109)</f>
        <v/>
      </c>
      <c r="AE132">
        <f>AE22*(1+AE109)</f>
        <v/>
      </c>
      <c r="AF132">
        <f>AF22*(1+AF109)</f>
        <v/>
      </c>
      <c r="AG132">
        <f>AG22*(1+AG109)</f>
        <v/>
      </c>
      <c r="AH132">
        <f>AH22*(1+AH109)</f>
        <v/>
      </c>
      <c r="AI132">
        <f>AI22*(1+AI109)</f>
        <v/>
      </c>
      <c r="AJ132">
        <f>AJ22*(1+AJ109)</f>
        <v/>
      </c>
      <c r="AK132">
        <f>AK22*(1+AK109)</f>
        <v/>
      </c>
      <c r="AL132">
        <f>AL22*(1+AL109)</f>
        <v/>
      </c>
      <c r="AM132">
        <f>AM22*(1+AM109)</f>
        <v/>
      </c>
      <c r="AN132">
        <f>AN22*(1+AN109)</f>
        <v/>
      </c>
      <c r="AO132">
        <f>AO22*(1+AO109)</f>
        <v/>
      </c>
      <c r="AP132">
        <f>AP22*(1+AP109)</f>
        <v/>
      </c>
      <c r="AQ132">
        <f>AQ22*(1+AQ109)</f>
        <v/>
      </c>
      <c r="AR132">
        <f>AR22*(1+AR109)</f>
        <v/>
      </c>
      <c r="AS132">
        <f>AS22*(1+AS109)</f>
        <v/>
      </c>
      <c r="AT132">
        <f>AT22*(1+AT109)</f>
        <v/>
      </c>
      <c r="AU132">
        <f>AU22*(1+AU109)</f>
        <v/>
      </c>
      <c r="AV132">
        <f>AV22*(1+AV109)</f>
        <v/>
      </c>
      <c r="AW132">
        <f>AW22*(1+AW109)</f>
        <v/>
      </c>
      <c r="AX132">
        <f>AX22*(1+AX109)</f>
        <v/>
      </c>
      <c r="AY132">
        <f>AY22*(1+AY109)</f>
        <v/>
      </c>
      <c r="AZ132">
        <f>AZ22*(1+AZ109)</f>
        <v/>
      </c>
      <c r="BA132">
        <f>BA22*(1+BA109)</f>
        <v/>
      </c>
      <c r="BB132">
        <f>BB22*(1+BB109)</f>
        <v/>
      </c>
      <c r="BC132">
        <f>BC22*(1+BC109)</f>
        <v/>
      </c>
      <c r="BD132">
        <f>BD22*(1+BD109)</f>
        <v/>
      </c>
      <c r="BE132">
        <f>BE22*(1+BE109)</f>
        <v/>
      </c>
      <c r="BF132">
        <f>BF22*(1+BF109)</f>
        <v/>
      </c>
      <c r="BG132">
        <f>BG22*(1+BG109)</f>
        <v/>
      </c>
      <c r="BH132">
        <f>BH22*(1+BH109)</f>
        <v/>
      </c>
      <c r="BI132">
        <f>BI22*(1+BI109)</f>
        <v/>
      </c>
      <c r="BJ132">
        <f>BJ22*(1+BJ109)</f>
        <v/>
      </c>
      <c r="BK132">
        <f>BK22*(1+BK109)</f>
        <v/>
      </c>
      <c r="BL132">
        <f>BL22*(1+BL109)</f>
        <v/>
      </c>
      <c r="BM132">
        <f>BM22*(1+BM109)</f>
        <v/>
      </c>
      <c r="BN132">
        <f>BN22*(1+BN109)</f>
        <v/>
      </c>
      <c r="BO132">
        <f>BO22*(1+BO109)</f>
        <v/>
      </c>
      <c r="BP132">
        <f>BP22*(1+BP109)</f>
        <v/>
      </c>
      <c r="BQ132">
        <f>BQ22*(1+BQ109)</f>
        <v/>
      </c>
      <c r="BR132">
        <f>BR22*(1+BR109)</f>
        <v/>
      </c>
      <c r="BS132">
        <f>BS22*(1+BS109)</f>
        <v/>
      </c>
      <c r="BT132">
        <f>BT22*(1+BT109)</f>
        <v/>
      </c>
      <c r="BU132">
        <f>BU22*(1+BU109)</f>
        <v/>
      </c>
      <c r="BV132">
        <f>BV22*(1+BV109)</f>
        <v/>
      </c>
      <c r="BW132">
        <f>BW22*(1+BW109)</f>
        <v/>
      </c>
      <c r="BX132">
        <f>BX22*(1+BX109)</f>
        <v/>
      </c>
      <c r="BY132">
        <f>BY22*(1+BY109)</f>
        <v/>
      </c>
    </row>
    <row r="133" spans="1:77">
      <c r="A133">
        <f>CONCATENATE(A$124,B133)</f>
        <v/>
      </c>
      <c r="B133" t="s">
        <v>56</v>
      </c>
      <c r="D133" t="s">
        <v>35</v>
      </c>
      <c r="G133">
        <f>G24*(1+G111)</f>
        <v/>
      </c>
      <c r="H133">
        <f>H24*(1+H111)</f>
        <v/>
      </c>
      <c r="I133">
        <f>I24*(1+I111)</f>
        <v/>
      </c>
      <c r="J133">
        <f>J24*(1+J111)</f>
        <v/>
      </c>
      <c r="K133">
        <f>K24*(1+K111)</f>
        <v/>
      </c>
      <c r="L133">
        <f>L24*(1+L111)</f>
        <v/>
      </c>
      <c r="M133">
        <f>M24*(1+M111)</f>
        <v/>
      </c>
      <c r="N133">
        <f>N24*(1+N111)</f>
        <v/>
      </c>
      <c r="O133">
        <f>O24*(1+O111)</f>
        <v/>
      </c>
      <c r="P133">
        <f>P24*(1+P111)</f>
        <v/>
      </c>
      <c r="Q133">
        <f>Q24*(1+Q111)</f>
        <v/>
      </c>
      <c r="R133">
        <f>R24*(1+R111)</f>
        <v/>
      </c>
      <c r="S133">
        <f>S24*(1+S111)</f>
        <v/>
      </c>
      <c r="T133">
        <f>T24*(1+T111)</f>
        <v/>
      </c>
      <c r="U133">
        <f>U24*(1+U111)</f>
        <v/>
      </c>
      <c r="V133">
        <f>V24*(1+V111)</f>
        <v/>
      </c>
      <c r="W133">
        <f>W24*(1+W111)</f>
        <v/>
      </c>
      <c r="X133">
        <f>X24*(1+X111)</f>
        <v/>
      </c>
      <c r="Y133">
        <f>Y24*(1+Y111)</f>
        <v/>
      </c>
      <c r="Z133">
        <f>Z24*(1+Z111)</f>
        <v/>
      </c>
      <c r="AA133">
        <f>AA24*(1+AA111)</f>
        <v/>
      </c>
      <c r="AB133">
        <f>AB24*(1+AB111)</f>
        <v/>
      </c>
      <c r="AC133">
        <f>AC24*(1+AC111)</f>
        <v/>
      </c>
      <c r="AD133">
        <f>AD24*(1+AD111)</f>
        <v/>
      </c>
      <c r="AE133">
        <f>AE24*(1+AE111)</f>
        <v/>
      </c>
      <c r="AF133">
        <f>AF24*(1+AF111)</f>
        <v/>
      </c>
      <c r="AG133">
        <f>AG24*(1+AG111)</f>
        <v/>
      </c>
      <c r="AH133">
        <f>AH24*(1+AH111)</f>
        <v/>
      </c>
      <c r="AI133">
        <f>AI24*(1+AI111)</f>
        <v/>
      </c>
      <c r="AJ133">
        <f>AJ24*(1+AJ111)</f>
        <v/>
      </c>
      <c r="AK133">
        <f>AK24*(1+AK111)</f>
        <v/>
      </c>
      <c r="AL133">
        <f>AL24*(1+AL111)</f>
        <v/>
      </c>
      <c r="AM133">
        <f>AM24*(1+AM111)</f>
        <v/>
      </c>
      <c r="AN133">
        <f>AN24*(1+AN111)</f>
        <v/>
      </c>
      <c r="AO133">
        <f>AO24*(1+AO111)</f>
        <v/>
      </c>
      <c r="AP133">
        <f>AP24*(1+AP111)</f>
        <v/>
      </c>
      <c r="AQ133">
        <f>AQ24*(1+AQ111)</f>
        <v/>
      </c>
      <c r="AR133">
        <f>AR24*(1+AR111)</f>
        <v/>
      </c>
      <c r="AS133">
        <f>AS24*(1+AS111)</f>
        <v/>
      </c>
      <c r="AT133">
        <f>AT24*(1+AT111)</f>
        <v/>
      </c>
      <c r="AU133">
        <f>AU24*(1+AU111)</f>
        <v/>
      </c>
      <c r="AV133">
        <f>AV24*(1+AV111)</f>
        <v/>
      </c>
      <c r="AW133">
        <f>AW24*(1+AW111)</f>
        <v/>
      </c>
      <c r="AX133">
        <f>AX24*(1+AX111)</f>
        <v/>
      </c>
      <c r="AY133">
        <f>AY24*(1+AY111)</f>
        <v/>
      </c>
      <c r="AZ133">
        <f>AZ24*(1+AZ111)</f>
        <v/>
      </c>
      <c r="BA133">
        <f>BA24*(1+BA111)</f>
        <v/>
      </c>
      <c r="BB133">
        <f>BB24*(1+BB111)</f>
        <v/>
      </c>
      <c r="BC133">
        <f>BC24*(1+BC111)</f>
        <v/>
      </c>
      <c r="BD133">
        <f>BD24*(1+BD111)</f>
        <v/>
      </c>
      <c r="BE133">
        <f>BE24*(1+BE111)</f>
        <v/>
      </c>
      <c r="BF133">
        <f>BF24*(1+BF111)</f>
        <v/>
      </c>
      <c r="BG133">
        <f>BG24*(1+BG111)</f>
        <v/>
      </c>
      <c r="BH133">
        <f>BH24*(1+BH111)</f>
        <v/>
      </c>
      <c r="BI133">
        <f>BI24*(1+BI111)</f>
        <v/>
      </c>
      <c r="BJ133">
        <f>BJ24*(1+BJ111)</f>
        <v/>
      </c>
      <c r="BK133">
        <f>BK24*(1+BK111)</f>
        <v/>
      </c>
      <c r="BL133">
        <f>BL24*(1+BL111)</f>
        <v/>
      </c>
      <c r="BM133">
        <f>BM24*(1+BM111)</f>
        <v/>
      </c>
      <c r="BN133">
        <f>BN24*(1+BN111)</f>
        <v/>
      </c>
      <c r="BO133">
        <f>BO24*(1+BO111)</f>
        <v/>
      </c>
      <c r="BP133">
        <f>BP24*(1+BP111)</f>
        <v/>
      </c>
      <c r="BQ133">
        <f>BQ24*(1+BQ111)</f>
        <v/>
      </c>
      <c r="BR133">
        <f>BR24*(1+BR111)</f>
        <v/>
      </c>
      <c r="BS133">
        <f>BS24*(1+BS111)</f>
        <v/>
      </c>
      <c r="BT133">
        <f>BT24*(1+BT111)</f>
        <v/>
      </c>
      <c r="BU133">
        <f>BU24*(1+BU111)</f>
        <v/>
      </c>
      <c r="BV133">
        <f>BV24*(1+BV111)</f>
        <v/>
      </c>
      <c r="BW133">
        <f>BW24*(1+BW111)</f>
        <v/>
      </c>
      <c r="BX133">
        <f>BX24*(1+BX111)</f>
        <v/>
      </c>
      <c r="BY133">
        <f>BY24*(1+BY111)</f>
        <v/>
      </c>
    </row>
    <row r="134" spans="1:77">
      <c r="A134">
        <f>CONCATENATE(A$124,B134)</f>
        <v/>
      </c>
      <c r="B134" t="s">
        <v>58</v>
      </c>
      <c r="D134" t="s">
        <v>35</v>
      </c>
      <c r="G134">
        <f>G24*(1+G111)</f>
        <v/>
      </c>
      <c r="H134">
        <f>H24*(1+H111)</f>
        <v/>
      </c>
      <c r="I134">
        <f>I24*(1+I111)</f>
        <v/>
      </c>
      <c r="J134">
        <f>J24*(1+J111)</f>
        <v/>
      </c>
      <c r="K134">
        <f>K24*(1+K111)</f>
        <v/>
      </c>
      <c r="L134">
        <f>L24*(1+L111)</f>
        <v/>
      </c>
      <c r="M134">
        <f>M24*(1+M111)</f>
        <v/>
      </c>
      <c r="N134">
        <f>N24*(1+N111)</f>
        <v/>
      </c>
      <c r="O134">
        <f>O24*(1+O111)</f>
        <v/>
      </c>
      <c r="P134">
        <f>P24*(1+P111)</f>
        <v/>
      </c>
      <c r="Q134">
        <f>Q24*(1+Q111)</f>
        <v/>
      </c>
      <c r="R134">
        <f>R24*(1+R111)</f>
        <v/>
      </c>
      <c r="S134">
        <f>S24*(1+S111)</f>
        <v/>
      </c>
      <c r="T134">
        <f>T24*(1+T111)</f>
        <v/>
      </c>
      <c r="U134">
        <f>U24*(1+U111)</f>
        <v/>
      </c>
      <c r="V134">
        <f>V24*(1+V111)</f>
        <v/>
      </c>
      <c r="W134">
        <f>W24*(1+W111)</f>
        <v/>
      </c>
      <c r="X134">
        <f>X24*(1+X111)</f>
        <v/>
      </c>
      <c r="Y134">
        <f>Y24*(1+Y111)</f>
        <v/>
      </c>
      <c r="Z134">
        <f>Z24*(1+Z111)</f>
        <v/>
      </c>
      <c r="AA134">
        <f>AA24*(1+AA111)</f>
        <v/>
      </c>
      <c r="AB134">
        <f>AB24*(1+AB111)</f>
        <v/>
      </c>
      <c r="AC134">
        <f>AC24*(1+AC111)</f>
        <v/>
      </c>
      <c r="AD134">
        <f>AD24*(1+AD111)</f>
        <v/>
      </c>
      <c r="AE134">
        <f>AE24*(1+AE111)</f>
        <v/>
      </c>
      <c r="AF134">
        <f>AF24*(1+AF111)</f>
        <v/>
      </c>
      <c r="AG134">
        <f>AG24*(1+AG111)</f>
        <v/>
      </c>
      <c r="AH134">
        <f>AH24*(1+AH111)</f>
        <v/>
      </c>
      <c r="AI134">
        <f>AI24*(1+AI111)</f>
        <v/>
      </c>
      <c r="AJ134">
        <f>AJ24*(1+AJ111)</f>
        <v/>
      </c>
      <c r="AK134">
        <f>AK24*(1+AK111)</f>
        <v/>
      </c>
      <c r="AL134">
        <f>AL24*(1+AL111)</f>
        <v/>
      </c>
      <c r="AM134">
        <f>AM24*(1+AM111)</f>
        <v/>
      </c>
      <c r="AN134">
        <f>AN24*(1+AN111)</f>
        <v/>
      </c>
      <c r="AO134">
        <f>AO24*(1+AO111)</f>
        <v/>
      </c>
      <c r="AP134">
        <f>AP24*(1+AP111)</f>
        <v/>
      </c>
      <c r="AQ134">
        <f>AQ24*(1+AQ111)</f>
        <v/>
      </c>
      <c r="AR134">
        <f>AR24*(1+AR111)</f>
        <v/>
      </c>
      <c r="AS134">
        <f>AS24*(1+AS111)</f>
        <v/>
      </c>
      <c r="AT134">
        <f>AT24*(1+AT111)</f>
        <v/>
      </c>
      <c r="AU134">
        <f>AU24*(1+AU111)</f>
        <v/>
      </c>
      <c r="AV134">
        <f>AV24*(1+AV111)</f>
        <v/>
      </c>
      <c r="AW134">
        <f>AW24*(1+AW111)</f>
        <v/>
      </c>
      <c r="AX134">
        <f>AX24*(1+AX111)</f>
        <v/>
      </c>
      <c r="AY134">
        <f>AY24*(1+AY111)</f>
        <v/>
      </c>
      <c r="AZ134">
        <f>AZ24*(1+AZ111)</f>
        <v/>
      </c>
      <c r="BA134">
        <f>BA24*(1+BA111)</f>
        <v/>
      </c>
      <c r="BB134">
        <f>BB24*(1+BB111)</f>
        <v/>
      </c>
      <c r="BC134">
        <f>BC24*(1+BC111)</f>
        <v/>
      </c>
      <c r="BD134">
        <f>BD24*(1+BD111)</f>
        <v/>
      </c>
      <c r="BE134">
        <f>BE24*(1+BE111)</f>
        <v/>
      </c>
      <c r="BF134">
        <f>BF24*(1+BF111)</f>
        <v/>
      </c>
      <c r="BG134">
        <f>BG24*(1+BG111)</f>
        <v/>
      </c>
      <c r="BH134">
        <f>BH24*(1+BH111)</f>
        <v/>
      </c>
      <c r="BI134">
        <f>BI24*(1+BI111)</f>
        <v/>
      </c>
      <c r="BJ134">
        <f>BJ24*(1+BJ111)</f>
        <v/>
      </c>
      <c r="BK134">
        <f>BK24*(1+BK111)</f>
        <v/>
      </c>
      <c r="BL134">
        <f>BL24*(1+BL111)</f>
        <v/>
      </c>
      <c r="BM134">
        <f>BM24*(1+BM111)</f>
        <v/>
      </c>
      <c r="BN134">
        <f>BN24*(1+BN111)</f>
        <v/>
      </c>
      <c r="BO134">
        <f>BO24*(1+BO111)</f>
        <v/>
      </c>
      <c r="BP134">
        <f>BP24*(1+BP111)</f>
        <v/>
      </c>
      <c r="BQ134">
        <f>BQ24*(1+BQ111)</f>
        <v/>
      </c>
      <c r="BR134">
        <f>BR24*(1+BR111)</f>
        <v/>
      </c>
      <c r="BS134">
        <f>BS24*(1+BS111)</f>
        <v/>
      </c>
      <c r="BT134">
        <f>BT24*(1+BT111)</f>
        <v/>
      </c>
      <c r="BU134">
        <f>BU24*(1+BU111)</f>
        <v/>
      </c>
      <c r="BV134">
        <f>BV24*(1+BV111)</f>
        <v/>
      </c>
      <c r="BW134">
        <f>BW24*(1+BW111)</f>
        <v/>
      </c>
      <c r="BX134">
        <f>BX24*(1+BX111)</f>
        <v/>
      </c>
      <c r="BY134">
        <f>BY24*(1+BY111)</f>
        <v/>
      </c>
    </row>
    <row r="135" spans="1:77">
      <c r="A135">
        <f>CONCATENATE(A$124,B135)</f>
        <v/>
      </c>
      <c r="B135" t="s">
        <v>44</v>
      </c>
      <c r="D135">
        <f>D132</f>
        <v/>
      </c>
      <c r="G135">
        <f>SUM(G131:G132,G125)</f>
        <v/>
      </c>
      <c r="H135">
        <f>SUM(H131:H132,H125)</f>
        <v/>
      </c>
      <c r="I135">
        <f>SUM(I131:I132,I125)</f>
        <v/>
      </c>
      <c r="J135">
        <f>SUM(J131:J132,J125)</f>
        <v/>
      </c>
      <c r="K135">
        <f>SUM(K131:K132,K125)</f>
        <v/>
      </c>
      <c r="L135">
        <f>SUM(L131:L132,L125)</f>
        <v/>
      </c>
      <c r="M135">
        <f>SUM(M131:M132,M125)</f>
        <v/>
      </c>
      <c r="N135">
        <f>SUM(N131:N132,N125)</f>
        <v/>
      </c>
      <c r="O135">
        <f>SUM(O131:O132,O125)</f>
        <v/>
      </c>
      <c r="P135">
        <f>SUM(P131:P132,P125)</f>
        <v/>
      </c>
      <c r="Q135">
        <f>SUM(Q131:Q132,Q125)</f>
        <v/>
      </c>
      <c r="R135">
        <f>SUM(R131:R132,R125)</f>
        <v/>
      </c>
      <c r="S135">
        <f>SUM(S131:S132,S125)</f>
        <v/>
      </c>
      <c r="T135">
        <f>SUM(T131:T132,T125)</f>
        <v/>
      </c>
      <c r="U135">
        <f>SUM(U131:U132,U125)</f>
        <v/>
      </c>
      <c r="V135">
        <f>SUM(V131:V132,V125)</f>
        <v/>
      </c>
      <c r="W135">
        <f>SUM(W131:W132,W125)</f>
        <v/>
      </c>
      <c r="X135">
        <f>SUM(X131:X132,X125)</f>
        <v/>
      </c>
      <c r="Y135">
        <f>SUM(Y131:Y132,Y125)</f>
        <v/>
      </c>
      <c r="Z135">
        <f>SUM(Z131:Z132,Z125)</f>
        <v/>
      </c>
      <c r="AA135">
        <f>SUM(AA131:AA132,AA125)</f>
        <v/>
      </c>
      <c r="AB135">
        <f>SUM(AB131:AB132,AB125)</f>
        <v/>
      </c>
      <c r="AC135">
        <f>SUM(AC131:AC132,AC125)</f>
        <v/>
      </c>
      <c r="AD135">
        <f>SUM(AD131:AD132,AD125)</f>
        <v/>
      </c>
      <c r="AE135">
        <f>SUM(AE131:AE132,AE125)</f>
        <v/>
      </c>
      <c r="AF135">
        <f>SUM(AF131:AF132,AF125)</f>
        <v/>
      </c>
      <c r="AG135">
        <f>SUM(AG131:AG132,AG125)</f>
        <v/>
      </c>
      <c r="AH135">
        <f>SUM(AH131:AH132,AH125)</f>
        <v/>
      </c>
      <c r="AI135">
        <f>SUM(AI131:AI132,AI125)</f>
        <v/>
      </c>
      <c r="AJ135">
        <f>SUM(AJ131:AJ132,AJ125)</f>
        <v/>
      </c>
      <c r="AK135">
        <f>SUM(AK131:AK132,AK125)</f>
        <v/>
      </c>
      <c r="AL135">
        <f>SUM(AL131:AL132,AL125)</f>
        <v/>
      </c>
      <c r="AM135">
        <f>SUM(AM131:AM132,AM125)</f>
        <v/>
      </c>
      <c r="AN135">
        <f>SUM(AN131:AN132,AN125)</f>
        <v/>
      </c>
      <c r="AO135">
        <f>SUM(AO131:AO132,AO125)</f>
        <v/>
      </c>
      <c r="AP135">
        <f>SUM(AP131:AP132,AP125)</f>
        <v/>
      </c>
      <c r="AQ135">
        <f>SUM(AQ131:AQ132,AQ125)</f>
        <v/>
      </c>
      <c r="AR135">
        <f>SUM(AR131:AR132,AR125)</f>
        <v/>
      </c>
      <c r="AS135">
        <f>SUM(AS131:AS132,AS125)</f>
        <v/>
      </c>
      <c r="AT135">
        <f>SUM(AT131:AT132,AT125)</f>
        <v/>
      </c>
      <c r="AU135">
        <f>SUM(AU131:AU132,AU125)</f>
        <v/>
      </c>
      <c r="AV135">
        <f>SUM(AV131:AV132,AV125)</f>
        <v/>
      </c>
      <c r="AW135">
        <f>SUM(AW131:AW132,AW125)</f>
        <v/>
      </c>
      <c r="AX135">
        <f>SUM(AX131:AX132,AX125)</f>
        <v/>
      </c>
      <c r="AY135">
        <f>SUM(AY131:AY132,AY125)</f>
        <v/>
      </c>
      <c r="AZ135">
        <f>SUM(AZ131:AZ132,AZ125)</f>
        <v/>
      </c>
      <c r="BA135">
        <f>SUM(BA131:BA132,BA125)</f>
        <v/>
      </c>
      <c r="BB135">
        <f>SUM(BB131:BB132,BB125)</f>
        <v/>
      </c>
      <c r="BC135">
        <f>SUM(BC131:BC132,BC125)</f>
        <v/>
      </c>
      <c r="BD135">
        <f>SUM(BD131:BD132,BD125)</f>
        <v/>
      </c>
      <c r="BE135">
        <f>SUM(BE131:BE132,BE125)</f>
        <v/>
      </c>
      <c r="BF135">
        <f>SUM(BF131:BF132,BF125)</f>
        <v/>
      </c>
      <c r="BG135">
        <f>SUM(BG131:BG132,BG125)</f>
        <v/>
      </c>
      <c r="BH135">
        <f>SUM(BH131:BH132,BH125)</f>
        <v/>
      </c>
      <c r="BI135">
        <f>SUM(BI131:BI132,BI125)</f>
        <v/>
      </c>
      <c r="BJ135">
        <f>SUM(BJ131:BJ132,BJ125)</f>
        <v/>
      </c>
      <c r="BK135">
        <f>SUM(BK131:BK132,BK125)</f>
        <v/>
      </c>
      <c r="BL135">
        <f>SUM(BL131:BL132,BL125)</f>
        <v/>
      </c>
      <c r="BM135">
        <f>SUM(BM131:BM132,BM125)</f>
        <v/>
      </c>
      <c r="BN135">
        <f>SUM(BN131:BN132,BN125)</f>
        <v/>
      </c>
      <c r="BO135">
        <f>SUM(BO131:BO132,BO125)</f>
        <v/>
      </c>
      <c r="BP135">
        <f>SUM(BP131:BP132,BP125)</f>
        <v/>
      </c>
      <c r="BQ135">
        <f>SUM(BQ131:BQ132,BQ125)</f>
        <v/>
      </c>
      <c r="BR135">
        <f>SUM(BR131:BR132,BR125)</f>
        <v/>
      </c>
      <c r="BS135">
        <f>SUM(BS131:BS132,BS125)</f>
        <v/>
      </c>
      <c r="BT135">
        <f>SUM(BT131:BT132,BT125)</f>
        <v/>
      </c>
      <c r="BU135">
        <f>SUM(BU131:BU132,BU125)</f>
        <v/>
      </c>
      <c r="BV135">
        <f>SUM(BV131:BV132,BV125)</f>
        <v/>
      </c>
      <c r="BW135">
        <f>SUM(BW131:BW132,BW125)</f>
        <v/>
      </c>
      <c r="BX135">
        <f>SUM(BX131:BX132,BX125)</f>
        <v/>
      </c>
      <c r="BY135">
        <f>SUM(BY131:BY132,BY125)</f>
        <v/>
      </c>
    </row>
    <row r="136" spans="1:77">
      <c r="A136" t="s">
        <v>9</v>
      </c>
      <c r="B136" t="s">
        <v>24</v>
      </c>
      <c r="G136">
        <f>ABS((SUM(G138:G145)-G137)/G137)</f>
        <v/>
      </c>
      <c r="H136">
        <f>ABS((SUM(H138:H145)-H137)/H137)</f>
        <v/>
      </c>
      <c r="I136">
        <f>ABS((SUM(I138:I145)-I137)/I137)</f>
        <v/>
      </c>
      <c r="J136">
        <f>ABS((SUM(J138:J145)-J137)/J137)</f>
        <v/>
      </c>
      <c r="K136">
        <f>ABS((SUM(K138:K145)-K137)/K137)</f>
        <v/>
      </c>
      <c r="L136">
        <f>ABS((SUM(L138:L145)-L137)/L137)</f>
        <v/>
      </c>
      <c r="M136">
        <f>ABS((SUM(M138:M145)-M137)/M137)</f>
        <v/>
      </c>
      <c r="N136">
        <f>ABS((SUM(N138:N145)-N137)/N137)</f>
        <v/>
      </c>
      <c r="O136">
        <f>ABS((SUM(O138:O145)-O137)/O137)</f>
        <v/>
      </c>
      <c r="P136">
        <f>ABS((SUM(P138:P145)-P137)/P137)</f>
        <v/>
      </c>
      <c r="Q136">
        <f>ABS((SUM(Q138:Q145)-Q137)/Q137)</f>
        <v/>
      </c>
      <c r="R136">
        <f>ABS((SUM(R138:R145)-R137)/R137)</f>
        <v/>
      </c>
      <c r="S136">
        <f>ABS((SUM(S138:S145)-S137)/S137)</f>
        <v/>
      </c>
      <c r="T136">
        <f>ABS((SUM(T138:T145)-T137)/T137)</f>
        <v/>
      </c>
      <c r="U136">
        <f>ABS((SUM(U138:U145)-U137)/U137)</f>
        <v/>
      </c>
      <c r="V136">
        <f>ABS((SUM(V138:V145)-V137)/V137)</f>
        <v/>
      </c>
      <c r="W136">
        <f>ABS((SUM(W138:W145)-W137)/W137)</f>
        <v/>
      </c>
      <c r="X136">
        <f>ABS((SUM(X138:X145)-X137)/X137)</f>
        <v/>
      </c>
      <c r="Y136">
        <f>ABS((SUM(Y138:Y145)-Y137)/Y137)</f>
        <v/>
      </c>
      <c r="Z136">
        <f>ABS((SUM(Z138:Z145)-Z137)/Z137)</f>
        <v/>
      </c>
      <c r="AA136">
        <f>ABS((SUM(AA138:AA145)-AA137)/AA137)</f>
        <v/>
      </c>
      <c r="AB136">
        <f>ABS((SUM(AB138:AB145)-AB137)/AB137)</f>
        <v/>
      </c>
      <c r="AC136">
        <f>ABS((SUM(AC138:AC145)-AC137)/AC137)</f>
        <v/>
      </c>
      <c r="AD136">
        <f>ABS((SUM(AD138:AD145)-AD137)/AD137)</f>
        <v/>
      </c>
      <c r="AE136">
        <f>ABS((SUM(AE138:AE145)-AE137)/AE137)</f>
        <v/>
      </c>
      <c r="AF136">
        <f>ABS((SUM(AF138:AF145)-AF137)/AF137)</f>
        <v/>
      </c>
      <c r="AG136">
        <f>ABS((SUM(AG138:AG145)-AG137)/AG137)</f>
        <v/>
      </c>
      <c r="AH136">
        <f>ABS((SUM(AH138:AH145)-AH137)/AH137)</f>
        <v/>
      </c>
      <c r="AI136">
        <f>ABS((SUM(AI138:AI145)-AI137)/AI137)</f>
        <v/>
      </c>
      <c r="AJ136">
        <f>ABS((SUM(AJ138:AJ145)-AJ137)/AJ137)</f>
        <v/>
      </c>
      <c r="AK136">
        <f>ABS((SUM(AK138:AK145)-AK137)/AK137)</f>
        <v/>
      </c>
      <c r="AL136">
        <f>ABS((SUM(AL138:AL145)-AL137)/AL137)</f>
        <v/>
      </c>
      <c r="AM136">
        <f>ABS((SUM(AM138:AM145)-AM137)/AM137)</f>
        <v/>
      </c>
      <c r="AN136">
        <f>ABS((SUM(AN138:AN145)-AN137)/AN137)</f>
        <v/>
      </c>
      <c r="AO136">
        <f>ABS((SUM(AO138:AO145)-AO137)/AO137)</f>
        <v/>
      </c>
      <c r="AP136">
        <f>ABS((SUM(AP138:AP145)-AP137)/AP137)</f>
        <v/>
      </c>
      <c r="AQ136">
        <f>ABS((SUM(AQ138:AQ145)-AQ137)/AQ137)</f>
        <v/>
      </c>
      <c r="AR136">
        <f>ABS((SUM(AR138:AR145)-AR137)/AR137)</f>
        <v/>
      </c>
      <c r="AS136">
        <f>ABS((SUM(AS138:AS145)-AS137)/AS137)</f>
        <v/>
      </c>
      <c r="AT136">
        <f>ABS((SUM(AT138:AT145)-AT137)/AT137)</f>
        <v/>
      </c>
      <c r="AU136">
        <f>ABS((SUM(AU138:AU145)-AU137)/AU137)</f>
        <v/>
      </c>
      <c r="AV136">
        <f>ABS((SUM(AV138:AV145)-AV137)/AV137)</f>
        <v/>
      </c>
      <c r="AW136">
        <f>ABS((SUM(AW138:AW145)-AW137)/AW137)</f>
        <v/>
      </c>
      <c r="AX136">
        <f>ABS((SUM(AX138:AX145)-AX137)/AX137)</f>
        <v/>
      </c>
      <c r="AY136">
        <f>ABS((SUM(AY138:AY145)-AY137)/AY137)</f>
        <v/>
      </c>
      <c r="AZ136">
        <f>ABS((SUM(AZ138:AZ145)-AZ137)/AZ137)</f>
        <v/>
      </c>
      <c r="BA136">
        <f>ABS((SUM(BA138:BA145)-BA137)/BA137)</f>
        <v/>
      </c>
      <c r="BB136">
        <f>ABS((SUM(BB138:BB145)-BB137)/BB137)</f>
        <v/>
      </c>
      <c r="BC136">
        <f>ABS((SUM(BC138:BC145)-BC137)/BC137)</f>
        <v/>
      </c>
      <c r="BD136">
        <f>ABS((SUM(BD138:BD145)-BD137)/BD137)</f>
        <v/>
      </c>
      <c r="BE136">
        <f>ABS((SUM(BE138:BE145)-BE137)/BE137)</f>
        <v/>
      </c>
      <c r="BF136">
        <f>ABS((SUM(BF138:BF145)-BF137)/BF137)</f>
        <v/>
      </c>
      <c r="BG136">
        <f>ABS((SUM(BG138:BG145)-BG137)/BG137)</f>
        <v/>
      </c>
      <c r="BH136">
        <f>ABS((SUM(BH138:BH145)-BH137)/BH137)</f>
        <v/>
      </c>
      <c r="BI136">
        <f>ABS((SUM(BI138:BI145)-BI137)/BI137)</f>
        <v/>
      </c>
      <c r="BJ136">
        <f>ABS((SUM(BJ138:BJ145)-BJ137)/BJ137)</f>
        <v/>
      </c>
      <c r="BK136">
        <f>ABS((SUM(BK138:BK145)-BK137)/BK137)</f>
        <v/>
      </c>
      <c r="BL136">
        <f>ABS((SUM(BL138:BL145)-BL137)/BL137)</f>
        <v/>
      </c>
      <c r="BM136">
        <f>ABS((SUM(BM138:BM145)-BM137)/BM137)</f>
        <v/>
      </c>
      <c r="BN136">
        <f>ABS((SUM(BN138:BN145)-BN137)/BN137)</f>
        <v/>
      </c>
      <c r="BO136">
        <f>ABS((SUM(BO138:BO145)-BO137)/BO137)</f>
        <v/>
      </c>
      <c r="BP136">
        <f>ABS((SUM(BP138:BP145)-BP137)/BP137)</f>
        <v/>
      </c>
      <c r="BQ136">
        <f>ABS((SUM(BQ138:BQ145)-BQ137)/BQ137)</f>
        <v/>
      </c>
      <c r="BR136">
        <f>ABS((SUM(BR138:BR145)-BR137)/BR137)</f>
        <v/>
      </c>
      <c r="BS136">
        <f>ABS((SUM(BS138:BS145)-BS137)/BS137)</f>
        <v/>
      </c>
      <c r="BT136">
        <f>ABS((SUM(BT138:BT145)-BT137)/BT137)</f>
        <v/>
      </c>
      <c r="BU136">
        <f>ABS((SUM(BU138:BU145)-BU137)/BU137)</f>
        <v/>
      </c>
      <c r="BV136">
        <f>ABS((SUM(BV138:BV145)-BV137)/BV137)</f>
        <v/>
      </c>
      <c r="BW136">
        <f>ABS((SUM(BW138:BW145)-BW137)/BW137)</f>
        <v/>
      </c>
      <c r="BX136">
        <f>ABS((SUM(BX138:BX145)-BX137)/BX137)</f>
        <v/>
      </c>
      <c r="BY136">
        <f>ABS((SUM(BY138:BY145)-BY137)/BY137)</f>
        <v/>
      </c>
    </row>
    <row r="137" spans="1:77">
      <c r="A137">
        <f>CONCATENATE(A$136,B137)</f>
        <v/>
      </c>
      <c r="B137" t="s">
        <v>33</v>
      </c>
      <c r="D137" t="s">
        <v>35</v>
      </c>
      <c r="G137">
        <f>SUM(G138:G145)</f>
        <v/>
      </c>
      <c r="H137">
        <f>SUM(H138:H145)</f>
        <v/>
      </c>
      <c r="I137">
        <f>SUM(I138:I145)</f>
        <v/>
      </c>
      <c r="J137">
        <f>SUM(J138:J145)</f>
        <v/>
      </c>
      <c r="K137">
        <f>SUM(K138:K145)</f>
        <v/>
      </c>
      <c r="L137">
        <f>SUM(L138:L145)</f>
        <v/>
      </c>
      <c r="M137">
        <f>SUM(M138:M145)</f>
        <v/>
      </c>
      <c r="N137">
        <f>SUM(N138:N145)</f>
        <v/>
      </c>
      <c r="O137">
        <f>SUM(O138:O145)</f>
        <v/>
      </c>
      <c r="P137">
        <f>SUM(P138:P145)</f>
        <v/>
      </c>
      <c r="Q137">
        <f>SUM(Q138:Q145)</f>
        <v/>
      </c>
      <c r="R137">
        <f>SUM(R138:R145)</f>
        <v/>
      </c>
      <c r="S137">
        <f>SUM(S138:S145)</f>
        <v/>
      </c>
      <c r="T137">
        <f>SUM(T138:T145)</f>
        <v/>
      </c>
      <c r="U137">
        <f>SUM(U138:U145)</f>
        <v/>
      </c>
      <c r="V137">
        <f>SUM(V138:V145)</f>
        <v/>
      </c>
      <c r="W137">
        <f>SUM(W138:W145)</f>
        <v/>
      </c>
      <c r="X137">
        <f>SUM(X138:X145)</f>
        <v/>
      </c>
      <c r="Y137">
        <f>SUM(Y138:Y145)</f>
        <v/>
      </c>
      <c r="Z137">
        <f>SUM(Z138:Z145)</f>
        <v/>
      </c>
      <c r="AA137">
        <f>SUM(AA138:AA145)</f>
        <v/>
      </c>
      <c r="AB137">
        <f>SUM(AB138:AB145)</f>
        <v/>
      </c>
      <c r="AC137">
        <f>SUM(AC138:AC145)</f>
        <v/>
      </c>
      <c r="AD137">
        <f>SUM(AD138:AD145)</f>
        <v/>
      </c>
      <c r="AE137">
        <f>SUM(AE138:AE145)</f>
        <v/>
      </c>
      <c r="AF137">
        <f>SUM(AF138:AF145)</f>
        <v/>
      </c>
      <c r="AG137">
        <f>SUM(AG138:AG145)</f>
        <v/>
      </c>
      <c r="AH137">
        <f>SUM(AH138:AH145)</f>
        <v/>
      </c>
      <c r="AI137">
        <f>SUM(AI138:AI145)</f>
        <v/>
      </c>
      <c r="AJ137">
        <f>SUM(AJ138:AJ145)</f>
        <v/>
      </c>
      <c r="AK137">
        <f>SUM(AK138:AK145)</f>
        <v/>
      </c>
      <c r="AL137">
        <f>SUM(AL138:AL145)</f>
        <v/>
      </c>
      <c r="AM137">
        <f>SUM(AM138:AM145)</f>
        <v/>
      </c>
      <c r="AN137">
        <f>SUM(AN138:AN145)</f>
        <v/>
      </c>
      <c r="AO137">
        <f>SUM(AO138:AO145)</f>
        <v/>
      </c>
      <c r="AP137">
        <f>SUM(AP138:AP145)</f>
        <v/>
      </c>
      <c r="AQ137">
        <f>SUM(AQ138:AQ145)</f>
        <v/>
      </c>
      <c r="AR137">
        <f>SUM(AR138:AR145)</f>
        <v/>
      </c>
      <c r="AS137">
        <f>SUM(AS138:AS145)</f>
        <v/>
      </c>
      <c r="AT137">
        <f>SUM(AT138:AT145)</f>
        <v/>
      </c>
      <c r="AU137">
        <f>SUM(AU138:AU145)</f>
        <v/>
      </c>
      <c r="AV137">
        <f>SUM(AV138:AV145)</f>
        <v/>
      </c>
      <c r="AW137">
        <f>SUM(AW138:AW145)</f>
        <v/>
      </c>
      <c r="AX137">
        <f>SUM(AX138:AX145)</f>
        <v/>
      </c>
      <c r="AY137">
        <f>SUM(AY138:AY145)</f>
        <v/>
      </c>
      <c r="AZ137">
        <f>SUM(AZ138:AZ145)</f>
        <v/>
      </c>
      <c r="BA137">
        <f>SUM(BA138:BA145)</f>
        <v/>
      </c>
      <c r="BB137">
        <f>SUM(BB138:BB145)</f>
        <v/>
      </c>
      <c r="BC137">
        <f>SUM(BC138:BC145)</f>
        <v/>
      </c>
      <c r="BD137">
        <f>SUM(BD138:BD145)</f>
        <v/>
      </c>
      <c r="BE137">
        <f>SUM(BE138:BE145)</f>
        <v/>
      </c>
      <c r="BF137">
        <f>SUM(BF138:BF145)</f>
        <v/>
      </c>
      <c r="BG137">
        <f>SUM(BG138:BG145)</f>
        <v/>
      </c>
      <c r="BH137">
        <f>SUM(BH138:BH145)</f>
        <v/>
      </c>
      <c r="BI137">
        <f>SUM(BI138:BI145)</f>
        <v/>
      </c>
      <c r="BJ137">
        <f>SUM(BJ138:BJ145)</f>
        <v/>
      </c>
      <c r="BK137">
        <f>SUM(BK138:BK145)</f>
        <v/>
      </c>
      <c r="BL137">
        <f>SUM(BL138:BL145)</f>
        <v/>
      </c>
      <c r="BM137">
        <f>SUM(BM138:BM145)</f>
        <v/>
      </c>
      <c r="BN137">
        <f>SUM(BN138:BN145)</f>
        <v/>
      </c>
      <c r="BO137">
        <f>SUM(BO138:BO145)</f>
        <v/>
      </c>
      <c r="BP137">
        <f>SUM(BP138:BP145)</f>
        <v/>
      </c>
      <c r="BQ137">
        <f>SUM(BQ138:BQ145)</f>
        <v/>
      </c>
      <c r="BR137">
        <f>SUM(BR138:BR145)</f>
        <v/>
      </c>
      <c r="BS137">
        <f>SUM(BS138:BS145)</f>
        <v/>
      </c>
      <c r="BT137">
        <f>SUM(BT138:BT145)</f>
        <v/>
      </c>
      <c r="BU137">
        <f>SUM(BU138:BU145)</f>
        <v/>
      </c>
      <c r="BV137">
        <f>SUM(BV138:BV145)</f>
        <v/>
      </c>
      <c r="BW137">
        <f>SUM(BW138:BW145)</f>
        <v/>
      </c>
      <c r="BX137">
        <f>SUM(BX138:BX145)</f>
        <v/>
      </c>
      <c r="BY137">
        <f>SUM(BY138:BY145)</f>
        <v/>
      </c>
    </row>
    <row r="138" spans="1:77">
      <c r="A138">
        <f>CONCATENATE(A$136,B138)</f>
        <v/>
      </c>
      <c r="B138" t="s">
        <v>61</v>
      </c>
      <c r="D138" t="s">
        <v>35</v>
      </c>
      <c r="E138">
        <f>MATCH($B138,$B$97:$B$107,0)+ROW($B$97)-1</f>
        <v/>
      </c>
      <c r="G138">
        <f>G28*(1+INDEX($A:$BY,$E138,COLUMN(G138)))</f>
        <v/>
      </c>
      <c r="H138">
        <f>H28*(1+INDEX($A:$BY,$E138,COLUMN(H138)))</f>
        <v/>
      </c>
      <c r="I138">
        <f>I28*(1+INDEX($A:$BY,$E138,COLUMN(I138)))</f>
        <v/>
      </c>
      <c r="J138">
        <f>J28*(1+INDEX($A:$BY,$E138,COLUMN(J138)))</f>
        <v/>
      </c>
      <c r="K138">
        <f>K28*(1+INDEX($A:$BY,$E138,COLUMN(K138)))</f>
        <v/>
      </c>
      <c r="L138">
        <f>L28*(1+INDEX($A:$BY,$E138,COLUMN(L138)))</f>
        <v/>
      </c>
      <c r="M138">
        <f>M28*(1+INDEX($A:$BY,$E138,COLUMN(M138)))</f>
        <v/>
      </c>
      <c r="N138">
        <f>N28*(1+INDEX($A:$BY,$E138,COLUMN(N138)))</f>
        <v/>
      </c>
      <c r="O138">
        <f>O28*(1+INDEX($A:$BY,$E138,COLUMN(O138)))</f>
        <v/>
      </c>
      <c r="P138">
        <f>P28*(1+INDEX($A:$BY,$E138,COLUMN(P138)))</f>
        <v/>
      </c>
      <c r="Q138">
        <f>Q28*(1+INDEX($A:$BY,$E138,COLUMN(Q138)))</f>
        <v/>
      </c>
      <c r="R138">
        <f>R28*(1+INDEX($A:$BY,$E138,COLUMN(R138)))</f>
        <v/>
      </c>
      <c r="S138">
        <f>S28*(1+INDEX($A:$BY,$E138,COLUMN(S138)))</f>
        <v/>
      </c>
      <c r="T138">
        <f>T28*(1+INDEX($A:$BY,$E138,COLUMN(T138)))</f>
        <v/>
      </c>
      <c r="U138">
        <f>U28*(1+INDEX($A:$BY,$E138,COLUMN(U138)))</f>
        <v/>
      </c>
      <c r="V138">
        <f>V28*(1+INDEX($A:$BY,$E138,COLUMN(V138)))</f>
        <v/>
      </c>
      <c r="W138">
        <f>W28*(1+INDEX($A:$BY,$E138,COLUMN(W138)))</f>
        <v/>
      </c>
      <c r="X138">
        <f>X28*(1+INDEX($A:$BY,$E138,COLUMN(X138)))</f>
        <v/>
      </c>
      <c r="Y138">
        <f>Y28*(1+INDEX($A:$BY,$E138,COLUMN(Y138)))</f>
        <v/>
      </c>
      <c r="Z138">
        <f>Z28*(1+INDEX($A:$BY,$E138,COLUMN(Z138)))</f>
        <v/>
      </c>
      <c r="AA138">
        <f>AA28*(1+INDEX($A:$BY,$E138,COLUMN(AA138)))</f>
        <v/>
      </c>
      <c r="AB138">
        <f>AB28*(1+INDEX($A:$BY,$E138,COLUMN(AB138)))</f>
        <v/>
      </c>
      <c r="AC138">
        <f>AC28*(1+INDEX($A:$BY,$E138,COLUMN(AC138)))</f>
        <v/>
      </c>
      <c r="AD138">
        <f>AD28*(1+INDEX($A:$BY,$E138,COLUMN(AD138)))</f>
        <v/>
      </c>
      <c r="AE138">
        <f>AE28*(1+INDEX($A:$BY,$E138,COLUMN(AE138)))</f>
        <v/>
      </c>
      <c r="AF138">
        <f>AF28*(1+INDEX($A:$BY,$E138,COLUMN(AF138)))</f>
        <v/>
      </c>
      <c r="AG138">
        <f>AG28*(1+INDEX($A:$BY,$E138,COLUMN(AG138)))</f>
        <v/>
      </c>
      <c r="AH138">
        <f>AH28*(1+INDEX($A:$BY,$E138,COLUMN(AH138)))</f>
        <v/>
      </c>
      <c r="AI138">
        <f>AI28*(1+INDEX($A:$BY,$E138,COLUMN(AI138)))</f>
        <v/>
      </c>
      <c r="AJ138">
        <f>AJ28*(1+INDEX($A:$BY,$E138,COLUMN(AJ138)))</f>
        <v/>
      </c>
      <c r="AK138">
        <f>AK28*(1+INDEX($A:$BY,$E138,COLUMN(AK138)))</f>
        <v/>
      </c>
      <c r="AL138">
        <f>AL28*(1+INDEX($A:$BY,$E138,COLUMN(AL138)))</f>
        <v/>
      </c>
      <c r="AM138">
        <f>AM28*(1+INDEX($A:$BY,$E138,COLUMN(AM138)))</f>
        <v/>
      </c>
      <c r="AN138">
        <f>AN28*(1+INDEX($A:$BY,$E138,COLUMN(AN138)))</f>
        <v/>
      </c>
      <c r="AO138">
        <f>AO28*(1+INDEX($A:$BY,$E138,COLUMN(AO138)))</f>
        <v/>
      </c>
      <c r="AP138">
        <f>AP28*(1+INDEX($A:$BY,$E138,COLUMN(AP138)))</f>
        <v/>
      </c>
      <c r="AQ138">
        <f>AQ28*(1+INDEX($A:$BY,$E138,COLUMN(AQ138)))</f>
        <v/>
      </c>
      <c r="AR138">
        <f>AR28*(1+INDEX($A:$BY,$E138,COLUMN(AR138)))</f>
        <v/>
      </c>
      <c r="AS138">
        <f>AS28*(1+INDEX($A:$BY,$E138,COLUMN(AS138)))</f>
        <v/>
      </c>
      <c r="AT138">
        <f>AT28*(1+INDEX($A:$BY,$E138,COLUMN(AT138)))</f>
        <v/>
      </c>
      <c r="AU138">
        <f>AU28*(1+INDEX($A:$BY,$E138,COLUMN(AU138)))</f>
        <v/>
      </c>
      <c r="AV138">
        <f>AV28*(1+INDEX($A:$BY,$E138,COLUMN(AV138)))</f>
        <v/>
      </c>
      <c r="AW138">
        <f>AW28*(1+INDEX($A:$BY,$E138,COLUMN(AW138)))</f>
        <v/>
      </c>
      <c r="AX138">
        <f>AX28*(1+INDEX($A:$BY,$E138,COLUMN(AX138)))</f>
        <v/>
      </c>
      <c r="AY138">
        <f>AY28*(1+INDEX($A:$BY,$E138,COLUMN(AY138)))</f>
        <v/>
      </c>
      <c r="AZ138">
        <f>AZ28*(1+INDEX($A:$BY,$E138,COLUMN(AZ138)))</f>
        <v/>
      </c>
      <c r="BA138">
        <f>BA28*(1+INDEX($A:$BY,$E138,COLUMN(BA138)))</f>
        <v/>
      </c>
      <c r="BB138">
        <f>BB28*(1+INDEX($A:$BY,$E138,COLUMN(BB138)))</f>
        <v/>
      </c>
      <c r="BC138">
        <f>BC28*(1+INDEX($A:$BY,$E138,COLUMN(BC138)))</f>
        <v/>
      </c>
      <c r="BD138">
        <f>BD28*(1+INDEX($A:$BY,$E138,COLUMN(BD138)))</f>
        <v/>
      </c>
      <c r="BE138">
        <f>BE28*(1+INDEX($A:$BY,$E138,COLUMN(BE138)))</f>
        <v/>
      </c>
      <c r="BF138">
        <f>BF28*(1+INDEX($A:$BY,$E138,COLUMN(BF138)))</f>
        <v/>
      </c>
      <c r="BG138">
        <f>BG28*(1+INDEX($A:$BY,$E138,COLUMN(BG138)))</f>
        <v/>
      </c>
      <c r="BH138">
        <f>BH28*(1+INDEX($A:$BY,$E138,COLUMN(BH138)))</f>
        <v/>
      </c>
      <c r="BI138">
        <f>BI28*(1+INDEX($A:$BY,$E138,COLUMN(BI138)))</f>
        <v/>
      </c>
      <c r="BJ138">
        <f>BJ28*(1+INDEX($A:$BY,$E138,COLUMN(BJ138)))</f>
        <v/>
      </c>
      <c r="BK138">
        <f>BK28*(1+INDEX($A:$BY,$E138,COLUMN(BK138)))</f>
        <v/>
      </c>
      <c r="BL138">
        <f>BL28*(1+INDEX($A:$BY,$E138,COLUMN(BL138)))</f>
        <v/>
      </c>
      <c r="BM138">
        <f>BM28*(1+INDEX($A:$BY,$E138,COLUMN(BM138)))</f>
        <v/>
      </c>
      <c r="BN138">
        <f>BN28*(1+INDEX($A:$BY,$E138,COLUMN(BN138)))</f>
        <v/>
      </c>
      <c r="BO138">
        <f>BO28*(1+INDEX($A:$BY,$E138,COLUMN(BO138)))</f>
        <v/>
      </c>
      <c r="BP138">
        <f>BP28*(1+INDEX($A:$BY,$E138,COLUMN(BP138)))</f>
        <v/>
      </c>
      <c r="BQ138">
        <f>BQ28*(1+INDEX($A:$BY,$E138,COLUMN(BQ138)))</f>
        <v/>
      </c>
      <c r="BR138">
        <f>BR28*(1+INDEX($A:$BY,$E138,COLUMN(BR138)))</f>
        <v/>
      </c>
      <c r="BS138">
        <f>BS28*(1+INDEX($A:$BY,$E138,COLUMN(BS138)))</f>
        <v/>
      </c>
      <c r="BT138">
        <f>BT28*(1+INDEX($A:$BY,$E138,COLUMN(BT138)))</f>
        <v/>
      </c>
      <c r="BU138">
        <f>BU28*(1+INDEX($A:$BY,$E138,COLUMN(BU138)))</f>
        <v/>
      </c>
      <c r="BV138">
        <f>BV28*(1+INDEX($A:$BY,$E138,COLUMN(BV138)))</f>
        <v/>
      </c>
      <c r="BW138">
        <f>BW28*(1+INDEX($A:$BY,$E138,COLUMN(BW138)))</f>
        <v/>
      </c>
      <c r="BX138">
        <f>BX28*(1+INDEX($A:$BY,$E138,COLUMN(BX138)))</f>
        <v/>
      </c>
      <c r="BY138">
        <f>BY28*(1+INDEX($A:$BY,$E138,COLUMN(BY138)))</f>
        <v/>
      </c>
    </row>
    <row r="139" spans="1:77">
      <c r="A139">
        <f>CONCATENATE(A$136,B139)</f>
        <v/>
      </c>
      <c r="B139" t="s">
        <v>36</v>
      </c>
      <c r="D139" t="s">
        <v>35</v>
      </c>
      <c r="E139">
        <f>MATCH($B139,$B$97:$B$107,0)+ROW($B$97)-1</f>
        <v/>
      </c>
      <c r="G139">
        <f>G29*(1+INDEX($A:$BY,$E139,COLUMN(G139)))</f>
        <v/>
      </c>
      <c r="H139">
        <f>H29*(1+INDEX($A:$BY,$E139,COLUMN(H139)))</f>
        <v/>
      </c>
      <c r="I139">
        <f>I29*(1+INDEX($A:$BY,$E139,COLUMN(I139)))</f>
        <v/>
      </c>
      <c r="J139">
        <f>J29*(1+INDEX($A:$BY,$E139,COLUMN(J139)))</f>
        <v/>
      </c>
      <c r="K139">
        <f>K29*(1+INDEX($A:$BY,$E139,COLUMN(K139)))</f>
        <v/>
      </c>
      <c r="L139">
        <f>L29*(1+INDEX($A:$BY,$E139,COLUMN(L139)))</f>
        <v/>
      </c>
      <c r="M139">
        <f>M29*(1+INDEX($A:$BY,$E139,COLUMN(M139)))</f>
        <v/>
      </c>
      <c r="N139">
        <f>N29*(1+INDEX($A:$BY,$E139,COLUMN(N139)))</f>
        <v/>
      </c>
      <c r="O139">
        <f>O29*(1+INDEX($A:$BY,$E139,COLUMN(O139)))</f>
        <v/>
      </c>
      <c r="P139">
        <f>P29*(1+INDEX($A:$BY,$E139,COLUMN(P139)))</f>
        <v/>
      </c>
      <c r="Q139">
        <f>Q29*(1+INDEX($A:$BY,$E139,COLUMN(Q139)))</f>
        <v/>
      </c>
      <c r="R139">
        <f>R29*(1+INDEX($A:$BY,$E139,COLUMN(R139)))</f>
        <v/>
      </c>
      <c r="S139">
        <f>S29*(1+INDEX($A:$BY,$E139,COLUMN(S139)))</f>
        <v/>
      </c>
      <c r="T139">
        <f>T29*(1+INDEX($A:$BY,$E139,COLUMN(T139)))</f>
        <v/>
      </c>
      <c r="U139">
        <f>U29*(1+INDEX($A:$BY,$E139,COLUMN(U139)))</f>
        <v/>
      </c>
      <c r="V139">
        <f>V29*(1+INDEX($A:$BY,$E139,COLUMN(V139)))</f>
        <v/>
      </c>
      <c r="W139">
        <f>W29*(1+INDEX($A:$BY,$E139,COLUMN(W139)))</f>
        <v/>
      </c>
      <c r="X139">
        <f>X29*(1+INDEX($A:$BY,$E139,COLUMN(X139)))</f>
        <v/>
      </c>
      <c r="Y139">
        <f>Y29*(1+INDEX($A:$BY,$E139,COLUMN(Y139)))</f>
        <v/>
      </c>
      <c r="Z139">
        <f>Z29*(1+INDEX($A:$BY,$E139,COLUMN(Z139)))</f>
        <v/>
      </c>
      <c r="AA139">
        <f>AA29*(1+INDEX($A:$BY,$E139,COLUMN(AA139)))</f>
        <v/>
      </c>
      <c r="AB139">
        <f>AB29*(1+INDEX($A:$BY,$E139,COLUMN(AB139)))</f>
        <v/>
      </c>
      <c r="AC139">
        <f>AC29*(1+INDEX($A:$BY,$E139,COLUMN(AC139)))</f>
        <v/>
      </c>
      <c r="AD139">
        <f>AD29*(1+INDEX($A:$BY,$E139,COLUMN(AD139)))</f>
        <v/>
      </c>
      <c r="AE139">
        <f>AE29*(1+INDEX($A:$BY,$E139,COLUMN(AE139)))</f>
        <v/>
      </c>
      <c r="AF139">
        <f>AF29*(1+INDEX($A:$BY,$E139,COLUMN(AF139)))</f>
        <v/>
      </c>
      <c r="AG139">
        <f>AG29*(1+INDEX($A:$BY,$E139,COLUMN(AG139)))</f>
        <v/>
      </c>
      <c r="AH139">
        <f>AH29*(1+INDEX($A:$BY,$E139,COLUMN(AH139)))</f>
        <v/>
      </c>
      <c r="AI139">
        <f>AI29*(1+INDEX($A:$BY,$E139,COLUMN(AI139)))</f>
        <v/>
      </c>
      <c r="AJ139">
        <f>AJ29*(1+INDEX($A:$BY,$E139,COLUMN(AJ139)))</f>
        <v/>
      </c>
      <c r="AK139">
        <f>AK29*(1+INDEX($A:$BY,$E139,COLUMN(AK139)))</f>
        <v/>
      </c>
      <c r="AL139">
        <f>AL29*(1+INDEX($A:$BY,$E139,COLUMN(AL139)))</f>
        <v/>
      </c>
      <c r="AM139">
        <f>AM29*(1+INDEX($A:$BY,$E139,COLUMN(AM139)))</f>
        <v/>
      </c>
      <c r="AN139">
        <f>AN29*(1+INDEX($A:$BY,$E139,COLUMN(AN139)))</f>
        <v/>
      </c>
      <c r="AO139">
        <f>AO29*(1+INDEX($A:$BY,$E139,COLUMN(AO139)))</f>
        <v/>
      </c>
      <c r="AP139">
        <f>AP29*(1+INDEX($A:$BY,$E139,COLUMN(AP139)))</f>
        <v/>
      </c>
      <c r="AQ139">
        <f>AQ29*(1+INDEX($A:$BY,$E139,COLUMN(AQ139)))</f>
        <v/>
      </c>
      <c r="AR139">
        <f>AR29*(1+INDEX($A:$BY,$E139,COLUMN(AR139)))</f>
        <v/>
      </c>
      <c r="AS139">
        <f>AS29*(1+INDEX($A:$BY,$E139,COLUMN(AS139)))</f>
        <v/>
      </c>
      <c r="AT139">
        <f>AT29*(1+INDEX($A:$BY,$E139,COLUMN(AT139)))</f>
        <v/>
      </c>
      <c r="AU139">
        <f>AU29*(1+INDEX($A:$BY,$E139,COLUMN(AU139)))</f>
        <v/>
      </c>
      <c r="AV139">
        <f>AV29*(1+INDEX($A:$BY,$E139,COLUMN(AV139)))</f>
        <v/>
      </c>
      <c r="AW139">
        <f>AW29*(1+INDEX($A:$BY,$E139,COLUMN(AW139)))</f>
        <v/>
      </c>
      <c r="AX139">
        <f>AX29*(1+INDEX($A:$BY,$E139,COLUMN(AX139)))</f>
        <v/>
      </c>
      <c r="AY139">
        <f>AY29*(1+INDEX($A:$BY,$E139,COLUMN(AY139)))</f>
        <v/>
      </c>
      <c r="AZ139">
        <f>AZ29*(1+INDEX($A:$BY,$E139,COLUMN(AZ139)))</f>
        <v/>
      </c>
      <c r="BA139">
        <f>BA29*(1+INDEX($A:$BY,$E139,COLUMN(BA139)))</f>
        <v/>
      </c>
      <c r="BB139">
        <f>BB29*(1+INDEX($A:$BY,$E139,COLUMN(BB139)))</f>
        <v/>
      </c>
      <c r="BC139">
        <f>BC29*(1+INDEX($A:$BY,$E139,COLUMN(BC139)))</f>
        <v/>
      </c>
      <c r="BD139">
        <f>BD29*(1+INDEX($A:$BY,$E139,COLUMN(BD139)))</f>
        <v/>
      </c>
      <c r="BE139">
        <f>BE29*(1+INDEX($A:$BY,$E139,COLUMN(BE139)))</f>
        <v/>
      </c>
      <c r="BF139">
        <f>BF29*(1+INDEX($A:$BY,$E139,COLUMN(BF139)))</f>
        <v/>
      </c>
      <c r="BG139">
        <f>BG29*(1+INDEX($A:$BY,$E139,COLUMN(BG139)))</f>
        <v/>
      </c>
      <c r="BH139">
        <f>BH29*(1+INDEX($A:$BY,$E139,COLUMN(BH139)))</f>
        <v/>
      </c>
      <c r="BI139">
        <f>BI29*(1+INDEX($A:$BY,$E139,COLUMN(BI139)))</f>
        <v/>
      </c>
      <c r="BJ139">
        <f>BJ29*(1+INDEX($A:$BY,$E139,COLUMN(BJ139)))</f>
        <v/>
      </c>
      <c r="BK139">
        <f>BK29*(1+INDEX($A:$BY,$E139,COLUMN(BK139)))</f>
        <v/>
      </c>
      <c r="BL139">
        <f>BL29*(1+INDEX($A:$BY,$E139,COLUMN(BL139)))</f>
        <v/>
      </c>
      <c r="BM139">
        <f>BM29*(1+INDEX($A:$BY,$E139,COLUMN(BM139)))</f>
        <v/>
      </c>
      <c r="BN139">
        <f>BN29*(1+INDEX($A:$BY,$E139,COLUMN(BN139)))</f>
        <v/>
      </c>
      <c r="BO139">
        <f>BO29*(1+INDEX($A:$BY,$E139,COLUMN(BO139)))</f>
        <v/>
      </c>
      <c r="BP139">
        <f>BP29*(1+INDEX($A:$BY,$E139,COLUMN(BP139)))</f>
        <v/>
      </c>
      <c r="BQ139">
        <f>BQ29*(1+INDEX($A:$BY,$E139,COLUMN(BQ139)))</f>
        <v/>
      </c>
      <c r="BR139">
        <f>BR29*(1+INDEX($A:$BY,$E139,COLUMN(BR139)))</f>
        <v/>
      </c>
      <c r="BS139">
        <f>BS29*(1+INDEX($A:$BY,$E139,COLUMN(BS139)))</f>
        <v/>
      </c>
      <c r="BT139">
        <f>BT29*(1+INDEX($A:$BY,$E139,COLUMN(BT139)))</f>
        <v/>
      </c>
      <c r="BU139">
        <f>BU29*(1+INDEX($A:$BY,$E139,COLUMN(BU139)))</f>
        <v/>
      </c>
      <c r="BV139">
        <f>BV29*(1+INDEX($A:$BY,$E139,COLUMN(BV139)))</f>
        <v/>
      </c>
      <c r="BW139">
        <f>BW29*(1+INDEX($A:$BY,$E139,COLUMN(BW139)))</f>
        <v/>
      </c>
      <c r="BX139">
        <f>BX29*(1+INDEX($A:$BY,$E139,COLUMN(BX139)))</f>
        <v/>
      </c>
      <c r="BY139">
        <f>BY29*(1+INDEX($A:$BY,$E139,COLUMN(BY139)))</f>
        <v/>
      </c>
    </row>
    <row r="140" spans="1:77">
      <c r="A140">
        <f>CONCATENATE(A$136,B140)</f>
        <v/>
      </c>
      <c r="B140" t="s">
        <v>47</v>
      </c>
      <c r="D140" t="s">
        <v>35</v>
      </c>
      <c r="E140">
        <f>MATCH($B140,$B$97:$B$107,0)+ROW($B$97)-1</f>
        <v/>
      </c>
      <c r="G140">
        <f>G30*(1+INDEX($A:$BY,$E140,COLUMN(G140)))</f>
        <v/>
      </c>
      <c r="H140">
        <f>H30*(1+INDEX($A:$BY,$E140,COLUMN(H140)))</f>
        <v/>
      </c>
      <c r="I140">
        <f>I30*(1+INDEX($A:$BY,$E140,COLUMN(I140)))</f>
        <v/>
      </c>
      <c r="J140">
        <f>J30*(1+INDEX($A:$BY,$E140,COLUMN(J140)))</f>
        <v/>
      </c>
      <c r="K140">
        <f>K30*(1+INDEX($A:$BY,$E140,COLUMN(K140)))</f>
        <v/>
      </c>
      <c r="L140">
        <f>L30*(1+INDEX($A:$BY,$E140,COLUMN(L140)))</f>
        <v/>
      </c>
      <c r="M140">
        <f>M30*(1+INDEX($A:$BY,$E140,COLUMN(M140)))</f>
        <v/>
      </c>
      <c r="N140">
        <f>N30*(1+INDEX($A:$BY,$E140,COLUMN(N140)))</f>
        <v/>
      </c>
      <c r="O140">
        <f>O30*(1+INDEX($A:$BY,$E140,COLUMN(O140)))</f>
        <v/>
      </c>
      <c r="P140">
        <f>P30*(1+INDEX($A:$BY,$E140,COLUMN(P140)))</f>
        <v/>
      </c>
      <c r="Q140">
        <f>Q30*(1+INDEX($A:$BY,$E140,COLUMN(Q140)))</f>
        <v/>
      </c>
      <c r="R140">
        <f>R30*(1+INDEX($A:$BY,$E140,COLUMN(R140)))</f>
        <v/>
      </c>
      <c r="S140">
        <f>S30*(1+INDEX($A:$BY,$E140,COLUMN(S140)))</f>
        <v/>
      </c>
      <c r="T140">
        <f>T30*(1+INDEX($A:$BY,$E140,COLUMN(T140)))</f>
        <v/>
      </c>
      <c r="U140">
        <f>U30*(1+INDEX($A:$BY,$E140,COLUMN(U140)))</f>
        <v/>
      </c>
      <c r="V140">
        <f>V30*(1+INDEX($A:$BY,$E140,COLUMN(V140)))</f>
        <v/>
      </c>
      <c r="W140">
        <f>W30*(1+INDEX($A:$BY,$E140,COLUMN(W140)))</f>
        <v/>
      </c>
      <c r="X140">
        <f>X30*(1+INDEX($A:$BY,$E140,COLUMN(X140)))</f>
        <v/>
      </c>
      <c r="Y140">
        <f>Y30*(1+INDEX($A:$BY,$E140,COLUMN(Y140)))</f>
        <v/>
      </c>
      <c r="Z140">
        <f>Z30*(1+INDEX($A:$BY,$E140,COLUMN(Z140)))</f>
        <v/>
      </c>
      <c r="AA140">
        <f>AA30*(1+INDEX($A:$BY,$E140,COLUMN(AA140)))</f>
        <v/>
      </c>
      <c r="AB140">
        <f>AB30*(1+INDEX($A:$BY,$E140,COLUMN(AB140)))</f>
        <v/>
      </c>
      <c r="AC140">
        <f>AC30*(1+INDEX($A:$BY,$E140,COLUMN(AC140)))</f>
        <v/>
      </c>
      <c r="AD140">
        <f>AD30*(1+INDEX($A:$BY,$E140,COLUMN(AD140)))</f>
        <v/>
      </c>
      <c r="AE140">
        <f>AE30*(1+INDEX($A:$BY,$E140,COLUMN(AE140)))</f>
        <v/>
      </c>
      <c r="AF140">
        <f>AF30*(1+INDEX($A:$BY,$E140,COLUMN(AF140)))</f>
        <v/>
      </c>
      <c r="AG140">
        <f>AG30*(1+INDEX($A:$BY,$E140,COLUMN(AG140)))</f>
        <v/>
      </c>
      <c r="AH140">
        <f>AH30*(1+INDEX($A:$BY,$E140,COLUMN(AH140)))</f>
        <v/>
      </c>
      <c r="AI140">
        <f>AI30*(1+INDEX($A:$BY,$E140,COLUMN(AI140)))</f>
        <v/>
      </c>
      <c r="AJ140">
        <f>AJ30*(1+INDEX($A:$BY,$E140,COLUMN(AJ140)))</f>
        <v/>
      </c>
      <c r="AK140">
        <f>AK30*(1+INDEX($A:$BY,$E140,COLUMN(AK140)))</f>
        <v/>
      </c>
      <c r="AL140">
        <f>AL30*(1+INDEX($A:$BY,$E140,COLUMN(AL140)))</f>
        <v/>
      </c>
      <c r="AM140">
        <f>AM30*(1+INDEX($A:$BY,$E140,COLUMN(AM140)))</f>
        <v/>
      </c>
      <c r="AN140">
        <f>AN30*(1+INDEX($A:$BY,$E140,COLUMN(AN140)))</f>
        <v/>
      </c>
      <c r="AO140">
        <f>AO30*(1+INDEX($A:$BY,$E140,COLUMN(AO140)))</f>
        <v/>
      </c>
      <c r="AP140">
        <f>AP30*(1+INDEX($A:$BY,$E140,COLUMN(AP140)))</f>
        <v/>
      </c>
      <c r="AQ140">
        <f>AQ30*(1+INDEX($A:$BY,$E140,COLUMN(AQ140)))</f>
        <v/>
      </c>
      <c r="AR140">
        <f>AR30*(1+INDEX($A:$BY,$E140,COLUMN(AR140)))</f>
        <v/>
      </c>
      <c r="AS140">
        <f>AS30*(1+INDEX($A:$BY,$E140,COLUMN(AS140)))</f>
        <v/>
      </c>
      <c r="AT140">
        <f>AT30*(1+INDEX($A:$BY,$E140,COLUMN(AT140)))</f>
        <v/>
      </c>
      <c r="AU140">
        <f>AU30*(1+INDEX($A:$BY,$E140,COLUMN(AU140)))</f>
        <v/>
      </c>
      <c r="AV140">
        <f>AV30*(1+INDEX($A:$BY,$E140,COLUMN(AV140)))</f>
        <v/>
      </c>
      <c r="AW140">
        <f>AW30*(1+INDEX($A:$BY,$E140,COLUMN(AW140)))</f>
        <v/>
      </c>
      <c r="AX140">
        <f>AX30*(1+INDEX($A:$BY,$E140,COLUMN(AX140)))</f>
        <v/>
      </c>
      <c r="AY140">
        <f>AY30*(1+INDEX($A:$BY,$E140,COLUMN(AY140)))</f>
        <v/>
      </c>
      <c r="AZ140">
        <f>AZ30*(1+INDEX($A:$BY,$E140,COLUMN(AZ140)))</f>
        <v/>
      </c>
      <c r="BA140">
        <f>BA30*(1+INDEX($A:$BY,$E140,COLUMN(BA140)))</f>
        <v/>
      </c>
      <c r="BB140">
        <f>BB30*(1+INDEX($A:$BY,$E140,COLUMN(BB140)))</f>
        <v/>
      </c>
      <c r="BC140">
        <f>BC30*(1+INDEX($A:$BY,$E140,COLUMN(BC140)))</f>
        <v/>
      </c>
      <c r="BD140">
        <f>BD30*(1+INDEX($A:$BY,$E140,COLUMN(BD140)))</f>
        <v/>
      </c>
      <c r="BE140">
        <f>BE30*(1+INDEX($A:$BY,$E140,COLUMN(BE140)))</f>
        <v/>
      </c>
      <c r="BF140">
        <f>BF30*(1+INDEX($A:$BY,$E140,COLUMN(BF140)))</f>
        <v/>
      </c>
      <c r="BG140">
        <f>BG30*(1+INDEX($A:$BY,$E140,COLUMN(BG140)))</f>
        <v/>
      </c>
      <c r="BH140">
        <f>BH30*(1+INDEX($A:$BY,$E140,COLUMN(BH140)))</f>
        <v/>
      </c>
      <c r="BI140">
        <f>BI30*(1+INDEX($A:$BY,$E140,COLUMN(BI140)))</f>
        <v/>
      </c>
      <c r="BJ140">
        <f>BJ30*(1+INDEX($A:$BY,$E140,COLUMN(BJ140)))</f>
        <v/>
      </c>
      <c r="BK140">
        <f>BK30*(1+INDEX($A:$BY,$E140,COLUMN(BK140)))</f>
        <v/>
      </c>
      <c r="BL140">
        <f>BL30*(1+INDEX($A:$BY,$E140,COLUMN(BL140)))</f>
        <v/>
      </c>
      <c r="BM140">
        <f>BM30*(1+INDEX($A:$BY,$E140,COLUMN(BM140)))</f>
        <v/>
      </c>
      <c r="BN140">
        <f>BN30*(1+INDEX($A:$BY,$E140,COLUMN(BN140)))</f>
        <v/>
      </c>
      <c r="BO140">
        <f>BO30*(1+INDEX($A:$BY,$E140,COLUMN(BO140)))</f>
        <v/>
      </c>
      <c r="BP140">
        <f>BP30*(1+INDEX($A:$BY,$E140,COLUMN(BP140)))</f>
        <v/>
      </c>
      <c r="BQ140">
        <f>BQ30*(1+INDEX($A:$BY,$E140,COLUMN(BQ140)))</f>
        <v/>
      </c>
      <c r="BR140">
        <f>BR30*(1+INDEX($A:$BY,$E140,COLUMN(BR140)))</f>
        <v/>
      </c>
      <c r="BS140">
        <f>BS30*(1+INDEX($A:$BY,$E140,COLUMN(BS140)))</f>
        <v/>
      </c>
      <c r="BT140">
        <f>BT30*(1+INDEX($A:$BY,$E140,COLUMN(BT140)))</f>
        <v/>
      </c>
      <c r="BU140">
        <f>BU30*(1+INDEX($A:$BY,$E140,COLUMN(BU140)))</f>
        <v/>
      </c>
      <c r="BV140">
        <f>BV30*(1+INDEX($A:$BY,$E140,COLUMN(BV140)))</f>
        <v/>
      </c>
      <c r="BW140">
        <f>BW30*(1+INDEX($A:$BY,$E140,COLUMN(BW140)))</f>
        <v/>
      </c>
      <c r="BX140">
        <f>BX30*(1+INDEX($A:$BY,$E140,COLUMN(BX140)))</f>
        <v/>
      </c>
      <c r="BY140">
        <f>BY30*(1+INDEX($A:$BY,$E140,COLUMN(BY140)))</f>
        <v/>
      </c>
    </row>
    <row r="141" spans="1:77">
      <c r="A141">
        <f>CONCATENATE(A$136,B141)</f>
        <v/>
      </c>
      <c r="B141" t="s">
        <v>38</v>
      </c>
      <c r="D141" t="s">
        <v>35</v>
      </c>
      <c r="E141">
        <f>MATCH($B141,$B$97:$B$107,0)+ROW($B$97)-1</f>
        <v/>
      </c>
      <c r="G141">
        <f>G31*(1+INDEX($A:$BY,$E141,COLUMN(G141)))</f>
        <v/>
      </c>
      <c r="H141">
        <f>H31*(1+INDEX($A:$BY,$E141,COLUMN(H141)))</f>
        <v/>
      </c>
      <c r="I141">
        <f>I31*(1+INDEX($A:$BY,$E141,COLUMN(I141)))</f>
        <v/>
      </c>
      <c r="J141">
        <f>J31*(1+INDEX($A:$BY,$E141,COLUMN(J141)))</f>
        <v/>
      </c>
      <c r="K141">
        <f>K31*(1+INDEX($A:$BY,$E141,COLUMN(K141)))</f>
        <v/>
      </c>
      <c r="L141">
        <f>L31*(1+INDEX($A:$BY,$E141,COLUMN(L141)))</f>
        <v/>
      </c>
      <c r="M141">
        <f>M31*(1+INDEX($A:$BY,$E141,COLUMN(M141)))</f>
        <v/>
      </c>
      <c r="N141">
        <f>N31*(1+INDEX($A:$BY,$E141,COLUMN(N141)))</f>
        <v/>
      </c>
      <c r="O141">
        <f>O31*(1+INDEX($A:$BY,$E141,COLUMN(O141)))</f>
        <v/>
      </c>
      <c r="P141">
        <f>P31*(1+INDEX($A:$BY,$E141,COLUMN(P141)))</f>
        <v/>
      </c>
      <c r="Q141">
        <f>Q31*(1+INDEX($A:$BY,$E141,COLUMN(Q141)))</f>
        <v/>
      </c>
      <c r="R141">
        <f>R31*(1+INDEX($A:$BY,$E141,COLUMN(R141)))</f>
        <v/>
      </c>
      <c r="S141">
        <f>S31*(1+INDEX($A:$BY,$E141,COLUMN(S141)))</f>
        <v/>
      </c>
      <c r="T141">
        <f>T31*(1+INDEX($A:$BY,$E141,COLUMN(T141)))</f>
        <v/>
      </c>
      <c r="U141">
        <f>U31*(1+INDEX($A:$BY,$E141,COLUMN(U141)))</f>
        <v/>
      </c>
      <c r="V141">
        <f>V31*(1+INDEX($A:$BY,$E141,COLUMN(V141)))</f>
        <v/>
      </c>
      <c r="W141">
        <f>W31*(1+INDEX($A:$BY,$E141,COLUMN(W141)))</f>
        <v/>
      </c>
      <c r="X141">
        <f>X31*(1+INDEX($A:$BY,$E141,COLUMN(X141)))</f>
        <v/>
      </c>
      <c r="Y141">
        <f>Y31*(1+INDEX($A:$BY,$E141,COLUMN(Y141)))</f>
        <v/>
      </c>
      <c r="Z141">
        <f>Z31*(1+INDEX($A:$BY,$E141,COLUMN(Z141)))</f>
        <v/>
      </c>
      <c r="AA141">
        <f>AA31*(1+INDEX($A:$BY,$E141,COLUMN(AA141)))</f>
        <v/>
      </c>
      <c r="AB141">
        <f>AB31*(1+INDEX($A:$BY,$E141,COLUMN(AB141)))</f>
        <v/>
      </c>
      <c r="AC141">
        <f>AC31*(1+INDEX($A:$BY,$E141,COLUMN(AC141)))</f>
        <v/>
      </c>
      <c r="AD141">
        <f>AD31*(1+INDEX($A:$BY,$E141,COLUMN(AD141)))</f>
        <v/>
      </c>
      <c r="AE141">
        <f>AE31*(1+INDEX($A:$BY,$E141,COLUMN(AE141)))</f>
        <v/>
      </c>
      <c r="AF141">
        <f>AF31*(1+INDEX($A:$BY,$E141,COLUMN(AF141)))</f>
        <v/>
      </c>
      <c r="AG141">
        <f>AG31*(1+INDEX($A:$BY,$E141,COLUMN(AG141)))</f>
        <v/>
      </c>
      <c r="AH141">
        <f>AH31*(1+INDEX($A:$BY,$E141,COLUMN(AH141)))</f>
        <v/>
      </c>
      <c r="AI141">
        <f>AI31*(1+INDEX($A:$BY,$E141,COLUMN(AI141)))</f>
        <v/>
      </c>
      <c r="AJ141">
        <f>AJ31*(1+INDEX($A:$BY,$E141,COLUMN(AJ141)))</f>
        <v/>
      </c>
      <c r="AK141">
        <f>AK31*(1+INDEX($A:$BY,$E141,COLUMN(AK141)))</f>
        <v/>
      </c>
      <c r="AL141">
        <f>AL31*(1+INDEX($A:$BY,$E141,COLUMN(AL141)))</f>
        <v/>
      </c>
      <c r="AM141">
        <f>AM31*(1+INDEX($A:$BY,$E141,COLUMN(AM141)))</f>
        <v/>
      </c>
      <c r="AN141">
        <f>AN31*(1+INDEX($A:$BY,$E141,COLUMN(AN141)))</f>
        <v/>
      </c>
      <c r="AO141">
        <f>AO31*(1+INDEX($A:$BY,$E141,COLUMN(AO141)))</f>
        <v/>
      </c>
      <c r="AP141">
        <f>AP31*(1+INDEX($A:$BY,$E141,COLUMN(AP141)))</f>
        <v/>
      </c>
      <c r="AQ141">
        <f>AQ31*(1+INDEX($A:$BY,$E141,COLUMN(AQ141)))</f>
        <v/>
      </c>
      <c r="AR141">
        <f>AR31*(1+INDEX($A:$BY,$E141,COLUMN(AR141)))</f>
        <v/>
      </c>
      <c r="AS141">
        <f>AS31*(1+INDEX($A:$BY,$E141,COLUMN(AS141)))</f>
        <v/>
      </c>
      <c r="AT141">
        <f>AT31*(1+INDEX($A:$BY,$E141,COLUMN(AT141)))</f>
        <v/>
      </c>
      <c r="AU141">
        <f>AU31*(1+INDEX($A:$BY,$E141,COLUMN(AU141)))</f>
        <v/>
      </c>
      <c r="AV141">
        <f>AV31*(1+INDEX($A:$BY,$E141,COLUMN(AV141)))</f>
        <v/>
      </c>
      <c r="AW141">
        <f>AW31*(1+INDEX($A:$BY,$E141,COLUMN(AW141)))</f>
        <v/>
      </c>
      <c r="AX141">
        <f>AX31*(1+INDEX($A:$BY,$E141,COLUMN(AX141)))</f>
        <v/>
      </c>
      <c r="AY141">
        <f>AY31*(1+INDEX($A:$BY,$E141,COLUMN(AY141)))</f>
        <v/>
      </c>
      <c r="AZ141">
        <f>AZ31*(1+INDEX($A:$BY,$E141,COLUMN(AZ141)))</f>
        <v/>
      </c>
      <c r="BA141">
        <f>BA31*(1+INDEX($A:$BY,$E141,COLUMN(BA141)))</f>
        <v/>
      </c>
      <c r="BB141">
        <f>BB31*(1+INDEX($A:$BY,$E141,COLUMN(BB141)))</f>
        <v/>
      </c>
      <c r="BC141">
        <f>BC31*(1+INDEX($A:$BY,$E141,COLUMN(BC141)))</f>
        <v/>
      </c>
      <c r="BD141">
        <f>BD31*(1+INDEX($A:$BY,$E141,COLUMN(BD141)))</f>
        <v/>
      </c>
      <c r="BE141">
        <f>BE31*(1+INDEX($A:$BY,$E141,COLUMN(BE141)))</f>
        <v/>
      </c>
      <c r="BF141">
        <f>BF31*(1+INDEX($A:$BY,$E141,COLUMN(BF141)))</f>
        <v/>
      </c>
      <c r="BG141">
        <f>BG31*(1+INDEX($A:$BY,$E141,COLUMN(BG141)))</f>
        <v/>
      </c>
      <c r="BH141">
        <f>BH31*(1+INDEX($A:$BY,$E141,COLUMN(BH141)))</f>
        <v/>
      </c>
      <c r="BI141">
        <f>BI31*(1+INDEX($A:$BY,$E141,COLUMN(BI141)))</f>
        <v/>
      </c>
      <c r="BJ141">
        <f>BJ31*(1+INDEX($A:$BY,$E141,COLUMN(BJ141)))</f>
        <v/>
      </c>
      <c r="BK141">
        <f>BK31*(1+INDEX($A:$BY,$E141,COLUMN(BK141)))</f>
        <v/>
      </c>
      <c r="BL141">
        <f>BL31*(1+INDEX($A:$BY,$E141,COLUMN(BL141)))</f>
        <v/>
      </c>
      <c r="BM141">
        <f>BM31*(1+INDEX($A:$BY,$E141,COLUMN(BM141)))</f>
        <v/>
      </c>
      <c r="BN141">
        <f>BN31*(1+INDEX($A:$BY,$E141,COLUMN(BN141)))</f>
        <v/>
      </c>
      <c r="BO141">
        <f>BO31*(1+INDEX($A:$BY,$E141,COLUMN(BO141)))</f>
        <v/>
      </c>
      <c r="BP141">
        <f>BP31*(1+INDEX($A:$BY,$E141,COLUMN(BP141)))</f>
        <v/>
      </c>
      <c r="BQ141">
        <f>BQ31*(1+INDEX($A:$BY,$E141,COLUMN(BQ141)))</f>
        <v/>
      </c>
      <c r="BR141">
        <f>BR31*(1+INDEX($A:$BY,$E141,COLUMN(BR141)))</f>
        <v/>
      </c>
      <c r="BS141">
        <f>BS31*(1+INDEX($A:$BY,$E141,COLUMN(BS141)))</f>
        <v/>
      </c>
      <c r="BT141">
        <f>BT31*(1+INDEX($A:$BY,$E141,COLUMN(BT141)))</f>
        <v/>
      </c>
      <c r="BU141">
        <f>BU31*(1+INDEX($A:$BY,$E141,COLUMN(BU141)))</f>
        <v/>
      </c>
      <c r="BV141">
        <f>BV31*(1+INDEX($A:$BY,$E141,COLUMN(BV141)))</f>
        <v/>
      </c>
      <c r="BW141">
        <f>BW31*(1+INDEX($A:$BY,$E141,COLUMN(BW141)))</f>
        <v/>
      </c>
      <c r="BX141">
        <f>BX31*(1+INDEX($A:$BY,$E141,COLUMN(BX141)))</f>
        <v/>
      </c>
      <c r="BY141">
        <f>BY31*(1+INDEX($A:$BY,$E141,COLUMN(BY141)))</f>
        <v/>
      </c>
    </row>
    <row r="142" spans="1:77">
      <c r="A142">
        <f>CONCATENATE(A$136,B142)</f>
        <v/>
      </c>
      <c r="B142" t="s">
        <v>66</v>
      </c>
      <c r="D142" t="s">
        <v>35</v>
      </c>
      <c r="E142">
        <f>MATCH($B142,$B$97:$B$107,0)+ROW($B$97)-1</f>
        <v/>
      </c>
      <c r="G142">
        <f>G32*(1+INDEX($A:$BY,$E142,COLUMN(G142)))</f>
        <v/>
      </c>
      <c r="H142">
        <f>H32*(1+INDEX($A:$BY,$E142,COLUMN(H142)))</f>
        <v/>
      </c>
      <c r="I142">
        <f>I32*(1+INDEX($A:$BY,$E142,COLUMN(I142)))</f>
        <v/>
      </c>
      <c r="J142">
        <f>J32*(1+INDEX($A:$BY,$E142,COLUMN(J142)))</f>
        <v/>
      </c>
      <c r="K142">
        <f>K32*(1+INDEX($A:$BY,$E142,COLUMN(K142)))</f>
        <v/>
      </c>
      <c r="L142">
        <f>L32*(1+INDEX($A:$BY,$E142,COLUMN(L142)))</f>
        <v/>
      </c>
      <c r="M142">
        <f>M32*(1+INDEX($A:$BY,$E142,COLUMN(M142)))</f>
        <v/>
      </c>
      <c r="N142">
        <f>N32*(1+INDEX($A:$BY,$E142,COLUMN(N142)))</f>
        <v/>
      </c>
      <c r="O142">
        <f>O32*(1+INDEX($A:$BY,$E142,COLUMN(O142)))</f>
        <v/>
      </c>
      <c r="P142">
        <f>P32*(1+INDEX($A:$BY,$E142,COLUMN(P142)))</f>
        <v/>
      </c>
      <c r="Q142">
        <f>Q32*(1+INDEX($A:$BY,$E142,COLUMN(Q142)))</f>
        <v/>
      </c>
      <c r="R142">
        <f>R32*(1+INDEX($A:$BY,$E142,COLUMN(R142)))</f>
        <v/>
      </c>
      <c r="S142">
        <f>S32*(1+INDEX($A:$BY,$E142,COLUMN(S142)))</f>
        <v/>
      </c>
      <c r="T142">
        <f>T32*(1+INDEX($A:$BY,$E142,COLUMN(T142)))</f>
        <v/>
      </c>
      <c r="U142">
        <f>U32*(1+INDEX($A:$BY,$E142,COLUMN(U142)))</f>
        <v/>
      </c>
      <c r="V142">
        <f>V32*(1+INDEX($A:$BY,$E142,COLUMN(V142)))</f>
        <v/>
      </c>
      <c r="W142">
        <f>W32*(1+INDEX($A:$BY,$E142,COLUMN(W142)))</f>
        <v/>
      </c>
      <c r="X142">
        <f>X32*(1+INDEX($A:$BY,$E142,COLUMN(X142)))</f>
        <v/>
      </c>
      <c r="Y142">
        <f>Y32*(1+INDEX($A:$BY,$E142,COLUMN(Y142)))</f>
        <v/>
      </c>
      <c r="Z142">
        <f>Z32*(1+INDEX($A:$BY,$E142,COLUMN(Z142)))</f>
        <v/>
      </c>
      <c r="AA142">
        <f>AA32*(1+INDEX($A:$BY,$E142,COLUMN(AA142)))</f>
        <v/>
      </c>
      <c r="AB142">
        <f>AB32*(1+INDEX($A:$BY,$E142,COLUMN(AB142)))</f>
        <v/>
      </c>
      <c r="AC142">
        <f>AC32*(1+INDEX($A:$BY,$E142,COLUMN(AC142)))</f>
        <v/>
      </c>
      <c r="AD142">
        <f>AD32*(1+INDEX($A:$BY,$E142,COLUMN(AD142)))</f>
        <v/>
      </c>
      <c r="AE142">
        <f>AE32*(1+INDEX($A:$BY,$E142,COLUMN(AE142)))</f>
        <v/>
      </c>
      <c r="AF142">
        <f>AF32*(1+INDEX($A:$BY,$E142,COLUMN(AF142)))</f>
        <v/>
      </c>
      <c r="AG142">
        <f>AG32*(1+INDEX($A:$BY,$E142,COLUMN(AG142)))</f>
        <v/>
      </c>
      <c r="AH142">
        <f>AH32*(1+INDEX($A:$BY,$E142,COLUMN(AH142)))</f>
        <v/>
      </c>
      <c r="AI142">
        <f>AI32*(1+INDEX($A:$BY,$E142,COLUMN(AI142)))</f>
        <v/>
      </c>
      <c r="AJ142">
        <f>AJ32*(1+INDEX($A:$BY,$E142,COLUMN(AJ142)))</f>
        <v/>
      </c>
      <c r="AK142">
        <f>AK32*(1+INDEX($A:$BY,$E142,COLUMN(AK142)))</f>
        <v/>
      </c>
      <c r="AL142">
        <f>AL32*(1+INDEX($A:$BY,$E142,COLUMN(AL142)))</f>
        <v/>
      </c>
      <c r="AM142">
        <f>AM32*(1+INDEX($A:$BY,$E142,COLUMN(AM142)))</f>
        <v/>
      </c>
      <c r="AN142">
        <f>AN32*(1+INDEX($A:$BY,$E142,COLUMN(AN142)))</f>
        <v/>
      </c>
      <c r="AO142">
        <f>AO32*(1+INDEX($A:$BY,$E142,COLUMN(AO142)))</f>
        <v/>
      </c>
      <c r="AP142">
        <f>AP32*(1+INDEX($A:$BY,$E142,COLUMN(AP142)))</f>
        <v/>
      </c>
      <c r="AQ142">
        <f>AQ32*(1+INDEX($A:$BY,$E142,COLUMN(AQ142)))</f>
        <v/>
      </c>
      <c r="AR142">
        <f>AR32*(1+INDEX($A:$BY,$E142,COLUMN(AR142)))</f>
        <v/>
      </c>
      <c r="AS142">
        <f>AS32*(1+INDEX($A:$BY,$E142,COLUMN(AS142)))</f>
        <v/>
      </c>
      <c r="AT142">
        <f>AT32*(1+INDEX($A:$BY,$E142,COLUMN(AT142)))</f>
        <v/>
      </c>
      <c r="AU142">
        <f>AU32*(1+INDEX($A:$BY,$E142,COLUMN(AU142)))</f>
        <v/>
      </c>
      <c r="AV142">
        <f>AV32*(1+INDEX($A:$BY,$E142,COLUMN(AV142)))</f>
        <v/>
      </c>
      <c r="AW142">
        <f>AW32*(1+INDEX($A:$BY,$E142,COLUMN(AW142)))</f>
        <v/>
      </c>
      <c r="AX142">
        <f>AX32*(1+INDEX($A:$BY,$E142,COLUMN(AX142)))</f>
        <v/>
      </c>
      <c r="AY142">
        <f>AY32*(1+INDEX($A:$BY,$E142,COLUMN(AY142)))</f>
        <v/>
      </c>
      <c r="AZ142">
        <f>AZ32*(1+INDEX($A:$BY,$E142,COLUMN(AZ142)))</f>
        <v/>
      </c>
      <c r="BA142">
        <f>BA32*(1+INDEX($A:$BY,$E142,COLUMN(BA142)))</f>
        <v/>
      </c>
      <c r="BB142">
        <f>BB32*(1+INDEX($A:$BY,$E142,COLUMN(BB142)))</f>
        <v/>
      </c>
      <c r="BC142">
        <f>BC32*(1+INDEX($A:$BY,$E142,COLUMN(BC142)))</f>
        <v/>
      </c>
      <c r="BD142">
        <f>BD32*(1+INDEX($A:$BY,$E142,COLUMN(BD142)))</f>
        <v/>
      </c>
      <c r="BE142">
        <f>BE32*(1+INDEX($A:$BY,$E142,COLUMN(BE142)))</f>
        <v/>
      </c>
      <c r="BF142">
        <f>BF32*(1+INDEX($A:$BY,$E142,COLUMN(BF142)))</f>
        <v/>
      </c>
      <c r="BG142">
        <f>BG32*(1+INDEX($A:$BY,$E142,COLUMN(BG142)))</f>
        <v/>
      </c>
      <c r="BH142">
        <f>BH32*(1+INDEX($A:$BY,$E142,COLUMN(BH142)))</f>
        <v/>
      </c>
      <c r="BI142">
        <f>BI32*(1+INDEX($A:$BY,$E142,COLUMN(BI142)))</f>
        <v/>
      </c>
      <c r="BJ142">
        <f>BJ32*(1+INDEX($A:$BY,$E142,COLUMN(BJ142)))</f>
        <v/>
      </c>
      <c r="BK142">
        <f>BK32*(1+INDEX($A:$BY,$E142,COLUMN(BK142)))</f>
        <v/>
      </c>
      <c r="BL142">
        <f>BL32*(1+INDEX($A:$BY,$E142,COLUMN(BL142)))</f>
        <v/>
      </c>
      <c r="BM142">
        <f>BM32*(1+INDEX($A:$BY,$E142,COLUMN(BM142)))</f>
        <v/>
      </c>
      <c r="BN142">
        <f>BN32*(1+INDEX($A:$BY,$E142,COLUMN(BN142)))</f>
        <v/>
      </c>
      <c r="BO142">
        <f>BO32*(1+INDEX($A:$BY,$E142,COLUMN(BO142)))</f>
        <v/>
      </c>
      <c r="BP142">
        <f>BP32*(1+INDEX($A:$BY,$E142,COLUMN(BP142)))</f>
        <v/>
      </c>
      <c r="BQ142">
        <f>BQ32*(1+INDEX($A:$BY,$E142,COLUMN(BQ142)))</f>
        <v/>
      </c>
      <c r="BR142">
        <f>BR32*(1+INDEX($A:$BY,$E142,COLUMN(BR142)))</f>
        <v/>
      </c>
      <c r="BS142">
        <f>BS32*(1+INDEX($A:$BY,$E142,COLUMN(BS142)))</f>
        <v/>
      </c>
      <c r="BT142">
        <f>BT32*(1+INDEX($A:$BY,$E142,COLUMN(BT142)))</f>
        <v/>
      </c>
      <c r="BU142">
        <f>BU32*(1+INDEX($A:$BY,$E142,COLUMN(BU142)))</f>
        <v/>
      </c>
      <c r="BV142">
        <f>BV32*(1+INDEX($A:$BY,$E142,COLUMN(BV142)))</f>
        <v/>
      </c>
      <c r="BW142">
        <f>BW32*(1+INDEX($A:$BY,$E142,COLUMN(BW142)))</f>
        <v/>
      </c>
      <c r="BX142">
        <f>BX32*(1+INDEX($A:$BY,$E142,COLUMN(BX142)))</f>
        <v/>
      </c>
      <c r="BY142">
        <f>BY32*(1+INDEX($A:$BY,$E142,COLUMN(BY142)))</f>
        <v/>
      </c>
    </row>
    <row r="143" spans="1:77">
      <c r="A143">
        <f>CONCATENATE(A$136,B143)</f>
        <v/>
      </c>
      <c r="B143" t="s">
        <v>50</v>
      </c>
      <c r="D143" t="s">
        <v>35</v>
      </c>
      <c r="E143">
        <f>MATCH($B143,$B$97:$B$107,0)+ROW($B$97)-1</f>
        <v/>
      </c>
      <c r="G143">
        <f>G33*(1+INDEX($A:$BY,$E143,COLUMN(G143)))</f>
        <v/>
      </c>
      <c r="H143">
        <f>H33*(1+INDEX($A:$BY,$E143,COLUMN(H143)))</f>
        <v/>
      </c>
      <c r="I143">
        <f>I33*(1+INDEX($A:$BY,$E143,COLUMN(I143)))</f>
        <v/>
      </c>
      <c r="J143">
        <f>J33*(1+INDEX($A:$BY,$E143,COLUMN(J143)))</f>
        <v/>
      </c>
      <c r="K143">
        <f>K33*(1+INDEX($A:$BY,$E143,COLUMN(K143)))</f>
        <v/>
      </c>
      <c r="L143">
        <f>L33*(1+INDEX($A:$BY,$E143,COLUMN(L143)))</f>
        <v/>
      </c>
      <c r="M143">
        <f>M33*(1+INDEX($A:$BY,$E143,COLUMN(M143)))</f>
        <v/>
      </c>
      <c r="N143">
        <f>N33*(1+INDEX($A:$BY,$E143,COLUMN(N143)))</f>
        <v/>
      </c>
      <c r="O143">
        <f>O33*(1+INDEX($A:$BY,$E143,COLUMN(O143)))</f>
        <v/>
      </c>
      <c r="P143">
        <f>P33*(1+INDEX($A:$BY,$E143,COLUMN(P143)))</f>
        <v/>
      </c>
      <c r="Q143">
        <f>Q33*(1+INDEX($A:$BY,$E143,COLUMN(Q143)))</f>
        <v/>
      </c>
      <c r="R143">
        <f>R33*(1+INDEX($A:$BY,$E143,COLUMN(R143)))</f>
        <v/>
      </c>
      <c r="S143">
        <f>S33*(1+INDEX($A:$BY,$E143,COLUMN(S143)))</f>
        <v/>
      </c>
      <c r="T143">
        <f>T33*(1+INDEX($A:$BY,$E143,COLUMN(T143)))</f>
        <v/>
      </c>
      <c r="U143">
        <f>U33*(1+INDEX($A:$BY,$E143,COLUMN(U143)))</f>
        <v/>
      </c>
      <c r="V143">
        <f>V33*(1+INDEX($A:$BY,$E143,COLUMN(V143)))</f>
        <v/>
      </c>
      <c r="W143">
        <f>W33*(1+INDEX($A:$BY,$E143,COLUMN(W143)))</f>
        <v/>
      </c>
      <c r="X143">
        <f>X33*(1+INDEX($A:$BY,$E143,COLUMN(X143)))</f>
        <v/>
      </c>
      <c r="Y143">
        <f>Y33*(1+INDEX($A:$BY,$E143,COLUMN(Y143)))</f>
        <v/>
      </c>
      <c r="Z143">
        <f>Z33*(1+INDEX($A:$BY,$E143,COLUMN(Z143)))</f>
        <v/>
      </c>
      <c r="AA143">
        <f>AA33*(1+INDEX($A:$BY,$E143,COLUMN(AA143)))</f>
        <v/>
      </c>
      <c r="AB143">
        <f>AB33*(1+INDEX($A:$BY,$E143,COLUMN(AB143)))</f>
        <v/>
      </c>
      <c r="AC143">
        <f>AC33*(1+INDEX($A:$BY,$E143,COLUMN(AC143)))</f>
        <v/>
      </c>
      <c r="AD143">
        <f>AD33*(1+INDEX($A:$BY,$E143,COLUMN(AD143)))</f>
        <v/>
      </c>
      <c r="AE143">
        <f>AE33*(1+INDEX($A:$BY,$E143,COLUMN(AE143)))</f>
        <v/>
      </c>
      <c r="AF143">
        <f>AF33*(1+INDEX($A:$BY,$E143,COLUMN(AF143)))</f>
        <v/>
      </c>
      <c r="AG143">
        <f>AG33*(1+INDEX($A:$BY,$E143,COLUMN(AG143)))</f>
        <v/>
      </c>
      <c r="AH143">
        <f>AH33*(1+INDEX($A:$BY,$E143,COLUMN(AH143)))</f>
        <v/>
      </c>
      <c r="AI143">
        <f>AI33*(1+INDEX($A:$BY,$E143,COLUMN(AI143)))</f>
        <v/>
      </c>
      <c r="AJ143">
        <f>AJ33*(1+INDEX($A:$BY,$E143,COLUMN(AJ143)))</f>
        <v/>
      </c>
      <c r="AK143">
        <f>AK33*(1+INDEX($A:$BY,$E143,COLUMN(AK143)))</f>
        <v/>
      </c>
      <c r="AL143">
        <f>AL33*(1+INDEX($A:$BY,$E143,COLUMN(AL143)))</f>
        <v/>
      </c>
      <c r="AM143">
        <f>AM33*(1+INDEX($A:$BY,$E143,COLUMN(AM143)))</f>
        <v/>
      </c>
      <c r="AN143">
        <f>AN33*(1+INDEX($A:$BY,$E143,COLUMN(AN143)))</f>
        <v/>
      </c>
      <c r="AO143">
        <f>AO33*(1+INDEX($A:$BY,$E143,COLUMN(AO143)))</f>
        <v/>
      </c>
      <c r="AP143">
        <f>AP33*(1+INDEX($A:$BY,$E143,COLUMN(AP143)))</f>
        <v/>
      </c>
      <c r="AQ143">
        <f>AQ33*(1+INDEX($A:$BY,$E143,COLUMN(AQ143)))</f>
        <v/>
      </c>
      <c r="AR143">
        <f>AR33*(1+INDEX($A:$BY,$E143,COLUMN(AR143)))</f>
        <v/>
      </c>
      <c r="AS143">
        <f>AS33*(1+INDEX($A:$BY,$E143,COLUMN(AS143)))</f>
        <v/>
      </c>
      <c r="AT143">
        <f>AT33*(1+INDEX($A:$BY,$E143,COLUMN(AT143)))</f>
        <v/>
      </c>
      <c r="AU143">
        <f>AU33*(1+INDEX($A:$BY,$E143,COLUMN(AU143)))</f>
        <v/>
      </c>
      <c r="AV143">
        <f>AV33*(1+INDEX($A:$BY,$E143,COLUMN(AV143)))</f>
        <v/>
      </c>
      <c r="AW143">
        <f>AW33*(1+INDEX($A:$BY,$E143,COLUMN(AW143)))</f>
        <v/>
      </c>
      <c r="AX143">
        <f>AX33*(1+INDEX($A:$BY,$E143,COLUMN(AX143)))</f>
        <v/>
      </c>
      <c r="AY143">
        <f>AY33*(1+INDEX($A:$BY,$E143,COLUMN(AY143)))</f>
        <v/>
      </c>
      <c r="AZ143">
        <f>AZ33*(1+INDEX($A:$BY,$E143,COLUMN(AZ143)))</f>
        <v/>
      </c>
      <c r="BA143">
        <f>BA33*(1+INDEX($A:$BY,$E143,COLUMN(BA143)))</f>
        <v/>
      </c>
      <c r="BB143">
        <f>BB33*(1+INDEX($A:$BY,$E143,COLUMN(BB143)))</f>
        <v/>
      </c>
      <c r="BC143">
        <f>BC33*(1+INDEX($A:$BY,$E143,COLUMN(BC143)))</f>
        <v/>
      </c>
      <c r="BD143">
        <f>BD33*(1+INDEX($A:$BY,$E143,COLUMN(BD143)))</f>
        <v/>
      </c>
      <c r="BE143">
        <f>BE33*(1+INDEX($A:$BY,$E143,COLUMN(BE143)))</f>
        <v/>
      </c>
      <c r="BF143">
        <f>BF33*(1+INDEX($A:$BY,$E143,COLUMN(BF143)))</f>
        <v/>
      </c>
      <c r="BG143">
        <f>BG33*(1+INDEX($A:$BY,$E143,COLUMN(BG143)))</f>
        <v/>
      </c>
      <c r="BH143">
        <f>BH33*(1+INDEX($A:$BY,$E143,COLUMN(BH143)))</f>
        <v/>
      </c>
      <c r="BI143">
        <f>BI33*(1+INDEX($A:$BY,$E143,COLUMN(BI143)))</f>
        <v/>
      </c>
      <c r="BJ143">
        <f>BJ33*(1+INDEX($A:$BY,$E143,COLUMN(BJ143)))</f>
        <v/>
      </c>
      <c r="BK143">
        <f>BK33*(1+INDEX($A:$BY,$E143,COLUMN(BK143)))</f>
        <v/>
      </c>
      <c r="BL143">
        <f>BL33*(1+INDEX($A:$BY,$E143,COLUMN(BL143)))</f>
        <v/>
      </c>
      <c r="BM143">
        <f>BM33*(1+INDEX($A:$BY,$E143,COLUMN(BM143)))</f>
        <v/>
      </c>
      <c r="BN143">
        <f>BN33*(1+INDEX($A:$BY,$E143,COLUMN(BN143)))</f>
        <v/>
      </c>
      <c r="BO143">
        <f>BO33*(1+INDEX($A:$BY,$E143,COLUMN(BO143)))</f>
        <v/>
      </c>
      <c r="BP143">
        <f>BP33*(1+INDEX($A:$BY,$E143,COLUMN(BP143)))</f>
        <v/>
      </c>
      <c r="BQ143">
        <f>BQ33*(1+INDEX($A:$BY,$E143,COLUMN(BQ143)))</f>
        <v/>
      </c>
      <c r="BR143">
        <f>BR33*(1+INDEX($A:$BY,$E143,COLUMN(BR143)))</f>
        <v/>
      </c>
      <c r="BS143">
        <f>BS33*(1+INDEX($A:$BY,$E143,COLUMN(BS143)))</f>
        <v/>
      </c>
      <c r="BT143">
        <f>BT33*(1+INDEX($A:$BY,$E143,COLUMN(BT143)))</f>
        <v/>
      </c>
      <c r="BU143">
        <f>BU33*(1+INDEX($A:$BY,$E143,COLUMN(BU143)))</f>
        <v/>
      </c>
      <c r="BV143">
        <f>BV33*(1+INDEX($A:$BY,$E143,COLUMN(BV143)))</f>
        <v/>
      </c>
      <c r="BW143">
        <f>BW33*(1+INDEX($A:$BY,$E143,COLUMN(BW143)))</f>
        <v/>
      </c>
      <c r="BX143">
        <f>BX33*(1+INDEX($A:$BY,$E143,COLUMN(BX143)))</f>
        <v/>
      </c>
      <c r="BY143">
        <f>BY33*(1+INDEX($A:$BY,$E143,COLUMN(BY143)))</f>
        <v/>
      </c>
    </row>
    <row r="144" spans="1:77">
      <c r="A144">
        <f>CONCATENATE(A$136,B144)</f>
        <v/>
      </c>
      <c r="B144" t="s">
        <v>69</v>
      </c>
      <c r="D144" t="s">
        <v>35</v>
      </c>
      <c r="E144">
        <f>MATCH($B144,$B$97:$B$107,0)+ROW($B$97)-1</f>
        <v/>
      </c>
      <c r="G144">
        <f>G34*(1+INDEX($A:$BY,$E144,COLUMN(G144)))</f>
        <v/>
      </c>
      <c r="H144">
        <f>H34*(1+INDEX($A:$BY,$E144,COLUMN(H144)))</f>
        <v/>
      </c>
      <c r="I144">
        <f>I34*(1+INDEX($A:$BY,$E144,COLUMN(I144)))</f>
        <v/>
      </c>
      <c r="J144">
        <f>J34*(1+INDEX($A:$BY,$E144,COLUMN(J144)))</f>
        <v/>
      </c>
      <c r="K144">
        <f>K34*(1+INDEX($A:$BY,$E144,COLUMN(K144)))</f>
        <v/>
      </c>
      <c r="L144">
        <f>L34*(1+INDEX($A:$BY,$E144,COLUMN(L144)))</f>
        <v/>
      </c>
      <c r="M144">
        <f>M34*(1+INDEX($A:$BY,$E144,COLUMN(M144)))</f>
        <v/>
      </c>
      <c r="N144">
        <f>N34*(1+INDEX($A:$BY,$E144,COLUMN(N144)))</f>
        <v/>
      </c>
      <c r="O144">
        <f>O34*(1+INDEX($A:$BY,$E144,COLUMN(O144)))</f>
        <v/>
      </c>
      <c r="P144">
        <f>P34*(1+INDEX($A:$BY,$E144,COLUMN(P144)))</f>
        <v/>
      </c>
      <c r="Q144">
        <f>Q34*(1+INDEX($A:$BY,$E144,COLUMN(Q144)))</f>
        <v/>
      </c>
      <c r="R144">
        <f>R34*(1+INDEX($A:$BY,$E144,COLUMN(R144)))</f>
        <v/>
      </c>
      <c r="S144">
        <f>S34*(1+INDEX($A:$BY,$E144,COLUMN(S144)))</f>
        <v/>
      </c>
      <c r="T144">
        <f>T34*(1+INDEX($A:$BY,$E144,COLUMN(T144)))</f>
        <v/>
      </c>
      <c r="U144">
        <f>U34*(1+INDEX($A:$BY,$E144,COLUMN(U144)))</f>
        <v/>
      </c>
      <c r="V144">
        <f>V34*(1+INDEX($A:$BY,$E144,COLUMN(V144)))</f>
        <v/>
      </c>
      <c r="W144">
        <f>W34*(1+INDEX($A:$BY,$E144,COLUMN(W144)))</f>
        <v/>
      </c>
      <c r="X144">
        <f>X34*(1+INDEX($A:$BY,$E144,COLUMN(X144)))</f>
        <v/>
      </c>
      <c r="Y144">
        <f>Y34*(1+INDEX($A:$BY,$E144,COLUMN(Y144)))</f>
        <v/>
      </c>
      <c r="Z144">
        <f>Z34*(1+INDEX($A:$BY,$E144,COLUMN(Z144)))</f>
        <v/>
      </c>
      <c r="AA144">
        <f>AA34*(1+INDEX($A:$BY,$E144,COLUMN(AA144)))</f>
        <v/>
      </c>
      <c r="AB144">
        <f>AB34*(1+INDEX($A:$BY,$E144,COLUMN(AB144)))</f>
        <v/>
      </c>
      <c r="AC144">
        <f>AC34*(1+INDEX($A:$BY,$E144,COLUMN(AC144)))</f>
        <v/>
      </c>
      <c r="AD144">
        <f>AD34*(1+INDEX($A:$BY,$E144,COLUMN(AD144)))</f>
        <v/>
      </c>
      <c r="AE144">
        <f>AE34*(1+INDEX($A:$BY,$E144,COLUMN(AE144)))</f>
        <v/>
      </c>
      <c r="AF144">
        <f>AF34*(1+INDEX($A:$BY,$E144,COLUMN(AF144)))</f>
        <v/>
      </c>
      <c r="AG144">
        <f>AG34*(1+INDEX($A:$BY,$E144,COLUMN(AG144)))</f>
        <v/>
      </c>
      <c r="AH144">
        <f>AH34*(1+INDEX($A:$BY,$E144,COLUMN(AH144)))</f>
        <v/>
      </c>
      <c r="AI144">
        <f>AI34*(1+INDEX($A:$BY,$E144,COLUMN(AI144)))</f>
        <v/>
      </c>
      <c r="AJ144">
        <f>AJ34*(1+INDEX($A:$BY,$E144,COLUMN(AJ144)))</f>
        <v/>
      </c>
      <c r="AK144">
        <f>AK34*(1+INDEX($A:$BY,$E144,COLUMN(AK144)))</f>
        <v/>
      </c>
      <c r="AL144">
        <f>AL34*(1+INDEX($A:$BY,$E144,COLUMN(AL144)))</f>
        <v/>
      </c>
      <c r="AM144">
        <f>AM34*(1+INDEX($A:$BY,$E144,COLUMN(AM144)))</f>
        <v/>
      </c>
      <c r="AN144">
        <f>AN34*(1+INDEX($A:$BY,$E144,COLUMN(AN144)))</f>
        <v/>
      </c>
      <c r="AO144">
        <f>AO34*(1+INDEX($A:$BY,$E144,COLUMN(AO144)))</f>
        <v/>
      </c>
      <c r="AP144">
        <f>AP34*(1+INDEX($A:$BY,$E144,COLUMN(AP144)))</f>
        <v/>
      </c>
      <c r="AQ144">
        <f>AQ34*(1+INDEX($A:$BY,$E144,COLUMN(AQ144)))</f>
        <v/>
      </c>
      <c r="AR144">
        <f>AR34*(1+INDEX($A:$BY,$E144,COLUMN(AR144)))</f>
        <v/>
      </c>
      <c r="AS144">
        <f>AS34*(1+INDEX($A:$BY,$E144,COLUMN(AS144)))</f>
        <v/>
      </c>
      <c r="AT144">
        <f>AT34*(1+INDEX($A:$BY,$E144,COLUMN(AT144)))</f>
        <v/>
      </c>
      <c r="AU144">
        <f>AU34*(1+INDEX($A:$BY,$E144,COLUMN(AU144)))</f>
        <v/>
      </c>
      <c r="AV144">
        <f>AV34*(1+INDEX($A:$BY,$E144,COLUMN(AV144)))</f>
        <v/>
      </c>
      <c r="AW144">
        <f>AW34*(1+INDEX($A:$BY,$E144,COLUMN(AW144)))</f>
        <v/>
      </c>
      <c r="AX144">
        <f>AX34*(1+INDEX($A:$BY,$E144,COLUMN(AX144)))</f>
        <v/>
      </c>
      <c r="AY144">
        <f>AY34*(1+INDEX($A:$BY,$E144,COLUMN(AY144)))</f>
        <v/>
      </c>
      <c r="AZ144">
        <f>AZ34*(1+INDEX($A:$BY,$E144,COLUMN(AZ144)))</f>
        <v/>
      </c>
      <c r="BA144">
        <f>BA34*(1+INDEX($A:$BY,$E144,COLUMN(BA144)))</f>
        <v/>
      </c>
      <c r="BB144">
        <f>BB34*(1+INDEX($A:$BY,$E144,COLUMN(BB144)))</f>
        <v/>
      </c>
      <c r="BC144">
        <f>BC34*(1+INDEX($A:$BY,$E144,COLUMN(BC144)))</f>
        <v/>
      </c>
      <c r="BD144">
        <f>BD34*(1+INDEX($A:$BY,$E144,COLUMN(BD144)))</f>
        <v/>
      </c>
      <c r="BE144">
        <f>BE34*(1+INDEX($A:$BY,$E144,COLUMN(BE144)))</f>
        <v/>
      </c>
      <c r="BF144">
        <f>BF34*(1+INDEX($A:$BY,$E144,COLUMN(BF144)))</f>
        <v/>
      </c>
      <c r="BG144">
        <f>BG34*(1+INDEX($A:$BY,$E144,COLUMN(BG144)))</f>
        <v/>
      </c>
      <c r="BH144">
        <f>BH34*(1+INDEX($A:$BY,$E144,COLUMN(BH144)))</f>
        <v/>
      </c>
      <c r="BI144">
        <f>BI34*(1+INDEX($A:$BY,$E144,COLUMN(BI144)))</f>
        <v/>
      </c>
      <c r="BJ144">
        <f>BJ34*(1+INDEX($A:$BY,$E144,COLUMN(BJ144)))</f>
        <v/>
      </c>
      <c r="BK144">
        <f>BK34*(1+INDEX($A:$BY,$E144,COLUMN(BK144)))</f>
        <v/>
      </c>
      <c r="BL144">
        <f>BL34*(1+INDEX($A:$BY,$E144,COLUMN(BL144)))</f>
        <v/>
      </c>
      <c r="BM144">
        <f>BM34*(1+INDEX($A:$BY,$E144,COLUMN(BM144)))</f>
        <v/>
      </c>
      <c r="BN144">
        <f>BN34*(1+INDEX($A:$BY,$E144,COLUMN(BN144)))</f>
        <v/>
      </c>
      <c r="BO144">
        <f>BO34*(1+INDEX($A:$BY,$E144,COLUMN(BO144)))</f>
        <v/>
      </c>
      <c r="BP144">
        <f>BP34*(1+INDEX($A:$BY,$E144,COLUMN(BP144)))</f>
        <v/>
      </c>
      <c r="BQ144">
        <f>BQ34*(1+INDEX($A:$BY,$E144,COLUMN(BQ144)))</f>
        <v/>
      </c>
      <c r="BR144">
        <f>BR34*(1+INDEX($A:$BY,$E144,COLUMN(BR144)))</f>
        <v/>
      </c>
      <c r="BS144">
        <f>BS34*(1+INDEX($A:$BY,$E144,COLUMN(BS144)))</f>
        <v/>
      </c>
      <c r="BT144">
        <f>BT34*(1+INDEX($A:$BY,$E144,COLUMN(BT144)))</f>
        <v/>
      </c>
      <c r="BU144">
        <f>BU34*(1+INDEX($A:$BY,$E144,COLUMN(BU144)))</f>
        <v/>
      </c>
      <c r="BV144">
        <f>BV34*(1+INDEX($A:$BY,$E144,COLUMN(BV144)))</f>
        <v/>
      </c>
      <c r="BW144">
        <f>BW34*(1+INDEX($A:$BY,$E144,COLUMN(BW144)))</f>
        <v/>
      </c>
      <c r="BX144">
        <f>BX34*(1+INDEX($A:$BY,$E144,COLUMN(BX144)))</f>
        <v/>
      </c>
      <c r="BY144">
        <f>BY34*(1+INDEX($A:$BY,$E144,COLUMN(BY144)))</f>
        <v/>
      </c>
    </row>
    <row r="145" spans="1:77">
      <c r="A145">
        <f>CONCATENATE(A$136,B145)</f>
        <v/>
      </c>
      <c r="B145" t="s">
        <v>52</v>
      </c>
      <c r="D145" t="s">
        <v>35</v>
      </c>
      <c r="E145">
        <f>MATCH($B145,$B$97:$B$107,0)+ROW($B$97)-1</f>
        <v/>
      </c>
      <c r="G145">
        <f>G35*(1+INDEX($A:$BY,$E145,COLUMN(G145)))</f>
        <v/>
      </c>
      <c r="H145">
        <f>H35*(1+INDEX($A:$BY,$E145,COLUMN(H145)))</f>
        <v/>
      </c>
      <c r="I145">
        <f>I35*(1+INDEX($A:$BY,$E145,COLUMN(I145)))</f>
        <v/>
      </c>
      <c r="J145">
        <f>J35*(1+INDEX($A:$BY,$E145,COLUMN(J145)))</f>
        <v/>
      </c>
      <c r="K145">
        <f>K35*(1+INDEX($A:$BY,$E145,COLUMN(K145)))</f>
        <v/>
      </c>
      <c r="L145">
        <f>L35*(1+INDEX($A:$BY,$E145,COLUMN(L145)))</f>
        <v/>
      </c>
      <c r="M145">
        <f>M35*(1+INDEX($A:$BY,$E145,COLUMN(M145)))</f>
        <v/>
      </c>
      <c r="N145">
        <f>N35*(1+INDEX($A:$BY,$E145,COLUMN(N145)))</f>
        <v/>
      </c>
      <c r="O145">
        <f>O35*(1+INDEX($A:$BY,$E145,COLUMN(O145)))</f>
        <v/>
      </c>
      <c r="P145">
        <f>P35*(1+INDEX($A:$BY,$E145,COLUMN(P145)))</f>
        <v/>
      </c>
      <c r="Q145">
        <f>Q35*(1+INDEX($A:$BY,$E145,COLUMN(Q145)))</f>
        <v/>
      </c>
      <c r="R145">
        <f>R35*(1+INDEX($A:$BY,$E145,COLUMN(R145)))</f>
        <v/>
      </c>
      <c r="S145">
        <f>S35*(1+INDEX($A:$BY,$E145,COLUMN(S145)))</f>
        <v/>
      </c>
      <c r="T145">
        <f>T35*(1+INDEX($A:$BY,$E145,COLUMN(T145)))</f>
        <v/>
      </c>
      <c r="U145">
        <f>U35*(1+INDEX($A:$BY,$E145,COLUMN(U145)))</f>
        <v/>
      </c>
      <c r="V145">
        <f>V35*(1+INDEX($A:$BY,$E145,COLUMN(V145)))</f>
        <v/>
      </c>
      <c r="W145">
        <f>W35*(1+INDEX($A:$BY,$E145,COLUMN(W145)))</f>
        <v/>
      </c>
      <c r="X145">
        <f>X35*(1+INDEX($A:$BY,$E145,COLUMN(X145)))</f>
        <v/>
      </c>
      <c r="Y145">
        <f>Y35*(1+INDEX($A:$BY,$E145,COLUMN(Y145)))</f>
        <v/>
      </c>
      <c r="Z145">
        <f>Z35*(1+INDEX($A:$BY,$E145,COLUMN(Z145)))</f>
        <v/>
      </c>
      <c r="AA145">
        <f>AA35*(1+INDEX($A:$BY,$E145,COLUMN(AA145)))</f>
        <v/>
      </c>
      <c r="AB145">
        <f>AB35*(1+INDEX($A:$BY,$E145,COLUMN(AB145)))</f>
        <v/>
      </c>
      <c r="AC145">
        <f>AC35*(1+INDEX($A:$BY,$E145,COLUMN(AC145)))</f>
        <v/>
      </c>
      <c r="AD145">
        <f>AD35*(1+INDEX($A:$BY,$E145,COLUMN(AD145)))</f>
        <v/>
      </c>
      <c r="AE145">
        <f>AE35*(1+INDEX($A:$BY,$E145,COLUMN(AE145)))</f>
        <v/>
      </c>
      <c r="AF145">
        <f>AF35*(1+INDEX($A:$BY,$E145,COLUMN(AF145)))</f>
        <v/>
      </c>
      <c r="AG145">
        <f>AG35*(1+INDEX($A:$BY,$E145,COLUMN(AG145)))</f>
        <v/>
      </c>
      <c r="AH145">
        <f>AH35*(1+INDEX($A:$BY,$E145,COLUMN(AH145)))</f>
        <v/>
      </c>
      <c r="AI145">
        <f>AI35*(1+INDEX($A:$BY,$E145,COLUMN(AI145)))</f>
        <v/>
      </c>
      <c r="AJ145">
        <f>AJ35*(1+INDEX($A:$BY,$E145,COLUMN(AJ145)))</f>
        <v/>
      </c>
      <c r="AK145">
        <f>AK35*(1+INDEX($A:$BY,$E145,COLUMN(AK145)))</f>
        <v/>
      </c>
      <c r="AL145">
        <f>AL35*(1+INDEX($A:$BY,$E145,COLUMN(AL145)))</f>
        <v/>
      </c>
      <c r="AM145">
        <f>AM35*(1+INDEX($A:$BY,$E145,COLUMN(AM145)))</f>
        <v/>
      </c>
      <c r="AN145">
        <f>AN35*(1+INDEX($A:$BY,$E145,COLUMN(AN145)))</f>
        <v/>
      </c>
      <c r="AO145">
        <f>AO35*(1+INDEX($A:$BY,$E145,COLUMN(AO145)))</f>
        <v/>
      </c>
      <c r="AP145">
        <f>AP35*(1+INDEX($A:$BY,$E145,COLUMN(AP145)))</f>
        <v/>
      </c>
      <c r="AQ145">
        <f>AQ35*(1+INDEX($A:$BY,$E145,COLUMN(AQ145)))</f>
        <v/>
      </c>
      <c r="AR145">
        <f>AR35*(1+INDEX($A:$BY,$E145,COLUMN(AR145)))</f>
        <v/>
      </c>
      <c r="AS145">
        <f>AS35*(1+INDEX($A:$BY,$E145,COLUMN(AS145)))</f>
        <v/>
      </c>
      <c r="AT145">
        <f>AT35*(1+INDEX($A:$BY,$E145,COLUMN(AT145)))</f>
        <v/>
      </c>
      <c r="AU145">
        <f>AU35*(1+INDEX($A:$BY,$E145,COLUMN(AU145)))</f>
        <v/>
      </c>
      <c r="AV145">
        <f>AV35*(1+INDEX($A:$BY,$E145,COLUMN(AV145)))</f>
        <v/>
      </c>
      <c r="AW145">
        <f>AW35*(1+INDEX($A:$BY,$E145,COLUMN(AW145)))</f>
        <v/>
      </c>
      <c r="AX145">
        <f>AX35*(1+INDEX($A:$BY,$E145,COLUMN(AX145)))</f>
        <v/>
      </c>
      <c r="AY145">
        <f>AY35*(1+INDEX($A:$BY,$E145,COLUMN(AY145)))</f>
        <v/>
      </c>
      <c r="AZ145">
        <f>AZ35*(1+INDEX($A:$BY,$E145,COLUMN(AZ145)))</f>
        <v/>
      </c>
      <c r="BA145">
        <f>BA35*(1+INDEX($A:$BY,$E145,COLUMN(BA145)))</f>
        <v/>
      </c>
      <c r="BB145">
        <f>BB35*(1+INDEX($A:$BY,$E145,COLUMN(BB145)))</f>
        <v/>
      </c>
      <c r="BC145">
        <f>BC35*(1+INDEX($A:$BY,$E145,COLUMN(BC145)))</f>
        <v/>
      </c>
      <c r="BD145">
        <f>BD35*(1+INDEX($A:$BY,$E145,COLUMN(BD145)))</f>
        <v/>
      </c>
      <c r="BE145">
        <f>BE35*(1+INDEX($A:$BY,$E145,COLUMN(BE145)))</f>
        <v/>
      </c>
      <c r="BF145">
        <f>BF35*(1+INDEX($A:$BY,$E145,COLUMN(BF145)))</f>
        <v/>
      </c>
      <c r="BG145">
        <f>BG35*(1+INDEX($A:$BY,$E145,COLUMN(BG145)))</f>
        <v/>
      </c>
      <c r="BH145">
        <f>BH35*(1+INDEX($A:$BY,$E145,COLUMN(BH145)))</f>
        <v/>
      </c>
      <c r="BI145">
        <f>BI35*(1+INDEX($A:$BY,$E145,COLUMN(BI145)))</f>
        <v/>
      </c>
      <c r="BJ145">
        <f>BJ35*(1+INDEX($A:$BY,$E145,COLUMN(BJ145)))</f>
        <v/>
      </c>
      <c r="BK145">
        <f>BK35*(1+INDEX($A:$BY,$E145,COLUMN(BK145)))</f>
        <v/>
      </c>
      <c r="BL145">
        <f>BL35*(1+INDEX($A:$BY,$E145,COLUMN(BL145)))</f>
        <v/>
      </c>
      <c r="BM145">
        <f>BM35*(1+INDEX($A:$BY,$E145,COLUMN(BM145)))</f>
        <v/>
      </c>
      <c r="BN145">
        <f>BN35*(1+INDEX($A:$BY,$E145,COLUMN(BN145)))</f>
        <v/>
      </c>
      <c r="BO145">
        <f>BO35*(1+INDEX($A:$BY,$E145,COLUMN(BO145)))</f>
        <v/>
      </c>
      <c r="BP145">
        <f>BP35*(1+INDEX($A:$BY,$E145,COLUMN(BP145)))</f>
        <v/>
      </c>
      <c r="BQ145">
        <f>BQ35*(1+INDEX($A:$BY,$E145,COLUMN(BQ145)))</f>
        <v/>
      </c>
      <c r="BR145">
        <f>BR35*(1+INDEX($A:$BY,$E145,COLUMN(BR145)))</f>
        <v/>
      </c>
      <c r="BS145">
        <f>BS35*(1+INDEX($A:$BY,$E145,COLUMN(BS145)))</f>
        <v/>
      </c>
      <c r="BT145">
        <f>BT35*(1+INDEX($A:$BY,$E145,COLUMN(BT145)))</f>
        <v/>
      </c>
      <c r="BU145">
        <f>BU35*(1+INDEX($A:$BY,$E145,COLUMN(BU145)))</f>
        <v/>
      </c>
      <c r="BV145">
        <f>BV35*(1+INDEX($A:$BY,$E145,COLUMN(BV145)))</f>
        <v/>
      </c>
      <c r="BW145">
        <f>BW35*(1+INDEX($A:$BY,$E145,COLUMN(BW145)))</f>
        <v/>
      </c>
      <c r="BX145">
        <f>BX35*(1+INDEX($A:$BY,$E145,COLUMN(BX145)))</f>
        <v/>
      </c>
      <c r="BY145">
        <f>BY35*(1+INDEX($A:$BY,$E145,COLUMN(BY145)))</f>
        <v/>
      </c>
    </row>
    <row r="146" spans="1:77">
      <c r="A146">
        <f>CONCATENATE(A$136,B146)</f>
        <v/>
      </c>
      <c r="B146" t="s">
        <v>40</v>
      </c>
      <c r="D146" t="s">
        <v>35</v>
      </c>
      <c r="G146">
        <f>G36*(1+G$108)</f>
        <v/>
      </c>
      <c r="H146">
        <f>H36*(1+H$108)</f>
        <v/>
      </c>
      <c r="I146">
        <f>I36*(1+I$108)</f>
        <v/>
      </c>
      <c r="J146">
        <f>J36*(1+J$108)</f>
        <v/>
      </c>
      <c r="K146">
        <f>K36*(1+K$108)</f>
        <v/>
      </c>
      <c r="L146">
        <f>L36*(1+L$108)</f>
        <v/>
      </c>
      <c r="M146">
        <f>M36*(1+M$108)</f>
        <v/>
      </c>
      <c r="N146">
        <f>N36*(1+N$108)</f>
        <v/>
      </c>
      <c r="O146">
        <f>O36*(1+O$108)</f>
        <v/>
      </c>
      <c r="P146">
        <f>P36*(1+P$108)</f>
        <v/>
      </c>
      <c r="Q146">
        <f>Q36*(1+Q$108)</f>
        <v/>
      </c>
      <c r="R146">
        <f>R36*(1+R$108)</f>
        <v/>
      </c>
      <c r="S146">
        <f>S36*(1+S$108)</f>
        <v/>
      </c>
      <c r="T146">
        <f>T36*(1+T$108)</f>
        <v/>
      </c>
      <c r="U146">
        <f>U36*(1+U$108)</f>
        <v/>
      </c>
      <c r="V146">
        <f>V36*(1+V$108)</f>
        <v/>
      </c>
      <c r="W146">
        <f>W36*(1+W$108)</f>
        <v/>
      </c>
      <c r="X146">
        <f>X36*(1+X$108)</f>
        <v/>
      </c>
      <c r="Y146">
        <f>Y36*(1+Y$108)</f>
        <v/>
      </c>
      <c r="Z146">
        <f>Z36*(1+Z$108)</f>
        <v/>
      </c>
      <c r="AA146">
        <f>AA36*(1+AA$108)</f>
        <v/>
      </c>
      <c r="AB146">
        <f>AB36*(1+AB$108)</f>
        <v/>
      </c>
      <c r="AC146">
        <f>AC36*(1+AC$108)</f>
        <v/>
      </c>
      <c r="AD146">
        <f>AD36*(1+AD$108)</f>
        <v/>
      </c>
      <c r="AE146">
        <f>AE36*(1+AE$108)</f>
        <v/>
      </c>
      <c r="AF146">
        <f>AF36*(1+AF$108)</f>
        <v/>
      </c>
      <c r="AG146">
        <f>AG36*(1+AG$108)</f>
        <v/>
      </c>
      <c r="AH146">
        <f>AH36*(1+AH$108)</f>
        <v/>
      </c>
      <c r="AI146">
        <f>AI36*(1+AI$108)</f>
        <v/>
      </c>
      <c r="AJ146">
        <f>AJ36*(1+AJ$108)</f>
        <v/>
      </c>
      <c r="AK146">
        <f>AK36*(1+AK$108)</f>
        <v/>
      </c>
      <c r="AL146">
        <f>AL36*(1+AL$108)</f>
        <v/>
      </c>
      <c r="AM146">
        <f>AM36*(1+AM$108)</f>
        <v/>
      </c>
      <c r="AN146">
        <f>AN36*(1+AN$108)</f>
        <v/>
      </c>
      <c r="AO146">
        <f>AO36*(1+AO$108)</f>
        <v/>
      </c>
      <c r="AP146">
        <f>AP36*(1+AP$108)</f>
        <v/>
      </c>
      <c r="AQ146">
        <f>AQ36*(1+AQ$108)</f>
        <v/>
      </c>
      <c r="AR146">
        <f>AR36*(1+AR$108)</f>
        <v/>
      </c>
      <c r="AS146">
        <f>AS36*(1+AS$108)</f>
        <v/>
      </c>
      <c r="AT146">
        <f>AT36*(1+AT$108)</f>
        <v/>
      </c>
      <c r="AU146">
        <f>AU36*(1+AU$108)</f>
        <v/>
      </c>
      <c r="AV146">
        <f>AV36*(1+AV$108)</f>
        <v/>
      </c>
      <c r="AW146">
        <f>AW36*(1+AW$108)</f>
        <v/>
      </c>
      <c r="AX146">
        <f>AX36*(1+AX$108)</f>
        <v/>
      </c>
      <c r="AY146">
        <f>AY36*(1+AY$108)</f>
        <v/>
      </c>
      <c r="AZ146">
        <f>AZ36*(1+AZ$108)</f>
        <v/>
      </c>
      <c r="BA146">
        <f>BA36*(1+BA$108)</f>
        <v/>
      </c>
      <c r="BB146">
        <f>BB36*(1+BB$108)</f>
        <v/>
      </c>
      <c r="BC146">
        <f>BC36*(1+BC$108)</f>
        <v/>
      </c>
      <c r="BD146">
        <f>BD36*(1+BD$108)</f>
        <v/>
      </c>
      <c r="BE146">
        <f>BE36*(1+BE$108)</f>
        <v/>
      </c>
      <c r="BF146">
        <f>BF36*(1+BF$108)</f>
        <v/>
      </c>
      <c r="BG146">
        <f>BG36*(1+BG$108)</f>
        <v/>
      </c>
      <c r="BH146">
        <f>BH36*(1+BH$108)</f>
        <v/>
      </c>
      <c r="BI146">
        <f>BI36*(1+BI$108)</f>
        <v/>
      </c>
      <c r="BJ146">
        <f>BJ36*(1+BJ$108)</f>
        <v/>
      </c>
      <c r="BK146">
        <f>BK36*(1+BK$108)</f>
        <v/>
      </c>
      <c r="BL146">
        <f>BL36*(1+BL$108)</f>
        <v/>
      </c>
      <c r="BM146">
        <f>BM36*(1+BM$108)</f>
        <v/>
      </c>
      <c r="BN146">
        <f>BN36*(1+BN$108)</f>
        <v/>
      </c>
      <c r="BO146">
        <f>BO36*(1+BO$108)</f>
        <v/>
      </c>
      <c r="BP146">
        <f>BP36*(1+BP$108)</f>
        <v/>
      </c>
      <c r="BQ146">
        <f>BQ36*(1+BQ$108)</f>
        <v/>
      </c>
      <c r="BR146">
        <f>BR36*(1+BR$108)</f>
        <v/>
      </c>
      <c r="BS146">
        <f>BS36*(1+BS$108)</f>
        <v/>
      </c>
      <c r="BT146">
        <f>BT36*(1+BT$108)</f>
        <v/>
      </c>
      <c r="BU146">
        <f>BU36*(1+BU$108)</f>
        <v/>
      </c>
      <c r="BV146">
        <f>BV36*(1+BV$108)</f>
        <v/>
      </c>
      <c r="BW146">
        <f>BW36*(1+BW$108)</f>
        <v/>
      </c>
      <c r="BX146">
        <f>BX36*(1+BX$108)</f>
        <v/>
      </c>
      <c r="BY146">
        <f>BY36*(1+BY$108)</f>
        <v/>
      </c>
    </row>
    <row r="147" spans="1:77">
      <c r="A147">
        <f>CONCATENATE(A$136,B147)</f>
        <v/>
      </c>
      <c r="B147" t="s">
        <v>42</v>
      </c>
      <c r="D147" t="s">
        <v>35</v>
      </c>
      <c r="G147">
        <f>G37*(1+G$109)</f>
        <v/>
      </c>
      <c r="H147">
        <f>H37*(1+H$109)</f>
        <v/>
      </c>
      <c r="I147">
        <f>I37*(1+I$109)</f>
        <v/>
      </c>
      <c r="J147">
        <f>J37*(1+J$109)</f>
        <v/>
      </c>
      <c r="K147">
        <f>K37*(1+K$109)</f>
        <v/>
      </c>
      <c r="L147">
        <f>L37*(1+L$109)</f>
        <v/>
      </c>
      <c r="M147">
        <f>M37*(1+M$109)</f>
        <v/>
      </c>
      <c r="N147">
        <f>N37*(1+N$109)</f>
        <v/>
      </c>
      <c r="O147">
        <f>O37*(1+O$109)</f>
        <v/>
      </c>
      <c r="P147">
        <f>P37*(1+P$109)</f>
        <v/>
      </c>
      <c r="Q147">
        <f>Q37*(1+Q$109)</f>
        <v/>
      </c>
      <c r="R147">
        <f>R37*(1+R$109)</f>
        <v/>
      </c>
      <c r="S147">
        <f>S37*(1+S$109)</f>
        <v/>
      </c>
      <c r="T147">
        <f>T37*(1+T$109)</f>
        <v/>
      </c>
      <c r="U147">
        <f>U37*(1+U$109)</f>
        <v/>
      </c>
      <c r="V147">
        <f>V37*(1+V$109)</f>
        <v/>
      </c>
      <c r="W147">
        <f>W37*(1+W$109)</f>
        <v/>
      </c>
      <c r="X147">
        <f>X37*(1+X$109)</f>
        <v/>
      </c>
      <c r="Y147">
        <f>Y37*(1+Y$109)</f>
        <v/>
      </c>
      <c r="Z147">
        <f>Z37*(1+Z$109)</f>
        <v/>
      </c>
      <c r="AA147">
        <f>AA37*(1+AA$109)</f>
        <v/>
      </c>
      <c r="AB147">
        <f>AB37*(1+AB$109)</f>
        <v/>
      </c>
      <c r="AC147">
        <f>AC37*(1+AC$109)</f>
        <v/>
      </c>
      <c r="AD147">
        <f>AD37*(1+AD$109)</f>
        <v/>
      </c>
      <c r="AE147">
        <f>AE37*(1+AE$109)</f>
        <v/>
      </c>
      <c r="AF147">
        <f>AF37*(1+AF$109)</f>
        <v/>
      </c>
      <c r="AG147">
        <f>AG37*(1+AG$109)</f>
        <v/>
      </c>
      <c r="AH147">
        <f>AH37*(1+AH$109)</f>
        <v/>
      </c>
      <c r="AI147">
        <f>AI37*(1+AI$109)</f>
        <v/>
      </c>
      <c r="AJ147">
        <f>AJ37*(1+AJ$109)</f>
        <v/>
      </c>
      <c r="AK147">
        <f>AK37*(1+AK$109)</f>
        <v/>
      </c>
      <c r="AL147">
        <f>AL37*(1+AL$109)</f>
        <v/>
      </c>
      <c r="AM147">
        <f>AM37*(1+AM$109)</f>
        <v/>
      </c>
      <c r="AN147">
        <f>AN37*(1+AN$109)</f>
        <v/>
      </c>
      <c r="AO147">
        <f>AO37*(1+AO$109)</f>
        <v/>
      </c>
      <c r="AP147">
        <f>AP37*(1+AP$109)</f>
        <v/>
      </c>
      <c r="AQ147">
        <f>AQ37*(1+AQ$109)</f>
        <v/>
      </c>
      <c r="AR147">
        <f>AR37*(1+AR$109)</f>
        <v/>
      </c>
      <c r="AS147">
        <f>AS37*(1+AS$109)</f>
        <v/>
      </c>
      <c r="AT147">
        <f>AT37*(1+AT$109)</f>
        <v/>
      </c>
      <c r="AU147">
        <f>AU37*(1+AU$109)</f>
        <v/>
      </c>
      <c r="AV147">
        <f>AV37*(1+AV$109)</f>
        <v/>
      </c>
      <c r="AW147">
        <f>AW37*(1+AW$109)</f>
        <v/>
      </c>
      <c r="AX147">
        <f>AX37*(1+AX$109)</f>
        <v/>
      </c>
      <c r="AY147">
        <f>AY37*(1+AY$109)</f>
        <v/>
      </c>
      <c r="AZ147">
        <f>AZ37*(1+AZ$109)</f>
        <v/>
      </c>
      <c r="BA147">
        <f>BA37*(1+BA$109)</f>
        <v/>
      </c>
      <c r="BB147">
        <f>BB37*(1+BB$109)</f>
        <v/>
      </c>
      <c r="BC147">
        <f>BC37*(1+BC$109)</f>
        <v/>
      </c>
      <c r="BD147">
        <f>BD37*(1+BD$109)</f>
        <v/>
      </c>
      <c r="BE147">
        <f>BE37*(1+BE$109)</f>
        <v/>
      </c>
      <c r="BF147">
        <f>BF37*(1+BF$109)</f>
        <v/>
      </c>
      <c r="BG147">
        <f>BG37*(1+BG$109)</f>
        <v/>
      </c>
      <c r="BH147">
        <f>BH37*(1+BH$109)</f>
        <v/>
      </c>
      <c r="BI147">
        <f>BI37*(1+BI$109)</f>
        <v/>
      </c>
      <c r="BJ147">
        <f>BJ37*(1+BJ$109)</f>
        <v/>
      </c>
      <c r="BK147">
        <f>BK37*(1+BK$109)</f>
        <v/>
      </c>
      <c r="BL147">
        <f>BL37*(1+BL$109)</f>
        <v/>
      </c>
      <c r="BM147">
        <f>BM37*(1+BM$109)</f>
        <v/>
      </c>
      <c r="BN147">
        <f>BN37*(1+BN$109)</f>
        <v/>
      </c>
      <c r="BO147">
        <f>BO37*(1+BO$109)</f>
        <v/>
      </c>
      <c r="BP147">
        <f>BP37*(1+BP$109)</f>
        <v/>
      </c>
      <c r="BQ147">
        <f>BQ37*(1+BQ$109)</f>
        <v/>
      </c>
      <c r="BR147">
        <f>BR37*(1+BR$109)</f>
        <v/>
      </c>
      <c r="BS147">
        <f>BS37*(1+BS$109)</f>
        <v/>
      </c>
      <c r="BT147">
        <f>BT37*(1+BT$109)</f>
        <v/>
      </c>
      <c r="BU147">
        <f>BU37*(1+BU$109)</f>
        <v/>
      </c>
      <c r="BV147">
        <f>BV37*(1+BV$109)</f>
        <v/>
      </c>
      <c r="BW147">
        <f>BW37*(1+BW$109)</f>
        <v/>
      </c>
      <c r="BX147">
        <f>BX37*(1+BX$109)</f>
        <v/>
      </c>
      <c r="BY147">
        <f>BY37*(1+BY$109)</f>
        <v/>
      </c>
    </row>
    <row r="148" spans="1:77">
      <c r="A148">
        <f>CONCATENATE(A$136,B148)</f>
        <v/>
      </c>
      <c r="B148" t="s">
        <v>56</v>
      </c>
      <c r="D148" t="s">
        <v>35</v>
      </c>
      <c r="G148">
        <f>G149</f>
        <v/>
      </c>
      <c r="H148">
        <f>H149</f>
        <v/>
      </c>
      <c r="I148">
        <f>I149</f>
        <v/>
      </c>
      <c r="J148">
        <f>J149</f>
        <v/>
      </c>
      <c r="K148">
        <f>K149</f>
        <v/>
      </c>
      <c r="L148">
        <f>L149</f>
        <v/>
      </c>
      <c r="M148">
        <f>M149</f>
        <v/>
      </c>
      <c r="N148">
        <f>N149</f>
        <v/>
      </c>
      <c r="O148">
        <f>O149</f>
        <v/>
      </c>
      <c r="P148">
        <f>P149</f>
        <v/>
      </c>
      <c r="Q148">
        <f>Q149</f>
        <v/>
      </c>
      <c r="R148">
        <f>R149</f>
        <v/>
      </c>
      <c r="S148">
        <f>S149</f>
        <v/>
      </c>
      <c r="T148">
        <f>T149</f>
        <v/>
      </c>
      <c r="U148">
        <f>U149</f>
        <v/>
      </c>
      <c r="V148">
        <f>V149</f>
        <v/>
      </c>
      <c r="W148">
        <f>W149</f>
        <v/>
      </c>
      <c r="X148">
        <f>X149</f>
        <v/>
      </c>
      <c r="Y148">
        <f>Y149</f>
        <v/>
      </c>
      <c r="Z148">
        <f>Z149</f>
        <v/>
      </c>
      <c r="AA148">
        <f>AA149</f>
        <v/>
      </c>
      <c r="AB148">
        <f>AB149</f>
        <v/>
      </c>
      <c r="AC148">
        <f>AC149</f>
        <v/>
      </c>
      <c r="AD148">
        <f>AD149</f>
        <v/>
      </c>
      <c r="AE148">
        <f>AE149</f>
        <v/>
      </c>
      <c r="AF148">
        <f>AF149</f>
        <v/>
      </c>
      <c r="AG148">
        <f>AG149</f>
        <v/>
      </c>
      <c r="AH148">
        <f>AH149</f>
        <v/>
      </c>
      <c r="AI148">
        <f>AI149</f>
        <v/>
      </c>
      <c r="AJ148">
        <f>AJ149</f>
        <v/>
      </c>
      <c r="AK148">
        <f>AK149</f>
        <v/>
      </c>
      <c r="AL148">
        <f>AL149</f>
        <v/>
      </c>
      <c r="AM148">
        <f>AM149</f>
        <v/>
      </c>
      <c r="AN148">
        <f>AN149</f>
        <v/>
      </c>
      <c r="AO148">
        <f>AO149</f>
        <v/>
      </c>
      <c r="AP148">
        <f>AP149</f>
        <v/>
      </c>
      <c r="AQ148">
        <f>AQ149</f>
        <v/>
      </c>
      <c r="AR148">
        <f>AR149</f>
        <v/>
      </c>
      <c r="AS148">
        <f>AS149</f>
        <v/>
      </c>
      <c r="AT148">
        <f>AT149</f>
        <v/>
      </c>
      <c r="AU148">
        <f>AU149</f>
        <v/>
      </c>
      <c r="AV148">
        <f>AV149</f>
        <v/>
      </c>
      <c r="AW148">
        <f>AW149</f>
        <v/>
      </c>
      <c r="AX148">
        <f>AX149</f>
        <v/>
      </c>
      <c r="AY148">
        <f>AY149</f>
        <v/>
      </c>
      <c r="AZ148">
        <f>AZ149</f>
        <v/>
      </c>
      <c r="BA148">
        <f>BA149</f>
        <v/>
      </c>
      <c r="BB148">
        <f>BB149</f>
        <v/>
      </c>
      <c r="BC148">
        <f>BC149</f>
        <v/>
      </c>
      <c r="BD148">
        <f>BD149</f>
        <v/>
      </c>
      <c r="BE148">
        <f>BE149</f>
        <v/>
      </c>
      <c r="BF148">
        <f>BF149</f>
        <v/>
      </c>
      <c r="BG148">
        <f>BG149</f>
        <v/>
      </c>
      <c r="BH148">
        <f>BH149</f>
        <v/>
      </c>
      <c r="BI148">
        <f>BI149</f>
        <v/>
      </c>
      <c r="BJ148">
        <f>BJ149</f>
        <v/>
      </c>
      <c r="BK148">
        <f>BK149</f>
        <v/>
      </c>
      <c r="BL148">
        <f>BL149</f>
        <v/>
      </c>
      <c r="BM148">
        <f>BM149</f>
        <v/>
      </c>
      <c r="BN148">
        <f>BN149</f>
        <v/>
      </c>
      <c r="BO148">
        <f>BO149</f>
        <v/>
      </c>
      <c r="BP148">
        <f>BP149</f>
        <v/>
      </c>
      <c r="BQ148">
        <f>BQ149</f>
        <v/>
      </c>
      <c r="BR148">
        <f>BR149</f>
        <v/>
      </c>
      <c r="BS148">
        <f>BS149</f>
        <v/>
      </c>
      <c r="BT148">
        <f>BT149</f>
        <v/>
      </c>
      <c r="BU148">
        <f>BU149</f>
        <v/>
      </c>
      <c r="BV148">
        <f>BV149</f>
        <v/>
      </c>
      <c r="BW148">
        <f>BW149</f>
        <v/>
      </c>
      <c r="BX148">
        <f>BX149</f>
        <v/>
      </c>
      <c r="BY148">
        <f>BY149</f>
        <v/>
      </c>
    </row>
    <row r="149" spans="1:77">
      <c r="A149">
        <f>CONCATENATE(A$136,B149)</f>
        <v/>
      </c>
      <c r="B149" t="s">
        <v>58</v>
      </c>
      <c r="D149" t="s">
        <v>35</v>
      </c>
      <c r="G149">
        <f>G39*(1+G$111)</f>
        <v/>
      </c>
      <c r="H149">
        <f>H39*(1+H$111)</f>
        <v/>
      </c>
      <c r="I149">
        <f>I39*(1+I$111)</f>
        <v/>
      </c>
      <c r="J149">
        <f>J39*(1+J$111)</f>
        <v/>
      </c>
      <c r="K149">
        <f>K39*(1+K$111)</f>
        <v/>
      </c>
      <c r="L149">
        <f>L39*(1+L$111)</f>
        <v/>
      </c>
      <c r="M149">
        <f>M39*(1+M$111)</f>
        <v/>
      </c>
      <c r="N149">
        <f>N39*(1+N$111)</f>
        <v/>
      </c>
      <c r="O149">
        <f>O39*(1+O$111)</f>
        <v/>
      </c>
      <c r="P149">
        <f>P39*(1+P$111)</f>
        <v/>
      </c>
      <c r="Q149">
        <f>Q39*(1+Q$111)</f>
        <v/>
      </c>
      <c r="R149">
        <f>R39*(1+R$111)</f>
        <v/>
      </c>
      <c r="S149">
        <f>S39*(1+S$111)</f>
        <v/>
      </c>
      <c r="T149">
        <f>T39*(1+T$111)</f>
        <v/>
      </c>
      <c r="U149">
        <f>U39*(1+U$111)</f>
        <v/>
      </c>
      <c r="V149">
        <f>V39*(1+V$111)</f>
        <v/>
      </c>
      <c r="W149">
        <f>W39*(1+W$111)</f>
        <v/>
      </c>
      <c r="X149">
        <f>X39*(1+X$111)</f>
        <v/>
      </c>
      <c r="Y149">
        <f>Y39*(1+Y$111)</f>
        <v/>
      </c>
      <c r="Z149">
        <f>Z39*(1+Z$111)</f>
        <v/>
      </c>
      <c r="AA149">
        <f>AA39*(1+AA$111)</f>
        <v/>
      </c>
      <c r="AB149">
        <f>AB39*(1+AB$111)</f>
        <v/>
      </c>
      <c r="AC149">
        <f>AC39*(1+AC$111)</f>
        <v/>
      </c>
      <c r="AD149">
        <f>AD39*(1+AD$111)</f>
        <v/>
      </c>
      <c r="AE149">
        <f>AE39*(1+AE$111)</f>
        <v/>
      </c>
      <c r="AF149">
        <f>AF39*(1+AF$111)</f>
        <v/>
      </c>
      <c r="AG149">
        <f>AG39*(1+AG$111)</f>
        <v/>
      </c>
      <c r="AH149">
        <f>AH39*(1+AH$111)</f>
        <v/>
      </c>
      <c r="AI149">
        <f>AI39*(1+AI$111)</f>
        <v/>
      </c>
      <c r="AJ149">
        <f>AJ39*(1+AJ$111)</f>
        <v/>
      </c>
      <c r="AK149">
        <f>AK39*(1+AK$111)</f>
        <v/>
      </c>
      <c r="AL149">
        <f>AL39*(1+AL$111)</f>
        <v/>
      </c>
      <c r="AM149">
        <f>AM39*(1+AM$111)</f>
        <v/>
      </c>
      <c r="AN149">
        <f>AN39*(1+AN$111)</f>
        <v/>
      </c>
      <c r="AO149">
        <f>AO39*(1+AO$111)</f>
        <v/>
      </c>
      <c r="AP149">
        <f>AP39*(1+AP$111)</f>
        <v/>
      </c>
      <c r="AQ149">
        <f>AQ39*(1+AQ$111)</f>
        <v/>
      </c>
      <c r="AR149">
        <f>AR39*(1+AR$111)</f>
        <v/>
      </c>
      <c r="AS149">
        <f>AS39*(1+AS$111)</f>
        <v/>
      </c>
      <c r="AT149">
        <f>AT39*(1+AT$111)</f>
        <v/>
      </c>
      <c r="AU149">
        <f>AU39*(1+AU$111)</f>
        <v/>
      </c>
      <c r="AV149">
        <f>AV39*(1+AV$111)</f>
        <v/>
      </c>
      <c r="AW149">
        <f>AW39*(1+AW$111)</f>
        <v/>
      </c>
      <c r="AX149">
        <f>AX39*(1+AX$111)</f>
        <v/>
      </c>
      <c r="AY149">
        <f>AY39*(1+AY$111)</f>
        <v/>
      </c>
      <c r="AZ149">
        <f>AZ39*(1+AZ$111)</f>
        <v/>
      </c>
      <c r="BA149">
        <f>BA39*(1+BA$111)</f>
        <v/>
      </c>
      <c r="BB149">
        <f>BB39*(1+BB$111)</f>
        <v/>
      </c>
      <c r="BC149">
        <f>BC39*(1+BC$111)</f>
        <v/>
      </c>
      <c r="BD149">
        <f>BD39*(1+BD$111)</f>
        <v/>
      </c>
      <c r="BE149">
        <f>BE39*(1+BE$111)</f>
        <v/>
      </c>
      <c r="BF149">
        <f>BF39*(1+BF$111)</f>
        <v/>
      </c>
      <c r="BG149">
        <f>BG39*(1+BG$111)</f>
        <v/>
      </c>
      <c r="BH149">
        <f>BH39*(1+BH$111)</f>
        <v/>
      </c>
      <c r="BI149">
        <f>BI39*(1+BI$111)</f>
        <v/>
      </c>
      <c r="BJ149">
        <f>BJ39*(1+BJ$111)</f>
        <v/>
      </c>
      <c r="BK149">
        <f>BK39*(1+BK$111)</f>
        <v/>
      </c>
      <c r="BL149">
        <f>BL39*(1+BL$111)</f>
        <v/>
      </c>
      <c r="BM149">
        <f>BM39*(1+BM$111)</f>
        <v/>
      </c>
      <c r="BN149">
        <f>BN39*(1+BN$111)</f>
        <v/>
      </c>
      <c r="BO149">
        <f>BO39*(1+BO$111)</f>
        <v/>
      </c>
      <c r="BP149">
        <f>BP39*(1+BP$111)</f>
        <v/>
      </c>
      <c r="BQ149">
        <f>BQ39*(1+BQ$111)</f>
        <v/>
      </c>
      <c r="BR149">
        <f>BR39*(1+BR$111)</f>
        <v/>
      </c>
      <c r="BS149">
        <f>BS39*(1+BS$111)</f>
        <v/>
      </c>
      <c r="BT149">
        <f>BT39*(1+BT$111)</f>
        <v/>
      </c>
      <c r="BU149">
        <f>BU39*(1+BU$111)</f>
        <v/>
      </c>
      <c r="BV149">
        <f>BV39*(1+BV$111)</f>
        <v/>
      </c>
      <c r="BW149">
        <f>BW39*(1+BW$111)</f>
        <v/>
      </c>
      <c r="BX149">
        <f>BX39*(1+BX$111)</f>
        <v/>
      </c>
      <c r="BY149">
        <f>BY39*(1+BY$111)</f>
        <v/>
      </c>
    </row>
    <row r="150" spans="1:77">
      <c r="A150">
        <f>CONCATENATE(A$136,B150)</f>
        <v/>
      </c>
      <c r="B150" t="s">
        <v>44</v>
      </c>
      <c r="D150">
        <f>D147</f>
        <v/>
      </c>
      <c r="G150">
        <f>SUM(G146:G147,G137)</f>
        <v/>
      </c>
      <c r="H150">
        <f>SUM(H146:H147,H137)</f>
        <v/>
      </c>
      <c r="I150">
        <f>SUM(I146:I147,I137)</f>
        <v/>
      </c>
      <c r="J150">
        <f>SUM(J146:J147,J137)</f>
        <v/>
      </c>
      <c r="K150">
        <f>SUM(K146:K147,K137)</f>
        <v/>
      </c>
      <c r="L150">
        <f>SUM(L146:L147,L137)</f>
        <v/>
      </c>
      <c r="M150">
        <f>SUM(M146:M147,M137)</f>
        <v/>
      </c>
      <c r="N150">
        <f>SUM(N146:N147,N137)</f>
        <v/>
      </c>
      <c r="O150">
        <f>SUM(O146:O147,O137)</f>
        <v/>
      </c>
      <c r="P150">
        <f>SUM(P146:P147,P137)</f>
        <v/>
      </c>
      <c r="Q150">
        <f>SUM(Q146:Q147,Q137)</f>
        <v/>
      </c>
      <c r="R150">
        <f>SUM(R146:R147,R137)</f>
        <v/>
      </c>
      <c r="S150">
        <f>SUM(S146:S147,S137)</f>
        <v/>
      </c>
      <c r="T150">
        <f>SUM(T146:T147,T137)</f>
        <v/>
      </c>
      <c r="U150">
        <f>SUM(U146:U147,U137)</f>
        <v/>
      </c>
      <c r="V150">
        <f>SUM(V146:V147,V137)</f>
        <v/>
      </c>
      <c r="W150">
        <f>SUM(W146:W147,W137)</f>
        <v/>
      </c>
      <c r="X150">
        <f>SUM(X146:X147,X137)</f>
        <v/>
      </c>
      <c r="Y150">
        <f>SUM(Y146:Y147,Y137)</f>
        <v/>
      </c>
      <c r="Z150">
        <f>SUM(Z146:Z147,Z137)</f>
        <v/>
      </c>
      <c r="AA150">
        <f>SUM(AA146:AA147,AA137)</f>
        <v/>
      </c>
      <c r="AB150">
        <f>SUM(AB146:AB147,AB137)</f>
        <v/>
      </c>
      <c r="AC150">
        <f>SUM(AC146:AC147,AC137)</f>
        <v/>
      </c>
      <c r="AD150">
        <f>SUM(AD146:AD147,AD137)</f>
        <v/>
      </c>
      <c r="AE150">
        <f>SUM(AE146:AE147,AE137)</f>
        <v/>
      </c>
      <c r="AF150">
        <f>SUM(AF146:AF147,AF137)</f>
        <v/>
      </c>
      <c r="AG150">
        <f>SUM(AG146:AG147,AG137)</f>
        <v/>
      </c>
      <c r="AH150">
        <f>SUM(AH146:AH147,AH137)</f>
        <v/>
      </c>
      <c r="AI150">
        <f>SUM(AI146:AI147,AI137)</f>
        <v/>
      </c>
      <c r="AJ150">
        <f>SUM(AJ146:AJ147,AJ137)</f>
        <v/>
      </c>
      <c r="AK150">
        <f>SUM(AK146:AK147,AK137)</f>
        <v/>
      </c>
      <c r="AL150">
        <f>SUM(AL146:AL147,AL137)</f>
        <v/>
      </c>
      <c r="AM150">
        <f>SUM(AM146:AM147,AM137)</f>
        <v/>
      </c>
      <c r="AN150">
        <f>SUM(AN146:AN147,AN137)</f>
        <v/>
      </c>
      <c r="AO150">
        <f>SUM(AO146:AO147,AO137)</f>
        <v/>
      </c>
      <c r="AP150">
        <f>SUM(AP146:AP147,AP137)</f>
        <v/>
      </c>
      <c r="AQ150">
        <f>SUM(AQ146:AQ147,AQ137)</f>
        <v/>
      </c>
      <c r="AR150">
        <f>SUM(AR146:AR147,AR137)</f>
        <v/>
      </c>
      <c r="AS150">
        <f>SUM(AS146:AS147,AS137)</f>
        <v/>
      </c>
      <c r="AT150">
        <f>SUM(AT146:AT147,AT137)</f>
        <v/>
      </c>
      <c r="AU150">
        <f>SUM(AU146:AU147,AU137)</f>
        <v/>
      </c>
      <c r="AV150">
        <f>SUM(AV146:AV147,AV137)</f>
        <v/>
      </c>
      <c r="AW150">
        <f>SUM(AW146:AW147,AW137)</f>
        <v/>
      </c>
      <c r="AX150">
        <f>SUM(AX146:AX147,AX137)</f>
        <v/>
      </c>
      <c r="AY150">
        <f>SUM(AY146:AY147,AY137)</f>
        <v/>
      </c>
      <c r="AZ150">
        <f>SUM(AZ146:AZ147,AZ137)</f>
        <v/>
      </c>
      <c r="BA150">
        <f>SUM(BA146:BA147,BA137)</f>
        <v/>
      </c>
      <c r="BB150">
        <f>SUM(BB146:BB147,BB137)</f>
        <v/>
      </c>
      <c r="BC150">
        <f>SUM(BC146:BC147,BC137)</f>
        <v/>
      </c>
      <c r="BD150">
        <f>SUM(BD146:BD147,BD137)</f>
        <v/>
      </c>
      <c r="BE150">
        <f>SUM(BE146:BE147,BE137)</f>
        <v/>
      </c>
      <c r="BF150">
        <f>SUM(BF146:BF147,BF137)</f>
        <v/>
      </c>
      <c r="BG150">
        <f>SUM(BG146:BG147,BG137)</f>
        <v/>
      </c>
      <c r="BH150">
        <f>SUM(BH146:BH147,BH137)</f>
        <v/>
      </c>
      <c r="BI150">
        <f>SUM(BI146:BI147,BI137)</f>
        <v/>
      </c>
      <c r="BJ150">
        <f>SUM(BJ146:BJ147,BJ137)</f>
        <v/>
      </c>
      <c r="BK150">
        <f>SUM(BK146:BK147,BK137)</f>
        <v/>
      </c>
      <c r="BL150">
        <f>SUM(BL146:BL147,BL137)</f>
        <v/>
      </c>
      <c r="BM150">
        <f>SUM(BM146:BM147,BM137)</f>
        <v/>
      </c>
      <c r="BN150">
        <f>SUM(BN146:BN147,BN137)</f>
        <v/>
      </c>
      <c r="BO150">
        <f>SUM(BO146:BO147,BO137)</f>
        <v/>
      </c>
      <c r="BP150">
        <f>SUM(BP146:BP147,BP137)</f>
        <v/>
      </c>
      <c r="BQ150">
        <f>SUM(BQ146:BQ147,BQ137)</f>
        <v/>
      </c>
      <c r="BR150">
        <f>SUM(BR146:BR147,BR137)</f>
        <v/>
      </c>
      <c r="BS150">
        <f>SUM(BS146:BS147,BS137)</f>
        <v/>
      </c>
      <c r="BT150">
        <f>SUM(BT146:BT147,BT137)</f>
        <v/>
      </c>
      <c r="BU150">
        <f>SUM(BU146:BU147,BU137)</f>
        <v/>
      </c>
      <c r="BV150">
        <f>SUM(BV146:BV147,BV137)</f>
        <v/>
      </c>
      <c r="BW150">
        <f>SUM(BW146:BW147,BW137)</f>
        <v/>
      </c>
      <c r="BX150">
        <f>SUM(BX146:BX147,BX137)</f>
        <v/>
      </c>
      <c r="BY150">
        <f>SUM(BY146:BY147,BY137)</f>
        <v/>
      </c>
    </row>
    <row r="151" spans="1:77">
      <c r="A151" t="s">
        <v>11</v>
      </c>
      <c r="F151" t="s">
        <v>75</v>
      </c>
      <c r="G151">
        <f>ABS((SUM(G153:G157)-G152)/G152)</f>
        <v/>
      </c>
      <c r="H151">
        <f>ABS((SUM(H153:H157)-H152)/H152)</f>
        <v/>
      </c>
      <c r="I151">
        <f>ABS((SUM(I153:I157)-I152)/I152)</f>
        <v/>
      </c>
      <c r="J151">
        <f>ABS((SUM(J153:J157)-J152)/J152)</f>
        <v/>
      </c>
      <c r="K151">
        <f>ABS((SUM(K153:K157)-K152)/K152)</f>
        <v/>
      </c>
      <c r="L151">
        <f>ABS((SUM(L153:L157)-L152)/L152)</f>
        <v/>
      </c>
      <c r="M151">
        <f>ABS((SUM(M153:M157)-M152)/M152)</f>
        <v/>
      </c>
      <c r="N151">
        <f>ABS((SUM(N153:N157)-N152)/N152)</f>
        <v/>
      </c>
      <c r="O151">
        <f>ABS((SUM(O153:O157)-O152)/O152)</f>
        <v/>
      </c>
      <c r="P151">
        <f>ABS((SUM(P153:P157)-P152)/P152)</f>
        <v/>
      </c>
      <c r="Q151">
        <f>ABS((SUM(Q153:Q157)-Q152)/Q152)</f>
        <v/>
      </c>
      <c r="R151">
        <f>ABS((SUM(R153:R157)-R152)/R152)</f>
        <v/>
      </c>
      <c r="S151">
        <f>ABS((SUM(S153:S157)-S152)/S152)</f>
        <v/>
      </c>
      <c r="T151">
        <f>ABS((SUM(T153:T157)-T152)/T152)</f>
        <v/>
      </c>
      <c r="U151">
        <f>ABS((SUM(U153:U157)-U152)/U152)</f>
        <v/>
      </c>
      <c r="V151">
        <f>ABS((SUM(V153:V157)-V152)/V152)</f>
        <v/>
      </c>
      <c r="W151">
        <f>ABS((SUM(W153:W157)-W152)/W152)</f>
        <v/>
      </c>
      <c r="X151">
        <f>ABS((SUM(X153:X157)-X152)/X152)</f>
        <v/>
      </c>
      <c r="Y151">
        <f>ABS((SUM(Y153:Y157)-Y152)/Y152)</f>
        <v/>
      </c>
      <c r="Z151">
        <f>ABS((SUM(Z153:Z157)-Z152)/Z152)</f>
        <v/>
      </c>
      <c r="AA151">
        <f>ABS((SUM(AA153:AA157)-AA152)/AA152)</f>
        <v/>
      </c>
      <c r="AB151">
        <f>ABS((SUM(AB153:AB157)-AB152)/AB152)</f>
        <v/>
      </c>
      <c r="AC151">
        <f>ABS((SUM(AC153:AC157)-AC152)/AC152)</f>
        <v/>
      </c>
      <c r="AD151">
        <f>ABS((SUM(AD153:AD157)-AD152)/AD152)</f>
        <v/>
      </c>
      <c r="AE151">
        <f>ABS((SUM(AE153:AE157)-AE152)/AE152)</f>
        <v/>
      </c>
      <c r="AF151">
        <f>ABS((SUM(AF153:AF157)-AF152)/AF152)</f>
        <v/>
      </c>
      <c r="AG151">
        <f>ABS((SUM(AG153:AG157)-AG152)/AG152)</f>
        <v/>
      </c>
      <c r="AH151">
        <f>ABS((SUM(AH153:AH157)-AH152)/AH152)</f>
        <v/>
      </c>
      <c r="AI151">
        <f>ABS((SUM(AI153:AI157)-AI152)/AI152)</f>
        <v/>
      </c>
      <c r="AJ151">
        <f>ABS((SUM(AJ153:AJ157)-AJ152)/AJ152)</f>
        <v/>
      </c>
      <c r="AK151">
        <f>ABS((SUM(AK153:AK157)-AK152)/AK152)</f>
        <v/>
      </c>
      <c r="AL151">
        <f>ABS((SUM(AL153:AL157)-AL152)/AL152)</f>
        <v/>
      </c>
      <c r="AM151">
        <f>ABS((SUM(AM153:AM157)-AM152)/AM152)</f>
        <v/>
      </c>
      <c r="AN151">
        <f>ABS((SUM(AN153:AN157)-AN152)/AN152)</f>
        <v/>
      </c>
      <c r="AO151">
        <f>ABS((SUM(AO153:AO157)-AO152)/AO152)</f>
        <v/>
      </c>
      <c r="AP151">
        <f>ABS((SUM(AP153:AP157)-AP152)/AP152)</f>
        <v/>
      </c>
      <c r="AQ151">
        <f>ABS((SUM(AQ153:AQ157)-AQ152)/AQ152)</f>
        <v/>
      </c>
      <c r="AR151">
        <f>ABS((SUM(AR153:AR157)-AR152)/AR152)</f>
        <v/>
      </c>
      <c r="AS151">
        <f>ABS((SUM(AS153:AS157)-AS152)/AS152)</f>
        <v/>
      </c>
      <c r="AT151">
        <f>ABS((SUM(AT153:AT157)-AT152)/AT152)</f>
        <v/>
      </c>
      <c r="AU151">
        <f>ABS((SUM(AU153:AU157)-AU152)/AU152)</f>
        <v/>
      </c>
      <c r="AV151">
        <f>ABS((SUM(AV153:AV157)-AV152)/AV152)</f>
        <v/>
      </c>
      <c r="AW151">
        <f>ABS((SUM(AW153:AW157)-AW152)/AW152)</f>
        <v/>
      </c>
      <c r="AX151">
        <f>ABS((SUM(AX153:AX157)-AX152)/AX152)</f>
        <v/>
      </c>
      <c r="AY151">
        <f>ABS((SUM(AY153:AY157)-AY152)/AY152)</f>
        <v/>
      </c>
      <c r="AZ151">
        <f>ABS((SUM(AZ153:AZ157)-AZ152)/AZ152)</f>
        <v/>
      </c>
      <c r="BA151">
        <f>ABS((SUM(BA153:BA157)-BA152)/BA152)</f>
        <v/>
      </c>
      <c r="BB151">
        <f>ABS((SUM(BB153:BB157)-BB152)/BB152)</f>
        <v/>
      </c>
      <c r="BC151">
        <f>ABS((SUM(BC153:BC157)-BC152)/BC152)</f>
        <v/>
      </c>
      <c r="BD151">
        <f>ABS((SUM(BD153:BD157)-BD152)/BD152)</f>
        <v/>
      </c>
      <c r="BE151">
        <f>ABS((SUM(BE153:BE157)-BE152)/BE152)</f>
        <v/>
      </c>
      <c r="BF151">
        <f>ABS((SUM(BF153:BF157)-BF152)/BF152)</f>
        <v/>
      </c>
      <c r="BG151">
        <f>ABS((SUM(BG153:BG157)-BG152)/BG152)</f>
        <v/>
      </c>
      <c r="BH151">
        <f>ABS((SUM(BH153:BH157)-BH152)/BH152)</f>
        <v/>
      </c>
      <c r="BI151">
        <f>ABS((SUM(BI153:BI157)-BI152)/BI152)</f>
        <v/>
      </c>
      <c r="BJ151">
        <f>ABS((SUM(BJ153:BJ157)-BJ152)/BJ152)</f>
        <v/>
      </c>
      <c r="BK151">
        <f>ABS((SUM(BK153:BK157)-BK152)/BK152)</f>
        <v/>
      </c>
      <c r="BL151">
        <f>ABS((SUM(BL153:BL157)-BL152)/BL152)</f>
        <v/>
      </c>
      <c r="BM151">
        <f>ABS((SUM(BM153:BM157)-BM152)/BM152)</f>
        <v/>
      </c>
      <c r="BN151">
        <f>ABS((SUM(BN153:BN157)-BN152)/BN152)</f>
        <v/>
      </c>
      <c r="BO151">
        <f>ABS((SUM(BO153:BO157)-BO152)/BO152)</f>
        <v/>
      </c>
      <c r="BP151">
        <f>ABS((SUM(BP153:BP157)-BP152)/BP152)</f>
        <v/>
      </c>
      <c r="BQ151">
        <f>ABS((SUM(BQ153:BQ157)-BQ152)/BQ152)</f>
        <v/>
      </c>
      <c r="BR151">
        <f>ABS((SUM(BR153:BR157)-BR152)/BR152)</f>
        <v/>
      </c>
      <c r="BS151">
        <f>ABS((SUM(BS153:BS157)-BS152)/BS152)</f>
        <v/>
      </c>
      <c r="BT151">
        <f>ABS((SUM(BT153:BT157)-BT152)/BT152)</f>
        <v/>
      </c>
      <c r="BU151">
        <f>ABS((SUM(BU153:BU157)-BU152)/BU152)</f>
        <v/>
      </c>
      <c r="BV151">
        <f>ABS((SUM(BV153:BV157)-BV152)/BV152)</f>
        <v/>
      </c>
      <c r="BW151">
        <f>ABS((SUM(BW153:BW157)-BW152)/BW152)</f>
        <v/>
      </c>
      <c r="BX151">
        <f>ABS((SUM(BX153:BX157)-BX152)/BX152)</f>
        <v/>
      </c>
      <c r="BY151">
        <f>ABS((SUM(BY153:BY157)-BY152)/BY152)</f>
        <v/>
      </c>
    </row>
    <row r="152" spans="1:77">
      <c r="A152">
        <f>CONCATENATE(A$151,B152)</f>
        <v/>
      </c>
      <c r="B152" t="s">
        <v>33</v>
      </c>
      <c r="D152" t="s">
        <v>35</v>
      </c>
      <c r="G152">
        <f>SUM(G153:G157)</f>
        <v/>
      </c>
      <c r="H152">
        <f>SUM(H153:H157)</f>
        <v/>
      </c>
      <c r="I152">
        <f>SUM(I153:I157)</f>
        <v/>
      </c>
      <c r="J152">
        <f>SUM(J153:J157)</f>
        <v/>
      </c>
      <c r="K152">
        <f>SUM(K153:K157)</f>
        <v/>
      </c>
      <c r="L152">
        <f>SUM(L153:L157)</f>
        <v/>
      </c>
      <c r="M152">
        <f>SUM(M153:M157)</f>
        <v/>
      </c>
      <c r="N152">
        <f>SUM(N153:N157)</f>
        <v/>
      </c>
      <c r="O152">
        <f>SUM(O153:O157)</f>
        <v/>
      </c>
      <c r="P152">
        <f>SUM(P153:P157)</f>
        <v/>
      </c>
      <c r="Q152">
        <f>SUM(Q153:Q157)</f>
        <v/>
      </c>
      <c r="R152">
        <f>SUM(R153:R157)</f>
        <v/>
      </c>
      <c r="S152">
        <f>SUM(S153:S157)</f>
        <v/>
      </c>
      <c r="T152">
        <f>SUM(T153:T157)</f>
        <v/>
      </c>
      <c r="U152">
        <f>SUM(U153:U157)</f>
        <v/>
      </c>
      <c r="V152">
        <f>SUM(V153:V157)</f>
        <v/>
      </c>
      <c r="W152">
        <f>SUM(W153:W157)</f>
        <v/>
      </c>
      <c r="X152">
        <f>SUM(X153:X157)</f>
        <v/>
      </c>
      <c r="Y152">
        <f>SUM(Y153:Y157)</f>
        <v/>
      </c>
      <c r="Z152">
        <f>SUM(Z153:Z157)</f>
        <v/>
      </c>
      <c r="AA152">
        <f>SUM(AA153:AA157)</f>
        <v/>
      </c>
      <c r="AB152">
        <f>SUM(AB153:AB157)</f>
        <v/>
      </c>
      <c r="AC152">
        <f>SUM(AC153:AC157)</f>
        <v/>
      </c>
      <c r="AD152">
        <f>SUM(AD153:AD157)</f>
        <v/>
      </c>
      <c r="AE152">
        <f>SUM(AE153:AE157)</f>
        <v/>
      </c>
      <c r="AF152">
        <f>SUM(AF153:AF157)</f>
        <v/>
      </c>
      <c r="AG152">
        <f>SUM(AG153:AG157)</f>
        <v/>
      </c>
      <c r="AH152">
        <f>SUM(AH153:AH157)</f>
        <v/>
      </c>
      <c r="AI152">
        <f>SUM(AI153:AI157)</f>
        <v/>
      </c>
      <c r="AJ152">
        <f>SUM(AJ153:AJ157)</f>
        <v/>
      </c>
      <c r="AK152">
        <f>SUM(AK153:AK157)</f>
        <v/>
      </c>
      <c r="AL152">
        <f>SUM(AL153:AL157)</f>
        <v/>
      </c>
      <c r="AM152">
        <f>SUM(AM153:AM157)</f>
        <v/>
      </c>
      <c r="AN152">
        <f>SUM(AN153:AN157)</f>
        <v/>
      </c>
      <c r="AO152">
        <f>SUM(AO153:AO157)</f>
        <v/>
      </c>
      <c r="AP152">
        <f>SUM(AP153:AP157)</f>
        <v/>
      </c>
      <c r="AQ152">
        <f>SUM(AQ153:AQ157)</f>
        <v/>
      </c>
      <c r="AR152">
        <f>SUM(AR153:AR157)</f>
        <v/>
      </c>
      <c r="AS152">
        <f>SUM(AS153:AS157)</f>
        <v/>
      </c>
      <c r="AT152">
        <f>SUM(AT153:AT157)</f>
        <v/>
      </c>
      <c r="AU152">
        <f>SUM(AU153:AU157)</f>
        <v/>
      </c>
      <c r="AV152">
        <f>SUM(AV153:AV157)</f>
        <v/>
      </c>
      <c r="AW152">
        <f>SUM(AW153:AW157)</f>
        <v/>
      </c>
      <c r="AX152">
        <f>SUM(AX153:AX157)</f>
        <v/>
      </c>
      <c r="AY152">
        <f>SUM(AY153:AY157)</f>
        <v/>
      </c>
      <c r="AZ152">
        <f>SUM(AZ153:AZ157)</f>
        <v/>
      </c>
      <c r="BA152">
        <f>SUM(BA153:BA157)</f>
        <v/>
      </c>
      <c r="BB152">
        <f>SUM(BB153:BB157)</f>
        <v/>
      </c>
      <c r="BC152">
        <f>SUM(BC153:BC157)</f>
        <v/>
      </c>
      <c r="BD152">
        <f>SUM(BD153:BD157)</f>
        <v/>
      </c>
      <c r="BE152">
        <f>SUM(BE153:BE157)</f>
        <v/>
      </c>
      <c r="BF152">
        <f>SUM(BF153:BF157)</f>
        <v/>
      </c>
      <c r="BG152">
        <f>SUM(BG153:BG157)</f>
        <v/>
      </c>
      <c r="BH152">
        <f>SUM(BH153:BH157)</f>
        <v/>
      </c>
      <c r="BI152">
        <f>SUM(BI153:BI157)</f>
        <v/>
      </c>
      <c r="BJ152">
        <f>SUM(BJ153:BJ157)</f>
        <v/>
      </c>
      <c r="BK152">
        <f>SUM(BK153:BK157)</f>
        <v/>
      </c>
      <c r="BL152">
        <f>SUM(BL153:BL157)</f>
        <v/>
      </c>
      <c r="BM152">
        <f>SUM(BM153:BM157)</f>
        <v/>
      </c>
      <c r="BN152">
        <f>SUM(BN153:BN157)</f>
        <v/>
      </c>
      <c r="BO152">
        <f>SUM(BO153:BO157)</f>
        <v/>
      </c>
      <c r="BP152">
        <f>SUM(BP153:BP157)</f>
        <v/>
      </c>
      <c r="BQ152">
        <f>SUM(BQ153:BQ157)</f>
        <v/>
      </c>
      <c r="BR152">
        <f>SUM(BR153:BR157)</f>
        <v/>
      </c>
      <c r="BS152">
        <f>SUM(BS153:BS157)</f>
        <v/>
      </c>
      <c r="BT152">
        <f>SUM(BT153:BT157)</f>
        <v/>
      </c>
      <c r="BU152">
        <f>SUM(BU153:BU157)</f>
        <v/>
      </c>
      <c r="BV152">
        <f>SUM(BV153:BV157)</f>
        <v/>
      </c>
      <c r="BW152">
        <f>SUM(BW153:BW157)</f>
        <v/>
      </c>
      <c r="BX152">
        <f>SUM(BX153:BX157)</f>
        <v/>
      </c>
      <c r="BY152">
        <f>SUM(BY153:BY157)</f>
        <v/>
      </c>
    </row>
    <row r="153" spans="1:77">
      <c r="A153">
        <f>CONCATENATE(A$151,B153)</f>
        <v/>
      </c>
      <c r="B153" t="s">
        <v>36</v>
      </c>
      <c r="D153" t="s">
        <v>35</v>
      </c>
      <c r="E153">
        <f>MATCH($B153,$B$97:$B$107,0)+ROW($B$97)-1</f>
        <v/>
      </c>
      <c r="G153">
        <f>G43*(1+INDEX($A:$BY,$E153,COLUMN(G153)))</f>
        <v/>
      </c>
      <c r="H153">
        <f>H43*(1+INDEX($A:$BY,$E153,COLUMN(H153)))</f>
        <v/>
      </c>
      <c r="I153">
        <f>I43*(1+INDEX($A:$BY,$E153,COLUMN(I153)))</f>
        <v/>
      </c>
      <c r="J153">
        <f>J43*(1+INDEX($A:$BY,$E153,COLUMN(J153)))</f>
        <v/>
      </c>
      <c r="K153">
        <f>K43*(1+INDEX($A:$BY,$E153,COLUMN(K153)))</f>
        <v/>
      </c>
      <c r="L153">
        <f>L43*(1+INDEX($A:$BY,$E153,COLUMN(L153)))</f>
        <v/>
      </c>
      <c r="M153">
        <f>M43*(1+INDEX($A:$BY,$E153,COLUMN(M153)))</f>
        <v/>
      </c>
      <c r="N153">
        <f>N43*(1+INDEX($A:$BY,$E153,COLUMN(N153)))</f>
        <v/>
      </c>
      <c r="O153">
        <f>O43*(1+INDEX($A:$BY,$E153,COLUMN(O153)))</f>
        <v/>
      </c>
      <c r="P153">
        <f>P43*(1+INDEX($A:$BY,$E153,COLUMN(P153)))</f>
        <v/>
      </c>
      <c r="Q153">
        <f>Q43*(1+INDEX($A:$BY,$E153,COLUMN(Q153)))</f>
        <v/>
      </c>
      <c r="R153">
        <f>R43*(1+INDEX($A:$BY,$E153,COLUMN(R153)))</f>
        <v/>
      </c>
      <c r="S153">
        <f>S43*(1+INDEX($A:$BY,$E153,COLUMN(S153)))</f>
        <v/>
      </c>
      <c r="T153">
        <f>T43*(1+INDEX($A:$BY,$E153,COLUMN(T153)))</f>
        <v/>
      </c>
      <c r="U153">
        <f>U43*(1+INDEX($A:$BY,$E153,COLUMN(U153)))</f>
        <v/>
      </c>
      <c r="V153">
        <f>V43*(1+INDEX($A:$BY,$E153,COLUMN(V153)))</f>
        <v/>
      </c>
      <c r="W153">
        <f>W43*(1+INDEX($A:$BY,$E153,COLUMN(W153)))</f>
        <v/>
      </c>
      <c r="X153">
        <f>X43*(1+INDEX($A:$BY,$E153,COLUMN(X153)))</f>
        <v/>
      </c>
      <c r="Y153">
        <f>Y43*(1+INDEX($A:$BY,$E153,COLUMN(Y153)))</f>
        <v/>
      </c>
      <c r="Z153">
        <f>Z43*(1+INDEX($A:$BY,$E153,COLUMN(Z153)))</f>
        <v/>
      </c>
      <c r="AA153">
        <f>AA43*(1+INDEX($A:$BY,$E153,COLUMN(AA153)))</f>
        <v/>
      </c>
      <c r="AB153">
        <f>AB43*(1+INDEX($A:$BY,$E153,COLUMN(AB153)))</f>
        <v/>
      </c>
      <c r="AC153">
        <f>AC43*(1+INDEX($A:$BY,$E153,COLUMN(AC153)))</f>
        <v/>
      </c>
      <c r="AD153">
        <f>AD43*(1+INDEX($A:$BY,$E153,COLUMN(AD153)))</f>
        <v/>
      </c>
      <c r="AE153">
        <f>AE43*(1+INDEX($A:$BY,$E153,COLUMN(AE153)))</f>
        <v/>
      </c>
      <c r="AF153">
        <f>AF43*(1+INDEX($A:$BY,$E153,COLUMN(AF153)))</f>
        <v/>
      </c>
      <c r="AG153">
        <f>AG43*(1+INDEX($A:$BY,$E153,COLUMN(AG153)))</f>
        <v/>
      </c>
      <c r="AH153">
        <f>AH43*(1+INDEX($A:$BY,$E153,COLUMN(AH153)))</f>
        <v/>
      </c>
      <c r="AI153">
        <f>AI43*(1+INDEX($A:$BY,$E153,COLUMN(AI153)))</f>
        <v/>
      </c>
      <c r="AJ153">
        <f>AJ43*(1+INDEX($A:$BY,$E153,COLUMN(AJ153)))</f>
        <v/>
      </c>
      <c r="AK153">
        <f>AK43*(1+INDEX($A:$BY,$E153,COLUMN(AK153)))</f>
        <v/>
      </c>
      <c r="AL153">
        <f>AL43*(1+INDEX($A:$BY,$E153,COLUMN(AL153)))</f>
        <v/>
      </c>
      <c r="AM153">
        <f>AM43*(1+INDEX($A:$BY,$E153,COLUMN(AM153)))</f>
        <v/>
      </c>
      <c r="AN153">
        <f>AN43*(1+INDEX($A:$BY,$E153,COLUMN(AN153)))</f>
        <v/>
      </c>
      <c r="AO153">
        <f>AO43*(1+INDEX($A:$BY,$E153,COLUMN(AO153)))</f>
        <v/>
      </c>
      <c r="AP153">
        <f>AP43*(1+INDEX($A:$BY,$E153,COLUMN(AP153)))</f>
        <v/>
      </c>
      <c r="AQ153">
        <f>AQ43*(1+INDEX($A:$BY,$E153,COLUMN(AQ153)))</f>
        <v/>
      </c>
      <c r="AR153">
        <f>AR43*(1+INDEX($A:$BY,$E153,COLUMN(AR153)))</f>
        <v/>
      </c>
      <c r="AS153">
        <f>AS43*(1+INDEX($A:$BY,$E153,COLUMN(AS153)))</f>
        <v/>
      </c>
      <c r="AT153">
        <f>AT43*(1+INDEX($A:$BY,$E153,COLUMN(AT153)))</f>
        <v/>
      </c>
      <c r="AU153">
        <f>AU43*(1+INDEX($A:$BY,$E153,COLUMN(AU153)))</f>
        <v/>
      </c>
      <c r="AV153">
        <f>AV43*(1+INDEX($A:$BY,$E153,COLUMN(AV153)))</f>
        <v/>
      </c>
      <c r="AW153">
        <f>AW43*(1+INDEX($A:$BY,$E153,COLUMN(AW153)))</f>
        <v/>
      </c>
      <c r="AX153">
        <f>AX43*(1+INDEX($A:$BY,$E153,COLUMN(AX153)))</f>
        <v/>
      </c>
      <c r="AY153">
        <f>AY43*(1+INDEX($A:$BY,$E153,COLUMN(AY153)))</f>
        <v/>
      </c>
      <c r="AZ153">
        <f>AZ43*(1+INDEX($A:$BY,$E153,COLUMN(AZ153)))</f>
        <v/>
      </c>
      <c r="BA153">
        <f>BA43*(1+INDEX($A:$BY,$E153,COLUMN(BA153)))</f>
        <v/>
      </c>
      <c r="BB153">
        <f>BB43*(1+INDEX($A:$BY,$E153,COLUMN(BB153)))</f>
        <v/>
      </c>
      <c r="BC153">
        <f>BC43*(1+INDEX($A:$BY,$E153,COLUMN(BC153)))</f>
        <v/>
      </c>
      <c r="BD153">
        <f>BD43*(1+INDEX($A:$BY,$E153,COLUMN(BD153)))</f>
        <v/>
      </c>
      <c r="BE153">
        <f>BE43*(1+INDEX($A:$BY,$E153,COLUMN(BE153)))</f>
        <v/>
      </c>
      <c r="BF153">
        <f>BF43*(1+INDEX($A:$BY,$E153,COLUMN(BF153)))</f>
        <v/>
      </c>
      <c r="BG153">
        <f>BG43*(1+INDEX($A:$BY,$E153,COLUMN(BG153)))</f>
        <v/>
      </c>
      <c r="BH153">
        <f>BH43*(1+INDEX($A:$BY,$E153,COLUMN(BH153)))</f>
        <v/>
      </c>
      <c r="BI153">
        <f>BI43*(1+INDEX($A:$BY,$E153,COLUMN(BI153)))</f>
        <v/>
      </c>
      <c r="BJ153">
        <f>BJ43*(1+INDEX($A:$BY,$E153,COLUMN(BJ153)))</f>
        <v/>
      </c>
      <c r="BK153">
        <f>BK43*(1+INDEX($A:$BY,$E153,COLUMN(BK153)))</f>
        <v/>
      </c>
      <c r="BL153">
        <f>BL43*(1+INDEX($A:$BY,$E153,COLUMN(BL153)))</f>
        <v/>
      </c>
      <c r="BM153">
        <f>BM43*(1+INDEX($A:$BY,$E153,COLUMN(BM153)))</f>
        <v/>
      </c>
      <c r="BN153">
        <f>BN43*(1+INDEX($A:$BY,$E153,COLUMN(BN153)))</f>
        <v/>
      </c>
      <c r="BO153">
        <f>BO43*(1+INDEX($A:$BY,$E153,COLUMN(BO153)))</f>
        <v/>
      </c>
      <c r="BP153">
        <f>BP43*(1+INDEX($A:$BY,$E153,COLUMN(BP153)))</f>
        <v/>
      </c>
      <c r="BQ153">
        <f>BQ43*(1+INDEX($A:$BY,$E153,COLUMN(BQ153)))</f>
        <v/>
      </c>
      <c r="BR153">
        <f>BR43*(1+INDEX($A:$BY,$E153,COLUMN(BR153)))</f>
        <v/>
      </c>
      <c r="BS153">
        <f>BS43*(1+INDEX($A:$BY,$E153,COLUMN(BS153)))</f>
        <v/>
      </c>
      <c r="BT153">
        <f>BT43*(1+INDEX($A:$BY,$E153,COLUMN(BT153)))</f>
        <v/>
      </c>
      <c r="BU153">
        <f>BU43*(1+INDEX($A:$BY,$E153,COLUMN(BU153)))</f>
        <v/>
      </c>
      <c r="BV153">
        <f>BV43*(1+INDEX($A:$BY,$E153,COLUMN(BV153)))</f>
        <v/>
      </c>
      <c r="BW153">
        <f>BW43*(1+INDEX($A:$BY,$E153,COLUMN(BW153)))</f>
        <v/>
      </c>
      <c r="BX153">
        <f>BX43*(1+INDEX($A:$BY,$E153,COLUMN(BX153)))</f>
        <v/>
      </c>
      <c r="BY153">
        <f>BY43*(1+INDEX($A:$BY,$E153,COLUMN(BY153)))</f>
        <v/>
      </c>
    </row>
    <row r="154" spans="1:77">
      <c r="A154">
        <f>CONCATENATE(A$151,B154)</f>
        <v/>
      </c>
      <c r="B154" t="s">
        <v>38</v>
      </c>
      <c r="D154" t="s">
        <v>35</v>
      </c>
      <c r="E154">
        <f>MATCH($B154,$B$97:$B$107,0)+ROW($B$97)-1</f>
        <v/>
      </c>
      <c r="G154">
        <f>G44*(1+INDEX($A:$BY,$E154,COLUMN(G154)))</f>
        <v/>
      </c>
      <c r="H154">
        <f>H44*(1+INDEX($A:$BY,$E154,COLUMN(H154)))</f>
        <v/>
      </c>
      <c r="I154">
        <f>I44*(1+INDEX($A:$BY,$E154,COLUMN(I154)))</f>
        <v/>
      </c>
      <c r="J154">
        <f>J44*(1+INDEX($A:$BY,$E154,COLUMN(J154)))</f>
        <v/>
      </c>
      <c r="K154">
        <f>K44*(1+INDEX($A:$BY,$E154,COLUMN(K154)))</f>
        <v/>
      </c>
      <c r="L154">
        <f>L44*(1+INDEX($A:$BY,$E154,COLUMN(L154)))</f>
        <v/>
      </c>
      <c r="M154">
        <f>M44*(1+INDEX($A:$BY,$E154,COLUMN(M154)))</f>
        <v/>
      </c>
      <c r="N154">
        <f>N44*(1+INDEX($A:$BY,$E154,COLUMN(N154)))</f>
        <v/>
      </c>
      <c r="O154">
        <f>O44*(1+INDEX($A:$BY,$E154,COLUMN(O154)))</f>
        <v/>
      </c>
      <c r="P154">
        <f>P44*(1+INDEX($A:$BY,$E154,COLUMN(P154)))</f>
        <v/>
      </c>
      <c r="Q154">
        <f>Q44*(1+INDEX($A:$BY,$E154,COLUMN(Q154)))</f>
        <v/>
      </c>
      <c r="R154">
        <f>R44*(1+INDEX($A:$BY,$E154,COLUMN(R154)))</f>
        <v/>
      </c>
      <c r="S154">
        <f>S44*(1+INDEX($A:$BY,$E154,COLUMN(S154)))</f>
        <v/>
      </c>
      <c r="T154">
        <f>T44*(1+INDEX($A:$BY,$E154,COLUMN(T154)))</f>
        <v/>
      </c>
      <c r="U154">
        <f>U44*(1+INDEX($A:$BY,$E154,COLUMN(U154)))</f>
        <v/>
      </c>
      <c r="V154">
        <f>V44*(1+INDEX($A:$BY,$E154,COLUMN(V154)))</f>
        <v/>
      </c>
      <c r="W154">
        <f>W44*(1+INDEX($A:$BY,$E154,COLUMN(W154)))</f>
        <v/>
      </c>
      <c r="X154">
        <f>X44*(1+INDEX($A:$BY,$E154,COLUMN(X154)))</f>
        <v/>
      </c>
      <c r="Y154">
        <f>Y44*(1+INDEX($A:$BY,$E154,COLUMN(Y154)))</f>
        <v/>
      </c>
      <c r="Z154">
        <f>Z44*(1+INDEX($A:$BY,$E154,COLUMN(Z154)))</f>
        <v/>
      </c>
      <c r="AA154">
        <f>AA44*(1+INDEX($A:$BY,$E154,COLUMN(AA154)))</f>
        <v/>
      </c>
      <c r="AB154">
        <f>AB44*(1+INDEX($A:$BY,$E154,COLUMN(AB154)))</f>
        <v/>
      </c>
      <c r="AC154">
        <f>AC44*(1+INDEX($A:$BY,$E154,COLUMN(AC154)))</f>
        <v/>
      </c>
      <c r="AD154">
        <f>AD44*(1+INDEX($A:$BY,$E154,COLUMN(AD154)))</f>
        <v/>
      </c>
      <c r="AE154">
        <f>AE44*(1+INDEX($A:$BY,$E154,COLUMN(AE154)))</f>
        <v/>
      </c>
      <c r="AF154">
        <f>AF44*(1+INDEX($A:$BY,$E154,COLUMN(AF154)))</f>
        <v/>
      </c>
      <c r="AG154">
        <f>AG44*(1+INDEX($A:$BY,$E154,COLUMN(AG154)))</f>
        <v/>
      </c>
      <c r="AH154">
        <f>AH44*(1+INDEX($A:$BY,$E154,COLUMN(AH154)))</f>
        <v/>
      </c>
      <c r="AI154">
        <f>AI44*(1+INDEX($A:$BY,$E154,COLUMN(AI154)))</f>
        <v/>
      </c>
      <c r="AJ154">
        <f>AJ44*(1+INDEX($A:$BY,$E154,COLUMN(AJ154)))</f>
        <v/>
      </c>
      <c r="AK154">
        <f>AK44*(1+INDEX($A:$BY,$E154,COLUMN(AK154)))</f>
        <v/>
      </c>
      <c r="AL154">
        <f>AL44*(1+INDEX($A:$BY,$E154,COLUMN(AL154)))</f>
        <v/>
      </c>
      <c r="AM154">
        <f>AM44*(1+INDEX($A:$BY,$E154,COLUMN(AM154)))</f>
        <v/>
      </c>
      <c r="AN154">
        <f>AN44*(1+INDEX($A:$BY,$E154,COLUMN(AN154)))</f>
        <v/>
      </c>
      <c r="AO154">
        <f>AO44*(1+INDEX($A:$BY,$E154,COLUMN(AO154)))</f>
        <v/>
      </c>
      <c r="AP154">
        <f>AP44*(1+INDEX($A:$BY,$E154,COLUMN(AP154)))</f>
        <v/>
      </c>
      <c r="AQ154">
        <f>AQ44*(1+INDEX($A:$BY,$E154,COLUMN(AQ154)))</f>
        <v/>
      </c>
      <c r="AR154">
        <f>AR44*(1+INDEX($A:$BY,$E154,COLUMN(AR154)))</f>
        <v/>
      </c>
      <c r="AS154">
        <f>AS44*(1+INDEX($A:$BY,$E154,COLUMN(AS154)))</f>
        <v/>
      </c>
      <c r="AT154">
        <f>AT44*(1+INDEX($A:$BY,$E154,COLUMN(AT154)))</f>
        <v/>
      </c>
      <c r="AU154">
        <f>AU44*(1+INDEX($A:$BY,$E154,COLUMN(AU154)))</f>
        <v/>
      </c>
      <c r="AV154">
        <f>AV44*(1+INDEX($A:$BY,$E154,COLUMN(AV154)))</f>
        <v/>
      </c>
      <c r="AW154">
        <f>AW44*(1+INDEX($A:$BY,$E154,COLUMN(AW154)))</f>
        <v/>
      </c>
      <c r="AX154">
        <f>AX44*(1+INDEX($A:$BY,$E154,COLUMN(AX154)))</f>
        <v/>
      </c>
      <c r="AY154">
        <f>AY44*(1+INDEX($A:$BY,$E154,COLUMN(AY154)))</f>
        <v/>
      </c>
      <c r="AZ154">
        <f>AZ44*(1+INDEX($A:$BY,$E154,COLUMN(AZ154)))</f>
        <v/>
      </c>
      <c r="BA154">
        <f>BA44*(1+INDEX($A:$BY,$E154,COLUMN(BA154)))</f>
        <v/>
      </c>
      <c r="BB154">
        <f>BB44*(1+INDEX($A:$BY,$E154,COLUMN(BB154)))</f>
        <v/>
      </c>
      <c r="BC154">
        <f>BC44*(1+INDEX($A:$BY,$E154,COLUMN(BC154)))</f>
        <v/>
      </c>
      <c r="BD154">
        <f>BD44*(1+INDEX($A:$BY,$E154,COLUMN(BD154)))</f>
        <v/>
      </c>
      <c r="BE154">
        <f>BE44*(1+INDEX($A:$BY,$E154,COLUMN(BE154)))</f>
        <v/>
      </c>
      <c r="BF154">
        <f>BF44*(1+INDEX($A:$BY,$E154,COLUMN(BF154)))</f>
        <v/>
      </c>
      <c r="BG154">
        <f>BG44*(1+INDEX($A:$BY,$E154,COLUMN(BG154)))</f>
        <v/>
      </c>
      <c r="BH154">
        <f>BH44*(1+INDEX($A:$BY,$E154,COLUMN(BH154)))</f>
        <v/>
      </c>
      <c r="BI154">
        <f>BI44*(1+INDEX($A:$BY,$E154,COLUMN(BI154)))</f>
        <v/>
      </c>
      <c r="BJ154">
        <f>BJ44*(1+INDEX($A:$BY,$E154,COLUMN(BJ154)))</f>
        <v/>
      </c>
      <c r="BK154">
        <f>BK44*(1+INDEX($A:$BY,$E154,COLUMN(BK154)))</f>
        <v/>
      </c>
      <c r="BL154">
        <f>BL44*(1+INDEX($A:$BY,$E154,COLUMN(BL154)))</f>
        <v/>
      </c>
      <c r="BM154">
        <f>BM44*(1+INDEX($A:$BY,$E154,COLUMN(BM154)))</f>
        <v/>
      </c>
      <c r="BN154">
        <f>BN44*(1+INDEX($A:$BY,$E154,COLUMN(BN154)))</f>
        <v/>
      </c>
      <c r="BO154">
        <f>BO44*(1+INDEX($A:$BY,$E154,COLUMN(BO154)))</f>
        <v/>
      </c>
      <c r="BP154">
        <f>BP44*(1+INDEX($A:$BY,$E154,COLUMN(BP154)))</f>
        <v/>
      </c>
      <c r="BQ154">
        <f>BQ44*(1+INDEX($A:$BY,$E154,COLUMN(BQ154)))</f>
        <v/>
      </c>
      <c r="BR154">
        <f>BR44*(1+INDEX($A:$BY,$E154,COLUMN(BR154)))</f>
        <v/>
      </c>
      <c r="BS154">
        <f>BS44*(1+INDEX($A:$BY,$E154,COLUMN(BS154)))</f>
        <v/>
      </c>
      <c r="BT154">
        <f>BT44*(1+INDEX($A:$BY,$E154,COLUMN(BT154)))</f>
        <v/>
      </c>
      <c r="BU154">
        <f>BU44*(1+INDEX($A:$BY,$E154,COLUMN(BU154)))</f>
        <v/>
      </c>
      <c r="BV154">
        <f>BV44*(1+INDEX($A:$BY,$E154,COLUMN(BV154)))</f>
        <v/>
      </c>
      <c r="BW154">
        <f>BW44*(1+INDEX($A:$BY,$E154,COLUMN(BW154)))</f>
        <v/>
      </c>
      <c r="BX154">
        <f>BX44*(1+INDEX($A:$BY,$E154,COLUMN(BX154)))</f>
        <v/>
      </c>
      <c r="BY154">
        <f>BY44*(1+INDEX($A:$BY,$E154,COLUMN(BY154)))</f>
        <v/>
      </c>
    </row>
    <row r="155" spans="1:77">
      <c r="A155">
        <f>CONCATENATE(A$151,B155)</f>
        <v/>
      </c>
      <c r="B155" t="s">
        <v>66</v>
      </c>
      <c r="D155" t="s">
        <v>35</v>
      </c>
      <c r="E155">
        <f>MATCH($B155,$B$97:$B$107,0)+ROW($B$97)-1</f>
        <v/>
      </c>
      <c r="G155">
        <f>G45*(1+INDEX($A:$BY,$E155,COLUMN(G155)))</f>
        <v/>
      </c>
      <c r="H155">
        <f>H45*(1+INDEX($A:$BY,$E155,COLUMN(H155)))</f>
        <v/>
      </c>
      <c r="I155">
        <f>I45*(1+INDEX($A:$BY,$E155,COLUMN(I155)))</f>
        <v/>
      </c>
      <c r="J155">
        <f>J45*(1+INDEX($A:$BY,$E155,COLUMN(J155)))</f>
        <v/>
      </c>
      <c r="K155">
        <f>K45*(1+INDEX($A:$BY,$E155,COLUMN(K155)))</f>
        <v/>
      </c>
      <c r="L155">
        <f>L45*(1+INDEX($A:$BY,$E155,COLUMN(L155)))</f>
        <v/>
      </c>
      <c r="M155">
        <f>M45*(1+INDEX($A:$BY,$E155,COLUMN(M155)))</f>
        <v/>
      </c>
      <c r="N155">
        <f>N45*(1+INDEX($A:$BY,$E155,COLUMN(N155)))</f>
        <v/>
      </c>
      <c r="O155">
        <f>O45*(1+INDEX($A:$BY,$E155,COLUMN(O155)))</f>
        <v/>
      </c>
      <c r="P155">
        <f>P45*(1+INDEX($A:$BY,$E155,COLUMN(P155)))</f>
        <v/>
      </c>
      <c r="Q155">
        <f>Q45*(1+INDEX($A:$BY,$E155,COLUMN(Q155)))</f>
        <v/>
      </c>
      <c r="R155">
        <f>R45*(1+INDEX($A:$BY,$E155,COLUMN(R155)))</f>
        <v/>
      </c>
      <c r="S155">
        <f>S45*(1+INDEX($A:$BY,$E155,COLUMN(S155)))</f>
        <v/>
      </c>
      <c r="T155">
        <f>T45*(1+INDEX($A:$BY,$E155,COLUMN(T155)))</f>
        <v/>
      </c>
      <c r="U155">
        <f>U45*(1+INDEX($A:$BY,$E155,COLUMN(U155)))</f>
        <v/>
      </c>
      <c r="V155">
        <f>V45*(1+INDEX($A:$BY,$E155,COLUMN(V155)))</f>
        <v/>
      </c>
      <c r="W155">
        <f>W45*(1+INDEX($A:$BY,$E155,COLUMN(W155)))</f>
        <v/>
      </c>
      <c r="X155">
        <f>X45*(1+INDEX($A:$BY,$E155,COLUMN(X155)))</f>
        <v/>
      </c>
      <c r="Y155">
        <f>Y45*(1+INDEX($A:$BY,$E155,COLUMN(Y155)))</f>
        <v/>
      </c>
      <c r="Z155">
        <f>Z45*(1+INDEX($A:$BY,$E155,COLUMN(Z155)))</f>
        <v/>
      </c>
      <c r="AA155">
        <f>AA45*(1+INDEX($A:$BY,$E155,COLUMN(AA155)))</f>
        <v/>
      </c>
      <c r="AB155">
        <f>AB45*(1+INDEX($A:$BY,$E155,COLUMN(AB155)))</f>
        <v/>
      </c>
      <c r="AC155">
        <f>AC45*(1+INDEX($A:$BY,$E155,COLUMN(AC155)))</f>
        <v/>
      </c>
      <c r="AD155">
        <f>AD45*(1+INDEX($A:$BY,$E155,COLUMN(AD155)))</f>
        <v/>
      </c>
      <c r="AE155">
        <f>AE45*(1+INDEX($A:$BY,$E155,COLUMN(AE155)))</f>
        <v/>
      </c>
      <c r="AF155">
        <f>AF45*(1+INDEX($A:$BY,$E155,COLUMN(AF155)))</f>
        <v/>
      </c>
      <c r="AG155">
        <f>AG45*(1+INDEX($A:$BY,$E155,COLUMN(AG155)))</f>
        <v/>
      </c>
      <c r="AH155">
        <f>AH45*(1+INDEX($A:$BY,$E155,COLUMN(AH155)))</f>
        <v/>
      </c>
      <c r="AI155">
        <f>AI45*(1+INDEX($A:$BY,$E155,COLUMN(AI155)))</f>
        <v/>
      </c>
      <c r="AJ155">
        <f>AJ45*(1+INDEX($A:$BY,$E155,COLUMN(AJ155)))</f>
        <v/>
      </c>
      <c r="AK155">
        <f>AK45*(1+INDEX($A:$BY,$E155,COLUMN(AK155)))</f>
        <v/>
      </c>
      <c r="AL155">
        <f>AL45*(1+INDEX($A:$BY,$E155,COLUMN(AL155)))</f>
        <v/>
      </c>
      <c r="AM155">
        <f>AM45*(1+INDEX($A:$BY,$E155,COLUMN(AM155)))</f>
        <v/>
      </c>
      <c r="AN155">
        <f>AN45*(1+INDEX($A:$BY,$E155,COLUMN(AN155)))</f>
        <v/>
      </c>
      <c r="AO155">
        <f>AO45*(1+INDEX($A:$BY,$E155,COLUMN(AO155)))</f>
        <v/>
      </c>
      <c r="AP155">
        <f>AP45*(1+INDEX($A:$BY,$E155,COLUMN(AP155)))</f>
        <v/>
      </c>
      <c r="AQ155">
        <f>AQ45*(1+INDEX($A:$BY,$E155,COLUMN(AQ155)))</f>
        <v/>
      </c>
      <c r="AR155">
        <f>AR45*(1+INDEX($A:$BY,$E155,COLUMN(AR155)))</f>
        <v/>
      </c>
      <c r="AS155">
        <f>AS45*(1+INDEX($A:$BY,$E155,COLUMN(AS155)))</f>
        <v/>
      </c>
      <c r="AT155">
        <f>AT45*(1+INDEX($A:$BY,$E155,COLUMN(AT155)))</f>
        <v/>
      </c>
      <c r="AU155">
        <f>AU45*(1+INDEX($A:$BY,$E155,COLUMN(AU155)))</f>
        <v/>
      </c>
      <c r="AV155">
        <f>AV45*(1+INDEX($A:$BY,$E155,COLUMN(AV155)))</f>
        <v/>
      </c>
      <c r="AW155">
        <f>AW45*(1+INDEX($A:$BY,$E155,COLUMN(AW155)))</f>
        <v/>
      </c>
      <c r="AX155">
        <f>AX45*(1+INDEX($A:$BY,$E155,COLUMN(AX155)))</f>
        <v/>
      </c>
      <c r="AY155">
        <f>AY45*(1+INDEX($A:$BY,$E155,COLUMN(AY155)))</f>
        <v/>
      </c>
      <c r="AZ155">
        <f>AZ45*(1+INDEX($A:$BY,$E155,COLUMN(AZ155)))</f>
        <v/>
      </c>
      <c r="BA155">
        <f>BA45*(1+INDEX($A:$BY,$E155,COLUMN(BA155)))</f>
        <v/>
      </c>
      <c r="BB155">
        <f>BB45*(1+INDEX($A:$BY,$E155,COLUMN(BB155)))</f>
        <v/>
      </c>
      <c r="BC155">
        <f>BC45*(1+INDEX($A:$BY,$E155,COLUMN(BC155)))</f>
        <v/>
      </c>
      <c r="BD155">
        <f>BD45*(1+INDEX($A:$BY,$E155,COLUMN(BD155)))</f>
        <v/>
      </c>
      <c r="BE155">
        <f>BE45*(1+INDEX($A:$BY,$E155,COLUMN(BE155)))</f>
        <v/>
      </c>
      <c r="BF155">
        <f>BF45*(1+INDEX($A:$BY,$E155,COLUMN(BF155)))</f>
        <v/>
      </c>
      <c r="BG155">
        <f>BG45*(1+INDEX($A:$BY,$E155,COLUMN(BG155)))</f>
        <v/>
      </c>
      <c r="BH155">
        <f>BH45*(1+INDEX($A:$BY,$E155,COLUMN(BH155)))</f>
        <v/>
      </c>
      <c r="BI155">
        <f>BI45*(1+INDEX($A:$BY,$E155,COLUMN(BI155)))</f>
        <v/>
      </c>
      <c r="BJ155">
        <f>BJ45*(1+INDEX($A:$BY,$E155,COLUMN(BJ155)))</f>
        <v/>
      </c>
      <c r="BK155">
        <f>BK45*(1+INDEX($A:$BY,$E155,COLUMN(BK155)))</f>
        <v/>
      </c>
      <c r="BL155">
        <f>BL45*(1+INDEX($A:$BY,$E155,COLUMN(BL155)))</f>
        <v/>
      </c>
      <c r="BM155">
        <f>BM45*(1+INDEX($A:$BY,$E155,COLUMN(BM155)))</f>
        <v/>
      </c>
      <c r="BN155">
        <f>BN45*(1+INDEX($A:$BY,$E155,COLUMN(BN155)))</f>
        <v/>
      </c>
      <c r="BO155">
        <f>BO45*(1+INDEX($A:$BY,$E155,COLUMN(BO155)))</f>
        <v/>
      </c>
      <c r="BP155">
        <f>BP45*(1+INDEX($A:$BY,$E155,COLUMN(BP155)))</f>
        <v/>
      </c>
      <c r="BQ155">
        <f>BQ45*(1+INDEX($A:$BY,$E155,COLUMN(BQ155)))</f>
        <v/>
      </c>
      <c r="BR155">
        <f>BR45*(1+INDEX($A:$BY,$E155,COLUMN(BR155)))</f>
        <v/>
      </c>
      <c r="BS155">
        <f>BS45*(1+INDEX($A:$BY,$E155,COLUMN(BS155)))</f>
        <v/>
      </c>
      <c r="BT155">
        <f>BT45*(1+INDEX($A:$BY,$E155,COLUMN(BT155)))</f>
        <v/>
      </c>
      <c r="BU155">
        <f>BU45*(1+INDEX($A:$BY,$E155,COLUMN(BU155)))</f>
        <v/>
      </c>
      <c r="BV155">
        <f>BV45*(1+INDEX($A:$BY,$E155,COLUMN(BV155)))</f>
        <v/>
      </c>
      <c r="BW155">
        <f>BW45*(1+INDEX($A:$BY,$E155,COLUMN(BW155)))</f>
        <v/>
      </c>
      <c r="BX155">
        <f>BX45*(1+INDEX($A:$BY,$E155,COLUMN(BX155)))</f>
        <v/>
      </c>
      <c r="BY155">
        <f>BY45*(1+INDEX($A:$BY,$E155,COLUMN(BY155)))</f>
        <v/>
      </c>
    </row>
    <row r="156" spans="1:77">
      <c r="A156">
        <f>CONCATENATE(A$151,B156)</f>
        <v/>
      </c>
      <c r="B156" t="s">
        <v>80</v>
      </c>
      <c r="D156" t="s">
        <v>35</v>
      </c>
      <c r="E156">
        <f>MATCH($B156,$B$97:$B$107,0)+ROW($B$97)-1</f>
        <v/>
      </c>
      <c r="G156">
        <f>G46*(1+INDEX($A:$BY,$E156,COLUMN(G156)))</f>
        <v/>
      </c>
      <c r="H156">
        <f>H46*(1+INDEX($A:$BY,$E156,COLUMN(H156)))</f>
        <v/>
      </c>
      <c r="I156">
        <f>I46*(1+INDEX($A:$BY,$E156,COLUMN(I156)))</f>
        <v/>
      </c>
      <c r="J156">
        <f>J46*(1+INDEX($A:$BY,$E156,COLUMN(J156)))</f>
        <v/>
      </c>
      <c r="K156">
        <f>K46*(1+INDEX($A:$BY,$E156,COLUMN(K156)))</f>
        <v/>
      </c>
      <c r="L156">
        <f>L46*(1+INDEX($A:$BY,$E156,COLUMN(L156)))</f>
        <v/>
      </c>
      <c r="M156">
        <f>M46*(1+INDEX($A:$BY,$E156,COLUMN(M156)))</f>
        <v/>
      </c>
      <c r="N156">
        <f>N46*(1+INDEX($A:$BY,$E156,COLUMN(N156)))</f>
        <v/>
      </c>
      <c r="O156">
        <f>O46*(1+INDEX($A:$BY,$E156,COLUMN(O156)))</f>
        <v/>
      </c>
      <c r="P156">
        <f>P46*(1+INDEX($A:$BY,$E156,COLUMN(P156)))</f>
        <v/>
      </c>
      <c r="Q156">
        <f>Q46*(1+INDEX($A:$BY,$E156,COLUMN(Q156)))</f>
        <v/>
      </c>
      <c r="R156">
        <f>R46*(1+INDEX($A:$BY,$E156,COLUMN(R156)))</f>
        <v/>
      </c>
      <c r="S156">
        <f>S46*(1+INDEX($A:$BY,$E156,COLUMN(S156)))</f>
        <v/>
      </c>
      <c r="T156">
        <f>T46*(1+INDEX($A:$BY,$E156,COLUMN(T156)))</f>
        <v/>
      </c>
      <c r="U156">
        <f>U46*(1+INDEX($A:$BY,$E156,COLUMN(U156)))</f>
        <v/>
      </c>
      <c r="V156">
        <f>V46*(1+INDEX($A:$BY,$E156,COLUMN(V156)))</f>
        <v/>
      </c>
      <c r="W156">
        <f>W46*(1+INDEX($A:$BY,$E156,COLUMN(W156)))</f>
        <v/>
      </c>
      <c r="X156">
        <f>X46*(1+INDEX($A:$BY,$E156,COLUMN(X156)))</f>
        <v/>
      </c>
      <c r="Y156">
        <f>Y46*(1+INDEX($A:$BY,$E156,COLUMN(Y156)))</f>
        <v/>
      </c>
      <c r="Z156">
        <f>Z46*(1+INDEX($A:$BY,$E156,COLUMN(Z156)))</f>
        <v/>
      </c>
      <c r="AA156">
        <f>AA46*(1+INDEX($A:$BY,$E156,COLUMN(AA156)))</f>
        <v/>
      </c>
      <c r="AB156">
        <f>AB46*(1+INDEX($A:$BY,$E156,COLUMN(AB156)))</f>
        <v/>
      </c>
      <c r="AC156">
        <f>AC46*(1+INDEX($A:$BY,$E156,COLUMN(AC156)))</f>
        <v/>
      </c>
      <c r="AD156">
        <f>AD46*(1+INDEX($A:$BY,$E156,COLUMN(AD156)))</f>
        <v/>
      </c>
      <c r="AE156">
        <f>AE46*(1+INDEX($A:$BY,$E156,COLUMN(AE156)))</f>
        <v/>
      </c>
      <c r="AF156">
        <f>AF46*(1+INDEX($A:$BY,$E156,COLUMN(AF156)))</f>
        <v/>
      </c>
      <c r="AG156">
        <f>AG46*(1+INDEX($A:$BY,$E156,COLUMN(AG156)))</f>
        <v/>
      </c>
      <c r="AH156">
        <f>AH46*(1+INDEX($A:$BY,$E156,COLUMN(AH156)))</f>
        <v/>
      </c>
      <c r="AI156">
        <f>AI46*(1+INDEX($A:$BY,$E156,COLUMN(AI156)))</f>
        <v/>
      </c>
      <c r="AJ156">
        <f>AJ46*(1+INDEX($A:$BY,$E156,COLUMN(AJ156)))</f>
        <v/>
      </c>
      <c r="AK156">
        <f>AK46*(1+INDEX($A:$BY,$E156,COLUMN(AK156)))</f>
        <v/>
      </c>
      <c r="AL156">
        <f>AL46*(1+INDEX($A:$BY,$E156,COLUMN(AL156)))</f>
        <v/>
      </c>
      <c r="AM156">
        <f>AM46*(1+INDEX($A:$BY,$E156,COLUMN(AM156)))</f>
        <v/>
      </c>
      <c r="AN156">
        <f>AN46*(1+INDEX($A:$BY,$E156,COLUMN(AN156)))</f>
        <v/>
      </c>
      <c r="AO156">
        <f>AO46*(1+INDEX($A:$BY,$E156,COLUMN(AO156)))</f>
        <v/>
      </c>
      <c r="AP156">
        <f>AP46*(1+INDEX($A:$BY,$E156,COLUMN(AP156)))</f>
        <v/>
      </c>
      <c r="AQ156">
        <f>AQ46*(1+INDEX($A:$BY,$E156,COLUMN(AQ156)))</f>
        <v/>
      </c>
      <c r="AR156">
        <f>AR46*(1+INDEX($A:$BY,$E156,COLUMN(AR156)))</f>
        <v/>
      </c>
      <c r="AS156">
        <f>AS46*(1+INDEX($A:$BY,$E156,COLUMN(AS156)))</f>
        <v/>
      </c>
      <c r="AT156">
        <f>AT46*(1+INDEX($A:$BY,$E156,COLUMN(AT156)))</f>
        <v/>
      </c>
      <c r="AU156">
        <f>AU46*(1+INDEX($A:$BY,$E156,COLUMN(AU156)))</f>
        <v/>
      </c>
      <c r="AV156">
        <f>AV46*(1+INDEX($A:$BY,$E156,COLUMN(AV156)))</f>
        <v/>
      </c>
      <c r="AW156">
        <f>AW46*(1+INDEX($A:$BY,$E156,COLUMN(AW156)))</f>
        <v/>
      </c>
      <c r="AX156">
        <f>AX46*(1+INDEX($A:$BY,$E156,COLUMN(AX156)))</f>
        <v/>
      </c>
      <c r="AY156">
        <f>AY46*(1+INDEX($A:$BY,$E156,COLUMN(AY156)))</f>
        <v/>
      </c>
      <c r="AZ156">
        <f>AZ46*(1+INDEX($A:$BY,$E156,COLUMN(AZ156)))</f>
        <v/>
      </c>
      <c r="BA156">
        <f>BA46*(1+INDEX($A:$BY,$E156,COLUMN(BA156)))</f>
        <v/>
      </c>
      <c r="BB156">
        <f>BB46*(1+INDEX($A:$BY,$E156,COLUMN(BB156)))</f>
        <v/>
      </c>
      <c r="BC156">
        <f>BC46*(1+INDEX($A:$BY,$E156,COLUMN(BC156)))</f>
        <v/>
      </c>
      <c r="BD156">
        <f>BD46*(1+INDEX($A:$BY,$E156,COLUMN(BD156)))</f>
        <v/>
      </c>
      <c r="BE156">
        <f>BE46*(1+INDEX($A:$BY,$E156,COLUMN(BE156)))</f>
        <v/>
      </c>
      <c r="BF156">
        <f>BF46*(1+INDEX($A:$BY,$E156,COLUMN(BF156)))</f>
        <v/>
      </c>
      <c r="BG156">
        <f>BG46*(1+INDEX($A:$BY,$E156,COLUMN(BG156)))</f>
        <v/>
      </c>
      <c r="BH156">
        <f>BH46*(1+INDEX($A:$BY,$E156,COLUMN(BH156)))</f>
        <v/>
      </c>
      <c r="BI156">
        <f>BI46*(1+INDEX($A:$BY,$E156,COLUMN(BI156)))</f>
        <v/>
      </c>
      <c r="BJ156">
        <f>BJ46*(1+INDEX($A:$BY,$E156,COLUMN(BJ156)))</f>
        <v/>
      </c>
      <c r="BK156">
        <f>BK46*(1+INDEX($A:$BY,$E156,COLUMN(BK156)))</f>
        <v/>
      </c>
      <c r="BL156">
        <f>BL46*(1+INDEX($A:$BY,$E156,COLUMN(BL156)))</f>
        <v/>
      </c>
      <c r="BM156">
        <f>BM46*(1+INDEX($A:$BY,$E156,COLUMN(BM156)))</f>
        <v/>
      </c>
      <c r="BN156">
        <f>BN46*(1+INDEX($A:$BY,$E156,COLUMN(BN156)))</f>
        <v/>
      </c>
      <c r="BO156">
        <f>BO46*(1+INDEX($A:$BY,$E156,COLUMN(BO156)))</f>
        <v/>
      </c>
      <c r="BP156">
        <f>BP46*(1+INDEX($A:$BY,$E156,COLUMN(BP156)))</f>
        <v/>
      </c>
      <c r="BQ156">
        <f>BQ46*(1+INDEX($A:$BY,$E156,COLUMN(BQ156)))</f>
        <v/>
      </c>
      <c r="BR156">
        <f>BR46*(1+INDEX($A:$BY,$E156,COLUMN(BR156)))</f>
        <v/>
      </c>
      <c r="BS156">
        <f>BS46*(1+INDEX($A:$BY,$E156,COLUMN(BS156)))</f>
        <v/>
      </c>
      <c r="BT156">
        <f>BT46*(1+INDEX($A:$BY,$E156,COLUMN(BT156)))</f>
        <v/>
      </c>
      <c r="BU156">
        <f>BU46*(1+INDEX($A:$BY,$E156,COLUMN(BU156)))</f>
        <v/>
      </c>
      <c r="BV156">
        <f>BV46*(1+INDEX($A:$BY,$E156,COLUMN(BV156)))</f>
        <v/>
      </c>
      <c r="BW156">
        <f>BW46*(1+INDEX($A:$BY,$E156,COLUMN(BW156)))</f>
        <v/>
      </c>
      <c r="BX156">
        <f>BX46*(1+INDEX($A:$BY,$E156,COLUMN(BX156)))</f>
        <v/>
      </c>
      <c r="BY156">
        <f>BY46*(1+INDEX($A:$BY,$E156,COLUMN(BY156)))</f>
        <v/>
      </c>
    </row>
    <row r="157" spans="1:77">
      <c r="A157">
        <f>CONCATENATE(A$151,B157)</f>
        <v/>
      </c>
      <c r="B157" t="s">
        <v>52</v>
      </c>
      <c r="D157" t="s">
        <v>35</v>
      </c>
      <c r="E157">
        <f>MATCH($B157,$B$97:$B$107,0)+ROW($B$97)-1</f>
        <v/>
      </c>
      <c r="G157">
        <f>G47*(1+INDEX($A:$BY,$E157,COLUMN(G157)))</f>
        <v/>
      </c>
      <c r="H157">
        <f>H47*(1+INDEX($A:$BY,$E157,COLUMN(H157)))</f>
        <v/>
      </c>
      <c r="I157">
        <f>I47*(1+INDEX($A:$BY,$E157,COLUMN(I157)))</f>
        <v/>
      </c>
      <c r="J157">
        <f>J47*(1+INDEX($A:$BY,$E157,COLUMN(J157)))</f>
        <v/>
      </c>
      <c r="K157">
        <f>K47*(1+INDEX($A:$BY,$E157,COLUMN(K157)))</f>
        <v/>
      </c>
      <c r="L157">
        <f>L47*(1+INDEX($A:$BY,$E157,COLUMN(L157)))</f>
        <v/>
      </c>
      <c r="M157">
        <f>M47*(1+INDEX($A:$BY,$E157,COLUMN(M157)))</f>
        <v/>
      </c>
      <c r="N157">
        <f>N47*(1+INDEX($A:$BY,$E157,COLUMN(N157)))</f>
        <v/>
      </c>
      <c r="O157">
        <f>O47*(1+INDEX($A:$BY,$E157,COLUMN(O157)))</f>
        <v/>
      </c>
      <c r="P157">
        <f>P47*(1+INDEX($A:$BY,$E157,COLUMN(P157)))</f>
        <v/>
      </c>
      <c r="Q157">
        <f>Q47*(1+INDEX($A:$BY,$E157,COLUMN(Q157)))</f>
        <v/>
      </c>
      <c r="R157">
        <f>R47*(1+INDEX($A:$BY,$E157,COLUMN(R157)))</f>
        <v/>
      </c>
      <c r="S157">
        <f>S47*(1+INDEX($A:$BY,$E157,COLUMN(S157)))</f>
        <v/>
      </c>
      <c r="T157">
        <f>T47*(1+INDEX($A:$BY,$E157,COLUMN(T157)))</f>
        <v/>
      </c>
      <c r="U157">
        <f>U47*(1+INDEX($A:$BY,$E157,COLUMN(U157)))</f>
        <v/>
      </c>
      <c r="V157">
        <f>V47*(1+INDEX($A:$BY,$E157,COLUMN(V157)))</f>
        <v/>
      </c>
      <c r="W157">
        <f>W47*(1+INDEX($A:$BY,$E157,COLUMN(W157)))</f>
        <v/>
      </c>
      <c r="X157">
        <f>X47*(1+INDEX($A:$BY,$E157,COLUMN(X157)))</f>
        <v/>
      </c>
      <c r="Y157">
        <f>Y47*(1+INDEX($A:$BY,$E157,COLUMN(Y157)))</f>
        <v/>
      </c>
      <c r="Z157">
        <f>Z47*(1+INDEX($A:$BY,$E157,COLUMN(Z157)))</f>
        <v/>
      </c>
      <c r="AA157">
        <f>AA47*(1+INDEX($A:$BY,$E157,COLUMN(AA157)))</f>
        <v/>
      </c>
      <c r="AB157">
        <f>AB47*(1+INDEX($A:$BY,$E157,COLUMN(AB157)))</f>
        <v/>
      </c>
      <c r="AC157">
        <f>AC47*(1+INDEX($A:$BY,$E157,COLUMN(AC157)))</f>
        <v/>
      </c>
      <c r="AD157">
        <f>AD47*(1+INDEX($A:$BY,$E157,COLUMN(AD157)))</f>
        <v/>
      </c>
      <c r="AE157">
        <f>AE47*(1+INDEX($A:$BY,$E157,COLUMN(AE157)))</f>
        <v/>
      </c>
      <c r="AF157">
        <f>AF47*(1+INDEX($A:$BY,$E157,COLUMN(AF157)))</f>
        <v/>
      </c>
      <c r="AG157">
        <f>AG47*(1+INDEX($A:$BY,$E157,COLUMN(AG157)))</f>
        <v/>
      </c>
      <c r="AH157">
        <f>AH47*(1+INDEX($A:$BY,$E157,COLUMN(AH157)))</f>
        <v/>
      </c>
      <c r="AI157">
        <f>AI47*(1+INDEX($A:$BY,$E157,COLUMN(AI157)))</f>
        <v/>
      </c>
      <c r="AJ157">
        <f>AJ47*(1+INDEX($A:$BY,$E157,COLUMN(AJ157)))</f>
        <v/>
      </c>
      <c r="AK157">
        <f>AK47*(1+INDEX($A:$BY,$E157,COLUMN(AK157)))</f>
        <v/>
      </c>
      <c r="AL157">
        <f>AL47*(1+INDEX($A:$BY,$E157,COLUMN(AL157)))</f>
        <v/>
      </c>
      <c r="AM157">
        <f>AM47*(1+INDEX($A:$BY,$E157,COLUMN(AM157)))</f>
        <v/>
      </c>
      <c r="AN157">
        <f>AN47*(1+INDEX($A:$BY,$E157,COLUMN(AN157)))</f>
        <v/>
      </c>
      <c r="AO157">
        <f>AO47*(1+INDEX($A:$BY,$E157,COLUMN(AO157)))</f>
        <v/>
      </c>
      <c r="AP157">
        <f>AP47*(1+INDEX($A:$BY,$E157,COLUMN(AP157)))</f>
        <v/>
      </c>
      <c r="AQ157">
        <f>AQ47*(1+INDEX($A:$BY,$E157,COLUMN(AQ157)))</f>
        <v/>
      </c>
      <c r="AR157">
        <f>AR47*(1+INDEX($A:$BY,$E157,COLUMN(AR157)))</f>
        <v/>
      </c>
      <c r="AS157">
        <f>AS47*(1+INDEX($A:$BY,$E157,COLUMN(AS157)))</f>
        <v/>
      </c>
      <c r="AT157">
        <f>AT47*(1+INDEX($A:$BY,$E157,COLUMN(AT157)))</f>
        <v/>
      </c>
      <c r="AU157">
        <f>AU47*(1+INDEX($A:$BY,$E157,COLUMN(AU157)))</f>
        <v/>
      </c>
      <c r="AV157">
        <f>AV47*(1+INDEX($A:$BY,$E157,COLUMN(AV157)))</f>
        <v/>
      </c>
      <c r="AW157">
        <f>AW47*(1+INDEX($A:$BY,$E157,COLUMN(AW157)))</f>
        <v/>
      </c>
      <c r="AX157">
        <f>AX47*(1+INDEX($A:$BY,$E157,COLUMN(AX157)))</f>
        <v/>
      </c>
      <c r="AY157">
        <f>AY47*(1+INDEX($A:$BY,$E157,COLUMN(AY157)))</f>
        <v/>
      </c>
      <c r="AZ157">
        <f>AZ47*(1+INDEX($A:$BY,$E157,COLUMN(AZ157)))</f>
        <v/>
      </c>
      <c r="BA157">
        <f>BA47*(1+INDEX($A:$BY,$E157,COLUMN(BA157)))</f>
        <v/>
      </c>
      <c r="BB157">
        <f>BB47*(1+INDEX($A:$BY,$E157,COLUMN(BB157)))</f>
        <v/>
      </c>
      <c r="BC157">
        <f>BC47*(1+INDEX($A:$BY,$E157,COLUMN(BC157)))</f>
        <v/>
      </c>
      <c r="BD157">
        <f>BD47*(1+INDEX($A:$BY,$E157,COLUMN(BD157)))</f>
        <v/>
      </c>
      <c r="BE157">
        <f>BE47*(1+INDEX($A:$BY,$E157,COLUMN(BE157)))</f>
        <v/>
      </c>
      <c r="BF157">
        <f>BF47*(1+INDEX($A:$BY,$E157,COLUMN(BF157)))</f>
        <v/>
      </c>
      <c r="BG157">
        <f>BG47*(1+INDEX($A:$BY,$E157,COLUMN(BG157)))</f>
        <v/>
      </c>
      <c r="BH157">
        <f>BH47*(1+INDEX($A:$BY,$E157,COLUMN(BH157)))</f>
        <v/>
      </c>
      <c r="BI157">
        <f>BI47*(1+INDEX($A:$BY,$E157,COLUMN(BI157)))</f>
        <v/>
      </c>
      <c r="BJ157">
        <f>BJ47*(1+INDEX($A:$BY,$E157,COLUMN(BJ157)))</f>
        <v/>
      </c>
      <c r="BK157">
        <f>BK47*(1+INDEX($A:$BY,$E157,COLUMN(BK157)))</f>
        <v/>
      </c>
      <c r="BL157">
        <f>BL47*(1+INDEX($A:$BY,$E157,COLUMN(BL157)))</f>
        <v/>
      </c>
      <c r="BM157">
        <f>BM47*(1+INDEX($A:$BY,$E157,COLUMN(BM157)))</f>
        <v/>
      </c>
      <c r="BN157">
        <f>BN47*(1+INDEX($A:$BY,$E157,COLUMN(BN157)))</f>
        <v/>
      </c>
      <c r="BO157">
        <f>BO47*(1+INDEX($A:$BY,$E157,COLUMN(BO157)))</f>
        <v/>
      </c>
      <c r="BP157">
        <f>BP47*(1+INDEX($A:$BY,$E157,COLUMN(BP157)))</f>
        <v/>
      </c>
      <c r="BQ157">
        <f>BQ47*(1+INDEX($A:$BY,$E157,COLUMN(BQ157)))</f>
        <v/>
      </c>
      <c r="BR157">
        <f>BR47*(1+INDEX($A:$BY,$E157,COLUMN(BR157)))</f>
        <v/>
      </c>
      <c r="BS157">
        <f>BS47*(1+INDEX($A:$BY,$E157,COLUMN(BS157)))</f>
        <v/>
      </c>
      <c r="BT157">
        <f>BT47*(1+INDEX($A:$BY,$E157,COLUMN(BT157)))</f>
        <v/>
      </c>
      <c r="BU157">
        <f>BU47*(1+INDEX($A:$BY,$E157,COLUMN(BU157)))</f>
        <v/>
      </c>
      <c r="BV157">
        <f>BV47*(1+INDEX($A:$BY,$E157,COLUMN(BV157)))</f>
        <v/>
      </c>
      <c r="BW157">
        <f>BW47*(1+INDEX($A:$BY,$E157,COLUMN(BW157)))</f>
        <v/>
      </c>
      <c r="BX157">
        <f>BX47*(1+INDEX($A:$BY,$E157,COLUMN(BX157)))</f>
        <v/>
      </c>
      <c r="BY157">
        <f>BY47*(1+INDEX($A:$BY,$E157,COLUMN(BY157)))</f>
        <v/>
      </c>
    </row>
    <row r="158" spans="1:77">
      <c r="A158">
        <f>CONCATENATE(A$151,B158)</f>
        <v/>
      </c>
      <c r="B158" t="s">
        <v>40</v>
      </c>
      <c r="D158" t="s">
        <v>35</v>
      </c>
      <c r="G158">
        <f>G48*(1+G108)</f>
        <v/>
      </c>
      <c r="H158">
        <f>H48*(1+H108)</f>
        <v/>
      </c>
      <c r="I158">
        <f>I48*(1+I108)</f>
        <v/>
      </c>
      <c r="J158">
        <f>J48*(1+J108)</f>
        <v/>
      </c>
      <c r="K158">
        <f>K48*(1+K108)</f>
        <v/>
      </c>
      <c r="L158">
        <f>L48*(1+L108)</f>
        <v/>
      </c>
      <c r="M158">
        <f>M48*(1+M108)</f>
        <v/>
      </c>
      <c r="N158">
        <f>N48*(1+N108)</f>
        <v/>
      </c>
      <c r="O158">
        <f>O48*(1+O108)</f>
        <v/>
      </c>
      <c r="P158">
        <f>P48*(1+P108)</f>
        <v/>
      </c>
      <c r="Q158">
        <f>Q48*(1+Q108)</f>
        <v/>
      </c>
      <c r="R158">
        <f>R48*(1+R108)</f>
        <v/>
      </c>
      <c r="S158">
        <f>S48*(1+S108)</f>
        <v/>
      </c>
      <c r="T158">
        <f>T48*(1+T108)</f>
        <v/>
      </c>
      <c r="U158">
        <f>U48*(1+U108)</f>
        <v/>
      </c>
      <c r="V158">
        <f>V48*(1+V108)</f>
        <v/>
      </c>
      <c r="W158">
        <f>W48*(1+W108)</f>
        <v/>
      </c>
      <c r="X158">
        <f>X48*(1+X108)</f>
        <v/>
      </c>
      <c r="Y158">
        <f>Y48*(1+Y108)</f>
        <v/>
      </c>
      <c r="Z158">
        <f>Z48*(1+Z108)</f>
        <v/>
      </c>
      <c r="AA158">
        <f>AA48*(1+AA108)</f>
        <v/>
      </c>
      <c r="AB158">
        <f>AB48*(1+AB108)</f>
        <v/>
      </c>
      <c r="AC158">
        <f>AC48*(1+AC108)</f>
        <v/>
      </c>
      <c r="AD158">
        <f>AD48*(1+AD108)</f>
        <v/>
      </c>
      <c r="AE158">
        <f>AE48*(1+AE108)</f>
        <v/>
      </c>
      <c r="AF158">
        <f>AF48*(1+AF108)</f>
        <v/>
      </c>
      <c r="AG158">
        <f>AG48*(1+AG108)</f>
        <v/>
      </c>
      <c r="AH158">
        <f>AH48*(1+AH108)</f>
        <v/>
      </c>
      <c r="AI158">
        <f>AI48*(1+AI108)</f>
        <v/>
      </c>
      <c r="AJ158">
        <f>AJ48*(1+AJ108)</f>
        <v/>
      </c>
      <c r="AK158">
        <f>AK48*(1+AK108)</f>
        <v/>
      </c>
      <c r="AL158">
        <f>AL48*(1+AL108)</f>
        <v/>
      </c>
      <c r="AM158">
        <f>AM48*(1+AM108)</f>
        <v/>
      </c>
      <c r="AN158">
        <f>AN48*(1+AN108)</f>
        <v/>
      </c>
      <c r="AO158">
        <f>AO48*(1+AO108)</f>
        <v/>
      </c>
      <c r="AP158">
        <f>AP48*(1+AP108)</f>
        <v/>
      </c>
      <c r="AQ158">
        <f>AQ48*(1+AQ108)</f>
        <v/>
      </c>
      <c r="AR158">
        <f>AR48*(1+AR108)</f>
        <v/>
      </c>
      <c r="AS158">
        <f>AS48*(1+AS108)</f>
        <v/>
      </c>
      <c r="AT158">
        <f>AT48*(1+AT108)</f>
        <v/>
      </c>
      <c r="AU158">
        <f>AU48*(1+AU108)</f>
        <v/>
      </c>
      <c r="AV158">
        <f>AV48*(1+AV108)</f>
        <v/>
      </c>
      <c r="AW158">
        <f>AW48*(1+AW108)</f>
        <v/>
      </c>
      <c r="AX158">
        <f>AX48*(1+AX108)</f>
        <v/>
      </c>
      <c r="AY158">
        <f>AY48*(1+AY108)</f>
        <v/>
      </c>
      <c r="AZ158">
        <f>AZ48*(1+AZ108)</f>
        <v/>
      </c>
      <c r="BA158">
        <f>BA48*(1+BA108)</f>
        <v/>
      </c>
      <c r="BB158">
        <f>BB48*(1+BB108)</f>
        <v/>
      </c>
      <c r="BC158">
        <f>BC48*(1+BC108)</f>
        <v/>
      </c>
      <c r="BD158">
        <f>BD48*(1+BD108)</f>
        <v/>
      </c>
      <c r="BE158">
        <f>BE48*(1+BE108)</f>
        <v/>
      </c>
      <c r="BF158">
        <f>BF48*(1+BF108)</f>
        <v/>
      </c>
      <c r="BG158">
        <f>BG48*(1+BG108)</f>
        <v/>
      </c>
      <c r="BH158">
        <f>BH48*(1+BH108)</f>
        <v/>
      </c>
      <c r="BI158">
        <f>BI48*(1+BI108)</f>
        <v/>
      </c>
      <c r="BJ158">
        <f>BJ48*(1+BJ108)</f>
        <v/>
      </c>
      <c r="BK158">
        <f>BK48*(1+BK108)</f>
        <v/>
      </c>
      <c r="BL158">
        <f>BL48*(1+BL108)</f>
        <v/>
      </c>
      <c r="BM158">
        <f>BM48*(1+BM108)</f>
        <v/>
      </c>
      <c r="BN158">
        <f>BN48*(1+BN108)</f>
        <v/>
      </c>
      <c r="BO158">
        <f>BO48*(1+BO108)</f>
        <v/>
      </c>
      <c r="BP158">
        <f>BP48*(1+BP108)</f>
        <v/>
      </c>
      <c r="BQ158">
        <f>BQ48*(1+BQ108)</f>
        <v/>
      </c>
      <c r="BR158">
        <f>BR48*(1+BR108)</f>
        <v/>
      </c>
      <c r="BS158">
        <f>BS48*(1+BS108)</f>
        <v/>
      </c>
      <c r="BT158">
        <f>BT48*(1+BT108)</f>
        <v/>
      </c>
      <c r="BU158">
        <f>BU48*(1+BU108)</f>
        <v/>
      </c>
      <c r="BV158">
        <f>BV48*(1+BV108)</f>
        <v/>
      </c>
      <c r="BW158">
        <f>BW48*(1+BW108)</f>
        <v/>
      </c>
      <c r="BX158">
        <f>BX48*(1+BX108)</f>
        <v/>
      </c>
      <c r="BY158">
        <f>BY48*(1+BY108)</f>
        <v/>
      </c>
    </row>
    <row r="159" spans="1:77">
      <c r="A159">
        <f>CONCATENATE(A$151,B159)</f>
        <v/>
      </c>
      <c r="B159" t="s">
        <v>42</v>
      </c>
      <c r="D159" t="s">
        <v>35</v>
      </c>
      <c r="G159">
        <f>G49*(1+G109)</f>
        <v/>
      </c>
      <c r="H159">
        <f>H49*(1+H109)</f>
        <v/>
      </c>
      <c r="I159">
        <f>I49*(1+I109)</f>
        <v/>
      </c>
      <c r="J159">
        <f>J49*(1+J109)</f>
        <v/>
      </c>
      <c r="K159">
        <f>K49*(1+K109)</f>
        <v/>
      </c>
      <c r="L159">
        <f>L49*(1+L109)</f>
        <v/>
      </c>
      <c r="M159">
        <f>M49*(1+M109)</f>
        <v/>
      </c>
      <c r="N159">
        <f>N49*(1+N109)</f>
        <v/>
      </c>
      <c r="O159">
        <f>O49*(1+O109)</f>
        <v/>
      </c>
      <c r="P159">
        <f>P49*(1+P109)</f>
        <v/>
      </c>
      <c r="Q159">
        <f>Q49*(1+Q109)</f>
        <v/>
      </c>
      <c r="R159">
        <f>R49*(1+R109)</f>
        <v/>
      </c>
      <c r="S159">
        <f>S49*(1+S109)</f>
        <v/>
      </c>
      <c r="T159">
        <f>T49*(1+T109)</f>
        <v/>
      </c>
      <c r="U159">
        <f>U49*(1+U109)</f>
        <v/>
      </c>
      <c r="V159">
        <f>V49*(1+V109)</f>
        <v/>
      </c>
      <c r="W159">
        <f>W49*(1+W109)</f>
        <v/>
      </c>
      <c r="X159">
        <f>X49*(1+X109)</f>
        <v/>
      </c>
      <c r="Y159">
        <f>Y49*(1+Y109)</f>
        <v/>
      </c>
      <c r="Z159">
        <f>Z49*(1+Z109)</f>
        <v/>
      </c>
      <c r="AA159">
        <f>AA49*(1+AA109)</f>
        <v/>
      </c>
      <c r="AB159">
        <f>AB49*(1+AB109)</f>
        <v/>
      </c>
      <c r="AC159">
        <f>AC49*(1+AC109)</f>
        <v/>
      </c>
      <c r="AD159">
        <f>AD49*(1+AD109)</f>
        <v/>
      </c>
      <c r="AE159">
        <f>AE49*(1+AE109)</f>
        <v/>
      </c>
      <c r="AF159">
        <f>AF49*(1+AF109)</f>
        <v/>
      </c>
      <c r="AG159">
        <f>AG49*(1+AG109)</f>
        <v/>
      </c>
      <c r="AH159">
        <f>AH49*(1+AH109)</f>
        <v/>
      </c>
      <c r="AI159">
        <f>AI49*(1+AI109)</f>
        <v/>
      </c>
      <c r="AJ159">
        <f>AJ49*(1+AJ109)</f>
        <v/>
      </c>
      <c r="AK159">
        <f>AK49*(1+AK109)</f>
        <v/>
      </c>
      <c r="AL159">
        <f>AL49*(1+AL109)</f>
        <v/>
      </c>
      <c r="AM159">
        <f>AM49*(1+AM109)</f>
        <v/>
      </c>
      <c r="AN159">
        <f>AN49*(1+AN109)</f>
        <v/>
      </c>
      <c r="AO159">
        <f>AO49*(1+AO109)</f>
        <v/>
      </c>
      <c r="AP159">
        <f>AP49*(1+AP109)</f>
        <v/>
      </c>
      <c r="AQ159">
        <f>AQ49*(1+AQ109)</f>
        <v/>
      </c>
      <c r="AR159">
        <f>AR49*(1+AR109)</f>
        <v/>
      </c>
      <c r="AS159">
        <f>AS49*(1+AS109)</f>
        <v/>
      </c>
      <c r="AT159">
        <f>AT49*(1+AT109)</f>
        <v/>
      </c>
      <c r="AU159">
        <f>AU49*(1+AU109)</f>
        <v/>
      </c>
      <c r="AV159">
        <f>AV49*(1+AV109)</f>
        <v/>
      </c>
      <c r="AW159">
        <f>AW49*(1+AW109)</f>
        <v/>
      </c>
      <c r="AX159">
        <f>AX49*(1+AX109)</f>
        <v/>
      </c>
      <c r="AY159">
        <f>AY49*(1+AY109)</f>
        <v/>
      </c>
      <c r="AZ159">
        <f>AZ49*(1+AZ109)</f>
        <v/>
      </c>
      <c r="BA159">
        <f>BA49*(1+BA109)</f>
        <v/>
      </c>
      <c r="BB159">
        <f>BB49*(1+BB109)</f>
        <v/>
      </c>
      <c r="BC159">
        <f>BC49*(1+BC109)</f>
        <v/>
      </c>
      <c r="BD159">
        <f>BD49*(1+BD109)</f>
        <v/>
      </c>
      <c r="BE159">
        <f>BE49*(1+BE109)</f>
        <v/>
      </c>
      <c r="BF159">
        <f>BF49*(1+BF109)</f>
        <v/>
      </c>
      <c r="BG159">
        <f>BG49*(1+BG109)</f>
        <v/>
      </c>
      <c r="BH159">
        <f>BH49*(1+BH109)</f>
        <v/>
      </c>
      <c r="BI159">
        <f>BI49*(1+BI109)</f>
        <v/>
      </c>
      <c r="BJ159">
        <f>BJ49*(1+BJ109)</f>
        <v/>
      </c>
      <c r="BK159">
        <f>BK49*(1+BK109)</f>
        <v/>
      </c>
      <c r="BL159">
        <f>BL49*(1+BL109)</f>
        <v/>
      </c>
      <c r="BM159">
        <f>BM49*(1+BM109)</f>
        <v/>
      </c>
      <c r="BN159">
        <f>BN49*(1+BN109)</f>
        <v/>
      </c>
      <c r="BO159">
        <f>BO49*(1+BO109)</f>
        <v/>
      </c>
      <c r="BP159">
        <f>BP49*(1+BP109)</f>
        <v/>
      </c>
      <c r="BQ159">
        <f>BQ49*(1+BQ109)</f>
        <v/>
      </c>
      <c r="BR159">
        <f>BR49*(1+BR109)</f>
        <v/>
      </c>
      <c r="BS159">
        <f>BS49*(1+BS109)</f>
        <v/>
      </c>
      <c r="BT159">
        <f>BT49*(1+BT109)</f>
        <v/>
      </c>
      <c r="BU159">
        <f>BU49*(1+BU109)</f>
        <v/>
      </c>
      <c r="BV159">
        <f>BV49*(1+BV109)</f>
        <v/>
      </c>
      <c r="BW159">
        <f>BW49*(1+BW109)</f>
        <v/>
      </c>
      <c r="BX159">
        <f>BX49*(1+BX109)</f>
        <v/>
      </c>
      <c r="BY159">
        <f>BY49*(1+BY109)</f>
        <v/>
      </c>
    </row>
    <row r="160" spans="1:77">
      <c r="A160">
        <f>CONCATENATE(A$151,B160)</f>
        <v/>
      </c>
      <c r="B160" t="s">
        <v>56</v>
      </c>
      <c r="D160" t="s">
        <v>35</v>
      </c>
      <c r="G160">
        <f>G50*(1+G111)</f>
        <v/>
      </c>
      <c r="H160">
        <f>H50*(1+H111)</f>
        <v/>
      </c>
      <c r="I160">
        <f>I50*(1+I111)</f>
        <v/>
      </c>
      <c r="J160">
        <f>J50*(1+J111)</f>
        <v/>
      </c>
      <c r="K160">
        <f>K50*(1+K111)</f>
        <v/>
      </c>
      <c r="L160">
        <f>L50*(1+L111)</f>
        <v/>
      </c>
      <c r="M160">
        <f>M50*(1+M111)</f>
        <v/>
      </c>
      <c r="N160">
        <f>N50*(1+N111)</f>
        <v/>
      </c>
      <c r="O160">
        <f>O50*(1+O111)</f>
        <v/>
      </c>
      <c r="P160">
        <f>P50*(1+P111)</f>
        <v/>
      </c>
      <c r="Q160">
        <f>Q50*(1+Q111)</f>
        <v/>
      </c>
      <c r="R160">
        <f>R50*(1+R111)</f>
        <v/>
      </c>
      <c r="S160">
        <f>S50*(1+S111)</f>
        <v/>
      </c>
      <c r="T160">
        <f>T50*(1+T111)</f>
        <v/>
      </c>
      <c r="U160">
        <f>U50*(1+U111)</f>
        <v/>
      </c>
      <c r="V160">
        <f>V50*(1+V111)</f>
        <v/>
      </c>
      <c r="W160">
        <f>W50*(1+W111)</f>
        <v/>
      </c>
      <c r="X160">
        <f>X50*(1+X111)</f>
        <v/>
      </c>
      <c r="Y160">
        <f>Y50*(1+Y111)</f>
        <v/>
      </c>
      <c r="Z160">
        <f>Z50*(1+Z111)</f>
        <v/>
      </c>
      <c r="AA160">
        <f>AA50*(1+AA111)</f>
        <v/>
      </c>
      <c r="AB160">
        <f>AB50*(1+AB111)</f>
        <v/>
      </c>
      <c r="AC160">
        <f>AC50*(1+AC111)</f>
        <v/>
      </c>
      <c r="AD160">
        <f>AD50*(1+AD111)</f>
        <v/>
      </c>
      <c r="AE160">
        <f>AE50*(1+AE111)</f>
        <v/>
      </c>
      <c r="AF160">
        <f>AF50*(1+AF111)</f>
        <v/>
      </c>
      <c r="AG160">
        <f>AG50*(1+AG111)</f>
        <v/>
      </c>
      <c r="AH160">
        <f>AH50*(1+AH111)</f>
        <v/>
      </c>
      <c r="AI160">
        <f>AI50*(1+AI111)</f>
        <v/>
      </c>
      <c r="AJ160">
        <f>AJ50*(1+AJ111)</f>
        <v/>
      </c>
      <c r="AK160">
        <f>AK50*(1+AK111)</f>
        <v/>
      </c>
      <c r="AL160">
        <f>AL50*(1+AL111)</f>
        <v/>
      </c>
      <c r="AM160">
        <f>AM50*(1+AM111)</f>
        <v/>
      </c>
      <c r="AN160">
        <f>AN50*(1+AN111)</f>
        <v/>
      </c>
      <c r="AO160">
        <f>AO50*(1+AO111)</f>
        <v/>
      </c>
      <c r="AP160">
        <f>AP50*(1+AP111)</f>
        <v/>
      </c>
      <c r="AQ160">
        <f>AQ50*(1+AQ111)</f>
        <v/>
      </c>
      <c r="AR160">
        <f>AR50*(1+AR111)</f>
        <v/>
      </c>
      <c r="AS160">
        <f>AS50*(1+AS111)</f>
        <v/>
      </c>
      <c r="AT160">
        <f>AT50*(1+AT111)</f>
        <v/>
      </c>
      <c r="AU160">
        <f>AU50*(1+AU111)</f>
        <v/>
      </c>
      <c r="AV160">
        <f>AV50*(1+AV111)</f>
        <v/>
      </c>
      <c r="AW160">
        <f>AW50*(1+AW111)</f>
        <v/>
      </c>
      <c r="AX160">
        <f>AX50*(1+AX111)</f>
        <v/>
      </c>
      <c r="AY160">
        <f>AY50*(1+AY111)</f>
        <v/>
      </c>
      <c r="AZ160">
        <f>AZ50*(1+AZ111)</f>
        <v/>
      </c>
      <c r="BA160">
        <f>BA50*(1+BA111)</f>
        <v/>
      </c>
      <c r="BB160">
        <f>BB50*(1+BB111)</f>
        <v/>
      </c>
      <c r="BC160">
        <f>BC50*(1+BC111)</f>
        <v/>
      </c>
      <c r="BD160">
        <f>BD50*(1+BD111)</f>
        <v/>
      </c>
      <c r="BE160">
        <f>BE50*(1+BE111)</f>
        <v/>
      </c>
      <c r="BF160">
        <f>BF50*(1+BF111)</f>
        <v/>
      </c>
      <c r="BG160">
        <f>BG50*(1+BG111)</f>
        <v/>
      </c>
      <c r="BH160">
        <f>BH50*(1+BH111)</f>
        <v/>
      </c>
      <c r="BI160">
        <f>BI50*(1+BI111)</f>
        <v/>
      </c>
      <c r="BJ160">
        <f>BJ50*(1+BJ111)</f>
        <v/>
      </c>
      <c r="BK160">
        <f>BK50*(1+BK111)</f>
        <v/>
      </c>
      <c r="BL160">
        <f>BL50*(1+BL111)</f>
        <v/>
      </c>
      <c r="BM160">
        <f>BM50*(1+BM111)</f>
        <v/>
      </c>
      <c r="BN160">
        <f>BN50*(1+BN111)</f>
        <v/>
      </c>
      <c r="BO160">
        <f>BO50*(1+BO111)</f>
        <v/>
      </c>
      <c r="BP160">
        <f>BP50*(1+BP111)</f>
        <v/>
      </c>
      <c r="BQ160">
        <f>BQ50*(1+BQ111)</f>
        <v/>
      </c>
      <c r="BR160">
        <f>BR50*(1+BR111)</f>
        <v/>
      </c>
      <c r="BS160">
        <f>BS50*(1+BS111)</f>
        <v/>
      </c>
      <c r="BT160">
        <f>BT50*(1+BT111)</f>
        <v/>
      </c>
      <c r="BU160">
        <f>BU50*(1+BU111)</f>
        <v/>
      </c>
      <c r="BV160">
        <f>BV50*(1+BV111)</f>
        <v/>
      </c>
      <c r="BW160">
        <f>BW50*(1+BW111)</f>
        <v/>
      </c>
      <c r="BX160">
        <f>BX50*(1+BX111)</f>
        <v/>
      </c>
      <c r="BY160">
        <f>BY50*(1+BY111)</f>
        <v/>
      </c>
    </row>
    <row r="161" spans="1:77">
      <c r="A161">
        <f>CONCATENATE(A$151,B161)</f>
        <v/>
      </c>
      <c r="B161" t="s">
        <v>58</v>
      </c>
      <c r="D161" t="s">
        <v>35</v>
      </c>
      <c r="G161">
        <f>G51*(1+G111)</f>
        <v/>
      </c>
      <c r="H161">
        <f>H51*(1+H111)</f>
        <v/>
      </c>
      <c r="I161">
        <f>I51*(1+I111)</f>
        <v/>
      </c>
      <c r="J161">
        <f>J51*(1+J111)</f>
        <v/>
      </c>
      <c r="K161">
        <f>K51*(1+K111)</f>
        <v/>
      </c>
      <c r="L161">
        <f>L51*(1+L111)</f>
        <v/>
      </c>
      <c r="M161">
        <f>M51*(1+M111)</f>
        <v/>
      </c>
      <c r="N161">
        <f>N51*(1+N111)</f>
        <v/>
      </c>
      <c r="O161">
        <f>O51*(1+O111)</f>
        <v/>
      </c>
      <c r="P161">
        <f>P51*(1+P111)</f>
        <v/>
      </c>
      <c r="Q161">
        <f>Q51*(1+Q111)</f>
        <v/>
      </c>
      <c r="R161">
        <f>R51*(1+R111)</f>
        <v/>
      </c>
      <c r="S161">
        <f>S51*(1+S111)</f>
        <v/>
      </c>
      <c r="T161">
        <f>T51*(1+T111)</f>
        <v/>
      </c>
      <c r="U161">
        <f>U51*(1+U111)</f>
        <v/>
      </c>
      <c r="V161">
        <f>V51*(1+V111)</f>
        <v/>
      </c>
      <c r="W161">
        <f>W51*(1+W111)</f>
        <v/>
      </c>
      <c r="X161">
        <f>X51*(1+X111)</f>
        <v/>
      </c>
      <c r="Y161">
        <f>Y51*(1+Y111)</f>
        <v/>
      </c>
      <c r="Z161">
        <f>Z51*(1+Z111)</f>
        <v/>
      </c>
      <c r="AA161">
        <f>AA51*(1+AA111)</f>
        <v/>
      </c>
      <c r="AB161">
        <f>AB51*(1+AB111)</f>
        <v/>
      </c>
      <c r="AC161">
        <f>AC51*(1+AC111)</f>
        <v/>
      </c>
      <c r="AD161">
        <f>AD51*(1+AD111)</f>
        <v/>
      </c>
      <c r="AE161">
        <f>AE51*(1+AE111)</f>
        <v/>
      </c>
      <c r="AF161">
        <f>AF51*(1+AF111)</f>
        <v/>
      </c>
      <c r="AG161">
        <f>AG51*(1+AG111)</f>
        <v/>
      </c>
      <c r="AH161">
        <f>AH51*(1+AH111)</f>
        <v/>
      </c>
      <c r="AI161">
        <f>AI51*(1+AI111)</f>
        <v/>
      </c>
      <c r="AJ161">
        <f>AJ51*(1+AJ111)</f>
        <v/>
      </c>
      <c r="AK161">
        <f>AK51*(1+AK111)</f>
        <v/>
      </c>
      <c r="AL161">
        <f>AL51*(1+AL111)</f>
        <v/>
      </c>
      <c r="AM161">
        <f>AM51*(1+AM111)</f>
        <v/>
      </c>
      <c r="AN161">
        <f>AN51*(1+AN111)</f>
        <v/>
      </c>
      <c r="AO161">
        <f>AO51*(1+AO111)</f>
        <v/>
      </c>
      <c r="AP161">
        <f>AP51*(1+AP111)</f>
        <v/>
      </c>
      <c r="AQ161">
        <f>AQ51*(1+AQ111)</f>
        <v/>
      </c>
      <c r="AR161">
        <f>AR51*(1+AR111)</f>
        <v/>
      </c>
      <c r="AS161">
        <f>AS51*(1+AS111)</f>
        <v/>
      </c>
      <c r="AT161">
        <f>AT51*(1+AT111)</f>
        <v/>
      </c>
      <c r="AU161">
        <f>AU51*(1+AU111)</f>
        <v/>
      </c>
      <c r="AV161">
        <f>AV51*(1+AV111)</f>
        <v/>
      </c>
      <c r="AW161">
        <f>AW51*(1+AW111)</f>
        <v/>
      </c>
      <c r="AX161">
        <f>AX51*(1+AX111)</f>
        <v/>
      </c>
      <c r="AY161">
        <f>AY51*(1+AY111)</f>
        <v/>
      </c>
      <c r="AZ161">
        <f>AZ51*(1+AZ111)</f>
        <v/>
      </c>
      <c r="BA161">
        <f>BA51*(1+BA111)</f>
        <v/>
      </c>
      <c r="BB161">
        <f>BB51*(1+BB111)</f>
        <v/>
      </c>
      <c r="BC161">
        <f>BC51*(1+BC111)</f>
        <v/>
      </c>
      <c r="BD161">
        <f>BD51*(1+BD111)</f>
        <v/>
      </c>
      <c r="BE161">
        <f>BE51*(1+BE111)</f>
        <v/>
      </c>
      <c r="BF161">
        <f>BF51*(1+BF111)</f>
        <v/>
      </c>
      <c r="BG161">
        <f>BG51*(1+BG111)</f>
        <v/>
      </c>
      <c r="BH161">
        <f>BH51*(1+BH111)</f>
        <v/>
      </c>
      <c r="BI161">
        <f>BI51*(1+BI111)</f>
        <v/>
      </c>
      <c r="BJ161">
        <f>BJ51*(1+BJ111)</f>
        <v/>
      </c>
      <c r="BK161">
        <f>BK51*(1+BK111)</f>
        <v/>
      </c>
      <c r="BL161">
        <f>BL51*(1+BL111)</f>
        <v/>
      </c>
      <c r="BM161">
        <f>BM51*(1+BM111)</f>
        <v/>
      </c>
      <c r="BN161">
        <f>BN51*(1+BN111)</f>
        <v/>
      </c>
      <c r="BO161">
        <f>BO51*(1+BO111)</f>
        <v/>
      </c>
      <c r="BP161">
        <f>BP51*(1+BP111)</f>
        <v/>
      </c>
      <c r="BQ161">
        <f>BQ51*(1+BQ111)</f>
        <v/>
      </c>
      <c r="BR161">
        <f>BR51*(1+BR111)</f>
        <v/>
      </c>
      <c r="BS161">
        <f>BS51*(1+BS111)</f>
        <v/>
      </c>
      <c r="BT161">
        <f>BT51*(1+BT111)</f>
        <v/>
      </c>
      <c r="BU161">
        <f>BU51*(1+BU111)</f>
        <v/>
      </c>
      <c r="BV161">
        <f>BV51*(1+BV111)</f>
        <v/>
      </c>
      <c r="BW161">
        <f>BW51*(1+BW111)</f>
        <v/>
      </c>
      <c r="BX161">
        <f>BX51*(1+BX111)</f>
        <v/>
      </c>
      <c r="BY161">
        <f>BY51*(1+BY111)</f>
        <v/>
      </c>
    </row>
    <row r="162" spans="1:77">
      <c r="A162">
        <f>CONCATENATE(A$151,B162)</f>
        <v/>
      </c>
      <c r="B162" t="s">
        <v>86</v>
      </c>
      <c r="D162" t="s">
        <v>35</v>
      </c>
      <c r="G162">
        <f>G52*(1+G112)</f>
        <v/>
      </c>
      <c r="H162">
        <f>H52*(1+H112)</f>
        <v/>
      </c>
      <c r="I162">
        <f>I52*(1+I112)</f>
        <v/>
      </c>
      <c r="J162">
        <f>J52*(1+J112)</f>
        <v/>
      </c>
      <c r="K162">
        <f>K52*(1+K112)</f>
        <v/>
      </c>
      <c r="L162">
        <f>L52*(1+L112)</f>
        <v/>
      </c>
      <c r="M162">
        <f>M52*(1+M112)</f>
        <v/>
      </c>
      <c r="N162">
        <f>N52*(1+N112)</f>
        <v/>
      </c>
      <c r="O162">
        <f>O52*(1+O112)</f>
        <v/>
      </c>
      <c r="P162">
        <f>P52*(1+P112)</f>
        <v/>
      </c>
      <c r="Q162">
        <f>Q52*(1+Q112)</f>
        <v/>
      </c>
      <c r="R162">
        <f>R52*(1+R112)</f>
        <v/>
      </c>
      <c r="S162">
        <f>S52*(1+S112)</f>
        <v/>
      </c>
      <c r="T162">
        <f>T52*(1+T112)</f>
        <v/>
      </c>
      <c r="U162">
        <f>U52*(1+U112)</f>
        <v/>
      </c>
      <c r="V162">
        <f>V52*(1+V112)</f>
        <v/>
      </c>
      <c r="W162">
        <f>W52*(1+W112)</f>
        <v/>
      </c>
      <c r="X162">
        <f>X52*(1+X112)</f>
        <v/>
      </c>
      <c r="Y162">
        <f>Y52*(1+Y112)</f>
        <v/>
      </c>
      <c r="Z162">
        <f>Z52*(1+Z112)</f>
        <v/>
      </c>
      <c r="AA162">
        <f>AA52*(1+AA112)</f>
        <v/>
      </c>
      <c r="AB162">
        <f>AB52*(1+AB112)</f>
        <v/>
      </c>
      <c r="AC162">
        <f>AC52*(1+AC112)</f>
        <v/>
      </c>
      <c r="AD162">
        <f>AD52*(1+AD112)</f>
        <v/>
      </c>
      <c r="AE162">
        <f>AE52*(1+AE112)</f>
        <v/>
      </c>
      <c r="AF162">
        <f>AF52*(1+AF112)</f>
        <v/>
      </c>
      <c r="AG162">
        <f>AG52*(1+AG112)</f>
        <v/>
      </c>
      <c r="AH162">
        <f>AH52*(1+AH112)</f>
        <v/>
      </c>
      <c r="AI162">
        <f>AI52*(1+AI112)</f>
        <v/>
      </c>
      <c r="AJ162">
        <f>AJ52*(1+AJ112)</f>
        <v/>
      </c>
      <c r="AK162">
        <f>AK52*(1+AK112)</f>
        <v/>
      </c>
      <c r="AL162">
        <f>AL52*(1+AL112)</f>
        <v/>
      </c>
      <c r="AM162">
        <f>AM52*(1+AM112)</f>
        <v/>
      </c>
      <c r="AN162">
        <f>AN52*(1+AN112)</f>
        <v/>
      </c>
      <c r="AO162">
        <f>AO52*(1+AO112)</f>
        <v/>
      </c>
      <c r="AP162">
        <f>AP52*(1+AP112)</f>
        <v/>
      </c>
      <c r="AQ162">
        <f>AQ52*(1+AQ112)</f>
        <v/>
      </c>
      <c r="AR162">
        <f>AR52*(1+AR112)</f>
        <v/>
      </c>
      <c r="AS162">
        <f>AS52*(1+AS112)</f>
        <v/>
      </c>
      <c r="AT162">
        <f>AT52*(1+AT112)</f>
        <v/>
      </c>
      <c r="AU162">
        <f>AU52*(1+AU112)</f>
        <v/>
      </c>
      <c r="AV162">
        <f>AV52*(1+AV112)</f>
        <v/>
      </c>
      <c r="AW162">
        <f>AW52*(1+AW112)</f>
        <v/>
      </c>
      <c r="AX162">
        <f>AX52*(1+AX112)</f>
        <v/>
      </c>
      <c r="AY162">
        <f>AY52*(1+AY112)</f>
        <v/>
      </c>
      <c r="AZ162">
        <f>AZ52*(1+AZ112)</f>
        <v/>
      </c>
      <c r="BA162">
        <f>BA52*(1+BA112)</f>
        <v/>
      </c>
      <c r="BB162">
        <f>BB52*(1+BB112)</f>
        <v/>
      </c>
      <c r="BC162">
        <f>BC52*(1+BC112)</f>
        <v/>
      </c>
      <c r="BD162">
        <f>BD52*(1+BD112)</f>
        <v/>
      </c>
      <c r="BE162">
        <f>BE52*(1+BE112)</f>
        <v/>
      </c>
      <c r="BF162">
        <f>BF52*(1+BF112)</f>
        <v/>
      </c>
      <c r="BG162">
        <f>BG52*(1+BG112)</f>
        <v/>
      </c>
      <c r="BH162">
        <f>BH52*(1+BH112)</f>
        <v/>
      </c>
      <c r="BI162">
        <f>BI52*(1+BI112)</f>
        <v/>
      </c>
      <c r="BJ162">
        <f>BJ52*(1+BJ112)</f>
        <v/>
      </c>
      <c r="BK162">
        <f>BK52*(1+BK112)</f>
        <v/>
      </c>
      <c r="BL162">
        <f>BL52*(1+BL112)</f>
        <v/>
      </c>
      <c r="BM162">
        <f>BM52*(1+BM112)</f>
        <v/>
      </c>
      <c r="BN162">
        <f>BN52*(1+BN112)</f>
        <v/>
      </c>
      <c r="BO162">
        <f>BO52*(1+BO112)</f>
        <v/>
      </c>
      <c r="BP162">
        <f>BP52*(1+BP112)</f>
        <v/>
      </c>
      <c r="BQ162">
        <f>BQ52*(1+BQ112)</f>
        <v/>
      </c>
      <c r="BR162">
        <f>BR52*(1+BR112)</f>
        <v/>
      </c>
      <c r="BS162">
        <f>BS52*(1+BS112)</f>
        <v/>
      </c>
      <c r="BT162">
        <f>BT52*(1+BT112)</f>
        <v/>
      </c>
      <c r="BU162">
        <f>BU52*(1+BU112)</f>
        <v/>
      </c>
      <c r="BV162">
        <f>BV52*(1+BV112)</f>
        <v/>
      </c>
      <c r="BW162">
        <f>BW52*(1+BW112)</f>
        <v/>
      </c>
      <c r="BX162">
        <f>BX52*(1+BX112)</f>
        <v/>
      </c>
      <c r="BY162">
        <f>BY52*(1+BY112)</f>
        <v/>
      </c>
    </row>
    <row r="163" spans="1:77">
      <c r="A163">
        <f>CONCATENATE(A$151,B163)</f>
        <v/>
      </c>
      <c r="B163" t="s">
        <v>44</v>
      </c>
      <c r="D163">
        <f>D159</f>
        <v/>
      </c>
      <c r="G163">
        <f>SUM(G158:G159,G152,G162)</f>
        <v/>
      </c>
      <c r="H163">
        <f>SUM(H158:H159,H152,H162)</f>
        <v/>
      </c>
      <c r="I163">
        <f>SUM(I158:I159,I152,I162)</f>
        <v/>
      </c>
      <c r="J163">
        <f>SUM(J158:J159,J152,J162)</f>
        <v/>
      </c>
      <c r="K163">
        <f>SUM(K158:K159,K152,K162)</f>
        <v/>
      </c>
      <c r="L163">
        <f>SUM(L158:L159,L152,L162)</f>
        <v/>
      </c>
      <c r="M163">
        <f>SUM(M158:M159,M152,M162)</f>
        <v/>
      </c>
      <c r="N163">
        <f>SUM(N158:N159,N152,N162)</f>
        <v/>
      </c>
      <c r="O163">
        <f>SUM(O158:O159,O152,O162)</f>
        <v/>
      </c>
      <c r="P163">
        <f>SUM(P158:P159,P152,P162)</f>
        <v/>
      </c>
      <c r="Q163">
        <f>SUM(Q158:Q159,Q152,Q162)</f>
        <v/>
      </c>
      <c r="R163">
        <f>SUM(R158:R159,R152,R162)</f>
        <v/>
      </c>
      <c r="S163">
        <f>SUM(S158:S159,S152,S162)</f>
        <v/>
      </c>
      <c r="T163">
        <f>SUM(T158:T159,T152,T162)</f>
        <v/>
      </c>
      <c r="U163">
        <f>SUM(U158:U159,U152,U162)</f>
        <v/>
      </c>
      <c r="V163">
        <f>SUM(V158:V159,V152,V162)</f>
        <v/>
      </c>
      <c r="W163">
        <f>SUM(W158:W159,W152,W162)</f>
        <v/>
      </c>
      <c r="X163">
        <f>SUM(X158:X159,X152,X162)</f>
        <v/>
      </c>
      <c r="Y163">
        <f>SUM(Y158:Y159,Y152,Y162)</f>
        <v/>
      </c>
      <c r="Z163">
        <f>SUM(Z158:Z159,Z152,Z162)</f>
        <v/>
      </c>
      <c r="AA163">
        <f>SUM(AA158:AA159,AA152,AA162)</f>
        <v/>
      </c>
      <c r="AB163">
        <f>SUM(AB158:AB159,AB152,AB162)</f>
        <v/>
      </c>
      <c r="AC163">
        <f>SUM(AC158:AC159,AC152,AC162)</f>
        <v/>
      </c>
      <c r="AD163">
        <f>SUM(AD158:AD159,AD152,AD162)</f>
        <v/>
      </c>
      <c r="AE163">
        <f>SUM(AE158:AE159,AE152,AE162)</f>
        <v/>
      </c>
      <c r="AF163">
        <f>SUM(AF158:AF159,AF152,AF162)</f>
        <v/>
      </c>
      <c r="AG163">
        <f>SUM(AG158:AG159,AG152,AG162)</f>
        <v/>
      </c>
      <c r="AH163">
        <f>SUM(AH158:AH159,AH152,AH162)</f>
        <v/>
      </c>
      <c r="AI163">
        <f>SUM(AI158:AI159,AI152,AI162)</f>
        <v/>
      </c>
      <c r="AJ163">
        <f>SUM(AJ158:AJ159,AJ152,AJ162)</f>
        <v/>
      </c>
      <c r="AK163">
        <f>SUM(AK158:AK159,AK152,AK162)</f>
        <v/>
      </c>
      <c r="AL163">
        <f>SUM(AL158:AL159,AL152,AL162)</f>
        <v/>
      </c>
      <c r="AM163">
        <f>SUM(AM158:AM159,AM152,AM162)</f>
        <v/>
      </c>
      <c r="AN163">
        <f>SUM(AN158:AN159,AN152,AN162)</f>
        <v/>
      </c>
      <c r="AO163">
        <f>SUM(AO158:AO159,AO152,AO162)</f>
        <v/>
      </c>
      <c r="AP163">
        <f>SUM(AP158:AP159,AP152,AP162)</f>
        <v/>
      </c>
      <c r="AQ163">
        <f>SUM(AQ158:AQ159,AQ152,AQ162)</f>
        <v/>
      </c>
      <c r="AR163">
        <f>SUM(AR158:AR159,AR152,AR162)</f>
        <v/>
      </c>
      <c r="AS163">
        <f>SUM(AS158:AS159,AS152,AS162)</f>
        <v/>
      </c>
      <c r="AT163">
        <f>SUM(AT158:AT159,AT152,AT162)</f>
        <v/>
      </c>
      <c r="AU163">
        <f>SUM(AU158:AU159,AU152,AU162)</f>
        <v/>
      </c>
      <c r="AV163">
        <f>SUM(AV158:AV159,AV152,AV162)</f>
        <v/>
      </c>
      <c r="AW163">
        <f>SUM(AW158:AW159,AW152,AW162)</f>
        <v/>
      </c>
      <c r="AX163">
        <f>SUM(AX158:AX159,AX152,AX162)</f>
        <v/>
      </c>
      <c r="AY163">
        <f>SUM(AY158:AY159,AY152,AY162)</f>
        <v/>
      </c>
      <c r="AZ163">
        <f>SUM(AZ158:AZ159,AZ152,AZ162)</f>
        <v/>
      </c>
      <c r="BA163">
        <f>SUM(BA158:BA159,BA152,BA162)</f>
        <v/>
      </c>
      <c r="BB163">
        <f>SUM(BB158:BB159,BB152,BB162)</f>
        <v/>
      </c>
      <c r="BC163">
        <f>SUM(BC158:BC159,BC152,BC162)</f>
        <v/>
      </c>
      <c r="BD163">
        <f>SUM(BD158:BD159,BD152,BD162)</f>
        <v/>
      </c>
      <c r="BE163">
        <f>SUM(BE158:BE159,BE152,BE162)</f>
        <v/>
      </c>
      <c r="BF163">
        <f>SUM(BF158:BF159,BF152,BF162)</f>
        <v/>
      </c>
      <c r="BG163">
        <f>SUM(BG158:BG159,BG152,BG162)</f>
        <v/>
      </c>
      <c r="BH163">
        <f>SUM(BH158:BH159,BH152,BH162)</f>
        <v/>
      </c>
      <c r="BI163">
        <f>SUM(BI158:BI159,BI152,BI162)</f>
        <v/>
      </c>
      <c r="BJ163">
        <f>SUM(BJ158:BJ159,BJ152,BJ162)</f>
        <v/>
      </c>
      <c r="BK163">
        <f>SUM(BK158:BK159,BK152,BK162)</f>
        <v/>
      </c>
      <c r="BL163">
        <f>SUM(BL158:BL159,BL152,BL162)</f>
        <v/>
      </c>
      <c r="BM163">
        <f>SUM(BM158:BM159,BM152,BM162)</f>
        <v/>
      </c>
      <c r="BN163">
        <f>SUM(BN158:BN159,BN152,BN162)</f>
        <v/>
      </c>
      <c r="BO163">
        <f>SUM(BO158:BO159,BO152,BO162)</f>
        <v/>
      </c>
      <c r="BP163">
        <f>SUM(BP158:BP159,BP152,BP162)</f>
        <v/>
      </c>
      <c r="BQ163">
        <f>SUM(BQ158:BQ159,BQ152,BQ162)</f>
        <v/>
      </c>
      <c r="BR163">
        <f>SUM(BR158:BR159,BR152,BR162)</f>
        <v/>
      </c>
      <c r="BS163">
        <f>SUM(BS158:BS159,BS152,BS162)</f>
        <v/>
      </c>
      <c r="BT163">
        <f>SUM(BT158:BT159,BT152,BT162)</f>
        <v/>
      </c>
      <c r="BU163">
        <f>SUM(BU158:BU159,BU152,BU162)</f>
        <v/>
      </c>
      <c r="BV163">
        <f>SUM(BV158:BV159,BV152,BV162)</f>
        <v/>
      </c>
      <c r="BW163">
        <f>SUM(BW158:BW159,BW152,BW162)</f>
        <v/>
      </c>
      <c r="BX163">
        <f>SUM(BX158:BX159,BX152,BX162)</f>
        <v/>
      </c>
      <c r="BY163">
        <f>SUM(BY158:BY159,BY152,BY162)</f>
        <v/>
      </c>
    </row>
    <row r="164" spans="1:77">
      <c r="A164" t="s">
        <v>12</v>
      </c>
      <c r="F164" t="s">
        <v>75</v>
      </c>
      <c r="G164">
        <f>ABS((SUM(G166:G167)-G165)/G165)</f>
        <v/>
      </c>
      <c r="H164">
        <f>ABS((SUM(H166:H167)-H165)/H165)</f>
        <v/>
      </c>
      <c r="I164">
        <f>ABS((SUM(I166:I167)-I165)/I165)</f>
        <v/>
      </c>
      <c r="J164">
        <f>ABS((SUM(J166:J167)-J165)/J165)</f>
        <v/>
      </c>
      <c r="K164">
        <f>ABS((SUM(K166:K167)-K165)/K165)</f>
        <v/>
      </c>
      <c r="L164">
        <f>ABS((SUM(L166:L167)-L165)/L165)</f>
        <v/>
      </c>
      <c r="M164">
        <f>ABS((SUM(M166:M167)-M165)/M165)</f>
        <v/>
      </c>
      <c r="N164">
        <f>ABS((SUM(N166:N167)-N165)/N165)</f>
        <v/>
      </c>
      <c r="O164">
        <f>ABS((SUM(O166:O167)-O165)/O165)</f>
        <v/>
      </c>
      <c r="P164">
        <f>ABS((SUM(P166:P167)-P165)/P165)</f>
        <v/>
      </c>
      <c r="Q164">
        <f>ABS((SUM(Q166:Q167)-Q165)/Q165)</f>
        <v/>
      </c>
      <c r="R164">
        <f>ABS((SUM(R166:R167)-R165)/R165)</f>
        <v/>
      </c>
      <c r="S164">
        <f>ABS((SUM(S166:S167)-S165)/S165)</f>
        <v/>
      </c>
      <c r="T164">
        <f>ABS((SUM(T166:T167)-T165)/T165)</f>
        <v/>
      </c>
      <c r="U164">
        <f>ABS((SUM(U166:U167)-U165)/U165)</f>
        <v/>
      </c>
      <c r="V164">
        <f>ABS((SUM(V166:V167)-V165)/V165)</f>
        <v/>
      </c>
      <c r="W164">
        <f>ABS((SUM(W166:W167)-W165)/W165)</f>
        <v/>
      </c>
      <c r="X164">
        <f>ABS((SUM(X166:X167)-X165)/X165)</f>
        <v/>
      </c>
      <c r="Y164">
        <f>ABS((SUM(Y166:Y167)-Y165)/Y165)</f>
        <v/>
      </c>
      <c r="Z164">
        <f>ABS((SUM(Z166:Z167)-Z165)/Z165)</f>
        <v/>
      </c>
      <c r="AA164">
        <f>ABS((SUM(AA166:AA167)-AA165)/AA165)</f>
        <v/>
      </c>
      <c r="AB164">
        <f>ABS((SUM(AB166:AB167)-AB165)/AB165)</f>
        <v/>
      </c>
      <c r="AC164">
        <f>ABS((SUM(AC166:AC167)-AC165)/AC165)</f>
        <v/>
      </c>
      <c r="AD164">
        <f>ABS((SUM(AD166:AD167)-AD165)/AD165)</f>
        <v/>
      </c>
      <c r="AE164">
        <f>ABS((SUM(AE166:AE167)-AE165)/AE165)</f>
        <v/>
      </c>
      <c r="AF164">
        <f>ABS((SUM(AF166:AF167)-AF165)/AF165)</f>
        <v/>
      </c>
      <c r="AG164">
        <f>ABS((SUM(AG166:AG167)-AG165)/AG165)</f>
        <v/>
      </c>
      <c r="AH164">
        <f>ABS((SUM(AH166:AH167)-AH165)/AH165)</f>
        <v/>
      </c>
      <c r="AI164">
        <f>ABS((SUM(AI166:AI167)-AI165)/AI165)</f>
        <v/>
      </c>
      <c r="AJ164">
        <f>ABS((SUM(AJ166:AJ167)-AJ165)/AJ165)</f>
        <v/>
      </c>
      <c r="AK164">
        <f>ABS((SUM(AK166:AK167)-AK165)/AK165)</f>
        <v/>
      </c>
      <c r="AL164">
        <f>ABS((SUM(AL166:AL167)-AL165)/AL165)</f>
        <v/>
      </c>
      <c r="AM164">
        <f>ABS((SUM(AM166:AM167)-AM165)/AM165)</f>
        <v/>
      </c>
      <c r="AN164">
        <f>ABS((SUM(AN166:AN167)-AN165)/AN165)</f>
        <v/>
      </c>
      <c r="AO164">
        <f>ABS((SUM(AO166:AO167)-AO165)/AO165)</f>
        <v/>
      </c>
      <c r="AP164">
        <f>ABS((SUM(AP166:AP167)-AP165)/AP165)</f>
        <v/>
      </c>
      <c r="AQ164">
        <f>ABS((SUM(AQ166:AQ167)-AQ165)/AQ165)</f>
        <v/>
      </c>
      <c r="AR164">
        <f>ABS((SUM(AR166:AR167)-AR165)/AR165)</f>
        <v/>
      </c>
      <c r="AS164">
        <f>ABS((SUM(AS166:AS167)-AS165)/AS165)</f>
        <v/>
      </c>
      <c r="AT164">
        <f>ABS((SUM(AT166:AT167)-AT165)/AT165)</f>
        <v/>
      </c>
      <c r="AU164">
        <f>ABS((SUM(AU166:AU167)-AU165)/AU165)</f>
        <v/>
      </c>
      <c r="AV164">
        <f>ABS((SUM(AV166:AV167)-AV165)/AV165)</f>
        <v/>
      </c>
      <c r="AW164">
        <f>ABS((SUM(AW166:AW167)-AW165)/AW165)</f>
        <v/>
      </c>
      <c r="AX164">
        <f>ABS((SUM(AX166:AX167)-AX165)/AX165)</f>
        <v/>
      </c>
      <c r="AY164">
        <f>ABS((SUM(AY166:AY167)-AY165)/AY165)</f>
        <v/>
      </c>
      <c r="AZ164">
        <f>ABS((SUM(AZ166:AZ167)-AZ165)/AZ165)</f>
        <v/>
      </c>
      <c r="BA164">
        <f>ABS((SUM(BA166:BA167)-BA165)/BA165)</f>
        <v/>
      </c>
      <c r="BB164">
        <f>ABS((SUM(BB166:BB167)-BB165)/BB165)</f>
        <v/>
      </c>
      <c r="BC164">
        <f>ABS((SUM(BC166:BC167)-BC165)/BC165)</f>
        <v/>
      </c>
      <c r="BD164">
        <f>ABS((SUM(BD166:BD167)-BD165)/BD165)</f>
        <v/>
      </c>
      <c r="BE164">
        <f>ABS((SUM(BE166:BE167)-BE165)/BE165)</f>
        <v/>
      </c>
      <c r="BF164">
        <f>ABS((SUM(BF166:BF167)-BF165)/BF165)</f>
        <v/>
      </c>
      <c r="BG164">
        <f>ABS((SUM(BG166:BG167)-BG165)/BG165)</f>
        <v/>
      </c>
      <c r="BH164">
        <f>ABS((SUM(BH166:BH167)-BH165)/BH165)</f>
        <v/>
      </c>
      <c r="BI164">
        <f>ABS((SUM(BI166:BI167)-BI165)/BI165)</f>
        <v/>
      </c>
      <c r="BJ164">
        <f>ABS((SUM(BJ166:BJ167)-BJ165)/BJ165)</f>
        <v/>
      </c>
      <c r="BK164">
        <f>ABS((SUM(BK166:BK167)-BK165)/BK165)</f>
        <v/>
      </c>
      <c r="BL164">
        <f>ABS((SUM(BL166:BL167)-BL165)/BL165)</f>
        <v/>
      </c>
      <c r="BM164">
        <f>ABS((SUM(BM166:BM167)-BM165)/BM165)</f>
        <v/>
      </c>
      <c r="BN164">
        <f>ABS((SUM(BN166:BN167)-BN165)/BN165)</f>
        <v/>
      </c>
      <c r="BO164">
        <f>ABS((SUM(BO166:BO167)-BO165)/BO165)</f>
        <v/>
      </c>
      <c r="BP164">
        <f>ABS((SUM(BP166:BP167)-BP165)/BP165)</f>
        <v/>
      </c>
      <c r="BQ164">
        <f>ABS((SUM(BQ166:BQ167)-BQ165)/BQ165)</f>
        <v/>
      </c>
      <c r="BR164">
        <f>ABS((SUM(BR166:BR167)-BR165)/BR165)</f>
        <v/>
      </c>
      <c r="BS164">
        <f>ABS((SUM(BS166:BS167)-BS165)/BS165)</f>
        <v/>
      </c>
      <c r="BT164">
        <f>ABS((SUM(BT166:BT167)-BT165)/BT165)</f>
        <v/>
      </c>
      <c r="BU164">
        <f>ABS((SUM(BU166:BU167)-BU165)/BU165)</f>
        <v/>
      </c>
      <c r="BV164">
        <f>ABS((SUM(BV166:BV167)-BV165)/BV165)</f>
        <v/>
      </c>
      <c r="BW164">
        <f>ABS((SUM(BW166:BW167)-BW165)/BW165)</f>
        <v/>
      </c>
      <c r="BX164">
        <f>ABS((SUM(BX166:BX167)-BX165)/BX165)</f>
        <v/>
      </c>
      <c r="BY164">
        <f>ABS((SUM(BY166:BY167)-BY165)/BY165)</f>
        <v/>
      </c>
    </row>
    <row r="165" spans="1:77">
      <c r="A165">
        <f>CONCATENATE(A$151,B165)</f>
        <v/>
      </c>
      <c r="B165" t="s">
        <v>33</v>
      </c>
      <c r="D165" t="s">
        <v>35</v>
      </c>
      <c r="G165">
        <f>SUM(G166:G167)</f>
        <v/>
      </c>
      <c r="H165">
        <f>SUM(H166:H167)</f>
        <v/>
      </c>
      <c r="I165">
        <f>SUM(I166:I167)</f>
        <v/>
      </c>
      <c r="J165">
        <f>SUM(J166:J167)</f>
        <v/>
      </c>
      <c r="K165">
        <f>SUM(K166:K167)</f>
        <v/>
      </c>
      <c r="L165">
        <f>SUM(L166:L167)</f>
        <v/>
      </c>
      <c r="M165">
        <f>SUM(M166:M167)</f>
        <v/>
      </c>
      <c r="N165">
        <f>SUM(N166:N167)</f>
        <v/>
      </c>
      <c r="O165">
        <f>SUM(O166:O167)</f>
        <v/>
      </c>
      <c r="P165">
        <f>SUM(P166:P167)</f>
        <v/>
      </c>
      <c r="Q165">
        <f>SUM(Q166:Q167)</f>
        <v/>
      </c>
      <c r="R165">
        <f>SUM(R166:R167)</f>
        <v/>
      </c>
      <c r="S165">
        <f>SUM(S166:S167)</f>
        <v/>
      </c>
      <c r="T165">
        <f>SUM(T166:T167)</f>
        <v/>
      </c>
      <c r="U165">
        <f>SUM(U166:U167)</f>
        <v/>
      </c>
      <c r="V165">
        <f>SUM(V166:V167)</f>
        <v/>
      </c>
      <c r="W165">
        <f>SUM(W166:W167)</f>
        <v/>
      </c>
      <c r="X165">
        <f>SUM(X166:X167)</f>
        <v/>
      </c>
      <c r="Y165">
        <f>SUM(Y166:Y167)</f>
        <v/>
      </c>
      <c r="Z165">
        <f>SUM(Z166:Z167)</f>
        <v/>
      </c>
      <c r="AA165">
        <f>SUM(AA166:AA167)</f>
        <v/>
      </c>
      <c r="AB165">
        <f>SUM(AB166:AB167)</f>
        <v/>
      </c>
      <c r="AC165">
        <f>SUM(AC166:AC167)</f>
        <v/>
      </c>
      <c r="AD165">
        <f>SUM(AD166:AD167)</f>
        <v/>
      </c>
      <c r="AE165">
        <f>SUM(AE166:AE167)</f>
        <v/>
      </c>
      <c r="AF165">
        <f>SUM(AF166:AF167)</f>
        <v/>
      </c>
      <c r="AG165">
        <f>SUM(AG166:AG167)</f>
        <v/>
      </c>
      <c r="AH165">
        <f>SUM(AH166:AH167)</f>
        <v/>
      </c>
      <c r="AI165">
        <f>SUM(AI166:AI167)</f>
        <v/>
      </c>
      <c r="AJ165">
        <f>SUM(AJ166:AJ167)</f>
        <v/>
      </c>
      <c r="AK165">
        <f>SUM(AK166:AK167)</f>
        <v/>
      </c>
      <c r="AL165">
        <f>SUM(AL166:AL167)</f>
        <v/>
      </c>
      <c r="AM165">
        <f>SUM(AM166:AM167)</f>
        <v/>
      </c>
      <c r="AN165">
        <f>SUM(AN166:AN167)</f>
        <v/>
      </c>
      <c r="AO165">
        <f>SUM(AO166:AO167)</f>
        <v/>
      </c>
      <c r="AP165">
        <f>SUM(AP166:AP167)</f>
        <v/>
      </c>
      <c r="AQ165">
        <f>SUM(AQ166:AQ167)</f>
        <v/>
      </c>
      <c r="AR165">
        <f>SUM(AR166:AR167)</f>
        <v/>
      </c>
      <c r="AS165">
        <f>SUM(AS166:AS167)</f>
        <v/>
      </c>
      <c r="AT165">
        <f>SUM(AT166:AT167)</f>
        <v/>
      </c>
      <c r="AU165">
        <f>SUM(AU166:AU167)</f>
        <v/>
      </c>
      <c r="AV165">
        <f>SUM(AV166:AV167)</f>
        <v/>
      </c>
      <c r="AW165">
        <f>SUM(AW166:AW167)</f>
        <v/>
      </c>
      <c r="AX165">
        <f>SUM(AX166:AX167)</f>
        <v/>
      </c>
      <c r="AY165">
        <f>SUM(AY166:AY167)</f>
        <v/>
      </c>
      <c r="AZ165">
        <f>SUM(AZ166:AZ167)</f>
        <v/>
      </c>
      <c r="BA165">
        <f>SUM(BA166:BA167)</f>
        <v/>
      </c>
      <c r="BB165">
        <f>SUM(BB166:BB167)</f>
        <v/>
      </c>
      <c r="BC165">
        <f>SUM(BC166:BC167)</f>
        <v/>
      </c>
      <c r="BD165">
        <f>SUM(BD166:BD167)</f>
        <v/>
      </c>
      <c r="BE165">
        <f>SUM(BE166:BE167)</f>
        <v/>
      </c>
      <c r="BF165">
        <f>SUM(BF166:BF167)</f>
        <v/>
      </c>
      <c r="BG165">
        <f>SUM(BG166:BG167)</f>
        <v/>
      </c>
      <c r="BH165">
        <f>SUM(BH166:BH167)</f>
        <v/>
      </c>
      <c r="BI165">
        <f>SUM(BI166:BI167)</f>
        <v/>
      </c>
      <c r="BJ165">
        <f>SUM(BJ166:BJ167)</f>
        <v/>
      </c>
      <c r="BK165">
        <f>SUM(BK166:BK167)</f>
        <v/>
      </c>
      <c r="BL165">
        <f>SUM(BL166:BL167)</f>
        <v/>
      </c>
      <c r="BM165">
        <f>SUM(BM166:BM167)</f>
        <v/>
      </c>
      <c r="BN165">
        <f>SUM(BN166:BN167)</f>
        <v/>
      </c>
      <c r="BO165">
        <f>SUM(BO166:BO167)</f>
        <v/>
      </c>
      <c r="BP165">
        <f>SUM(BP166:BP167)</f>
        <v/>
      </c>
      <c r="BQ165">
        <f>SUM(BQ166:BQ167)</f>
        <v/>
      </c>
      <c r="BR165">
        <f>SUM(BR166:BR167)</f>
        <v/>
      </c>
      <c r="BS165">
        <f>SUM(BS166:BS167)</f>
        <v/>
      </c>
      <c r="BT165">
        <f>SUM(BT166:BT167)</f>
        <v/>
      </c>
      <c r="BU165">
        <f>SUM(BU166:BU167)</f>
        <v/>
      </c>
      <c r="BV165">
        <f>SUM(BV166:BV167)</f>
        <v/>
      </c>
      <c r="BW165">
        <f>SUM(BW166:BW167)</f>
        <v/>
      </c>
      <c r="BX165">
        <f>SUM(BX166:BX167)</f>
        <v/>
      </c>
      <c r="BY165">
        <f>SUM(BY166:BY167)</f>
        <v/>
      </c>
    </row>
    <row r="166" spans="1:77">
      <c r="A166">
        <f>CONCATENATE(A$164,B166)</f>
        <v/>
      </c>
      <c r="B166" t="s">
        <v>87</v>
      </c>
      <c r="D166" t="s">
        <v>35</v>
      </c>
      <c r="E166">
        <f>MATCH($B166,$B$97:$B$107,0)+ROW($B$97)-1</f>
        <v/>
      </c>
      <c r="G166">
        <f>G56*(1+INDEX($A:$BY,$E166,COLUMN(G166)))</f>
        <v/>
      </c>
      <c r="H166">
        <f>H56*(1+INDEX($A:$BY,$E166,COLUMN(H166)))</f>
        <v/>
      </c>
      <c r="I166">
        <f>I56*(1+INDEX($A:$BY,$E166,COLUMN(I166)))</f>
        <v/>
      </c>
      <c r="J166">
        <f>J56*(1+INDEX($A:$BY,$E166,COLUMN(J166)))</f>
        <v/>
      </c>
      <c r="K166">
        <f>K56*(1+INDEX($A:$BY,$E166,COLUMN(K166)))</f>
        <v/>
      </c>
      <c r="L166">
        <f>L56*(1+INDEX($A:$BY,$E166,COLUMN(L166)))</f>
        <v/>
      </c>
      <c r="M166">
        <f>M56*(1+INDEX($A:$BY,$E166,COLUMN(M166)))</f>
        <v/>
      </c>
      <c r="N166">
        <f>N56*(1+INDEX($A:$BY,$E166,COLUMN(N166)))</f>
        <v/>
      </c>
      <c r="O166">
        <f>O56*(1+INDEX($A:$BY,$E166,COLUMN(O166)))</f>
        <v/>
      </c>
      <c r="P166">
        <f>P56*(1+INDEX($A:$BY,$E166,COLUMN(P166)))</f>
        <v/>
      </c>
      <c r="Q166">
        <f>Q56*(1+INDEX($A:$BY,$E166,COLUMN(Q166)))</f>
        <v/>
      </c>
      <c r="R166">
        <f>R56*(1+INDEX($A:$BY,$E166,COLUMN(R166)))</f>
        <v/>
      </c>
      <c r="S166">
        <f>S56*(1+INDEX($A:$BY,$E166,COLUMN(S166)))</f>
        <v/>
      </c>
      <c r="T166">
        <f>T56*(1+INDEX($A:$BY,$E166,COLUMN(T166)))</f>
        <v/>
      </c>
      <c r="U166">
        <f>U56*(1+INDEX($A:$BY,$E166,COLUMN(U166)))</f>
        <v/>
      </c>
      <c r="V166">
        <f>V56*(1+INDEX($A:$BY,$E166,COLUMN(V166)))</f>
        <v/>
      </c>
      <c r="W166">
        <f>W56*(1+INDEX($A:$BY,$E166,COLUMN(W166)))</f>
        <v/>
      </c>
      <c r="X166">
        <f>X56*(1+INDEX($A:$BY,$E166,COLUMN(X166)))</f>
        <v/>
      </c>
      <c r="Y166">
        <f>Y56*(1+INDEX($A:$BY,$E166,COLUMN(Y166)))</f>
        <v/>
      </c>
      <c r="Z166">
        <f>Z56*(1+INDEX($A:$BY,$E166,COLUMN(Z166)))</f>
        <v/>
      </c>
      <c r="AA166">
        <f>AA56*(1+INDEX($A:$BY,$E166,COLUMN(AA166)))</f>
        <v/>
      </c>
      <c r="AB166">
        <f>AB56*(1+INDEX($A:$BY,$E166,COLUMN(AB166)))</f>
        <v/>
      </c>
      <c r="AC166">
        <f>AC56*(1+INDEX($A:$BY,$E166,COLUMN(AC166)))</f>
        <v/>
      </c>
      <c r="AD166">
        <f>AD56*(1+INDEX($A:$BY,$E166,COLUMN(AD166)))</f>
        <v/>
      </c>
      <c r="AE166">
        <f>AE56*(1+INDEX($A:$BY,$E166,COLUMN(AE166)))</f>
        <v/>
      </c>
      <c r="AF166">
        <f>AF56*(1+INDEX($A:$BY,$E166,COLUMN(AF166)))</f>
        <v/>
      </c>
      <c r="AG166">
        <f>AG56*(1+INDEX($A:$BY,$E166,COLUMN(AG166)))</f>
        <v/>
      </c>
      <c r="AH166">
        <f>AH56*(1+INDEX($A:$BY,$E166,COLUMN(AH166)))</f>
        <v/>
      </c>
      <c r="AI166">
        <f>AI56*(1+INDEX($A:$BY,$E166,COLUMN(AI166)))</f>
        <v/>
      </c>
      <c r="AJ166">
        <f>AJ56*(1+INDEX($A:$BY,$E166,COLUMN(AJ166)))</f>
        <v/>
      </c>
      <c r="AK166">
        <f>AK56*(1+INDEX($A:$BY,$E166,COLUMN(AK166)))</f>
        <v/>
      </c>
      <c r="AL166">
        <f>AL56*(1+INDEX($A:$BY,$E166,COLUMN(AL166)))</f>
        <v/>
      </c>
      <c r="AM166">
        <f>AM56*(1+INDEX($A:$BY,$E166,COLUMN(AM166)))</f>
        <v/>
      </c>
      <c r="AN166">
        <f>AN56*(1+INDEX($A:$BY,$E166,COLUMN(AN166)))</f>
        <v/>
      </c>
      <c r="AO166">
        <f>AO56*(1+INDEX($A:$BY,$E166,COLUMN(AO166)))</f>
        <v/>
      </c>
      <c r="AP166">
        <f>AP56*(1+INDEX($A:$BY,$E166,COLUMN(AP166)))</f>
        <v/>
      </c>
      <c r="AQ166">
        <f>AQ56*(1+INDEX($A:$BY,$E166,COLUMN(AQ166)))</f>
        <v/>
      </c>
      <c r="AR166">
        <f>AR56*(1+INDEX($A:$BY,$E166,COLUMN(AR166)))</f>
        <v/>
      </c>
      <c r="AS166">
        <f>AS56*(1+INDEX($A:$BY,$E166,COLUMN(AS166)))</f>
        <v/>
      </c>
      <c r="AT166">
        <f>AT56*(1+INDEX($A:$BY,$E166,COLUMN(AT166)))</f>
        <v/>
      </c>
      <c r="AU166">
        <f>AU56*(1+INDEX($A:$BY,$E166,COLUMN(AU166)))</f>
        <v/>
      </c>
      <c r="AV166">
        <f>AV56*(1+INDEX($A:$BY,$E166,COLUMN(AV166)))</f>
        <v/>
      </c>
      <c r="AW166">
        <f>AW56*(1+INDEX($A:$BY,$E166,COLUMN(AW166)))</f>
        <v/>
      </c>
      <c r="AX166">
        <f>AX56*(1+INDEX($A:$BY,$E166,COLUMN(AX166)))</f>
        <v/>
      </c>
      <c r="AY166">
        <f>AY56*(1+INDEX($A:$BY,$E166,COLUMN(AY166)))</f>
        <v/>
      </c>
      <c r="AZ166">
        <f>AZ56*(1+INDEX($A:$BY,$E166,COLUMN(AZ166)))</f>
        <v/>
      </c>
      <c r="BA166">
        <f>BA56*(1+INDEX($A:$BY,$E166,COLUMN(BA166)))</f>
        <v/>
      </c>
      <c r="BB166">
        <f>BB56*(1+INDEX($A:$BY,$E166,COLUMN(BB166)))</f>
        <v/>
      </c>
      <c r="BC166">
        <f>BC56*(1+INDEX($A:$BY,$E166,COLUMN(BC166)))</f>
        <v/>
      </c>
      <c r="BD166">
        <f>BD56*(1+INDEX($A:$BY,$E166,COLUMN(BD166)))</f>
        <v/>
      </c>
      <c r="BE166">
        <f>BE56*(1+INDEX($A:$BY,$E166,COLUMN(BE166)))</f>
        <v/>
      </c>
      <c r="BF166">
        <f>BF56*(1+INDEX($A:$BY,$E166,COLUMN(BF166)))</f>
        <v/>
      </c>
      <c r="BG166">
        <f>BG56*(1+INDEX($A:$BY,$E166,COLUMN(BG166)))</f>
        <v/>
      </c>
      <c r="BH166">
        <f>BH56*(1+INDEX($A:$BY,$E166,COLUMN(BH166)))</f>
        <v/>
      </c>
      <c r="BI166">
        <f>BI56*(1+INDEX($A:$BY,$E166,COLUMN(BI166)))</f>
        <v/>
      </c>
      <c r="BJ166">
        <f>BJ56*(1+INDEX($A:$BY,$E166,COLUMN(BJ166)))</f>
        <v/>
      </c>
      <c r="BK166">
        <f>BK56*(1+INDEX($A:$BY,$E166,COLUMN(BK166)))</f>
        <v/>
      </c>
      <c r="BL166">
        <f>BL56*(1+INDEX($A:$BY,$E166,COLUMN(BL166)))</f>
        <v/>
      </c>
      <c r="BM166">
        <f>BM56*(1+INDEX($A:$BY,$E166,COLUMN(BM166)))</f>
        <v/>
      </c>
      <c r="BN166">
        <f>BN56*(1+INDEX($A:$BY,$E166,COLUMN(BN166)))</f>
        <v/>
      </c>
      <c r="BO166">
        <f>BO56*(1+INDEX($A:$BY,$E166,COLUMN(BO166)))</f>
        <v/>
      </c>
      <c r="BP166">
        <f>BP56*(1+INDEX($A:$BY,$E166,COLUMN(BP166)))</f>
        <v/>
      </c>
      <c r="BQ166">
        <f>BQ56*(1+INDEX($A:$BY,$E166,COLUMN(BQ166)))</f>
        <v/>
      </c>
      <c r="BR166">
        <f>BR56*(1+INDEX($A:$BY,$E166,COLUMN(BR166)))</f>
        <v/>
      </c>
      <c r="BS166">
        <f>BS56*(1+INDEX($A:$BY,$E166,COLUMN(BS166)))</f>
        <v/>
      </c>
      <c r="BT166">
        <f>BT56*(1+INDEX($A:$BY,$E166,COLUMN(BT166)))</f>
        <v/>
      </c>
      <c r="BU166">
        <f>BU56*(1+INDEX($A:$BY,$E166,COLUMN(BU166)))</f>
        <v/>
      </c>
      <c r="BV166">
        <f>BV56*(1+INDEX($A:$BY,$E166,COLUMN(BV166)))</f>
        <v/>
      </c>
      <c r="BW166">
        <f>BW56*(1+INDEX($A:$BY,$E166,COLUMN(BW166)))</f>
        <v/>
      </c>
      <c r="BX166">
        <f>BX56*(1+INDEX($A:$BY,$E166,COLUMN(BX166)))</f>
        <v/>
      </c>
      <c r="BY166">
        <f>BY56*(1+INDEX($A:$BY,$E166,COLUMN(BY166)))</f>
        <v/>
      </c>
    </row>
    <row r="167" spans="1:77">
      <c r="A167">
        <f>CONCATENATE(A$164,B167)</f>
        <v/>
      </c>
      <c r="B167" t="s">
        <v>89</v>
      </c>
      <c r="D167" t="s">
        <v>35</v>
      </c>
      <c r="E167">
        <f>MATCH($B167,$B$97:$B$107,0)+ROW($B$97)-1</f>
        <v/>
      </c>
      <c r="G167">
        <f>G57*(1+INDEX($A:$BY,$E167,COLUMN(G167)))</f>
        <v/>
      </c>
      <c r="H167">
        <f>H57*(1+INDEX($A:$BY,$E167,COLUMN(H167)))</f>
        <v/>
      </c>
      <c r="I167">
        <f>I57*(1+INDEX($A:$BY,$E167,COLUMN(I167)))</f>
        <v/>
      </c>
      <c r="J167">
        <f>J57*(1+INDEX($A:$BY,$E167,COLUMN(J167)))</f>
        <v/>
      </c>
      <c r="K167">
        <f>K57*(1+INDEX($A:$BY,$E167,COLUMN(K167)))</f>
        <v/>
      </c>
      <c r="L167">
        <f>L57*(1+INDEX($A:$BY,$E167,COLUMN(L167)))</f>
        <v/>
      </c>
      <c r="M167">
        <f>M57*(1+INDEX($A:$BY,$E167,COLUMN(M167)))</f>
        <v/>
      </c>
      <c r="N167">
        <f>N57*(1+INDEX($A:$BY,$E167,COLUMN(N167)))</f>
        <v/>
      </c>
      <c r="O167">
        <f>O57*(1+INDEX($A:$BY,$E167,COLUMN(O167)))</f>
        <v/>
      </c>
      <c r="P167">
        <f>P57*(1+INDEX($A:$BY,$E167,COLUMN(P167)))</f>
        <v/>
      </c>
      <c r="Q167">
        <f>Q57*(1+INDEX($A:$BY,$E167,COLUMN(Q167)))</f>
        <v/>
      </c>
      <c r="R167">
        <f>R57*(1+INDEX($A:$BY,$E167,COLUMN(R167)))</f>
        <v/>
      </c>
      <c r="S167">
        <f>S57*(1+INDEX($A:$BY,$E167,COLUMN(S167)))</f>
        <v/>
      </c>
      <c r="T167">
        <f>T57*(1+INDEX($A:$BY,$E167,COLUMN(T167)))</f>
        <v/>
      </c>
      <c r="U167">
        <f>U57*(1+INDEX($A:$BY,$E167,COLUMN(U167)))</f>
        <v/>
      </c>
      <c r="V167">
        <f>V57*(1+INDEX($A:$BY,$E167,COLUMN(V167)))</f>
        <v/>
      </c>
      <c r="W167">
        <f>W57*(1+INDEX($A:$BY,$E167,COLUMN(W167)))</f>
        <v/>
      </c>
      <c r="X167">
        <f>X57*(1+INDEX($A:$BY,$E167,COLUMN(X167)))</f>
        <v/>
      </c>
      <c r="Y167">
        <f>Y57*(1+INDEX($A:$BY,$E167,COLUMN(Y167)))</f>
        <v/>
      </c>
      <c r="Z167">
        <f>Z57*(1+INDEX($A:$BY,$E167,COLUMN(Z167)))</f>
        <v/>
      </c>
      <c r="AA167">
        <f>AA57*(1+INDEX($A:$BY,$E167,COLUMN(AA167)))</f>
        <v/>
      </c>
      <c r="AB167">
        <f>AB57*(1+INDEX($A:$BY,$E167,COLUMN(AB167)))</f>
        <v/>
      </c>
      <c r="AC167">
        <f>AC57*(1+INDEX($A:$BY,$E167,COLUMN(AC167)))</f>
        <v/>
      </c>
      <c r="AD167">
        <f>AD57*(1+INDEX($A:$BY,$E167,COLUMN(AD167)))</f>
        <v/>
      </c>
      <c r="AE167">
        <f>AE57*(1+INDEX($A:$BY,$E167,COLUMN(AE167)))</f>
        <v/>
      </c>
      <c r="AF167">
        <f>AF57*(1+INDEX($A:$BY,$E167,COLUMN(AF167)))</f>
        <v/>
      </c>
      <c r="AG167">
        <f>AG57*(1+INDEX($A:$BY,$E167,COLUMN(AG167)))</f>
        <v/>
      </c>
      <c r="AH167">
        <f>AH57*(1+INDEX($A:$BY,$E167,COLUMN(AH167)))</f>
        <v/>
      </c>
      <c r="AI167">
        <f>AI57*(1+INDEX($A:$BY,$E167,COLUMN(AI167)))</f>
        <v/>
      </c>
      <c r="AJ167">
        <f>AJ57*(1+INDEX($A:$BY,$E167,COLUMN(AJ167)))</f>
        <v/>
      </c>
      <c r="AK167">
        <f>AK57*(1+INDEX($A:$BY,$E167,COLUMN(AK167)))</f>
        <v/>
      </c>
      <c r="AL167">
        <f>AL57*(1+INDEX($A:$BY,$E167,COLUMN(AL167)))</f>
        <v/>
      </c>
      <c r="AM167">
        <f>AM57*(1+INDEX($A:$BY,$E167,COLUMN(AM167)))</f>
        <v/>
      </c>
      <c r="AN167">
        <f>AN57*(1+INDEX($A:$BY,$E167,COLUMN(AN167)))</f>
        <v/>
      </c>
      <c r="AO167">
        <f>AO57*(1+INDEX($A:$BY,$E167,COLUMN(AO167)))</f>
        <v/>
      </c>
      <c r="AP167">
        <f>AP57*(1+INDEX($A:$BY,$E167,COLUMN(AP167)))</f>
        <v/>
      </c>
      <c r="AQ167">
        <f>AQ57*(1+INDEX($A:$BY,$E167,COLUMN(AQ167)))</f>
        <v/>
      </c>
      <c r="AR167">
        <f>AR57*(1+INDEX($A:$BY,$E167,COLUMN(AR167)))</f>
        <v/>
      </c>
      <c r="AS167">
        <f>AS57*(1+INDEX($A:$BY,$E167,COLUMN(AS167)))</f>
        <v/>
      </c>
      <c r="AT167">
        <f>AT57*(1+INDEX($A:$BY,$E167,COLUMN(AT167)))</f>
        <v/>
      </c>
      <c r="AU167">
        <f>AU57*(1+INDEX($A:$BY,$E167,COLUMN(AU167)))</f>
        <v/>
      </c>
      <c r="AV167">
        <f>AV57*(1+INDEX($A:$BY,$E167,COLUMN(AV167)))</f>
        <v/>
      </c>
      <c r="AW167">
        <f>AW57*(1+INDEX($A:$BY,$E167,COLUMN(AW167)))</f>
        <v/>
      </c>
      <c r="AX167">
        <f>AX57*(1+INDEX($A:$BY,$E167,COLUMN(AX167)))</f>
        <v/>
      </c>
      <c r="AY167">
        <f>AY57*(1+INDEX($A:$BY,$E167,COLUMN(AY167)))</f>
        <v/>
      </c>
      <c r="AZ167">
        <f>AZ57*(1+INDEX($A:$BY,$E167,COLUMN(AZ167)))</f>
        <v/>
      </c>
      <c r="BA167">
        <f>BA57*(1+INDEX($A:$BY,$E167,COLUMN(BA167)))</f>
        <v/>
      </c>
      <c r="BB167">
        <f>BB57*(1+INDEX($A:$BY,$E167,COLUMN(BB167)))</f>
        <v/>
      </c>
      <c r="BC167">
        <f>BC57*(1+INDEX($A:$BY,$E167,COLUMN(BC167)))</f>
        <v/>
      </c>
      <c r="BD167">
        <f>BD57*(1+INDEX($A:$BY,$E167,COLUMN(BD167)))</f>
        <v/>
      </c>
      <c r="BE167">
        <f>BE57*(1+INDEX($A:$BY,$E167,COLUMN(BE167)))</f>
        <v/>
      </c>
      <c r="BF167">
        <f>BF57*(1+INDEX($A:$BY,$E167,COLUMN(BF167)))</f>
        <v/>
      </c>
      <c r="BG167">
        <f>BG57*(1+INDEX($A:$BY,$E167,COLUMN(BG167)))</f>
        <v/>
      </c>
      <c r="BH167">
        <f>BH57*(1+INDEX($A:$BY,$E167,COLUMN(BH167)))</f>
        <v/>
      </c>
      <c r="BI167">
        <f>BI57*(1+INDEX($A:$BY,$E167,COLUMN(BI167)))</f>
        <v/>
      </c>
      <c r="BJ167">
        <f>BJ57*(1+INDEX($A:$BY,$E167,COLUMN(BJ167)))</f>
        <v/>
      </c>
      <c r="BK167">
        <f>BK57*(1+INDEX($A:$BY,$E167,COLUMN(BK167)))</f>
        <v/>
      </c>
      <c r="BL167">
        <f>BL57*(1+INDEX($A:$BY,$E167,COLUMN(BL167)))</f>
        <v/>
      </c>
      <c r="BM167">
        <f>BM57*(1+INDEX($A:$BY,$E167,COLUMN(BM167)))</f>
        <v/>
      </c>
      <c r="BN167">
        <f>BN57*(1+INDEX($A:$BY,$E167,COLUMN(BN167)))</f>
        <v/>
      </c>
      <c r="BO167">
        <f>BO57*(1+INDEX($A:$BY,$E167,COLUMN(BO167)))</f>
        <v/>
      </c>
      <c r="BP167">
        <f>BP57*(1+INDEX($A:$BY,$E167,COLUMN(BP167)))</f>
        <v/>
      </c>
      <c r="BQ167">
        <f>BQ57*(1+INDEX($A:$BY,$E167,COLUMN(BQ167)))</f>
        <v/>
      </c>
      <c r="BR167">
        <f>BR57*(1+INDEX($A:$BY,$E167,COLUMN(BR167)))</f>
        <v/>
      </c>
      <c r="BS167">
        <f>BS57*(1+INDEX($A:$BY,$E167,COLUMN(BS167)))</f>
        <v/>
      </c>
      <c r="BT167">
        <f>BT57*(1+INDEX($A:$BY,$E167,COLUMN(BT167)))</f>
        <v/>
      </c>
      <c r="BU167">
        <f>BU57*(1+INDEX($A:$BY,$E167,COLUMN(BU167)))</f>
        <v/>
      </c>
      <c r="BV167">
        <f>BV57*(1+INDEX($A:$BY,$E167,COLUMN(BV167)))</f>
        <v/>
      </c>
      <c r="BW167">
        <f>BW57*(1+INDEX($A:$BY,$E167,COLUMN(BW167)))</f>
        <v/>
      </c>
      <c r="BX167">
        <f>BX57*(1+INDEX($A:$BY,$E167,COLUMN(BX167)))</f>
        <v/>
      </c>
      <c r="BY167">
        <f>BY57*(1+INDEX($A:$BY,$E167,COLUMN(BY167)))</f>
        <v/>
      </c>
    </row>
    <row r="168" spans="1:77">
      <c r="A168">
        <f>CONCATENATE(A$164,B168)</f>
        <v/>
      </c>
      <c r="B168" t="s">
        <v>44</v>
      </c>
      <c r="D168">
        <f>D161</f>
        <v/>
      </c>
      <c r="G168">
        <f>SUM(G166:G167)</f>
        <v/>
      </c>
      <c r="H168">
        <f>SUM(H166:H167)</f>
        <v/>
      </c>
      <c r="I168">
        <f>SUM(I166:I167)</f>
        <v/>
      </c>
      <c r="J168">
        <f>SUM(J166:J167)</f>
        <v/>
      </c>
      <c r="K168">
        <f>SUM(K166:K167)</f>
        <v/>
      </c>
      <c r="L168">
        <f>SUM(L166:L167)</f>
        <v/>
      </c>
      <c r="M168">
        <f>SUM(M166:M167)</f>
        <v/>
      </c>
      <c r="N168">
        <f>SUM(N166:N167)</f>
        <v/>
      </c>
      <c r="O168">
        <f>SUM(O166:O167)</f>
        <v/>
      </c>
      <c r="P168">
        <f>SUM(P166:P167)</f>
        <v/>
      </c>
      <c r="Q168">
        <f>SUM(Q166:Q167)</f>
        <v/>
      </c>
      <c r="R168">
        <f>SUM(R166:R167)</f>
        <v/>
      </c>
      <c r="S168">
        <f>SUM(S166:S167)</f>
        <v/>
      </c>
      <c r="T168">
        <f>SUM(T166:T167)</f>
        <v/>
      </c>
      <c r="U168">
        <f>SUM(U166:U167)</f>
        <v/>
      </c>
      <c r="V168">
        <f>SUM(V166:V167)</f>
        <v/>
      </c>
      <c r="W168">
        <f>SUM(W166:W167)</f>
        <v/>
      </c>
      <c r="X168">
        <f>SUM(X166:X167)</f>
        <v/>
      </c>
      <c r="Y168">
        <f>SUM(Y166:Y167)</f>
        <v/>
      </c>
      <c r="Z168">
        <f>SUM(Z166:Z167)</f>
        <v/>
      </c>
      <c r="AA168">
        <f>SUM(AA166:AA167)</f>
        <v/>
      </c>
      <c r="AB168">
        <f>SUM(AB166:AB167)</f>
        <v/>
      </c>
      <c r="AC168">
        <f>SUM(AC166:AC167)</f>
        <v/>
      </c>
      <c r="AD168">
        <f>SUM(AD166:AD167)</f>
        <v/>
      </c>
      <c r="AE168">
        <f>SUM(AE166:AE167)</f>
        <v/>
      </c>
      <c r="AF168">
        <f>SUM(AF166:AF167)</f>
        <v/>
      </c>
      <c r="AG168">
        <f>SUM(AG166:AG167)</f>
        <v/>
      </c>
      <c r="AH168">
        <f>SUM(AH166:AH167)</f>
        <v/>
      </c>
      <c r="AI168">
        <f>SUM(AI166:AI167)</f>
        <v/>
      </c>
      <c r="AJ168">
        <f>SUM(AJ166:AJ167)</f>
        <v/>
      </c>
      <c r="AK168">
        <f>SUM(AK166:AK167)</f>
        <v/>
      </c>
      <c r="AL168">
        <f>SUM(AL166:AL167)</f>
        <v/>
      </c>
      <c r="AM168">
        <f>SUM(AM166:AM167)</f>
        <v/>
      </c>
      <c r="AN168">
        <f>SUM(AN166:AN167)</f>
        <v/>
      </c>
      <c r="AO168">
        <f>SUM(AO166:AO167)</f>
        <v/>
      </c>
      <c r="AP168">
        <f>SUM(AP166:AP167)</f>
        <v/>
      </c>
      <c r="AQ168">
        <f>SUM(AQ166:AQ167)</f>
        <v/>
      </c>
      <c r="AR168">
        <f>SUM(AR166:AR167)</f>
        <v/>
      </c>
      <c r="AS168">
        <f>SUM(AS166:AS167)</f>
        <v/>
      </c>
      <c r="AT168">
        <f>SUM(AT166:AT167)</f>
        <v/>
      </c>
      <c r="AU168">
        <f>SUM(AU166:AU167)</f>
        <v/>
      </c>
      <c r="AV168">
        <f>SUM(AV166:AV167)</f>
        <v/>
      </c>
      <c r="AW168">
        <f>SUM(AW166:AW167)</f>
        <v/>
      </c>
      <c r="AX168">
        <f>SUM(AX166:AX167)</f>
        <v/>
      </c>
      <c r="AY168">
        <f>SUM(AY166:AY167)</f>
        <v/>
      </c>
      <c r="AZ168">
        <f>SUM(AZ166:AZ167)</f>
        <v/>
      </c>
      <c r="BA168">
        <f>SUM(BA166:BA167)</f>
        <v/>
      </c>
      <c r="BB168">
        <f>SUM(BB166:BB167)</f>
        <v/>
      </c>
      <c r="BC168">
        <f>SUM(BC166:BC167)</f>
        <v/>
      </c>
      <c r="BD168">
        <f>SUM(BD166:BD167)</f>
        <v/>
      </c>
      <c r="BE168">
        <f>SUM(BE166:BE167)</f>
        <v/>
      </c>
      <c r="BF168">
        <f>SUM(BF166:BF167)</f>
        <v/>
      </c>
      <c r="BG168">
        <f>SUM(BG166:BG167)</f>
        <v/>
      </c>
      <c r="BH168">
        <f>SUM(BH166:BH167)</f>
        <v/>
      </c>
      <c r="BI168">
        <f>SUM(BI166:BI167)</f>
        <v/>
      </c>
      <c r="BJ168">
        <f>SUM(BJ166:BJ167)</f>
        <v/>
      </c>
      <c r="BK168">
        <f>SUM(BK166:BK167)</f>
        <v/>
      </c>
      <c r="BL168">
        <f>SUM(BL166:BL167)</f>
        <v/>
      </c>
      <c r="BM168">
        <f>SUM(BM166:BM167)</f>
        <v/>
      </c>
      <c r="BN168">
        <f>SUM(BN166:BN167)</f>
        <v/>
      </c>
      <c r="BO168">
        <f>SUM(BO166:BO167)</f>
        <v/>
      </c>
      <c r="BP168">
        <f>SUM(BP166:BP167)</f>
        <v/>
      </c>
      <c r="BQ168">
        <f>SUM(BQ166:BQ167)</f>
        <v/>
      </c>
      <c r="BR168">
        <f>SUM(BR166:BR167)</f>
        <v/>
      </c>
      <c r="BS168">
        <f>SUM(BS166:BS167)</f>
        <v/>
      </c>
      <c r="BT168">
        <f>SUM(BT166:BT167)</f>
        <v/>
      </c>
      <c r="BU168">
        <f>SUM(BU166:BU167)</f>
        <v/>
      </c>
      <c r="BV168">
        <f>SUM(BV166:BV167)</f>
        <v/>
      </c>
      <c r="BW168">
        <f>SUM(BW166:BW167)</f>
        <v/>
      </c>
      <c r="BX168">
        <f>SUM(BX166:BX167)</f>
        <v/>
      </c>
      <c r="BY168">
        <f>SUM(BY166:BY167)</f>
        <v/>
      </c>
    </row>
    <row r="169" spans="1:77">
      <c r="A169" t="s">
        <v>10</v>
      </c>
      <c r="F169" t="s">
        <v>75</v>
      </c>
      <c r="G169">
        <f>ABS((SUM(G171:G172)-G170)/G170)</f>
        <v/>
      </c>
      <c r="H169">
        <f>ABS((SUM(H171:H172)-H170)/H170)</f>
        <v/>
      </c>
      <c r="I169">
        <f>ABS((SUM(I171:I172)-I170)/I170)</f>
        <v/>
      </c>
      <c r="J169">
        <f>ABS((SUM(J171:J172)-J170)/J170)</f>
        <v/>
      </c>
      <c r="K169">
        <f>ABS((SUM(K171:K172)-K170)/K170)</f>
        <v/>
      </c>
      <c r="L169">
        <f>ABS((SUM(L171:L172)-L170)/L170)</f>
        <v/>
      </c>
      <c r="M169">
        <f>ABS((SUM(M171:M172)-M170)/M170)</f>
        <v/>
      </c>
      <c r="N169">
        <f>ABS((SUM(N171:N172)-N170)/N170)</f>
        <v/>
      </c>
      <c r="O169">
        <f>ABS((SUM(O171:O172)-O170)/O170)</f>
        <v/>
      </c>
      <c r="P169">
        <f>ABS((SUM(P171:P172)-P170)/P170)</f>
        <v/>
      </c>
      <c r="Q169">
        <f>ABS((SUM(Q171:Q172)-Q170)/Q170)</f>
        <v/>
      </c>
      <c r="R169">
        <f>ABS((SUM(R171:R172)-R170)/R170)</f>
        <v/>
      </c>
      <c r="S169">
        <f>ABS((SUM(S171:S172)-S170)/S170)</f>
        <v/>
      </c>
      <c r="T169">
        <f>ABS((SUM(T171:T172)-T170)/T170)</f>
        <v/>
      </c>
      <c r="U169">
        <f>ABS((SUM(U171:U172)-U170)/U170)</f>
        <v/>
      </c>
      <c r="V169">
        <f>ABS((SUM(V171:V172)-V170)/V170)</f>
        <v/>
      </c>
      <c r="W169">
        <f>ABS((SUM(W171:W172)-W170)/W170)</f>
        <v/>
      </c>
      <c r="X169">
        <f>ABS((SUM(X171:X172)-X170)/X170)</f>
        <v/>
      </c>
      <c r="Y169">
        <f>ABS((SUM(Y171:Y172)-Y170)/Y170)</f>
        <v/>
      </c>
      <c r="Z169">
        <f>ABS((SUM(Z171:Z172)-Z170)/Z170)</f>
        <v/>
      </c>
      <c r="AA169">
        <f>ABS((SUM(AA171:AA172)-AA170)/AA170)</f>
        <v/>
      </c>
      <c r="AB169">
        <f>ABS((SUM(AB171:AB172)-AB170)/AB170)</f>
        <v/>
      </c>
      <c r="AC169">
        <f>ABS((SUM(AC171:AC172)-AC170)/AC170)</f>
        <v/>
      </c>
      <c r="AD169">
        <f>ABS((SUM(AD171:AD172)-AD170)/AD170)</f>
        <v/>
      </c>
      <c r="AE169">
        <f>ABS((SUM(AE171:AE172)-AE170)/AE170)</f>
        <v/>
      </c>
      <c r="AF169">
        <f>ABS((SUM(AF171:AF172)-AF170)/AF170)</f>
        <v/>
      </c>
      <c r="AG169">
        <f>ABS((SUM(AG171:AG172)-AG170)/AG170)</f>
        <v/>
      </c>
      <c r="AH169">
        <f>ABS((SUM(AH171:AH172)-AH170)/AH170)</f>
        <v/>
      </c>
      <c r="AI169">
        <f>ABS((SUM(AI171:AI172)-AI170)/AI170)</f>
        <v/>
      </c>
      <c r="AJ169">
        <f>ABS((SUM(AJ171:AJ172)-AJ170)/AJ170)</f>
        <v/>
      </c>
      <c r="AK169">
        <f>ABS((SUM(AK171:AK172)-AK170)/AK170)</f>
        <v/>
      </c>
      <c r="AL169">
        <f>ABS((SUM(AL171:AL172)-AL170)/AL170)</f>
        <v/>
      </c>
      <c r="AM169">
        <f>ABS((SUM(AM171:AM172)-AM170)/AM170)</f>
        <v/>
      </c>
      <c r="AN169">
        <f>ABS((SUM(AN171:AN172)-AN170)/AN170)</f>
        <v/>
      </c>
      <c r="AO169">
        <f>ABS((SUM(AO171:AO172)-AO170)/AO170)</f>
        <v/>
      </c>
      <c r="AP169">
        <f>ABS((SUM(AP171:AP172)-AP170)/AP170)</f>
        <v/>
      </c>
      <c r="AQ169">
        <f>ABS((SUM(AQ171:AQ172)-AQ170)/AQ170)</f>
        <v/>
      </c>
      <c r="AR169">
        <f>ABS((SUM(AR171:AR172)-AR170)/AR170)</f>
        <v/>
      </c>
      <c r="AS169">
        <f>ABS((SUM(AS171:AS172)-AS170)/AS170)</f>
        <v/>
      </c>
      <c r="AT169">
        <f>ABS((SUM(AT171:AT172)-AT170)/AT170)</f>
        <v/>
      </c>
      <c r="AU169">
        <f>ABS((SUM(AU171:AU172)-AU170)/AU170)</f>
        <v/>
      </c>
      <c r="AV169">
        <f>ABS((SUM(AV171:AV172)-AV170)/AV170)</f>
        <v/>
      </c>
      <c r="AW169">
        <f>ABS((SUM(AW171:AW172)-AW170)/AW170)</f>
        <v/>
      </c>
      <c r="AX169">
        <f>ABS((SUM(AX171:AX172)-AX170)/AX170)</f>
        <v/>
      </c>
      <c r="AY169">
        <f>ABS((SUM(AY171:AY172)-AY170)/AY170)</f>
        <v/>
      </c>
      <c r="AZ169">
        <f>ABS((SUM(AZ171:AZ172)-AZ170)/AZ170)</f>
        <v/>
      </c>
      <c r="BA169">
        <f>ABS((SUM(BA171:BA172)-BA170)/BA170)</f>
        <v/>
      </c>
      <c r="BB169">
        <f>ABS((SUM(BB171:BB172)-BB170)/BB170)</f>
        <v/>
      </c>
      <c r="BC169">
        <f>ABS((SUM(BC171:BC172)-BC170)/BC170)</f>
        <v/>
      </c>
      <c r="BD169">
        <f>ABS((SUM(BD171:BD172)-BD170)/BD170)</f>
        <v/>
      </c>
      <c r="BE169">
        <f>ABS((SUM(BE171:BE172)-BE170)/BE170)</f>
        <v/>
      </c>
      <c r="BF169">
        <f>ABS((SUM(BF171:BF172)-BF170)/BF170)</f>
        <v/>
      </c>
      <c r="BG169">
        <f>ABS((SUM(BG171:BG172)-BG170)/BG170)</f>
        <v/>
      </c>
      <c r="BH169">
        <f>ABS((SUM(BH171:BH172)-BH170)/BH170)</f>
        <v/>
      </c>
      <c r="BI169">
        <f>ABS((SUM(BI171:BI172)-BI170)/BI170)</f>
        <v/>
      </c>
      <c r="BJ169">
        <f>ABS((SUM(BJ171:BJ172)-BJ170)/BJ170)</f>
        <v/>
      </c>
      <c r="BK169">
        <f>ABS((SUM(BK171:BK172)-BK170)/BK170)</f>
        <v/>
      </c>
      <c r="BL169">
        <f>ABS((SUM(BL171:BL172)-BL170)/BL170)</f>
        <v/>
      </c>
      <c r="BM169">
        <f>ABS((SUM(BM171:BM172)-BM170)/BM170)</f>
        <v/>
      </c>
      <c r="BN169">
        <f>ABS((SUM(BN171:BN172)-BN170)/BN170)</f>
        <v/>
      </c>
      <c r="BO169">
        <f>ABS((SUM(BO171:BO172)-BO170)/BO170)</f>
        <v/>
      </c>
      <c r="BP169">
        <f>ABS((SUM(BP171:BP172)-BP170)/BP170)</f>
        <v/>
      </c>
      <c r="BQ169">
        <f>ABS((SUM(BQ171:BQ172)-BQ170)/BQ170)</f>
        <v/>
      </c>
      <c r="BR169">
        <f>ABS((SUM(BR171:BR172)-BR170)/BR170)</f>
        <v/>
      </c>
      <c r="BS169">
        <f>ABS((SUM(BS171:BS172)-BS170)/BS170)</f>
        <v/>
      </c>
      <c r="BT169">
        <f>ABS((SUM(BT171:BT172)-BT170)/BT170)</f>
        <v/>
      </c>
      <c r="BU169">
        <f>ABS((SUM(BU171:BU172)-BU170)/BU170)</f>
        <v/>
      </c>
      <c r="BV169">
        <f>ABS((SUM(BV171:BV172)-BV170)/BV170)</f>
        <v/>
      </c>
      <c r="BW169">
        <f>ABS((SUM(BW171:BW172)-BW170)/BW170)</f>
        <v/>
      </c>
      <c r="BX169">
        <f>ABS((SUM(BX171:BX172)-BX170)/BX170)</f>
        <v/>
      </c>
      <c r="BY169">
        <f>ABS((SUM(BY171:BY172)-BY170)/BY170)</f>
        <v/>
      </c>
    </row>
    <row r="170" spans="1:77">
      <c r="A170">
        <f>CONCATENATE(A$169,B170)</f>
        <v/>
      </c>
      <c r="B170" t="s">
        <v>33</v>
      </c>
      <c r="D170" t="s">
        <v>35</v>
      </c>
      <c r="G170">
        <f>SUM(G171:G172)</f>
        <v/>
      </c>
      <c r="H170">
        <f>SUM(H171:H172)</f>
        <v/>
      </c>
      <c r="I170">
        <f>SUM(I171:I172)</f>
        <v/>
      </c>
      <c r="J170">
        <f>SUM(J171:J172)</f>
        <v/>
      </c>
      <c r="K170">
        <f>SUM(K171:K172)</f>
        <v/>
      </c>
      <c r="L170">
        <f>SUM(L171:L172)</f>
        <v/>
      </c>
      <c r="M170">
        <f>SUM(M171:M172)</f>
        <v/>
      </c>
      <c r="N170">
        <f>SUM(N171:N172)</f>
        <v/>
      </c>
      <c r="O170">
        <f>SUM(O171:O172)</f>
        <v/>
      </c>
      <c r="P170">
        <f>SUM(P171:P172)</f>
        <v/>
      </c>
      <c r="Q170">
        <f>SUM(Q171:Q172)</f>
        <v/>
      </c>
      <c r="R170">
        <f>SUM(R171:R172)</f>
        <v/>
      </c>
      <c r="S170">
        <f>SUM(S171:S172)</f>
        <v/>
      </c>
      <c r="T170">
        <f>SUM(T171:T172)</f>
        <v/>
      </c>
      <c r="U170">
        <f>SUM(U171:U172)</f>
        <v/>
      </c>
      <c r="V170">
        <f>SUM(V171:V172)</f>
        <v/>
      </c>
      <c r="W170">
        <f>SUM(W171:W172)</f>
        <v/>
      </c>
      <c r="X170">
        <f>SUM(X171:X172)</f>
        <v/>
      </c>
      <c r="Y170">
        <f>SUM(Y171:Y172)</f>
        <v/>
      </c>
      <c r="Z170">
        <f>SUM(Z171:Z172)</f>
        <v/>
      </c>
      <c r="AA170">
        <f>SUM(AA171:AA172)</f>
        <v/>
      </c>
      <c r="AB170">
        <f>SUM(AB171:AB172)</f>
        <v/>
      </c>
      <c r="AC170">
        <f>SUM(AC171:AC172)</f>
        <v/>
      </c>
      <c r="AD170">
        <f>SUM(AD171:AD172)</f>
        <v/>
      </c>
      <c r="AE170">
        <f>SUM(AE171:AE172)</f>
        <v/>
      </c>
      <c r="AF170">
        <f>SUM(AF171:AF172)</f>
        <v/>
      </c>
      <c r="AG170">
        <f>SUM(AG171:AG172)</f>
        <v/>
      </c>
      <c r="AH170">
        <f>SUM(AH171:AH172)</f>
        <v/>
      </c>
      <c r="AI170">
        <f>SUM(AI171:AI172)</f>
        <v/>
      </c>
      <c r="AJ170">
        <f>SUM(AJ171:AJ172)</f>
        <v/>
      </c>
      <c r="AK170">
        <f>SUM(AK171:AK172)</f>
        <v/>
      </c>
      <c r="AL170">
        <f>SUM(AL171:AL172)</f>
        <v/>
      </c>
      <c r="AM170">
        <f>SUM(AM171:AM172)</f>
        <v/>
      </c>
      <c r="AN170">
        <f>SUM(AN171:AN172)</f>
        <v/>
      </c>
      <c r="AO170">
        <f>SUM(AO171:AO172)</f>
        <v/>
      </c>
      <c r="AP170">
        <f>SUM(AP171:AP172)</f>
        <v/>
      </c>
      <c r="AQ170">
        <f>SUM(AQ171:AQ172)</f>
        <v/>
      </c>
      <c r="AR170">
        <f>SUM(AR171:AR172)</f>
        <v/>
      </c>
      <c r="AS170">
        <f>SUM(AS171:AS172)</f>
        <v/>
      </c>
      <c r="AT170">
        <f>SUM(AT171:AT172)</f>
        <v/>
      </c>
      <c r="AU170">
        <f>SUM(AU171:AU172)</f>
        <v/>
      </c>
      <c r="AV170">
        <f>SUM(AV171:AV172)</f>
        <v/>
      </c>
      <c r="AW170">
        <f>SUM(AW171:AW172)</f>
        <v/>
      </c>
      <c r="AX170">
        <f>SUM(AX171:AX172)</f>
        <v/>
      </c>
      <c r="AY170">
        <f>SUM(AY171:AY172)</f>
        <v/>
      </c>
      <c r="AZ170">
        <f>SUM(AZ171:AZ172)</f>
        <v/>
      </c>
      <c r="BA170">
        <f>SUM(BA171:BA172)</f>
        <v/>
      </c>
      <c r="BB170">
        <f>SUM(BB171:BB172)</f>
        <v/>
      </c>
      <c r="BC170">
        <f>SUM(BC171:BC172)</f>
        <v/>
      </c>
      <c r="BD170">
        <f>SUM(BD171:BD172)</f>
        <v/>
      </c>
      <c r="BE170">
        <f>SUM(BE171:BE172)</f>
        <v/>
      </c>
      <c r="BF170">
        <f>SUM(BF171:BF172)</f>
        <v/>
      </c>
      <c r="BG170">
        <f>SUM(BG171:BG172)</f>
        <v/>
      </c>
      <c r="BH170">
        <f>SUM(BH171:BH172)</f>
        <v/>
      </c>
      <c r="BI170">
        <f>SUM(BI171:BI172)</f>
        <v/>
      </c>
      <c r="BJ170">
        <f>SUM(BJ171:BJ172)</f>
        <v/>
      </c>
      <c r="BK170">
        <f>SUM(BK171:BK172)</f>
        <v/>
      </c>
      <c r="BL170">
        <f>SUM(BL171:BL172)</f>
        <v/>
      </c>
      <c r="BM170">
        <f>SUM(BM171:BM172)</f>
        <v/>
      </c>
      <c r="BN170">
        <f>SUM(BN171:BN172)</f>
        <v/>
      </c>
      <c r="BO170">
        <f>SUM(BO171:BO172)</f>
        <v/>
      </c>
      <c r="BP170">
        <f>SUM(BP171:BP172)</f>
        <v/>
      </c>
      <c r="BQ170">
        <f>SUM(BQ171:BQ172)</f>
        <v/>
      </c>
      <c r="BR170">
        <f>SUM(BR171:BR172)</f>
        <v/>
      </c>
      <c r="BS170">
        <f>SUM(BS171:BS172)</f>
        <v/>
      </c>
      <c r="BT170">
        <f>SUM(BT171:BT172)</f>
        <v/>
      </c>
      <c r="BU170">
        <f>SUM(BU171:BU172)</f>
        <v/>
      </c>
      <c r="BV170">
        <f>SUM(BV171:BV172)</f>
        <v/>
      </c>
      <c r="BW170">
        <f>SUM(BW171:BW172)</f>
        <v/>
      </c>
      <c r="BX170">
        <f>SUM(BX171:BX172)</f>
        <v/>
      </c>
      <c r="BY170">
        <f>SUM(BY171:BY172)</f>
        <v/>
      </c>
    </row>
    <row r="171" spans="1:77">
      <c r="A171">
        <f>CONCATENATE(A$169,B171)</f>
        <v/>
      </c>
      <c r="B171" t="s">
        <v>36</v>
      </c>
      <c r="D171" t="s">
        <v>35</v>
      </c>
      <c r="E171">
        <f>MATCH($B171,$B$97:$B$107,0)+ROW($B$97)-1</f>
        <v/>
      </c>
      <c r="G171">
        <f>G61*(1+INDEX($A:$BY,$E171,COLUMN(G171)))</f>
        <v/>
      </c>
      <c r="H171">
        <f>H61*(1+INDEX($A:$BY,$E171,COLUMN(H171)))</f>
        <v/>
      </c>
      <c r="I171">
        <f>I61*(1+INDEX($A:$BY,$E171,COLUMN(I171)))</f>
        <v/>
      </c>
      <c r="J171">
        <f>J61*(1+INDEX($A:$BY,$E171,COLUMN(J171)))</f>
        <v/>
      </c>
      <c r="K171">
        <f>K61*(1+INDEX($A:$BY,$E171,COLUMN(K171)))</f>
        <v/>
      </c>
      <c r="L171">
        <f>L61*(1+INDEX($A:$BY,$E171,COLUMN(L171)))</f>
        <v/>
      </c>
      <c r="M171">
        <f>M61*(1+INDEX($A:$BY,$E171,COLUMN(M171)))</f>
        <v/>
      </c>
      <c r="N171">
        <f>N61*(1+INDEX($A:$BY,$E171,COLUMN(N171)))</f>
        <v/>
      </c>
      <c r="O171">
        <f>O61*(1+INDEX($A:$BY,$E171,COLUMN(O171)))</f>
        <v/>
      </c>
      <c r="P171">
        <f>P61*(1+INDEX($A:$BY,$E171,COLUMN(P171)))</f>
        <v/>
      </c>
      <c r="Q171">
        <f>Q61*(1+INDEX($A:$BY,$E171,COLUMN(Q171)))</f>
        <v/>
      </c>
      <c r="R171">
        <f>R61*(1+INDEX($A:$BY,$E171,COLUMN(R171)))</f>
        <v/>
      </c>
      <c r="S171">
        <f>S61*(1+INDEX($A:$BY,$E171,COLUMN(S171)))</f>
        <v/>
      </c>
      <c r="T171">
        <f>T61*(1+INDEX($A:$BY,$E171,COLUMN(T171)))</f>
        <v/>
      </c>
      <c r="U171">
        <f>U61*(1+INDEX($A:$BY,$E171,COLUMN(U171)))</f>
        <v/>
      </c>
      <c r="V171">
        <f>V61*(1+INDEX($A:$BY,$E171,COLUMN(V171)))</f>
        <v/>
      </c>
      <c r="W171">
        <f>W61*(1+INDEX($A:$BY,$E171,COLUMN(W171)))</f>
        <v/>
      </c>
      <c r="X171">
        <f>X61*(1+INDEX($A:$BY,$E171,COLUMN(X171)))</f>
        <v/>
      </c>
      <c r="Y171">
        <f>Y61*(1+INDEX($A:$BY,$E171,COLUMN(Y171)))</f>
        <v/>
      </c>
      <c r="Z171">
        <f>Z61*(1+INDEX($A:$BY,$E171,COLUMN(Z171)))</f>
        <v/>
      </c>
      <c r="AA171">
        <f>AA61*(1+INDEX($A:$BY,$E171,COLUMN(AA171)))</f>
        <v/>
      </c>
      <c r="AB171">
        <f>AB61*(1+INDEX($A:$BY,$E171,COLUMN(AB171)))</f>
        <v/>
      </c>
      <c r="AC171">
        <f>AC61*(1+INDEX($A:$BY,$E171,COLUMN(AC171)))</f>
        <v/>
      </c>
      <c r="AD171">
        <f>AD61*(1+INDEX($A:$BY,$E171,COLUMN(AD171)))</f>
        <v/>
      </c>
      <c r="AE171">
        <f>AE61*(1+INDEX($A:$BY,$E171,COLUMN(AE171)))</f>
        <v/>
      </c>
      <c r="AF171">
        <f>AF61*(1+INDEX($A:$BY,$E171,COLUMN(AF171)))</f>
        <v/>
      </c>
      <c r="AG171">
        <f>AG61*(1+INDEX($A:$BY,$E171,COLUMN(AG171)))</f>
        <v/>
      </c>
      <c r="AH171">
        <f>AH61*(1+INDEX($A:$BY,$E171,COLUMN(AH171)))</f>
        <v/>
      </c>
      <c r="AI171">
        <f>AI61*(1+INDEX($A:$BY,$E171,COLUMN(AI171)))</f>
        <v/>
      </c>
      <c r="AJ171">
        <f>AJ61*(1+INDEX($A:$BY,$E171,COLUMN(AJ171)))</f>
        <v/>
      </c>
      <c r="AK171">
        <f>AK61*(1+INDEX($A:$BY,$E171,COLUMN(AK171)))</f>
        <v/>
      </c>
      <c r="AL171">
        <f>AL61*(1+INDEX($A:$BY,$E171,COLUMN(AL171)))</f>
        <v/>
      </c>
      <c r="AM171">
        <f>AM61*(1+INDEX($A:$BY,$E171,COLUMN(AM171)))</f>
        <v/>
      </c>
      <c r="AN171">
        <f>AN61*(1+INDEX($A:$BY,$E171,COLUMN(AN171)))</f>
        <v/>
      </c>
      <c r="AO171">
        <f>AO61*(1+INDEX($A:$BY,$E171,COLUMN(AO171)))</f>
        <v/>
      </c>
      <c r="AP171">
        <f>AP61*(1+INDEX($A:$BY,$E171,COLUMN(AP171)))</f>
        <v/>
      </c>
      <c r="AQ171">
        <f>AQ61*(1+INDEX($A:$BY,$E171,COLUMN(AQ171)))</f>
        <v/>
      </c>
      <c r="AR171">
        <f>AR61*(1+INDEX($A:$BY,$E171,COLUMN(AR171)))</f>
        <v/>
      </c>
      <c r="AS171">
        <f>AS61*(1+INDEX($A:$BY,$E171,COLUMN(AS171)))</f>
        <v/>
      </c>
      <c r="AT171">
        <f>AT61*(1+INDEX($A:$BY,$E171,COLUMN(AT171)))</f>
        <v/>
      </c>
      <c r="AU171">
        <f>AU61*(1+INDEX($A:$BY,$E171,COLUMN(AU171)))</f>
        <v/>
      </c>
      <c r="AV171">
        <f>AV61*(1+INDEX($A:$BY,$E171,COLUMN(AV171)))</f>
        <v/>
      </c>
      <c r="AW171">
        <f>AW61*(1+INDEX($A:$BY,$E171,COLUMN(AW171)))</f>
        <v/>
      </c>
      <c r="AX171">
        <f>AX61*(1+INDEX($A:$BY,$E171,COLUMN(AX171)))</f>
        <v/>
      </c>
      <c r="AY171">
        <f>AY61*(1+INDEX($A:$BY,$E171,COLUMN(AY171)))</f>
        <v/>
      </c>
      <c r="AZ171">
        <f>AZ61*(1+INDEX($A:$BY,$E171,COLUMN(AZ171)))</f>
        <v/>
      </c>
      <c r="BA171">
        <f>BA61*(1+INDEX($A:$BY,$E171,COLUMN(BA171)))</f>
        <v/>
      </c>
      <c r="BB171">
        <f>BB61*(1+INDEX($A:$BY,$E171,COLUMN(BB171)))</f>
        <v/>
      </c>
      <c r="BC171">
        <f>BC61*(1+INDEX($A:$BY,$E171,COLUMN(BC171)))</f>
        <v/>
      </c>
      <c r="BD171">
        <f>BD61*(1+INDEX($A:$BY,$E171,COLUMN(BD171)))</f>
        <v/>
      </c>
      <c r="BE171">
        <f>BE61*(1+INDEX($A:$BY,$E171,COLUMN(BE171)))</f>
        <v/>
      </c>
      <c r="BF171">
        <f>BF61*(1+INDEX($A:$BY,$E171,COLUMN(BF171)))</f>
        <v/>
      </c>
      <c r="BG171">
        <f>BG61*(1+INDEX($A:$BY,$E171,COLUMN(BG171)))</f>
        <v/>
      </c>
      <c r="BH171">
        <f>BH61*(1+INDEX($A:$BY,$E171,COLUMN(BH171)))</f>
        <v/>
      </c>
      <c r="BI171">
        <f>BI61*(1+INDEX($A:$BY,$E171,COLUMN(BI171)))</f>
        <v/>
      </c>
      <c r="BJ171">
        <f>BJ61*(1+INDEX($A:$BY,$E171,COLUMN(BJ171)))</f>
        <v/>
      </c>
      <c r="BK171">
        <f>BK61*(1+INDEX($A:$BY,$E171,COLUMN(BK171)))</f>
        <v/>
      </c>
      <c r="BL171">
        <f>BL61*(1+INDEX($A:$BY,$E171,COLUMN(BL171)))</f>
        <v/>
      </c>
      <c r="BM171">
        <f>BM61*(1+INDEX($A:$BY,$E171,COLUMN(BM171)))</f>
        <v/>
      </c>
      <c r="BN171">
        <f>BN61*(1+INDEX($A:$BY,$E171,COLUMN(BN171)))</f>
        <v/>
      </c>
      <c r="BO171">
        <f>BO61*(1+INDEX($A:$BY,$E171,COLUMN(BO171)))</f>
        <v/>
      </c>
      <c r="BP171">
        <f>BP61*(1+INDEX($A:$BY,$E171,COLUMN(BP171)))</f>
        <v/>
      </c>
      <c r="BQ171">
        <f>BQ61*(1+INDEX($A:$BY,$E171,COLUMN(BQ171)))</f>
        <v/>
      </c>
      <c r="BR171">
        <f>BR61*(1+INDEX($A:$BY,$E171,COLUMN(BR171)))</f>
        <v/>
      </c>
      <c r="BS171">
        <f>BS61*(1+INDEX($A:$BY,$E171,COLUMN(BS171)))</f>
        <v/>
      </c>
      <c r="BT171">
        <f>BT61*(1+INDEX($A:$BY,$E171,COLUMN(BT171)))</f>
        <v/>
      </c>
      <c r="BU171">
        <f>BU61*(1+INDEX($A:$BY,$E171,COLUMN(BU171)))</f>
        <v/>
      </c>
      <c r="BV171">
        <f>BV61*(1+INDEX($A:$BY,$E171,COLUMN(BV171)))</f>
        <v/>
      </c>
      <c r="BW171">
        <f>BW61*(1+INDEX($A:$BY,$E171,COLUMN(BW171)))</f>
        <v/>
      </c>
      <c r="BX171">
        <f>BX61*(1+INDEX($A:$BY,$E171,COLUMN(BX171)))</f>
        <v/>
      </c>
      <c r="BY171">
        <f>BY61*(1+INDEX($A:$BY,$E171,COLUMN(BY171)))</f>
        <v/>
      </c>
    </row>
    <row r="172" spans="1:77">
      <c r="A172">
        <f>CONCATENATE(A$169,B172)</f>
        <v/>
      </c>
      <c r="B172" t="s">
        <v>52</v>
      </c>
      <c r="D172" t="s">
        <v>35</v>
      </c>
      <c r="E172">
        <f>MATCH($B172,$B$97:$B$107,0)+ROW($B$97)-1</f>
        <v/>
      </c>
      <c r="G172">
        <f>G62*(1+INDEX($A:$BY,$E172,COLUMN(G172)))</f>
        <v/>
      </c>
      <c r="H172">
        <f>H62*(1+INDEX($A:$BY,$E172,COLUMN(H172)))</f>
        <v/>
      </c>
      <c r="I172">
        <f>I62*(1+INDEX($A:$BY,$E172,COLUMN(I172)))</f>
        <v/>
      </c>
      <c r="J172">
        <f>J62*(1+INDEX($A:$BY,$E172,COLUMN(J172)))</f>
        <v/>
      </c>
      <c r="K172">
        <f>K62*(1+INDEX($A:$BY,$E172,COLUMN(K172)))</f>
        <v/>
      </c>
      <c r="L172">
        <f>L62*(1+INDEX($A:$BY,$E172,COLUMN(L172)))</f>
        <v/>
      </c>
      <c r="M172">
        <f>M62*(1+INDEX($A:$BY,$E172,COLUMN(M172)))</f>
        <v/>
      </c>
      <c r="N172">
        <f>N62*(1+INDEX($A:$BY,$E172,COLUMN(N172)))</f>
        <v/>
      </c>
      <c r="O172">
        <f>O62*(1+INDEX($A:$BY,$E172,COLUMN(O172)))</f>
        <v/>
      </c>
      <c r="P172">
        <f>P62*(1+INDEX($A:$BY,$E172,COLUMN(P172)))</f>
        <v/>
      </c>
      <c r="Q172">
        <f>Q62*(1+INDEX($A:$BY,$E172,COLUMN(Q172)))</f>
        <v/>
      </c>
      <c r="R172">
        <f>R62*(1+INDEX($A:$BY,$E172,COLUMN(R172)))</f>
        <v/>
      </c>
      <c r="S172">
        <f>S62*(1+INDEX($A:$BY,$E172,COLUMN(S172)))</f>
        <v/>
      </c>
      <c r="T172">
        <f>T62*(1+INDEX($A:$BY,$E172,COLUMN(T172)))</f>
        <v/>
      </c>
      <c r="U172">
        <f>U62*(1+INDEX($A:$BY,$E172,COLUMN(U172)))</f>
        <v/>
      </c>
      <c r="V172">
        <f>V62*(1+INDEX($A:$BY,$E172,COLUMN(V172)))</f>
        <v/>
      </c>
      <c r="W172">
        <f>W62*(1+INDEX($A:$BY,$E172,COLUMN(W172)))</f>
        <v/>
      </c>
      <c r="X172">
        <f>X62*(1+INDEX($A:$BY,$E172,COLUMN(X172)))</f>
        <v/>
      </c>
      <c r="Y172">
        <f>Y62*(1+INDEX($A:$BY,$E172,COLUMN(Y172)))</f>
        <v/>
      </c>
      <c r="Z172">
        <f>Z62*(1+INDEX($A:$BY,$E172,COLUMN(Z172)))</f>
        <v/>
      </c>
      <c r="AA172">
        <f>AA62*(1+INDEX($A:$BY,$E172,COLUMN(AA172)))</f>
        <v/>
      </c>
      <c r="AB172">
        <f>AB62*(1+INDEX($A:$BY,$E172,COLUMN(AB172)))</f>
        <v/>
      </c>
      <c r="AC172">
        <f>AC62*(1+INDEX($A:$BY,$E172,COLUMN(AC172)))</f>
        <v/>
      </c>
      <c r="AD172">
        <f>AD62*(1+INDEX($A:$BY,$E172,COLUMN(AD172)))</f>
        <v/>
      </c>
      <c r="AE172">
        <f>AE62*(1+INDEX($A:$BY,$E172,COLUMN(AE172)))</f>
        <v/>
      </c>
      <c r="AF172">
        <f>AF62*(1+INDEX($A:$BY,$E172,COLUMN(AF172)))</f>
        <v/>
      </c>
      <c r="AG172">
        <f>AG62*(1+INDEX($A:$BY,$E172,COLUMN(AG172)))</f>
        <v/>
      </c>
      <c r="AH172">
        <f>AH62*(1+INDEX($A:$BY,$E172,COLUMN(AH172)))</f>
        <v/>
      </c>
      <c r="AI172">
        <f>AI62*(1+INDEX($A:$BY,$E172,COLUMN(AI172)))</f>
        <v/>
      </c>
      <c r="AJ172">
        <f>AJ62*(1+INDEX($A:$BY,$E172,COLUMN(AJ172)))</f>
        <v/>
      </c>
      <c r="AK172">
        <f>AK62*(1+INDEX($A:$BY,$E172,COLUMN(AK172)))</f>
        <v/>
      </c>
      <c r="AL172">
        <f>AL62*(1+INDEX($A:$BY,$E172,COLUMN(AL172)))</f>
        <v/>
      </c>
      <c r="AM172">
        <f>AM62*(1+INDEX($A:$BY,$E172,COLUMN(AM172)))</f>
        <v/>
      </c>
      <c r="AN172">
        <f>AN62*(1+INDEX($A:$BY,$E172,COLUMN(AN172)))</f>
        <v/>
      </c>
      <c r="AO172">
        <f>AO62*(1+INDEX($A:$BY,$E172,COLUMN(AO172)))</f>
        <v/>
      </c>
      <c r="AP172">
        <f>AP62*(1+INDEX($A:$BY,$E172,COLUMN(AP172)))</f>
        <v/>
      </c>
      <c r="AQ172">
        <f>AQ62*(1+INDEX($A:$BY,$E172,COLUMN(AQ172)))</f>
        <v/>
      </c>
      <c r="AR172">
        <f>AR62*(1+INDEX($A:$BY,$E172,COLUMN(AR172)))</f>
        <v/>
      </c>
      <c r="AS172">
        <f>AS62*(1+INDEX($A:$BY,$E172,COLUMN(AS172)))</f>
        <v/>
      </c>
      <c r="AT172">
        <f>AT62*(1+INDEX($A:$BY,$E172,COLUMN(AT172)))</f>
        <v/>
      </c>
      <c r="AU172">
        <f>AU62*(1+INDEX($A:$BY,$E172,COLUMN(AU172)))</f>
        <v/>
      </c>
      <c r="AV172">
        <f>AV62*(1+INDEX($A:$BY,$E172,COLUMN(AV172)))</f>
        <v/>
      </c>
      <c r="AW172">
        <f>AW62*(1+INDEX($A:$BY,$E172,COLUMN(AW172)))</f>
        <v/>
      </c>
      <c r="AX172">
        <f>AX62*(1+INDEX($A:$BY,$E172,COLUMN(AX172)))</f>
        <v/>
      </c>
      <c r="AY172">
        <f>AY62*(1+INDEX($A:$BY,$E172,COLUMN(AY172)))</f>
        <v/>
      </c>
      <c r="AZ172">
        <f>AZ62*(1+INDEX($A:$BY,$E172,COLUMN(AZ172)))</f>
        <v/>
      </c>
      <c r="BA172">
        <f>BA62*(1+INDEX($A:$BY,$E172,COLUMN(BA172)))</f>
        <v/>
      </c>
      <c r="BB172">
        <f>BB62*(1+INDEX($A:$BY,$E172,COLUMN(BB172)))</f>
        <v/>
      </c>
      <c r="BC172">
        <f>BC62*(1+INDEX($A:$BY,$E172,COLUMN(BC172)))</f>
        <v/>
      </c>
      <c r="BD172">
        <f>BD62*(1+INDEX($A:$BY,$E172,COLUMN(BD172)))</f>
        <v/>
      </c>
      <c r="BE172">
        <f>BE62*(1+INDEX($A:$BY,$E172,COLUMN(BE172)))</f>
        <v/>
      </c>
      <c r="BF172">
        <f>BF62*(1+INDEX($A:$BY,$E172,COLUMN(BF172)))</f>
        <v/>
      </c>
      <c r="BG172">
        <f>BG62*(1+INDEX($A:$BY,$E172,COLUMN(BG172)))</f>
        <v/>
      </c>
      <c r="BH172">
        <f>BH62*(1+INDEX($A:$BY,$E172,COLUMN(BH172)))</f>
        <v/>
      </c>
      <c r="BI172">
        <f>BI62*(1+INDEX($A:$BY,$E172,COLUMN(BI172)))</f>
        <v/>
      </c>
      <c r="BJ172">
        <f>BJ62*(1+INDEX($A:$BY,$E172,COLUMN(BJ172)))</f>
        <v/>
      </c>
      <c r="BK172">
        <f>BK62*(1+INDEX($A:$BY,$E172,COLUMN(BK172)))</f>
        <v/>
      </c>
      <c r="BL172">
        <f>BL62*(1+INDEX($A:$BY,$E172,COLUMN(BL172)))</f>
        <v/>
      </c>
      <c r="BM172">
        <f>BM62*(1+INDEX($A:$BY,$E172,COLUMN(BM172)))</f>
        <v/>
      </c>
      <c r="BN172">
        <f>BN62*(1+INDEX($A:$BY,$E172,COLUMN(BN172)))</f>
        <v/>
      </c>
      <c r="BO172">
        <f>BO62*(1+INDEX($A:$BY,$E172,COLUMN(BO172)))</f>
        <v/>
      </c>
      <c r="BP172">
        <f>BP62*(1+INDEX($A:$BY,$E172,COLUMN(BP172)))</f>
        <v/>
      </c>
      <c r="BQ172">
        <f>BQ62*(1+INDEX($A:$BY,$E172,COLUMN(BQ172)))</f>
        <v/>
      </c>
      <c r="BR172">
        <f>BR62*(1+INDEX($A:$BY,$E172,COLUMN(BR172)))</f>
        <v/>
      </c>
      <c r="BS172">
        <f>BS62*(1+INDEX($A:$BY,$E172,COLUMN(BS172)))</f>
        <v/>
      </c>
      <c r="BT172">
        <f>BT62*(1+INDEX($A:$BY,$E172,COLUMN(BT172)))</f>
        <v/>
      </c>
      <c r="BU172">
        <f>BU62*(1+INDEX($A:$BY,$E172,COLUMN(BU172)))</f>
        <v/>
      </c>
      <c r="BV172">
        <f>BV62*(1+INDEX($A:$BY,$E172,COLUMN(BV172)))</f>
        <v/>
      </c>
      <c r="BW172">
        <f>BW62*(1+INDEX($A:$BY,$E172,COLUMN(BW172)))</f>
        <v/>
      </c>
      <c r="BX172">
        <f>BX62*(1+INDEX($A:$BY,$E172,COLUMN(BX172)))</f>
        <v/>
      </c>
      <c r="BY172">
        <f>BY62*(1+INDEX($A:$BY,$E172,COLUMN(BY172)))</f>
        <v/>
      </c>
    </row>
    <row r="173" spans="1:77">
      <c r="A173">
        <f>CONCATENATE(A$169,B173)</f>
        <v/>
      </c>
      <c r="B173" t="s">
        <v>40</v>
      </c>
      <c r="D173" t="s">
        <v>35</v>
      </c>
      <c r="G173">
        <f>G63*(1+G108)</f>
        <v/>
      </c>
      <c r="H173">
        <f>H63*(1+H108)</f>
        <v/>
      </c>
      <c r="I173">
        <f>I63*(1+I108)</f>
        <v/>
      </c>
      <c r="J173">
        <f>J63*(1+J108)</f>
        <v/>
      </c>
      <c r="K173">
        <f>K63*(1+K108)</f>
        <v/>
      </c>
      <c r="L173">
        <f>L63*(1+L108)</f>
        <v/>
      </c>
      <c r="M173">
        <f>M63*(1+M108)</f>
        <v/>
      </c>
      <c r="N173">
        <f>N63*(1+N108)</f>
        <v/>
      </c>
      <c r="O173">
        <f>O63*(1+O108)</f>
        <v/>
      </c>
      <c r="P173">
        <f>P63*(1+P108)</f>
        <v/>
      </c>
      <c r="Q173">
        <f>Q63*(1+Q108)</f>
        <v/>
      </c>
      <c r="R173">
        <f>R63*(1+R108)</f>
        <v/>
      </c>
      <c r="S173">
        <f>S63*(1+S108)</f>
        <v/>
      </c>
      <c r="T173">
        <f>T63*(1+T108)</f>
        <v/>
      </c>
      <c r="U173">
        <f>U63*(1+U108)</f>
        <v/>
      </c>
      <c r="V173">
        <f>V63*(1+V108)</f>
        <v/>
      </c>
      <c r="W173">
        <f>W63*(1+W108)</f>
        <v/>
      </c>
      <c r="X173">
        <f>X63*(1+X108)</f>
        <v/>
      </c>
      <c r="Y173">
        <f>Y63*(1+Y108)</f>
        <v/>
      </c>
      <c r="Z173">
        <f>Z63*(1+Z108)</f>
        <v/>
      </c>
      <c r="AA173">
        <f>AA63*(1+AA108)</f>
        <v/>
      </c>
      <c r="AB173">
        <f>AB63*(1+AB108)</f>
        <v/>
      </c>
      <c r="AC173">
        <f>AC63*(1+AC108)</f>
        <v/>
      </c>
      <c r="AD173">
        <f>AD63*(1+AD108)</f>
        <v/>
      </c>
      <c r="AE173">
        <f>AE63*(1+AE108)</f>
        <v/>
      </c>
      <c r="AF173">
        <f>AF63*(1+AF108)</f>
        <v/>
      </c>
      <c r="AG173">
        <f>AG63*(1+AG108)</f>
        <v/>
      </c>
      <c r="AH173">
        <f>AH63*(1+AH108)</f>
        <v/>
      </c>
      <c r="AI173">
        <f>AI63*(1+AI108)</f>
        <v/>
      </c>
      <c r="AJ173">
        <f>AJ63*(1+AJ108)</f>
        <v/>
      </c>
      <c r="AK173">
        <f>AK63*(1+AK108)</f>
        <v/>
      </c>
      <c r="AL173">
        <f>AL63*(1+AL108)</f>
        <v/>
      </c>
      <c r="AM173">
        <f>AM63*(1+AM108)</f>
        <v/>
      </c>
      <c r="AN173">
        <f>AN63*(1+AN108)</f>
        <v/>
      </c>
      <c r="AO173">
        <f>AO63*(1+AO108)</f>
        <v/>
      </c>
      <c r="AP173">
        <f>AP63*(1+AP108)</f>
        <v/>
      </c>
      <c r="AQ173">
        <f>AQ63*(1+AQ108)</f>
        <v/>
      </c>
      <c r="AR173">
        <f>AR63*(1+AR108)</f>
        <v/>
      </c>
      <c r="AS173">
        <f>AS63*(1+AS108)</f>
        <v/>
      </c>
      <c r="AT173">
        <f>AT63*(1+AT108)</f>
        <v/>
      </c>
      <c r="AU173">
        <f>AU63*(1+AU108)</f>
        <v/>
      </c>
      <c r="AV173">
        <f>AV63*(1+AV108)</f>
        <v/>
      </c>
      <c r="AW173">
        <f>AW63*(1+AW108)</f>
        <v/>
      </c>
      <c r="AX173">
        <f>AX63*(1+AX108)</f>
        <v/>
      </c>
      <c r="AY173">
        <f>AY63*(1+AY108)</f>
        <v/>
      </c>
      <c r="AZ173">
        <f>AZ63*(1+AZ108)</f>
        <v/>
      </c>
      <c r="BA173">
        <f>BA63*(1+BA108)</f>
        <v/>
      </c>
      <c r="BB173">
        <f>BB63*(1+BB108)</f>
        <v/>
      </c>
      <c r="BC173">
        <f>BC63*(1+BC108)</f>
        <v/>
      </c>
      <c r="BD173">
        <f>BD63*(1+BD108)</f>
        <v/>
      </c>
      <c r="BE173">
        <f>BE63*(1+BE108)</f>
        <v/>
      </c>
      <c r="BF173">
        <f>BF63*(1+BF108)</f>
        <v/>
      </c>
      <c r="BG173">
        <f>BG63*(1+BG108)</f>
        <v/>
      </c>
      <c r="BH173">
        <f>BH63*(1+BH108)</f>
        <v/>
      </c>
      <c r="BI173">
        <f>BI63*(1+BI108)</f>
        <v/>
      </c>
      <c r="BJ173">
        <f>BJ63*(1+BJ108)</f>
        <v/>
      </c>
      <c r="BK173">
        <f>BK63*(1+BK108)</f>
        <v/>
      </c>
      <c r="BL173">
        <f>BL63*(1+BL108)</f>
        <v/>
      </c>
      <c r="BM173">
        <f>BM63*(1+BM108)</f>
        <v/>
      </c>
      <c r="BN173">
        <f>BN63*(1+BN108)</f>
        <v/>
      </c>
      <c r="BO173">
        <f>BO63*(1+BO108)</f>
        <v/>
      </c>
      <c r="BP173">
        <f>BP63*(1+BP108)</f>
        <v/>
      </c>
      <c r="BQ173">
        <f>BQ63*(1+BQ108)</f>
        <v/>
      </c>
      <c r="BR173">
        <f>BR63*(1+BR108)</f>
        <v/>
      </c>
      <c r="BS173">
        <f>BS63*(1+BS108)</f>
        <v/>
      </c>
      <c r="BT173">
        <f>BT63*(1+BT108)</f>
        <v/>
      </c>
      <c r="BU173">
        <f>BU63*(1+BU108)</f>
        <v/>
      </c>
      <c r="BV173">
        <f>BV63*(1+BV108)</f>
        <v/>
      </c>
      <c r="BW173">
        <f>BW63*(1+BW108)</f>
        <v/>
      </c>
      <c r="BX173">
        <f>BX63*(1+BX108)</f>
        <v/>
      </c>
      <c r="BY173">
        <f>BY63*(1+BY108)</f>
        <v/>
      </c>
    </row>
    <row r="174" spans="1:77">
      <c r="A174">
        <f>CONCATENATE(A$169,B174)</f>
        <v/>
      </c>
      <c r="B174" t="s">
        <v>42</v>
      </c>
      <c r="D174" t="s">
        <v>35</v>
      </c>
      <c r="G174">
        <f>G64*(1+G109)</f>
        <v/>
      </c>
      <c r="H174">
        <f>H64*(1+H109)</f>
        <v/>
      </c>
      <c r="I174">
        <f>I64*(1+I109)</f>
        <v/>
      </c>
      <c r="J174">
        <f>J64*(1+J109)</f>
        <v/>
      </c>
      <c r="K174">
        <f>K64*(1+K109)</f>
        <v/>
      </c>
      <c r="L174">
        <f>L64*(1+L109)</f>
        <v/>
      </c>
      <c r="M174">
        <f>M64*(1+M109)</f>
        <v/>
      </c>
      <c r="N174">
        <f>N64*(1+N109)</f>
        <v/>
      </c>
      <c r="O174">
        <f>O64*(1+O109)</f>
        <v/>
      </c>
      <c r="P174">
        <f>P64*(1+P109)</f>
        <v/>
      </c>
      <c r="Q174">
        <f>Q64*(1+Q109)</f>
        <v/>
      </c>
      <c r="R174">
        <f>R64*(1+R109)</f>
        <v/>
      </c>
      <c r="S174">
        <f>S64*(1+S109)</f>
        <v/>
      </c>
      <c r="T174">
        <f>T64*(1+T109)</f>
        <v/>
      </c>
      <c r="U174">
        <f>U64*(1+U109)</f>
        <v/>
      </c>
      <c r="V174">
        <f>V64*(1+V109)</f>
        <v/>
      </c>
      <c r="W174">
        <f>W64*(1+W109)</f>
        <v/>
      </c>
      <c r="X174">
        <f>X64*(1+X109)</f>
        <v/>
      </c>
      <c r="Y174">
        <f>Y64*(1+Y109)</f>
        <v/>
      </c>
      <c r="Z174">
        <f>Z64*(1+Z109)</f>
        <v/>
      </c>
      <c r="AA174">
        <f>AA64*(1+AA109)</f>
        <v/>
      </c>
      <c r="AB174">
        <f>AB64*(1+AB109)</f>
        <v/>
      </c>
      <c r="AC174">
        <f>AC64*(1+AC109)</f>
        <v/>
      </c>
      <c r="AD174">
        <f>AD64*(1+AD109)</f>
        <v/>
      </c>
      <c r="AE174">
        <f>AE64*(1+AE109)</f>
        <v/>
      </c>
      <c r="AF174">
        <f>AF64*(1+AF109)</f>
        <v/>
      </c>
      <c r="AG174">
        <f>AG64*(1+AG109)</f>
        <v/>
      </c>
      <c r="AH174">
        <f>AH64*(1+AH109)</f>
        <v/>
      </c>
      <c r="AI174">
        <f>AI64*(1+AI109)</f>
        <v/>
      </c>
      <c r="AJ174">
        <f>AJ64*(1+AJ109)</f>
        <v/>
      </c>
      <c r="AK174">
        <f>AK64*(1+AK109)</f>
        <v/>
      </c>
      <c r="AL174">
        <f>AL64*(1+AL109)</f>
        <v/>
      </c>
      <c r="AM174">
        <f>AM64*(1+AM109)</f>
        <v/>
      </c>
      <c r="AN174">
        <f>AN64*(1+AN109)</f>
        <v/>
      </c>
      <c r="AO174">
        <f>AO64*(1+AO109)</f>
        <v/>
      </c>
      <c r="AP174">
        <f>AP64*(1+AP109)</f>
        <v/>
      </c>
      <c r="AQ174">
        <f>AQ64*(1+AQ109)</f>
        <v/>
      </c>
      <c r="AR174">
        <f>AR64*(1+AR109)</f>
        <v/>
      </c>
      <c r="AS174">
        <f>AS64*(1+AS109)</f>
        <v/>
      </c>
      <c r="AT174">
        <f>AT64*(1+AT109)</f>
        <v/>
      </c>
      <c r="AU174">
        <f>AU64*(1+AU109)</f>
        <v/>
      </c>
      <c r="AV174">
        <f>AV64*(1+AV109)</f>
        <v/>
      </c>
      <c r="AW174">
        <f>AW64*(1+AW109)</f>
        <v/>
      </c>
      <c r="AX174">
        <f>AX64*(1+AX109)</f>
        <v/>
      </c>
      <c r="AY174">
        <f>AY64*(1+AY109)</f>
        <v/>
      </c>
      <c r="AZ174">
        <f>AZ64*(1+AZ109)</f>
        <v/>
      </c>
      <c r="BA174">
        <f>BA64*(1+BA109)</f>
        <v/>
      </c>
      <c r="BB174">
        <f>BB64*(1+BB109)</f>
        <v/>
      </c>
      <c r="BC174">
        <f>BC64*(1+BC109)</f>
        <v/>
      </c>
      <c r="BD174">
        <f>BD64*(1+BD109)</f>
        <v/>
      </c>
      <c r="BE174">
        <f>BE64*(1+BE109)</f>
        <v/>
      </c>
      <c r="BF174">
        <f>BF64*(1+BF109)</f>
        <v/>
      </c>
      <c r="BG174">
        <f>BG64*(1+BG109)</f>
        <v/>
      </c>
      <c r="BH174">
        <f>BH64*(1+BH109)</f>
        <v/>
      </c>
      <c r="BI174">
        <f>BI64*(1+BI109)</f>
        <v/>
      </c>
      <c r="BJ174">
        <f>BJ64*(1+BJ109)</f>
        <v/>
      </c>
      <c r="BK174">
        <f>BK64*(1+BK109)</f>
        <v/>
      </c>
      <c r="BL174">
        <f>BL64*(1+BL109)</f>
        <v/>
      </c>
      <c r="BM174">
        <f>BM64*(1+BM109)</f>
        <v/>
      </c>
      <c r="BN174">
        <f>BN64*(1+BN109)</f>
        <v/>
      </c>
      <c r="BO174">
        <f>BO64*(1+BO109)</f>
        <v/>
      </c>
      <c r="BP174">
        <f>BP64*(1+BP109)</f>
        <v/>
      </c>
      <c r="BQ174">
        <f>BQ64*(1+BQ109)</f>
        <v/>
      </c>
      <c r="BR174">
        <f>BR64*(1+BR109)</f>
        <v/>
      </c>
      <c r="BS174">
        <f>BS64*(1+BS109)</f>
        <v/>
      </c>
      <c r="BT174">
        <f>BT64*(1+BT109)</f>
        <v/>
      </c>
      <c r="BU174">
        <f>BU64*(1+BU109)</f>
        <v/>
      </c>
      <c r="BV174">
        <f>BV64*(1+BV109)</f>
        <v/>
      </c>
      <c r="BW174">
        <f>BW64*(1+BW109)</f>
        <v/>
      </c>
      <c r="BX174">
        <f>BX64*(1+BX109)</f>
        <v/>
      </c>
      <c r="BY174">
        <f>BY64*(1+BY109)</f>
        <v/>
      </c>
    </row>
    <row r="175" spans="1:77">
      <c r="A175">
        <f>CONCATENATE(A$169,B175)</f>
        <v/>
      </c>
      <c r="B175" t="s">
        <v>56</v>
      </c>
      <c r="D175" t="s">
        <v>35</v>
      </c>
      <c r="G175">
        <f>G176+G177</f>
        <v/>
      </c>
      <c r="H175">
        <f>H176+H177</f>
        <v/>
      </c>
      <c r="I175">
        <f>I176+I177</f>
        <v/>
      </c>
      <c r="J175">
        <f>J176+J177</f>
        <v/>
      </c>
      <c r="K175">
        <f>K176+K177</f>
        <v/>
      </c>
      <c r="L175">
        <f>L176+L177</f>
        <v/>
      </c>
      <c r="M175">
        <f>M176+M177</f>
        <v/>
      </c>
      <c r="N175">
        <f>N176+N177</f>
        <v/>
      </c>
      <c r="O175">
        <f>O176+O177</f>
        <v/>
      </c>
      <c r="P175">
        <f>P176+P177</f>
        <v/>
      </c>
      <c r="Q175">
        <f>Q176+Q177</f>
        <v/>
      </c>
      <c r="R175">
        <f>R176+R177</f>
        <v/>
      </c>
      <c r="S175">
        <f>S176+S177</f>
        <v/>
      </c>
      <c r="T175">
        <f>T176+T177</f>
        <v/>
      </c>
      <c r="U175">
        <f>U176+U177</f>
        <v/>
      </c>
      <c r="V175">
        <f>V176+V177</f>
        <v/>
      </c>
      <c r="W175">
        <f>W176+W177</f>
        <v/>
      </c>
      <c r="X175">
        <f>X176+X177</f>
        <v/>
      </c>
      <c r="Y175">
        <f>Y176+Y177</f>
        <v/>
      </c>
      <c r="Z175">
        <f>Z176+Z177</f>
        <v/>
      </c>
      <c r="AA175">
        <f>AA176+AA177</f>
        <v/>
      </c>
      <c r="AB175">
        <f>AB176+AB177</f>
        <v/>
      </c>
      <c r="AC175">
        <f>AC176+AC177</f>
        <v/>
      </c>
      <c r="AD175">
        <f>AD176+AD177</f>
        <v/>
      </c>
      <c r="AE175">
        <f>AE176+AE177</f>
        <v/>
      </c>
      <c r="AF175">
        <f>AF176+AF177</f>
        <v/>
      </c>
      <c r="AG175">
        <f>AG176+AG177</f>
        <v/>
      </c>
      <c r="AH175">
        <f>AH176+AH177</f>
        <v/>
      </c>
      <c r="AI175">
        <f>AI176+AI177</f>
        <v/>
      </c>
      <c r="AJ175">
        <f>AJ176+AJ177</f>
        <v/>
      </c>
      <c r="AK175">
        <f>AK176+AK177</f>
        <v/>
      </c>
      <c r="AL175">
        <f>AL176+AL177</f>
        <v/>
      </c>
      <c r="AM175">
        <f>AM176+AM177</f>
        <v/>
      </c>
      <c r="AN175">
        <f>AN176+AN177</f>
        <v/>
      </c>
      <c r="AO175">
        <f>AO176+AO177</f>
        <v/>
      </c>
      <c r="AP175">
        <f>AP176+AP177</f>
        <v/>
      </c>
      <c r="AQ175">
        <f>AQ176+AQ177</f>
        <v/>
      </c>
      <c r="AR175">
        <f>AR176+AR177</f>
        <v/>
      </c>
      <c r="AS175">
        <f>AS176+AS177</f>
        <v/>
      </c>
      <c r="AT175">
        <f>AT176+AT177</f>
        <v/>
      </c>
      <c r="AU175">
        <f>AU176+AU177</f>
        <v/>
      </c>
      <c r="AV175">
        <f>AV176+AV177</f>
        <v/>
      </c>
      <c r="AW175">
        <f>AW176+AW177</f>
        <v/>
      </c>
      <c r="AX175">
        <f>AX176+AX177</f>
        <v/>
      </c>
      <c r="AY175">
        <f>AY176+AY177</f>
        <v/>
      </c>
      <c r="AZ175">
        <f>AZ176+AZ177</f>
        <v/>
      </c>
      <c r="BA175">
        <f>BA176+BA177</f>
        <v/>
      </c>
      <c r="BB175">
        <f>BB176+BB177</f>
        <v/>
      </c>
      <c r="BC175">
        <f>BC176+BC177</f>
        <v/>
      </c>
      <c r="BD175">
        <f>BD176+BD177</f>
        <v/>
      </c>
      <c r="BE175">
        <f>BE176+BE177</f>
        <v/>
      </c>
      <c r="BF175">
        <f>BF176+BF177</f>
        <v/>
      </c>
      <c r="BG175">
        <f>BG176+BG177</f>
        <v/>
      </c>
      <c r="BH175">
        <f>BH176+BH177</f>
        <v/>
      </c>
      <c r="BI175">
        <f>BI176+BI177</f>
        <v/>
      </c>
      <c r="BJ175">
        <f>BJ176+BJ177</f>
        <v/>
      </c>
      <c r="BK175">
        <f>BK176+BK177</f>
        <v/>
      </c>
      <c r="BL175">
        <f>BL176+BL177</f>
        <v/>
      </c>
      <c r="BM175">
        <f>BM176+BM177</f>
        <v/>
      </c>
      <c r="BN175">
        <f>BN176+BN177</f>
        <v/>
      </c>
      <c r="BO175">
        <f>BO176+BO177</f>
        <v/>
      </c>
      <c r="BP175">
        <f>BP176+BP177</f>
        <v/>
      </c>
      <c r="BQ175">
        <f>BQ176+BQ177</f>
        <v/>
      </c>
      <c r="BR175">
        <f>BR176+BR177</f>
        <v/>
      </c>
      <c r="BS175">
        <f>BS176+BS177</f>
        <v/>
      </c>
      <c r="BT175">
        <f>BT176+BT177</f>
        <v/>
      </c>
      <c r="BU175">
        <f>BU176+BU177</f>
        <v/>
      </c>
      <c r="BV175">
        <f>BV176+BV177</f>
        <v/>
      </c>
      <c r="BW175">
        <f>BW176+BW177</f>
        <v/>
      </c>
      <c r="BX175">
        <f>BX176+BX177</f>
        <v/>
      </c>
      <c r="BY175">
        <f>BY176+BY177</f>
        <v/>
      </c>
    </row>
    <row r="176" spans="1:77">
      <c r="A176">
        <f>CONCATENATE(A$169,B176)</f>
        <v/>
      </c>
      <c r="B176" t="s">
        <v>58</v>
      </c>
      <c r="D176" t="s">
        <v>35</v>
      </c>
      <c r="G176">
        <f>G66*(1+G111)</f>
        <v/>
      </c>
      <c r="H176">
        <f>H66*(1+H111)</f>
        <v/>
      </c>
      <c r="I176">
        <f>I66*(1+I111)</f>
        <v/>
      </c>
      <c r="J176">
        <f>J66*(1+J111)</f>
        <v/>
      </c>
      <c r="K176">
        <f>K66*(1+K111)</f>
        <v/>
      </c>
      <c r="L176">
        <f>L66*(1+L111)</f>
        <v/>
      </c>
      <c r="M176">
        <f>M66*(1+M111)</f>
        <v/>
      </c>
      <c r="N176">
        <f>N66*(1+N111)</f>
        <v/>
      </c>
      <c r="O176">
        <f>O66*(1+O111)</f>
        <v/>
      </c>
      <c r="P176">
        <f>P66*(1+P111)</f>
        <v/>
      </c>
      <c r="Q176">
        <f>Q66*(1+Q111)</f>
        <v/>
      </c>
      <c r="R176">
        <f>R66*(1+R111)</f>
        <v/>
      </c>
      <c r="S176">
        <f>S66*(1+S111)</f>
        <v/>
      </c>
      <c r="T176">
        <f>T66*(1+T111)</f>
        <v/>
      </c>
      <c r="U176">
        <f>U66*(1+U111)</f>
        <v/>
      </c>
      <c r="V176">
        <f>V66*(1+V111)</f>
        <v/>
      </c>
      <c r="W176">
        <f>W66*(1+W111)</f>
        <v/>
      </c>
      <c r="X176">
        <f>X66*(1+X111)</f>
        <v/>
      </c>
      <c r="Y176">
        <f>Y66*(1+Y111)</f>
        <v/>
      </c>
      <c r="Z176">
        <f>Z66*(1+Z111)</f>
        <v/>
      </c>
      <c r="AA176">
        <f>AA66*(1+AA111)</f>
        <v/>
      </c>
      <c r="AB176">
        <f>AB66*(1+AB111)</f>
        <v/>
      </c>
      <c r="AC176">
        <f>AC66*(1+AC111)</f>
        <v/>
      </c>
      <c r="AD176">
        <f>AD66*(1+AD111)</f>
        <v/>
      </c>
      <c r="AE176">
        <f>AE66*(1+AE111)</f>
        <v/>
      </c>
      <c r="AF176">
        <f>AF66*(1+AF111)</f>
        <v/>
      </c>
      <c r="AG176">
        <f>AG66*(1+AG111)</f>
        <v/>
      </c>
      <c r="AH176">
        <f>AH66*(1+AH111)</f>
        <v/>
      </c>
      <c r="AI176">
        <f>AI66*(1+AI111)</f>
        <v/>
      </c>
      <c r="AJ176">
        <f>AJ66*(1+AJ111)</f>
        <v/>
      </c>
      <c r="AK176">
        <f>AK66*(1+AK111)</f>
        <v/>
      </c>
      <c r="AL176">
        <f>AL66*(1+AL111)</f>
        <v/>
      </c>
      <c r="AM176">
        <f>AM66*(1+AM111)</f>
        <v/>
      </c>
      <c r="AN176">
        <f>AN66*(1+AN111)</f>
        <v/>
      </c>
      <c r="AO176">
        <f>AO66*(1+AO111)</f>
        <v/>
      </c>
      <c r="AP176">
        <f>AP66*(1+AP111)</f>
        <v/>
      </c>
      <c r="AQ176">
        <f>AQ66*(1+AQ111)</f>
        <v/>
      </c>
      <c r="AR176">
        <f>AR66*(1+AR111)</f>
        <v/>
      </c>
      <c r="AS176">
        <f>AS66*(1+AS111)</f>
        <v/>
      </c>
      <c r="AT176">
        <f>AT66*(1+AT111)</f>
        <v/>
      </c>
      <c r="AU176">
        <f>AU66*(1+AU111)</f>
        <v/>
      </c>
      <c r="AV176">
        <f>AV66*(1+AV111)</f>
        <v/>
      </c>
      <c r="AW176">
        <f>AW66*(1+AW111)</f>
        <v/>
      </c>
      <c r="AX176">
        <f>AX66*(1+AX111)</f>
        <v/>
      </c>
      <c r="AY176">
        <f>AY66*(1+AY111)</f>
        <v/>
      </c>
      <c r="AZ176">
        <f>AZ66*(1+AZ111)</f>
        <v/>
      </c>
      <c r="BA176">
        <f>BA66*(1+BA111)</f>
        <v/>
      </c>
      <c r="BB176">
        <f>BB66*(1+BB111)</f>
        <v/>
      </c>
      <c r="BC176">
        <f>BC66*(1+BC111)</f>
        <v/>
      </c>
      <c r="BD176">
        <f>BD66*(1+BD111)</f>
        <v/>
      </c>
      <c r="BE176">
        <f>BE66*(1+BE111)</f>
        <v/>
      </c>
      <c r="BF176">
        <f>BF66*(1+BF111)</f>
        <v/>
      </c>
      <c r="BG176">
        <f>BG66*(1+BG111)</f>
        <v/>
      </c>
      <c r="BH176">
        <f>BH66*(1+BH111)</f>
        <v/>
      </c>
      <c r="BI176">
        <f>BI66*(1+BI111)</f>
        <v/>
      </c>
      <c r="BJ176">
        <f>BJ66*(1+BJ111)</f>
        <v/>
      </c>
      <c r="BK176">
        <f>BK66*(1+BK111)</f>
        <v/>
      </c>
      <c r="BL176">
        <f>BL66*(1+BL111)</f>
        <v/>
      </c>
      <c r="BM176">
        <f>BM66*(1+BM111)</f>
        <v/>
      </c>
      <c r="BN176">
        <f>BN66*(1+BN111)</f>
        <v/>
      </c>
      <c r="BO176">
        <f>BO66*(1+BO111)</f>
        <v/>
      </c>
      <c r="BP176">
        <f>BP66*(1+BP111)</f>
        <v/>
      </c>
      <c r="BQ176">
        <f>BQ66*(1+BQ111)</f>
        <v/>
      </c>
      <c r="BR176">
        <f>BR66*(1+BR111)</f>
        <v/>
      </c>
      <c r="BS176">
        <f>BS66*(1+BS111)</f>
        <v/>
      </c>
      <c r="BT176">
        <f>BT66*(1+BT111)</f>
        <v/>
      </c>
      <c r="BU176">
        <f>BU66*(1+BU111)</f>
        <v/>
      </c>
      <c r="BV176">
        <f>BV66*(1+BV111)</f>
        <v/>
      </c>
      <c r="BW176">
        <f>BW66*(1+BW111)</f>
        <v/>
      </c>
      <c r="BX176">
        <f>BX66*(1+BX111)</f>
        <v/>
      </c>
      <c r="BY176">
        <f>BY66*(1+BY111)</f>
        <v/>
      </c>
    </row>
    <row r="177" spans="1:77">
      <c r="A177">
        <f>CONCATENATE(A$169,B177)</f>
        <v/>
      </c>
      <c r="B177" t="s">
        <v>86</v>
      </c>
      <c r="D177" t="s">
        <v>35</v>
      </c>
      <c r="G177">
        <f>G67*(1+G112)</f>
        <v/>
      </c>
      <c r="H177">
        <f>H67*(1+H112)</f>
        <v/>
      </c>
      <c r="I177">
        <f>I67*(1+I112)</f>
        <v/>
      </c>
      <c r="J177">
        <f>J67*(1+J112)</f>
        <v/>
      </c>
      <c r="K177">
        <f>K67*(1+K112)</f>
        <v/>
      </c>
      <c r="L177">
        <f>L67*(1+L112)</f>
        <v/>
      </c>
      <c r="M177">
        <f>M67*(1+M112)</f>
        <v/>
      </c>
      <c r="N177">
        <f>N67*(1+N112)</f>
        <v/>
      </c>
      <c r="O177">
        <f>O67*(1+O112)</f>
        <v/>
      </c>
      <c r="P177">
        <f>P67*(1+P112)</f>
        <v/>
      </c>
      <c r="Q177">
        <f>Q67*(1+Q112)</f>
        <v/>
      </c>
      <c r="R177">
        <f>R67*(1+R112)</f>
        <v/>
      </c>
      <c r="S177">
        <f>S67*(1+S112)</f>
        <v/>
      </c>
      <c r="T177">
        <f>T67*(1+T112)</f>
        <v/>
      </c>
      <c r="U177">
        <f>U67*(1+U112)</f>
        <v/>
      </c>
      <c r="V177">
        <f>V67*(1+V112)</f>
        <v/>
      </c>
      <c r="W177">
        <f>W67*(1+W112)</f>
        <v/>
      </c>
      <c r="X177">
        <f>X67*(1+X112)</f>
        <v/>
      </c>
      <c r="Y177">
        <f>Y67*(1+Y112)</f>
        <v/>
      </c>
      <c r="Z177">
        <f>Z67*(1+Z112)</f>
        <v/>
      </c>
      <c r="AA177">
        <f>AA67*(1+AA112)</f>
        <v/>
      </c>
      <c r="AB177">
        <f>AB67*(1+AB112)</f>
        <v/>
      </c>
      <c r="AC177">
        <f>AC67*(1+AC112)</f>
        <v/>
      </c>
      <c r="AD177">
        <f>AD67*(1+AD112)</f>
        <v/>
      </c>
      <c r="AE177">
        <f>AE67*(1+AE112)</f>
        <v/>
      </c>
      <c r="AF177">
        <f>AF67*(1+AF112)</f>
        <v/>
      </c>
      <c r="AG177">
        <f>AG67*(1+AG112)</f>
        <v/>
      </c>
      <c r="AH177">
        <f>AH67*(1+AH112)</f>
        <v/>
      </c>
      <c r="AI177">
        <f>AI67*(1+AI112)</f>
        <v/>
      </c>
      <c r="AJ177">
        <f>AJ67*(1+AJ112)</f>
        <v/>
      </c>
      <c r="AK177">
        <f>AK67*(1+AK112)</f>
        <v/>
      </c>
      <c r="AL177">
        <f>AL67*(1+AL112)</f>
        <v/>
      </c>
      <c r="AM177">
        <f>AM67*(1+AM112)</f>
        <v/>
      </c>
      <c r="AN177">
        <f>AN67*(1+AN112)</f>
        <v/>
      </c>
      <c r="AO177">
        <f>AO67*(1+AO112)</f>
        <v/>
      </c>
      <c r="AP177">
        <f>AP67*(1+AP112)</f>
        <v/>
      </c>
      <c r="AQ177">
        <f>AQ67*(1+AQ112)</f>
        <v/>
      </c>
      <c r="AR177">
        <f>AR67*(1+AR112)</f>
        <v/>
      </c>
      <c r="AS177">
        <f>AS67*(1+AS112)</f>
        <v/>
      </c>
      <c r="AT177">
        <f>AT67*(1+AT112)</f>
        <v/>
      </c>
      <c r="AU177">
        <f>AU67*(1+AU112)</f>
        <v/>
      </c>
      <c r="AV177">
        <f>AV67*(1+AV112)</f>
        <v/>
      </c>
      <c r="AW177">
        <f>AW67*(1+AW112)</f>
        <v/>
      </c>
      <c r="AX177">
        <f>AX67*(1+AX112)</f>
        <v/>
      </c>
      <c r="AY177">
        <f>AY67*(1+AY112)</f>
        <v/>
      </c>
      <c r="AZ177">
        <f>AZ67*(1+AZ112)</f>
        <v/>
      </c>
      <c r="BA177">
        <f>BA67*(1+BA112)</f>
        <v/>
      </c>
      <c r="BB177">
        <f>BB67*(1+BB112)</f>
        <v/>
      </c>
      <c r="BC177">
        <f>BC67*(1+BC112)</f>
        <v/>
      </c>
      <c r="BD177">
        <f>BD67*(1+BD112)</f>
        <v/>
      </c>
      <c r="BE177">
        <f>BE67*(1+BE112)</f>
        <v/>
      </c>
      <c r="BF177">
        <f>BF67*(1+BF112)</f>
        <v/>
      </c>
      <c r="BG177">
        <f>BG67*(1+BG112)</f>
        <v/>
      </c>
      <c r="BH177">
        <f>BH67*(1+BH112)</f>
        <v/>
      </c>
      <c r="BI177">
        <f>BI67*(1+BI112)</f>
        <v/>
      </c>
      <c r="BJ177">
        <f>BJ67*(1+BJ112)</f>
        <v/>
      </c>
      <c r="BK177">
        <f>BK67*(1+BK112)</f>
        <v/>
      </c>
      <c r="BL177">
        <f>BL67*(1+BL112)</f>
        <v/>
      </c>
      <c r="BM177">
        <f>BM67*(1+BM112)</f>
        <v/>
      </c>
      <c r="BN177">
        <f>BN67*(1+BN112)</f>
        <v/>
      </c>
      <c r="BO177">
        <f>BO67*(1+BO112)</f>
        <v/>
      </c>
      <c r="BP177">
        <f>BP67*(1+BP112)</f>
        <v/>
      </c>
      <c r="BQ177">
        <f>BQ67*(1+BQ112)</f>
        <v/>
      </c>
      <c r="BR177">
        <f>BR67*(1+BR112)</f>
        <v/>
      </c>
      <c r="BS177">
        <f>BS67*(1+BS112)</f>
        <v/>
      </c>
      <c r="BT177">
        <f>BT67*(1+BT112)</f>
        <v/>
      </c>
      <c r="BU177">
        <f>BU67*(1+BU112)</f>
        <v/>
      </c>
      <c r="BV177">
        <f>BV67*(1+BV112)</f>
        <v/>
      </c>
      <c r="BW177">
        <f>BW67*(1+BW112)</f>
        <v/>
      </c>
      <c r="BX177">
        <f>BX67*(1+BX112)</f>
        <v/>
      </c>
      <c r="BY177">
        <f>BY67*(1+BY112)</f>
        <v/>
      </c>
    </row>
    <row r="178" spans="1:77">
      <c r="A178">
        <f>CONCATENATE(A$169,B178)</f>
        <v/>
      </c>
      <c r="B178" t="s">
        <v>44</v>
      </c>
      <c r="D178">
        <f>D174</f>
        <v/>
      </c>
      <c r="G178">
        <f>SUM(G173:G174,G170,G177)</f>
        <v/>
      </c>
      <c r="H178">
        <f>SUM(H173:H174,H170,H177)</f>
        <v/>
      </c>
      <c r="I178">
        <f>SUM(I173:I174,I170,I177)</f>
        <v/>
      </c>
      <c r="J178">
        <f>SUM(J173:J174,J170,J177)</f>
        <v/>
      </c>
      <c r="K178">
        <f>SUM(K173:K174,K170,K177)</f>
        <v/>
      </c>
      <c r="L178">
        <f>SUM(L173:L174,L170,L177)</f>
        <v/>
      </c>
      <c r="M178">
        <f>SUM(M173:M174,M170,M177)</f>
        <v/>
      </c>
      <c r="N178">
        <f>SUM(N173:N174,N170,N177)</f>
        <v/>
      </c>
      <c r="O178">
        <f>SUM(O173:O174,O170,O177)</f>
        <v/>
      </c>
      <c r="P178">
        <f>SUM(P173:P174,P170,P177)</f>
        <v/>
      </c>
      <c r="Q178">
        <f>SUM(Q173:Q174,Q170,Q177)</f>
        <v/>
      </c>
      <c r="R178">
        <f>SUM(R173:R174,R170,R177)</f>
        <v/>
      </c>
      <c r="S178">
        <f>SUM(S173:S174,S170,S177)</f>
        <v/>
      </c>
      <c r="T178">
        <f>SUM(T173:T174,T170,T177)</f>
        <v/>
      </c>
      <c r="U178">
        <f>SUM(U173:U174,U170,U177)</f>
        <v/>
      </c>
      <c r="V178">
        <f>SUM(V173:V174,V170,V177)</f>
        <v/>
      </c>
      <c r="W178">
        <f>SUM(W173:W174,W170,W177)</f>
        <v/>
      </c>
      <c r="X178">
        <f>SUM(X173:X174,X170,X177)</f>
        <v/>
      </c>
      <c r="Y178">
        <f>SUM(Y173:Y174,Y170,Y177)</f>
        <v/>
      </c>
      <c r="Z178">
        <f>SUM(Z173:Z174,Z170,Z177)</f>
        <v/>
      </c>
      <c r="AA178">
        <f>SUM(AA173:AA174,AA170,AA177)</f>
        <v/>
      </c>
      <c r="AB178">
        <f>SUM(AB173:AB174,AB170,AB177)</f>
        <v/>
      </c>
      <c r="AC178">
        <f>SUM(AC173:AC174,AC170,AC177)</f>
        <v/>
      </c>
      <c r="AD178">
        <f>SUM(AD173:AD174,AD170,AD177)</f>
        <v/>
      </c>
      <c r="AE178">
        <f>SUM(AE173:AE174,AE170,AE177)</f>
        <v/>
      </c>
      <c r="AF178">
        <f>SUM(AF173:AF174,AF170,AF177)</f>
        <v/>
      </c>
      <c r="AG178">
        <f>SUM(AG173:AG174,AG170,AG177)</f>
        <v/>
      </c>
      <c r="AH178">
        <f>SUM(AH173:AH174,AH170,AH177)</f>
        <v/>
      </c>
      <c r="AI178">
        <f>SUM(AI173:AI174,AI170,AI177)</f>
        <v/>
      </c>
      <c r="AJ178">
        <f>SUM(AJ173:AJ174,AJ170,AJ177)</f>
        <v/>
      </c>
      <c r="AK178">
        <f>SUM(AK173:AK174,AK170,AK177)</f>
        <v/>
      </c>
      <c r="AL178">
        <f>SUM(AL173:AL174,AL170,AL177)</f>
        <v/>
      </c>
      <c r="AM178">
        <f>SUM(AM173:AM174,AM170,AM177)</f>
        <v/>
      </c>
      <c r="AN178">
        <f>SUM(AN173:AN174,AN170,AN177)</f>
        <v/>
      </c>
      <c r="AO178">
        <f>SUM(AO173:AO174,AO170,AO177)</f>
        <v/>
      </c>
      <c r="AP178">
        <f>SUM(AP173:AP174,AP170,AP177)</f>
        <v/>
      </c>
      <c r="AQ178">
        <f>SUM(AQ173:AQ174,AQ170,AQ177)</f>
        <v/>
      </c>
      <c r="AR178">
        <f>SUM(AR173:AR174,AR170,AR177)</f>
        <v/>
      </c>
      <c r="AS178">
        <f>SUM(AS173:AS174,AS170,AS177)</f>
        <v/>
      </c>
      <c r="AT178">
        <f>SUM(AT173:AT174,AT170,AT177)</f>
        <v/>
      </c>
      <c r="AU178">
        <f>SUM(AU173:AU174,AU170,AU177)</f>
        <v/>
      </c>
      <c r="AV178">
        <f>SUM(AV173:AV174,AV170,AV177)</f>
        <v/>
      </c>
      <c r="AW178">
        <f>SUM(AW173:AW174,AW170,AW177)</f>
        <v/>
      </c>
      <c r="AX178">
        <f>SUM(AX173:AX174,AX170,AX177)</f>
        <v/>
      </c>
      <c r="AY178">
        <f>SUM(AY173:AY174,AY170,AY177)</f>
        <v/>
      </c>
      <c r="AZ178">
        <f>SUM(AZ173:AZ174,AZ170,AZ177)</f>
        <v/>
      </c>
      <c r="BA178">
        <f>SUM(BA173:BA174,BA170,BA177)</f>
        <v/>
      </c>
      <c r="BB178">
        <f>SUM(BB173:BB174,BB170,BB177)</f>
        <v/>
      </c>
      <c r="BC178">
        <f>SUM(BC173:BC174,BC170,BC177)</f>
        <v/>
      </c>
      <c r="BD178">
        <f>SUM(BD173:BD174,BD170,BD177)</f>
        <v/>
      </c>
      <c r="BE178">
        <f>SUM(BE173:BE174,BE170,BE177)</f>
        <v/>
      </c>
      <c r="BF178">
        <f>SUM(BF173:BF174,BF170,BF177)</f>
        <v/>
      </c>
      <c r="BG178">
        <f>SUM(BG173:BG174,BG170,BG177)</f>
        <v/>
      </c>
      <c r="BH178">
        <f>SUM(BH173:BH174,BH170,BH177)</f>
        <v/>
      </c>
      <c r="BI178">
        <f>SUM(BI173:BI174,BI170,BI177)</f>
        <v/>
      </c>
      <c r="BJ178">
        <f>SUM(BJ173:BJ174,BJ170,BJ177)</f>
        <v/>
      </c>
      <c r="BK178">
        <f>SUM(BK173:BK174,BK170,BK177)</f>
        <v/>
      </c>
      <c r="BL178">
        <f>SUM(BL173:BL174,BL170,BL177)</f>
        <v/>
      </c>
      <c r="BM178">
        <f>SUM(BM173:BM174,BM170,BM177)</f>
        <v/>
      </c>
      <c r="BN178">
        <f>SUM(BN173:BN174,BN170,BN177)</f>
        <v/>
      </c>
      <c r="BO178">
        <f>SUM(BO173:BO174,BO170,BO177)</f>
        <v/>
      </c>
      <c r="BP178">
        <f>SUM(BP173:BP174,BP170,BP177)</f>
        <v/>
      </c>
      <c r="BQ178">
        <f>SUM(BQ173:BQ174,BQ170,BQ177)</f>
        <v/>
      </c>
      <c r="BR178">
        <f>SUM(BR173:BR174,BR170,BR177)</f>
        <v/>
      </c>
      <c r="BS178">
        <f>SUM(BS173:BS174,BS170,BS177)</f>
        <v/>
      </c>
      <c r="BT178">
        <f>SUM(BT173:BT174,BT170,BT177)</f>
        <v/>
      </c>
      <c r="BU178">
        <f>SUM(BU173:BU174,BU170,BU177)</f>
        <v/>
      </c>
      <c r="BV178">
        <f>SUM(BV173:BV174,BV170,BV177)</f>
        <v/>
      </c>
      <c r="BW178">
        <f>SUM(BW173:BW174,BW170,BW177)</f>
        <v/>
      </c>
      <c r="BX178">
        <f>SUM(BX173:BX174,BX170,BX177)</f>
        <v/>
      </c>
      <c r="BY178">
        <f>SUM(BY173:BY174,BY170,BY177)</f>
        <v/>
      </c>
    </row>
    <row r="179" spans="1:77">
      <c r="A179" t="s">
        <v>96</v>
      </c>
      <c r="F179" t="s">
        <v>75</v>
      </c>
      <c r="G179">
        <f>ABS((SUM(G181:G190)-G180)/G180)</f>
        <v/>
      </c>
      <c r="H179">
        <f>ABS((SUM(H181:H190)-H180)/H180)</f>
        <v/>
      </c>
      <c r="I179">
        <f>ABS((SUM(I181:I190)-I180)/I180)</f>
        <v/>
      </c>
      <c r="J179">
        <f>ABS((SUM(J181:J190)-J180)/J180)</f>
        <v/>
      </c>
      <c r="K179">
        <f>ABS((SUM(K181:K190)-K180)/K180)</f>
        <v/>
      </c>
      <c r="L179">
        <f>ABS((SUM(L181:L190)-L180)/L180)</f>
        <v/>
      </c>
      <c r="M179">
        <f>ABS((SUM(M181:M190)-M180)/M180)</f>
        <v/>
      </c>
      <c r="N179">
        <f>ABS((SUM(N181:N190)-N180)/N180)</f>
        <v/>
      </c>
      <c r="O179">
        <f>ABS((SUM(O181:O190)-O180)/O180)</f>
        <v/>
      </c>
      <c r="P179">
        <f>ABS((SUM(P181:P190)-P180)/P180)</f>
        <v/>
      </c>
      <c r="Q179">
        <f>ABS((SUM(Q181:Q190)-Q180)/Q180)</f>
        <v/>
      </c>
      <c r="R179">
        <f>ABS((SUM(R181:R190)-R180)/R180)</f>
        <v/>
      </c>
      <c r="S179">
        <f>ABS((SUM(S181:S190)-S180)/S180)</f>
        <v/>
      </c>
      <c r="T179">
        <f>ABS((SUM(T181:T190)-T180)/T180)</f>
        <v/>
      </c>
      <c r="U179">
        <f>ABS((SUM(U181:U190)-U180)/U180)</f>
        <v/>
      </c>
      <c r="V179">
        <f>ABS((SUM(V181:V190)-V180)/V180)</f>
        <v/>
      </c>
      <c r="W179">
        <f>ABS((SUM(W181:W190)-W180)/W180)</f>
        <v/>
      </c>
      <c r="X179">
        <f>ABS((SUM(X181:X190)-X180)/X180)</f>
        <v/>
      </c>
      <c r="Y179">
        <f>ABS((SUM(Y181:Y190)-Y180)/Y180)</f>
        <v/>
      </c>
      <c r="Z179">
        <f>ABS((SUM(Z181:Z190)-Z180)/Z180)</f>
        <v/>
      </c>
      <c r="AA179">
        <f>ABS((SUM(AA181:AA190)-AA180)/AA180)</f>
        <v/>
      </c>
      <c r="AB179">
        <f>ABS((SUM(AB181:AB190)-AB180)/AB180)</f>
        <v/>
      </c>
      <c r="AC179">
        <f>ABS((SUM(AC181:AC190)-AC180)/AC180)</f>
        <v/>
      </c>
      <c r="AD179">
        <f>ABS((SUM(AD181:AD190)-AD180)/AD180)</f>
        <v/>
      </c>
      <c r="AE179">
        <f>ABS((SUM(AE181:AE190)-AE180)/AE180)</f>
        <v/>
      </c>
      <c r="AF179">
        <f>ABS((SUM(AF181:AF190)-AF180)/AF180)</f>
        <v/>
      </c>
      <c r="AG179">
        <f>ABS((SUM(AG181:AG190)-AG180)/AG180)</f>
        <v/>
      </c>
      <c r="AH179">
        <f>ABS((SUM(AH181:AH190)-AH180)/AH180)</f>
        <v/>
      </c>
      <c r="AI179">
        <f>ABS((SUM(AI181:AI190)-AI180)/AI180)</f>
        <v/>
      </c>
      <c r="AJ179">
        <f>ABS((SUM(AJ181:AJ190)-AJ180)/AJ180)</f>
        <v/>
      </c>
      <c r="AK179">
        <f>ABS((SUM(AK181:AK190)-AK180)/AK180)</f>
        <v/>
      </c>
      <c r="AL179">
        <f>ABS((SUM(AL181:AL190)-AL180)/AL180)</f>
        <v/>
      </c>
      <c r="AM179">
        <f>ABS((SUM(AM181:AM190)-AM180)/AM180)</f>
        <v/>
      </c>
      <c r="AN179">
        <f>ABS((SUM(AN181:AN190)-AN180)/AN180)</f>
        <v/>
      </c>
      <c r="AO179">
        <f>ABS((SUM(AO181:AO190)-AO180)/AO180)</f>
        <v/>
      </c>
      <c r="AP179">
        <f>ABS((SUM(AP181:AP190)-AP180)/AP180)</f>
        <v/>
      </c>
      <c r="AQ179">
        <f>ABS((SUM(AQ181:AQ190)-AQ180)/AQ180)</f>
        <v/>
      </c>
      <c r="AR179">
        <f>ABS((SUM(AR181:AR190)-AR180)/AR180)</f>
        <v/>
      </c>
      <c r="AS179">
        <f>ABS((SUM(AS181:AS190)-AS180)/AS180)</f>
        <v/>
      </c>
      <c r="AT179">
        <f>ABS((SUM(AT181:AT190)-AT180)/AT180)</f>
        <v/>
      </c>
      <c r="AU179">
        <f>ABS((SUM(AU181:AU190)-AU180)/AU180)</f>
        <v/>
      </c>
      <c r="AV179">
        <f>ABS((SUM(AV181:AV190)-AV180)/AV180)</f>
        <v/>
      </c>
      <c r="AW179">
        <f>ABS((SUM(AW181:AW190)-AW180)/AW180)</f>
        <v/>
      </c>
      <c r="AX179">
        <f>ABS((SUM(AX181:AX190)-AX180)/AX180)</f>
        <v/>
      </c>
      <c r="AY179">
        <f>ABS((SUM(AY181:AY190)-AY180)/AY180)</f>
        <v/>
      </c>
      <c r="AZ179">
        <f>ABS((SUM(AZ181:AZ190)-AZ180)/AZ180)</f>
        <v/>
      </c>
      <c r="BA179">
        <f>ABS((SUM(BA181:BA190)-BA180)/BA180)</f>
        <v/>
      </c>
      <c r="BB179">
        <f>ABS((SUM(BB181:BB190)-BB180)/BB180)</f>
        <v/>
      </c>
      <c r="BC179">
        <f>ABS((SUM(BC181:BC190)-BC180)/BC180)</f>
        <v/>
      </c>
      <c r="BD179">
        <f>ABS((SUM(BD181:BD190)-BD180)/BD180)</f>
        <v/>
      </c>
      <c r="BE179">
        <f>ABS((SUM(BE181:BE190)-BE180)/BE180)</f>
        <v/>
      </c>
      <c r="BF179">
        <f>ABS((SUM(BF181:BF190)-BF180)/BF180)</f>
        <v/>
      </c>
      <c r="BG179">
        <f>ABS((SUM(BG181:BG190)-BG180)/BG180)</f>
        <v/>
      </c>
      <c r="BH179">
        <f>ABS((SUM(BH181:BH190)-BH180)/BH180)</f>
        <v/>
      </c>
      <c r="BI179">
        <f>ABS((SUM(BI181:BI190)-BI180)/BI180)</f>
        <v/>
      </c>
      <c r="BJ179">
        <f>ABS((SUM(BJ181:BJ190)-BJ180)/BJ180)</f>
        <v/>
      </c>
      <c r="BK179">
        <f>ABS((SUM(BK181:BK190)-BK180)/BK180)</f>
        <v/>
      </c>
      <c r="BL179">
        <f>ABS((SUM(BL181:BL190)-BL180)/BL180)</f>
        <v/>
      </c>
      <c r="BM179">
        <f>ABS((SUM(BM181:BM190)-BM180)/BM180)</f>
        <v/>
      </c>
      <c r="BN179">
        <f>ABS((SUM(BN181:BN190)-BN180)/BN180)</f>
        <v/>
      </c>
      <c r="BO179">
        <f>ABS((SUM(BO181:BO190)-BO180)/BO180)</f>
        <v/>
      </c>
      <c r="BP179">
        <f>ABS((SUM(BP181:BP190)-BP180)/BP180)</f>
        <v/>
      </c>
      <c r="BQ179">
        <f>ABS((SUM(BQ181:BQ190)-BQ180)/BQ180)</f>
        <v/>
      </c>
      <c r="BR179">
        <f>ABS((SUM(BR181:BR190)-BR180)/BR180)</f>
        <v/>
      </c>
      <c r="BS179">
        <f>ABS((SUM(BS181:BS190)-BS180)/BS180)</f>
        <v/>
      </c>
      <c r="BT179">
        <f>ABS((SUM(BT181:BT190)-BT180)/BT180)</f>
        <v/>
      </c>
      <c r="BU179">
        <f>ABS((SUM(BU181:BU190)-BU180)/BU180)</f>
        <v/>
      </c>
      <c r="BV179">
        <f>ABS((SUM(BV181:BV190)-BV180)/BV180)</f>
        <v/>
      </c>
      <c r="BW179">
        <f>ABS((SUM(BW181:BW190)-BW180)/BW180)</f>
        <v/>
      </c>
      <c r="BX179">
        <f>ABS((SUM(BX181:BX190)-BX180)/BX180)</f>
        <v/>
      </c>
      <c r="BY179">
        <f>ABS((SUM(BY181:BY190)-BY180)/BY180)</f>
        <v/>
      </c>
    </row>
    <row r="180" spans="1:77">
      <c r="A180">
        <f>CONCATENATE(A$179,B180)</f>
        <v/>
      </c>
      <c r="B180" t="s">
        <v>33</v>
      </c>
      <c r="D180" t="s">
        <v>35</v>
      </c>
      <c r="G180">
        <f>SUM(G181:G190)</f>
        <v/>
      </c>
      <c r="H180">
        <f>SUM(H181:H190)</f>
        <v/>
      </c>
      <c r="I180">
        <f>SUM(I181:I190)</f>
        <v/>
      </c>
      <c r="J180">
        <f>SUM(J181:J190)</f>
        <v/>
      </c>
      <c r="K180">
        <f>SUM(K181:K190)</f>
        <v/>
      </c>
      <c r="L180">
        <f>SUM(L181:L190)</f>
        <v/>
      </c>
      <c r="M180">
        <f>SUM(M181:M190)</f>
        <v/>
      </c>
      <c r="N180">
        <f>SUM(N181:N190)</f>
        <v/>
      </c>
      <c r="O180">
        <f>SUM(O181:O190)</f>
        <v/>
      </c>
      <c r="P180">
        <f>SUM(P181:P190)</f>
        <v/>
      </c>
      <c r="Q180">
        <f>SUM(Q181:Q190)</f>
        <v/>
      </c>
      <c r="R180">
        <f>SUM(R181:R190)</f>
        <v/>
      </c>
      <c r="S180">
        <f>SUM(S181:S190)</f>
        <v/>
      </c>
      <c r="T180">
        <f>SUM(T181:T190)</f>
        <v/>
      </c>
      <c r="U180">
        <f>SUM(U181:U190)</f>
        <v/>
      </c>
      <c r="V180">
        <f>SUM(V181:V190)</f>
        <v/>
      </c>
      <c r="W180">
        <f>SUM(W181:W190)</f>
        <v/>
      </c>
      <c r="X180">
        <f>SUM(X181:X190)</f>
        <v/>
      </c>
      <c r="Y180">
        <f>SUM(Y181:Y190)</f>
        <v/>
      </c>
      <c r="Z180">
        <f>SUM(Z181:Z190)</f>
        <v/>
      </c>
      <c r="AA180">
        <f>SUM(AA181:AA190)</f>
        <v/>
      </c>
      <c r="AB180">
        <f>SUM(AB181:AB190)</f>
        <v/>
      </c>
      <c r="AC180">
        <f>SUM(AC181:AC190)</f>
        <v/>
      </c>
      <c r="AD180">
        <f>SUM(AD181:AD190)</f>
        <v/>
      </c>
      <c r="AE180">
        <f>SUM(AE181:AE190)</f>
        <v/>
      </c>
      <c r="AF180">
        <f>SUM(AF181:AF190)</f>
        <v/>
      </c>
      <c r="AG180">
        <f>SUM(AG181:AG190)</f>
        <v/>
      </c>
      <c r="AH180">
        <f>SUM(AH181:AH190)</f>
        <v/>
      </c>
      <c r="AI180">
        <f>SUM(AI181:AI190)</f>
        <v/>
      </c>
      <c r="AJ180">
        <f>SUM(AJ181:AJ190)</f>
        <v/>
      </c>
      <c r="AK180">
        <f>SUM(AK181:AK190)</f>
        <v/>
      </c>
      <c r="AL180">
        <f>SUM(AL181:AL190)</f>
        <v/>
      </c>
      <c r="AM180">
        <f>SUM(AM181:AM190)</f>
        <v/>
      </c>
      <c r="AN180">
        <f>SUM(AN181:AN190)</f>
        <v/>
      </c>
      <c r="AO180">
        <f>SUM(AO181:AO190)</f>
        <v/>
      </c>
      <c r="AP180">
        <f>SUM(AP181:AP190)</f>
        <v/>
      </c>
      <c r="AQ180">
        <f>SUM(AQ181:AQ190)</f>
        <v/>
      </c>
      <c r="AR180">
        <f>SUM(AR181:AR190)</f>
        <v/>
      </c>
      <c r="AS180">
        <f>SUM(AS181:AS190)</f>
        <v/>
      </c>
      <c r="AT180">
        <f>SUM(AT181:AT190)</f>
        <v/>
      </c>
      <c r="AU180">
        <f>SUM(AU181:AU190)</f>
        <v/>
      </c>
      <c r="AV180">
        <f>SUM(AV181:AV190)</f>
        <v/>
      </c>
      <c r="AW180">
        <f>SUM(AW181:AW190)</f>
        <v/>
      </c>
      <c r="AX180">
        <f>SUM(AX181:AX190)</f>
        <v/>
      </c>
      <c r="AY180">
        <f>SUM(AY181:AY190)</f>
        <v/>
      </c>
      <c r="AZ180">
        <f>SUM(AZ181:AZ190)</f>
        <v/>
      </c>
      <c r="BA180">
        <f>SUM(BA181:BA190)</f>
        <v/>
      </c>
      <c r="BB180">
        <f>SUM(BB181:BB190)</f>
        <v/>
      </c>
      <c r="BC180">
        <f>SUM(BC181:BC190)</f>
        <v/>
      </c>
      <c r="BD180">
        <f>SUM(BD181:BD190)</f>
        <v/>
      </c>
      <c r="BE180">
        <f>SUM(BE181:BE190)</f>
        <v/>
      </c>
      <c r="BF180">
        <f>SUM(BF181:BF190)</f>
        <v/>
      </c>
      <c r="BG180">
        <f>SUM(BG181:BG190)</f>
        <v/>
      </c>
      <c r="BH180">
        <f>SUM(BH181:BH190)</f>
        <v/>
      </c>
      <c r="BI180">
        <f>SUM(BI181:BI190)</f>
        <v/>
      </c>
      <c r="BJ180">
        <f>SUM(BJ181:BJ190)</f>
        <v/>
      </c>
      <c r="BK180">
        <f>SUM(BK181:BK190)</f>
        <v/>
      </c>
      <c r="BL180">
        <f>SUM(BL181:BL190)</f>
        <v/>
      </c>
      <c r="BM180">
        <f>SUM(BM181:BM190)</f>
        <v/>
      </c>
      <c r="BN180">
        <f>SUM(BN181:BN190)</f>
        <v/>
      </c>
      <c r="BO180">
        <f>SUM(BO181:BO190)</f>
        <v/>
      </c>
      <c r="BP180">
        <f>SUM(BP181:BP190)</f>
        <v/>
      </c>
      <c r="BQ180">
        <f>SUM(BQ181:BQ190)</f>
        <v/>
      </c>
      <c r="BR180">
        <f>SUM(BR181:BR190)</f>
        <v/>
      </c>
      <c r="BS180">
        <f>SUM(BS181:BS190)</f>
        <v/>
      </c>
      <c r="BT180">
        <f>SUM(BT181:BT190)</f>
        <v/>
      </c>
      <c r="BU180">
        <f>SUM(BU181:BU190)</f>
        <v/>
      </c>
      <c r="BV180">
        <f>SUM(BV181:BV190)</f>
        <v/>
      </c>
      <c r="BW180">
        <f>SUM(BW181:BW190)</f>
        <v/>
      </c>
      <c r="BX180">
        <f>SUM(BX181:BX190)</f>
        <v/>
      </c>
      <c r="BY180">
        <f>SUM(BY181:BY190)</f>
        <v/>
      </c>
    </row>
    <row r="181" spans="1:77">
      <c r="A181">
        <f>CONCATENATE(A$179,B181)</f>
        <v/>
      </c>
      <c r="B181" t="s">
        <v>87</v>
      </c>
      <c r="D181" t="s">
        <v>35</v>
      </c>
      <c r="E181">
        <f>MATCH($B181,$B$97:$B$107,0)+ROW($B$97)-1</f>
        <v/>
      </c>
      <c r="G181">
        <f>G71*(1+INDEX($A:$BY,$E181,COLUMN(G181)))</f>
        <v/>
      </c>
      <c r="H181">
        <f>H71*(1+INDEX($A:$BY,$E181,COLUMN(H181)))</f>
        <v/>
      </c>
      <c r="I181">
        <f>I71*(1+INDEX($A:$BY,$E181,COLUMN(I181)))</f>
        <v/>
      </c>
      <c r="J181">
        <f>J71*(1+INDEX($A:$BY,$E181,COLUMN(J181)))</f>
        <v/>
      </c>
      <c r="K181">
        <f>K71*(1+INDEX($A:$BY,$E181,COLUMN(K181)))</f>
        <v/>
      </c>
      <c r="L181">
        <f>L71*(1+INDEX($A:$BY,$E181,COLUMN(L181)))</f>
        <v/>
      </c>
      <c r="M181">
        <f>M71*(1+INDEX($A:$BY,$E181,COLUMN(M181)))</f>
        <v/>
      </c>
      <c r="N181">
        <f>N71*(1+INDEX($A:$BY,$E181,COLUMN(N181)))</f>
        <v/>
      </c>
      <c r="O181">
        <f>O71*(1+INDEX($A:$BY,$E181,COLUMN(O181)))</f>
        <v/>
      </c>
      <c r="P181">
        <f>P71*(1+INDEX($A:$BY,$E181,COLUMN(P181)))</f>
        <v/>
      </c>
      <c r="Q181">
        <f>Q71*(1+INDEX($A:$BY,$E181,COLUMN(Q181)))</f>
        <v/>
      </c>
      <c r="R181">
        <f>R71*(1+INDEX($A:$BY,$E181,COLUMN(R181)))</f>
        <v/>
      </c>
      <c r="S181">
        <f>S71*(1+INDEX($A:$BY,$E181,COLUMN(S181)))</f>
        <v/>
      </c>
      <c r="T181">
        <f>T71*(1+INDEX($A:$BY,$E181,COLUMN(T181)))</f>
        <v/>
      </c>
      <c r="U181">
        <f>U71*(1+INDEX($A:$BY,$E181,COLUMN(U181)))</f>
        <v/>
      </c>
      <c r="V181">
        <f>V71*(1+INDEX($A:$BY,$E181,COLUMN(V181)))</f>
        <v/>
      </c>
      <c r="W181">
        <f>W71*(1+INDEX($A:$BY,$E181,COLUMN(W181)))</f>
        <v/>
      </c>
      <c r="X181">
        <f>X71*(1+INDEX($A:$BY,$E181,COLUMN(X181)))</f>
        <v/>
      </c>
      <c r="Y181">
        <f>Y71*(1+INDEX($A:$BY,$E181,COLUMN(Y181)))</f>
        <v/>
      </c>
      <c r="Z181">
        <f>Z71*(1+INDEX($A:$BY,$E181,COLUMN(Z181)))</f>
        <v/>
      </c>
      <c r="AA181">
        <f>AA71*(1+INDEX($A:$BY,$E181,COLUMN(AA181)))</f>
        <v/>
      </c>
      <c r="AB181">
        <f>AB71*(1+INDEX($A:$BY,$E181,COLUMN(AB181)))</f>
        <v/>
      </c>
      <c r="AC181">
        <f>AC71*(1+INDEX($A:$BY,$E181,COLUMN(AC181)))</f>
        <v/>
      </c>
      <c r="AD181">
        <f>AD71*(1+INDEX($A:$BY,$E181,COLUMN(AD181)))</f>
        <v/>
      </c>
      <c r="AE181">
        <f>AE71*(1+INDEX($A:$BY,$E181,COLUMN(AE181)))</f>
        <v/>
      </c>
      <c r="AF181">
        <f>AF71*(1+INDEX($A:$BY,$E181,COLUMN(AF181)))</f>
        <v/>
      </c>
      <c r="AG181">
        <f>AG71*(1+INDEX($A:$BY,$E181,COLUMN(AG181)))</f>
        <v/>
      </c>
      <c r="AH181">
        <f>AH71*(1+INDEX($A:$BY,$E181,COLUMN(AH181)))</f>
        <v/>
      </c>
      <c r="AI181">
        <f>AI71*(1+INDEX($A:$BY,$E181,COLUMN(AI181)))</f>
        <v/>
      </c>
      <c r="AJ181">
        <f>AJ71*(1+INDEX($A:$BY,$E181,COLUMN(AJ181)))</f>
        <v/>
      </c>
      <c r="AK181">
        <f>AK71*(1+INDEX($A:$BY,$E181,COLUMN(AK181)))</f>
        <v/>
      </c>
      <c r="AL181">
        <f>AL71*(1+INDEX($A:$BY,$E181,COLUMN(AL181)))</f>
        <v/>
      </c>
      <c r="AM181">
        <f>AM71*(1+INDEX($A:$BY,$E181,COLUMN(AM181)))</f>
        <v/>
      </c>
      <c r="AN181">
        <f>AN71*(1+INDEX($A:$BY,$E181,COLUMN(AN181)))</f>
        <v/>
      </c>
      <c r="AO181">
        <f>AO71*(1+INDEX($A:$BY,$E181,COLUMN(AO181)))</f>
        <v/>
      </c>
      <c r="AP181">
        <f>AP71*(1+INDEX($A:$BY,$E181,COLUMN(AP181)))</f>
        <v/>
      </c>
      <c r="AQ181">
        <f>AQ71*(1+INDEX($A:$BY,$E181,COLUMN(AQ181)))</f>
        <v/>
      </c>
      <c r="AR181">
        <f>AR71*(1+INDEX($A:$BY,$E181,COLUMN(AR181)))</f>
        <v/>
      </c>
      <c r="AS181">
        <f>AS71*(1+INDEX($A:$BY,$E181,COLUMN(AS181)))</f>
        <v/>
      </c>
      <c r="AT181">
        <f>AT71*(1+INDEX($A:$BY,$E181,COLUMN(AT181)))</f>
        <v/>
      </c>
      <c r="AU181">
        <f>AU71*(1+INDEX($A:$BY,$E181,COLUMN(AU181)))</f>
        <v/>
      </c>
      <c r="AV181">
        <f>AV71*(1+INDEX($A:$BY,$E181,COLUMN(AV181)))</f>
        <v/>
      </c>
      <c r="AW181">
        <f>AW71*(1+INDEX($A:$BY,$E181,COLUMN(AW181)))</f>
        <v/>
      </c>
      <c r="AX181">
        <f>AX71*(1+INDEX($A:$BY,$E181,COLUMN(AX181)))</f>
        <v/>
      </c>
      <c r="AY181">
        <f>AY71*(1+INDEX($A:$BY,$E181,COLUMN(AY181)))</f>
        <v/>
      </c>
      <c r="AZ181">
        <f>AZ71*(1+INDEX($A:$BY,$E181,COLUMN(AZ181)))</f>
        <v/>
      </c>
      <c r="BA181">
        <f>BA71*(1+INDEX($A:$BY,$E181,COLUMN(BA181)))</f>
        <v/>
      </c>
      <c r="BB181">
        <f>BB71*(1+INDEX($A:$BY,$E181,COLUMN(BB181)))</f>
        <v/>
      </c>
      <c r="BC181">
        <f>BC71*(1+INDEX($A:$BY,$E181,COLUMN(BC181)))</f>
        <v/>
      </c>
      <c r="BD181">
        <f>BD71*(1+INDEX($A:$BY,$E181,COLUMN(BD181)))</f>
        <v/>
      </c>
      <c r="BE181">
        <f>BE71*(1+INDEX($A:$BY,$E181,COLUMN(BE181)))</f>
        <v/>
      </c>
      <c r="BF181">
        <f>BF71*(1+INDEX($A:$BY,$E181,COLUMN(BF181)))</f>
        <v/>
      </c>
      <c r="BG181">
        <f>BG71*(1+INDEX($A:$BY,$E181,COLUMN(BG181)))</f>
        <v/>
      </c>
      <c r="BH181">
        <f>BH71*(1+INDEX($A:$BY,$E181,COLUMN(BH181)))</f>
        <v/>
      </c>
      <c r="BI181">
        <f>BI71*(1+INDEX($A:$BY,$E181,COLUMN(BI181)))</f>
        <v/>
      </c>
      <c r="BJ181">
        <f>BJ71*(1+INDEX($A:$BY,$E181,COLUMN(BJ181)))</f>
        <v/>
      </c>
      <c r="BK181">
        <f>BK71*(1+INDEX($A:$BY,$E181,COLUMN(BK181)))</f>
        <v/>
      </c>
      <c r="BL181">
        <f>BL71*(1+INDEX($A:$BY,$E181,COLUMN(BL181)))</f>
        <v/>
      </c>
      <c r="BM181">
        <f>BM71*(1+INDEX($A:$BY,$E181,COLUMN(BM181)))</f>
        <v/>
      </c>
      <c r="BN181">
        <f>BN71*(1+INDEX($A:$BY,$E181,COLUMN(BN181)))</f>
        <v/>
      </c>
      <c r="BO181">
        <f>BO71*(1+INDEX($A:$BY,$E181,COLUMN(BO181)))</f>
        <v/>
      </c>
      <c r="BP181">
        <f>BP71*(1+INDEX($A:$BY,$E181,COLUMN(BP181)))</f>
        <v/>
      </c>
      <c r="BQ181">
        <f>BQ71*(1+INDEX($A:$BY,$E181,COLUMN(BQ181)))</f>
        <v/>
      </c>
      <c r="BR181">
        <f>BR71*(1+INDEX($A:$BY,$E181,COLUMN(BR181)))</f>
        <v/>
      </c>
      <c r="BS181">
        <f>BS71*(1+INDEX($A:$BY,$E181,COLUMN(BS181)))</f>
        <v/>
      </c>
      <c r="BT181">
        <f>BT71*(1+INDEX($A:$BY,$E181,COLUMN(BT181)))</f>
        <v/>
      </c>
      <c r="BU181">
        <f>BU71*(1+INDEX($A:$BY,$E181,COLUMN(BU181)))</f>
        <v/>
      </c>
      <c r="BV181">
        <f>BV71*(1+INDEX($A:$BY,$E181,COLUMN(BV181)))</f>
        <v/>
      </c>
      <c r="BW181">
        <f>BW71*(1+INDEX($A:$BY,$E181,COLUMN(BW181)))</f>
        <v/>
      </c>
      <c r="BX181">
        <f>BX71*(1+INDEX($A:$BY,$E181,COLUMN(BX181)))</f>
        <v/>
      </c>
      <c r="BY181">
        <f>BY71*(1+INDEX($A:$BY,$E181,COLUMN(BY181)))</f>
        <v/>
      </c>
    </row>
    <row r="182" spans="1:77">
      <c r="A182">
        <f>CONCATENATE(A$179,B182)</f>
        <v/>
      </c>
      <c r="B182" t="s">
        <v>61</v>
      </c>
      <c r="D182" t="s">
        <v>35</v>
      </c>
      <c r="E182">
        <f>MATCH($B182,$B$97:$B$107,0)+ROW($B$97)-1</f>
        <v/>
      </c>
      <c r="G182">
        <f>G72*(1+INDEX($A:$BY,$E182,COLUMN(G182)))</f>
        <v/>
      </c>
      <c r="H182">
        <f>H72*(1+INDEX($A:$BY,$E182,COLUMN(H182)))</f>
        <v/>
      </c>
      <c r="I182">
        <f>I72*(1+INDEX($A:$BY,$E182,COLUMN(I182)))</f>
        <v/>
      </c>
      <c r="J182">
        <f>J72*(1+INDEX($A:$BY,$E182,COLUMN(J182)))</f>
        <v/>
      </c>
      <c r="K182">
        <f>K72*(1+INDEX($A:$BY,$E182,COLUMN(K182)))</f>
        <v/>
      </c>
      <c r="L182">
        <f>L72*(1+INDEX($A:$BY,$E182,COLUMN(L182)))</f>
        <v/>
      </c>
      <c r="M182">
        <f>M72*(1+INDEX($A:$BY,$E182,COLUMN(M182)))</f>
        <v/>
      </c>
      <c r="N182">
        <f>N72*(1+INDEX($A:$BY,$E182,COLUMN(N182)))</f>
        <v/>
      </c>
      <c r="O182">
        <f>O72*(1+INDEX($A:$BY,$E182,COLUMN(O182)))</f>
        <v/>
      </c>
      <c r="P182">
        <f>P72*(1+INDEX($A:$BY,$E182,COLUMN(P182)))</f>
        <v/>
      </c>
      <c r="Q182">
        <f>Q72*(1+INDEX($A:$BY,$E182,COLUMN(Q182)))</f>
        <v/>
      </c>
      <c r="R182">
        <f>R72*(1+INDEX($A:$BY,$E182,COLUMN(R182)))</f>
        <v/>
      </c>
      <c r="S182">
        <f>S72*(1+INDEX($A:$BY,$E182,COLUMN(S182)))</f>
        <v/>
      </c>
      <c r="T182">
        <f>T72*(1+INDEX($A:$BY,$E182,COLUMN(T182)))</f>
        <v/>
      </c>
      <c r="U182">
        <f>U72*(1+INDEX($A:$BY,$E182,COLUMN(U182)))</f>
        <v/>
      </c>
      <c r="V182">
        <f>V72*(1+INDEX($A:$BY,$E182,COLUMN(V182)))</f>
        <v/>
      </c>
      <c r="W182">
        <f>W72*(1+INDEX($A:$BY,$E182,COLUMN(W182)))</f>
        <v/>
      </c>
      <c r="X182">
        <f>X72*(1+INDEX($A:$BY,$E182,COLUMN(X182)))</f>
        <v/>
      </c>
      <c r="Y182">
        <f>Y72*(1+INDEX($A:$BY,$E182,COLUMN(Y182)))</f>
        <v/>
      </c>
      <c r="Z182">
        <f>Z72*(1+INDEX($A:$BY,$E182,COLUMN(Z182)))</f>
        <v/>
      </c>
      <c r="AA182">
        <f>AA72*(1+INDEX($A:$BY,$E182,COLUMN(AA182)))</f>
        <v/>
      </c>
      <c r="AB182">
        <f>AB72*(1+INDEX($A:$BY,$E182,COLUMN(AB182)))</f>
        <v/>
      </c>
      <c r="AC182">
        <f>AC72*(1+INDEX($A:$BY,$E182,COLUMN(AC182)))</f>
        <v/>
      </c>
      <c r="AD182">
        <f>AD72*(1+INDEX($A:$BY,$E182,COLUMN(AD182)))</f>
        <v/>
      </c>
      <c r="AE182">
        <f>AE72*(1+INDEX($A:$BY,$E182,COLUMN(AE182)))</f>
        <v/>
      </c>
      <c r="AF182">
        <f>AF72*(1+INDEX($A:$BY,$E182,COLUMN(AF182)))</f>
        <v/>
      </c>
      <c r="AG182">
        <f>AG72*(1+INDEX($A:$BY,$E182,COLUMN(AG182)))</f>
        <v/>
      </c>
      <c r="AH182">
        <f>AH72*(1+INDEX($A:$BY,$E182,COLUMN(AH182)))</f>
        <v/>
      </c>
      <c r="AI182">
        <f>AI72*(1+INDEX($A:$BY,$E182,COLUMN(AI182)))</f>
        <v/>
      </c>
      <c r="AJ182">
        <f>AJ72*(1+INDEX($A:$BY,$E182,COLUMN(AJ182)))</f>
        <v/>
      </c>
      <c r="AK182">
        <f>AK72*(1+INDEX($A:$BY,$E182,COLUMN(AK182)))</f>
        <v/>
      </c>
      <c r="AL182">
        <f>AL72*(1+INDEX($A:$BY,$E182,COLUMN(AL182)))</f>
        <v/>
      </c>
      <c r="AM182">
        <f>AM72*(1+INDEX($A:$BY,$E182,COLUMN(AM182)))</f>
        <v/>
      </c>
      <c r="AN182">
        <f>AN72*(1+INDEX($A:$BY,$E182,COLUMN(AN182)))</f>
        <v/>
      </c>
      <c r="AO182">
        <f>AO72*(1+INDEX($A:$BY,$E182,COLUMN(AO182)))</f>
        <v/>
      </c>
      <c r="AP182">
        <f>AP72*(1+INDEX($A:$BY,$E182,COLUMN(AP182)))</f>
        <v/>
      </c>
      <c r="AQ182">
        <f>AQ72*(1+INDEX($A:$BY,$E182,COLUMN(AQ182)))</f>
        <v/>
      </c>
      <c r="AR182">
        <f>AR72*(1+INDEX($A:$BY,$E182,COLUMN(AR182)))</f>
        <v/>
      </c>
      <c r="AS182">
        <f>AS72*(1+INDEX($A:$BY,$E182,COLUMN(AS182)))</f>
        <v/>
      </c>
      <c r="AT182">
        <f>AT72*(1+INDEX($A:$BY,$E182,COLUMN(AT182)))</f>
        <v/>
      </c>
      <c r="AU182">
        <f>AU72*(1+INDEX($A:$BY,$E182,COLUMN(AU182)))</f>
        <v/>
      </c>
      <c r="AV182">
        <f>AV72*(1+INDEX($A:$BY,$E182,COLUMN(AV182)))</f>
        <v/>
      </c>
      <c r="AW182">
        <f>AW72*(1+INDEX($A:$BY,$E182,COLUMN(AW182)))</f>
        <v/>
      </c>
      <c r="AX182">
        <f>AX72*(1+INDEX($A:$BY,$E182,COLUMN(AX182)))</f>
        <v/>
      </c>
      <c r="AY182">
        <f>AY72*(1+INDEX($A:$BY,$E182,COLUMN(AY182)))</f>
        <v/>
      </c>
      <c r="AZ182">
        <f>AZ72*(1+INDEX($A:$BY,$E182,COLUMN(AZ182)))</f>
        <v/>
      </c>
      <c r="BA182">
        <f>BA72*(1+INDEX($A:$BY,$E182,COLUMN(BA182)))</f>
        <v/>
      </c>
      <c r="BB182">
        <f>BB72*(1+INDEX($A:$BY,$E182,COLUMN(BB182)))</f>
        <v/>
      </c>
      <c r="BC182">
        <f>BC72*(1+INDEX($A:$BY,$E182,COLUMN(BC182)))</f>
        <v/>
      </c>
      <c r="BD182">
        <f>BD72*(1+INDEX($A:$BY,$E182,COLUMN(BD182)))</f>
        <v/>
      </c>
      <c r="BE182">
        <f>BE72*(1+INDEX($A:$BY,$E182,COLUMN(BE182)))</f>
        <v/>
      </c>
      <c r="BF182">
        <f>BF72*(1+INDEX($A:$BY,$E182,COLUMN(BF182)))</f>
        <v/>
      </c>
      <c r="BG182">
        <f>BG72*(1+INDEX($A:$BY,$E182,COLUMN(BG182)))</f>
        <v/>
      </c>
      <c r="BH182">
        <f>BH72*(1+INDEX($A:$BY,$E182,COLUMN(BH182)))</f>
        <v/>
      </c>
      <c r="BI182">
        <f>BI72*(1+INDEX($A:$BY,$E182,COLUMN(BI182)))</f>
        <v/>
      </c>
      <c r="BJ182">
        <f>BJ72*(1+INDEX($A:$BY,$E182,COLUMN(BJ182)))</f>
        <v/>
      </c>
      <c r="BK182">
        <f>BK72*(1+INDEX($A:$BY,$E182,COLUMN(BK182)))</f>
        <v/>
      </c>
      <c r="BL182">
        <f>BL72*(1+INDEX($A:$BY,$E182,COLUMN(BL182)))</f>
        <v/>
      </c>
      <c r="BM182">
        <f>BM72*(1+INDEX($A:$BY,$E182,COLUMN(BM182)))</f>
        <v/>
      </c>
      <c r="BN182">
        <f>BN72*(1+INDEX($A:$BY,$E182,COLUMN(BN182)))</f>
        <v/>
      </c>
      <c r="BO182">
        <f>BO72*(1+INDEX($A:$BY,$E182,COLUMN(BO182)))</f>
        <v/>
      </c>
      <c r="BP182">
        <f>BP72*(1+INDEX($A:$BY,$E182,COLUMN(BP182)))</f>
        <v/>
      </c>
      <c r="BQ182">
        <f>BQ72*(1+INDEX($A:$BY,$E182,COLUMN(BQ182)))</f>
        <v/>
      </c>
      <c r="BR182">
        <f>BR72*(1+INDEX($A:$BY,$E182,COLUMN(BR182)))</f>
        <v/>
      </c>
      <c r="BS182">
        <f>BS72*(1+INDEX($A:$BY,$E182,COLUMN(BS182)))</f>
        <v/>
      </c>
      <c r="BT182">
        <f>BT72*(1+INDEX($A:$BY,$E182,COLUMN(BT182)))</f>
        <v/>
      </c>
      <c r="BU182">
        <f>BU72*(1+INDEX($A:$BY,$E182,COLUMN(BU182)))</f>
        <v/>
      </c>
      <c r="BV182">
        <f>BV72*(1+INDEX($A:$BY,$E182,COLUMN(BV182)))</f>
        <v/>
      </c>
      <c r="BW182">
        <f>BW72*(1+INDEX($A:$BY,$E182,COLUMN(BW182)))</f>
        <v/>
      </c>
      <c r="BX182">
        <f>BX72*(1+INDEX($A:$BY,$E182,COLUMN(BX182)))</f>
        <v/>
      </c>
      <c r="BY182">
        <f>BY72*(1+INDEX($A:$BY,$E182,COLUMN(BY182)))</f>
        <v/>
      </c>
    </row>
    <row r="183" spans="1:77">
      <c r="A183">
        <f>CONCATENATE(A$179,B183)</f>
        <v/>
      </c>
      <c r="B183" t="s">
        <v>36</v>
      </c>
      <c r="D183" t="s">
        <v>35</v>
      </c>
      <c r="E183">
        <f>MATCH($B183,$B$97:$B$107,0)+ROW($B$97)-1</f>
        <v/>
      </c>
      <c r="G183">
        <f>G73*(1+INDEX($A:$BY,$E183,COLUMN(G183)))</f>
        <v/>
      </c>
      <c r="H183">
        <f>H73*(1+INDEX($A:$BY,$E183,COLUMN(H183)))</f>
        <v/>
      </c>
      <c r="I183">
        <f>I73*(1+INDEX($A:$BY,$E183,COLUMN(I183)))</f>
        <v/>
      </c>
      <c r="J183">
        <f>J73*(1+INDEX($A:$BY,$E183,COLUMN(J183)))</f>
        <v/>
      </c>
      <c r="K183">
        <f>K73*(1+INDEX($A:$BY,$E183,COLUMN(K183)))</f>
        <v/>
      </c>
      <c r="L183">
        <f>L73*(1+INDEX($A:$BY,$E183,COLUMN(L183)))</f>
        <v/>
      </c>
      <c r="M183">
        <f>M73*(1+INDEX($A:$BY,$E183,COLUMN(M183)))</f>
        <v/>
      </c>
      <c r="N183">
        <f>N73*(1+INDEX($A:$BY,$E183,COLUMN(N183)))</f>
        <v/>
      </c>
      <c r="O183">
        <f>O73*(1+INDEX($A:$BY,$E183,COLUMN(O183)))</f>
        <v/>
      </c>
      <c r="P183">
        <f>P73*(1+INDEX($A:$BY,$E183,COLUMN(P183)))</f>
        <v/>
      </c>
      <c r="Q183">
        <f>Q73*(1+INDEX($A:$BY,$E183,COLUMN(Q183)))</f>
        <v/>
      </c>
      <c r="R183">
        <f>R73*(1+INDEX($A:$BY,$E183,COLUMN(R183)))</f>
        <v/>
      </c>
      <c r="S183">
        <f>S73*(1+INDEX($A:$BY,$E183,COLUMN(S183)))</f>
        <v/>
      </c>
      <c r="T183">
        <f>T73*(1+INDEX($A:$BY,$E183,COLUMN(T183)))</f>
        <v/>
      </c>
      <c r="U183">
        <f>U73*(1+INDEX($A:$BY,$E183,COLUMN(U183)))</f>
        <v/>
      </c>
      <c r="V183">
        <f>V73*(1+INDEX($A:$BY,$E183,COLUMN(V183)))</f>
        <v/>
      </c>
      <c r="W183">
        <f>W73*(1+INDEX($A:$BY,$E183,COLUMN(W183)))</f>
        <v/>
      </c>
      <c r="X183">
        <f>X73*(1+INDEX($A:$BY,$E183,COLUMN(X183)))</f>
        <v/>
      </c>
      <c r="Y183">
        <f>Y73*(1+INDEX($A:$BY,$E183,COLUMN(Y183)))</f>
        <v/>
      </c>
      <c r="Z183">
        <f>Z73*(1+INDEX($A:$BY,$E183,COLUMN(Z183)))</f>
        <v/>
      </c>
      <c r="AA183">
        <f>AA73*(1+INDEX($A:$BY,$E183,COLUMN(AA183)))</f>
        <v/>
      </c>
      <c r="AB183">
        <f>AB73*(1+INDEX($A:$BY,$E183,COLUMN(AB183)))</f>
        <v/>
      </c>
      <c r="AC183">
        <f>AC73*(1+INDEX($A:$BY,$E183,COLUMN(AC183)))</f>
        <v/>
      </c>
      <c r="AD183">
        <f>AD73*(1+INDEX($A:$BY,$E183,COLUMN(AD183)))</f>
        <v/>
      </c>
      <c r="AE183">
        <f>AE73*(1+INDEX($A:$BY,$E183,COLUMN(AE183)))</f>
        <v/>
      </c>
      <c r="AF183">
        <f>AF73*(1+INDEX($A:$BY,$E183,COLUMN(AF183)))</f>
        <v/>
      </c>
      <c r="AG183">
        <f>AG73*(1+INDEX($A:$BY,$E183,COLUMN(AG183)))</f>
        <v/>
      </c>
      <c r="AH183">
        <f>AH73*(1+INDEX($A:$BY,$E183,COLUMN(AH183)))</f>
        <v/>
      </c>
      <c r="AI183">
        <f>AI73*(1+INDEX($A:$BY,$E183,COLUMN(AI183)))</f>
        <v/>
      </c>
      <c r="AJ183">
        <f>AJ73*(1+INDEX($A:$BY,$E183,COLUMN(AJ183)))</f>
        <v/>
      </c>
      <c r="AK183">
        <f>AK73*(1+INDEX($A:$BY,$E183,COLUMN(AK183)))</f>
        <v/>
      </c>
      <c r="AL183">
        <f>AL73*(1+INDEX($A:$BY,$E183,COLUMN(AL183)))</f>
        <v/>
      </c>
      <c r="AM183">
        <f>AM73*(1+INDEX($A:$BY,$E183,COLUMN(AM183)))</f>
        <v/>
      </c>
      <c r="AN183">
        <f>AN73*(1+INDEX($A:$BY,$E183,COLUMN(AN183)))</f>
        <v/>
      </c>
      <c r="AO183">
        <f>AO73*(1+INDEX($A:$BY,$E183,COLUMN(AO183)))</f>
        <v/>
      </c>
      <c r="AP183">
        <f>AP73*(1+INDEX($A:$BY,$E183,COLUMN(AP183)))</f>
        <v/>
      </c>
      <c r="AQ183">
        <f>AQ73*(1+INDEX($A:$BY,$E183,COLUMN(AQ183)))</f>
        <v/>
      </c>
      <c r="AR183">
        <f>AR73*(1+INDEX($A:$BY,$E183,COLUMN(AR183)))</f>
        <v/>
      </c>
      <c r="AS183">
        <f>AS73*(1+INDEX($A:$BY,$E183,COLUMN(AS183)))</f>
        <v/>
      </c>
      <c r="AT183">
        <f>AT73*(1+INDEX($A:$BY,$E183,COLUMN(AT183)))</f>
        <v/>
      </c>
      <c r="AU183">
        <f>AU73*(1+INDEX($A:$BY,$E183,COLUMN(AU183)))</f>
        <v/>
      </c>
      <c r="AV183">
        <f>AV73*(1+INDEX($A:$BY,$E183,COLUMN(AV183)))</f>
        <v/>
      </c>
      <c r="AW183">
        <f>AW73*(1+INDEX($A:$BY,$E183,COLUMN(AW183)))</f>
        <v/>
      </c>
      <c r="AX183">
        <f>AX73*(1+INDEX($A:$BY,$E183,COLUMN(AX183)))</f>
        <v/>
      </c>
      <c r="AY183">
        <f>AY73*(1+INDEX($A:$BY,$E183,COLUMN(AY183)))</f>
        <v/>
      </c>
      <c r="AZ183">
        <f>AZ73*(1+INDEX($A:$BY,$E183,COLUMN(AZ183)))</f>
        <v/>
      </c>
      <c r="BA183">
        <f>BA73*(1+INDEX($A:$BY,$E183,COLUMN(BA183)))</f>
        <v/>
      </c>
      <c r="BB183">
        <f>BB73*(1+INDEX($A:$BY,$E183,COLUMN(BB183)))</f>
        <v/>
      </c>
      <c r="BC183">
        <f>BC73*(1+INDEX($A:$BY,$E183,COLUMN(BC183)))</f>
        <v/>
      </c>
      <c r="BD183">
        <f>BD73*(1+INDEX($A:$BY,$E183,COLUMN(BD183)))</f>
        <v/>
      </c>
      <c r="BE183">
        <f>BE73*(1+INDEX($A:$BY,$E183,COLUMN(BE183)))</f>
        <v/>
      </c>
      <c r="BF183">
        <f>BF73*(1+INDEX($A:$BY,$E183,COLUMN(BF183)))</f>
        <v/>
      </c>
      <c r="BG183">
        <f>BG73*(1+INDEX($A:$BY,$E183,COLUMN(BG183)))</f>
        <v/>
      </c>
      <c r="BH183">
        <f>BH73*(1+INDEX($A:$BY,$E183,COLUMN(BH183)))</f>
        <v/>
      </c>
      <c r="BI183">
        <f>BI73*(1+INDEX($A:$BY,$E183,COLUMN(BI183)))</f>
        <v/>
      </c>
      <c r="BJ183">
        <f>BJ73*(1+INDEX($A:$BY,$E183,COLUMN(BJ183)))</f>
        <v/>
      </c>
      <c r="BK183">
        <f>BK73*(1+INDEX($A:$BY,$E183,COLUMN(BK183)))</f>
        <v/>
      </c>
      <c r="BL183">
        <f>BL73*(1+INDEX($A:$BY,$E183,COLUMN(BL183)))</f>
        <v/>
      </c>
      <c r="BM183">
        <f>BM73*(1+INDEX($A:$BY,$E183,COLUMN(BM183)))</f>
        <v/>
      </c>
      <c r="BN183">
        <f>BN73*(1+INDEX($A:$BY,$E183,COLUMN(BN183)))</f>
        <v/>
      </c>
      <c r="BO183">
        <f>BO73*(1+INDEX($A:$BY,$E183,COLUMN(BO183)))</f>
        <v/>
      </c>
      <c r="BP183">
        <f>BP73*(1+INDEX($A:$BY,$E183,COLUMN(BP183)))</f>
        <v/>
      </c>
      <c r="BQ183">
        <f>BQ73*(1+INDEX($A:$BY,$E183,COLUMN(BQ183)))</f>
        <v/>
      </c>
      <c r="BR183">
        <f>BR73*(1+INDEX($A:$BY,$E183,COLUMN(BR183)))</f>
        <v/>
      </c>
      <c r="BS183">
        <f>BS73*(1+INDEX($A:$BY,$E183,COLUMN(BS183)))</f>
        <v/>
      </c>
      <c r="BT183">
        <f>BT73*(1+INDEX($A:$BY,$E183,COLUMN(BT183)))</f>
        <v/>
      </c>
      <c r="BU183">
        <f>BU73*(1+INDEX($A:$BY,$E183,COLUMN(BU183)))</f>
        <v/>
      </c>
      <c r="BV183">
        <f>BV73*(1+INDEX($A:$BY,$E183,COLUMN(BV183)))</f>
        <v/>
      </c>
      <c r="BW183">
        <f>BW73*(1+INDEX($A:$BY,$E183,COLUMN(BW183)))</f>
        <v/>
      </c>
      <c r="BX183">
        <f>BX73*(1+INDEX($A:$BY,$E183,COLUMN(BX183)))</f>
        <v/>
      </c>
      <c r="BY183">
        <f>BY73*(1+INDEX($A:$BY,$E183,COLUMN(BY183)))</f>
        <v/>
      </c>
    </row>
    <row r="184" spans="1:77">
      <c r="A184">
        <f>CONCATENATE(A$179,B184)</f>
        <v/>
      </c>
      <c r="B184" t="s">
        <v>89</v>
      </c>
      <c r="D184" t="s">
        <v>35</v>
      </c>
      <c r="E184">
        <f>MATCH($B184,$B$97:$B$107,0)+ROW($B$97)-1</f>
        <v/>
      </c>
      <c r="G184">
        <f>G74*(1+INDEX($A:$BY,$E184,COLUMN(G184)))</f>
        <v/>
      </c>
      <c r="H184">
        <f>H74*(1+INDEX($A:$BY,$E184,COLUMN(H184)))</f>
        <v/>
      </c>
      <c r="I184">
        <f>I74*(1+INDEX($A:$BY,$E184,COLUMN(I184)))</f>
        <v/>
      </c>
      <c r="J184">
        <f>J74*(1+INDEX($A:$BY,$E184,COLUMN(J184)))</f>
        <v/>
      </c>
      <c r="K184">
        <f>K74*(1+INDEX($A:$BY,$E184,COLUMN(K184)))</f>
        <v/>
      </c>
      <c r="L184">
        <f>L74*(1+INDEX($A:$BY,$E184,COLUMN(L184)))</f>
        <v/>
      </c>
      <c r="M184">
        <f>M74*(1+INDEX($A:$BY,$E184,COLUMN(M184)))</f>
        <v/>
      </c>
      <c r="N184">
        <f>N74*(1+INDEX($A:$BY,$E184,COLUMN(N184)))</f>
        <v/>
      </c>
      <c r="O184">
        <f>O74*(1+INDEX($A:$BY,$E184,COLUMN(O184)))</f>
        <v/>
      </c>
      <c r="P184">
        <f>P74*(1+INDEX($A:$BY,$E184,COLUMN(P184)))</f>
        <v/>
      </c>
      <c r="Q184">
        <f>Q74*(1+INDEX($A:$BY,$E184,COLUMN(Q184)))</f>
        <v/>
      </c>
      <c r="R184">
        <f>R74*(1+INDEX($A:$BY,$E184,COLUMN(R184)))</f>
        <v/>
      </c>
      <c r="S184">
        <f>S74*(1+INDEX($A:$BY,$E184,COLUMN(S184)))</f>
        <v/>
      </c>
      <c r="T184">
        <f>T74*(1+INDEX($A:$BY,$E184,COLUMN(T184)))</f>
        <v/>
      </c>
      <c r="U184">
        <f>U74*(1+INDEX($A:$BY,$E184,COLUMN(U184)))</f>
        <v/>
      </c>
      <c r="V184">
        <f>V74*(1+INDEX($A:$BY,$E184,COLUMN(V184)))</f>
        <v/>
      </c>
      <c r="W184">
        <f>W74*(1+INDEX($A:$BY,$E184,COLUMN(W184)))</f>
        <v/>
      </c>
      <c r="X184">
        <f>X74*(1+INDEX($A:$BY,$E184,COLUMN(X184)))</f>
        <v/>
      </c>
      <c r="Y184">
        <f>Y74*(1+INDEX($A:$BY,$E184,COLUMN(Y184)))</f>
        <v/>
      </c>
      <c r="Z184">
        <f>Z74*(1+INDEX($A:$BY,$E184,COLUMN(Z184)))</f>
        <v/>
      </c>
      <c r="AA184">
        <f>AA74*(1+INDEX($A:$BY,$E184,COLUMN(AA184)))</f>
        <v/>
      </c>
      <c r="AB184">
        <f>AB74*(1+INDEX($A:$BY,$E184,COLUMN(AB184)))</f>
        <v/>
      </c>
      <c r="AC184">
        <f>AC74*(1+INDEX($A:$BY,$E184,COLUMN(AC184)))</f>
        <v/>
      </c>
      <c r="AD184">
        <f>AD74*(1+INDEX($A:$BY,$E184,COLUMN(AD184)))</f>
        <v/>
      </c>
      <c r="AE184">
        <f>AE74*(1+INDEX($A:$BY,$E184,COLUMN(AE184)))</f>
        <v/>
      </c>
      <c r="AF184">
        <f>AF74*(1+INDEX($A:$BY,$E184,COLUMN(AF184)))</f>
        <v/>
      </c>
      <c r="AG184">
        <f>AG74*(1+INDEX($A:$BY,$E184,COLUMN(AG184)))</f>
        <v/>
      </c>
      <c r="AH184">
        <f>AH74*(1+INDEX($A:$BY,$E184,COLUMN(AH184)))</f>
        <v/>
      </c>
      <c r="AI184">
        <f>AI74*(1+INDEX($A:$BY,$E184,COLUMN(AI184)))</f>
        <v/>
      </c>
      <c r="AJ184">
        <f>AJ74*(1+INDEX($A:$BY,$E184,COLUMN(AJ184)))</f>
        <v/>
      </c>
      <c r="AK184">
        <f>AK74*(1+INDEX($A:$BY,$E184,COLUMN(AK184)))</f>
        <v/>
      </c>
      <c r="AL184">
        <f>AL74*(1+INDEX($A:$BY,$E184,COLUMN(AL184)))</f>
        <v/>
      </c>
      <c r="AM184">
        <f>AM74*(1+INDEX($A:$BY,$E184,COLUMN(AM184)))</f>
        <v/>
      </c>
      <c r="AN184">
        <f>AN74*(1+INDEX($A:$BY,$E184,COLUMN(AN184)))</f>
        <v/>
      </c>
      <c r="AO184">
        <f>AO74*(1+INDEX($A:$BY,$E184,COLUMN(AO184)))</f>
        <v/>
      </c>
      <c r="AP184">
        <f>AP74*(1+INDEX($A:$BY,$E184,COLUMN(AP184)))</f>
        <v/>
      </c>
      <c r="AQ184">
        <f>AQ74*(1+INDEX($A:$BY,$E184,COLUMN(AQ184)))</f>
        <v/>
      </c>
      <c r="AR184">
        <f>AR74*(1+INDEX($A:$BY,$E184,COLUMN(AR184)))</f>
        <v/>
      </c>
      <c r="AS184">
        <f>AS74*(1+INDEX($A:$BY,$E184,COLUMN(AS184)))</f>
        <v/>
      </c>
      <c r="AT184">
        <f>AT74*(1+INDEX($A:$BY,$E184,COLUMN(AT184)))</f>
        <v/>
      </c>
      <c r="AU184">
        <f>AU74*(1+INDEX($A:$BY,$E184,COLUMN(AU184)))</f>
        <v/>
      </c>
      <c r="AV184">
        <f>AV74*(1+INDEX($A:$BY,$E184,COLUMN(AV184)))</f>
        <v/>
      </c>
      <c r="AW184">
        <f>AW74*(1+INDEX($A:$BY,$E184,COLUMN(AW184)))</f>
        <v/>
      </c>
      <c r="AX184">
        <f>AX74*(1+INDEX($A:$BY,$E184,COLUMN(AX184)))</f>
        <v/>
      </c>
      <c r="AY184">
        <f>AY74*(1+INDEX($A:$BY,$E184,COLUMN(AY184)))</f>
        <v/>
      </c>
      <c r="AZ184">
        <f>AZ74*(1+INDEX($A:$BY,$E184,COLUMN(AZ184)))</f>
        <v/>
      </c>
      <c r="BA184">
        <f>BA74*(1+INDEX($A:$BY,$E184,COLUMN(BA184)))</f>
        <v/>
      </c>
      <c r="BB184">
        <f>BB74*(1+INDEX($A:$BY,$E184,COLUMN(BB184)))</f>
        <v/>
      </c>
      <c r="BC184">
        <f>BC74*(1+INDEX($A:$BY,$E184,COLUMN(BC184)))</f>
        <v/>
      </c>
      <c r="BD184">
        <f>BD74*(1+INDEX($A:$BY,$E184,COLUMN(BD184)))</f>
        <v/>
      </c>
      <c r="BE184">
        <f>BE74*(1+INDEX($A:$BY,$E184,COLUMN(BE184)))</f>
        <v/>
      </c>
      <c r="BF184">
        <f>BF74*(1+INDEX($A:$BY,$E184,COLUMN(BF184)))</f>
        <v/>
      </c>
      <c r="BG184">
        <f>BG74*(1+INDEX($A:$BY,$E184,COLUMN(BG184)))</f>
        <v/>
      </c>
      <c r="BH184">
        <f>BH74*(1+INDEX($A:$BY,$E184,COLUMN(BH184)))</f>
        <v/>
      </c>
      <c r="BI184">
        <f>BI74*(1+INDEX($A:$BY,$E184,COLUMN(BI184)))</f>
        <v/>
      </c>
      <c r="BJ184">
        <f>BJ74*(1+INDEX($A:$BY,$E184,COLUMN(BJ184)))</f>
        <v/>
      </c>
      <c r="BK184">
        <f>BK74*(1+INDEX($A:$BY,$E184,COLUMN(BK184)))</f>
        <v/>
      </c>
      <c r="BL184">
        <f>BL74*(1+INDEX($A:$BY,$E184,COLUMN(BL184)))</f>
        <v/>
      </c>
      <c r="BM184">
        <f>BM74*(1+INDEX($A:$BY,$E184,COLUMN(BM184)))</f>
        <v/>
      </c>
      <c r="BN184">
        <f>BN74*(1+INDEX($A:$BY,$E184,COLUMN(BN184)))</f>
        <v/>
      </c>
      <c r="BO184">
        <f>BO74*(1+INDEX($A:$BY,$E184,COLUMN(BO184)))</f>
        <v/>
      </c>
      <c r="BP184">
        <f>BP74*(1+INDEX($A:$BY,$E184,COLUMN(BP184)))</f>
        <v/>
      </c>
      <c r="BQ184">
        <f>BQ74*(1+INDEX($A:$BY,$E184,COLUMN(BQ184)))</f>
        <v/>
      </c>
      <c r="BR184">
        <f>BR74*(1+INDEX($A:$BY,$E184,COLUMN(BR184)))</f>
        <v/>
      </c>
      <c r="BS184">
        <f>BS74*(1+INDEX($A:$BY,$E184,COLUMN(BS184)))</f>
        <v/>
      </c>
      <c r="BT184">
        <f>BT74*(1+INDEX($A:$BY,$E184,COLUMN(BT184)))</f>
        <v/>
      </c>
      <c r="BU184">
        <f>BU74*(1+INDEX($A:$BY,$E184,COLUMN(BU184)))</f>
        <v/>
      </c>
      <c r="BV184">
        <f>BV74*(1+INDEX($A:$BY,$E184,COLUMN(BV184)))</f>
        <v/>
      </c>
      <c r="BW184">
        <f>BW74*(1+INDEX($A:$BY,$E184,COLUMN(BW184)))</f>
        <v/>
      </c>
      <c r="BX184">
        <f>BX74*(1+INDEX($A:$BY,$E184,COLUMN(BX184)))</f>
        <v/>
      </c>
      <c r="BY184">
        <f>BY74*(1+INDEX($A:$BY,$E184,COLUMN(BY184)))</f>
        <v/>
      </c>
    </row>
    <row r="185" spans="1:77">
      <c r="A185">
        <f>CONCATENATE(A$179,B185)</f>
        <v/>
      </c>
      <c r="B185" t="s">
        <v>47</v>
      </c>
      <c r="D185" t="s">
        <v>35</v>
      </c>
      <c r="E185">
        <f>MATCH($B185,$B$97:$B$107,0)+ROW($B$97)-1</f>
        <v/>
      </c>
      <c r="G185">
        <f>G75*(1+INDEX($A:$BY,$E185,COLUMN(G185)))</f>
        <v/>
      </c>
      <c r="H185">
        <f>H75*(1+INDEX($A:$BY,$E185,COLUMN(H185)))</f>
        <v/>
      </c>
      <c r="I185">
        <f>I75*(1+INDEX($A:$BY,$E185,COLUMN(I185)))</f>
        <v/>
      </c>
      <c r="J185">
        <f>J75*(1+INDEX($A:$BY,$E185,COLUMN(J185)))</f>
        <v/>
      </c>
      <c r="K185">
        <f>K75*(1+INDEX($A:$BY,$E185,COLUMN(K185)))</f>
        <v/>
      </c>
      <c r="L185">
        <f>L75*(1+INDEX($A:$BY,$E185,COLUMN(L185)))</f>
        <v/>
      </c>
      <c r="M185">
        <f>M75*(1+INDEX($A:$BY,$E185,COLUMN(M185)))</f>
        <v/>
      </c>
      <c r="N185">
        <f>N75*(1+INDEX($A:$BY,$E185,COLUMN(N185)))</f>
        <v/>
      </c>
      <c r="O185">
        <f>O75*(1+INDEX($A:$BY,$E185,COLUMN(O185)))</f>
        <v/>
      </c>
      <c r="P185">
        <f>P75*(1+INDEX($A:$BY,$E185,COLUMN(P185)))</f>
        <v/>
      </c>
      <c r="Q185">
        <f>Q75*(1+INDEX($A:$BY,$E185,COLUMN(Q185)))</f>
        <v/>
      </c>
      <c r="R185">
        <f>R75*(1+INDEX($A:$BY,$E185,COLUMN(R185)))</f>
        <v/>
      </c>
      <c r="S185">
        <f>S75*(1+INDEX($A:$BY,$E185,COLUMN(S185)))</f>
        <v/>
      </c>
      <c r="T185">
        <f>T75*(1+INDEX($A:$BY,$E185,COLUMN(T185)))</f>
        <v/>
      </c>
      <c r="U185">
        <f>U75*(1+INDEX($A:$BY,$E185,COLUMN(U185)))</f>
        <v/>
      </c>
      <c r="V185">
        <f>V75*(1+INDEX($A:$BY,$E185,COLUMN(V185)))</f>
        <v/>
      </c>
      <c r="W185">
        <f>W75*(1+INDEX($A:$BY,$E185,COLUMN(W185)))</f>
        <v/>
      </c>
      <c r="X185">
        <f>X75*(1+INDEX($A:$BY,$E185,COLUMN(X185)))</f>
        <v/>
      </c>
      <c r="Y185">
        <f>Y75*(1+INDEX($A:$BY,$E185,COLUMN(Y185)))</f>
        <v/>
      </c>
      <c r="Z185">
        <f>Z75*(1+INDEX($A:$BY,$E185,COLUMN(Z185)))</f>
        <v/>
      </c>
      <c r="AA185">
        <f>AA75*(1+INDEX($A:$BY,$E185,COLUMN(AA185)))</f>
        <v/>
      </c>
      <c r="AB185">
        <f>AB75*(1+INDEX($A:$BY,$E185,COLUMN(AB185)))</f>
        <v/>
      </c>
      <c r="AC185">
        <f>AC75*(1+INDEX($A:$BY,$E185,COLUMN(AC185)))</f>
        <v/>
      </c>
      <c r="AD185">
        <f>AD75*(1+INDEX($A:$BY,$E185,COLUMN(AD185)))</f>
        <v/>
      </c>
      <c r="AE185">
        <f>AE75*(1+INDEX($A:$BY,$E185,COLUMN(AE185)))</f>
        <v/>
      </c>
      <c r="AF185">
        <f>AF75*(1+INDEX($A:$BY,$E185,COLUMN(AF185)))</f>
        <v/>
      </c>
      <c r="AG185">
        <f>AG75*(1+INDEX($A:$BY,$E185,COLUMN(AG185)))</f>
        <v/>
      </c>
      <c r="AH185">
        <f>AH75*(1+INDEX($A:$BY,$E185,COLUMN(AH185)))</f>
        <v/>
      </c>
      <c r="AI185">
        <f>AI75*(1+INDEX($A:$BY,$E185,COLUMN(AI185)))</f>
        <v/>
      </c>
      <c r="AJ185">
        <f>AJ75*(1+INDEX($A:$BY,$E185,COLUMN(AJ185)))</f>
        <v/>
      </c>
      <c r="AK185">
        <f>AK75*(1+INDEX($A:$BY,$E185,COLUMN(AK185)))</f>
        <v/>
      </c>
      <c r="AL185">
        <f>AL75*(1+INDEX($A:$BY,$E185,COLUMN(AL185)))</f>
        <v/>
      </c>
      <c r="AM185">
        <f>AM75*(1+INDEX($A:$BY,$E185,COLUMN(AM185)))</f>
        <v/>
      </c>
      <c r="AN185">
        <f>AN75*(1+INDEX($A:$BY,$E185,COLUMN(AN185)))</f>
        <v/>
      </c>
      <c r="AO185">
        <f>AO75*(1+INDEX($A:$BY,$E185,COLUMN(AO185)))</f>
        <v/>
      </c>
      <c r="AP185">
        <f>AP75*(1+INDEX($A:$BY,$E185,COLUMN(AP185)))</f>
        <v/>
      </c>
      <c r="AQ185">
        <f>AQ75*(1+INDEX($A:$BY,$E185,COLUMN(AQ185)))</f>
        <v/>
      </c>
      <c r="AR185">
        <f>AR75*(1+INDEX($A:$BY,$E185,COLUMN(AR185)))</f>
        <v/>
      </c>
      <c r="AS185">
        <f>AS75*(1+INDEX($A:$BY,$E185,COLUMN(AS185)))</f>
        <v/>
      </c>
      <c r="AT185">
        <f>AT75*(1+INDEX($A:$BY,$E185,COLUMN(AT185)))</f>
        <v/>
      </c>
      <c r="AU185">
        <f>AU75*(1+INDEX($A:$BY,$E185,COLUMN(AU185)))</f>
        <v/>
      </c>
      <c r="AV185">
        <f>AV75*(1+INDEX($A:$BY,$E185,COLUMN(AV185)))</f>
        <v/>
      </c>
      <c r="AW185">
        <f>AW75*(1+INDEX($A:$BY,$E185,COLUMN(AW185)))</f>
        <v/>
      </c>
      <c r="AX185">
        <f>AX75*(1+INDEX($A:$BY,$E185,COLUMN(AX185)))</f>
        <v/>
      </c>
      <c r="AY185">
        <f>AY75*(1+INDEX($A:$BY,$E185,COLUMN(AY185)))</f>
        <v/>
      </c>
      <c r="AZ185">
        <f>AZ75*(1+INDEX($A:$BY,$E185,COLUMN(AZ185)))</f>
        <v/>
      </c>
      <c r="BA185">
        <f>BA75*(1+INDEX($A:$BY,$E185,COLUMN(BA185)))</f>
        <v/>
      </c>
      <c r="BB185">
        <f>BB75*(1+INDEX($A:$BY,$E185,COLUMN(BB185)))</f>
        <v/>
      </c>
      <c r="BC185">
        <f>BC75*(1+INDEX($A:$BY,$E185,COLUMN(BC185)))</f>
        <v/>
      </c>
      <c r="BD185">
        <f>BD75*(1+INDEX($A:$BY,$E185,COLUMN(BD185)))</f>
        <v/>
      </c>
      <c r="BE185">
        <f>BE75*(1+INDEX($A:$BY,$E185,COLUMN(BE185)))</f>
        <v/>
      </c>
      <c r="BF185">
        <f>BF75*(1+INDEX($A:$BY,$E185,COLUMN(BF185)))</f>
        <v/>
      </c>
      <c r="BG185">
        <f>BG75*(1+INDEX($A:$BY,$E185,COLUMN(BG185)))</f>
        <v/>
      </c>
      <c r="BH185">
        <f>BH75*(1+INDEX($A:$BY,$E185,COLUMN(BH185)))</f>
        <v/>
      </c>
      <c r="BI185">
        <f>BI75*(1+INDEX($A:$BY,$E185,COLUMN(BI185)))</f>
        <v/>
      </c>
      <c r="BJ185">
        <f>BJ75*(1+INDEX($A:$BY,$E185,COLUMN(BJ185)))</f>
        <v/>
      </c>
      <c r="BK185">
        <f>BK75*(1+INDEX($A:$BY,$E185,COLUMN(BK185)))</f>
        <v/>
      </c>
      <c r="BL185">
        <f>BL75*(1+INDEX($A:$BY,$E185,COLUMN(BL185)))</f>
        <v/>
      </c>
      <c r="BM185">
        <f>BM75*(1+INDEX($A:$BY,$E185,COLUMN(BM185)))</f>
        <v/>
      </c>
      <c r="BN185">
        <f>BN75*(1+INDEX($A:$BY,$E185,COLUMN(BN185)))</f>
        <v/>
      </c>
      <c r="BO185">
        <f>BO75*(1+INDEX($A:$BY,$E185,COLUMN(BO185)))</f>
        <v/>
      </c>
      <c r="BP185">
        <f>BP75*(1+INDEX($A:$BY,$E185,COLUMN(BP185)))</f>
        <v/>
      </c>
      <c r="BQ185">
        <f>BQ75*(1+INDEX($A:$BY,$E185,COLUMN(BQ185)))</f>
        <v/>
      </c>
      <c r="BR185">
        <f>BR75*(1+INDEX($A:$BY,$E185,COLUMN(BR185)))</f>
        <v/>
      </c>
      <c r="BS185">
        <f>BS75*(1+INDEX($A:$BY,$E185,COLUMN(BS185)))</f>
        <v/>
      </c>
      <c r="BT185">
        <f>BT75*(1+INDEX($A:$BY,$E185,COLUMN(BT185)))</f>
        <v/>
      </c>
      <c r="BU185">
        <f>BU75*(1+INDEX($A:$BY,$E185,COLUMN(BU185)))</f>
        <v/>
      </c>
      <c r="BV185">
        <f>BV75*(1+INDEX($A:$BY,$E185,COLUMN(BV185)))</f>
        <v/>
      </c>
      <c r="BW185">
        <f>BW75*(1+INDEX($A:$BY,$E185,COLUMN(BW185)))</f>
        <v/>
      </c>
      <c r="BX185">
        <f>BX75*(1+INDEX($A:$BY,$E185,COLUMN(BX185)))</f>
        <v/>
      </c>
      <c r="BY185">
        <f>BY75*(1+INDEX($A:$BY,$E185,COLUMN(BY185)))</f>
        <v/>
      </c>
    </row>
    <row r="186" spans="1:77">
      <c r="A186">
        <f>CONCATENATE(A$179,B186)</f>
        <v/>
      </c>
      <c r="B186" t="s">
        <v>38</v>
      </c>
      <c r="D186" t="s">
        <v>35</v>
      </c>
      <c r="E186">
        <f>MATCH($B186,$B$97:$B$107,0)+ROW($B$97)-1</f>
        <v/>
      </c>
      <c r="G186">
        <f>G76*(1+INDEX($A:$BY,$E186,COLUMN(G186)))</f>
        <v/>
      </c>
      <c r="H186">
        <f>H76*(1+INDEX($A:$BY,$E186,COLUMN(H186)))</f>
        <v/>
      </c>
      <c r="I186">
        <f>I76*(1+INDEX($A:$BY,$E186,COLUMN(I186)))</f>
        <v/>
      </c>
      <c r="J186">
        <f>J76*(1+INDEX($A:$BY,$E186,COLUMN(J186)))</f>
        <v/>
      </c>
      <c r="K186">
        <f>K76*(1+INDEX($A:$BY,$E186,COLUMN(K186)))</f>
        <v/>
      </c>
      <c r="L186">
        <f>L76*(1+INDEX($A:$BY,$E186,COLUMN(L186)))</f>
        <v/>
      </c>
      <c r="M186">
        <f>M76*(1+INDEX($A:$BY,$E186,COLUMN(M186)))</f>
        <v/>
      </c>
      <c r="N186">
        <f>N76*(1+INDEX($A:$BY,$E186,COLUMN(N186)))</f>
        <v/>
      </c>
      <c r="O186">
        <f>O76*(1+INDEX($A:$BY,$E186,COLUMN(O186)))</f>
        <v/>
      </c>
      <c r="P186">
        <f>P76*(1+INDEX($A:$BY,$E186,COLUMN(P186)))</f>
        <v/>
      </c>
      <c r="Q186">
        <f>Q76*(1+INDEX($A:$BY,$E186,COLUMN(Q186)))</f>
        <v/>
      </c>
      <c r="R186">
        <f>R76*(1+INDEX($A:$BY,$E186,COLUMN(R186)))</f>
        <v/>
      </c>
      <c r="S186">
        <f>S76*(1+INDEX($A:$BY,$E186,COLUMN(S186)))</f>
        <v/>
      </c>
      <c r="T186">
        <f>T76*(1+INDEX($A:$BY,$E186,COLUMN(T186)))</f>
        <v/>
      </c>
      <c r="U186">
        <f>U76*(1+INDEX($A:$BY,$E186,COLUMN(U186)))</f>
        <v/>
      </c>
      <c r="V186">
        <f>V76*(1+INDEX($A:$BY,$E186,COLUMN(V186)))</f>
        <v/>
      </c>
      <c r="W186">
        <f>W76*(1+INDEX($A:$BY,$E186,COLUMN(W186)))</f>
        <v/>
      </c>
      <c r="X186">
        <f>X76*(1+INDEX($A:$BY,$E186,COLUMN(X186)))</f>
        <v/>
      </c>
      <c r="Y186">
        <f>Y76*(1+INDEX($A:$BY,$E186,COLUMN(Y186)))</f>
        <v/>
      </c>
      <c r="Z186">
        <f>Z76*(1+INDEX($A:$BY,$E186,COLUMN(Z186)))</f>
        <v/>
      </c>
      <c r="AA186">
        <f>AA76*(1+INDEX($A:$BY,$E186,COLUMN(AA186)))</f>
        <v/>
      </c>
      <c r="AB186">
        <f>AB76*(1+INDEX($A:$BY,$E186,COLUMN(AB186)))</f>
        <v/>
      </c>
      <c r="AC186">
        <f>AC76*(1+INDEX($A:$BY,$E186,COLUMN(AC186)))</f>
        <v/>
      </c>
      <c r="AD186">
        <f>AD76*(1+INDEX($A:$BY,$E186,COLUMN(AD186)))</f>
        <v/>
      </c>
      <c r="AE186">
        <f>AE76*(1+INDEX($A:$BY,$E186,COLUMN(AE186)))</f>
        <v/>
      </c>
      <c r="AF186">
        <f>AF76*(1+INDEX($A:$BY,$E186,COLUMN(AF186)))</f>
        <v/>
      </c>
      <c r="AG186">
        <f>AG76*(1+INDEX($A:$BY,$E186,COLUMN(AG186)))</f>
        <v/>
      </c>
      <c r="AH186">
        <f>AH76*(1+INDEX($A:$BY,$E186,COLUMN(AH186)))</f>
        <v/>
      </c>
      <c r="AI186">
        <f>AI76*(1+INDEX($A:$BY,$E186,COLUMN(AI186)))</f>
        <v/>
      </c>
      <c r="AJ186">
        <f>AJ76*(1+INDEX($A:$BY,$E186,COLUMN(AJ186)))</f>
        <v/>
      </c>
      <c r="AK186">
        <f>AK76*(1+INDEX($A:$BY,$E186,COLUMN(AK186)))</f>
        <v/>
      </c>
      <c r="AL186">
        <f>AL76*(1+INDEX($A:$BY,$E186,COLUMN(AL186)))</f>
        <v/>
      </c>
      <c r="AM186">
        <f>AM76*(1+INDEX($A:$BY,$E186,COLUMN(AM186)))</f>
        <v/>
      </c>
      <c r="AN186">
        <f>AN76*(1+INDEX($A:$BY,$E186,COLUMN(AN186)))</f>
        <v/>
      </c>
      <c r="AO186">
        <f>AO76*(1+INDEX($A:$BY,$E186,COLUMN(AO186)))</f>
        <v/>
      </c>
      <c r="AP186">
        <f>AP76*(1+INDEX($A:$BY,$E186,COLUMN(AP186)))</f>
        <v/>
      </c>
      <c r="AQ186">
        <f>AQ76*(1+INDEX($A:$BY,$E186,COLUMN(AQ186)))</f>
        <v/>
      </c>
      <c r="AR186">
        <f>AR76*(1+INDEX($A:$BY,$E186,COLUMN(AR186)))</f>
        <v/>
      </c>
      <c r="AS186">
        <f>AS76*(1+INDEX($A:$BY,$E186,COLUMN(AS186)))</f>
        <v/>
      </c>
      <c r="AT186">
        <f>AT76*(1+INDEX($A:$BY,$E186,COLUMN(AT186)))</f>
        <v/>
      </c>
      <c r="AU186">
        <f>AU76*(1+INDEX($A:$BY,$E186,COLUMN(AU186)))</f>
        <v/>
      </c>
      <c r="AV186">
        <f>AV76*(1+INDEX($A:$BY,$E186,COLUMN(AV186)))</f>
        <v/>
      </c>
      <c r="AW186">
        <f>AW76*(1+INDEX($A:$BY,$E186,COLUMN(AW186)))</f>
        <v/>
      </c>
      <c r="AX186">
        <f>AX76*(1+INDEX($A:$BY,$E186,COLUMN(AX186)))</f>
        <v/>
      </c>
      <c r="AY186">
        <f>AY76*(1+INDEX($A:$BY,$E186,COLUMN(AY186)))</f>
        <v/>
      </c>
      <c r="AZ186">
        <f>AZ76*(1+INDEX($A:$BY,$E186,COLUMN(AZ186)))</f>
        <v/>
      </c>
      <c r="BA186">
        <f>BA76*(1+INDEX($A:$BY,$E186,COLUMN(BA186)))</f>
        <v/>
      </c>
      <c r="BB186">
        <f>BB76*(1+INDEX($A:$BY,$E186,COLUMN(BB186)))</f>
        <v/>
      </c>
      <c r="BC186">
        <f>BC76*(1+INDEX($A:$BY,$E186,COLUMN(BC186)))</f>
        <v/>
      </c>
      <c r="BD186">
        <f>BD76*(1+INDEX($A:$BY,$E186,COLUMN(BD186)))</f>
        <v/>
      </c>
      <c r="BE186">
        <f>BE76*(1+INDEX($A:$BY,$E186,COLUMN(BE186)))</f>
        <v/>
      </c>
      <c r="BF186">
        <f>BF76*(1+INDEX($A:$BY,$E186,COLUMN(BF186)))</f>
        <v/>
      </c>
      <c r="BG186">
        <f>BG76*(1+INDEX($A:$BY,$E186,COLUMN(BG186)))</f>
        <v/>
      </c>
      <c r="BH186">
        <f>BH76*(1+INDEX($A:$BY,$E186,COLUMN(BH186)))</f>
        <v/>
      </c>
      <c r="BI186">
        <f>BI76*(1+INDEX($A:$BY,$E186,COLUMN(BI186)))</f>
        <v/>
      </c>
      <c r="BJ186">
        <f>BJ76*(1+INDEX($A:$BY,$E186,COLUMN(BJ186)))</f>
        <v/>
      </c>
      <c r="BK186">
        <f>BK76*(1+INDEX($A:$BY,$E186,COLUMN(BK186)))</f>
        <v/>
      </c>
      <c r="BL186">
        <f>BL76*(1+INDEX($A:$BY,$E186,COLUMN(BL186)))</f>
        <v/>
      </c>
      <c r="BM186">
        <f>BM76*(1+INDEX($A:$BY,$E186,COLUMN(BM186)))</f>
        <v/>
      </c>
      <c r="BN186">
        <f>BN76*(1+INDEX($A:$BY,$E186,COLUMN(BN186)))</f>
        <v/>
      </c>
      <c r="BO186">
        <f>BO76*(1+INDEX($A:$BY,$E186,COLUMN(BO186)))</f>
        <v/>
      </c>
      <c r="BP186">
        <f>BP76*(1+INDEX($A:$BY,$E186,COLUMN(BP186)))</f>
        <v/>
      </c>
      <c r="BQ186">
        <f>BQ76*(1+INDEX($A:$BY,$E186,COLUMN(BQ186)))</f>
        <v/>
      </c>
      <c r="BR186">
        <f>BR76*(1+INDEX($A:$BY,$E186,COLUMN(BR186)))</f>
        <v/>
      </c>
      <c r="BS186">
        <f>BS76*(1+INDEX($A:$BY,$E186,COLUMN(BS186)))</f>
        <v/>
      </c>
      <c r="BT186">
        <f>BT76*(1+INDEX($A:$BY,$E186,COLUMN(BT186)))</f>
        <v/>
      </c>
      <c r="BU186">
        <f>BU76*(1+INDEX($A:$BY,$E186,COLUMN(BU186)))</f>
        <v/>
      </c>
      <c r="BV186">
        <f>BV76*(1+INDEX($A:$BY,$E186,COLUMN(BV186)))</f>
        <v/>
      </c>
      <c r="BW186">
        <f>BW76*(1+INDEX($A:$BY,$E186,COLUMN(BW186)))</f>
        <v/>
      </c>
      <c r="BX186">
        <f>BX76*(1+INDEX($A:$BY,$E186,COLUMN(BX186)))</f>
        <v/>
      </c>
      <c r="BY186">
        <f>BY76*(1+INDEX($A:$BY,$E186,COLUMN(BY186)))</f>
        <v/>
      </c>
    </row>
    <row r="187" spans="1:77">
      <c r="A187">
        <f>CONCATENATE(A$179,B187)</f>
        <v/>
      </c>
      <c r="B187" t="s">
        <v>66</v>
      </c>
      <c r="D187" t="s">
        <v>35</v>
      </c>
      <c r="E187">
        <f>MATCH($B187,$B$97:$B$107,0)+ROW($B$97)-1</f>
        <v/>
      </c>
      <c r="G187">
        <f>G77*(1+INDEX($A:$BY,$E187,COLUMN(G187)))</f>
        <v/>
      </c>
      <c r="H187">
        <f>H77*(1+INDEX($A:$BY,$E187,COLUMN(H187)))</f>
        <v/>
      </c>
      <c r="I187">
        <f>I77*(1+INDEX($A:$BY,$E187,COLUMN(I187)))</f>
        <v/>
      </c>
      <c r="J187">
        <f>J77*(1+INDEX($A:$BY,$E187,COLUMN(J187)))</f>
        <v/>
      </c>
      <c r="K187">
        <f>K77*(1+INDEX($A:$BY,$E187,COLUMN(K187)))</f>
        <v/>
      </c>
      <c r="L187">
        <f>L77*(1+INDEX($A:$BY,$E187,COLUMN(L187)))</f>
        <v/>
      </c>
      <c r="M187">
        <f>M77*(1+INDEX($A:$BY,$E187,COLUMN(M187)))</f>
        <v/>
      </c>
      <c r="N187">
        <f>N77*(1+INDEX($A:$BY,$E187,COLUMN(N187)))</f>
        <v/>
      </c>
      <c r="O187">
        <f>O77*(1+INDEX($A:$BY,$E187,COLUMN(O187)))</f>
        <v/>
      </c>
      <c r="P187">
        <f>P77*(1+INDEX($A:$BY,$E187,COLUMN(P187)))</f>
        <v/>
      </c>
      <c r="Q187">
        <f>Q77*(1+INDEX($A:$BY,$E187,COLUMN(Q187)))</f>
        <v/>
      </c>
      <c r="R187">
        <f>R77*(1+INDEX($A:$BY,$E187,COLUMN(R187)))</f>
        <v/>
      </c>
      <c r="S187">
        <f>S77*(1+INDEX($A:$BY,$E187,COLUMN(S187)))</f>
        <v/>
      </c>
      <c r="T187">
        <f>T77*(1+INDEX($A:$BY,$E187,COLUMN(T187)))</f>
        <v/>
      </c>
      <c r="U187">
        <f>U77*(1+INDEX($A:$BY,$E187,COLUMN(U187)))</f>
        <v/>
      </c>
      <c r="V187">
        <f>V77*(1+INDEX($A:$BY,$E187,COLUMN(V187)))</f>
        <v/>
      </c>
      <c r="W187">
        <f>W77*(1+INDEX($A:$BY,$E187,COLUMN(W187)))</f>
        <v/>
      </c>
      <c r="X187">
        <f>X77*(1+INDEX($A:$BY,$E187,COLUMN(X187)))</f>
        <v/>
      </c>
      <c r="Y187">
        <f>Y77*(1+INDEX($A:$BY,$E187,COLUMN(Y187)))</f>
        <v/>
      </c>
      <c r="Z187">
        <f>Z77*(1+INDEX($A:$BY,$E187,COLUMN(Z187)))</f>
        <v/>
      </c>
      <c r="AA187">
        <f>AA77*(1+INDEX($A:$BY,$E187,COLUMN(AA187)))</f>
        <v/>
      </c>
      <c r="AB187">
        <f>AB77*(1+INDEX($A:$BY,$E187,COLUMN(AB187)))</f>
        <v/>
      </c>
      <c r="AC187">
        <f>AC77*(1+INDEX($A:$BY,$E187,COLUMN(AC187)))</f>
        <v/>
      </c>
      <c r="AD187">
        <f>AD77*(1+INDEX($A:$BY,$E187,COLUMN(AD187)))</f>
        <v/>
      </c>
      <c r="AE187">
        <f>AE77*(1+INDEX($A:$BY,$E187,COLUMN(AE187)))</f>
        <v/>
      </c>
      <c r="AF187">
        <f>AF77*(1+INDEX($A:$BY,$E187,COLUMN(AF187)))</f>
        <v/>
      </c>
      <c r="AG187">
        <f>AG77*(1+INDEX($A:$BY,$E187,COLUMN(AG187)))</f>
        <v/>
      </c>
      <c r="AH187">
        <f>AH77*(1+INDEX($A:$BY,$E187,COLUMN(AH187)))</f>
        <v/>
      </c>
      <c r="AI187">
        <f>AI77*(1+INDEX($A:$BY,$E187,COLUMN(AI187)))</f>
        <v/>
      </c>
      <c r="AJ187">
        <f>AJ77*(1+INDEX($A:$BY,$E187,COLUMN(AJ187)))</f>
        <v/>
      </c>
      <c r="AK187">
        <f>AK77*(1+INDEX($A:$BY,$E187,COLUMN(AK187)))</f>
        <v/>
      </c>
      <c r="AL187">
        <f>AL77*(1+INDEX($A:$BY,$E187,COLUMN(AL187)))</f>
        <v/>
      </c>
      <c r="AM187">
        <f>AM77*(1+INDEX($A:$BY,$E187,COLUMN(AM187)))</f>
        <v/>
      </c>
      <c r="AN187">
        <f>AN77*(1+INDEX($A:$BY,$E187,COLUMN(AN187)))</f>
        <v/>
      </c>
      <c r="AO187">
        <f>AO77*(1+INDEX($A:$BY,$E187,COLUMN(AO187)))</f>
        <v/>
      </c>
      <c r="AP187">
        <f>AP77*(1+INDEX($A:$BY,$E187,COLUMN(AP187)))</f>
        <v/>
      </c>
      <c r="AQ187">
        <f>AQ77*(1+INDEX($A:$BY,$E187,COLUMN(AQ187)))</f>
        <v/>
      </c>
      <c r="AR187">
        <f>AR77*(1+INDEX($A:$BY,$E187,COLUMN(AR187)))</f>
        <v/>
      </c>
      <c r="AS187">
        <f>AS77*(1+INDEX($A:$BY,$E187,COLUMN(AS187)))</f>
        <v/>
      </c>
      <c r="AT187">
        <f>AT77*(1+INDEX($A:$BY,$E187,COLUMN(AT187)))</f>
        <v/>
      </c>
      <c r="AU187">
        <f>AU77*(1+INDEX($A:$BY,$E187,COLUMN(AU187)))</f>
        <v/>
      </c>
      <c r="AV187">
        <f>AV77*(1+INDEX($A:$BY,$E187,COLUMN(AV187)))</f>
        <v/>
      </c>
      <c r="AW187">
        <f>AW77*(1+INDEX($A:$BY,$E187,COLUMN(AW187)))</f>
        <v/>
      </c>
      <c r="AX187">
        <f>AX77*(1+INDEX($A:$BY,$E187,COLUMN(AX187)))</f>
        <v/>
      </c>
      <c r="AY187">
        <f>AY77*(1+INDEX($A:$BY,$E187,COLUMN(AY187)))</f>
        <v/>
      </c>
      <c r="AZ187">
        <f>AZ77*(1+INDEX($A:$BY,$E187,COLUMN(AZ187)))</f>
        <v/>
      </c>
      <c r="BA187">
        <f>BA77*(1+INDEX($A:$BY,$E187,COLUMN(BA187)))</f>
        <v/>
      </c>
      <c r="BB187">
        <f>BB77*(1+INDEX($A:$BY,$E187,COLUMN(BB187)))</f>
        <v/>
      </c>
      <c r="BC187">
        <f>BC77*(1+INDEX($A:$BY,$E187,COLUMN(BC187)))</f>
        <v/>
      </c>
      <c r="BD187">
        <f>BD77*(1+INDEX($A:$BY,$E187,COLUMN(BD187)))</f>
        <v/>
      </c>
      <c r="BE187">
        <f>BE77*(1+INDEX($A:$BY,$E187,COLUMN(BE187)))</f>
        <v/>
      </c>
      <c r="BF187">
        <f>BF77*(1+INDEX($A:$BY,$E187,COLUMN(BF187)))</f>
        <v/>
      </c>
      <c r="BG187">
        <f>BG77*(1+INDEX($A:$BY,$E187,COLUMN(BG187)))</f>
        <v/>
      </c>
      <c r="BH187">
        <f>BH77*(1+INDEX($A:$BY,$E187,COLUMN(BH187)))</f>
        <v/>
      </c>
      <c r="BI187">
        <f>BI77*(1+INDEX($A:$BY,$E187,COLUMN(BI187)))</f>
        <v/>
      </c>
      <c r="BJ187">
        <f>BJ77*(1+INDEX($A:$BY,$E187,COLUMN(BJ187)))</f>
        <v/>
      </c>
      <c r="BK187">
        <f>BK77*(1+INDEX($A:$BY,$E187,COLUMN(BK187)))</f>
        <v/>
      </c>
      <c r="BL187">
        <f>BL77*(1+INDEX($A:$BY,$E187,COLUMN(BL187)))</f>
        <v/>
      </c>
      <c r="BM187">
        <f>BM77*(1+INDEX($A:$BY,$E187,COLUMN(BM187)))</f>
        <v/>
      </c>
      <c r="BN187">
        <f>BN77*(1+INDEX($A:$BY,$E187,COLUMN(BN187)))</f>
        <v/>
      </c>
      <c r="BO187">
        <f>BO77*(1+INDEX($A:$BY,$E187,COLUMN(BO187)))</f>
        <v/>
      </c>
      <c r="BP187">
        <f>BP77*(1+INDEX($A:$BY,$E187,COLUMN(BP187)))</f>
        <v/>
      </c>
      <c r="BQ187">
        <f>BQ77*(1+INDEX($A:$BY,$E187,COLUMN(BQ187)))</f>
        <v/>
      </c>
      <c r="BR187">
        <f>BR77*(1+INDEX($A:$BY,$E187,COLUMN(BR187)))</f>
        <v/>
      </c>
      <c r="BS187">
        <f>BS77*(1+INDEX($A:$BY,$E187,COLUMN(BS187)))</f>
        <v/>
      </c>
      <c r="BT187">
        <f>BT77*(1+INDEX($A:$BY,$E187,COLUMN(BT187)))</f>
        <v/>
      </c>
      <c r="BU187">
        <f>BU77*(1+INDEX($A:$BY,$E187,COLUMN(BU187)))</f>
        <v/>
      </c>
      <c r="BV187">
        <f>BV77*(1+INDEX($A:$BY,$E187,COLUMN(BV187)))</f>
        <v/>
      </c>
      <c r="BW187">
        <f>BW77*(1+INDEX($A:$BY,$E187,COLUMN(BW187)))</f>
        <v/>
      </c>
      <c r="BX187">
        <f>BX77*(1+INDEX($A:$BY,$E187,COLUMN(BX187)))</f>
        <v/>
      </c>
      <c r="BY187">
        <f>BY77*(1+INDEX($A:$BY,$E187,COLUMN(BY187)))</f>
        <v/>
      </c>
    </row>
    <row r="188" spans="1:77">
      <c r="A188">
        <f>CONCATENATE(A$179,B188)</f>
        <v/>
      </c>
      <c r="B188" t="s">
        <v>80</v>
      </c>
      <c r="D188" t="s">
        <v>35</v>
      </c>
      <c r="E188">
        <f>MATCH($B188,$B$97:$B$107,0)+ROW($B$97)-1</f>
        <v/>
      </c>
      <c r="G188">
        <f>G78*(1+INDEX($A:$BY,$E188,COLUMN(G188)))</f>
        <v/>
      </c>
      <c r="H188">
        <f>H78*(1+INDEX($A:$BY,$E188,COLUMN(H188)))</f>
        <v/>
      </c>
      <c r="I188">
        <f>I78*(1+INDEX($A:$BY,$E188,COLUMN(I188)))</f>
        <v/>
      </c>
      <c r="J188">
        <f>J78*(1+INDEX($A:$BY,$E188,COLUMN(J188)))</f>
        <v/>
      </c>
      <c r="K188">
        <f>K78*(1+INDEX($A:$BY,$E188,COLUMN(K188)))</f>
        <v/>
      </c>
      <c r="L188">
        <f>L78*(1+INDEX($A:$BY,$E188,COLUMN(L188)))</f>
        <v/>
      </c>
      <c r="M188">
        <f>M78*(1+INDEX($A:$BY,$E188,COLUMN(M188)))</f>
        <v/>
      </c>
      <c r="N188">
        <f>N78*(1+INDEX($A:$BY,$E188,COLUMN(N188)))</f>
        <v/>
      </c>
      <c r="O188">
        <f>O78*(1+INDEX($A:$BY,$E188,COLUMN(O188)))</f>
        <v/>
      </c>
      <c r="P188">
        <f>P78*(1+INDEX($A:$BY,$E188,COLUMN(P188)))</f>
        <v/>
      </c>
      <c r="Q188">
        <f>Q78*(1+INDEX($A:$BY,$E188,COLUMN(Q188)))</f>
        <v/>
      </c>
      <c r="R188">
        <f>R78*(1+INDEX($A:$BY,$E188,COLUMN(R188)))</f>
        <v/>
      </c>
      <c r="S188">
        <f>S78*(1+INDEX($A:$BY,$E188,COLUMN(S188)))</f>
        <v/>
      </c>
      <c r="T188">
        <f>T78*(1+INDEX($A:$BY,$E188,COLUMN(T188)))</f>
        <v/>
      </c>
      <c r="U188">
        <f>U78*(1+INDEX($A:$BY,$E188,COLUMN(U188)))</f>
        <v/>
      </c>
      <c r="V188">
        <f>V78*(1+INDEX($A:$BY,$E188,COLUMN(V188)))</f>
        <v/>
      </c>
      <c r="W188">
        <f>W78*(1+INDEX($A:$BY,$E188,COLUMN(W188)))</f>
        <v/>
      </c>
      <c r="X188">
        <f>X78*(1+INDEX($A:$BY,$E188,COLUMN(X188)))</f>
        <v/>
      </c>
      <c r="Y188">
        <f>Y78*(1+INDEX($A:$BY,$E188,COLUMN(Y188)))</f>
        <v/>
      </c>
      <c r="Z188">
        <f>Z78*(1+INDEX($A:$BY,$E188,COLUMN(Z188)))</f>
        <v/>
      </c>
      <c r="AA188">
        <f>AA78*(1+INDEX($A:$BY,$E188,COLUMN(AA188)))</f>
        <v/>
      </c>
      <c r="AB188">
        <f>AB78*(1+INDEX($A:$BY,$E188,COLUMN(AB188)))</f>
        <v/>
      </c>
      <c r="AC188">
        <f>AC78*(1+INDEX($A:$BY,$E188,COLUMN(AC188)))</f>
        <v/>
      </c>
      <c r="AD188">
        <f>AD78*(1+INDEX($A:$BY,$E188,COLUMN(AD188)))</f>
        <v/>
      </c>
      <c r="AE188">
        <f>AE78*(1+INDEX($A:$BY,$E188,COLUMN(AE188)))</f>
        <v/>
      </c>
      <c r="AF188">
        <f>AF78*(1+INDEX($A:$BY,$E188,COLUMN(AF188)))</f>
        <v/>
      </c>
      <c r="AG188">
        <f>AG78*(1+INDEX($A:$BY,$E188,COLUMN(AG188)))</f>
        <v/>
      </c>
      <c r="AH188">
        <f>AH78*(1+INDEX($A:$BY,$E188,COLUMN(AH188)))</f>
        <v/>
      </c>
      <c r="AI188">
        <f>AI78*(1+INDEX($A:$BY,$E188,COLUMN(AI188)))</f>
        <v/>
      </c>
      <c r="AJ188">
        <f>AJ78*(1+INDEX($A:$BY,$E188,COLUMN(AJ188)))</f>
        <v/>
      </c>
      <c r="AK188">
        <f>AK78*(1+INDEX($A:$BY,$E188,COLUMN(AK188)))</f>
        <v/>
      </c>
      <c r="AL188">
        <f>AL78*(1+INDEX($A:$BY,$E188,COLUMN(AL188)))</f>
        <v/>
      </c>
      <c r="AM188">
        <f>AM78*(1+INDEX($A:$BY,$E188,COLUMN(AM188)))</f>
        <v/>
      </c>
      <c r="AN188">
        <f>AN78*(1+INDEX($A:$BY,$E188,COLUMN(AN188)))</f>
        <v/>
      </c>
      <c r="AO188">
        <f>AO78*(1+INDEX($A:$BY,$E188,COLUMN(AO188)))</f>
        <v/>
      </c>
      <c r="AP188">
        <f>AP78*(1+INDEX($A:$BY,$E188,COLUMN(AP188)))</f>
        <v/>
      </c>
      <c r="AQ188">
        <f>AQ78*(1+INDEX($A:$BY,$E188,COLUMN(AQ188)))</f>
        <v/>
      </c>
      <c r="AR188">
        <f>AR78*(1+INDEX($A:$BY,$E188,COLUMN(AR188)))</f>
        <v/>
      </c>
      <c r="AS188">
        <f>AS78*(1+INDEX($A:$BY,$E188,COLUMN(AS188)))</f>
        <v/>
      </c>
      <c r="AT188">
        <f>AT78*(1+INDEX($A:$BY,$E188,COLUMN(AT188)))</f>
        <v/>
      </c>
      <c r="AU188">
        <f>AU78*(1+INDEX($A:$BY,$E188,COLUMN(AU188)))</f>
        <v/>
      </c>
      <c r="AV188">
        <f>AV78*(1+INDEX($A:$BY,$E188,COLUMN(AV188)))</f>
        <v/>
      </c>
      <c r="AW188">
        <f>AW78*(1+INDEX($A:$BY,$E188,COLUMN(AW188)))</f>
        <v/>
      </c>
      <c r="AX188">
        <f>AX78*(1+INDEX($A:$BY,$E188,COLUMN(AX188)))</f>
        <v/>
      </c>
      <c r="AY188">
        <f>AY78*(1+INDEX($A:$BY,$E188,COLUMN(AY188)))</f>
        <v/>
      </c>
      <c r="AZ188">
        <f>AZ78*(1+INDEX($A:$BY,$E188,COLUMN(AZ188)))</f>
        <v/>
      </c>
      <c r="BA188">
        <f>BA78*(1+INDEX($A:$BY,$E188,COLUMN(BA188)))</f>
        <v/>
      </c>
      <c r="BB188">
        <f>BB78*(1+INDEX($A:$BY,$E188,COLUMN(BB188)))</f>
        <v/>
      </c>
      <c r="BC188">
        <f>BC78*(1+INDEX($A:$BY,$E188,COLUMN(BC188)))</f>
        <v/>
      </c>
      <c r="BD188">
        <f>BD78*(1+INDEX($A:$BY,$E188,COLUMN(BD188)))</f>
        <v/>
      </c>
      <c r="BE188">
        <f>BE78*(1+INDEX($A:$BY,$E188,COLUMN(BE188)))</f>
        <v/>
      </c>
      <c r="BF188">
        <f>BF78*(1+INDEX($A:$BY,$E188,COLUMN(BF188)))</f>
        <v/>
      </c>
      <c r="BG188">
        <f>BG78*(1+INDEX($A:$BY,$E188,COLUMN(BG188)))</f>
        <v/>
      </c>
      <c r="BH188">
        <f>BH78*(1+INDEX($A:$BY,$E188,COLUMN(BH188)))</f>
        <v/>
      </c>
      <c r="BI188">
        <f>BI78*(1+INDEX($A:$BY,$E188,COLUMN(BI188)))</f>
        <v/>
      </c>
      <c r="BJ188">
        <f>BJ78*(1+INDEX($A:$BY,$E188,COLUMN(BJ188)))</f>
        <v/>
      </c>
      <c r="BK188">
        <f>BK78*(1+INDEX($A:$BY,$E188,COLUMN(BK188)))</f>
        <v/>
      </c>
      <c r="BL188">
        <f>BL78*(1+INDEX($A:$BY,$E188,COLUMN(BL188)))</f>
        <v/>
      </c>
      <c r="BM188">
        <f>BM78*(1+INDEX($A:$BY,$E188,COLUMN(BM188)))</f>
        <v/>
      </c>
      <c r="BN188">
        <f>BN78*(1+INDEX($A:$BY,$E188,COLUMN(BN188)))</f>
        <v/>
      </c>
      <c r="BO188">
        <f>BO78*(1+INDEX($A:$BY,$E188,COLUMN(BO188)))</f>
        <v/>
      </c>
      <c r="BP188">
        <f>BP78*(1+INDEX($A:$BY,$E188,COLUMN(BP188)))</f>
        <v/>
      </c>
      <c r="BQ188">
        <f>BQ78*(1+INDEX($A:$BY,$E188,COLUMN(BQ188)))</f>
        <v/>
      </c>
      <c r="BR188">
        <f>BR78*(1+INDEX($A:$BY,$E188,COLUMN(BR188)))</f>
        <v/>
      </c>
      <c r="BS188">
        <f>BS78*(1+INDEX($A:$BY,$E188,COLUMN(BS188)))</f>
        <v/>
      </c>
      <c r="BT188">
        <f>BT78*(1+INDEX($A:$BY,$E188,COLUMN(BT188)))</f>
        <v/>
      </c>
      <c r="BU188">
        <f>BU78*(1+INDEX($A:$BY,$E188,COLUMN(BU188)))</f>
        <v/>
      </c>
      <c r="BV188">
        <f>BV78*(1+INDEX($A:$BY,$E188,COLUMN(BV188)))</f>
        <v/>
      </c>
      <c r="BW188">
        <f>BW78*(1+INDEX($A:$BY,$E188,COLUMN(BW188)))</f>
        <v/>
      </c>
      <c r="BX188">
        <f>BX78*(1+INDEX($A:$BY,$E188,COLUMN(BX188)))</f>
        <v/>
      </c>
      <c r="BY188">
        <f>BY78*(1+INDEX($A:$BY,$E188,COLUMN(BY188)))</f>
        <v/>
      </c>
    </row>
    <row r="189" spans="1:77">
      <c r="A189">
        <f>CONCATENATE(A$179,B189)</f>
        <v/>
      </c>
      <c r="B189" t="s">
        <v>69</v>
      </c>
      <c r="D189" t="s">
        <v>35</v>
      </c>
      <c r="E189">
        <f>MATCH($B189,$B$97:$B$107,0)+ROW($B$97)-1</f>
        <v/>
      </c>
      <c r="G189">
        <f>G79*(1+INDEX($A:$BY,$E189,COLUMN(G189)))</f>
        <v/>
      </c>
      <c r="H189">
        <f>H79*(1+INDEX($A:$BY,$E189,COLUMN(H189)))</f>
        <v/>
      </c>
      <c r="I189">
        <f>I79*(1+INDEX($A:$BY,$E189,COLUMN(I189)))</f>
        <v/>
      </c>
      <c r="J189">
        <f>J79*(1+INDEX($A:$BY,$E189,COLUMN(J189)))</f>
        <v/>
      </c>
      <c r="K189">
        <f>K79*(1+INDEX($A:$BY,$E189,COLUMN(K189)))</f>
        <v/>
      </c>
      <c r="L189">
        <f>L79*(1+INDEX($A:$BY,$E189,COLUMN(L189)))</f>
        <v/>
      </c>
      <c r="M189">
        <f>M79*(1+INDEX($A:$BY,$E189,COLUMN(M189)))</f>
        <v/>
      </c>
      <c r="N189">
        <f>N79*(1+INDEX($A:$BY,$E189,COLUMN(N189)))</f>
        <v/>
      </c>
      <c r="O189">
        <f>O79*(1+INDEX($A:$BY,$E189,COLUMN(O189)))</f>
        <v/>
      </c>
      <c r="P189">
        <f>P79*(1+INDEX($A:$BY,$E189,COLUMN(P189)))</f>
        <v/>
      </c>
      <c r="Q189">
        <f>Q79*(1+INDEX($A:$BY,$E189,COLUMN(Q189)))</f>
        <v/>
      </c>
      <c r="R189">
        <f>R79*(1+INDEX($A:$BY,$E189,COLUMN(R189)))</f>
        <v/>
      </c>
      <c r="S189">
        <f>S79*(1+INDEX($A:$BY,$E189,COLUMN(S189)))</f>
        <v/>
      </c>
      <c r="T189">
        <f>T79*(1+INDEX($A:$BY,$E189,COLUMN(T189)))</f>
        <v/>
      </c>
      <c r="U189">
        <f>U79*(1+INDEX($A:$BY,$E189,COLUMN(U189)))</f>
        <v/>
      </c>
      <c r="V189">
        <f>V79*(1+INDEX($A:$BY,$E189,COLUMN(V189)))</f>
        <v/>
      </c>
      <c r="W189">
        <f>W79*(1+INDEX($A:$BY,$E189,COLUMN(W189)))</f>
        <v/>
      </c>
      <c r="X189">
        <f>X79*(1+INDEX($A:$BY,$E189,COLUMN(X189)))</f>
        <v/>
      </c>
      <c r="Y189">
        <f>Y79*(1+INDEX($A:$BY,$E189,COLUMN(Y189)))</f>
        <v/>
      </c>
      <c r="Z189">
        <f>Z79*(1+INDEX($A:$BY,$E189,COLUMN(Z189)))</f>
        <v/>
      </c>
      <c r="AA189">
        <f>AA79*(1+INDEX($A:$BY,$E189,COLUMN(AA189)))</f>
        <v/>
      </c>
      <c r="AB189">
        <f>AB79*(1+INDEX($A:$BY,$E189,COLUMN(AB189)))</f>
        <v/>
      </c>
      <c r="AC189">
        <f>AC79*(1+INDEX($A:$BY,$E189,COLUMN(AC189)))</f>
        <v/>
      </c>
      <c r="AD189">
        <f>AD79*(1+INDEX($A:$BY,$E189,COLUMN(AD189)))</f>
        <v/>
      </c>
      <c r="AE189">
        <f>AE79*(1+INDEX($A:$BY,$E189,COLUMN(AE189)))</f>
        <v/>
      </c>
      <c r="AF189">
        <f>AF79*(1+INDEX($A:$BY,$E189,COLUMN(AF189)))</f>
        <v/>
      </c>
      <c r="AG189">
        <f>AG79*(1+INDEX($A:$BY,$E189,COLUMN(AG189)))</f>
        <v/>
      </c>
      <c r="AH189">
        <f>AH79*(1+INDEX($A:$BY,$E189,COLUMN(AH189)))</f>
        <v/>
      </c>
      <c r="AI189">
        <f>AI79*(1+INDEX($A:$BY,$E189,COLUMN(AI189)))</f>
        <v/>
      </c>
      <c r="AJ189">
        <f>AJ79*(1+INDEX($A:$BY,$E189,COLUMN(AJ189)))</f>
        <v/>
      </c>
      <c r="AK189">
        <f>AK79*(1+INDEX($A:$BY,$E189,COLUMN(AK189)))</f>
        <v/>
      </c>
      <c r="AL189">
        <f>AL79*(1+INDEX($A:$BY,$E189,COLUMN(AL189)))</f>
        <v/>
      </c>
      <c r="AM189">
        <f>AM79*(1+INDEX($A:$BY,$E189,COLUMN(AM189)))</f>
        <v/>
      </c>
      <c r="AN189">
        <f>AN79*(1+INDEX($A:$BY,$E189,COLUMN(AN189)))</f>
        <v/>
      </c>
      <c r="AO189">
        <f>AO79*(1+INDEX($A:$BY,$E189,COLUMN(AO189)))</f>
        <v/>
      </c>
      <c r="AP189">
        <f>AP79*(1+INDEX($A:$BY,$E189,COLUMN(AP189)))</f>
        <v/>
      </c>
      <c r="AQ189">
        <f>AQ79*(1+INDEX($A:$BY,$E189,COLUMN(AQ189)))</f>
        <v/>
      </c>
      <c r="AR189">
        <f>AR79*(1+INDEX($A:$BY,$E189,COLUMN(AR189)))</f>
        <v/>
      </c>
      <c r="AS189">
        <f>AS79*(1+INDEX($A:$BY,$E189,COLUMN(AS189)))</f>
        <v/>
      </c>
      <c r="AT189">
        <f>AT79*(1+INDEX($A:$BY,$E189,COLUMN(AT189)))</f>
        <v/>
      </c>
      <c r="AU189">
        <f>AU79*(1+INDEX($A:$BY,$E189,COLUMN(AU189)))</f>
        <v/>
      </c>
      <c r="AV189">
        <f>AV79*(1+INDEX($A:$BY,$E189,COLUMN(AV189)))</f>
        <v/>
      </c>
      <c r="AW189">
        <f>AW79*(1+INDEX($A:$BY,$E189,COLUMN(AW189)))</f>
        <v/>
      </c>
      <c r="AX189">
        <f>AX79*(1+INDEX($A:$BY,$E189,COLUMN(AX189)))</f>
        <v/>
      </c>
      <c r="AY189">
        <f>AY79*(1+INDEX($A:$BY,$E189,COLUMN(AY189)))</f>
        <v/>
      </c>
      <c r="AZ189">
        <f>AZ79*(1+INDEX($A:$BY,$E189,COLUMN(AZ189)))</f>
        <v/>
      </c>
      <c r="BA189">
        <f>BA79*(1+INDEX($A:$BY,$E189,COLUMN(BA189)))</f>
        <v/>
      </c>
      <c r="BB189">
        <f>BB79*(1+INDEX($A:$BY,$E189,COLUMN(BB189)))</f>
        <v/>
      </c>
      <c r="BC189">
        <f>BC79*(1+INDEX($A:$BY,$E189,COLUMN(BC189)))</f>
        <v/>
      </c>
      <c r="BD189">
        <f>BD79*(1+INDEX($A:$BY,$E189,COLUMN(BD189)))</f>
        <v/>
      </c>
      <c r="BE189">
        <f>BE79*(1+INDEX($A:$BY,$E189,COLUMN(BE189)))</f>
        <v/>
      </c>
      <c r="BF189">
        <f>BF79*(1+INDEX($A:$BY,$E189,COLUMN(BF189)))</f>
        <v/>
      </c>
      <c r="BG189">
        <f>BG79*(1+INDEX($A:$BY,$E189,COLUMN(BG189)))</f>
        <v/>
      </c>
      <c r="BH189">
        <f>BH79*(1+INDEX($A:$BY,$E189,COLUMN(BH189)))</f>
        <v/>
      </c>
      <c r="BI189">
        <f>BI79*(1+INDEX($A:$BY,$E189,COLUMN(BI189)))</f>
        <v/>
      </c>
      <c r="BJ189">
        <f>BJ79*(1+INDEX($A:$BY,$E189,COLUMN(BJ189)))</f>
        <v/>
      </c>
      <c r="BK189">
        <f>BK79*(1+INDEX($A:$BY,$E189,COLUMN(BK189)))</f>
        <v/>
      </c>
      <c r="BL189">
        <f>BL79*(1+INDEX($A:$BY,$E189,COLUMN(BL189)))</f>
        <v/>
      </c>
      <c r="BM189">
        <f>BM79*(1+INDEX($A:$BY,$E189,COLUMN(BM189)))</f>
        <v/>
      </c>
      <c r="BN189">
        <f>BN79*(1+INDEX($A:$BY,$E189,COLUMN(BN189)))</f>
        <v/>
      </c>
      <c r="BO189">
        <f>BO79*(1+INDEX($A:$BY,$E189,COLUMN(BO189)))</f>
        <v/>
      </c>
      <c r="BP189">
        <f>BP79*(1+INDEX($A:$BY,$E189,COLUMN(BP189)))</f>
        <v/>
      </c>
      <c r="BQ189">
        <f>BQ79*(1+INDEX($A:$BY,$E189,COLUMN(BQ189)))</f>
        <v/>
      </c>
      <c r="BR189">
        <f>BR79*(1+INDEX($A:$BY,$E189,COLUMN(BR189)))</f>
        <v/>
      </c>
      <c r="BS189">
        <f>BS79*(1+INDEX($A:$BY,$E189,COLUMN(BS189)))</f>
        <v/>
      </c>
      <c r="BT189">
        <f>BT79*(1+INDEX($A:$BY,$E189,COLUMN(BT189)))</f>
        <v/>
      </c>
      <c r="BU189">
        <f>BU79*(1+INDEX($A:$BY,$E189,COLUMN(BU189)))</f>
        <v/>
      </c>
      <c r="BV189">
        <f>BV79*(1+INDEX($A:$BY,$E189,COLUMN(BV189)))</f>
        <v/>
      </c>
      <c r="BW189">
        <f>BW79*(1+INDEX($A:$BY,$E189,COLUMN(BW189)))</f>
        <v/>
      </c>
      <c r="BX189">
        <f>BX79*(1+INDEX($A:$BY,$E189,COLUMN(BX189)))</f>
        <v/>
      </c>
      <c r="BY189">
        <f>BY79*(1+INDEX($A:$BY,$E189,COLUMN(BY189)))</f>
        <v/>
      </c>
    </row>
    <row r="190" spans="1:77">
      <c r="A190">
        <f>CONCATENATE(A$179,B190)</f>
        <v/>
      </c>
      <c r="B190" t="s">
        <v>52</v>
      </c>
      <c r="D190" t="s">
        <v>35</v>
      </c>
      <c r="E190">
        <f>MATCH($B190,$B$97:$B$107,0)+ROW($B$97)-1</f>
        <v/>
      </c>
      <c r="G190">
        <f>G80*(1+INDEX($A:$BY,$E190,COLUMN(G190)))</f>
        <v/>
      </c>
      <c r="H190">
        <f>H80*(1+INDEX($A:$BY,$E190,COLUMN(H190)))</f>
        <v/>
      </c>
      <c r="I190">
        <f>I80*(1+INDEX($A:$BY,$E190,COLUMN(I190)))</f>
        <v/>
      </c>
      <c r="J190">
        <f>J80*(1+INDEX($A:$BY,$E190,COLUMN(J190)))</f>
        <v/>
      </c>
      <c r="K190">
        <f>K80*(1+INDEX($A:$BY,$E190,COLUMN(K190)))</f>
        <v/>
      </c>
      <c r="L190">
        <f>L80*(1+INDEX($A:$BY,$E190,COLUMN(L190)))</f>
        <v/>
      </c>
      <c r="M190">
        <f>M80*(1+INDEX($A:$BY,$E190,COLUMN(M190)))</f>
        <v/>
      </c>
      <c r="N190">
        <f>N80*(1+INDEX($A:$BY,$E190,COLUMN(N190)))</f>
        <v/>
      </c>
      <c r="O190">
        <f>O80*(1+INDEX($A:$BY,$E190,COLUMN(O190)))</f>
        <v/>
      </c>
      <c r="P190">
        <f>P80*(1+INDEX($A:$BY,$E190,COLUMN(P190)))</f>
        <v/>
      </c>
      <c r="Q190">
        <f>Q80*(1+INDEX($A:$BY,$E190,COLUMN(Q190)))</f>
        <v/>
      </c>
      <c r="R190">
        <f>R80*(1+INDEX($A:$BY,$E190,COLUMN(R190)))</f>
        <v/>
      </c>
      <c r="S190">
        <f>S80*(1+INDEX($A:$BY,$E190,COLUMN(S190)))</f>
        <v/>
      </c>
      <c r="T190">
        <f>T80*(1+INDEX($A:$BY,$E190,COLUMN(T190)))</f>
        <v/>
      </c>
      <c r="U190">
        <f>U80*(1+INDEX($A:$BY,$E190,COLUMN(U190)))</f>
        <v/>
      </c>
      <c r="V190">
        <f>V80*(1+INDEX($A:$BY,$E190,COLUMN(V190)))</f>
        <v/>
      </c>
      <c r="W190">
        <f>W80*(1+INDEX($A:$BY,$E190,COLUMN(W190)))</f>
        <v/>
      </c>
      <c r="X190">
        <f>X80*(1+INDEX($A:$BY,$E190,COLUMN(X190)))</f>
        <v/>
      </c>
      <c r="Y190">
        <f>Y80*(1+INDEX($A:$BY,$E190,COLUMN(Y190)))</f>
        <v/>
      </c>
      <c r="Z190">
        <f>Z80*(1+INDEX($A:$BY,$E190,COLUMN(Z190)))</f>
        <v/>
      </c>
      <c r="AA190">
        <f>AA80*(1+INDEX($A:$BY,$E190,COLUMN(AA190)))</f>
        <v/>
      </c>
      <c r="AB190">
        <f>AB80*(1+INDEX($A:$BY,$E190,COLUMN(AB190)))</f>
        <v/>
      </c>
      <c r="AC190">
        <f>AC80*(1+INDEX($A:$BY,$E190,COLUMN(AC190)))</f>
        <v/>
      </c>
      <c r="AD190">
        <f>AD80*(1+INDEX($A:$BY,$E190,COLUMN(AD190)))</f>
        <v/>
      </c>
      <c r="AE190">
        <f>AE80*(1+INDEX($A:$BY,$E190,COLUMN(AE190)))</f>
        <v/>
      </c>
      <c r="AF190">
        <f>AF80*(1+INDEX($A:$BY,$E190,COLUMN(AF190)))</f>
        <v/>
      </c>
      <c r="AG190">
        <f>AG80*(1+INDEX($A:$BY,$E190,COLUMN(AG190)))</f>
        <v/>
      </c>
      <c r="AH190">
        <f>AH80*(1+INDEX($A:$BY,$E190,COLUMN(AH190)))</f>
        <v/>
      </c>
      <c r="AI190">
        <f>AI80*(1+INDEX($A:$BY,$E190,COLUMN(AI190)))</f>
        <v/>
      </c>
      <c r="AJ190">
        <f>AJ80*(1+INDEX($A:$BY,$E190,COLUMN(AJ190)))</f>
        <v/>
      </c>
      <c r="AK190">
        <f>AK80*(1+INDEX($A:$BY,$E190,COLUMN(AK190)))</f>
        <v/>
      </c>
      <c r="AL190">
        <f>AL80*(1+INDEX($A:$BY,$E190,COLUMN(AL190)))</f>
        <v/>
      </c>
      <c r="AM190">
        <f>AM80*(1+INDEX($A:$BY,$E190,COLUMN(AM190)))</f>
        <v/>
      </c>
      <c r="AN190">
        <f>AN80*(1+INDEX($A:$BY,$E190,COLUMN(AN190)))</f>
        <v/>
      </c>
      <c r="AO190">
        <f>AO80*(1+INDEX($A:$BY,$E190,COLUMN(AO190)))</f>
        <v/>
      </c>
      <c r="AP190">
        <f>AP80*(1+INDEX($A:$BY,$E190,COLUMN(AP190)))</f>
        <v/>
      </c>
      <c r="AQ190">
        <f>AQ80*(1+INDEX($A:$BY,$E190,COLUMN(AQ190)))</f>
        <v/>
      </c>
      <c r="AR190">
        <f>AR80*(1+INDEX($A:$BY,$E190,COLUMN(AR190)))</f>
        <v/>
      </c>
      <c r="AS190">
        <f>AS80*(1+INDEX($A:$BY,$E190,COLUMN(AS190)))</f>
        <v/>
      </c>
      <c r="AT190">
        <f>AT80*(1+INDEX($A:$BY,$E190,COLUMN(AT190)))</f>
        <v/>
      </c>
      <c r="AU190">
        <f>AU80*(1+INDEX($A:$BY,$E190,COLUMN(AU190)))</f>
        <v/>
      </c>
      <c r="AV190">
        <f>AV80*(1+INDEX($A:$BY,$E190,COLUMN(AV190)))</f>
        <v/>
      </c>
      <c r="AW190">
        <f>AW80*(1+INDEX($A:$BY,$E190,COLUMN(AW190)))</f>
        <v/>
      </c>
      <c r="AX190">
        <f>AX80*(1+INDEX($A:$BY,$E190,COLUMN(AX190)))</f>
        <v/>
      </c>
      <c r="AY190">
        <f>AY80*(1+INDEX($A:$BY,$E190,COLUMN(AY190)))</f>
        <v/>
      </c>
      <c r="AZ190">
        <f>AZ80*(1+INDEX($A:$BY,$E190,COLUMN(AZ190)))</f>
        <v/>
      </c>
      <c r="BA190">
        <f>BA80*(1+INDEX($A:$BY,$E190,COLUMN(BA190)))</f>
        <v/>
      </c>
      <c r="BB190">
        <f>BB80*(1+INDEX($A:$BY,$E190,COLUMN(BB190)))</f>
        <v/>
      </c>
      <c r="BC190">
        <f>BC80*(1+INDEX($A:$BY,$E190,COLUMN(BC190)))</f>
        <v/>
      </c>
      <c r="BD190">
        <f>BD80*(1+INDEX($A:$BY,$E190,COLUMN(BD190)))</f>
        <v/>
      </c>
      <c r="BE190">
        <f>BE80*(1+INDEX($A:$BY,$E190,COLUMN(BE190)))</f>
        <v/>
      </c>
      <c r="BF190">
        <f>BF80*(1+INDEX($A:$BY,$E190,COLUMN(BF190)))</f>
        <v/>
      </c>
      <c r="BG190">
        <f>BG80*(1+INDEX($A:$BY,$E190,COLUMN(BG190)))</f>
        <v/>
      </c>
      <c r="BH190">
        <f>BH80*(1+INDEX($A:$BY,$E190,COLUMN(BH190)))</f>
        <v/>
      </c>
      <c r="BI190">
        <f>BI80*(1+INDEX($A:$BY,$E190,COLUMN(BI190)))</f>
        <v/>
      </c>
      <c r="BJ190">
        <f>BJ80*(1+INDEX($A:$BY,$E190,COLUMN(BJ190)))</f>
        <v/>
      </c>
      <c r="BK190">
        <f>BK80*(1+INDEX($A:$BY,$E190,COLUMN(BK190)))</f>
        <v/>
      </c>
      <c r="BL190">
        <f>BL80*(1+INDEX($A:$BY,$E190,COLUMN(BL190)))</f>
        <v/>
      </c>
      <c r="BM190">
        <f>BM80*(1+INDEX($A:$BY,$E190,COLUMN(BM190)))</f>
        <v/>
      </c>
      <c r="BN190">
        <f>BN80*(1+INDEX($A:$BY,$E190,COLUMN(BN190)))</f>
        <v/>
      </c>
      <c r="BO190">
        <f>BO80*(1+INDEX($A:$BY,$E190,COLUMN(BO190)))</f>
        <v/>
      </c>
      <c r="BP190">
        <f>BP80*(1+INDEX($A:$BY,$E190,COLUMN(BP190)))</f>
        <v/>
      </c>
      <c r="BQ190">
        <f>BQ80*(1+INDEX($A:$BY,$E190,COLUMN(BQ190)))</f>
        <v/>
      </c>
      <c r="BR190">
        <f>BR80*(1+INDEX($A:$BY,$E190,COLUMN(BR190)))</f>
        <v/>
      </c>
      <c r="BS190">
        <f>BS80*(1+INDEX($A:$BY,$E190,COLUMN(BS190)))</f>
        <v/>
      </c>
      <c r="BT190">
        <f>BT80*(1+INDEX($A:$BY,$E190,COLUMN(BT190)))</f>
        <v/>
      </c>
      <c r="BU190">
        <f>BU80*(1+INDEX($A:$BY,$E190,COLUMN(BU190)))</f>
        <v/>
      </c>
      <c r="BV190">
        <f>BV80*(1+INDEX($A:$BY,$E190,COLUMN(BV190)))</f>
        <v/>
      </c>
      <c r="BW190">
        <f>BW80*(1+INDEX($A:$BY,$E190,COLUMN(BW190)))</f>
        <v/>
      </c>
      <c r="BX190">
        <f>BX80*(1+INDEX($A:$BY,$E190,COLUMN(BX190)))</f>
        <v/>
      </c>
      <c r="BY190">
        <f>BY80*(1+INDEX($A:$BY,$E190,COLUMN(BY190)))</f>
        <v/>
      </c>
    </row>
    <row r="191" spans="1:77">
      <c r="A191">
        <f>CONCATENATE(A$179,B191)</f>
        <v/>
      </c>
      <c r="B191" t="s">
        <v>40</v>
      </c>
      <c r="D191" t="s">
        <v>35</v>
      </c>
      <c r="G191">
        <f>SUM(G121,G131,G146,G158,G173)</f>
        <v/>
      </c>
      <c r="H191">
        <f>SUM(H121,H131,H146,H158,H173)</f>
        <v/>
      </c>
      <c r="I191">
        <f>SUM(I121,I131,I146,I158,I173)</f>
        <v/>
      </c>
      <c r="J191">
        <f>SUM(J121,J131,J146,J158,J173)</f>
        <v/>
      </c>
      <c r="K191">
        <f>SUM(K121,K131,K146,K158,K173)</f>
        <v/>
      </c>
      <c r="L191">
        <f>SUM(L121,L131,L146,L158,L173)</f>
        <v/>
      </c>
      <c r="M191">
        <f>SUM(M121,M131,M146,M158,M173)</f>
        <v/>
      </c>
      <c r="N191">
        <f>SUM(N121,N131,N146,N158,N173)</f>
        <v/>
      </c>
      <c r="O191">
        <f>SUM(O121,O131,O146,O158,O173)</f>
        <v/>
      </c>
      <c r="P191">
        <f>SUM(P121,P131,P146,P158,P173)</f>
        <v/>
      </c>
      <c r="Q191">
        <f>SUM(Q121,Q131,Q146,Q158,Q173)</f>
        <v/>
      </c>
      <c r="R191">
        <f>SUM(R121,R131,R146,R158,R173)</f>
        <v/>
      </c>
      <c r="S191">
        <f>SUM(S121,S131,S146,S158,S173)</f>
        <v/>
      </c>
      <c r="T191">
        <f>SUM(T121,T131,T146,T158,T173)</f>
        <v/>
      </c>
      <c r="U191">
        <f>SUM(U121,U131,U146,U158,U173)</f>
        <v/>
      </c>
      <c r="V191">
        <f>SUM(V121,V131,V146,V158,V173)</f>
        <v/>
      </c>
      <c r="W191">
        <f>SUM(W121,W131,W146,W158,W173)</f>
        <v/>
      </c>
      <c r="X191">
        <f>SUM(X121,X131,X146,X158,X173)</f>
        <v/>
      </c>
      <c r="Y191">
        <f>SUM(Y121,Y131,Y146,Y158,Y173)</f>
        <v/>
      </c>
      <c r="Z191">
        <f>SUM(Z121,Z131,Z146,Z158,Z173)</f>
        <v/>
      </c>
      <c r="AA191">
        <f>SUM(AA121,AA131,AA146,AA158,AA173)</f>
        <v/>
      </c>
      <c r="AB191">
        <f>SUM(AB121,AB131,AB146,AB158,AB173)</f>
        <v/>
      </c>
      <c r="AC191">
        <f>SUM(AC121,AC131,AC146,AC158,AC173)</f>
        <v/>
      </c>
      <c r="AD191">
        <f>SUM(AD121,AD131,AD146,AD158,AD173)</f>
        <v/>
      </c>
      <c r="AE191">
        <f>SUM(AE121,AE131,AE146,AE158,AE173)</f>
        <v/>
      </c>
      <c r="AF191">
        <f>SUM(AF121,AF131,AF146,AF158,AF173)</f>
        <v/>
      </c>
      <c r="AG191">
        <f>SUM(AG121,AG131,AG146,AG158,AG173)</f>
        <v/>
      </c>
      <c r="AH191">
        <f>SUM(AH121,AH131,AH146,AH158,AH173)</f>
        <v/>
      </c>
      <c r="AI191">
        <f>SUM(AI121,AI131,AI146,AI158,AI173)</f>
        <v/>
      </c>
      <c r="AJ191">
        <f>SUM(AJ121,AJ131,AJ146,AJ158,AJ173)</f>
        <v/>
      </c>
      <c r="AK191">
        <f>SUM(AK121,AK131,AK146,AK158,AK173)</f>
        <v/>
      </c>
      <c r="AL191">
        <f>SUM(AL121,AL131,AL146,AL158,AL173)</f>
        <v/>
      </c>
      <c r="AM191">
        <f>SUM(AM121,AM131,AM146,AM158,AM173)</f>
        <v/>
      </c>
      <c r="AN191">
        <f>SUM(AN121,AN131,AN146,AN158,AN173)</f>
        <v/>
      </c>
      <c r="AO191">
        <f>SUM(AO121,AO131,AO146,AO158,AO173)</f>
        <v/>
      </c>
      <c r="AP191">
        <f>SUM(AP121,AP131,AP146,AP158,AP173)</f>
        <v/>
      </c>
      <c r="AQ191">
        <f>SUM(AQ121,AQ131,AQ146,AQ158,AQ173)</f>
        <v/>
      </c>
      <c r="AR191">
        <f>SUM(AR121,AR131,AR146,AR158,AR173)</f>
        <v/>
      </c>
      <c r="AS191">
        <f>SUM(AS121,AS131,AS146,AS158,AS173)</f>
        <v/>
      </c>
      <c r="AT191">
        <f>SUM(AT121,AT131,AT146,AT158,AT173)</f>
        <v/>
      </c>
      <c r="AU191">
        <f>SUM(AU121,AU131,AU146,AU158,AU173)</f>
        <v/>
      </c>
      <c r="AV191">
        <f>SUM(AV121,AV131,AV146,AV158,AV173)</f>
        <v/>
      </c>
      <c r="AW191">
        <f>SUM(AW121,AW131,AW146,AW158,AW173)</f>
        <v/>
      </c>
      <c r="AX191">
        <f>SUM(AX121,AX131,AX146,AX158,AX173)</f>
        <v/>
      </c>
      <c r="AY191">
        <f>SUM(AY121,AY131,AY146,AY158,AY173)</f>
        <v/>
      </c>
      <c r="AZ191">
        <f>SUM(AZ121,AZ131,AZ146,AZ158,AZ173)</f>
        <v/>
      </c>
      <c r="BA191">
        <f>SUM(BA121,BA131,BA146,BA158,BA173)</f>
        <v/>
      </c>
      <c r="BB191">
        <f>SUM(BB121,BB131,BB146,BB158,BB173)</f>
        <v/>
      </c>
      <c r="BC191">
        <f>SUM(BC121,BC131,BC146,BC158,BC173)</f>
        <v/>
      </c>
      <c r="BD191">
        <f>SUM(BD121,BD131,BD146,BD158,BD173)</f>
        <v/>
      </c>
      <c r="BE191">
        <f>SUM(BE121,BE131,BE146,BE158,BE173)</f>
        <v/>
      </c>
      <c r="BF191">
        <f>SUM(BF121,BF131,BF146,BF158,BF173)</f>
        <v/>
      </c>
      <c r="BG191">
        <f>SUM(BG121,BG131,BG146,BG158,BG173)</f>
        <v/>
      </c>
      <c r="BH191">
        <f>SUM(BH121,BH131,BH146,BH158,BH173)</f>
        <v/>
      </c>
      <c r="BI191">
        <f>SUM(BI121,BI131,BI146,BI158,BI173)</f>
        <v/>
      </c>
      <c r="BJ191">
        <f>SUM(BJ121,BJ131,BJ146,BJ158,BJ173)</f>
        <v/>
      </c>
      <c r="BK191">
        <f>SUM(BK121,BK131,BK146,BK158,BK173)</f>
        <v/>
      </c>
      <c r="BL191">
        <f>SUM(BL121,BL131,BL146,BL158,BL173)</f>
        <v/>
      </c>
      <c r="BM191">
        <f>SUM(BM121,BM131,BM146,BM158,BM173)</f>
        <v/>
      </c>
      <c r="BN191">
        <f>SUM(BN121,BN131,BN146,BN158,BN173)</f>
        <v/>
      </c>
      <c r="BO191">
        <f>SUM(BO121,BO131,BO146,BO158,BO173)</f>
        <v/>
      </c>
      <c r="BP191">
        <f>SUM(BP121,BP131,BP146,BP158,BP173)</f>
        <v/>
      </c>
      <c r="BQ191">
        <f>SUM(BQ121,BQ131,BQ146,BQ158,BQ173)</f>
        <v/>
      </c>
      <c r="BR191">
        <f>SUM(BR121,BR131,BR146,BR158,BR173)</f>
        <v/>
      </c>
      <c r="BS191">
        <f>SUM(BS121,BS131,BS146,BS158,BS173)</f>
        <v/>
      </c>
      <c r="BT191">
        <f>SUM(BT121,BT131,BT146,BT158,BT173)</f>
        <v/>
      </c>
      <c r="BU191">
        <f>SUM(BU121,BU131,BU146,BU158,BU173)</f>
        <v/>
      </c>
      <c r="BV191">
        <f>SUM(BV121,BV131,BV146,BV158,BV173)</f>
        <v/>
      </c>
      <c r="BW191">
        <f>SUM(BW121,BW131,BW146,BW158,BW173)</f>
        <v/>
      </c>
      <c r="BX191">
        <f>SUM(BX121,BX131,BX146,BX158,BX173)</f>
        <v/>
      </c>
      <c r="BY191">
        <f>SUM(BY121,BY131,BY146,BY158,BY173)</f>
        <v/>
      </c>
    </row>
    <row r="192" spans="1:77">
      <c r="A192">
        <f>CONCATENATE(A$179,B192)</f>
        <v/>
      </c>
      <c r="B192" t="s">
        <v>42</v>
      </c>
      <c r="D192" t="s">
        <v>35</v>
      </c>
      <c r="G192">
        <f>SUM(G122,G132,G147,G159,G174)</f>
        <v/>
      </c>
      <c r="H192">
        <f>SUM(H122,H132,H147,H159,H174)</f>
        <v/>
      </c>
      <c r="I192">
        <f>SUM(I122,I132,I147,I159,I174)</f>
        <v/>
      </c>
      <c r="J192">
        <f>SUM(J122,J132,J147,J159,J174)</f>
        <v/>
      </c>
      <c r="K192">
        <f>SUM(K122,K132,K147,K159,K174)</f>
        <v/>
      </c>
      <c r="L192">
        <f>SUM(L122,L132,L147,L159,L174)</f>
        <v/>
      </c>
      <c r="M192">
        <f>SUM(M122,M132,M147,M159,M174)</f>
        <v/>
      </c>
      <c r="N192">
        <f>SUM(N122,N132,N147,N159,N174)</f>
        <v/>
      </c>
      <c r="O192">
        <f>SUM(O122,O132,O147,O159,O174)</f>
        <v/>
      </c>
      <c r="P192">
        <f>SUM(P122,P132,P147,P159,P174)</f>
        <v/>
      </c>
      <c r="Q192">
        <f>SUM(Q122,Q132,Q147,Q159,Q174)</f>
        <v/>
      </c>
      <c r="R192">
        <f>SUM(R122,R132,R147,R159,R174)</f>
        <v/>
      </c>
      <c r="S192">
        <f>SUM(S122,S132,S147,S159,S174)</f>
        <v/>
      </c>
      <c r="T192">
        <f>SUM(T122,T132,T147,T159,T174)</f>
        <v/>
      </c>
      <c r="U192">
        <f>SUM(U122,U132,U147,U159,U174)</f>
        <v/>
      </c>
      <c r="V192">
        <f>SUM(V122,V132,V147,V159,V174)</f>
        <v/>
      </c>
      <c r="W192">
        <f>SUM(W122,W132,W147,W159,W174)</f>
        <v/>
      </c>
      <c r="X192">
        <f>SUM(X122,X132,X147,X159,X174)</f>
        <v/>
      </c>
      <c r="Y192">
        <f>SUM(Y122,Y132,Y147,Y159,Y174)</f>
        <v/>
      </c>
      <c r="Z192">
        <f>SUM(Z122,Z132,Z147,Z159,Z174)</f>
        <v/>
      </c>
      <c r="AA192">
        <f>SUM(AA122,AA132,AA147,AA159,AA174)</f>
        <v/>
      </c>
      <c r="AB192">
        <f>SUM(AB122,AB132,AB147,AB159,AB174)</f>
        <v/>
      </c>
      <c r="AC192">
        <f>SUM(AC122,AC132,AC147,AC159,AC174)</f>
        <v/>
      </c>
      <c r="AD192">
        <f>SUM(AD122,AD132,AD147,AD159,AD174)</f>
        <v/>
      </c>
      <c r="AE192">
        <f>SUM(AE122,AE132,AE147,AE159,AE174)</f>
        <v/>
      </c>
      <c r="AF192">
        <f>SUM(AF122,AF132,AF147,AF159,AF174)</f>
        <v/>
      </c>
      <c r="AG192">
        <f>SUM(AG122,AG132,AG147,AG159,AG174)</f>
        <v/>
      </c>
      <c r="AH192">
        <f>SUM(AH122,AH132,AH147,AH159,AH174)</f>
        <v/>
      </c>
      <c r="AI192">
        <f>SUM(AI122,AI132,AI147,AI159,AI174)</f>
        <v/>
      </c>
      <c r="AJ192">
        <f>SUM(AJ122,AJ132,AJ147,AJ159,AJ174)</f>
        <v/>
      </c>
      <c r="AK192">
        <f>SUM(AK122,AK132,AK147,AK159,AK174)</f>
        <v/>
      </c>
      <c r="AL192">
        <f>SUM(AL122,AL132,AL147,AL159,AL174)</f>
        <v/>
      </c>
      <c r="AM192">
        <f>SUM(AM122,AM132,AM147,AM159,AM174)</f>
        <v/>
      </c>
      <c r="AN192">
        <f>SUM(AN122,AN132,AN147,AN159,AN174)</f>
        <v/>
      </c>
      <c r="AO192">
        <f>SUM(AO122,AO132,AO147,AO159,AO174)</f>
        <v/>
      </c>
      <c r="AP192">
        <f>SUM(AP122,AP132,AP147,AP159,AP174)</f>
        <v/>
      </c>
      <c r="AQ192">
        <f>SUM(AQ122,AQ132,AQ147,AQ159,AQ174)</f>
        <v/>
      </c>
      <c r="AR192">
        <f>SUM(AR122,AR132,AR147,AR159,AR174)</f>
        <v/>
      </c>
      <c r="AS192">
        <f>SUM(AS122,AS132,AS147,AS159,AS174)</f>
        <v/>
      </c>
      <c r="AT192">
        <f>SUM(AT122,AT132,AT147,AT159,AT174)</f>
        <v/>
      </c>
      <c r="AU192">
        <f>SUM(AU122,AU132,AU147,AU159,AU174)</f>
        <v/>
      </c>
      <c r="AV192">
        <f>SUM(AV122,AV132,AV147,AV159,AV174)</f>
        <v/>
      </c>
      <c r="AW192">
        <f>SUM(AW122,AW132,AW147,AW159,AW174)</f>
        <v/>
      </c>
      <c r="AX192">
        <f>SUM(AX122,AX132,AX147,AX159,AX174)</f>
        <v/>
      </c>
      <c r="AY192">
        <f>SUM(AY122,AY132,AY147,AY159,AY174)</f>
        <v/>
      </c>
      <c r="AZ192">
        <f>SUM(AZ122,AZ132,AZ147,AZ159,AZ174)</f>
        <v/>
      </c>
      <c r="BA192">
        <f>SUM(BA122,BA132,BA147,BA159,BA174)</f>
        <v/>
      </c>
      <c r="BB192">
        <f>SUM(BB122,BB132,BB147,BB159,BB174)</f>
        <v/>
      </c>
      <c r="BC192">
        <f>SUM(BC122,BC132,BC147,BC159,BC174)</f>
        <v/>
      </c>
      <c r="BD192">
        <f>SUM(BD122,BD132,BD147,BD159,BD174)</f>
        <v/>
      </c>
      <c r="BE192">
        <f>SUM(BE122,BE132,BE147,BE159,BE174)</f>
        <v/>
      </c>
      <c r="BF192">
        <f>SUM(BF122,BF132,BF147,BF159,BF174)</f>
        <v/>
      </c>
      <c r="BG192">
        <f>SUM(BG122,BG132,BG147,BG159,BG174)</f>
        <v/>
      </c>
      <c r="BH192">
        <f>SUM(BH122,BH132,BH147,BH159,BH174)</f>
        <v/>
      </c>
      <c r="BI192">
        <f>SUM(BI122,BI132,BI147,BI159,BI174)</f>
        <v/>
      </c>
      <c r="BJ192">
        <f>SUM(BJ122,BJ132,BJ147,BJ159,BJ174)</f>
        <v/>
      </c>
      <c r="BK192">
        <f>SUM(BK122,BK132,BK147,BK159,BK174)</f>
        <v/>
      </c>
      <c r="BL192">
        <f>SUM(BL122,BL132,BL147,BL159,BL174)</f>
        <v/>
      </c>
      <c r="BM192">
        <f>SUM(BM122,BM132,BM147,BM159,BM174)</f>
        <v/>
      </c>
      <c r="BN192">
        <f>SUM(BN122,BN132,BN147,BN159,BN174)</f>
        <v/>
      </c>
      <c r="BO192">
        <f>SUM(BO122,BO132,BO147,BO159,BO174)</f>
        <v/>
      </c>
      <c r="BP192">
        <f>SUM(BP122,BP132,BP147,BP159,BP174)</f>
        <v/>
      </c>
      <c r="BQ192">
        <f>SUM(BQ122,BQ132,BQ147,BQ159,BQ174)</f>
        <v/>
      </c>
      <c r="BR192">
        <f>SUM(BR122,BR132,BR147,BR159,BR174)</f>
        <v/>
      </c>
      <c r="BS192">
        <f>SUM(BS122,BS132,BS147,BS159,BS174)</f>
        <v/>
      </c>
      <c r="BT192">
        <f>SUM(BT122,BT132,BT147,BT159,BT174)</f>
        <v/>
      </c>
      <c r="BU192">
        <f>SUM(BU122,BU132,BU147,BU159,BU174)</f>
        <v/>
      </c>
      <c r="BV192">
        <f>SUM(BV122,BV132,BV147,BV159,BV174)</f>
        <v/>
      </c>
      <c r="BW192">
        <f>SUM(BW122,BW132,BW147,BW159,BW174)</f>
        <v/>
      </c>
      <c r="BX192">
        <f>SUM(BX122,BX132,BX147,BX159,BX174)</f>
        <v/>
      </c>
      <c r="BY192">
        <f>SUM(BY122,BY132,BY147,BY159,BY174)</f>
        <v/>
      </c>
    </row>
    <row r="193" spans="1:77">
      <c r="A193">
        <f>CONCATENATE(A$179,B193)</f>
        <v/>
      </c>
      <c r="B193" t="s">
        <v>56</v>
      </c>
      <c r="D193" t="s">
        <v>35</v>
      </c>
      <c r="G193">
        <f>SUM(G133,G149,G160,G175)</f>
        <v/>
      </c>
      <c r="H193">
        <f>SUM(H133,H149,H160,H175)</f>
        <v/>
      </c>
      <c r="I193">
        <f>SUM(I133,I149,I160,I175)</f>
        <v/>
      </c>
      <c r="J193">
        <f>SUM(J133,J149,J160,J175)</f>
        <v/>
      </c>
      <c r="K193">
        <f>SUM(K133,K149,K160,K175)</f>
        <v/>
      </c>
      <c r="L193">
        <f>SUM(L133,L149,L160,L175)</f>
        <v/>
      </c>
      <c r="M193">
        <f>SUM(M133,M149,M160,M175)</f>
        <v/>
      </c>
      <c r="N193">
        <f>SUM(N133,N149,N160,N175)</f>
        <v/>
      </c>
      <c r="O193">
        <f>SUM(O133,O149,O160,O175)</f>
        <v/>
      </c>
      <c r="P193">
        <f>SUM(P133,P149,P160,P175)</f>
        <v/>
      </c>
      <c r="Q193">
        <f>SUM(Q133,Q149,Q160,Q175)</f>
        <v/>
      </c>
      <c r="R193">
        <f>SUM(R133,R149,R160,R175)</f>
        <v/>
      </c>
      <c r="S193">
        <f>SUM(S133,S149,S160,S175)</f>
        <v/>
      </c>
      <c r="T193">
        <f>SUM(T133,T149,T160,T175)</f>
        <v/>
      </c>
      <c r="U193">
        <f>SUM(U133,U149,U160,U175)</f>
        <v/>
      </c>
      <c r="V193">
        <f>SUM(V133,V149,V160,V175)</f>
        <v/>
      </c>
      <c r="W193">
        <f>SUM(W133,W149,W160,W175)</f>
        <v/>
      </c>
      <c r="X193">
        <f>SUM(X133,X149,X160,X175)</f>
        <v/>
      </c>
      <c r="Y193">
        <f>SUM(Y133,Y149,Y160,Y175)</f>
        <v/>
      </c>
      <c r="Z193">
        <f>SUM(Z133,Z149,Z160,Z175)</f>
        <v/>
      </c>
      <c r="AA193">
        <f>SUM(AA133,AA149,AA160,AA175)</f>
        <v/>
      </c>
      <c r="AB193">
        <f>SUM(AB133,AB149,AB160,AB175)</f>
        <v/>
      </c>
      <c r="AC193">
        <f>SUM(AC133,AC149,AC160,AC175)</f>
        <v/>
      </c>
      <c r="AD193">
        <f>SUM(AD133,AD149,AD160,AD175)</f>
        <v/>
      </c>
      <c r="AE193">
        <f>SUM(AE133,AE149,AE160,AE175)</f>
        <v/>
      </c>
      <c r="AF193">
        <f>SUM(AF133,AF149,AF160,AF175)</f>
        <v/>
      </c>
      <c r="AG193">
        <f>SUM(AG133,AG149,AG160,AG175)</f>
        <v/>
      </c>
      <c r="AH193">
        <f>SUM(AH133,AH149,AH160,AH175)</f>
        <v/>
      </c>
      <c r="AI193">
        <f>SUM(AI133,AI149,AI160,AI175)</f>
        <v/>
      </c>
      <c r="AJ193">
        <f>SUM(AJ133,AJ149,AJ160,AJ175)</f>
        <v/>
      </c>
      <c r="AK193">
        <f>SUM(AK133,AK149,AK160,AK175)</f>
        <v/>
      </c>
      <c r="AL193">
        <f>SUM(AL133,AL149,AL160,AL175)</f>
        <v/>
      </c>
      <c r="AM193">
        <f>SUM(AM133,AM149,AM160,AM175)</f>
        <v/>
      </c>
      <c r="AN193">
        <f>SUM(AN133,AN149,AN160,AN175)</f>
        <v/>
      </c>
      <c r="AO193">
        <f>SUM(AO133,AO149,AO160,AO175)</f>
        <v/>
      </c>
      <c r="AP193">
        <f>SUM(AP133,AP149,AP160,AP175)</f>
        <v/>
      </c>
      <c r="AQ193">
        <f>SUM(AQ133,AQ149,AQ160,AQ175)</f>
        <v/>
      </c>
      <c r="AR193">
        <f>SUM(AR133,AR149,AR160,AR175)</f>
        <v/>
      </c>
      <c r="AS193">
        <f>SUM(AS133,AS149,AS160,AS175)</f>
        <v/>
      </c>
      <c r="AT193">
        <f>SUM(AT133,AT149,AT160,AT175)</f>
        <v/>
      </c>
      <c r="AU193">
        <f>SUM(AU133,AU149,AU160,AU175)</f>
        <v/>
      </c>
      <c r="AV193">
        <f>SUM(AV133,AV149,AV160,AV175)</f>
        <v/>
      </c>
      <c r="AW193">
        <f>SUM(AW133,AW149,AW160,AW175)</f>
        <v/>
      </c>
      <c r="AX193">
        <f>SUM(AX133,AX149,AX160,AX175)</f>
        <v/>
      </c>
      <c r="AY193">
        <f>SUM(AY133,AY149,AY160,AY175)</f>
        <v/>
      </c>
      <c r="AZ193">
        <f>SUM(AZ133,AZ149,AZ160,AZ175)</f>
        <v/>
      </c>
      <c r="BA193">
        <f>SUM(BA133,BA149,BA160,BA175)</f>
        <v/>
      </c>
      <c r="BB193">
        <f>SUM(BB133,BB149,BB160,BB175)</f>
        <v/>
      </c>
      <c r="BC193">
        <f>SUM(BC133,BC149,BC160,BC175)</f>
        <v/>
      </c>
      <c r="BD193">
        <f>SUM(BD133,BD149,BD160,BD175)</f>
        <v/>
      </c>
      <c r="BE193">
        <f>SUM(BE133,BE149,BE160,BE175)</f>
        <v/>
      </c>
      <c r="BF193">
        <f>SUM(BF133,BF149,BF160,BF175)</f>
        <v/>
      </c>
      <c r="BG193">
        <f>SUM(BG133,BG149,BG160,BG175)</f>
        <v/>
      </c>
      <c r="BH193">
        <f>SUM(BH133,BH149,BH160,BH175)</f>
        <v/>
      </c>
      <c r="BI193">
        <f>SUM(BI133,BI149,BI160,BI175)</f>
        <v/>
      </c>
      <c r="BJ193">
        <f>SUM(BJ133,BJ149,BJ160,BJ175)</f>
        <v/>
      </c>
      <c r="BK193">
        <f>SUM(BK133,BK149,BK160,BK175)</f>
        <v/>
      </c>
      <c r="BL193">
        <f>SUM(BL133,BL149,BL160,BL175)</f>
        <v/>
      </c>
      <c r="BM193">
        <f>SUM(BM133,BM149,BM160,BM175)</f>
        <v/>
      </c>
      <c r="BN193">
        <f>SUM(BN133,BN149,BN160,BN175)</f>
        <v/>
      </c>
      <c r="BO193">
        <f>SUM(BO133,BO149,BO160,BO175)</f>
        <v/>
      </c>
      <c r="BP193">
        <f>SUM(BP133,BP149,BP160,BP175)</f>
        <v/>
      </c>
      <c r="BQ193">
        <f>SUM(BQ133,BQ149,BQ160,BQ175)</f>
        <v/>
      </c>
      <c r="BR193">
        <f>SUM(BR133,BR149,BR160,BR175)</f>
        <v/>
      </c>
      <c r="BS193">
        <f>SUM(BS133,BS149,BS160,BS175)</f>
        <v/>
      </c>
      <c r="BT193">
        <f>SUM(BT133,BT149,BT160,BT175)</f>
        <v/>
      </c>
      <c r="BU193">
        <f>SUM(BU133,BU149,BU160,BU175)</f>
        <v/>
      </c>
      <c r="BV193">
        <f>SUM(BV133,BV149,BV160,BV175)</f>
        <v/>
      </c>
      <c r="BW193">
        <f>SUM(BW133,BW149,BW160,BW175)</f>
        <v/>
      </c>
      <c r="BX193">
        <f>SUM(BX133,BX149,BX160,BX175)</f>
        <v/>
      </c>
      <c r="BY193">
        <f>SUM(BY133,BY149,BY160,BY175)</f>
        <v/>
      </c>
    </row>
    <row r="194" spans="1:77">
      <c r="B194" t="s">
        <v>58</v>
      </c>
      <c r="D194" t="s">
        <v>35</v>
      </c>
      <c r="G194">
        <f>G176+G161+G149+G134</f>
        <v/>
      </c>
      <c r="H194">
        <f>H176+H161+H149+H134</f>
        <v/>
      </c>
      <c r="I194">
        <f>I176+I161+I149+I134</f>
        <v/>
      </c>
      <c r="J194">
        <f>J176+J161+J149+J134</f>
        <v/>
      </c>
      <c r="K194">
        <f>K176+K161+K149+K134</f>
        <v/>
      </c>
      <c r="L194">
        <f>L176+L161+L149+L134</f>
        <v/>
      </c>
      <c r="M194">
        <f>M176+M161+M149+M134</f>
        <v/>
      </c>
      <c r="N194">
        <f>N176+N161+N149+N134</f>
        <v/>
      </c>
      <c r="O194">
        <f>O176+O161+O149+O134</f>
        <v/>
      </c>
      <c r="P194">
        <f>P176+P161+P149+P134</f>
        <v/>
      </c>
      <c r="Q194">
        <f>Q176+Q161+Q149+Q134</f>
        <v/>
      </c>
      <c r="R194">
        <f>R176+R161+R149+R134</f>
        <v/>
      </c>
      <c r="S194">
        <f>S176+S161+S149+S134</f>
        <v/>
      </c>
      <c r="T194">
        <f>T176+T161+T149+T134</f>
        <v/>
      </c>
      <c r="U194">
        <f>U176+U161+U149+U134</f>
        <v/>
      </c>
      <c r="V194">
        <f>V176+V161+V149+V134</f>
        <v/>
      </c>
      <c r="W194">
        <f>W176+W161+W149+W134</f>
        <v/>
      </c>
      <c r="X194">
        <f>X176+X161+X149+X134</f>
        <v/>
      </c>
      <c r="Y194">
        <f>Y176+Y161+Y149+Y134</f>
        <v/>
      </c>
      <c r="Z194">
        <f>Z176+Z161+Z149+Z134</f>
        <v/>
      </c>
      <c r="AA194">
        <f>AA176+AA161+AA149+AA134</f>
        <v/>
      </c>
      <c r="AB194">
        <f>AB176+AB161+AB149+AB134</f>
        <v/>
      </c>
      <c r="AC194">
        <f>AC176+AC161+AC149+AC134</f>
        <v/>
      </c>
      <c r="AD194">
        <f>AD176+AD161+AD149+AD134</f>
        <v/>
      </c>
      <c r="AE194">
        <f>AE176+AE161+AE149+AE134</f>
        <v/>
      </c>
      <c r="AF194">
        <f>AF176+AF161+AF149+AF134</f>
        <v/>
      </c>
      <c r="AG194">
        <f>AG176+AG161+AG149+AG134</f>
        <v/>
      </c>
      <c r="AH194">
        <f>AH176+AH161+AH149+AH134</f>
        <v/>
      </c>
      <c r="AI194">
        <f>AI176+AI161+AI149+AI134</f>
        <v/>
      </c>
      <c r="AJ194">
        <f>AJ176+AJ161+AJ149+AJ134</f>
        <v/>
      </c>
      <c r="AK194">
        <f>AK176+AK161+AK149+AK134</f>
        <v/>
      </c>
      <c r="AL194">
        <f>AL176+AL161+AL149+AL134</f>
        <v/>
      </c>
      <c r="AM194">
        <f>AM176+AM161+AM149+AM134</f>
        <v/>
      </c>
      <c r="AN194">
        <f>AN176+AN161+AN149+AN134</f>
        <v/>
      </c>
      <c r="AO194">
        <f>AO176+AO161+AO149+AO134</f>
        <v/>
      </c>
      <c r="AP194">
        <f>AP176+AP161+AP149+AP134</f>
        <v/>
      </c>
      <c r="AQ194">
        <f>AQ176+AQ161+AQ149+AQ134</f>
        <v/>
      </c>
      <c r="AR194">
        <f>AR176+AR161+AR149+AR134</f>
        <v/>
      </c>
      <c r="AS194">
        <f>AS176+AS161+AS149+AS134</f>
        <v/>
      </c>
      <c r="AT194">
        <f>AT176+AT161+AT149+AT134</f>
        <v/>
      </c>
      <c r="AU194">
        <f>AU176+AU161+AU149+AU134</f>
        <v/>
      </c>
      <c r="AV194">
        <f>AV176+AV161+AV149+AV134</f>
        <v/>
      </c>
      <c r="AW194">
        <f>AW176+AW161+AW149+AW134</f>
        <v/>
      </c>
      <c r="AX194">
        <f>AX176+AX161+AX149+AX134</f>
        <v/>
      </c>
      <c r="AY194">
        <f>AY176+AY161+AY149+AY134</f>
        <v/>
      </c>
      <c r="AZ194">
        <f>AZ176+AZ161+AZ149+AZ134</f>
        <v/>
      </c>
      <c r="BA194">
        <f>BA176+BA161+BA149+BA134</f>
        <v/>
      </c>
      <c r="BB194">
        <f>BB176+BB161+BB149+BB134</f>
        <v/>
      </c>
      <c r="BC194">
        <f>BC176+BC161+BC149+BC134</f>
        <v/>
      </c>
      <c r="BD194">
        <f>BD176+BD161+BD149+BD134</f>
        <v/>
      </c>
      <c r="BE194">
        <f>BE176+BE161+BE149+BE134</f>
        <v/>
      </c>
      <c r="BF194">
        <f>BF176+BF161+BF149+BF134</f>
        <v/>
      </c>
      <c r="BG194">
        <f>BG176+BG161+BG149+BG134</f>
        <v/>
      </c>
      <c r="BH194">
        <f>BH176+BH161+BH149+BH134</f>
        <v/>
      </c>
      <c r="BI194">
        <f>BI176+BI161+BI149+BI134</f>
        <v/>
      </c>
      <c r="BJ194">
        <f>BJ176+BJ161+BJ149+BJ134</f>
        <v/>
      </c>
      <c r="BK194">
        <f>BK176+BK161+BK149+BK134</f>
        <v/>
      </c>
      <c r="BL194">
        <f>BL176+BL161+BL149+BL134</f>
        <v/>
      </c>
      <c r="BM194">
        <f>BM176+BM161+BM149+BM134</f>
        <v/>
      </c>
      <c r="BN194">
        <f>BN176+BN161+BN149+BN134</f>
        <v/>
      </c>
      <c r="BO194">
        <f>BO176+BO161+BO149+BO134</f>
        <v/>
      </c>
      <c r="BP194">
        <f>BP176+BP161+BP149+BP134</f>
        <v/>
      </c>
      <c r="BQ194">
        <f>BQ176+BQ161+BQ149+BQ134</f>
        <v/>
      </c>
      <c r="BR194">
        <f>BR176+BR161+BR149+BR134</f>
        <v/>
      </c>
      <c r="BS194">
        <f>BS176+BS161+BS149+BS134</f>
        <v/>
      </c>
      <c r="BT194">
        <f>BT176+BT161+BT149+BT134</f>
        <v/>
      </c>
      <c r="BU194">
        <f>BU176+BU161+BU149+BU134</f>
        <v/>
      </c>
      <c r="BV194">
        <f>BV176+BV161+BV149+BV134</f>
        <v/>
      </c>
      <c r="BW194">
        <f>BW176+BW161+BW149+BW134</f>
        <v/>
      </c>
      <c r="BX194">
        <f>BX176+BX161+BX149+BX134</f>
        <v/>
      </c>
      <c r="BY194">
        <f>BY176+BY161+BY149+BY134</f>
        <v/>
      </c>
    </row>
    <row r="195" spans="1:77">
      <c r="B195" t="s">
        <v>86</v>
      </c>
      <c r="D195" t="s">
        <v>35</v>
      </c>
      <c r="G195">
        <f>G177+G162</f>
        <v/>
      </c>
      <c r="H195">
        <f>H177+H162</f>
        <v/>
      </c>
      <c r="I195">
        <f>I177+I162</f>
        <v/>
      </c>
      <c r="J195">
        <f>J177+J162</f>
        <v/>
      </c>
      <c r="K195">
        <f>K177+K162</f>
        <v/>
      </c>
      <c r="L195">
        <f>L177+L162</f>
        <v/>
      </c>
      <c r="M195">
        <f>M177+M162</f>
        <v/>
      </c>
      <c r="N195">
        <f>N177+N162</f>
        <v/>
      </c>
      <c r="O195">
        <f>O177+O162</f>
        <v/>
      </c>
      <c r="P195">
        <f>P177+P162</f>
        <v/>
      </c>
      <c r="Q195">
        <f>Q177+Q162</f>
        <v/>
      </c>
      <c r="R195">
        <f>R177+R162</f>
        <v/>
      </c>
      <c r="S195">
        <f>S177+S162</f>
        <v/>
      </c>
      <c r="T195">
        <f>T177+T162</f>
        <v/>
      </c>
      <c r="U195">
        <f>U177+U162</f>
        <v/>
      </c>
      <c r="V195">
        <f>V177+V162</f>
        <v/>
      </c>
      <c r="W195">
        <f>W177+W162</f>
        <v/>
      </c>
      <c r="X195">
        <f>X177+X162</f>
        <v/>
      </c>
      <c r="Y195">
        <f>Y177+Y162</f>
        <v/>
      </c>
      <c r="Z195">
        <f>Z177+Z162</f>
        <v/>
      </c>
      <c r="AA195">
        <f>AA177+AA162</f>
        <v/>
      </c>
      <c r="AB195">
        <f>AB177+AB162</f>
        <v/>
      </c>
      <c r="AC195">
        <f>AC177+AC162</f>
        <v/>
      </c>
      <c r="AD195">
        <f>AD177+AD162</f>
        <v/>
      </c>
      <c r="AE195">
        <f>AE177+AE162</f>
        <v/>
      </c>
      <c r="AF195">
        <f>AF177+AF162</f>
        <v/>
      </c>
      <c r="AG195">
        <f>AG177+AG162</f>
        <v/>
      </c>
      <c r="AH195">
        <f>AH177+AH162</f>
        <v/>
      </c>
      <c r="AI195">
        <f>AI177+AI162</f>
        <v/>
      </c>
      <c r="AJ195">
        <f>AJ177+AJ162</f>
        <v/>
      </c>
      <c r="AK195">
        <f>AK177+AK162</f>
        <v/>
      </c>
      <c r="AL195">
        <f>AL177+AL162</f>
        <v/>
      </c>
      <c r="AM195">
        <f>AM177+AM162</f>
        <v/>
      </c>
      <c r="AN195">
        <f>AN177+AN162</f>
        <v/>
      </c>
      <c r="AO195">
        <f>AO177+AO162</f>
        <v/>
      </c>
      <c r="AP195">
        <f>AP177+AP162</f>
        <v/>
      </c>
      <c r="AQ195">
        <f>AQ177+AQ162</f>
        <v/>
      </c>
      <c r="AR195">
        <f>AR177+AR162</f>
        <v/>
      </c>
      <c r="AS195">
        <f>AS177+AS162</f>
        <v/>
      </c>
      <c r="AT195">
        <f>AT177+AT162</f>
        <v/>
      </c>
      <c r="AU195">
        <f>AU177+AU162</f>
        <v/>
      </c>
      <c r="AV195">
        <f>AV177+AV162</f>
        <v/>
      </c>
      <c r="AW195">
        <f>AW177+AW162</f>
        <v/>
      </c>
      <c r="AX195">
        <f>AX177+AX162</f>
        <v/>
      </c>
      <c r="AY195">
        <f>AY177+AY162</f>
        <v/>
      </c>
      <c r="AZ195">
        <f>AZ177+AZ162</f>
        <v/>
      </c>
      <c r="BA195">
        <f>BA177+BA162</f>
        <v/>
      </c>
      <c r="BB195">
        <f>BB177+BB162</f>
        <v/>
      </c>
      <c r="BC195">
        <f>BC177+BC162</f>
        <v/>
      </c>
      <c r="BD195">
        <f>BD177+BD162</f>
        <v/>
      </c>
      <c r="BE195">
        <f>BE177+BE162</f>
        <v/>
      </c>
      <c r="BF195">
        <f>BF177+BF162</f>
        <v/>
      </c>
      <c r="BG195">
        <f>BG177+BG162</f>
        <v/>
      </c>
      <c r="BH195">
        <f>BH177+BH162</f>
        <v/>
      </c>
      <c r="BI195">
        <f>BI177+BI162</f>
        <v/>
      </c>
      <c r="BJ195">
        <f>BJ177+BJ162</f>
        <v/>
      </c>
      <c r="BK195">
        <f>BK177+BK162</f>
        <v/>
      </c>
      <c r="BL195">
        <f>BL177+BL162</f>
        <v/>
      </c>
      <c r="BM195">
        <f>BM177+BM162</f>
        <v/>
      </c>
      <c r="BN195">
        <f>BN177+BN162</f>
        <v/>
      </c>
      <c r="BO195">
        <f>BO177+BO162</f>
        <v/>
      </c>
      <c r="BP195">
        <f>BP177+BP162</f>
        <v/>
      </c>
      <c r="BQ195">
        <f>BQ177+BQ162</f>
        <v/>
      </c>
      <c r="BR195">
        <f>BR177+BR162</f>
        <v/>
      </c>
      <c r="BS195">
        <f>BS177+BS162</f>
        <v/>
      </c>
      <c r="BT195">
        <f>BT177+BT162</f>
        <v/>
      </c>
      <c r="BU195">
        <f>BU177+BU162</f>
        <v/>
      </c>
      <c r="BV195">
        <f>BV177+BV162</f>
        <v/>
      </c>
      <c r="BW195">
        <f>BW177+BW162</f>
        <v/>
      </c>
      <c r="BX195">
        <f>BX177+BX162</f>
        <v/>
      </c>
      <c r="BY195">
        <f>BY177+BY162</f>
        <v/>
      </c>
    </row>
    <row r="196" spans="1:77">
      <c r="A196">
        <f>CONCATENATE(A$179,B196)</f>
        <v/>
      </c>
      <c r="B196" t="s">
        <v>44</v>
      </c>
      <c r="D196" t="s">
        <v>35</v>
      </c>
      <c r="G196">
        <f>SUM(G178,G168,G163,G150,G135,G123)</f>
        <v/>
      </c>
      <c r="H196">
        <f>SUM(H178,H168,H163,H150,H135,H123)</f>
        <v/>
      </c>
      <c r="I196">
        <f>SUM(I178,I168,I163,I150,I135,I123)</f>
        <v/>
      </c>
      <c r="J196">
        <f>SUM(J178,J168,J163,J150,J135,J123)</f>
        <v/>
      </c>
      <c r="K196">
        <f>SUM(K178,K168,K163,K150,K135,K123)</f>
        <v/>
      </c>
      <c r="L196">
        <f>SUM(L178,L168,L163,L150,L135,L123)</f>
        <v/>
      </c>
      <c r="M196">
        <f>SUM(M178,M168,M163,M150,M135,M123)</f>
        <v/>
      </c>
      <c r="N196">
        <f>SUM(N178,N168,N163,N150,N135,N123)</f>
        <v/>
      </c>
      <c r="O196">
        <f>SUM(O178,O168,O163,O150,O135,O123)</f>
        <v/>
      </c>
      <c r="P196">
        <f>SUM(P178,P168,P163,P150,P135,P123)</f>
        <v/>
      </c>
      <c r="Q196">
        <f>SUM(Q178,Q168,Q163,Q150,Q135,Q123)</f>
        <v/>
      </c>
      <c r="R196">
        <f>SUM(R178,R168,R163,R150,R135,R123)</f>
        <v/>
      </c>
      <c r="S196">
        <f>SUM(S178,S168,S163,S150,S135,S123)</f>
        <v/>
      </c>
      <c r="T196">
        <f>SUM(T178,T168,T163,T150,T135,T123)</f>
        <v/>
      </c>
      <c r="U196">
        <f>SUM(U178,U168,U163,U150,U135,U123)</f>
        <v/>
      </c>
      <c r="V196">
        <f>SUM(V178,V168,V163,V150,V135,V123)</f>
        <v/>
      </c>
      <c r="W196">
        <f>SUM(W178,W168,W163,W150,W135,W123)</f>
        <v/>
      </c>
      <c r="X196">
        <f>SUM(X178,X168,X163,X150,X135,X123)</f>
        <v/>
      </c>
      <c r="Y196">
        <f>SUM(Y178,Y168,Y163,Y150,Y135,Y123)</f>
        <v/>
      </c>
      <c r="Z196">
        <f>SUM(Z178,Z168,Z163,Z150,Z135,Z123)</f>
        <v/>
      </c>
      <c r="AA196">
        <f>SUM(AA178,AA168,AA163,AA150,AA135,AA123)</f>
        <v/>
      </c>
      <c r="AB196">
        <f>SUM(AB178,AB168,AB163,AB150,AB135,AB123)</f>
        <v/>
      </c>
      <c r="AC196">
        <f>SUM(AC178,AC168,AC163,AC150,AC135,AC123)</f>
        <v/>
      </c>
      <c r="AD196">
        <f>SUM(AD178,AD168,AD163,AD150,AD135,AD123)</f>
        <v/>
      </c>
      <c r="AE196">
        <f>SUM(AE178,AE168,AE163,AE150,AE135,AE123)</f>
        <v/>
      </c>
      <c r="AF196">
        <f>SUM(AF178,AF168,AF163,AF150,AF135,AF123)</f>
        <v/>
      </c>
      <c r="AG196">
        <f>SUM(AG178,AG168,AG163,AG150,AG135,AG123)</f>
        <v/>
      </c>
      <c r="AH196">
        <f>SUM(AH178,AH168,AH163,AH150,AH135,AH123)</f>
        <v/>
      </c>
      <c r="AI196">
        <f>SUM(AI178,AI168,AI163,AI150,AI135,AI123)</f>
        <v/>
      </c>
      <c r="AJ196">
        <f>SUM(AJ178,AJ168,AJ163,AJ150,AJ135,AJ123)</f>
        <v/>
      </c>
      <c r="AK196">
        <f>SUM(AK178,AK168,AK163,AK150,AK135,AK123)</f>
        <v/>
      </c>
      <c r="AL196">
        <f>SUM(AL178,AL168,AL163,AL150,AL135,AL123)</f>
        <v/>
      </c>
      <c r="AM196">
        <f>SUM(AM178,AM168,AM163,AM150,AM135,AM123)</f>
        <v/>
      </c>
      <c r="AN196">
        <f>SUM(AN178,AN168,AN163,AN150,AN135,AN123)</f>
        <v/>
      </c>
      <c r="AO196">
        <f>SUM(AO178,AO168,AO163,AO150,AO135,AO123)</f>
        <v/>
      </c>
      <c r="AP196">
        <f>SUM(AP178,AP168,AP163,AP150,AP135,AP123)</f>
        <v/>
      </c>
      <c r="AQ196">
        <f>SUM(AQ178,AQ168,AQ163,AQ150,AQ135,AQ123)</f>
        <v/>
      </c>
      <c r="AR196">
        <f>SUM(AR178,AR168,AR163,AR150,AR135,AR123)</f>
        <v/>
      </c>
      <c r="AS196">
        <f>SUM(AS178,AS168,AS163,AS150,AS135,AS123)</f>
        <v/>
      </c>
      <c r="AT196">
        <f>SUM(AT178,AT168,AT163,AT150,AT135,AT123)</f>
        <v/>
      </c>
      <c r="AU196">
        <f>SUM(AU178,AU168,AU163,AU150,AU135,AU123)</f>
        <v/>
      </c>
      <c r="AV196">
        <f>SUM(AV178,AV168,AV163,AV150,AV135,AV123)</f>
        <v/>
      </c>
      <c r="AW196">
        <f>SUM(AW178,AW168,AW163,AW150,AW135,AW123)</f>
        <v/>
      </c>
      <c r="AX196">
        <f>SUM(AX178,AX168,AX163,AX150,AX135,AX123)</f>
        <v/>
      </c>
      <c r="AY196">
        <f>SUM(AY178,AY168,AY163,AY150,AY135,AY123)</f>
        <v/>
      </c>
      <c r="AZ196">
        <f>SUM(AZ178,AZ168,AZ163,AZ150,AZ135,AZ123)</f>
        <v/>
      </c>
      <c r="BA196">
        <f>SUM(BA178,BA168,BA163,BA150,BA135,BA123)</f>
        <v/>
      </c>
      <c r="BB196">
        <f>SUM(BB178,BB168,BB163,BB150,BB135,BB123)</f>
        <v/>
      </c>
      <c r="BC196">
        <f>SUM(BC178,BC168,BC163,BC150,BC135,BC123)</f>
        <v/>
      </c>
      <c r="BD196">
        <f>SUM(BD178,BD168,BD163,BD150,BD135,BD123)</f>
        <v/>
      </c>
      <c r="BE196">
        <f>SUM(BE178,BE168,BE163,BE150,BE135,BE123)</f>
        <v/>
      </c>
      <c r="BF196">
        <f>SUM(BF178,BF168,BF163,BF150,BF135,BF123)</f>
        <v/>
      </c>
      <c r="BG196">
        <f>SUM(BG178,BG168,BG163,BG150,BG135,BG123)</f>
        <v/>
      </c>
      <c r="BH196">
        <f>SUM(BH178,BH168,BH163,BH150,BH135,BH123)</f>
        <v/>
      </c>
      <c r="BI196">
        <f>SUM(BI178,BI168,BI163,BI150,BI135,BI123)</f>
        <v/>
      </c>
      <c r="BJ196">
        <f>SUM(BJ178,BJ168,BJ163,BJ150,BJ135,BJ123)</f>
        <v/>
      </c>
      <c r="BK196">
        <f>SUM(BK178,BK168,BK163,BK150,BK135,BK123)</f>
        <v/>
      </c>
      <c r="BL196">
        <f>SUM(BL178,BL168,BL163,BL150,BL135,BL123)</f>
        <v/>
      </c>
      <c r="BM196">
        <f>SUM(BM178,BM168,BM163,BM150,BM135,BM123)</f>
        <v/>
      </c>
      <c r="BN196">
        <f>SUM(BN178,BN168,BN163,BN150,BN135,BN123)</f>
        <v/>
      </c>
      <c r="BO196">
        <f>SUM(BO178,BO168,BO163,BO150,BO135,BO123)</f>
        <v/>
      </c>
      <c r="BP196">
        <f>SUM(BP178,BP168,BP163,BP150,BP135,BP123)</f>
        <v/>
      </c>
      <c r="BQ196">
        <f>SUM(BQ178,BQ168,BQ163,BQ150,BQ135,BQ123)</f>
        <v/>
      </c>
      <c r="BR196">
        <f>SUM(BR178,BR168,BR163,BR150,BR135,BR123)</f>
        <v/>
      </c>
      <c r="BS196">
        <f>SUM(BS178,BS168,BS163,BS150,BS135,BS123)</f>
        <v/>
      </c>
      <c r="BT196">
        <f>SUM(BT178,BT168,BT163,BT150,BT135,BT123)</f>
        <v/>
      </c>
      <c r="BU196">
        <f>SUM(BU178,BU168,BU163,BU150,BU135,BU123)</f>
        <v/>
      </c>
      <c r="BV196">
        <f>SUM(BV178,BV168,BV163,BV150,BV135,BV123)</f>
        <v/>
      </c>
      <c r="BW196">
        <f>SUM(BW178,BW168,BW163,BW150,BW135,BW123)</f>
        <v/>
      </c>
      <c r="BX196">
        <f>SUM(BX178,BX168,BX163,BX150,BX135,BX123)</f>
        <v/>
      </c>
      <c r="BY196">
        <f>SUM(BY178,BY168,BY163,BY150,BY135,BY123)</f>
        <v/>
      </c>
    </row>
    <row r="198" spans="1:77">
      <c r="A198" t="s">
        <v>0</v>
      </c>
    </row>
    <row r="199" spans="1:77">
      <c r="A199" t="s">
        <v>115</v>
      </c>
    </row>
    <row r="200" spans="1:77">
      <c r="A200" t="s">
        <v>116</v>
      </c>
    </row>
    <row r="201" spans="1:77">
      <c r="A201" t="s">
        <v>117</v>
      </c>
    </row>
  </sheetData>
  <pageMargins bottom="1" footer="0.5" header="0.5" left="0.75" right="0.75" top="1"/>
</worksheet>
</file>

<file path=xl/worksheets/sheet3.xml><?xml version="1.0" encoding="utf-8"?>
<worksheet xmlns="http://schemas.openxmlformats.org/spreadsheetml/2006/main">
  <sheetPr>
    <tabColor rgb="00FF0000"/>
    <outlinePr summaryBelow="1" summaryRight="1"/>
    <pageSetUpPr/>
  </sheetPr>
  <dimension ref="B1:S21"/>
  <sheetViews>
    <sheetView workbookViewId="0">
      <selection activeCell="A1" sqref="A1"/>
    </sheetView>
  </sheetViews>
  <sheetFormatPr baseColWidth="10" defaultRowHeight="15"/>
  <sheetData>
    <row r="1" spans="1:19">
      <c r="B1" t="n">
        <v>1</v>
      </c>
    </row>
    <row r="2" spans="1:19">
      <c r="B2" t="n">
        <v>5</v>
      </c>
      <c r="D2" t="s">
        <v>31</v>
      </c>
      <c r="S2" t="s">
        <v>118</v>
      </c>
    </row>
    <row r="3" spans="1:19">
      <c r="B3" t="n">
        <v>1</v>
      </c>
    </row>
    <row r="4" spans="1:19">
      <c r="B4" t="n">
        <v>53</v>
      </c>
    </row>
    <row r="5" spans="1:19">
      <c r="D5" t="s">
        <v>119</v>
      </c>
    </row>
    <row r="8" spans="1:19">
      <c r="B8">
        <f>'Charts Data M1'!$C$20</f>
        <v/>
      </c>
      <c r="O8">
        <f>'Charts Data M1'!$C$23</f>
        <v/>
      </c>
    </row>
    <row r="21" spans="1:19">
      <c r="B21">
        <f>'Charts Data M1'!$C$21</f>
        <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120</v>
      </c>
      <c r="B1" t="s">
        <v>121</v>
      </c>
    </row>
    <row r="2" spans="1:302">
      <c r="A2" t="s">
        <v>122</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123</v>
      </c>
      <c r="B4" t="s">
        <v>124</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125</v>
      </c>
    </row>
    <row r="7" spans="1:302">
      <c r="A7" t="s">
        <v>126</v>
      </c>
      <c r="B7" t="s">
        <v>127</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row>
    <row r="8" spans="1:302">
      <c r="A8" t="s">
        <v>128</v>
      </c>
      <c r="B8" t="s">
        <v>127</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row>
    <row r="10" spans="1:302">
      <c r="A10" t="s">
        <v>129</v>
      </c>
    </row>
    <row r="11" spans="1:302">
      <c r="A11" t="s">
        <v>130</v>
      </c>
      <c r="B11" t="s">
        <v>131</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row>
    <row r="12" spans="1:302">
      <c r="A12" t="s">
        <v>132</v>
      </c>
      <c r="B12" t="s">
        <v>131</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row>
    <row r="13" spans="1:302">
      <c r="A13" t="s">
        <v>133</v>
      </c>
      <c r="B13" t="s">
        <v>131</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row>
    <row r="14" spans="1:302">
      <c r="A14" t="s">
        <v>134</v>
      </c>
      <c r="B14" t="s">
        <v>131</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row>
    <row r="15" spans="1:302">
      <c r="A15" t="s">
        <v>135</v>
      </c>
      <c r="B15" t="s">
        <v>131</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row>
    <row r="16" spans="1:302">
      <c r="A16" t="s">
        <v>136</v>
      </c>
      <c r="B16" t="s">
        <v>131</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row>
    <row r="17" spans="1:302">
      <c r="A17" t="s">
        <v>137</v>
      </c>
      <c r="B17" t="s">
        <v>131</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row>
    <row r="18" spans="1:302">
      <c r="A18" t="s">
        <v>138</v>
      </c>
      <c r="B18" t="s">
        <v>131</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row>
    <row r="20" spans="1:302">
      <c r="A20" t="s">
        <v>139</v>
      </c>
    </row>
    <row r="21" spans="1:302">
      <c r="A21" t="s">
        <v>140</v>
      </c>
      <c r="B21" t="s">
        <v>141</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row>
    <row r="23" spans="1:302">
      <c r="A23" t="s">
        <v>142</v>
      </c>
    </row>
    <row r="24" spans="1:302">
      <c r="A24" t="s">
        <v>143</v>
      </c>
      <c r="B24" t="s">
        <v>144</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row>
    <row r="25" spans="1:302">
      <c r="A25" t="s">
        <v>145</v>
      </c>
      <c r="B25" t="s">
        <v>144</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row>
    <row r="26" spans="1:302">
      <c r="A26" t="s">
        <v>146</v>
      </c>
      <c r="B26" t="s">
        <v>144</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row>
    <row r="27" spans="1:302">
      <c r="A27" t="s">
        <v>147</v>
      </c>
      <c r="B27" t="s">
        <v>144</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row>
    <row r="28" spans="1:302">
      <c r="A28" t="s">
        <v>148</v>
      </c>
      <c r="B28" t="s">
        <v>144</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row>
    <row r="29" spans="1:302">
      <c r="A29" t="s">
        <v>149</v>
      </c>
      <c r="B29" t="s">
        <v>144</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row>
    <row r="30" spans="1:302">
      <c r="A30" t="s">
        <v>150</v>
      </c>
      <c r="B30" t="s">
        <v>144</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row>
    <row r="32" spans="1:302">
      <c r="A32" t="s">
        <v>151</v>
      </c>
    </row>
    <row r="33" spans="1:302">
      <c r="A33" t="s">
        <v>152</v>
      </c>
      <c r="B33" t="s">
        <v>153</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row>
    <row r="34" spans="1:302">
      <c r="A34" t="s">
        <v>154</v>
      </c>
      <c r="B34" t="s">
        <v>153</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row>
    <row r="35" spans="1:302">
      <c r="A35" t="s">
        <v>155</v>
      </c>
      <c r="B35" t="s">
        <v>153</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row>
    <row r="36" spans="1:302">
      <c r="A36" t="s">
        <v>156</v>
      </c>
      <c r="B36" t="s">
        <v>153</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row>
    <row r="37" spans="1:302">
      <c r="A37" t="s">
        <v>157</v>
      </c>
      <c r="B37" t="s">
        <v>153</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row>
    <row r="38" spans="1:302">
      <c r="A38" t="s">
        <v>158</v>
      </c>
      <c r="B38" t="s">
        <v>153</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row>
    <row r="39" spans="1:302">
      <c r="A39" t="s">
        <v>159</v>
      </c>
      <c r="B39" t="s">
        <v>153</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row>
    <row r="40" spans="1:302">
      <c r="A40" t="s">
        <v>160</v>
      </c>
      <c r="B40" t="s">
        <v>153</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row>
    <row r="41" spans="1:302">
      <c r="A41" t="s">
        <v>161</v>
      </c>
      <c r="B41" t="s">
        <v>153</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row>
    <row r="42" spans="1:302">
      <c r="A42" t="s">
        <v>162</v>
      </c>
      <c r="B42" t="s">
        <v>153</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row>
    <row r="44" spans="1:302">
      <c r="A44" t="s">
        <v>163</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164</v>
      </c>
      <c r="B45" t="s">
        <v>165</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row>
    <row r="46" spans="1:302">
      <c r="A46" t="s">
        <v>166</v>
      </c>
      <c r="B46" t="s">
        <v>165</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row>
    <row r="47" spans="1:302">
      <c r="A47" t="s">
        <v>167</v>
      </c>
      <c r="B47" t="s">
        <v>165</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row>
    <row r="48" spans="1:302">
      <c r="A48" t="s">
        <v>168</v>
      </c>
      <c r="B48" t="s">
        <v>165</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row>
    <row r="49" spans="1:302">
      <c r="A49" t="s">
        <v>169</v>
      </c>
      <c r="B49" t="s">
        <v>165</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row>
    <row r="50" spans="1:302">
      <c r="A50" t="s">
        <v>170</v>
      </c>
      <c r="B50" t="s">
        <v>165</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row>
    <row r="51" spans="1:302">
      <c r="A51" t="s">
        <v>171</v>
      </c>
      <c r="B51" t="s">
        <v>165</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row>
    <row r="52" spans="1:302">
      <c r="A52" t="s">
        <v>172</v>
      </c>
      <c r="B52" t="s">
        <v>165</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row>
    <row r="53" spans="1:302">
      <c r="A53" t="s">
        <v>173</v>
      </c>
      <c r="B53" t="s">
        <v>165</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row>
    <row r="54" spans="1:302">
      <c r="A54" t="s">
        <v>174</v>
      </c>
      <c r="B54" t="s">
        <v>165</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row>
    <row r="56" spans="1:302">
      <c r="A56" t="s">
        <v>175</v>
      </c>
    </row>
    <row r="57" spans="1:302">
      <c r="A57" t="s">
        <v>176</v>
      </c>
    </row>
    <row r="58" spans="1:302">
      <c r="A58" t="s">
        <v>96</v>
      </c>
      <c r="B58" t="s">
        <v>177</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7</v>
      </c>
      <c r="B59" t="s">
        <v>177</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8</v>
      </c>
      <c r="B60" t="s">
        <v>177</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178</v>
      </c>
      <c r="B61" t="s">
        <v>177</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179</v>
      </c>
    </row>
    <row r="64" spans="1:302">
      <c r="A64" t="s">
        <v>180</v>
      </c>
      <c r="B64" t="s">
        <v>181</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7</v>
      </c>
      <c r="B65" t="s">
        <v>181</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8</v>
      </c>
      <c r="B66" t="s">
        <v>181</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178</v>
      </c>
      <c r="B67" t="s">
        <v>181</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182</v>
      </c>
    </row>
    <row r="70" spans="1:302">
      <c r="A70" t="s">
        <v>96</v>
      </c>
      <c r="B70" t="s">
        <v>183</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7</v>
      </c>
      <c r="B71" t="s">
        <v>183</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8</v>
      </c>
      <c r="B72" t="s">
        <v>183</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178</v>
      </c>
      <c r="B73" t="s">
        <v>183</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184</v>
      </c>
    </row>
    <row r="76" spans="1:302">
      <c r="A76" t="s">
        <v>96</v>
      </c>
      <c r="B76" t="s">
        <v>185</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7</v>
      </c>
      <c r="B77" t="s">
        <v>185</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8</v>
      </c>
      <c r="B78" t="s">
        <v>185</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178</v>
      </c>
      <c r="B79" t="s">
        <v>185</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186</v>
      </c>
    </row>
    <row r="82" spans="1:302">
      <c r="A82" t="s">
        <v>96</v>
      </c>
      <c r="B82" t="s">
        <v>187</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7</v>
      </c>
      <c r="B83" t="s">
        <v>187</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8</v>
      </c>
      <c r="B84" t="s">
        <v>187</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178</v>
      </c>
      <c r="B85" t="s">
        <v>187</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188</v>
      </c>
    </row>
    <row r="88" spans="1:302">
      <c r="A88" t="s">
        <v>189</v>
      </c>
      <c r="B88" t="s">
        <v>183</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190</v>
      </c>
      <c r="B89" t="s">
        <v>183</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191</v>
      </c>
      <c r="B90" t="s">
        <v>183</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192</v>
      </c>
      <c r="B91" t="s">
        <v>183</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193</v>
      </c>
      <c r="B92" t="s">
        <v>183</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194</v>
      </c>
      <c r="B93" t="s">
        <v>183</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195</v>
      </c>
      <c r="B94" t="s">
        <v>183</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196</v>
      </c>
      <c r="B95" t="s">
        <v>183</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197</v>
      </c>
    </row>
    <row r="98" spans="1:302">
      <c r="A98" t="s">
        <v>198</v>
      </c>
      <c r="B98" t="s">
        <v>199</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200</v>
      </c>
      <c r="B99" t="s">
        <v>185</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201</v>
      </c>
      <c r="B100" t="s">
        <v>185</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202</v>
      </c>
      <c r="B101" t="s">
        <v>185</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203</v>
      </c>
      <c r="B102" t="s">
        <v>204</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205</v>
      </c>
    </row>
    <row r="105" spans="1:302">
      <c r="A105" t="s">
        <v>198</v>
      </c>
      <c r="B105" t="s">
        <v>199</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200</v>
      </c>
      <c r="B106" t="s">
        <v>185</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201</v>
      </c>
      <c r="B107" t="s">
        <v>185</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202</v>
      </c>
      <c r="B108" t="s">
        <v>185</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203</v>
      </c>
      <c r="B109" t="s">
        <v>204</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206</v>
      </c>
    </row>
    <row r="112" spans="1:302">
      <c r="A112" t="s">
        <v>198</v>
      </c>
      <c r="B112" t="s">
        <v>199</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200</v>
      </c>
      <c r="B113" t="s">
        <v>185</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201</v>
      </c>
      <c r="B114" t="s">
        <v>185</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202</v>
      </c>
      <c r="B115" t="s">
        <v>185</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203</v>
      </c>
      <c r="B116" t="s">
        <v>204</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F79"/>
  <sheetViews>
    <sheetView workbookViewId="0">
      <selection activeCell="A1" sqref="A1"/>
    </sheetView>
  </sheetViews>
  <sheetFormatPr baseColWidth="10" defaultRowHeight="15"/>
  <sheetData>
    <row r="1" spans="1:6">
      <c r="A1" t="s">
        <v>207</v>
      </c>
      <c r="B1" t="s">
        <v>208</v>
      </c>
      <c r="C1" t="s">
        <v>209</v>
      </c>
      <c r="D1" t="s">
        <v>210</v>
      </c>
      <c r="E1" t="s">
        <v>211</v>
      </c>
      <c r="F1" t="s">
        <v>212</v>
      </c>
    </row>
    <row r="2" spans="1:6">
      <c r="A2" s="1" t="n">
        <v>21367</v>
      </c>
      <c r="B2" t="n">
        <v>605400</v>
      </c>
      <c r="C2" t="n">
        <v>2000</v>
      </c>
      <c r="D2" t="n">
        <v>611800</v>
      </c>
      <c r="E2" t="n">
        <v>8400</v>
      </c>
      <c r="F2" t="n">
        <v>1.01057152296</v>
      </c>
    </row>
    <row r="3" spans="1:6">
      <c r="A3" s="1" t="n">
        <v>21732</v>
      </c>
      <c r="B3" t="n">
        <v>622100</v>
      </c>
      <c r="C3" t="n">
        <v>2000</v>
      </c>
      <c r="D3" t="n">
        <v>630500</v>
      </c>
      <c r="E3" t="n">
        <v>10400</v>
      </c>
      <c r="F3" t="n">
        <v>1.01350265231</v>
      </c>
    </row>
    <row r="4" spans="1:6">
      <c r="A4" s="1" t="n">
        <v>22007</v>
      </c>
      <c r="B4" t="n">
        <v>632772</v>
      </c>
      <c r="C4" t="n">
        <v>2100</v>
      </c>
      <c r="D4" t="n">
        <v>641500</v>
      </c>
      <c r="E4" t="n">
        <v>10800</v>
      </c>
      <c r="F4" t="n">
        <v>1.01379327783</v>
      </c>
    </row>
    <row r="5" spans="1:6">
      <c r="A5" s="1" t="n">
        <v>22098</v>
      </c>
      <c r="B5" t="n">
        <v>641500</v>
      </c>
      <c r="C5" t="n">
        <v>2100</v>
      </c>
      <c r="D5" t="n">
        <v>651200</v>
      </c>
      <c r="E5" t="n">
        <v>11800</v>
      </c>
      <c r="F5" t="n">
        <v>1.0151208106</v>
      </c>
    </row>
    <row r="6" spans="1:6">
      <c r="A6" s="1" t="n">
        <v>22463</v>
      </c>
      <c r="B6" t="n">
        <v>658700</v>
      </c>
      <c r="C6" t="n">
        <v>2400</v>
      </c>
      <c r="D6" t="n">
        <v>668200</v>
      </c>
      <c r="E6" t="n">
        <v>12000</v>
      </c>
      <c r="F6" t="n">
        <v>1.01442234705</v>
      </c>
    </row>
    <row r="7" spans="1:6">
      <c r="A7" s="1" t="n">
        <v>22828</v>
      </c>
      <c r="B7" t="n">
        <v>683500</v>
      </c>
      <c r="C7" t="n">
        <v>3000</v>
      </c>
      <c r="D7" t="n">
        <v>693600</v>
      </c>
      <c r="E7" t="n">
        <v>13100</v>
      </c>
      <c r="F7" t="n">
        <v>1.01477688369</v>
      </c>
    </row>
    <row r="8" spans="1:6">
      <c r="A8" s="1" t="n">
        <v>23193</v>
      </c>
      <c r="B8" t="n">
        <v>682200</v>
      </c>
      <c r="C8" t="n">
        <v>3100</v>
      </c>
      <c r="D8" t="n">
        <v>694500</v>
      </c>
      <c r="E8" t="n">
        <v>15300</v>
      </c>
      <c r="F8" t="n">
        <v>1.01802990325</v>
      </c>
    </row>
    <row r="9" spans="1:6">
      <c r="A9" s="1" t="n">
        <v>23559</v>
      </c>
      <c r="B9" t="n">
        <v>699900</v>
      </c>
      <c r="C9" t="n">
        <v>4700</v>
      </c>
      <c r="D9" t="n">
        <v>711200</v>
      </c>
      <c r="E9" t="n">
        <v>16000</v>
      </c>
      <c r="F9" t="n">
        <v>1.01614516359</v>
      </c>
    </row>
    <row r="10" spans="1:6">
      <c r="A10" s="1" t="n">
        <v>23924</v>
      </c>
      <c r="B10" t="n">
        <v>703800</v>
      </c>
      <c r="C10" t="n">
        <v>5700</v>
      </c>
      <c r="D10" t="n">
        <v>715400</v>
      </c>
      <c r="E10" t="n">
        <v>17300</v>
      </c>
      <c r="F10" t="n">
        <v>1.0164819551</v>
      </c>
    </row>
    <row r="11" spans="1:6">
      <c r="A11" s="1" t="n">
        <v>24289</v>
      </c>
      <c r="B11" t="n">
        <v>710300</v>
      </c>
      <c r="C11" t="n">
        <v>6800</v>
      </c>
      <c r="D11" t="n">
        <v>724600</v>
      </c>
      <c r="E11" t="n">
        <v>21000</v>
      </c>
      <c r="F11" t="n">
        <v>1.02013233845</v>
      </c>
    </row>
    <row r="12" spans="1:6">
      <c r="A12" s="1" t="n">
        <v>24654</v>
      </c>
      <c r="B12" t="n">
        <v>722500</v>
      </c>
      <c r="C12" t="n">
        <v>7600</v>
      </c>
      <c r="D12" t="n">
        <v>742600</v>
      </c>
      <c r="E12" t="n">
        <v>27700</v>
      </c>
      <c r="F12" t="n">
        <v>1.0278200692</v>
      </c>
    </row>
    <row r="13" spans="1:6">
      <c r="A13" s="1" t="n">
        <v>25020</v>
      </c>
      <c r="B13" t="n">
        <v>734500</v>
      </c>
      <c r="C13" t="n">
        <v>8100</v>
      </c>
      <c r="D13" t="n">
        <v>758800</v>
      </c>
      <c r="E13" t="n">
        <v>32500</v>
      </c>
      <c r="F13" t="n">
        <v>1.03308373043</v>
      </c>
    </row>
    <row r="14" spans="1:6">
      <c r="A14" s="1" t="n">
        <v>25385</v>
      </c>
      <c r="B14" t="n">
        <v>750200</v>
      </c>
      <c r="C14" t="n">
        <v>8800</v>
      </c>
      <c r="D14" t="n">
        <v>778800</v>
      </c>
      <c r="E14" t="n">
        <v>37400</v>
      </c>
      <c r="F14" t="n">
        <v>1.03812316716</v>
      </c>
    </row>
    <row r="15" spans="1:6">
      <c r="A15" s="1" t="n">
        <v>25659</v>
      </c>
      <c r="B15" t="n">
        <v>769913</v>
      </c>
      <c r="C15" t="n">
        <v>10300</v>
      </c>
      <c r="D15" t="n">
        <v>796500</v>
      </c>
      <c r="E15" t="n">
        <v>36900</v>
      </c>
      <c r="F15" t="n">
        <v>1.03453247315</v>
      </c>
    </row>
    <row r="16" spans="1:6">
      <c r="A16" s="1" t="n">
        <v>25750</v>
      </c>
      <c r="B16" t="n">
        <v>771600</v>
      </c>
      <c r="C16" t="n">
        <v>10000</v>
      </c>
      <c r="D16" t="n">
        <v>798600</v>
      </c>
      <c r="E16" t="n">
        <v>36900</v>
      </c>
      <c r="F16" t="n">
        <v>1.03499222395</v>
      </c>
    </row>
    <row r="17" spans="1:6">
      <c r="A17" s="1" t="n">
        <v>26115</v>
      </c>
      <c r="B17" t="n">
        <v>801600</v>
      </c>
      <c r="C17" t="n">
        <v>9400</v>
      </c>
      <c r="D17" t="n">
        <v>833100</v>
      </c>
      <c r="E17" t="n">
        <v>40900</v>
      </c>
      <c r="F17" t="n">
        <v>1.03929640719</v>
      </c>
    </row>
    <row r="18" spans="1:6">
      <c r="A18" s="1" t="n">
        <v>26481</v>
      </c>
      <c r="B18" t="n">
        <v>828300</v>
      </c>
      <c r="C18" t="n">
        <v>8600</v>
      </c>
      <c r="D18" t="n">
        <v>869800</v>
      </c>
      <c r="E18" t="n">
        <v>50100</v>
      </c>
      <c r="F18" t="n">
        <v>1.05010261982</v>
      </c>
    </row>
    <row r="19" spans="1:6">
      <c r="A19" s="1" t="n">
        <v>26846</v>
      </c>
      <c r="B19" t="n">
        <v>851600</v>
      </c>
      <c r="C19" t="n">
        <v>9800</v>
      </c>
      <c r="D19" t="n">
        <v>901300</v>
      </c>
      <c r="E19" t="n">
        <v>59600</v>
      </c>
      <c r="F19" t="n">
        <v>1.05836073274</v>
      </c>
    </row>
    <row r="20" spans="1:6">
      <c r="A20" s="1" t="n">
        <v>27211</v>
      </c>
      <c r="B20" t="n">
        <v>868000</v>
      </c>
      <c r="C20" t="n">
        <v>7800</v>
      </c>
      <c r="D20" t="n">
        <v>923700</v>
      </c>
      <c r="E20" t="n">
        <v>63500</v>
      </c>
      <c r="F20" t="n">
        <v>1.06417050691</v>
      </c>
    </row>
    <row r="21" spans="1:6">
      <c r="A21" s="1" t="n">
        <v>27576</v>
      </c>
      <c r="B21" t="n">
        <v>886200</v>
      </c>
      <c r="C21" t="n">
        <v>9000</v>
      </c>
      <c r="D21" t="n">
        <v>943500</v>
      </c>
      <c r="E21" t="n">
        <v>66300</v>
      </c>
      <c r="F21" t="n">
        <v>1.06465809072</v>
      </c>
    </row>
    <row r="22" spans="1:6">
      <c r="A22" s="1" t="n">
        <v>27942</v>
      </c>
      <c r="B22" t="n">
        <v>904200</v>
      </c>
      <c r="C22" t="n">
        <v>9400</v>
      </c>
      <c r="D22" t="n">
        <v>970300</v>
      </c>
      <c r="E22" t="n">
        <v>75500</v>
      </c>
      <c r="F22" t="n">
        <v>1.07310329573</v>
      </c>
    </row>
    <row r="23" spans="1:6">
      <c r="A23" s="1" t="n">
        <v>28307</v>
      </c>
      <c r="B23" t="n">
        <v>918300</v>
      </c>
      <c r="C23" t="n">
        <v>9000</v>
      </c>
      <c r="D23" t="n">
        <v>992300</v>
      </c>
      <c r="E23" t="n">
        <v>83000</v>
      </c>
      <c r="F23" t="n">
        <v>1.08058368725</v>
      </c>
    </row>
    <row r="24" spans="1:6">
      <c r="A24" s="1" t="n">
        <v>28672</v>
      </c>
      <c r="B24" t="n">
        <v>931600</v>
      </c>
      <c r="C24" t="n">
        <v>9300</v>
      </c>
      <c r="D24" t="n">
        <v>1014300</v>
      </c>
      <c r="E24" t="n">
        <v>92000</v>
      </c>
      <c r="F24" t="n">
        <v>1.08877200515</v>
      </c>
    </row>
    <row r="25" spans="1:6">
      <c r="A25" s="1" t="n">
        <v>29037</v>
      </c>
      <c r="B25" t="n">
        <v>953300</v>
      </c>
      <c r="C25" t="n">
        <v>9300</v>
      </c>
      <c r="D25" t="n">
        <v>1042700</v>
      </c>
      <c r="E25" t="n">
        <v>98700</v>
      </c>
      <c r="F25" t="n">
        <v>1.09377950278</v>
      </c>
    </row>
    <row r="26" spans="1:6">
      <c r="A26" s="1" t="n">
        <v>29312</v>
      </c>
      <c r="B26" t="n">
        <v>964691</v>
      </c>
      <c r="C26" t="n">
        <v>10688</v>
      </c>
      <c r="D26" t="n">
        <v>1051508</v>
      </c>
      <c r="E26" t="n">
        <v>97504</v>
      </c>
      <c r="F26" t="n">
        <v>1.09</v>
      </c>
    </row>
    <row r="27" spans="1:6">
      <c r="A27" s="1" t="n">
        <v>29403</v>
      </c>
      <c r="B27" t="n">
        <v>968500</v>
      </c>
      <c r="C27" t="n">
        <v>10688</v>
      </c>
      <c r="D27" t="n">
        <v>1054218</v>
      </c>
      <c r="E27" t="n">
        <v>96406</v>
      </c>
      <c r="F27" t="n">
        <v>1.089</v>
      </c>
    </row>
    <row r="28" spans="1:6">
      <c r="A28" s="1" t="n">
        <v>29768</v>
      </c>
      <c r="B28" t="n">
        <v>978195</v>
      </c>
      <c r="C28" t="n">
        <v>12482</v>
      </c>
      <c r="D28" t="n">
        <v>1061588</v>
      </c>
      <c r="E28" t="n">
        <v>95874</v>
      </c>
      <c r="F28" t="n">
        <v>1.085</v>
      </c>
    </row>
    <row r="29" spans="1:6">
      <c r="A29" s="1" t="n">
        <v>30133</v>
      </c>
      <c r="B29" t="n">
        <v>993780</v>
      </c>
      <c r="C29" t="n">
        <v>16544</v>
      </c>
      <c r="D29" t="n">
        <v>1082311</v>
      </c>
      <c r="E29" t="n">
        <v>105075</v>
      </c>
      <c r="F29" t="n">
        <v>1.089</v>
      </c>
    </row>
    <row r="30" spans="1:6">
      <c r="A30" s="1" t="n">
        <v>30498</v>
      </c>
      <c r="B30" t="n">
        <v>1012717</v>
      </c>
      <c r="C30" t="n">
        <v>13014</v>
      </c>
      <c r="D30" t="n">
        <v>1107563</v>
      </c>
      <c r="E30" t="n">
        <v>107860</v>
      </c>
      <c r="F30" t="n">
        <v>1.094</v>
      </c>
    </row>
    <row r="31" spans="1:6">
      <c r="A31" s="1" t="n">
        <v>30864</v>
      </c>
      <c r="B31" t="n">
        <v>1027922</v>
      </c>
      <c r="C31" t="n">
        <v>17086</v>
      </c>
      <c r="D31" t="n">
        <v>1129088</v>
      </c>
      <c r="E31" t="n">
        <v>118252</v>
      </c>
      <c r="F31" t="n">
        <v>1.098</v>
      </c>
    </row>
    <row r="32" spans="1:6">
      <c r="A32" s="1" t="n">
        <v>31229</v>
      </c>
      <c r="B32" t="n">
        <v>1039698</v>
      </c>
      <c r="C32" t="n">
        <v>19645</v>
      </c>
      <c r="D32" t="n">
        <v>1136160</v>
      </c>
      <c r="E32" t="n">
        <v>116107</v>
      </c>
      <c r="F32" t="n">
        <v>1.093</v>
      </c>
    </row>
    <row r="33" spans="1:6">
      <c r="A33" s="1" t="n">
        <v>31594</v>
      </c>
      <c r="B33" t="n">
        <v>1051762</v>
      </c>
      <c r="C33" t="n">
        <v>18291</v>
      </c>
      <c r="D33" t="n">
        <v>1165826</v>
      </c>
      <c r="E33" t="n">
        <v>132355</v>
      </c>
      <c r="F33" t="n">
        <v>1.108</v>
      </c>
    </row>
    <row r="34" spans="1:6">
      <c r="A34" s="1" t="n">
        <v>31959</v>
      </c>
      <c r="B34" t="n">
        <v>1067917</v>
      </c>
      <c r="C34" t="n">
        <v>16358</v>
      </c>
      <c r="D34" t="n">
        <v>1185394</v>
      </c>
      <c r="E34" t="n">
        <v>133835</v>
      </c>
      <c r="F34" t="n">
        <v>1.11</v>
      </c>
    </row>
    <row r="35" spans="1:6">
      <c r="A35" s="1" t="n">
        <v>32325</v>
      </c>
      <c r="B35" t="n">
        <v>1079827</v>
      </c>
      <c r="C35" t="n">
        <v>21988</v>
      </c>
      <c r="D35" t="n">
        <v>1198637</v>
      </c>
      <c r="E35" t="n">
        <v>140798</v>
      </c>
      <c r="F35" t="n">
        <v>1.11</v>
      </c>
    </row>
    <row r="36" spans="1:6">
      <c r="A36" s="1" t="n">
        <v>32690</v>
      </c>
      <c r="B36" t="n">
        <v>1094588</v>
      </c>
      <c r="C36" t="n">
        <v>25006</v>
      </c>
      <c r="D36" t="n">
        <v>1234640</v>
      </c>
      <c r="E36" t="n">
        <v>165058</v>
      </c>
      <c r="F36" t="n">
        <v>1.128</v>
      </c>
    </row>
    <row r="37" spans="1:6">
      <c r="A37" s="1" t="n">
        <v>32964</v>
      </c>
      <c r="B37" t="n">
        <v>1108229</v>
      </c>
      <c r="C37" t="n">
        <v>28602.0050724</v>
      </c>
      <c r="D37" t="n">
        <v>1230731.31292</v>
      </c>
      <c r="E37" t="n">
        <v>151104.317988</v>
      </c>
      <c r="F37" t="n">
        <v>1.11053880824</v>
      </c>
    </row>
    <row r="38" spans="1:6">
      <c r="A38" s="1" t="n">
        <v>33055</v>
      </c>
      <c r="B38" t="n">
        <v>1113491</v>
      </c>
      <c r="C38" t="n">
        <v>27994.4461412</v>
      </c>
      <c r="D38" t="n">
        <v>1240013</v>
      </c>
      <c r="E38" t="n">
        <v>154516</v>
      </c>
      <c r="F38" t="n">
        <v>1.114</v>
      </c>
    </row>
    <row r="39" spans="1:6">
      <c r="A39" s="1" t="n">
        <v>33420</v>
      </c>
      <c r="B39" t="n">
        <v>1136754</v>
      </c>
      <c r="C39" t="n">
        <v>31812.1390838</v>
      </c>
      <c r="D39" t="n">
        <v>1252265</v>
      </c>
      <c r="E39" t="n">
        <v>147322.741665</v>
      </c>
      <c r="F39" t="n">
        <v>1.10161477329</v>
      </c>
    </row>
    <row r="40" spans="1:6">
      <c r="A40" s="1" t="n">
        <v>33786</v>
      </c>
      <c r="B40" t="n">
        <v>1158613</v>
      </c>
      <c r="C40" t="n">
        <v>39200.0311529</v>
      </c>
      <c r="D40" t="n">
        <v>1271662</v>
      </c>
      <c r="E40" t="n">
        <v>152248.501708</v>
      </c>
      <c r="F40" t="n">
        <v>1.09757270115</v>
      </c>
    </row>
    <row r="41" spans="1:6">
      <c r="A41" s="1" t="n">
        <v>34151</v>
      </c>
      <c r="B41" t="n">
        <v>1172838</v>
      </c>
      <c r="C41" t="n">
        <v>52486.9486609</v>
      </c>
      <c r="D41" t="n">
        <v>1267849</v>
      </c>
      <c r="E41" t="n">
        <v>147497.788877</v>
      </c>
      <c r="F41" t="n">
        <v>1.08100948298</v>
      </c>
    </row>
    <row r="42" spans="1:6">
      <c r="A42" s="1" t="n">
        <v>34516</v>
      </c>
      <c r="B42" t="n">
        <v>1187536</v>
      </c>
      <c r="C42" t="n">
        <v>54361.9407511</v>
      </c>
      <c r="D42" t="n">
        <v>1289804</v>
      </c>
      <c r="E42" t="n">
        <v>156629.628589</v>
      </c>
      <c r="F42" t="n">
        <v>1.08611781032</v>
      </c>
    </row>
    <row r="43" spans="1:6">
      <c r="A43" s="1" t="n">
        <v>34881</v>
      </c>
      <c r="B43" t="n">
        <v>1196854</v>
      </c>
      <c r="C43" t="n">
        <v>55855.8821595</v>
      </c>
      <c r="D43" t="n">
        <v>1298096</v>
      </c>
      <c r="E43" t="n">
        <v>157098.300479</v>
      </c>
      <c r="F43" t="n">
        <v>1.08459010038</v>
      </c>
    </row>
    <row r="44" spans="1:6">
      <c r="A44" s="1" t="n">
        <v>35247</v>
      </c>
      <c r="B44" t="n">
        <v>1203755</v>
      </c>
      <c r="C44" t="n">
        <v>58136.6770432</v>
      </c>
      <c r="D44" t="n">
        <v>1303915</v>
      </c>
      <c r="E44" t="n">
        <v>158296.530229</v>
      </c>
      <c r="F44" t="n">
        <v>1.08320630029</v>
      </c>
    </row>
    <row r="45" spans="1:6">
      <c r="A45" s="1" t="n">
        <v>35612</v>
      </c>
      <c r="B45" t="n">
        <v>1211640</v>
      </c>
      <c r="C45" t="n">
        <v>40898.3472684</v>
      </c>
      <c r="D45" t="n">
        <v>1327930</v>
      </c>
      <c r="E45" t="n">
        <v>157187.291008</v>
      </c>
      <c r="F45" t="n">
        <v>1.09597735301</v>
      </c>
    </row>
    <row r="46" spans="1:6">
      <c r="A46" s="1" t="n">
        <v>35977</v>
      </c>
      <c r="B46" t="n">
        <v>1215233</v>
      </c>
      <c r="C46" t="n">
        <v>38494.6266027</v>
      </c>
      <c r="D46" t="n">
        <v>1334125</v>
      </c>
      <c r="E46" t="n">
        <v>157388</v>
      </c>
      <c r="F46" t="n">
        <v>1.09783473622</v>
      </c>
    </row>
    <row r="47" spans="1:6">
      <c r="A47" s="1" t="n">
        <v>36342</v>
      </c>
      <c r="B47" t="n">
        <v>1210300</v>
      </c>
      <c r="C47" t="n">
        <v>42296.6384658</v>
      </c>
      <c r="D47" t="n">
        <v>1332442</v>
      </c>
      <c r="E47" t="n">
        <v>164439</v>
      </c>
      <c r="F47" t="n">
        <v>1.10091878047</v>
      </c>
    </row>
    <row r="48" spans="1:6">
      <c r="A48" s="1" t="n">
        <v>36617</v>
      </c>
      <c r="B48" t="n">
        <v>1211537</v>
      </c>
      <c r="C48" t="n">
        <v>42021</v>
      </c>
      <c r="D48" t="n">
        <v>1337991</v>
      </c>
      <c r="E48" t="n">
        <v>168475</v>
      </c>
      <c r="F48" t="n">
        <v>1.10437476992</v>
      </c>
    </row>
    <row r="49" spans="1:6">
      <c r="A49" s="1" t="n">
        <v>36708</v>
      </c>
      <c r="B49" t="n">
        <v>1213519</v>
      </c>
      <c r="C49" t="n">
        <v>46151</v>
      </c>
      <c r="D49" t="n">
        <v>1336005</v>
      </c>
      <c r="E49" t="n">
        <v>168637</v>
      </c>
      <c r="F49" t="n">
        <v>1.10093455479</v>
      </c>
    </row>
    <row r="50" spans="1:6">
      <c r="A50" s="1" t="n">
        <v>37073</v>
      </c>
      <c r="B50" t="n">
        <v>1225948</v>
      </c>
      <c r="C50" t="n">
        <v>46566</v>
      </c>
      <c r="D50" t="n">
        <v>1337629</v>
      </c>
      <c r="E50" t="n">
        <v>158247</v>
      </c>
      <c r="F50" t="n">
        <v>1.09109766483</v>
      </c>
    </row>
    <row r="51" spans="1:6">
      <c r="A51" s="1" t="n">
        <v>37438</v>
      </c>
      <c r="B51" t="n">
        <v>1239613</v>
      </c>
      <c r="C51" t="n">
        <v>46757</v>
      </c>
      <c r="D51" t="n">
        <v>1353051</v>
      </c>
      <c r="E51" t="n">
        <v>160195</v>
      </c>
      <c r="F51" t="n">
        <v>1.0915108183</v>
      </c>
    </row>
    <row r="52" spans="1:6">
      <c r="A52" s="1" t="n">
        <v>37803</v>
      </c>
      <c r="B52" t="n">
        <v>1251154</v>
      </c>
      <c r="C52" t="n">
        <v>53447</v>
      </c>
      <c r="D52" t="n">
        <v>1358755</v>
      </c>
      <c r="E52" t="n">
        <v>161048</v>
      </c>
      <c r="F52" t="n">
        <v>1.0860014035</v>
      </c>
    </row>
    <row r="53" spans="1:6">
      <c r="A53" s="1" t="n">
        <v>38169</v>
      </c>
      <c r="B53" t="n">
        <v>1273569</v>
      </c>
      <c r="C53" t="n">
        <v>57481</v>
      </c>
      <c r="D53" t="n">
        <v>1387569</v>
      </c>
      <c r="E53" t="n">
        <v>171481</v>
      </c>
      <c r="F53" t="n">
        <v>1.08951222902</v>
      </c>
    </row>
    <row r="54" spans="1:6">
      <c r="A54" s="1" t="n">
        <v>38534</v>
      </c>
      <c r="B54" t="n">
        <v>1292729</v>
      </c>
      <c r="C54" t="n">
        <v>65674</v>
      </c>
      <c r="D54" t="n">
        <v>1412500</v>
      </c>
      <c r="E54" t="n">
        <v>185445</v>
      </c>
      <c r="F54" t="n">
        <v>1.09264973556</v>
      </c>
    </row>
    <row r="55" spans="1:6">
      <c r="A55" s="1" t="n">
        <v>38899</v>
      </c>
      <c r="B55" t="n">
        <v>1309731</v>
      </c>
      <c r="C55" t="n">
        <v>68656</v>
      </c>
      <c r="D55" t="n">
        <v>1430516</v>
      </c>
      <c r="E55" t="n">
        <v>189441</v>
      </c>
      <c r="F55" t="n">
        <v>1.09222122711</v>
      </c>
    </row>
    <row r="56" spans="1:6">
      <c r="A56" s="1" t="n">
        <v>39264</v>
      </c>
      <c r="B56" t="n">
        <v>1315675</v>
      </c>
      <c r="C56" t="n">
        <v>71626</v>
      </c>
      <c r="D56" t="n">
        <v>1433461</v>
      </c>
      <c r="E56" t="n">
        <v>189412</v>
      </c>
      <c r="F56" t="n">
        <v>1.08952514869</v>
      </c>
    </row>
    <row r="57" spans="1:6">
      <c r="A57" s="1" t="n">
        <v>39630</v>
      </c>
      <c r="B57" t="n">
        <v>1332213</v>
      </c>
      <c r="C57" t="n">
        <v>72080</v>
      </c>
      <c r="D57" t="n">
        <v>1432620</v>
      </c>
      <c r="E57" t="n">
        <v>172487</v>
      </c>
      <c r="F57" t="n">
        <v>1.07536857845</v>
      </c>
    </row>
    <row r="58" spans="1:6">
      <c r="A58" s="1" t="n">
        <v>39995</v>
      </c>
      <c r="B58" t="n">
        <v>1346717</v>
      </c>
      <c r="C58" t="n">
        <v>69243</v>
      </c>
      <c r="D58" t="n">
        <v>1442556</v>
      </c>
      <c r="E58" t="n">
        <v>165082</v>
      </c>
      <c r="F58" t="n">
        <v>1.07116491438</v>
      </c>
    </row>
    <row r="59" spans="1:6">
      <c r="A59" s="1" t="n">
        <v>40360</v>
      </c>
      <c r="B59" t="n">
        <v>1363945</v>
      </c>
      <c r="C59" t="n">
        <v>73217</v>
      </c>
      <c r="D59" t="n">
        <v>1468677</v>
      </c>
      <c r="E59" t="n">
        <v>177949</v>
      </c>
      <c r="F59" t="n">
        <v>1.07678608742</v>
      </c>
    </row>
    <row r="60" spans="1:6">
      <c r="A60" s="1" t="n">
        <v>40725</v>
      </c>
      <c r="B60" t="n">
        <v>1377864</v>
      </c>
      <c r="C60" t="n">
        <v>73863.040721</v>
      </c>
      <c r="D60" t="n">
        <v>1489825.26389</v>
      </c>
      <c r="E60" t="n">
        <v>185824.304609</v>
      </c>
      <c r="F60" t="n">
        <v>1.08125712254</v>
      </c>
    </row>
    <row r="61" spans="1:6">
      <c r="A61" s="1" t="n">
        <v>41091</v>
      </c>
      <c r="B61" t="n">
        <v>1391820</v>
      </c>
      <c r="C61" t="n">
        <v>75985</v>
      </c>
      <c r="D61" t="n">
        <v>1517102</v>
      </c>
      <c r="E61" t="n">
        <v>201267</v>
      </c>
      <c r="F61" t="n">
        <v>1.0900130764</v>
      </c>
    </row>
    <row r="62" spans="1:6">
      <c r="A62" s="1" t="n">
        <v>41456</v>
      </c>
      <c r="B62" t="n">
        <v>1406481</v>
      </c>
      <c r="C62" t="n">
        <v>68946</v>
      </c>
      <c r="D62" t="n">
        <v>1540411</v>
      </c>
      <c r="E62" t="n">
        <v>202876</v>
      </c>
      <c r="F62" t="n">
        <v>1.09522346907</v>
      </c>
    </row>
    <row r="63" spans="1:6">
      <c r="A63" s="1" t="n">
        <v>41821</v>
      </c>
      <c r="B63" t="n">
        <v>1416349</v>
      </c>
      <c r="C63" t="n">
        <v>64898</v>
      </c>
      <c r="D63" t="n">
        <v>1557668</v>
      </c>
      <c r="E63" t="n">
        <v>206217</v>
      </c>
      <c r="F63" t="n">
        <v>1.09977696175</v>
      </c>
    </row>
    <row r="64" spans="1:6">
      <c r="A64" s="1" t="n">
        <v>42186</v>
      </c>
      <c r="B64" t="n">
        <v>1425157</v>
      </c>
      <c r="C64" t="n">
        <v>62389</v>
      </c>
      <c r="D64" t="n">
        <v>1576702</v>
      </c>
      <c r="E64" t="n">
        <v>213934</v>
      </c>
      <c r="F64" t="n">
        <v>1.10633565284</v>
      </c>
    </row>
    <row r="65" spans="1:6">
      <c r="A65" t="s">
        <v>213</v>
      </c>
    </row>
    <row r="66" spans="1:6">
      <c r="A66" t="s">
        <v>214</v>
      </c>
    </row>
    <row r="67" spans="1:6">
      <c r="A67" t="s">
        <v>215</v>
      </c>
    </row>
    <row r="68" spans="1:6">
      <c r="A68" t="s">
        <v>216</v>
      </c>
    </row>
    <row r="69" spans="1:6">
      <c r="A69" t="s">
        <v>217</v>
      </c>
    </row>
    <row r="70" spans="1:6">
      <c r="A70" t="s">
        <v>218</v>
      </c>
    </row>
    <row r="71" spans="1:6">
      <c r="A71" t="s">
        <v>219</v>
      </c>
    </row>
    <row r="72" spans="1:6">
      <c r="A72" t="s">
        <v>220</v>
      </c>
    </row>
    <row r="73" spans="1:6">
      <c r="A73" t="s">
        <v>221</v>
      </c>
    </row>
    <row r="74" spans="1:6">
      <c r="A74" t="s">
        <v>222</v>
      </c>
    </row>
    <row r="75" spans="1:6">
      <c r="A75" t="s">
        <v>223</v>
      </c>
    </row>
    <row r="76" spans="1:6">
      <c r="A76" t="s">
        <v>224</v>
      </c>
    </row>
    <row r="77" spans="1:6">
      <c r="A77" t="s">
        <v>225</v>
      </c>
    </row>
    <row r="78" spans="1:6">
      <c r="A78" t="s">
        <v>226</v>
      </c>
    </row>
    <row r="79" spans="1:6">
      <c r="A79" t="s">
        <v>227</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T4477"/>
  <sheetViews>
    <sheetView workbookViewId="0">
      <selection activeCell="A1" sqref="A1"/>
    </sheetView>
  </sheetViews>
  <sheetFormatPr baseColWidth="10" defaultRowHeight="15"/>
  <sheetData>
    <row r="1" spans="1:20">
      <c r="A1" t="s">
        <v>228</v>
      </c>
      <c r="B1" t="s">
        <v>229</v>
      </c>
      <c r="C1" t="s">
        <v>230</v>
      </c>
      <c r="D1" t="s">
        <v>231</v>
      </c>
      <c r="E1" t="s">
        <v>232</v>
      </c>
      <c r="F1" t="s">
        <v>233</v>
      </c>
      <c r="G1" t="s">
        <v>234</v>
      </c>
      <c r="H1" t="s">
        <v>235</v>
      </c>
      <c r="I1" t="s">
        <v>236</v>
      </c>
      <c r="J1" t="s">
        <v>237</v>
      </c>
      <c r="K1" t="s">
        <v>238</v>
      </c>
      <c r="L1" t="s">
        <v>239</v>
      </c>
      <c r="M1" t="s">
        <v>240</v>
      </c>
      <c r="N1" t="s">
        <v>241</v>
      </c>
      <c r="O1" t="s">
        <v>242</v>
      </c>
      <c r="P1" t="s">
        <v>243</v>
      </c>
      <c r="Q1" t="s">
        <v>244</v>
      </c>
      <c r="R1" t="s">
        <v>245</v>
      </c>
      <c r="S1" t="s">
        <v>246</v>
      </c>
      <c r="T1" t="s">
        <v>247</v>
      </c>
    </row>
    <row r="2" spans="1:20">
      <c r="A2" s="1" t="n">
        <v>31443</v>
      </c>
      <c r="B2" t="s">
        <v>248</v>
      </c>
      <c r="C2" t="n">
        <v>1</v>
      </c>
      <c r="D2" t="n">
        <v>20</v>
      </c>
      <c r="E2" t="s">
        <v>249</v>
      </c>
      <c r="F2" t="n">
        <v>3201</v>
      </c>
      <c r="G2" t="s">
        <v>250</v>
      </c>
      <c r="H2" t="s">
        <v>251</v>
      </c>
      <c r="I2" t="n">
        <v>5</v>
      </c>
      <c r="J2" t="n">
        <v>458</v>
      </c>
      <c r="K2" t="s">
        <v>252</v>
      </c>
      <c r="L2" t="n">
        <v>584</v>
      </c>
      <c r="M2" t="n">
        <v>0.1</v>
      </c>
      <c r="N2" t="n">
        <v>25</v>
      </c>
      <c r="O2" t="s">
        <v>253</v>
      </c>
      <c r="P2" t="s">
        <v>254</v>
      </c>
      <c r="Q2" t="s">
        <v>254</v>
      </c>
      <c r="R2" t="s">
        <v>255</v>
      </c>
      <c r="S2" t="s">
        <v>251</v>
      </c>
      <c r="T2" t="n">
        <v>5</v>
      </c>
    </row>
    <row r="3" spans="1:20">
      <c r="A3" s="1" t="n">
        <v>31471</v>
      </c>
      <c r="B3" t="s">
        <v>248</v>
      </c>
      <c r="C3" t="n">
        <v>1</v>
      </c>
      <c r="D3" t="n">
        <v>213</v>
      </c>
      <c r="E3" t="s">
        <v>256</v>
      </c>
      <c r="F3" t="n">
        <v>3201</v>
      </c>
      <c r="G3" t="s">
        <v>250</v>
      </c>
      <c r="H3" t="s">
        <v>251</v>
      </c>
      <c r="I3" t="n">
        <v>5</v>
      </c>
      <c r="J3" t="n">
        <v>940</v>
      </c>
      <c r="K3" t="s">
        <v>257</v>
      </c>
      <c r="L3" t="n">
        <v>37</v>
      </c>
      <c r="M3" t="n">
        <v>0</v>
      </c>
      <c r="N3" t="n">
        <v>0</v>
      </c>
    </row>
    <row r="4" spans="1:20">
      <c r="A4" s="1" t="n">
        <v>31471</v>
      </c>
      <c r="B4" t="s">
        <v>248</v>
      </c>
      <c r="C4" t="n">
        <v>2</v>
      </c>
      <c r="D4" t="n">
        <v>20</v>
      </c>
      <c r="E4" t="s">
        <v>249</v>
      </c>
      <c r="F4" t="n">
        <v>3201</v>
      </c>
      <c r="G4" t="s">
        <v>250</v>
      </c>
      <c r="H4" t="s">
        <v>251</v>
      </c>
      <c r="I4" t="n">
        <v>5</v>
      </c>
      <c r="J4" t="n">
        <v>458</v>
      </c>
      <c r="K4" t="s">
        <v>252</v>
      </c>
      <c r="L4" t="n">
        <v>704</v>
      </c>
      <c r="M4" t="n">
        <v>0.1</v>
      </c>
      <c r="N4" t="n">
        <v>36.2</v>
      </c>
      <c r="O4" t="s">
        <v>253</v>
      </c>
      <c r="P4" t="s">
        <v>254</v>
      </c>
      <c r="Q4" t="s">
        <v>254</v>
      </c>
      <c r="R4" t="s">
        <v>255</v>
      </c>
      <c r="S4" t="s">
        <v>251</v>
      </c>
      <c r="T4" t="n">
        <v>5</v>
      </c>
    </row>
    <row r="5" spans="1:20">
      <c r="A5" s="1" t="n">
        <v>31471</v>
      </c>
      <c r="B5" t="s">
        <v>248</v>
      </c>
      <c r="C5" t="n">
        <v>3</v>
      </c>
      <c r="D5" t="n">
        <v>20</v>
      </c>
      <c r="E5" t="s">
        <v>249</v>
      </c>
      <c r="F5" t="n">
        <v>3201</v>
      </c>
      <c r="G5" t="s">
        <v>250</v>
      </c>
      <c r="H5" t="s">
        <v>251</v>
      </c>
      <c r="I5" t="n">
        <v>5</v>
      </c>
      <c r="J5" t="n">
        <v>458</v>
      </c>
      <c r="K5" t="s">
        <v>252</v>
      </c>
      <c r="L5" t="n">
        <v>1037</v>
      </c>
      <c r="M5" t="n">
        <v>0.1</v>
      </c>
      <c r="N5" t="n">
        <v>36.3</v>
      </c>
      <c r="O5" t="s">
        <v>253</v>
      </c>
      <c r="P5" t="s">
        <v>254</v>
      </c>
      <c r="Q5" t="s">
        <v>254</v>
      </c>
      <c r="R5" t="s">
        <v>255</v>
      </c>
      <c r="S5" t="s">
        <v>251</v>
      </c>
      <c r="T5" t="n">
        <v>5</v>
      </c>
    </row>
    <row r="6" spans="1:20">
      <c r="A6" s="1" t="n">
        <v>31471</v>
      </c>
      <c r="B6" t="s">
        <v>258</v>
      </c>
      <c r="C6" t="n">
        <v>1</v>
      </c>
      <c r="D6" t="n">
        <v>213</v>
      </c>
      <c r="E6" t="s">
        <v>256</v>
      </c>
      <c r="F6" t="n">
        <v>3201</v>
      </c>
      <c r="G6" t="s">
        <v>250</v>
      </c>
      <c r="H6" t="s">
        <v>251</v>
      </c>
      <c r="I6" t="n">
        <v>5</v>
      </c>
      <c r="J6" t="n">
        <v>940</v>
      </c>
      <c r="K6" t="s">
        <v>257</v>
      </c>
      <c r="L6" t="n">
        <v>37</v>
      </c>
      <c r="M6" t="n">
        <v>0</v>
      </c>
      <c r="N6" t="n">
        <v>0</v>
      </c>
    </row>
    <row r="7" spans="1:20">
      <c r="A7" s="1" t="n">
        <v>31471</v>
      </c>
      <c r="B7" t="s">
        <v>259</v>
      </c>
      <c r="C7" t="n">
        <v>1</v>
      </c>
      <c r="D7" t="n">
        <v>888</v>
      </c>
      <c r="E7" t="s">
        <v>260</v>
      </c>
      <c r="F7" t="n">
        <v>3201</v>
      </c>
      <c r="G7" t="s">
        <v>250</v>
      </c>
      <c r="H7" t="s">
        <v>251</v>
      </c>
      <c r="I7" t="n">
        <v>5</v>
      </c>
      <c r="J7" t="n">
        <v>515</v>
      </c>
      <c r="K7" t="s">
        <v>261</v>
      </c>
      <c r="L7" t="n">
        <v>28</v>
      </c>
      <c r="M7" t="n">
        <v>0</v>
      </c>
      <c r="N7" t="n">
        <v>0</v>
      </c>
    </row>
    <row r="8" spans="1:20">
      <c r="A8" s="1" t="n">
        <v>31502</v>
      </c>
      <c r="B8" t="s">
        <v>248</v>
      </c>
      <c r="C8" t="n">
        <v>1</v>
      </c>
      <c r="D8" t="n">
        <v>213</v>
      </c>
      <c r="E8" t="s">
        <v>256</v>
      </c>
      <c r="F8" t="n">
        <v>3201</v>
      </c>
      <c r="G8" t="s">
        <v>250</v>
      </c>
      <c r="H8" t="s">
        <v>251</v>
      </c>
      <c r="I8" t="n">
        <v>5</v>
      </c>
      <c r="J8" t="n">
        <v>795</v>
      </c>
      <c r="K8" t="s">
        <v>262</v>
      </c>
      <c r="L8" t="n">
        <v>9</v>
      </c>
      <c r="M8" t="n">
        <v>0</v>
      </c>
      <c r="N8" t="n">
        <v>0</v>
      </c>
    </row>
    <row r="9" spans="1:20">
      <c r="A9" s="1" t="n">
        <v>31502</v>
      </c>
      <c r="B9" t="s">
        <v>248</v>
      </c>
      <c r="C9" t="n">
        <v>2</v>
      </c>
      <c r="D9" t="n">
        <v>20</v>
      </c>
      <c r="E9" t="s">
        <v>249</v>
      </c>
      <c r="F9" t="n">
        <v>3201</v>
      </c>
      <c r="G9" t="s">
        <v>250</v>
      </c>
      <c r="H9" t="s">
        <v>251</v>
      </c>
      <c r="I9" t="n">
        <v>5</v>
      </c>
      <c r="J9" t="n">
        <v>458</v>
      </c>
      <c r="K9" t="s">
        <v>252</v>
      </c>
      <c r="L9" t="n">
        <v>1023</v>
      </c>
      <c r="M9" t="n">
        <v>0.1</v>
      </c>
      <c r="N9" t="n">
        <v>36.4</v>
      </c>
      <c r="O9" t="s">
        <v>253</v>
      </c>
      <c r="P9" t="s">
        <v>254</v>
      </c>
      <c r="Q9" t="s">
        <v>254</v>
      </c>
      <c r="R9" t="s">
        <v>255</v>
      </c>
      <c r="S9" t="s">
        <v>251</v>
      </c>
      <c r="T9" t="n">
        <v>5</v>
      </c>
    </row>
    <row r="10" spans="1:20">
      <c r="A10" s="1" t="n">
        <v>31532</v>
      </c>
      <c r="B10" t="s">
        <v>248</v>
      </c>
      <c r="C10" t="n">
        <v>1</v>
      </c>
      <c r="D10" t="n">
        <v>20</v>
      </c>
      <c r="E10" t="s">
        <v>249</v>
      </c>
      <c r="F10" t="n">
        <v>3201</v>
      </c>
      <c r="G10" t="s">
        <v>250</v>
      </c>
      <c r="H10" t="s">
        <v>251</v>
      </c>
      <c r="I10" t="n">
        <v>5</v>
      </c>
      <c r="J10" t="n">
        <v>458</v>
      </c>
      <c r="K10" t="s">
        <v>252</v>
      </c>
      <c r="L10" t="n">
        <v>1077</v>
      </c>
      <c r="M10" t="n">
        <v>0.1</v>
      </c>
      <c r="N10" t="n">
        <v>36.4</v>
      </c>
      <c r="O10" t="s">
        <v>253</v>
      </c>
      <c r="P10" t="s">
        <v>254</v>
      </c>
      <c r="Q10" t="s">
        <v>254</v>
      </c>
      <c r="R10" t="s">
        <v>255</v>
      </c>
      <c r="S10" t="s">
        <v>251</v>
      </c>
      <c r="T10" t="n">
        <v>5</v>
      </c>
    </row>
    <row r="11" spans="1:20">
      <c r="A11" s="1" t="n">
        <v>31532</v>
      </c>
      <c r="B11" t="s">
        <v>263</v>
      </c>
      <c r="C11" t="n">
        <v>1</v>
      </c>
      <c r="D11" t="n">
        <v>213</v>
      </c>
      <c r="E11" t="s">
        <v>256</v>
      </c>
      <c r="F11" t="n">
        <v>3201</v>
      </c>
      <c r="G11" t="s">
        <v>250</v>
      </c>
      <c r="H11" t="s">
        <v>251</v>
      </c>
      <c r="I11" t="n">
        <v>5</v>
      </c>
      <c r="J11" t="n">
        <v>795</v>
      </c>
      <c r="K11" t="s">
        <v>262</v>
      </c>
      <c r="L11" t="n">
        <v>20</v>
      </c>
      <c r="M11" t="n">
        <v>0</v>
      </c>
      <c r="N11" t="n">
        <v>0</v>
      </c>
    </row>
    <row r="12" spans="1:20">
      <c r="A12" s="1" t="n">
        <v>31563</v>
      </c>
      <c r="B12" t="s">
        <v>248</v>
      </c>
      <c r="C12" t="n">
        <v>1</v>
      </c>
      <c r="D12" t="n">
        <v>20</v>
      </c>
      <c r="E12" t="s">
        <v>249</v>
      </c>
      <c r="F12" t="n">
        <v>3201</v>
      </c>
      <c r="G12" t="s">
        <v>250</v>
      </c>
      <c r="H12" t="s">
        <v>251</v>
      </c>
      <c r="I12" t="n">
        <v>5</v>
      </c>
      <c r="J12" t="n">
        <v>458</v>
      </c>
      <c r="K12" t="s">
        <v>252</v>
      </c>
      <c r="L12" t="n">
        <v>1065</v>
      </c>
      <c r="M12" t="n">
        <v>0.1</v>
      </c>
      <c r="N12" t="n">
        <v>36.2</v>
      </c>
      <c r="O12" t="s">
        <v>253</v>
      </c>
      <c r="P12" t="s">
        <v>254</v>
      </c>
      <c r="Q12" t="s">
        <v>254</v>
      </c>
      <c r="R12" t="s">
        <v>255</v>
      </c>
      <c r="S12" t="s">
        <v>251</v>
      </c>
      <c r="T12" t="n">
        <v>5</v>
      </c>
    </row>
    <row r="13" spans="1:20">
      <c r="A13" s="1" t="n">
        <v>31563</v>
      </c>
      <c r="B13" t="s">
        <v>258</v>
      </c>
      <c r="C13" t="n">
        <v>1</v>
      </c>
      <c r="D13" t="n">
        <v>213</v>
      </c>
      <c r="E13" t="s">
        <v>256</v>
      </c>
      <c r="F13" t="n">
        <v>3201</v>
      </c>
      <c r="G13" t="s">
        <v>250</v>
      </c>
      <c r="H13" t="s">
        <v>251</v>
      </c>
      <c r="I13" t="n">
        <v>5</v>
      </c>
      <c r="J13" t="n">
        <v>795</v>
      </c>
      <c r="K13" t="s">
        <v>262</v>
      </c>
      <c r="L13" t="n">
        <v>80</v>
      </c>
      <c r="M13" t="n">
        <v>0</v>
      </c>
      <c r="N13" t="n">
        <v>0</v>
      </c>
    </row>
    <row r="14" spans="1:20">
      <c r="A14" s="1" t="n">
        <v>31593</v>
      </c>
      <c r="B14" t="s">
        <v>248</v>
      </c>
      <c r="C14" t="n">
        <v>1</v>
      </c>
      <c r="D14" t="n">
        <v>213</v>
      </c>
      <c r="E14" t="s">
        <v>256</v>
      </c>
      <c r="F14" t="n">
        <v>3201</v>
      </c>
      <c r="G14" t="s">
        <v>250</v>
      </c>
      <c r="H14" t="s">
        <v>251</v>
      </c>
      <c r="I14" t="n">
        <v>5</v>
      </c>
      <c r="J14" t="n">
        <v>795</v>
      </c>
      <c r="K14" t="s">
        <v>262</v>
      </c>
      <c r="L14" t="n">
        <v>79</v>
      </c>
      <c r="M14" t="n">
        <v>0</v>
      </c>
      <c r="N14" t="n">
        <v>0</v>
      </c>
    </row>
    <row r="15" spans="1:20">
      <c r="A15" s="1" t="n">
        <v>31593</v>
      </c>
      <c r="B15" t="s">
        <v>248</v>
      </c>
      <c r="C15" t="n">
        <v>2</v>
      </c>
      <c r="D15" t="n">
        <v>213</v>
      </c>
      <c r="E15" t="s">
        <v>256</v>
      </c>
      <c r="F15" t="n">
        <v>3201</v>
      </c>
      <c r="G15" t="s">
        <v>250</v>
      </c>
      <c r="H15" t="s">
        <v>251</v>
      </c>
      <c r="I15" t="n">
        <v>5</v>
      </c>
      <c r="J15" t="n">
        <v>795</v>
      </c>
      <c r="K15" t="s">
        <v>262</v>
      </c>
      <c r="L15" t="n">
        <v>114</v>
      </c>
      <c r="M15" t="n">
        <v>0</v>
      </c>
      <c r="N15" t="n">
        <v>0</v>
      </c>
    </row>
    <row r="16" spans="1:20">
      <c r="A16" s="1" t="n">
        <v>31593</v>
      </c>
      <c r="B16" t="s">
        <v>248</v>
      </c>
      <c r="C16" t="n">
        <v>3</v>
      </c>
      <c r="D16" t="n">
        <v>20</v>
      </c>
      <c r="E16" t="s">
        <v>249</v>
      </c>
      <c r="F16" t="n">
        <v>3201</v>
      </c>
      <c r="G16" t="s">
        <v>250</v>
      </c>
      <c r="H16" t="s">
        <v>251</v>
      </c>
      <c r="I16" t="n">
        <v>5</v>
      </c>
      <c r="J16" t="n">
        <v>458</v>
      </c>
      <c r="K16" t="s">
        <v>252</v>
      </c>
      <c r="L16" t="n">
        <v>582</v>
      </c>
      <c r="M16" t="n">
        <v>0.1</v>
      </c>
      <c r="N16" t="n">
        <v>34.8</v>
      </c>
      <c r="O16" t="s">
        <v>253</v>
      </c>
      <c r="P16" t="s">
        <v>254</v>
      </c>
      <c r="Q16" t="s">
        <v>254</v>
      </c>
      <c r="R16" t="s">
        <v>255</v>
      </c>
      <c r="S16" t="s">
        <v>251</v>
      </c>
      <c r="T16" t="n">
        <v>5</v>
      </c>
    </row>
    <row r="17" spans="1:20">
      <c r="A17" s="1" t="n">
        <v>31624</v>
      </c>
      <c r="B17" t="s">
        <v>264</v>
      </c>
      <c r="C17" t="n">
        <v>1</v>
      </c>
      <c r="D17" t="n">
        <v>213</v>
      </c>
      <c r="E17" t="s">
        <v>256</v>
      </c>
      <c r="F17" t="n">
        <v>3201</v>
      </c>
      <c r="G17" t="s">
        <v>250</v>
      </c>
      <c r="H17" t="s">
        <v>251</v>
      </c>
      <c r="I17" t="n">
        <v>5</v>
      </c>
      <c r="J17" t="n">
        <v>795</v>
      </c>
      <c r="K17" t="s">
        <v>262</v>
      </c>
      <c r="L17" t="n">
        <v>228</v>
      </c>
      <c r="M17" t="n">
        <v>0</v>
      </c>
      <c r="N17" t="n">
        <v>0</v>
      </c>
    </row>
    <row r="18" spans="1:20">
      <c r="A18" s="1" t="n">
        <v>31624</v>
      </c>
      <c r="B18" t="s">
        <v>248</v>
      </c>
      <c r="C18" t="n">
        <v>1</v>
      </c>
      <c r="D18" t="n">
        <v>20</v>
      </c>
      <c r="E18" t="s">
        <v>249</v>
      </c>
      <c r="F18" t="n">
        <v>3201</v>
      </c>
      <c r="G18" t="s">
        <v>250</v>
      </c>
      <c r="H18" t="s">
        <v>251</v>
      </c>
      <c r="I18" t="n">
        <v>5</v>
      </c>
      <c r="J18" t="n">
        <v>458</v>
      </c>
      <c r="K18" t="s">
        <v>252</v>
      </c>
      <c r="L18" t="n">
        <v>1106</v>
      </c>
      <c r="M18" t="n">
        <v>0.1</v>
      </c>
      <c r="N18" t="n">
        <v>34.8</v>
      </c>
      <c r="O18" t="s">
        <v>253</v>
      </c>
      <c r="P18" t="s">
        <v>254</v>
      </c>
      <c r="Q18" t="s">
        <v>254</v>
      </c>
      <c r="R18" t="s">
        <v>255</v>
      </c>
      <c r="S18" t="s">
        <v>251</v>
      </c>
      <c r="T18" t="n">
        <v>5</v>
      </c>
    </row>
    <row r="19" spans="1:20">
      <c r="A19" s="1" t="n">
        <v>31624</v>
      </c>
      <c r="B19" t="s">
        <v>248</v>
      </c>
      <c r="C19" t="n">
        <v>2</v>
      </c>
      <c r="D19" t="n">
        <v>20</v>
      </c>
      <c r="E19" t="s">
        <v>249</v>
      </c>
      <c r="F19" t="n">
        <v>3201</v>
      </c>
      <c r="G19" t="s">
        <v>250</v>
      </c>
      <c r="H19" t="s">
        <v>251</v>
      </c>
      <c r="I19" t="n">
        <v>5</v>
      </c>
      <c r="J19" t="n">
        <v>458</v>
      </c>
      <c r="K19" t="s">
        <v>252</v>
      </c>
      <c r="L19" t="n">
        <v>195</v>
      </c>
      <c r="M19" t="n">
        <v>0.1</v>
      </c>
      <c r="N19" t="n">
        <v>34.8</v>
      </c>
      <c r="O19" t="s">
        <v>253</v>
      </c>
      <c r="P19" t="s">
        <v>254</v>
      </c>
      <c r="Q19" t="s">
        <v>254</v>
      </c>
      <c r="R19" t="s">
        <v>255</v>
      </c>
      <c r="S19" t="s">
        <v>251</v>
      </c>
      <c r="T19" t="n">
        <v>5</v>
      </c>
    </row>
    <row r="20" spans="1:20">
      <c r="A20" s="1" t="n">
        <v>31624</v>
      </c>
      <c r="B20" t="s">
        <v>263</v>
      </c>
      <c r="C20" t="n">
        <v>1</v>
      </c>
      <c r="D20" t="n">
        <v>213</v>
      </c>
      <c r="E20" t="s">
        <v>256</v>
      </c>
      <c r="F20" t="n">
        <v>3201</v>
      </c>
      <c r="G20" t="s">
        <v>250</v>
      </c>
      <c r="H20" t="s">
        <v>251</v>
      </c>
      <c r="I20" t="n">
        <v>5</v>
      </c>
      <c r="J20" t="n">
        <v>515</v>
      </c>
      <c r="K20" t="s">
        <v>261</v>
      </c>
      <c r="L20" t="n">
        <v>40</v>
      </c>
      <c r="M20" t="n">
        <v>0</v>
      </c>
      <c r="N20" t="n">
        <v>0</v>
      </c>
    </row>
    <row r="21" spans="1:20">
      <c r="A21" s="1" t="n">
        <v>31624</v>
      </c>
      <c r="B21" t="s">
        <v>259</v>
      </c>
      <c r="C21" t="n">
        <v>1</v>
      </c>
      <c r="D21" t="n">
        <v>134</v>
      </c>
      <c r="E21" t="s">
        <v>265</v>
      </c>
      <c r="F21" t="n">
        <v>3201</v>
      </c>
      <c r="G21" t="s">
        <v>250</v>
      </c>
      <c r="H21" t="s">
        <v>251</v>
      </c>
      <c r="I21" t="n">
        <v>5</v>
      </c>
      <c r="J21" t="n">
        <v>515</v>
      </c>
      <c r="K21" t="s">
        <v>261</v>
      </c>
      <c r="L21" t="n">
        <v>28</v>
      </c>
      <c r="M21" t="n">
        <v>0</v>
      </c>
      <c r="N21" t="n">
        <v>0</v>
      </c>
      <c r="O21" t="s">
        <v>253</v>
      </c>
      <c r="P21" t="s">
        <v>254</v>
      </c>
      <c r="Q21" t="s">
        <v>254</v>
      </c>
      <c r="R21" t="s">
        <v>255</v>
      </c>
      <c r="S21" t="s">
        <v>251</v>
      </c>
      <c r="T21" t="n">
        <v>5</v>
      </c>
    </row>
    <row r="22" spans="1:20">
      <c r="A22" s="1" t="n">
        <v>31655</v>
      </c>
      <c r="B22" t="s">
        <v>248</v>
      </c>
      <c r="C22" t="n">
        <v>1</v>
      </c>
      <c r="D22" t="n">
        <v>20</v>
      </c>
      <c r="E22" t="s">
        <v>249</v>
      </c>
      <c r="F22" t="n">
        <v>3201</v>
      </c>
      <c r="G22" t="s">
        <v>250</v>
      </c>
      <c r="H22" t="s">
        <v>251</v>
      </c>
      <c r="I22" t="n">
        <v>5</v>
      </c>
      <c r="J22" t="n">
        <v>458</v>
      </c>
      <c r="K22" t="s">
        <v>252</v>
      </c>
      <c r="L22" t="n">
        <v>1078</v>
      </c>
      <c r="M22" t="n">
        <v>0.1</v>
      </c>
      <c r="N22" t="n">
        <v>36.1</v>
      </c>
      <c r="O22" t="s">
        <v>253</v>
      </c>
      <c r="P22" t="s">
        <v>254</v>
      </c>
      <c r="Q22" t="s">
        <v>254</v>
      </c>
      <c r="R22" t="s">
        <v>255</v>
      </c>
      <c r="S22" t="s">
        <v>251</v>
      </c>
      <c r="T22" t="n">
        <v>5</v>
      </c>
    </row>
    <row r="23" spans="1:20">
      <c r="A23" s="1" t="n">
        <v>31655</v>
      </c>
      <c r="B23" t="s">
        <v>248</v>
      </c>
      <c r="C23" t="n">
        <v>2</v>
      </c>
      <c r="D23" t="n">
        <v>20</v>
      </c>
      <c r="E23" t="s">
        <v>249</v>
      </c>
      <c r="F23" t="n">
        <v>3201</v>
      </c>
      <c r="G23" t="s">
        <v>250</v>
      </c>
      <c r="H23" t="s">
        <v>251</v>
      </c>
      <c r="I23" t="n">
        <v>5</v>
      </c>
      <c r="J23" t="n">
        <v>458</v>
      </c>
      <c r="K23" t="s">
        <v>252</v>
      </c>
      <c r="L23" t="n">
        <v>575</v>
      </c>
      <c r="M23" t="n">
        <v>0.1</v>
      </c>
      <c r="N23" t="n">
        <v>36.1</v>
      </c>
      <c r="O23" t="s">
        <v>253</v>
      </c>
      <c r="P23" t="s">
        <v>254</v>
      </c>
      <c r="Q23" t="s">
        <v>254</v>
      </c>
      <c r="R23" t="s">
        <v>255</v>
      </c>
      <c r="S23" t="s">
        <v>251</v>
      </c>
      <c r="T23" t="n">
        <v>5</v>
      </c>
    </row>
    <row r="24" spans="1:20">
      <c r="A24" s="1" t="n">
        <v>31655</v>
      </c>
      <c r="B24" t="s">
        <v>259</v>
      </c>
      <c r="C24" t="n">
        <v>1</v>
      </c>
      <c r="D24" t="n">
        <v>134</v>
      </c>
      <c r="E24" t="s">
        <v>265</v>
      </c>
      <c r="F24" t="n">
        <v>3201</v>
      </c>
      <c r="G24" t="s">
        <v>250</v>
      </c>
      <c r="H24" t="s">
        <v>251</v>
      </c>
      <c r="I24" t="n">
        <v>5</v>
      </c>
      <c r="J24" t="n">
        <v>490</v>
      </c>
      <c r="K24" t="s">
        <v>266</v>
      </c>
      <c r="L24" t="n">
        <v>36</v>
      </c>
      <c r="M24" t="n">
        <v>0</v>
      </c>
      <c r="N24" t="n">
        <v>0</v>
      </c>
      <c r="O24" t="s">
        <v>253</v>
      </c>
      <c r="P24" t="s">
        <v>254</v>
      </c>
      <c r="Q24" t="s">
        <v>254</v>
      </c>
      <c r="R24" t="s">
        <v>255</v>
      </c>
      <c r="S24" t="s">
        <v>251</v>
      </c>
      <c r="T24" t="n">
        <v>5</v>
      </c>
    </row>
    <row r="25" spans="1:20">
      <c r="A25" s="1" t="n">
        <v>31685</v>
      </c>
      <c r="B25" t="s">
        <v>248</v>
      </c>
      <c r="C25" t="n">
        <v>1</v>
      </c>
      <c r="D25" t="n">
        <v>213</v>
      </c>
      <c r="E25" t="s">
        <v>256</v>
      </c>
      <c r="F25" t="n">
        <v>3201</v>
      </c>
      <c r="G25" t="s">
        <v>250</v>
      </c>
      <c r="H25" t="s">
        <v>251</v>
      </c>
      <c r="I25" t="n">
        <v>5</v>
      </c>
      <c r="J25" t="n">
        <v>490</v>
      </c>
      <c r="K25" t="s">
        <v>266</v>
      </c>
      <c r="L25" t="n">
        <v>103</v>
      </c>
      <c r="M25" t="n">
        <v>0</v>
      </c>
      <c r="N25" t="n">
        <v>0</v>
      </c>
    </row>
    <row r="26" spans="1:20">
      <c r="A26" s="1" t="n">
        <v>31685</v>
      </c>
      <c r="B26" t="s">
        <v>263</v>
      </c>
      <c r="C26" t="n">
        <v>1</v>
      </c>
      <c r="D26" t="n">
        <v>213</v>
      </c>
      <c r="E26" t="s">
        <v>256</v>
      </c>
      <c r="F26" t="n">
        <v>3201</v>
      </c>
      <c r="G26" t="s">
        <v>250</v>
      </c>
      <c r="H26" t="s">
        <v>251</v>
      </c>
      <c r="I26" t="n">
        <v>5</v>
      </c>
      <c r="J26" t="n">
        <v>515</v>
      </c>
      <c r="K26" t="s">
        <v>261</v>
      </c>
      <c r="L26" t="n">
        <v>65</v>
      </c>
      <c r="M26" t="n">
        <v>0</v>
      </c>
      <c r="N26" t="n">
        <v>0</v>
      </c>
    </row>
    <row r="27" spans="1:20">
      <c r="A27" s="1" t="n">
        <v>31685</v>
      </c>
      <c r="B27" t="s">
        <v>267</v>
      </c>
      <c r="C27" t="n">
        <v>1</v>
      </c>
      <c r="D27" t="n">
        <v>508</v>
      </c>
      <c r="E27" t="s">
        <v>268</v>
      </c>
      <c r="F27" t="n">
        <v>3201</v>
      </c>
      <c r="G27" t="s">
        <v>250</v>
      </c>
      <c r="H27" t="s">
        <v>251</v>
      </c>
      <c r="I27" t="n">
        <v>5</v>
      </c>
      <c r="J27" t="n">
        <v>458</v>
      </c>
      <c r="K27" t="s">
        <v>252</v>
      </c>
      <c r="L27" t="n">
        <v>460</v>
      </c>
      <c r="M27" t="n">
        <v>0.11</v>
      </c>
      <c r="N27" t="n">
        <v>0</v>
      </c>
    </row>
    <row r="28" spans="1:20">
      <c r="A28" s="1" t="n">
        <v>31716</v>
      </c>
      <c r="B28" t="s">
        <v>248</v>
      </c>
      <c r="C28" t="n">
        <v>1</v>
      </c>
      <c r="D28" t="n">
        <v>20</v>
      </c>
      <c r="E28" t="s">
        <v>249</v>
      </c>
      <c r="F28" t="n">
        <v>3201</v>
      </c>
      <c r="G28" t="s">
        <v>250</v>
      </c>
      <c r="H28" t="s">
        <v>251</v>
      </c>
      <c r="I28" t="n">
        <v>5</v>
      </c>
      <c r="J28" t="n">
        <v>458</v>
      </c>
      <c r="K28" t="s">
        <v>252</v>
      </c>
      <c r="L28" t="n">
        <v>732</v>
      </c>
      <c r="M28" t="n">
        <v>0.1</v>
      </c>
      <c r="N28" t="n">
        <v>36.3</v>
      </c>
      <c r="O28" t="s">
        <v>253</v>
      </c>
      <c r="P28" t="s">
        <v>254</v>
      </c>
      <c r="Q28" t="s">
        <v>254</v>
      </c>
      <c r="R28" t="s">
        <v>255</v>
      </c>
      <c r="S28" t="s">
        <v>251</v>
      </c>
      <c r="T28" t="n">
        <v>5</v>
      </c>
    </row>
    <row r="29" spans="1:20">
      <c r="A29" s="1" t="n">
        <v>31716</v>
      </c>
      <c r="B29" t="s">
        <v>248</v>
      </c>
      <c r="C29" t="n">
        <v>2</v>
      </c>
      <c r="D29" t="n">
        <v>509</v>
      </c>
      <c r="E29" t="s">
        <v>269</v>
      </c>
      <c r="F29" t="n">
        <v>3201</v>
      </c>
      <c r="G29" t="s">
        <v>250</v>
      </c>
      <c r="H29" t="s">
        <v>251</v>
      </c>
      <c r="I29" t="n">
        <v>5</v>
      </c>
      <c r="J29" t="n">
        <v>580</v>
      </c>
      <c r="K29" t="s">
        <v>270</v>
      </c>
      <c r="L29" t="n">
        <v>265</v>
      </c>
      <c r="M29" t="n">
        <v>1</v>
      </c>
      <c r="N29" t="n">
        <v>0</v>
      </c>
    </row>
    <row r="30" spans="1:20">
      <c r="A30" s="1" t="n">
        <v>31716</v>
      </c>
      <c r="B30" t="s">
        <v>263</v>
      </c>
      <c r="C30" t="n">
        <v>1</v>
      </c>
      <c r="D30" t="n">
        <v>213</v>
      </c>
      <c r="E30" t="s">
        <v>256</v>
      </c>
      <c r="F30" t="n">
        <v>3201</v>
      </c>
      <c r="G30" t="s">
        <v>250</v>
      </c>
      <c r="H30" t="s">
        <v>251</v>
      </c>
      <c r="I30" t="n">
        <v>5</v>
      </c>
      <c r="J30" t="n">
        <v>78</v>
      </c>
      <c r="K30" t="s">
        <v>271</v>
      </c>
      <c r="L30" t="n">
        <v>63</v>
      </c>
      <c r="M30" t="n">
        <v>0</v>
      </c>
      <c r="N30" t="n">
        <v>0</v>
      </c>
    </row>
    <row r="31" spans="1:20">
      <c r="A31" s="1" t="n">
        <v>31716</v>
      </c>
      <c r="B31" t="s">
        <v>259</v>
      </c>
      <c r="C31" t="n">
        <v>1</v>
      </c>
      <c r="D31" t="n">
        <v>134</v>
      </c>
      <c r="E31" t="s">
        <v>265</v>
      </c>
      <c r="F31" t="n">
        <v>3201</v>
      </c>
      <c r="G31" t="s">
        <v>250</v>
      </c>
      <c r="H31" t="s">
        <v>251</v>
      </c>
      <c r="I31" t="n">
        <v>5</v>
      </c>
      <c r="J31" t="n">
        <v>515</v>
      </c>
      <c r="K31" t="s">
        <v>261</v>
      </c>
      <c r="L31" t="n">
        <v>30</v>
      </c>
      <c r="M31" t="n">
        <v>0</v>
      </c>
      <c r="N31" t="n">
        <v>0</v>
      </c>
      <c r="O31" t="s">
        <v>253</v>
      </c>
      <c r="P31" t="s">
        <v>254</v>
      </c>
      <c r="Q31" t="s">
        <v>254</v>
      </c>
      <c r="R31" t="s">
        <v>255</v>
      </c>
      <c r="S31" t="s">
        <v>251</v>
      </c>
      <c r="T31" t="n">
        <v>5</v>
      </c>
    </row>
    <row r="32" spans="1:20">
      <c r="A32" s="1" t="n">
        <v>31746</v>
      </c>
      <c r="B32" t="s">
        <v>248</v>
      </c>
      <c r="C32" t="n">
        <v>1</v>
      </c>
      <c r="D32" t="n">
        <v>213</v>
      </c>
      <c r="E32" t="s">
        <v>256</v>
      </c>
      <c r="F32" t="n">
        <v>3201</v>
      </c>
      <c r="G32" t="s">
        <v>250</v>
      </c>
      <c r="H32" t="s">
        <v>251</v>
      </c>
      <c r="I32" t="n">
        <v>5</v>
      </c>
      <c r="J32" t="n">
        <v>940</v>
      </c>
      <c r="K32" t="s">
        <v>257</v>
      </c>
      <c r="L32" t="n">
        <v>40</v>
      </c>
      <c r="M32" t="n">
        <v>0</v>
      </c>
      <c r="N32" t="n">
        <v>0</v>
      </c>
    </row>
    <row r="33" spans="1:20">
      <c r="A33" s="1" t="n">
        <v>31746</v>
      </c>
      <c r="B33" t="s">
        <v>248</v>
      </c>
      <c r="C33" t="n">
        <v>2</v>
      </c>
      <c r="D33" t="n">
        <v>20</v>
      </c>
      <c r="E33" t="s">
        <v>249</v>
      </c>
      <c r="F33" t="n">
        <v>3201</v>
      </c>
      <c r="G33" t="s">
        <v>250</v>
      </c>
      <c r="H33" t="s">
        <v>251</v>
      </c>
      <c r="I33" t="n">
        <v>5</v>
      </c>
      <c r="J33" t="n">
        <v>458</v>
      </c>
      <c r="K33" t="s">
        <v>252</v>
      </c>
      <c r="L33" t="n">
        <v>1105</v>
      </c>
      <c r="M33" t="n">
        <v>0.1</v>
      </c>
      <c r="N33" t="n">
        <v>35.1</v>
      </c>
      <c r="O33" t="s">
        <v>253</v>
      </c>
      <c r="P33" t="s">
        <v>254</v>
      </c>
      <c r="Q33" t="s">
        <v>254</v>
      </c>
      <c r="R33" t="s">
        <v>255</v>
      </c>
      <c r="S33" t="s">
        <v>251</v>
      </c>
      <c r="T33" t="n">
        <v>5</v>
      </c>
    </row>
    <row r="34" spans="1:20">
      <c r="A34" s="1" t="n">
        <v>31746</v>
      </c>
      <c r="B34" t="s">
        <v>248</v>
      </c>
      <c r="C34" t="n">
        <v>3</v>
      </c>
      <c r="D34" t="n">
        <v>20</v>
      </c>
      <c r="E34" t="s">
        <v>249</v>
      </c>
      <c r="F34" t="n">
        <v>3201</v>
      </c>
      <c r="G34" t="s">
        <v>250</v>
      </c>
      <c r="H34" t="s">
        <v>251</v>
      </c>
      <c r="I34" t="n">
        <v>5</v>
      </c>
      <c r="J34" t="n">
        <v>458</v>
      </c>
      <c r="K34" t="s">
        <v>252</v>
      </c>
      <c r="L34" t="n">
        <v>255</v>
      </c>
      <c r="M34" t="n">
        <v>0.1</v>
      </c>
      <c r="N34" t="n">
        <v>21.9</v>
      </c>
      <c r="O34" t="s">
        <v>253</v>
      </c>
      <c r="P34" t="s">
        <v>254</v>
      </c>
      <c r="Q34" t="s">
        <v>254</v>
      </c>
      <c r="R34" t="s">
        <v>255</v>
      </c>
      <c r="S34" t="s">
        <v>251</v>
      </c>
      <c r="T34" t="n">
        <v>5</v>
      </c>
    </row>
    <row r="35" spans="1:20">
      <c r="A35" s="1" t="n">
        <v>31777</v>
      </c>
      <c r="B35" t="s">
        <v>248</v>
      </c>
      <c r="C35" t="n">
        <v>1</v>
      </c>
      <c r="D35" t="n">
        <v>20</v>
      </c>
      <c r="E35" t="s">
        <v>249</v>
      </c>
      <c r="F35" t="n">
        <v>3201</v>
      </c>
      <c r="G35" t="s">
        <v>250</v>
      </c>
      <c r="H35" t="s">
        <v>251</v>
      </c>
      <c r="I35" t="n">
        <v>5</v>
      </c>
      <c r="J35" t="n">
        <v>458</v>
      </c>
      <c r="K35" t="s">
        <v>252</v>
      </c>
      <c r="L35" t="n">
        <v>574</v>
      </c>
      <c r="M35" t="n">
        <v>0.1</v>
      </c>
      <c r="N35" t="n">
        <v>35.7</v>
      </c>
      <c r="O35" t="s">
        <v>253</v>
      </c>
      <c r="P35" t="s">
        <v>254</v>
      </c>
      <c r="Q35" t="s">
        <v>254</v>
      </c>
      <c r="R35" t="s">
        <v>255</v>
      </c>
      <c r="S35" t="s">
        <v>251</v>
      </c>
      <c r="T35" t="n">
        <v>5</v>
      </c>
    </row>
    <row r="36" spans="1:20">
      <c r="A36" s="1" t="n">
        <v>31777</v>
      </c>
      <c r="B36" t="s">
        <v>258</v>
      </c>
      <c r="C36" t="n">
        <v>1</v>
      </c>
      <c r="D36" t="n">
        <v>213</v>
      </c>
      <c r="E36" t="s">
        <v>256</v>
      </c>
      <c r="F36" t="n">
        <v>3201</v>
      </c>
      <c r="G36" t="s">
        <v>250</v>
      </c>
      <c r="H36" t="s">
        <v>251</v>
      </c>
      <c r="I36" t="n">
        <v>5</v>
      </c>
      <c r="J36" t="n">
        <v>260</v>
      </c>
      <c r="K36" t="s">
        <v>272</v>
      </c>
      <c r="L36" t="n">
        <v>3</v>
      </c>
      <c r="M36" t="n">
        <v>0</v>
      </c>
      <c r="N36" t="n">
        <v>0</v>
      </c>
    </row>
    <row r="37" spans="1:20">
      <c r="A37" s="1" t="n">
        <v>31808</v>
      </c>
      <c r="B37" t="s">
        <v>248</v>
      </c>
      <c r="C37" t="n">
        <v>1</v>
      </c>
      <c r="D37" t="n">
        <v>20</v>
      </c>
      <c r="E37" t="s">
        <v>249</v>
      </c>
      <c r="F37" t="n">
        <v>3201</v>
      </c>
      <c r="G37" t="s">
        <v>250</v>
      </c>
      <c r="H37" t="s">
        <v>251</v>
      </c>
      <c r="I37" t="n">
        <v>5</v>
      </c>
      <c r="J37" t="n">
        <v>458</v>
      </c>
      <c r="K37" t="s">
        <v>252</v>
      </c>
      <c r="L37" t="n">
        <v>757</v>
      </c>
      <c r="M37" t="n">
        <v>0.1</v>
      </c>
      <c r="N37" t="n">
        <v>35.5</v>
      </c>
      <c r="O37" t="s">
        <v>253</v>
      </c>
      <c r="P37" t="s">
        <v>254</v>
      </c>
      <c r="Q37" t="s">
        <v>254</v>
      </c>
      <c r="R37" t="s">
        <v>255</v>
      </c>
      <c r="S37" t="s">
        <v>251</v>
      </c>
      <c r="T37" t="n">
        <v>5</v>
      </c>
    </row>
    <row r="38" spans="1:20">
      <c r="A38" s="1" t="n">
        <v>31808</v>
      </c>
      <c r="B38" t="s">
        <v>248</v>
      </c>
      <c r="C38" t="n">
        <v>2</v>
      </c>
      <c r="D38" t="n">
        <v>508</v>
      </c>
      <c r="E38" t="s">
        <v>268</v>
      </c>
      <c r="F38" t="n">
        <v>3201</v>
      </c>
      <c r="G38" t="s">
        <v>250</v>
      </c>
      <c r="H38" t="s">
        <v>251</v>
      </c>
      <c r="I38" t="n">
        <v>5</v>
      </c>
      <c r="J38" t="n">
        <v>795</v>
      </c>
      <c r="K38" t="s">
        <v>262</v>
      </c>
      <c r="L38" t="n">
        <v>104</v>
      </c>
      <c r="M38" t="n">
        <v>0.17</v>
      </c>
      <c r="N38" t="n">
        <v>0</v>
      </c>
    </row>
    <row r="39" spans="1:20">
      <c r="A39" s="1" t="n">
        <v>31808</v>
      </c>
      <c r="B39" t="s">
        <v>258</v>
      </c>
      <c r="C39" t="n">
        <v>1</v>
      </c>
      <c r="D39" t="n">
        <v>20</v>
      </c>
      <c r="E39" t="s">
        <v>249</v>
      </c>
      <c r="F39" t="n">
        <v>3201</v>
      </c>
      <c r="G39" t="s">
        <v>250</v>
      </c>
      <c r="H39" t="s">
        <v>251</v>
      </c>
      <c r="I39" t="n">
        <v>5</v>
      </c>
      <c r="J39" t="n">
        <v>280</v>
      </c>
      <c r="K39" t="s">
        <v>273</v>
      </c>
      <c r="L39" t="n">
        <v>2</v>
      </c>
      <c r="M39" t="n">
        <v>0.08</v>
      </c>
      <c r="N39" t="n">
        <v>32.3</v>
      </c>
      <c r="O39" t="s">
        <v>274</v>
      </c>
      <c r="P39" t="s">
        <v>275</v>
      </c>
      <c r="Q39" t="s">
        <v>275</v>
      </c>
      <c r="R39" t="s">
        <v>255</v>
      </c>
      <c r="S39" t="s">
        <v>251</v>
      </c>
      <c r="T39" t="n">
        <v>5</v>
      </c>
    </row>
    <row r="40" spans="1:20">
      <c r="A40" s="1" t="n">
        <v>31808</v>
      </c>
      <c r="B40" t="s">
        <v>276</v>
      </c>
      <c r="C40" t="n">
        <v>1</v>
      </c>
      <c r="D40" t="n">
        <v>20</v>
      </c>
      <c r="E40" t="s">
        <v>249</v>
      </c>
      <c r="F40" t="n">
        <v>3201</v>
      </c>
      <c r="G40" t="s">
        <v>250</v>
      </c>
      <c r="H40" t="s">
        <v>251</v>
      </c>
      <c r="I40" t="n">
        <v>5</v>
      </c>
      <c r="J40" t="n">
        <v>458</v>
      </c>
      <c r="K40" t="s">
        <v>252</v>
      </c>
      <c r="L40" t="n">
        <v>251</v>
      </c>
      <c r="M40" t="n">
        <v>0.18</v>
      </c>
      <c r="N40" t="n">
        <v>21.6</v>
      </c>
      <c r="O40" t="s">
        <v>274</v>
      </c>
      <c r="P40" t="s">
        <v>275</v>
      </c>
      <c r="Q40" t="s">
        <v>275</v>
      </c>
      <c r="R40" t="s">
        <v>255</v>
      </c>
      <c r="S40" t="s">
        <v>251</v>
      </c>
      <c r="T40" t="n">
        <v>5</v>
      </c>
    </row>
    <row r="41" spans="1:20">
      <c r="A41" s="1" t="n">
        <v>31808</v>
      </c>
      <c r="B41" t="s">
        <v>276</v>
      </c>
      <c r="C41" t="n">
        <v>2</v>
      </c>
      <c r="D41" t="n">
        <v>20</v>
      </c>
      <c r="E41" t="s">
        <v>249</v>
      </c>
      <c r="F41" t="n">
        <v>3201</v>
      </c>
      <c r="G41" t="s">
        <v>250</v>
      </c>
      <c r="H41" t="s">
        <v>251</v>
      </c>
      <c r="I41" t="n">
        <v>5</v>
      </c>
      <c r="J41" t="n">
        <v>458</v>
      </c>
      <c r="K41" t="s">
        <v>252</v>
      </c>
      <c r="L41" t="n">
        <v>296</v>
      </c>
      <c r="M41" t="n">
        <v>0.04</v>
      </c>
      <c r="N41" t="n">
        <v>42.9</v>
      </c>
      <c r="O41" t="s">
        <v>274</v>
      </c>
      <c r="P41" t="s">
        <v>275</v>
      </c>
      <c r="Q41" t="s">
        <v>275</v>
      </c>
      <c r="R41" t="s">
        <v>255</v>
      </c>
      <c r="S41" t="s">
        <v>251</v>
      </c>
      <c r="T41" t="n">
        <v>5</v>
      </c>
    </row>
    <row r="42" spans="1:20">
      <c r="A42" s="1" t="n">
        <v>31808</v>
      </c>
      <c r="B42" t="s">
        <v>276</v>
      </c>
      <c r="C42" t="n">
        <v>3</v>
      </c>
      <c r="D42" t="n">
        <v>20</v>
      </c>
      <c r="E42" t="s">
        <v>249</v>
      </c>
      <c r="F42" t="n">
        <v>3201</v>
      </c>
      <c r="G42" t="s">
        <v>250</v>
      </c>
      <c r="H42" t="s">
        <v>251</v>
      </c>
      <c r="I42" t="n">
        <v>5</v>
      </c>
      <c r="J42" t="n">
        <v>580</v>
      </c>
      <c r="K42" t="s">
        <v>270</v>
      </c>
      <c r="L42" t="n">
        <v>658</v>
      </c>
      <c r="M42" t="n">
        <v>0.03</v>
      </c>
      <c r="N42" t="n">
        <v>46.5</v>
      </c>
      <c r="O42" t="s">
        <v>274</v>
      </c>
      <c r="P42" t="s">
        <v>275</v>
      </c>
      <c r="Q42" t="s">
        <v>275</v>
      </c>
      <c r="R42" t="s">
        <v>255</v>
      </c>
      <c r="S42" t="s">
        <v>251</v>
      </c>
      <c r="T42" t="n">
        <v>5</v>
      </c>
    </row>
    <row r="43" spans="1:20">
      <c r="A43" s="1" t="n">
        <v>31836</v>
      </c>
      <c r="B43" t="s">
        <v>248</v>
      </c>
      <c r="C43" t="n">
        <v>1</v>
      </c>
      <c r="D43" t="n">
        <v>510</v>
      </c>
      <c r="E43" t="s">
        <v>277</v>
      </c>
      <c r="F43" t="n">
        <v>3201</v>
      </c>
      <c r="G43" t="s">
        <v>250</v>
      </c>
      <c r="H43" t="s">
        <v>251</v>
      </c>
      <c r="I43" t="n">
        <v>5</v>
      </c>
      <c r="J43" t="n">
        <v>795</v>
      </c>
      <c r="K43" t="s">
        <v>262</v>
      </c>
      <c r="L43" t="n">
        <v>242</v>
      </c>
      <c r="M43" t="n">
        <v>1.12</v>
      </c>
      <c r="N43" t="n">
        <v>0</v>
      </c>
    </row>
    <row r="44" spans="1:20">
      <c r="A44" s="1" t="n">
        <v>31836</v>
      </c>
      <c r="B44" t="s">
        <v>248</v>
      </c>
      <c r="C44" t="n">
        <v>2</v>
      </c>
      <c r="D44" t="n">
        <v>20</v>
      </c>
      <c r="E44" t="s">
        <v>249</v>
      </c>
      <c r="F44" t="n">
        <v>3201</v>
      </c>
      <c r="G44" t="s">
        <v>250</v>
      </c>
      <c r="H44" t="s">
        <v>251</v>
      </c>
      <c r="I44" t="n">
        <v>5</v>
      </c>
      <c r="J44" t="n">
        <v>458</v>
      </c>
      <c r="K44" t="s">
        <v>252</v>
      </c>
      <c r="L44" t="n">
        <v>375</v>
      </c>
      <c r="M44" t="n">
        <v>0.1</v>
      </c>
      <c r="N44" t="n">
        <v>35.6</v>
      </c>
      <c r="O44" t="s">
        <v>253</v>
      </c>
      <c r="P44" t="s">
        <v>254</v>
      </c>
      <c r="Q44" t="s">
        <v>254</v>
      </c>
      <c r="R44" t="s">
        <v>255</v>
      </c>
      <c r="S44" t="s">
        <v>251</v>
      </c>
      <c r="T44" t="n">
        <v>5</v>
      </c>
    </row>
    <row r="45" spans="1:20">
      <c r="A45" s="1" t="n">
        <v>31836</v>
      </c>
      <c r="B45" t="s">
        <v>248</v>
      </c>
      <c r="C45" t="n">
        <v>3</v>
      </c>
      <c r="D45" t="n">
        <v>20</v>
      </c>
      <c r="E45" t="s">
        <v>249</v>
      </c>
      <c r="F45" t="n">
        <v>3201</v>
      </c>
      <c r="G45" t="s">
        <v>250</v>
      </c>
      <c r="H45" t="s">
        <v>251</v>
      </c>
      <c r="I45" t="n">
        <v>5</v>
      </c>
      <c r="J45" t="n">
        <v>458</v>
      </c>
      <c r="K45" t="s">
        <v>252</v>
      </c>
      <c r="L45" t="n">
        <v>184</v>
      </c>
      <c r="M45" t="n">
        <v>0.2</v>
      </c>
      <c r="N45" t="n">
        <v>22.4</v>
      </c>
      <c r="O45" t="s">
        <v>253</v>
      </c>
      <c r="P45" t="s">
        <v>254</v>
      </c>
      <c r="Q45" t="s">
        <v>254</v>
      </c>
      <c r="R45" t="s">
        <v>255</v>
      </c>
      <c r="S45" t="s">
        <v>251</v>
      </c>
      <c r="T45" t="n">
        <v>5</v>
      </c>
    </row>
    <row r="46" spans="1:20">
      <c r="A46" s="1" t="n">
        <v>31836</v>
      </c>
      <c r="B46" t="s">
        <v>248</v>
      </c>
      <c r="C46" t="n">
        <v>4</v>
      </c>
      <c r="D46" t="n">
        <v>20</v>
      </c>
      <c r="E46" t="s">
        <v>249</v>
      </c>
      <c r="F46" t="n">
        <v>3201</v>
      </c>
      <c r="G46" t="s">
        <v>250</v>
      </c>
      <c r="H46" t="s">
        <v>251</v>
      </c>
      <c r="I46" t="n">
        <v>5</v>
      </c>
      <c r="J46" t="n">
        <v>458</v>
      </c>
      <c r="K46" t="s">
        <v>252</v>
      </c>
      <c r="L46" t="n">
        <v>1019</v>
      </c>
      <c r="M46" t="n">
        <v>0.1</v>
      </c>
      <c r="N46" t="n">
        <v>35.7</v>
      </c>
      <c r="O46" t="s">
        <v>253</v>
      </c>
      <c r="P46" t="s">
        <v>254</v>
      </c>
      <c r="Q46" t="s">
        <v>254</v>
      </c>
      <c r="R46" t="s">
        <v>255</v>
      </c>
      <c r="S46" t="s">
        <v>251</v>
      </c>
      <c r="T46" t="n">
        <v>5</v>
      </c>
    </row>
    <row r="47" spans="1:20">
      <c r="A47" s="1" t="n">
        <v>31836</v>
      </c>
      <c r="B47" t="s">
        <v>278</v>
      </c>
      <c r="C47" t="n">
        <v>1</v>
      </c>
      <c r="D47" t="n">
        <v>510</v>
      </c>
      <c r="E47" t="s">
        <v>277</v>
      </c>
      <c r="F47" t="n">
        <v>3201</v>
      </c>
      <c r="G47" t="s">
        <v>250</v>
      </c>
      <c r="H47" t="s">
        <v>251</v>
      </c>
      <c r="I47" t="n">
        <v>5</v>
      </c>
      <c r="J47" t="n">
        <v>400</v>
      </c>
      <c r="K47" t="s">
        <v>279</v>
      </c>
      <c r="L47" t="n">
        <v>7</v>
      </c>
      <c r="M47" t="n">
        <v>2.2</v>
      </c>
      <c r="N47" t="n">
        <v>0</v>
      </c>
    </row>
    <row r="48" spans="1:20">
      <c r="A48" s="1" t="n">
        <v>31836</v>
      </c>
      <c r="B48" t="s">
        <v>276</v>
      </c>
      <c r="C48" t="n">
        <v>1</v>
      </c>
      <c r="D48" t="n">
        <v>20</v>
      </c>
      <c r="E48" t="s">
        <v>249</v>
      </c>
      <c r="F48" t="n">
        <v>3201</v>
      </c>
      <c r="G48" t="s">
        <v>250</v>
      </c>
      <c r="H48" t="s">
        <v>251</v>
      </c>
      <c r="I48" t="n">
        <v>5</v>
      </c>
      <c r="J48" t="n">
        <v>458</v>
      </c>
      <c r="K48" t="s">
        <v>252</v>
      </c>
      <c r="L48" t="n">
        <v>283</v>
      </c>
      <c r="M48" t="n">
        <v>0.2</v>
      </c>
      <c r="N48" t="n">
        <v>21.8</v>
      </c>
      <c r="O48" t="s">
        <v>274</v>
      </c>
      <c r="P48" t="s">
        <v>275</v>
      </c>
      <c r="Q48" t="s">
        <v>275</v>
      </c>
      <c r="R48" t="s">
        <v>255</v>
      </c>
      <c r="S48" t="s">
        <v>251</v>
      </c>
      <c r="T48" t="n">
        <v>5</v>
      </c>
    </row>
    <row r="49" spans="1:20">
      <c r="A49" s="1" t="n">
        <v>31836</v>
      </c>
      <c r="B49" t="s">
        <v>276</v>
      </c>
      <c r="C49" t="n">
        <v>2</v>
      </c>
      <c r="D49" t="n">
        <v>20</v>
      </c>
      <c r="E49" t="s">
        <v>249</v>
      </c>
      <c r="F49" t="n">
        <v>3201</v>
      </c>
      <c r="G49" t="s">
        <v>250</v>
      </c>
      <c r="H49" t="s">
        <v>251</v>
      </c>
      <c r="I49" t="n">
        <v>5</v>
      </c>
      <c r="J49" t="n">
        <v>458</v>
      </c>
      <c r="K49" t="s">
        <v>252</v>
      </c>
      <c r="L49" t="n">
        <v>300</v>
      </c>
      <c r="M49" t="n">
        <v>0</v>
      </c>
      <c r="N49" t="n">
        <v>46.2</v>
      </c>
      <c r="O49" t="s">
        <v>274</v>
      </c>
      <c r="P49" t="s">
        <v>275</v>
      </c>
      <c r="Q49" t="s">
        <v>275</v>
      </c>
      <c r="R49" t="s">
        <v>255</v>
      </c>
      <c r="S49" t="s">
        <v>251</v>
      </c>
      <c r="T49" t="n">
        <v>5</v>
      </c>
    </row>
    <row r="50" spans="1:20">
      <c r="A50" s="1" t="n">
        <v>31836</v>
      </c>
      <c r="B50" t="s">
        <v>276</v>
      </c>
      <c r="C50" t="n">
        <v>3</v>
      </c>
      <c r="D50" t="n">
        <v>20</v>
      </c>
      <c r="E50" t="s">
        <v>249</v>
      </c>
      <c r="F50" t="n">
        <v>3201</v>
      </c>
      <c r="G50" t="s">
        <v>250</v>
      </c>
      <c r="H50" t="s">
        <v>251</v>
      </c>
      <c r="I50" t="n">
        <v>5</v>
      </c>
      <c r="J50" t="n">
        <v>458</v>
      </c>
      <c r="K50" t="s">
        <v>252</v>
      </c>
      <c r="L50" t="n">
        <v>589</v>
      </c>
      <c r="M50" t="n">
        <v>0.13</v>
      </c>
      <c r="N50" t="n">
        <v>37.2</v>
      </c>
      <c r="O50" t="s">
        <v>274</v>
      </c>
      <c r="P50" t="s">
        <v>275</v>
      </c>
      <c r="Q50" t="s">
        <v>275</v>
      </c>
      <c r="R50" t="s">
        <v>255</v>
      </c>
      <c r="S50" t="s">
        <v>251</v>
      </c>
      <c r="T50" t="n">
        <v>5</v>
      </c>
    </row>
    <row r="51" spans="1:20">
      <c r="A51" s="1" t="n">
        <v>31867</v>
      </c>
      <c r="B51" t="s">
        <v>248</v>
      </c>
      <c r="C51" t="n">
        <v>1</v>
      </c>
      <c r="D51" t="n">
        <v>508</v>
      </c>
      <c r="E51" t="s">
        <v>268</v>
      </c>
      <c r="F51" t="n">
        <v>3201</v>
      </c>
      <c r="G51" t="s">
        <v>250</v>
      </c>
      <c r="H51" t="s">
        <v>251</v>
      </c>
      <c r="I51" t="n">
        <v>5</v>
      </c>
      <c r="J51" t="n">
        <v>795</v>
      </c>
      <c r="K51" t="s">
        <v>262</v>
      </c>
      <c r="L51" t="n">
        <v>151</v>
      </c>
      <c r="M51" t="n">
        <v>0.18</v>
      </c>
      <c r="N51" t="n">
        <v>0</v>
      </c>
    </row>
    <row r="52" spans="1:20">
      <c r="A52" s="1" t="n">
        <v>31867</v>
      </c>
      <c r="B52" t="s">
        <v>248</v>
      </c>
      <c r="C52" t="n">
        <v>2</v>
      </c>
      <c r="D52" t="n">
        <v>508</v>
      </c>
      <c r="E52" t="s">
        <v>268</v>
      </c>
      <c r="F52" t="n">
        <v>3201</v>
      </c>
      <c r="G52" t="s">
        <v>250</v>
      </c>
      <c r="H52" t="s">
        <v>251</v>
      </c>
      <c r="I52" t="n">
        <v>5</v>
      </c>
      <c r="J52" t="n">
        <v>795</v>
      </c>
      <c r="K52" t="s">
        <v>262</v>
      </c>
      <c r="L52" t="n">
        <v>131</v>
      </c>
      <c r="M52" t="n">
        <v>0.19</v>
      </c>
      <c r="N52" t="n">
        <v>0</v>
      </c>
    </row>
    <row r="53" spans="1:20">
      <c r="A53" s="1" t="n">
        <v>31867</v>
      </c>
      <c r="B53" t="s">
        <v>248</v>
      </c>
      <c r="C53" t="n">
        <v>3</v>
      </c>
      <c r="D53" t="n">
        <v>20</v>
      </c>
      <c r="E53" t="s">
        <v>249</v>
      </c>
      <c r="F53" t="n">
        <v>3201</v>
      </c>
      <c r="G53" t="s">
        <v>250</v>
      </c>
      <c r="H53" t="s">
        <v>251</v>
      </c>
      <c r="I53" t="n">
        <v>5</v>
      </c>
      <c r="J53" t="n">
        <v>458</v>
      </c>
      <c r="K53" t="s">
        <v>252</v>
      </c>
      <c r="L53" t="n">
        <v>388</v>
      </c>
      <c r="M53" t="n">
        <v>0.1</v>
      </c>
      <c r="N53" t="n">
        <v>34</v>
      </c>
      <c r="O53" t="s">
        <v>253</v>
      </c>
      <c r="P53" t="s">
        <v>254</v>
      </c>
      <c r="Q53" t="s">
        <v>254</v>
      </c>
      <c r="R53" t="s">
        <v>255</v>
      </c>
      <c r="S53" t="s">
        <v>251</v>
      </c>
      <c r="T53" t="n">
        <v>5</v>
      </c>
    </row>
    <row r="54" spans="1:20">
      <c r="A54" s="1" t="n">
        <v>31867</v>
      </c>
      <c r="B54" t="s">
        <v>248</v>
      </c>
      <c r="C54" t="n">
        <v>4</v>
      </c>
      <c r="D54" t="n">
        <v>20</v>
      </c>
      <c r="E54" t="s">
        <v>249</v>
      </c>
      <c r="F54" t="n">
        <v>3201</v>
      </c>
      <c r="G54" t="s">
        <v>250</v>
      </c>
      <c r="H54" t="s">
        <v>251</v>
      </c>
      <c r="I54" t="n">
        <v>5</v>
      </c>
      <c r="J54" t="n">
        <v>458</v>
      </c>
      <c r="K54" t="s">
        <v>252</v>
      </c>
      <c r="L54" t="n">
        <v>100</v>
      </c>
      <c r="M54" t="n">
        <v>0.2</v>
      </c>
      <c r="N54" t="n">
        <v>31.6</v>
      </c>
      <c r="O54" t="s">
        <v>253</v>
      </c>
      <c r="P54" t="s">
        <v>254</v>
      </c>
      <c r="Q54" t="s">
        <v>254</v>
      </c>
      <c r="R54" t="s">
        <v>255</v>
      </c>
      <c r="S54" t="s">
        <v>251</v>
      </c>
      <c r="T54" t="n">
        <v>5</v>
      </c>
    </row>
    <row r="55" spans="1:20">
      <c r="A55" s="1" t="n">
        <v>31867</v>
      </c>
      <c r="B55" t="s">
        <v>258</v>
      </c>
      <c r="C55" t="n">
        <v>1</v>
      </c>
      <c r="D55" t="n">
        <v>213</v>
      </c>
      <c r="E55" t="s">
        <v>256</v>
      </c>
      <c r="F55" t="n">
        <v>3201</v>
      </c>
      <c r="G55" t="s">
        <v>250</v>
      </c>
      <c r="H55" t="s">
        <v>251</v>
      </c>
      <c r="I55" t="n">
        <v>5</v>
      </c>
      <c r="J55" t="n">
        <v>795</v>
      </c>
      <c r="K55" t="s">
        <v>262</v>
      </c>
      <c r="L55" t="n">
        <v>2</v>
      </c>
      <c r="M55" t="n">
        <v>0</v>
      </c>
      <c r="N55" t="n">
        <v>0</v>
      </c>
    </row>
    <row r="56" spans="1:20">
      <c r="A56" s="1" t="n">
        <v>31867</v>
      </c>
      <c r="B56" t="s">
        <v>276</v>
      </c>
      <c r="C56" t="n">
        <v>1</v>
      </c>
      <c r="D56" t="n">
        <v>509</v>
      </c>
      <c r="E56" t="s">
        <v>269</v>
      </c>
      <c r="F56" t="n">
        <v>3201</v>
      </c>
      <c r="G56" t="s">
        <v>250</v>
      </c>
      <c r="H56" t="s">
        <v>251</v>
      </c>
      <c r="I56" t="n">
        <v>5</v>
      </c>
      <c r="J56" t="n">
        <v>160</v>
      </c>
      <c r="K56" t="s">
        <v>280</v>
      </c>
      <c r="L56" t="n">
        <v>52</v>
      </c>
      <c r="M56" t="n">
        <v>0.35</v>
      </c>
      <c r="N56" t="n">
        <v>0</v>
      </c>
    </row>
    <row r="57" spans="1:20">
      <c r="A57" s="1" t="n">
        <v>31867</v>
      </c>
      <c r="B57" t="s">
        <v>276</v>
      </c>
      <c r="C57" t="n">
        <v>2</v>
      </c>
      <c r="D57" t="n">
        <v>20</v>
      </c>
      <c r="E57" t="s">
        <v>249</v>
      </c>
      <c r="F57" t="n">
        <v>3201</v>
      </c>
      <c r="G57" t="s">
        <v>250</v>
      </c>
      <c r="H57" t="s">
        <v>251</v>
      </c>
      <c r="I57" t="n">
        <v>5</v>
      </c>
      <c r="J57" t="n">
        <v>160</v>
      </c>
      <c r="K57" t="s">
        <v>280</v>
      </c>
      <c r="L57" t="n">
        <v>872</v>
      </c>
      <c r="M57" t="n">
        <v>0.1</v>
      </c>
      <c r="N57" t="n">
        <v>44.8</v>
      </c>
      <c r="O57" t="s">
        <v>274</v>
      </c>
      <c r="P57" t="s">
        <v>275</v>
      </c>
      <c r="Q57" t="s">
        <v>275</v>
      </c>
      <c r="R57" t="s">
        <v>255</v>
      </c>
      <c r="S57" t="s">
        <v>251</v>
      </c>
      <c r="T57" t="n">
        <v>5</v>
      </c>
    </row>
    <row r="58" spans="1:20">
      <c r="A58" s="1" t="n">
        <v>31867</v>
      </c>
      <c r="B58" t="s">
        <v>276</v>
      </c>
      <c r="C58" t="n">
        <v>3</v>
      </c>
      <c r="D58" t="n">
        <v>20</v>
      </c>
      <c r="E58" t="s">
        <v>249</v>
      </c>
      <c r="F58" t="n">
        <v>3201</v>
      </c>
      <c r="G58" t="s">
        <v>250</v>
      </c>
      <c r="H58" t="s">
        <v>251</v>
      </c>
      <c r="I58" t="n">
        <v>5</v>
      </c>
      <c r="J58" t="n">
        <v>160</v>
      </c>
      <c r="K58" t="s">
        <v>280</v>
      </c>
      <c r="L58" t="n">
        <v>590</v>
      </c>
      <c r="M58" t="n">
        <v>0.08</v>
      </c>
      <c r="N58" t="n">
        <v>44.4</v>
      </c>
      <c r="O58" t="s">
        <v>274</v>
      </c>
      <c r="P58" t="s">
        <v>275</v>
      </c>
      <c r="Q58" t="s">
        <v>275</v>
      </c>
      <c r="R58" t="s">
        <v>255</v>
      </c>
      <c r="S58" t="s">
        <v>251</v>
      </c>
      <c r="T58" t="n">
        <v>5</v>
      </c>
    </row>
    <row r="59" spans="1:20">
      <c r="A59" s="1" t="n">
        <v>31867</v>
      </c>
      <c r="B59" t="s">
        <v>276</v>
      </c>
      <c r="C59" t="n">
        <v>4</v>
      </c>
      <c r="D59" t="n">
        <v>20</v>
      </c>
      <c r="E59" t="s">
        <v>249</v>
      </c>
      <c r="F59" t="n">
        <v>3201</v>
      </c>
      <c r="G59" t="s">
        <v>250</v>
      </c>
      <c r="H59" t="s">
        <v>251</v>
      </c>
      <c r="I59" t="n">
        <v>5</v>
      </c>
      <c r="J59" t="n">
        <v>160</v>
      </c>
      <c r="K59" t="s">
        <v>280</v>
      </c>
      <c r="L59" t="n">
        <v>113</v>
      </c>
      <c r="M59" t="n">
        <v>0.08</v>
      </c>
      <c r="N59" t="n">
        <v>43.2</v>
      </c>
      <c r="O59" t="s">
        <v>274</v>
      </c>
      <c r="P59" t="s">
        <v>275</v>
      </c>
      <c r="Q59" t="s">
        <v>275</v>
      </c>
      <c r="R59" t="s">
        <v>255</v>
      </c>
      <c r="S59" t="s">
        <v>251</v>
      </c>
      <c r="T59" t="n">
        <v>5</v>
      </c>
    </row>
    <row r="60" spans="1:20">
      <c r="A60" s="1" t="n">
        <v>31897</v>
      </c>
      <c r="B60" t="s">
        <v>248</v>
      </c>
      <c r="C60" t="n">
        <v>1</v>
      </c>
      <c r="D60" t="n">
        <v>213</v>
      </c>
      <c r="E60" t="s">
        <v>256</v>
      </c>
      <c r="F60" t="n">
        <v>3201</v>
      </c>
      <c r="G60" t="s">
        <v>250</v>
      </c>
      <c r="H60" t="s">
        <v>251</v>
      </c>
      <c r="I60" t="n">
        <v>5</v>
      </c>
      <c r="J60" t="n">
        <v>785</v>
      </c>
      <c r="K60" t="s">
        <v>281</v>
      </c>
      <c r="L60" t="n">
        <v>101</v>
      </c>
      <c r="M60" t="n">
        <v>0</v>
      </c>
      <c r="N60" t="n">
        <v>0</v>
      </c>
    </row>
    <row r="61" spans="1:20">
      <c r="A61" s="1" t="n">
        <v>31897</v>
      </c>
      <c r="B61" t="s">
        <v>248</v>
      </c>
      <c r="C61" t="n">
        <v>2</v>
      </c>
      <c r="D61" t="n">
        <v>508</v>
      </c>
      <c r="E61" t="s">
        <v>268</v>
      </c>
      <c r="F61" t="n">
        <v>3201</v>
      </c>
      <c r="G61" t="s">
        <v>250</v>
      </c>
      <c r="H61" t="s">
        <v>251</v>
      </c>
      <c r="I61" t="n">
        <v>5</v>
      </c>
      <c r="J61" t="n">
        <v>795</v>
      </c>
      <c r="K61" t="s">
        <v>262</v>
      </c>
      <c r="L61" t="n">
        <v>148</v>
      </c>
      <c r="M61" t="n">
        <v>0.11</v>
      </c>
      <c r="N61" t="n">
        <v>0</v>
      </c>
    </row>
    <row r="62" spans="1:20">
      <c r="A62" s="1" t="n">
        <v>31897</v>
      </c>
      <c r="B62" t="s">
        <v>248</v>
      </c>
      <c r="C62" t="n">
        <v>3</v>
      </c>
      <c r="D62" t="n">
        <v>508</v>
      </c>
      <c r="E62" t="s">
        <v>268</v>
      </c>
      <c r="F62" t="n">
        <v>3201</v>
      </c>
      <c r="G62" t="s">
        <v>250</v>
      </c>
      <c r="H62" t="s">
        <v>251</v>
      </c>
      <c r="I62" t="n">
        <v>5</v>
      </c>
      <c r="J62" t="n">
        <v>795</v>
      </c>
      <c r="K62" t="s">
        <v>262</v>
      </c>
      <c r="L62" t="n">
        <v>198</v>
      </c>
      <c r="M62" t="n">
        <v>0.2</v>
      </c>
      <c r="N62" t="n">
        <v>0</v>
      </c>
    </row>
    <row r="63" spans="1:20">
      <c r="A63" s="1" t="n">
        <v>31897</v>
      </c>
      <c r="B63" t="s">
        <v>248</v>
      </c>
      <c r="C63" t="n">
        <v>4</v>
      </c>
      <c r="D63" t="n">
        <v>20</v>
      </c>
      <c r="E63" t="s">
        <v>249</v>
      </c>
      <c r="F63" t="n">
        <v>3201</v>
      </c>
      <c r="G63" t="s">
        <v>250</v>
      </c>
      <c r="H63" t="s">
        <v>251</v>
      </c>
      <c r="I63" t="n">
        <v>5</v>
      </c>
      <c r="J63" t="n">
        <v>458</v>
      </c>
      <c r="K63" t="s">
        <v>252</v>
      </c>
      <c r="L63" t="n">
        <v>231</v>
      </c>
      <c r="M63" t="n">
        <v>0.2</v>
      </c>
      <c r="N63" t="n">
        <v>21.8</v>
      </c>
      <c r="O63" t="s">
        <v>253</v>
      </c>
      <c r="P63" t="s">
        <v>254</v>
      </c>
      <c r="Q63" t="s">
        <v>254</v>
      </c>
      <c r="R63" t="s">
        <v>255</v>
      </c>
      <c r="S63" t="s">
        <v>251</v>
      </c>
      <c r="T63" t="n">
        <v>5</v>
      </c>
    </row>
    <row r="64" spans="1:20">
      <c r="A64" s="1" t="n">
        <v>31897</v>
      </c>
      <c r="B64" t="s">
        <v>248</v>
      </c>
      <c r="C64" t="n">
        <v>5</v>
      </c>
      <c r="D64" t="n">
        <v>20</v>
      </c>
      <c r="E64" t="s">
        <v>249</v>
      </c>
      <c r="F64" t="n">
        <v>3201</v>
      </c>
      <c r="G64" t="s">
        <v>250</v>
      </c>
      <c r="H64" t="s">
        <v>251</v>
      </c>
      <c r="I64" t="n">
        <v>5</v>
      </c>
      <c r="J64" t="n">
        <v>458</v>
      </c>
      <c r="K64" t="s">
        <v>252</v>
      </c>
      <c r="L64" t="n">
        <v>273</v>
      </c>
      <c r="M64" t="n">
        <v>0.1</v>
      </c>
      <c r="N64" t="n">
        <v>36.1</v>
      </c>
      <c r="O64" t="s">
        <v>253</v>
      </c>
      <c r="P64" t="s">
        <v>254</v>
      </c>
      <c r="Q64" t="s">
        <v>254</v>
      </c>
      <c r="R64" t="s">
        <v>255</v>
      </c>
      <c r="S64" t="s">
        <v>251</v>
      </c>
      <c r="T64" t="n">
        <v>5</v>
      </c>
    </row>
    <row r="65" spans="1:20">
      <c r="A65" s="1" t="n">
        <v>31897</v>
      </c>
      <c r="B65" t="s">
        <v>248</v>
      </c>
      <c r="C65" t="n">
        <v>6</v>
      </c>
      <c r="D65" t="n">
        <v>20</v>
      </c>
      <c r="E65" t="s">
        <v>249</v>
      </c>
      <c r="F65" t="n">
        <v>3201</v>
      </c>
      <c r="G65" t="s">
        <v>250</v>
      </c>
      <c r="H65" t="s">
        <v>251</v>
      </c>
      <c r="I65" t="n">
        <v>5</v>
      </c>
      <c r="J65" t="n">
        <v>458</v>
      </c>
      <c r="K65" t="s">
        <v>252</v>
      </c>
      <c r="L65" t="n">
        <v>596</v>
      </c>
      <c r="M65" t="n">
        <v>0.1</v>
      </c>
      <c r="N65" t="n">
        <v>35.2</v>
      </c>
      <c r="O65" t="s">
        <v>253</v>
      </c>
      <c r="P65" t="s">
        <v>254</v>
      </c>
      <c r="Q65" t="s">
        <v>254</v>
      </c>
      <c r="R65" t="s">
        <v>255</v>
      </c>
      <c r="S65" t="s">
        <v>251</v>
      </c>
      <c r="T65" t="n">
        <v>5</v>
      </c>
    </row>
    <row r="66" spans="1:20">
      <c r="A66" s="1" t="n">
        <v>31897</v>
      </c>
      <c r="B66" t="s">
        <v>248</v>
      </c>
      <c r="C66" t="n">
        <v>7</v>
      </c>
      <c r="D66" t="n">
        <v>20</v>
      </c>
      <c r="E66" t="s">
        <v>249</v>
      </c>
      <c r="F66" t="n">
        <v>3201</v>
      </c>
      <c r="G66" t="s">
        <v>250</v>
      </c>
      <c r="H66" t="s">
        <v>251</v>
      </c>
      <c r="I66" t="n">
        <v>5</v>
      </c>
      <c r="J66" t="n">
        <v>458</v>
      </c>
      <c r="K66" t="s">
        <v>252</v>
      </c>
      <c r="L66" t="n">
        <v>349</v>
      </c>
      <c r="M66" t="n">
        <v>0.1</v>
      </c>
      <c r="N66" t="n">
        <v>35.2</v>
      </c>
      <c r="O66" t="s">
        <v>253</v>
      </c>
      <c r="P66" t="s">
        <v>254</v>
      </c>
      <c r="Q66" t="s">
        <v>254</v>
      </c>
      <c r="R66" t="s">
        <v>255</v>
      </c>
      <c r="S66" t="s">
        <v>251</v>
      </c>
      <c r="T66" t="n">
        <v>5</v>
      </c>
    </row>
    <row r="67" spans="1:20">
      <c r="A67" s="1" t="n">
        <v>31897</v>
      </c>
      <c r="B67" t="s">
        <v>248</v>
      </c>
      <c r="C67" t="n">
        <v>8</v>
      </c>
      <c r="D67" t="n">
        <v>20</v>
      </c>
      <c r="E67" t="s">
        <v>249</v>
      </c>
      <c r="F67" t="n">
        <v>3201</v>
      </c>
      <c r="G67" t="s">
        <v>250</v>
      </c>
      <c r="H67" t="s">
        <v>251</v>
      </c>
      <c r="I67" t="n">
        <v>5</v>
      </c>
      <c r="J67" t="n">
        <v>458</v>
      </c>
      <c r="K67" t="s">
        <v>252</v>
      </c>
      <c r="L67" t="n">
        <v>104</v>
      </c>
      <c r="M67" t="n">
        <v>0.2</v>
      </c>
      <c r="N67" t="n">
        <v>21.9</v>
      </c>
      <c r="O67" t="s">
        <v>253</v>
      </c>
      <c r="P67" t="s">
        <v>254</v>
      </c>
      <c r="Q67" t="s">
        <v>254</v>
      </c>
      <c r="R67" t="s">
        <v>255</v>
      </c>
      <c r="S67" t="s">
        <v>251</v>
      </c>
      <c r="T67" t="n">
        <v>5</v>
      </c>
    </row>
    <row r="68" spans="1:20">
      <c r="A68" s="1" t="n">
        <v>31897</v>
      </c>
      <c r="B68" t="s">
        <v>258</v>
      </c>
      <c r="C68" t="n">
        <v>1</v>
      </c>
      <c r="D68" t="n">
        <v>213</v>
      </c>
      <c r="E68" t="s">
        <v>256</v>
      </c>
      <c r="F68" t="n">
        <v>3201</v>
      </c>
      <c r="G68" t="s">
        <v>250</v>
      </c>
      <c r="H68" t="s">
        <v>251</v>
      </c>
      <c r="I68" t="n">
        <v>5</v>
      </c>
      <c r="J68" t="n">
        <v>795</v>
      </c>
      <c r="K68" t="s">
        <v>262</v>
      </c>
      <c r="L68" t="n">
        <v>2</v>
      </c>
      <c r="M68" t="n">
        <v>0</v>
      </c>
      <c r="N68" t="n">
        <v>0</v>
      </c>
    </row>
    <row r="69" spans="1:20">
      <c r="A69" s="1" t="n">
        <v>31897</v>
      </c>
      <c r="B69" t="s">
        <v>263</v>
      </c>
      <c r="C69" t="n">
        <v>1</v>
      </c>
      <c r="D69" t="n">
        <v>213</v>
      </c>
      <c r="E69" t="s">
        <v>256</v>
      </c>
      <c r="F69" t="n">
        <v>3201</v>
      </c>
      <c r="G69" t="s">
        <v>250</v>
      </c>
      <c r="H69" t="s">
        <v>251</v>
      </c>
      <c r="I69" t="n">
        <v>5</v>
      </c>
      <c r="J69" t="n">
        <v>940</v>
      </c>
      <c r="K69" t="s">
        <v>257</v>
      </c>
      <c r="L69" t="n">
        <v>46</v>
      </c>
      <c r="M69" t="n">
        <v>0</v>
      </c>
      <c r="N69" t="n">
        <v>0</v>
      </c>
    </row>
    <row r="70" spans="1:20">
      <c r="A70" s="1" t="n">
        <v>31897</v>
      </c>
      <c r="B70" t="s">
        <v>276</v>
      </c>
      <c r="C70" t="n">
        <v>1</v>
      </c>
      <c r="D70" t="n">
        <v>20</v>
      </c>
      <c r="E70" t="s">
        <v>249</v>
      </c>
      <c r="F70" t="n">
        <v>3201</v>
      </c>
      <c r="G70" t="s">
        <v>250</v>
      </c>
      <c r="H70" t="s">
        <v>251</v>
      </c>
      <c r="I70" t="n">
        <v>5</v>
      </c>
      <c r="J70" t="n">
        <v>458</v>
      </c>
      <c r="K70" t="s">
        <v>252</v>
      </c>
      <c r="L70" t="n">
        <v>262</v>
      </c>
      <c r="M70" t="n">
        <v>0.19</v>
      </c>
      <c r="N70" t="n">
        <v>21.6</v>
      </c>
      <c r="O70" t="s">
        <v>274</v>
      </c>
      <c r="P70" t="s">
        <v>275</v>
      </c>
      <c r="Q70" t="s">
        <v>275</v>
      </c>
      <c r="R70" t="s">
        <v>255</v>
      </c>
      <c r="S70" t="s">
        <v>251</v>
      </c>
      <c r="T70" t="n">
        <v>5</v>
      </c>
    </row>
    <row r="71" spans="1:20">
      <c r="A71" s="1" t="n">
        <v>31897</v>
      </c>
      <c r="B71" t="s">
        <v>276</v>
      </c>
      <c r="C71" t="n">
        <v>2</v>
      </c>
      <c r="D71" t="n">
        <v>510</v>
      </c>
      <c r="E71" t="s">
        <v>277</v>
      </c>
      <c r="F71" t="n">
        <v>3201</v>
      </c>
      <c r="G71" t="s">
        <v>250</v>
      </c>
      <c r="H71" t="s">
        <v>251</v>
      </c>
      <c r="I71" t="n">
        <v>5</v>
      </c>
      <c r="J71" t="n">
        <v>160</v>
      </c>
      <c r="K71" t="s">
        <v>280</v>
      </c>
      <c r="L71" t="n">
        <v>63</v>
      </c>
      <c r="M71" t="n">
        <v>2.9</v>
      </c>
      <c r="N71" t="n">
        <v>0</v>
      </c>
    </row>
    <row r="72" spans="1:20">
      <c r="A72" s="1" t="n">
        <v>31897</v>
      </c>
      <c r="B72" t="s">
        <v>276</v>
      </c>
      <c r="C72" t="n">
        <v>3</v>
      </c>
      <c r="D72" t="n">
        <v>20</v>
      </c>
      <c r="E72" t="s">
        <v>249</v>
      </c>
      <c r="F72" t="n">
        <v>3201</v>
      </c>
      <c r="G72" t="s">
        <v>250</v>
      </c>
      <c r="H72" t="s">
        <v>251</v>
      </c>
      <c r="I72" t="n">
        <v>5</v>
      </c>
      <c r="J72" t="n">
        <v>458</v>
      </c>
      <c r="K72" t="s">
        <v>252</v>
      </c>
      <c r="L72" t="n">
        <v>411</v>
      </c>
      <c r="M72" t="n">
        <v>0.03</v>
      </c>
      <c r="N72" t="n">
        <v>43.4</v>
      </c>
      <c r="O72" t="s">
        <v>274</v>
      </c>
      <c r="P72" t="s">
        <v>275</v>
      </c>
      <c r="Q72" t="s">
        <v>275</v>
      </c>
      <c r="R72" t="s">
        <v>255</v>
      </c>
      <c r="S72" t="s">
        <v>251</v>
      </c>
      <c r="T72" t="n">
        <v>5</v>
      </c>
    </row>
    <row r="73" spans="1:20">
      <c r="A73" s="1" t="n">
        <v>31928</v>
      </c>
      <c r="B73" t="s">
        <v>276</v>
      </c>
      <c r="C73" t="n">
        <v>1</v>
      </c>
      <c r="D73" t="n">
        <v>508</v>
      </c>
      <c r="E73" t="s">
        <v>268</v>
      </c>
      <c r="F73" t="n">
        <v>3201</v>
      </c>
      <c r="G73" t="s">
        <v>250</v>
      </c>
      <c r="H73" t="s">
        <v>251</v>
      </c>
      <c r="I73" t="n">
        <v>5</v>
      </c>
      <c r="J73" t="n">
        <v>160</v>
      </c>
      <c r="K73" t="s">
        <v>280</v>
      </c>
      <c r="L73" t="n">
        <v>79</v>
      </c>
      <c r="M73" t="n">
        <v>0.29</v>
      </c>
      <c r="N73" t="n">
        <v>0</v>
      </c>
    </row>
    <row r="74" spans="1:20">
      <c r="A74" s="1" t="n">
        <v>31928</v>
      </c>
      <c r="B74" t="s">
        <v>276</v>
      </c>
      <c r="C74" t="n">
        <v>2</v>
      </c>
      <c r="D74" t="n">
        <v>20</v>
      </c>
      <c r="E74" t="s">
        <v>249</v>
      </c>
      <c r="F74" t="n">
        <v>3201</v>
      </c>
      <c r="G74" t="s">
        <v>250</v>
      </c>
      <c r="H74" t="s">
        <v>251</v>
      </c>
      <c r="I74" t="n">
        <v>5</v>
      </c>
      <c r="J74" t="n">
        <v>458</v>
      </c>
      <c r="K74" t="s">
        <v>252</v>
      </c>
      <c r="L74" t="n">
        <v>300</v>
      </c>
      <c r="M74" t="n">
        <v>0.2</v>
      </c>
      <c r="N74" t="n">
        <v>21.7</v>
      </c>
      <c r="O74" t="s">
        <v>274</v>
      </c>
      <c r="P74" t="s">
        <v>275</v>
      </c>
      <c r="Q74" t="s">
        <v>275</v>
      </c>
      <c r="R74" t="s">
        <v>255</v>
      </c>
      <c r="S74" t="s">
        <v>251</v>
      </c>
      <c r="T74" t="n">
        <v>5</v>
      </c>
    </row>
    <row r="75" spans="1:20">
      <c r="A75" s="1" t="n">
        <v>31928</v>
      </c>
      <c r="B75" t="s">
        <v>276</v>
      </c>
      <c r="C75" t="n">
        <v>3</v>
      </c>
      <c r="D75" t="n">
        <v>20</v>
      </c>
      <c r="E75" t="s">
        <v>249</v>
      </c>
      <c r="F75" t="n">
        <v>3201</v>
      </c>
      <c r="G75" t="s">
        <v>250</v>
      </c>
      <c r="H75" t="s">
        <v>251</v>
      </c>
      <c r="I75" t="n">
        <v>5</v>
      </c>
      <c r="J75" t="n">
        <v>458</v>
      </c>
      <c r="K75" t="s">
        <v>252</v>
      </c>
      <c r="L75" t="n">
        <v>210</v>
      </c>
      <c r="M75" t="n">
        <v>0.19</v>
      </c>
      <c r="N75" t="n">
        <v>21.4</v>
      </c>
      <c r="O75" t="s">
        <v>274</v>
      </c>
      <c r="P75" t="s">
        <v>275</v>
      </c>
      <c r="Q75" t="s">
        <v>275</v>
      </c>
      <c r="R75" t="s">
        <v>255</v>
      </c>
      <c r="S75" t="s">
        <v>251</v>
      </c>
      <c r="T75" t="n">
        <v>5</v>
      </c>
    </row>
    <row r="76" spans="1:20">
      <c r="A76" s="1" t="n">
        <v>31928</v>
      </c>
      <c r="B76" t="s">
        <v>276</v>
      </c>
      <c r="C76" t="n">
        <v>4</v>
      </c>
      <c r="D76" t="n">
        <v>20</v>
      </c>
      <c r="E76" t="s">
        <v>249</v>
      </c>
      <c r="F76" t="n">
        <v>3201</v>
      </c>
      <c r="G76" t="s">
        <v>250</v>
      </c>
      <c r="H76" t="s">
        <v>251</v>
      </c>
      <c r="I76" t="n">
        <v>5</v>
      </c>
      <c r="J76" t="n">
        <v>458</v>
      </c>
      <c r="K76" t="s">
        <v>252</v>
      </c>
      <c r="L76" t="n">
        <v>192</v>
      </c>
      <c r="M76" t="n">
        <v>0.03</v>
      </c>
      <c r="N76" t="n">
        <v>50.4</v>
      </c>
      <c r="O76" t="s">
        <v>274</v>
      </c>
      <c r="P76" t="s">
        <v>275</v>
      </c>
      <c r="Q76" t="s">
        <v>275</v>
      </c>
      <c r="R76" t="s">
        <v>255</v>
      </c>
      <c r="S76" t="s">
        <v>251</v>
      </c>
      <c r="T76" t="n">
        <v>5</v>
      </c>
    </row>
    <row r="77" spans="1:20">
      <c r="A77" s="1" t="n">
        <v>31928</v>
      </c>
      <c r="B77" t="s">
        <v>276</v>
      </c>
      <c r="C77" t="n">
        <v>5</v>
      </c>
      <c r="D77" t="n">
        <v>20</v>
      </c>
      <c r="E77" t="s">
        <v>249</v>
      </c>
      <c r="F77" t="n">
        <v>3201</v>
      </c>
      <c r="G77" t="s">
        <v>250</v>
      </c>
      <c r="H77" t="s">
        <v>251</v>
      </c>
      <c r="I77" t="n">
        <v>5</v>
      </c>
      <c r="J77" t="n">
        <v>458</v>
      </c>
      <c r="K77" t="s">
        <v>252</v>
      </c>
      <c r="L77" t="n">
        <v>303</v>
      </c>
      <c r="M77" t="n">
        <v>0.05</v>
      </c>
      <c r="N77" t="n">
        <v>41.4</v>
      </c>
      <c r="O77" t="s">
        <v>274</v>
      </c>
      <c r="P77" t="s">
        <v>275</v>
      </c>
      <c r="Q77" t="s">
        <v>275</v>
      </c>
      <c r="R77" t="s">
        <v>255</v>
      </c>
      <c r="S77" t="s">
        <v>251</v>
      </c>
      <c r="T77" t="n">
        <v>5</v>
      </c>
    </row>
    <row r="78" spans="1:20">
      <c r="A78" s="1" t="n">
        <v>31928</v>
      </c>
      <c r="B78" t="s">
        <v>276</v>
      </c>
      <c r="C78" t="n">
        <v>6</v>
      </c>
      <c r="D78" t="n">
        <v>20</v>
      </c>
      <c r="E78" t="s">
        <v>249</v>
      </c>
      <c r="F78" t="n">
        <v>3201</v>
      </c>
      <c r="G78" t="s">
        <v>250</v>
      </c>
      <c r="H78" t="s">
        <v>251</v>
      </c>
      <c r="I78" t="n">
        <v>5</v>
      </c>
      <c r="J78" t="n">
        <v>458</v>
      </c>
      <c r="K78" t="s">
        <v>252</v>
      </c>
      <c r="L78" t="n">
        <v>295</v>
      </c>
      <c r="M78" t="n">
        <v>0</v>
      </c>
      <c r="N78" t="n">
        <v>46.4</v>
      </c>
      <c r="O78" t="s">
        <v>274</v>
      </c>
      <c r="P78" t="s">
        <v>275</v>
      </c>
      <c r="Q78" t="s">
        <v>275</v>
      </c>
      <c r="R78" t="s">
        <v>255</v>
      </c>
      <c r="S78" t="s">
        <v>251</v>
      </c>
      <c r="T78" t="n">
        <v>5</v>
      </c>
    </row>
    <row r="79" spans="1:20">
      <c r="A79" s="1" t="n">
        <v>31928</v>
      </c>
      <c r="B79" t="s">
        <v>276</v>
      </c>
      <c r="C79" t="n">
        <v>7</v>
      </c>
      <c r="D79" t="n">
        <v>20</v>
      </c>
      <c r="E79" t="s">
        <v>249</v>
      </c>
      <c r="F79" t="n">
        <v>3201</v>
      </c>
      <c r="G79" t="s">
        <v>250</v>
      </c>
      <c r="H79" t="s">
        <v>251</v>
      </c>
      <c r="I79" t="n">
        <v>5</v>
      </c>
      <c r="J79" t="n">
        <v>795</v>
      </c>
      <c r="K79" t="s">
        <v>262</v>
      </c>
      <c r="L79" t="n">
        <v>299</v>
      </c>
      <c r="M79" t="n">
        <v>0.2</v>
      </c>
      <c r="N79" t="n">
        <v>23.5</v>
      </c>
      <c r="O79" t="s">
        <v>274</v>
      </c>
      <c r="P79" t="s">
        <v>275</v>
      </c>
      <c r="Q79" t="s">
        <v>275</v>
      </c>
      <c r="R79" t="s">
        <v>255</v>
      </c>
      <c r="S79" t="s">
        <v>251</v>
      </c>
      <c r="T79" t="n">
        <v>5</v>
      </c>
    </row>
    <row r="80" spans="1:20">
      <c r="A80" s="1" t="n">
        <v>31958</v>
      </c>
      <c r="B80" t="s">
        <v>248</v>
      </c>
      <c r="C80" t="n">
        <v>1</v>
      </c>
      <c r="D80" t="n">
        <v>213</v>
      </c>
      <c r="E80" t="s">
        <v>256</v>
      </c>
      <c r="F80" t="n">
        <v>3201</v>
      </c>
      <c r="G80" t="s">
        <v>250</v>
      </c>
      <c r="H80" t="s">
        <v>251</v>
      </c>
      <c r="I80" t="n">
        <v>5</v>
      </c>
      <c r="J80" t="n">
        <v>260</v>
      </c>
      <c r="K80" t="s">
        <v>272</v>
      </c>
      <c r="L80" t="n">
        <v>62</v>
      </c>
      <c r="M80" t="n">
        <v>0</v>
      </c>
      <c r="N80" t="n">
        <v>0</v>
      </c>
    </row>
    <row r="81" spans="1:20">
      <c r="A81" s="1" t="n">
        <v>31958</v>
      </c>
      <c r="B81" t="s">
        <v>248</v>
      </c>
      <c r="C81" t="n">
        <v>2</v>
      </c>
      <c r="D81" t="n">
        <v>411</v>
      </c>
      <c r="E81" t="s">
        <v>282</v>
      </c>
      <c r="F81" t="n">
        <v>3201</v>
      </c>
      <c r="G81" t="s">
        <v>250</v>
      </c>
      <c r="H81" t="s">
        <v>251</v>
      </c>
      <c r="I81" t="n">
        <v>5</v>
      </c>
      <c r="J81" t="n">
        <v>260</v>
      </c>
      <c r="K81" t="s">
        <v>272</v>
      </c>
      <c r="L81" t="n">
        <v>45</v>
      </c>
      <c r="M81" t="n">
        <v>0</v>
      </c>
      <c r="N81" t="n">
        <v>0</v>
      </c>
    </row>
    <row r="82" spans="1:20">
      <c r="A82" s="1" t="n">
        <v>31958</v>
      </c>
      <c r="B82" t="s">
        <v>248</v>
      </c>
      <c r="C82" t="n">
        <v>3</v>
      </c>
      <c r="D82" t="n">
        <v>20</v>
      </c>
      <c r="E82" t="s">
        <v>249</v>
      </c>
      <c r="F82" t="n">
        <v>3201</v>
      </c>
      <c r="G82" t="s">
        <v>250</v>
      </c>
      <c r="H82" t="s">
        <v>251</v>
      </c>
      <c r="I82" t="n">
        <v>5</v>
      </c>
      <c r="J82" t="n">
        <v>458</v>
      </c>
      <c r="K82" t="s">
        <v>252</v>
      </c>
      <c r="L82" t="n">
        <v>919</v>
      </c>
      <c r="M82" t="n">
        <v>0.2</v>
      </c>
      <c r="N82" t="n">
        <v>35</v>
      </c>
      <c r="O82" t="s">
        <v>253</v>
      </c>
      <c r="P82" t="s">
        <v>254</v>
      </c>
      <c r="Q82" t="s">
        <v>254</v>
      </c>
      <c r="R82" t="s">
        <v>255</v>
      </c>
      <c r="S82" t="s">
        <v>251</v>
      </c>
      <c r="T82" t="n">
        <v>5</v>
      </c>
    </row>
    <row r="83" spans="1:20">
      <c r="A83" s="1" t="n">
        <v>31958</v>
      </c>
      <c r="B83" t="s">
        <v>248</v>
      </c>
      <c r="C83" t="n">
        <v>11</v>
      </c>
      <c r="D83" t="n">
        <v>20</v>
      </c>
      <c r="E83" t="s">
        <v>249</v>
      </c>
      <c r="F83" t="n">
        <v>3201</v>
      </c>
      <c r="G83" t="s">
        <v>250</v>
      </c>
      <c r="H83" t="s">
        <v>251</v>
      </c>
      <c r="I83" t="n">
        <v>5</v>
      </c>
      <c r="J83" t="n">
        <v>458</v>
      </c>
      <c r="K83" t="s">
        <v>252</v>
      </c>
      <c r="L83" t="n">
        <v>126</v>
      </c>
      <c r="M83" t="n">
        <v>0.1</v>
      </c>
      <c r="N83" t="n">
        <v>23</v>
      </c>
      <c r="O83" t="s">
        <v>253</v>
      </c>
      <c r="P83" t="s">
        <v>254</v>
      </c>
      <c r="Q83" t="s">
        <v>254</v>
      </c>
      <c r="R83" t="s">
        <v>255</v>
      </c>
      <c r="S83" t="s">
        <v>251</v>
      </c>
      <c r="T83" t="n">
        <v>5</v>
      </c>
    </row>
    <row r="84" spans="1:20">
      <c r="A84" s="1" t="n">
        <v>31958</v>
      </c>
      <c r="B84" t="s">
        <v>258</v>
      </c>
      <c r="C84" t="n">
        <v>1</v>
      </c>
      <c r="D84" t="n">
        <v>213</v>
      </c>
      <c r="E84" t="s">
        <v>256</v>
      </c>
      <c r="F84" t="n">
        <v>3201</v>
      </c>
      <c r="G84" t="s">
        <v>250</v>
      </c>
      <c r="H84" t="s">
        <v>251</v>
      </c>
      <c r="I84" t="n">
        <v>5</v>
      </c>
      <c r="J84" t="n">
        <v>458</v>
      </c>
      <c r="K84" t="s">
        <v>252</v>
      </c>
      <c r="L84" t="n">
        <v>1</v>
      </c>
      <c r="M84" t="n">
        <v>0</v>
      </c>
      <c r="N84" t="n">
        <v>0</v>
      </c>
    </row>
    <row r="85" spans="1:20">
      <c r="A85" s="1" t="n">
        <v>31958</v>
      </c>
      <c r="B85" t="s">
        <v>258</v>
      </c>
      <c r="C85" t="n">
        <v>2</v>
      </c>
      <c r="D85" t="n">
        <v>213</v>
      </c>
      <c r="E85" t="s">
        <v>256</v>
      </c>
      <c r="F85" t="n">
        <v>3201</v>
      </c>
      <c r="G85" t="s">
        <v>250</v>
      </c>
      <c r="H85" t="s">
        <v>251</v>
      </c>
      <c r="I85" t="n">
        <v>5</v>
      </c>
      <c r="J85" t="n">
        <v>785</v>
      </c>
      <c r="K85" t="s">
        <v>281</v>
      </c>
      <c r="L85" t="n">
        <v>1</v>
      </c>
      <c r="M85" t="n">
        <v>0</v>
      </c>
      <c r="N85" t="n">
        <v>0</v>
      </c>
    </row>
    <row r="86" spans="1:20">
      <c r="A86" s="1" t="n">
        <v>31958</v>
      </c>
      <c r="B86" t="s">
        <v>263</v>
      </c>
      <c r="C86" t="n">
        <v>1</v>
      </c>
      <c r="D86" t="n">
        <v>213</v>
      </c>
      <c r="E86" t="s">
        <v>256</v>
      </c>
      <c r="F86" t="n">
        <v>3201</v>
      </c>
      <c r="G86" t="s">
        <v>250</v>
      </c>
      <c r="H86" t="s">
        <v>251</v>
      </c>
      <c r="I86" t="n">
        <v>5</v>
      </c>
      <c r="J86" t="n">
        <v>940</v>
      </c>
      <c r="K86" t="s">
        <v>257</v>
      </c>
      <c r="L86" t="n">
        <v>35</v>
      </c>
      <c r="M86" t="n">
        <v>0</v>
      </c>
      <c r="N86" t="n">
        <v>0</v>
      </c>
    </row>
    <row r="87" spans="1:20">
      <c r="A87" s="1" t="n">
        <v>31958</v>
      </c>
      <c r="B87" t="s">
        <v>276</v>
      </c>
      <c r="C87" t="n">
        <v>1</v>
      </c>
      <c r="D87" t="n">
        <v>508</v>
      </c>
      <c r="E87" t="s">
        <v>268</v>
      </c>
      <c r="F87" t="n">
        <v>3201</v>
      </c>
      <c r="G87" t="s">
        <v>250</v>
      </c>
      <c r="H87" t="s">
        <v>251</v>
      </c>
      <c r="I87" t="n">
        <v>5</v>
      </c>
      <c r="J87" t="n">
        <v>160</v>
      </c>
      <c r="K87" t="s">
        <v>280</v>
      </c>
      <c r="L87" t="n">
        <v>59</v>
      </c>
      <c r="M87" t="n">
        <v>0.1</v>
      </c>
      <c r="N87" t="n">
        <v>0</v>
      </c>
    </row>
    <row r="88" spans="1:20">
      <c r="A88" s="1" t="n">
        <v>31958</v>
      </c>
      <c r="B88" t="s">
        <v>276</v>
      </c>
      <c r="C88" t="n">
        <v>2</v>
      </c>
      <c r="D88" t="n">
        <v>20</v>
      </c>
      <c r="E88" t="s">
        <v>249</v>
      </c>
      <c r="F88" t="n">
        <v>3201</v>
      </c>
      <c r="G88" t="s">
        <v>250</v>
      </c>
      <c r="H88" t="s">
        <v>251</v>
      </c>
      <c r="I88" t="n">
        <v>5</v>
      </c>
      <c r="J88" t="n">
        <v>160</v>
      </c>
      <c r="K88" t="s">
        <v>280</v>
      </c>
      <c r="L88" t="n">
        <v>603</v>
      </c>
      <c r="M88" t="n">
        <v>0.08</v>
      </c>
      <c r="N88" t="n">
        <v>45.1</v>
      </c>
      <c r="O88" t="s">
        <v>274</v>
      </c>
      <c r="P88" t="s">
        <v>275</v>
      </c>
      <c r="Q88" t="s">
        <v>275</v>
      </c>
      <c r="R88" t="s">
        <v>255</v>
      </c>
      <c r="S88" t="s">
        <v>251</v>
      </c>
      <c r="T88" t="n">
        <v>5</v>
      </c>
    </row>
    <row r="89" spans="1:20">
      <c r="A89" s="1" t="n">
        <v>31989</v>
      </c>
      <c r="B89" t="s">
        <v>248</v>
      </c>
      <c r="C89" t="n">
        <v>1</v>
      </c>
      <c r="D89" t="n">
        <v>213</v>
      </c>
      <c r="E89" t="s">
        <v>256</v>
      </c>
      <c r="F89" t="n">
        <v>3201</v>
      </c>
      <c r="G89" t="s">
        <v>250</v>
      </c>
      <c r="H89" t="s">
        <v>251</v>
      </c>
      <c r="I89" t="n">
        <v>5</v>
      </c>
      <c r="J89" t="n">
        <v>795</v>
      </c>
      <c r="K89" t="s">
        <v>262</v>
      </c>
      <c r="L89" t="n">
        <v>99</v>
      </c>
      <c r="M89" t="n">
        <v>0</v>
      </c>
      <c r="N89" t="n">
        <v>0</v>
      </c>
    </row>
    <row r="90" spans="1:20">
      <c r="A90" s="1" t="n">
        <v>31989</v>
      </c>
      <c r="B90" t="s">
        <v>248</v>
      </c>
      <c r="C90" t="n">
        <v>2</v>
      </c>
      <c r="D90" t="n">
        <v>508</v>
      </c>
      <c r="E90" t="s">
        <v>268</v>
      </c>
      <c r="F90" t="n">
        <v>3201</v>
      </c>
      <c r="G90" t="s">
        <v>250</v>
      </c>
      <c r="H90" t="s">
        <v>251</v>
      </c>
      <c r="I90" t="n">
        <v>5</v>
      </c>
      <c r="J90" t="n">
        <v>795</v>
      </c>
      <c r="K90" t="s">
        <v>262</v>
      </c>
      <c r="L90" t="n">
        <v>243</v>
      </c>
      <c r="M90" t="n">
        <v>0.13</v>
      </c>
      <c r="N90" t="n">
        <v>0</v>
      </c>
    </row>
    <row r="91" spans="1:20">
      <c r="A91" s="1" t="n">
        <v>31989</v>
      </c>
      <c r="B91" t="s">
        <v>248</v>
      </c>
      <c r="C91" t="n">
        <v>3</v>
      </c>
      <c r="D91" t="n">
        <v>20</v>
      </c>
      <c r="E91" t="s">
        <v>249</v>
      </c>
      <c r="F91" t="n">
        <v>3201</v>
      </c>
      <c r="G91" t="s">
        <v>250</v>
      </c>
      <c r="H91" t="s">
        <v>251</v>
      </c>
      <c r="I91" t="n">
        <v>5</v>
      </c>
      <c r="J91" t="n">
        <v>458</v>
      </c>
      <c r="K91" t="s">
        <v>252</v>
      </c>
      <c r="L91" t="n">
        <v>91</v>
      </c>
      <c r="M91" t="n">
        <v>0.2</v>
      </c>
      <c r="N91" t="n">
        <v>23.3</v>
      </c>
      <c r="O91" t="s">
        <v>253</v>
      </c>
      <c r="P91" t="s">
        <v>254</v>
      </c>
      <c r="Q91" t="s">
        <v>254</v>
      </c>
      <c r="R91" t="s">
        <v>255</v>
      </c>
      <c r="S91" t="s">
        <v>251</v>
      </c>
      <c r="T91" t="n">
        <v>5</v>
      </c>
    </row>
    <row r="92" spans="1:20">
      <c r="A92" s="1" t="n">
        <v>31989</v>
      </c>
      <c r="B92" t="s">
        <v>248</v>
      </c>
      <c r="C92" t="n">
        <v>10</v>
      </c>
      <c r="D92" t="n">
        <v>20</v>
      </c>
      <c r="E92" t="s">
        <v>249</v>
      </c>
      <c r="F92" t="n">
        <v>3201</v>
      </c>
      <c r="G92" t="s">
        <v>250</v>
      </c>
      <c r="H92" t="s">
        <v>251</v>
      </c>
      <c r="I92" t="n">
        <v>5</v>
      </c>
      <c r="J92" t="n">
        <v>458</v>
      </c>
      <c r="K92" t="s">
        <v>252</v>
      </c>
      <c r="L92" t="n">
        <v>760</v>
      </c>
      <c r="M92" t="n">
        <v>0.1</v>
      </c>
      <c r="N92" t="n">
        <v>34.8</v>
      </c>
      <c r="O92" t="s">
        <v>253</v>
      </c>
      <c r="P92" t="s">
        <v>254</v>
      </c>
      <c r="Q92" t="s">
        <v>254</v>
      </c>
      <c r="R92" t="s">
        <v>255</v>
      </c>
      <c r="S92" t="s">
        <v>251</v>
      </c>
      <c r="T92" t="n">
        <v>5</v>
      </c>
    </row>
    <row r="93" spans="1:20">
      <c r="A93" s="1" t="n">
        <v>31989</v>
      </c>
      <c r="B93" t="s">
        <v>276</v>
      </c>
      <c r="C93" t="n">
        <v>1</v>
      </c>
      <c r="D93" t="n">
        <v>20</v>
      </c>
      <c r="E93" t="s">
        <v>249</v>
      </c>
      <c r="F93" t="n">
        <v>3201</v>
      </c>
      <c r="G93" t="s">
        <v>250</v>
      </c>
      <c r="H93" t="s">
        <v>251</v>
      </c>
      <c r="I93" t="n">
        <v>5</v>
      </c>
      <c r="J93" t="n">
        <v>458</v>
      </c>
      <c r="K93" t="s">
        <v>252</v>
      </c>
      <c r="L93" t="n">
        <v>170</v>
      </c>
      <c r="M93" t="n">
        <v>0.23</v>
      </c>
      <c r="N93" t="n">
        <v>21.8</v>
      </c>
      <c r="O93" t="s">
        <v>274</v>
      </c>
      <c r="P93" t="s">
        <v>275</v>
      </c>
      <c r="Q93" t="s">
        <v>275</v>
      </c>
      <c r="R93" t="s">
        <v>255</v>
      </c>
      <c r="S93" t="s">
        <v>251</v>
      </c>
      <c r="T93" t="n">
        <v>5</v>
      </c>
    </row>
    <row r="94" spans="1:20">
      <c r="A94" s="1" t="n">
        <v>31989</v>
      </c>
      <c r="B94" t="s">
        <v>276</v>
      </c>
      <c r="C94" t="n">
        <v>2</v>
      </c>
      <c r="D94" t="n">
        <v>20</v>
      </c>
      <c r="E94" t="s">
        <v>249</v>
      </c>
      <c r="F94" t="n">
        <v>3201</v>
      </c>
      <c r="G94" t="s">
        <v>250</v>
      </c>
      <c r="H94" t="s">
        <v>251</v>
      </c>
      <c r="I94" t="n">
        <v>5</v>
      </c>
      <c r="J94" t="n">
        <v>458</v>
      </c>
      <c r="K94" t="s">
        <v>252</v>
      </c>
      <c r="L94" t="n">
        <v>411</v>
      </c>
      <c r="M94" t="n">
        <v>0.07000000000000001</v>
      </c>
      <c r="N94" t="n">
        <v>49.5</v>
      </c>
      <c r="O94" t="s">
        <v>274</v>
      </c>
      <c r="P94" t="s">
        <v>275</v>
      </c>
      <c r="Q94" t="s">
        <v>275</v>
      </c>
      <c r="R94" t="s">
        <v>255</v>
      </c>
      <c r="S94" t="s">
        <v>251</v>
      </c>
      <c r="T94" t="n">
        <v>5</v>
      </c>
    </row>
    <row r="95" spans="1:20">
      <c r="A95" s="1" t="n">
        <v>31989</v>
      </c>
      <c r="B95" t="s">
        <v>276</v>
      </c>
      <c r="C95" t="n">
        <v>3</v>
      </c>
      <c r="D95" t="n">
        <v>20</v>
      </c>
      <c r="E95" t="s">
        <v>249</v>
      </c>
      <c r="F95" t="n">
        <v>3201</v>
      </c>
      <c r="G95" t="s">
        <v>250</v>
      </c>
      <c r="H95" t="s">
        <v>251</v>
      </c>
      <c r="I95" t="n">
        <v>5</v>
      </c>
      <c r="J95" t="n">
        <v>458</v>
      </c>
      <c r="K95" t="s">
        <v>252</v>
      </c>
      <c r="L95" t="n">
        <v>249</v>
      </c>
      <c r="M95" t="n">
        <v>0.21</v>
      </c>
      <c r="N95" t="n">
        <v>21.9</v>
      </c>
      <c r="O95" t="s">
        <v>274</v>
      </c>
      <c r="P95" t="s">
        <v>275</v>
      </c>
      <c r="Q95" t="s">
        <v>275</v>
      </c>
      <c r="R95" t="s">
        <v>255</v>
      </c>
      <c r="S95" t="s">
        <v>251</v>
      </c>
      <c r="T95" t="n">
        <v>5</v>
      </c>
    </row>
    <row r="96" spans="1:20">
      <c r="A96" s="1" t="n">
        <v>31989</v>
      </c>
      <c r="B96" t="s">
        <v>276</v>
      </c>
      <c r="C96" t="n">
        <v>4</v>
      </c>
      <c r="D96" t="n">
        <v>20</v>
      </c>
      <c r="E96" t="s">
        <v>249</v>
      </c>
      <c r="F96" t="n">
        <v>3201</v>
      </c>
      <c r="G96" t="s">
        <v>250</v>
      </c>
      <c r="H96" t="s">
        <v>251</v>
      </c>
      <c r="I96" t="n">
        <v>5</v>
      </c>
      <c r="J96" t="n">
        <v>580</v>
      </c>
      <c r="K96" t="s">
        <v>270</v>
      </c>
      <c r="L96" t="n">
        <v>332</v>
      </c>
      <c r="M96" t="n">
        <v>0.04</v>
      </c>
      <c r="N96" t="n">
        <v>47</v>
      </c>
      <c r="O96" t="s">
        <v>274</v>
      </c>
      <c r="P96" t="s">
        <v>275</v>
      </c>
      <c r="Q96" t="s">
        <v>275</v>
      </c>
      <c r="R96" t="s">
        <v>255</v>
      </c>
      <c r="S96" t="s">
        <v>251</v>
      </c>
      <c r="T96" t="n">
        <v>5</v>
      </c>
    </row>
    <row r="97" spans="1:20">
      <c r="A97" s="1" t="n">
        <v>32020</v>
      </c>
      <c r="B97" t="s">
        <v>248</v>
      </c>
      <c r="C97" t="n">
        <v>1</v>
      </c>
      <c r="D97" t="n">
        <v>508</v>
      </c>
      <c r="E97" t="s">
        <v>268</v>
      </c>
      <c r="F97" t="n">
        <v>3201</v>
      </c>
      <c r="G97" t="s">
        <v>250</v>
      </c>
      <c r="H97" t="s">
        <v>251</v>
      </c>
      <c r="I97" t="n">
        <v>5</v>
      </c>
      <c r="J97" t="n">
        <v>795</v>
      </c>
      <c r="K97" t="s">
        <v>262</v>
      </c>
      <c r="L97" t="n">
        <v>401</v>
      </c>
      <c r="M97" t="n">
        <v>0.2</v>
      </c>
      <c r="N97" t="n">
        <v>0</v>
      </c>
    </row>
    <row r="98" spans="1:20">
      <c r="A98" s="1" t="n">
        <v>32020</v>
      </c>
      <c r="B98" t="s">
        <v>248</v>
      </c>
      <c r="C98" t="n">
        <v>2</v>
      </c>
      <c r="D98" t="n">
        <v>20</v>
      </c>
      <c r="E98" t="s">
        <v>249</v>
      </c>
      <c r="F98" t="n">
        <v>3201</v>
      </c>
      <c r="G98" t="s">
        <v>250</v>
      </c>
      <c r="H98" t="s">
        <v>251</v>
      </c>
      <c r="I98" t="n">
        <v>5</v>
      </c>
      <c r="J98" t="n">
        <v>458</v>
      </c>
      <c r="K98" t="s">
        <v>252</v>
      </c>
      <c r="L98" t="n">
        <v>616</v>
      </c>
      <c r="M98" t="n">
        <v>0.1</v>
      </c>
      <c r="N98" t="n">
        <v>35.6</v>
      </c>
      <c r="O98" t="s">
        <v>253</v>
      </c>
      <c r="P98" t="s">
        <v>254</v>
      </c>
      <c r="Q98" t="s">
        <v>254</v>
      </c>
      <c r="R98" t="s">
        <v>255</v>
      </c>
      <c r="S98" t="s">
        <v>251</v>
      </c>
      <c r="T98" t="n">
        <v>5</v>
      </c>
    </row>
    <row r="99" spans="1:20">
      <c r="A99" s="1" t="n">
        <v>32020</v>
      </c>
      <c r="B99" t="s">
        <v>276</v>
      </c>
      <c r="C99" t="n">
        <v>1</v>
      </c>
      <c r="D99" t="n">
        <v>20</v>
      </c>
      <c r="E99" t="s">
        <v>249</v>
      </c>
      <c r="F99" t="n">
        <v>3201</v>
      </c>
      <c r="G99" t="s">
        <v>250</v>
      </c>
      <c r="H99" t="s">
        <v>251</v>
      </c>
      <c r="I99" t="n">
        <v>5</v>
      </c>
      <c r="J99" t="n">
        <v>160</v>
      </c>
      <c r="K99" t="s">
        <v>280</v>
      </c>
      <c r="L99" t="n">
        <v>100</v>
      </c>
      <c r="M99" t="n">
        <v>0.33</v>
      </c>
      <c r="N99" t="n">
        <v>12.3</v>
      </c>
      <c r="O99" t="s">
        <v>274</v>
      </c>
      <c r="P99" t="s">
        <v>275</v>
      </c>
      <c r="Q99" t="s">
        <v>275</v>
      </c>
      <c r="R99" t="s">
        <v>255</v>
      </c>
      <c r="S99" t="s">
        <v>251</v>
      </c>
      <c r="T99" t="n">
        <v>5</v>
      </c>
    </row>
    <row r="100" spans="1:20">
      <c r="A100" s="1" t="n">
        <v>32020</v>
      </c>
      <c r="B100" t="s">
        <v>276</v>
      </c>
      <c r="C100" t="n">
        <v>2</v>
      </c>
      <c r="D100" t="n">
        <v>20</v>
      </c>
      <c r="E100" t="s">
        <v>249</v>
      </c>
      <c r="F100" t="n">
        <v>3201</v>
      </c>
      <c r="G100" t="s">
        <v>250</v>
      </c>
      <c r="H100" t="s">
        <v>251</v>
      </c>
      <c r="I100" t="n">
        <v>5</v>
      </c>
      <c r="J100" t="n">
        <v>458</v>
      </c>
      <c r="K100" t="s">
        <v>252</v>
      </c>
      <c r="L100" t="n">
        <v>160</v>
      </c>
      <c r="M100" t="n">
        <v>0.14</v>
      </c>
      <c r="N100" t="n">
        <v>20.3</v>
      </c>
      <c r="O100" t="s">
        <v>274</v>
      </c>
      <c r="P100" t="s">
        <v>275</v>
      </c>
      <c r="Q100" t="s">
        <v>275</v>
      </c>
      <c r="R100" t="s">
        <v>255</v>
      </c>
      <c r="S100" t="s">
        <v>251</v>
      </c>
      <c r="T100" t="n">
        <v>5</v>
      </c>
    </row>
    <row r="101" spans="1:20">
      <c r="A101" s="1" t="n">
        <v>32020</v>
      </c>
      <c r="B101" t="s">
        <v>276</v>
      </c>
      <c r="C101" t="n">
        <v>3</v>
      </c>
      <c r="D101" t="n">
        <v>20</v>
      </c>
      <c r="E101" t="s">
        <v>249</v>
      </c>
      <c r="F101" t="n">
        <v>3201</v>
      </c>
      <c r="G101" t="s">
        <v>250</v>
      </c>
      <c r="H101" t="s">
        <v>251</v>
      </c>
      <c r="I101" t="n">
        <v>5</v>
      </c>
      <c r="J101" t="n">
        <v>458</v>
      </c>
      <c r="K101" t="s">
        <v>252</v>
      </c>
      <c r="L101" t="n">
        <v>402</v>
      </c>
      <c r="M101" t="n">
        <v>0.19</v>
      </c>
      <c r="N101" t="n">
        <v>21.3</v>
      </c>
      <c r="O101" t="s">
        <v>274</v>
      </c>
      <c r="P101" t="s">
        <v>275</v>
      </c>
      <c r="Q101" t="s">
        <v>275</v>
      </c>
      <c r="R101" t="s">
        <v>255</v>
      </c>
      <c r="S101" t="s">
        <v>251</v>
      </c>
      <c r="T101" t="n">
        <v>5</v>
      </c>
    </row>
    <row r="102" spans="1:20">
      <c r="A102" s="1" t="n">
        <v>32020</v>
      </c>
      <c r="B102" t="s">
        <v>276</v>
      </c>
      <c r="C102" t="n">
        <v>4</v>
      </c>
      <c r="D102" t="n">
        <v>20</v>
      </c>
      <c r="E102" t="s">
        <v>249</v>
      </c>
      <c r="F102" t="n">
        <v>3201</v>
      </c>
      <c r="G102" t="s">
        <v>250</v>
      </c>
      <c r="H102" t="s">
        <v>251</v>
      </c>
      <c r="I102" t="n">
        <v>5</v>
      </c>
      <c r="J102" t="n">
        <v>458</v>
      </c>
      <c r="K102" t="s">
        <v>252</v>
      </c>
      <c r="L102" t="n">
        <v>454</v>
      </c>
      <c r="M102" t="n">
        <v>1.8</v>
      </c>
      <c r="N102" t="n">
        <v>49.4</v>
      </c>
      <c r="O102" t="s">
        <v>274</v>
      </c>
      <c r="P102" t="s">
        <v>275</v>
      </c>
      <c r="Q102" t="s">
        <v>275</v>
      </c>
      <c r="R102" t="s">
        <v>255</v>
      </c>
      <c r="S102" t="s">
        <v>251</v>
      </c>
      <c r="T102" t="n">
        <v>5</v>
      </c>
    </row>
    <row r="103" spans="1:20">
      <c r="A103" s="1" t="n">
        <v>32050</v>
      </c>
      <c r="B103" t="s">
        <v>248</v>
      </c>
      <c r="C103" t="n">
        <v>1</v>
      </c>
      <c r="D103" t="n">
        <v>213</v>
      </c>
      <c r="E103" t="s">
        <v>256</v>
      </c>
      <c r="F103" t="n">
        <v>3201</v>
      </c>
      <c r="G103" t="s">
        <v>250</v>
      </c>
      <c r="H103" t="s">
        <v>251</v>
      </c>
      <c r="I103" t="n">
        <v>5</v>
      </c>
      <c r="J103" t="n">
        <v>795</v>
      </c>
      <c r="K103" t="s">
        <v>262</v>
      </c>
      <c r="L103" t="n">
        <v>48</v>
      </c>
      <c r="M103" t="n">
        <v>0</v>
      </c>
      <c r="N103" t="n">
        <v>0</v>
      </c>
    </row>
    <row r="104" spans="1:20">
      <c r="A104" s="1" t="n">
        <v>32050</v>
      </c>
      <c r="B104" t="s">
        <v>248</v>
      </c>
      <c r="C104" t="n">
        <v>2</v>
      </c>
      <c r="D104" t="n">
        <v>213</v>
      </c>
      <c r="E104" t="s">
        <v>256</v>
      </c>
      <c r="F104" t="n">
        <v>3201</v>
      </c>
      <c r="G104" t="s">
        <v>250</v>
      </c>
      <c r="H104" t="s">
        <v>251</v>
      </c>
      <c r="I104" t="n">
        <v>5</v>
      </c>
      <c r="J104" t="n">
        <v>795</v>
      </c>
      <c r="K104" t="s">
        <v>262</v>
      </c>
      <c r="L104" t="n">
        <v>59</v>
      </c>
      <c r="M104" t="n">
        <v>0</v>
      </c>
      <c r="N104" t="n">
        <v>0</v>
      </c>
    </row>
    <row r="105" spans="1:20">
      <c r="A105" s="1" t="n">
        <v>32050</v>
      </c>
      <c r="B105" t="s">
        <v>248</v>
      </c>
      <c r="C105" t="n">
        <v>3</v>
      </c>
      <c r="D105" t="n">
        <v>508</v>
      </c>
      <c r="E105" t="s">
        <v>268</v>
      </c>
      <c r="F105" t="n">
        <v>3201</v>
      </c>
      <c r="G105" t="s">
        <v>250</v>
      </c>
      <c r="H105" t="s">
        <v>251</v>
      </c>
      <c r="I105" t="n">
        <v>5</v>
      </c>
      <c r="J105" t="n">
        <v>795</v>
      </c>
      <c r="K105" t="s">
        <v>262</v>
      </c>
      <c r="L105" t="n">
        <v>50</v>
      </c>
      <c r="M105" t="n">
        <v>0.3</v>
      </c>
      <c r="N105" t="n">
        <v>0</v>
      </c>
    </row>
    <row r="106" spans="1:20">
      <c r="A106" s="1" t="n">
        <v>32050</v>
      </c>
      <c r="B106" t="s">
        <v>248</v>
      </c>
      <c r="C106" t="n">
        <v>4</v>
      </c>
      <c r="D106" t="n">
        <v>508</v>
      </c>
      <c r="E106" t="s">
        <v>268</v>
      </c>
      <c r="F106" t="n">
        <v>3201</v>
      </c>
      <c r="G106" t="s">
        <v>250</v>
      </c>
      <c r="H106" t="s">
        <v>251</v>
      </c>
      <c r="I106" t="n">
        <v>5</v>
      </c>
      <c r="J106" t="n">
        <v>795</v>
      </c>
      <c r="K106" t="s">
        <v>262</v>
      </c>
      <c r="L106" t="n">
        <v>207</v>
      </c>
      <c r="M106" t="n">
        <v>0.3</v>
      </c>
      <c r="N106" t="n">
        <v>0</v>
      </c>
    </row>
    <row r="107" spans="1:20">
      <c r="A107" s="1" t="n">
        <v>32050</v>
      </c>
      <c r="B107" t="s">
        <v>248</v>
      </c>
      <c r="C107" t="n">
        <v>14</v>
      </c>
      <c r="D107" t="n">
        <v>20</v>
      </c>
      <c r="E107" t="s">
        <v>249</v>
      </c>
      <c r="F107" t="n">
        <v>3201</v>
      </c>
      <c r="G107" t="s">
        <v>250</v>
      </c>
      <c r="H107" t="s">
        <v>251</v>
      </c>
      <c r="I107" t="n">
        <v>5</v>
      </c>
      <c r="J107" t="n">
        <v>458</v>
      </c>
      <c r="K107" t="s">
        <v>252</v>
      </c>
      <c r="L107" t="n">
        <v>810</v>
      </c>
      <c r="M107" t="n">
        <v>0.1</v>
      </c>
      <c r="N107" t="n">
        <v>35.9</v>
      </c>
      <c r="O107" t="s">
        <v>253</v>
      </c>
      <c r="P107" t="s">
        <v>254</v>
      </c>
      <c r="Q107" t="s">
        <v>254</v>
      </c>
      <c r="R107" t="s">
        <v>255</v>
      </c>
      <c r="S107" t="s">
        <v>251</v>
      </c>
      <c r="T107" t="n">
        <v>5</v>
      </c>
    </row>
    <row r="108" spans="1:20">
      <c r="A108" s="1" t="n">
        <v>32050</v>
      </c>
      <c r="B108" t="s">
        <v>248</v>
      </c>
      <c r="C108" t="n">
        <v>15</v>
      </c>
      <c r="D108" t="n">
        <v>20</v>
      </c>
      <c r="E108" t="s">
        <v>249</v>
      </c>
      <c r="F108" t="n">
        <v>3201</v>
      </c>
      <c r="G108" t="s">
        <v>250</v>
      </c>
      <c r="H108" t="s">
        <v>251</v>
      </c>
      <c r="I108" t="n">
        <v>5</v>
      </c>
      <c r="J108" t="n">
        <v>458</v>
      </c>
      <c r="K108" t="s">
        <v>252</v>
      </c>
      <c r="L108" t="n">
        <v>32</v>
      </c>
      <c r="M108" t="n">
        <v>0.2</v>
      </c>
      <c r="N108" t="n">
        <v>22.1</v>
      </c>
      <c r="O108" t="s">
        <v>253</v>
      </c>
      <c r="P108" t="s">
        <v>254</v>
      </c>
      <c r="Q108" t="s">
        <v>254</v>
      </c>
      <c r="R108" t="s">
        <v>255</v>
      </c>
      <c r="S108" t="s">
        <v>251</v>
      </c>
      <c r="T108" t="n">
        <v>5</v>
      </c>
    </row>
    <row r="109" spans="1:20">
      <c r="A109" s="1" t="n">
        <v>32050</v>
      </c>
      <c r="B109" t="s">
        <v>258</v>
      </c>
      <c r="C109" t="n">
        <v>1</v>
      </c>
      <c r="D109" t="n">
        <v>213</v>
      </c>
      <c r="E109" t="s">
        <v>256</v>
      </c>
      <c r="F109" t="n">
        <v>3201</v>
      </c>
      <c r="G109" t="s">
        <v>250</v>
      </c>
      <c r="H109" t="s">
        <v>251</v>
      </c>
      <c r="I109" t="n">
        <v>5</v>
      </c>
      <c r="J109" t="n">
        <v>795</v>
      </c>
      <c r="K109" t="s">
        <v>262</v>
      </c>
      <c r="L109" t="n">
        <v>1</v>
      </c>
      <c r="M109" t="n">
        <v>0</v>
      </c>
      <c r="N109" t="n">
        <v>0</v>
      </c>
    </row>
    <row r="110" spans="1:20">
      <c r="A110" s="1" t="n">
        <v>32050</v>
      </c>
      <c r="B110" t="s">
        <v>263</v>
      </c>
      <c r="C110" t="n">
        <v>1</v>
      </c>
      <c r="D110" t="n">
        <v>213</v>
      </c>
      <c r="E110" t="s">
        <v>256</v>
      </c>
      <c r="F110" t="n">
        <v>3201</v>
      </c>
      <c r="G110" t="s">
        <v>250</v>
      </c>
      <c r="H110" t="s">
        <v>251</v>
      </c>
      <c r="I110" t="n">
        <v>5</v>
      </c>
      <c r="J110" t="n">
        <v>795</v>
      </c>
      <c r="K110" t="s">
        <v>262</v>
      </c>
      <c r="L110" t="n">
        <v>30</v>
      </c>
      <c r="M110" t="n">
        <v>0</v>
      </c>
      <c r="N110" t="n">
        <v>0</v>
      </c>
    </row>
    <row r="111" spans="1:20">
      <c r="A111" s="1" t="n">
        <v>32050</v>
      </c>
      <c r="B111" t="s">
        <v>276</v>
      </c>
      <c r="C111" t="n">
        <v>1</v>
      </c>
      <c r="D111" t="n">
        <v>20</v>
      </c>
      <c r="E111" t="s">
        <v>249</v>
      </c>
      <c r="F111" t="n">
        <v>3201</v>
      </c>
      <c r="G111" t="s">
        <v>250</v>
      </c>
      <c r="H111" t="s">
        <v>251</v>
      </c>
      <c r="I111" t="n">
        <v>5</v>
      </c>
      <c r="J111" t="n">
        <v>160</v>
      </c>
      <c r="K111" t="s">
        <v>280</v>
      </c>
      <c r="L111" t="n">
        <v>500</v>
      </c>
      <c r="M111" t="n">
        <v>0.04</v>
      </c>
      <c r="N111" t="n">
        <v>42</v>
      </c>
      <c r="O111" t="s">
        <v>274</v>
      </c>
      <c r="P111" t="s">
        <v>275</v>
      </c>
      <c r="Q111" t="s">
        <v>275</v>
      </c>
      <c r="R111" t="s">
        <v>255</v>
      </c>
      <c r="S111" t="s">
        <v>251</v>
      </c>
      <c r="T111" t="n">
        <v>5</v>
      </c>
    </row>
    <row r="112" spans="1:20">
      <c r="A112" s="1" t="n">
        <v>32050</v>
      </c>
      <c r="B112" t="s">
        <v>276</v>
      </c>
      <c r="C112" t="n">
        <v>2</v>
      </c>
      <c r="D112" t="n">
        <v>20</v>
      </c>
      <c r="E112" t="s">
        <v>249</v>
      </c>
      <c r="F112" t="n">
        <v>3201</v>
      </c>
      <c r="G112" t="s">
        <v>250</v>
      </c>
      <c r="H112" t="s">
        <v>251</v>
      </c>
      <c r="I112" t="n">
        <v>5</v>
      </c>
      <c r="J112" t="n">
        <v>160</v>
      </c>
      <c r="K112" t="s">
        <v>280</v>
      </c>
      <c r="L112" t="n">
        <v>528</v>
      </c>
      <c r="M112" t="n">
        <v>0.04</v>
      </c>
      <c r="N112" t="n">
        <v>45.8</v>
      </c>
      <c r="O112" t="s">
        <v>274</v>
      </c>
      <c r="P112" t="s">
        <v>275</v>
      </c>
      <c r="Q112" t="s">
        <v>275</v>
      </c>
      <c r="R112" t="s">
        <v>255</v>
      </c>
      <c r="S112" t="s">
        <v>251</v>
      </c>
      <c r="T112" t="n">
        <v>5</v>
      </c>
    </row>
    <row r="113" spans="1:20">
      <c r="A113" s="1" t="n">
        <v>32050</v>
      </c>
      <c r="B113" t="s">
        <v>276</v>
      </c>
      <c r="C113" t="n">
        <v>3</v>
      </c>
      <c r="D113" t="n">
        <v>20</v>
      </c>
      <c r="E113" t="s">
        <v>249</v>
      </c>
      <c r="F113" t="n">
        <v>3201</v>
      </c>
      <c r="G113" t="s">
        <v>250</v>
      </c>
      <c r="H113" t="s">
        <v>251</v>
      </c>
      <c r="I113" t="n">
        <v>5</v>
      </c>
      <c r="J113" t="n">
        <v>458</v>
      </c>
      <c r="K113" t="s">
        <v>252</v>
      </c>
      <c r="L113" t="n">
        <v>451</v>
      </c>
      <c r="M113" t="n">
        <v>0.02</v>
      </c>
      <c r="N113" t="n">
        <v>43</v>
      </c>
      <c r="O113" t="s">
        <v>274</v>
      </c>
      <c r="P113" t="s">
        <v>275</v>
      </c>
      <c r="Q113" t="s">
        <v>275</v>
      </c>
      <c r="R113" t="s">
        <v>255</v>
      </c>
      <c r="S113" t="s">
        <v>251</v>
      </c>
      <c r="T113" t="n">
        <v>5</v>
      </c>
    </row>
    <row r="114" spans="1:20">
      <c r="A114" s="1" t="n">
        <v>32081</v>
      </c>
      <c r="B114" t="s">
        <v>248</v>
      </c>
      <c r="C114" t="n">
        <v>1</v>
      </c>
      <c r="D114" t="n">
        <v>20</v>
      </c>
      <c r="E114" t="s">
        <v>249</v>
      </c>
      <c r="F114" t="n">
        <v>3201</v>
      </c>
      <c r="G114" t="s">
        <v>250</v>
      </c>
      <c r="H114" t="s">
        <v>251</v>
      </c>
      <c r="I114" t="n">
        <v>5</v>
      </c>
      <c r="J114" t="n">
        <v>458</v>
      </c>
      <c r="K114" t="s">
        <v>252</v>
      </c>
      <c r="L114" t="n">
        <v>363</v>
      </c>
      <c r="M114" t="n">
        <v>0.1</v>
      </c>
      <c r="N114" t="n">
        <v>35.7</v>
      </c>
      <c r="O114" t="s">
        <v>253</v>
      </c>
      <c r="P114" t="s">
        <v>254</v>
      </c>
      <c r="Q114" t="s">
        <v>254</v>
      </c>
      <c r="R114" t="s">
        <v>255</v>
      </c>
      <c r="S114" t="s">
        <v>251</v>
      </c>
      <c r="T114" t="n">
        <v>5</v>
      </c>
    </row>
    <row r="115" spans="1:20">
      <c r="A115" s="1" t="n">
        <v>32081</v>
      </c>
      <c r="B115" t="s">
        <v>248</v>
      </c>
      <c r="C115" t="n">
        <v>3</v>
      </c>
      <c r="D115" t="n">
        <v>213</v>
      </c>
      <c r="E115" t="s">
        <v>256</v>
      </c>
      <c r="F115" t="n">
        <v>3201</v>
      </c>
      <c r="G115" t="s">
        <v>250</v>
      </c>
      <c r="H115" t="s">
        <v>251</v>
      </c>
      <c r="I115" t="n">
        <v>5</v>
      </c>
      <c r="J115" t="n">
        <v>785</v>
      </c>
      <c r="K115" t="s">
        <v>281</v>
      </c>
      <c r="L115" t="n">
        <v>99</v>
      </c>
      <c r="M115" t="n">
        <v>0</v>
      </c>
      <c r="N115" t="n">
        <v>0</v>
      </c>
    </row>
    <row r="116" spans="1:20">
      <c r="A116" s="1" t="n">
        <v>32081</v>
      </c>
      <c r="B116" t="s">
        <v>248</v>
      </c>
      <c r="C116" t="n">
        <v>4</v>
      </c>
      <c r="D116" t="n">
        <v>213</v>
      </c>
      <c r="E116" t="s">
        <v>256</v>
      </c>
      <c r="F116" t="n">
        <v>3201</v>
      </c>
      <c r="G116" t="s">
        <v>250</v>
      </c>
      <c r="H116" t="s">
        <v>251</v>
      </c>
      <c r="I116" t="n">
        <v>5</v>
      </c>
      <c r="J116" t="n">
        <v>785</v>
      </c>
      <c r="K116" t="s">
        <v>281</v>
      </c>
      <c r="L116" t="n">
        <v>43</v>
      </c>
      <c r="M116" t="n">
        <v>0</v>
      </c>
      <c r="N116" t="n">
        <v>0</v>
      </c>
    </row>
    <row r="117" spans="1:20">
      <c r="A117" s="1" t="n">
        <v>32081</v>
      </c>
      <c r="B117" t="s">
        <v>248</v>
      </c>
      <c r="C117" t="n">
        <v>5</v>
      </c>
      <c r="D117" t="n">
        <v>508</v>
      </c>
      <c r="E117" t="s">
        <v>268</v>
      </c>
      <c r="F117" t="n">
        <v>3201</v>
      </c>
      <c r="G117" t="s">
        <v>250</v>
      </c>
      <c r="H117" t="s">
        <v>251</v>
      </c>
      <c r="I117" t="n">
        <v>5</v>
      </c>
      <c r="J117" t="n">
        <v>795</v>
      </c>
      <c r="K117" t="s">
        <v>262</v>
      </c>
      <c r="L117" t="n">
        <v>98</v>
      </c>
      <c r="M117" t="n">
        <v>0.19</v>
      </c>
      <c r="N117" t="n">
        <v>0</v>
      </c>
    </row>
    <row r="118" spans="1:20">
      <c r="A118" s="1" t="n">
        <v>32081</v>
      </c>
      <c r="B118" t="s">
        <v>263</v>
      </c>
      <c r="C118" t="n">
        <v>1</v>
      </c>
      <c r="D118" t="n">
        <v>213</v>
      </c>
      <c r="E118" t="s">
        <v>256</v>
      </c>
      <c r="F118" t="n">
        <v>3201</v>
      </c>
      <c r="G118" t="s">
        <v>250</v>
      </c>
      <c r="H118" t="s">
        <v>251</v>
      </c>
      <c r="I118" t="n">
        <v>5</v>
      </c>
      <c r="J118" t="n">
        <v>795</v>
      </c>
      <c r="K118" t="s">
        <v>262</v>
      </c>
      <c r="L118" t="n">
        <v>30</v>
      </c>
      <c r="M118" t="n">
        <v>0</v>
      </c>
      <c r="N118" t="n">
        <v>0</v>
      </c>
    </row>
    <row r="119" spans="1:20">
      <c r="A119" s="1" t="n">
        <v>32081</v>
      </c>
      <c r="B119" t="s">
        <v>276</v>
      </c>
      <c r="C119" t="n">
        <v>1</v>
      </c>
      <c r="D119" t="n">
        <v>20</v>
      </c>
      <c r="E119" t="s">
        <v>249</v>
      </c>
      <c r="F119" t="n">
        <v>3201</v>
      </c>
      <c r="G119" t="s">
        <v>250</v>
      </c>
      <c r="H119" t="s">
        <v>251</v>
      </c>
      <c r="I119" t="n">
        <v>5</v>
      </c>
      <c r="J119" t="n">
        <v>458</v>
      </c>
      <c r="K119" t="s">
        <v>252</v>
      </c>
      <c r="L119" t="n">
        <v>370</v>
      </c>
      <c r="M119" t="n">
        <v>0.09</v>
      </c>
      <c r="N119" t="n">
        <v>22.7</v>
      </c>
      <c r="O119" t="s">
        <v>274</v>
      </c>
      <c r="P119" t="s">
        <v>275</v>
      </c>
      <c r="Q119" t="s">
        <v>275</v>
      </c>
      <c r="R119" t="s">
        <v>255</v>
      </c>
      <c r="S119" t="s">
        <v>251</v>
      </c>
      <c r="T119" t="n">
        <v>5</v>
      </c>
    </row>
    <row r="120" spans="1:20">
      <c r="A120" s="1" t="n">
        <v>32081</v>
      </c>
      <c r="B120" t="s">
        <v>276</v>
      </c>
      <c r="C120" t="n">
        <v>2</v>
      </c>
      <c r="D120" t="n">
        <v>20</v>
      </c>
      <c r="E120" t="s">
        <v>249</v>
      </c>
      <c r="F120" t="n">
        <v>3201</v>
      </c>
      <c r="G120" t="s">
        <v>250</v>
      </c>
      <c r="H120" t="s">
        <v>251</v>
      </c>
      <c r="I120" t="n">
        <v>5</v>
      </c>
      <c r="J120" t="n">
        <v>580</v>
      </c>
      <c r="K120" t="s">
        <v>270</v>
      </c>
      <c r="L120" t="n">
        <v>280</v>
      </c>
      <c r="M120" t="n">
        <v>0.01</v>
      </c>
      <c r="N120" t="n">
        <v>44.9</v>
      </c>
      <c r="O120" t="s">
        <v>274</v>
      </c>
      <c r="P120" t="s">
        <v>275</v>
      </c>
      <c r="Q120" t="s">
        <v>275</v>
      </c>
      <c r="R120" t="s">
        <v>255</v>
      </c>
      <c r="S120" t="s">
        <v>251</v>
      </c>
      <c r="T120" t="n">
        <v>5</v>
      </c>
    </row>
    <row r="121" spans="1:20">
      <c r="A121" s="1" t="n">
        <v>32111</v>
      </c>
      <c r="B121" t="s">
        <v>248</v>
      </c>
      <c r="C121" t="n">
        <v>1</v>
      </c>
      <c r="D121" t="n">
        <v>508</v>
      </c>
      <c r="E121" t="s">
        <v>268</v>
      </c>
      <c r="F121" t="n">
        <v>3201</v>
      </c>
      <c r="G121" t="s">
        <v>250</v>
      </c>
      <c r="H121" t="s">
        <v>251</v>
      </c>
      <c r="I121" t="n">
        <v>5</v>
      </c>
      <c r="J121" t="n">
        <v>795</v>
      </c>
      <c r="K121" t="s">
        <v>262</v>
      </c>
      <c r="L121" t="n">
        <v>246</v>
      </c>
      <c r="M121" t="n">
        <v>0.23</v>
      </c>
      <c r="N121" t="n">
        <v>0</v>
      </c>
    </row>
    <row r="122" spans="1:20">
      <c r="A122" s="1" t="n">
        <v>32111</v>
      </c>
      <c r="B122" t="s">
        <v>248</v>
      </c>
      <c r="C122" t="n">
        <v>9</v>
      </c>
      <c r="D122" t="n">
        <v>20</v>
      </c>
      <c r="E122" t="s">
        <v>249</v>
      </c>
      <c r="F122" t="n">
        <v>3201</v>
      </c>
      <c r="G122" t="s">
        <v>250</v>
      </c>
      <c r="H122" t="s">
        <v>251</v>
      </c>
      <c r="I122" t="n">
        <v>5</v>
      </c>
      <c r="J122" t="n">
        <v>458</v>
      </c>
      <c r="K122" t="s">
        <v>252</v>
      </c>
      <c r="L122" t="n">
        <v>141</v>
      </c>
      <c r="M122" t="n">
        <v>0.2</v>
      </c>
      <c r="N122" t="n">
        <v>21.9</v>
      </c>
      <c r="O122" t="s">
        <v>253</v>
      </c>
      <c r="P122" t="s">
        <v>254</v>
      </c>
      <c r="Q122" t="s">
        <v>254</v>
      </c>
      <c r="R122" t="s">
        <v>255</v>
      </c>
      <c r="S122" t="s">
        <v>251</v>
      </c>
      <c r="T122" t="n">
        <v>5</v>
      </c>
    </row>
    <row r="123" spans="1:20">
      <c r="A123" s="1" t="n">
        <v>32111</v>
      </c>
      <c r="B123" t="s">
        <v>248</v>
      </c>
      <c r="C123" t="n">
        <v>10</v>
      </c>
      <c r="D123" t="n">
        <v>20</v>
      </c>
      <c r="E123" t="s">
        <v>249</v>
      </c>
      <c r="F123" t="n">
        <v>3201</v>
      </c>
      <c r="G123" t="s">
        <v>250</v>
      </c>
      <c r="H123" t="s">
        <v>251</v>
      </c>
      <c r="I123" t="n">
        <v>5</v>
      </c>
      <c r="J123" t="n">
        <v>458</v>
      </c>
      <c r="K123" t="s">
        <v>252</v>
      </c>
      <c r="L123" t="n">
        <v>698</v>
      </c>
      <c r="M123" t="n">
        <v>0.1</v>
      </c>
      <c r="N123" t="n">
        <v>35.2</v>
      </c>
      <c r="O123" t="s">
        <v>253</v>
      </c>
      <c r="P123" t="s">
        <v>254</v>
      </c>
      <c r="Q123" t="s">
        <v>254</v>
      </c>
      <c r="R123" t="s">
        <v>255</v>
      </c>
      <c r="S123" t="s">
        <v>251</v>
      </c>
      <c r="T123" t="n">
        <v>5</v>
      </c>
    </row>
    <row r="124" spans="1:20">
      <c r="A124" s="1" t="n">
        <v>32111</v>
      </c>
      <c r="B124" t="s">
        <v>258</v>
      </c>
      <c r="C124" t="n">
        <v>1</v>
      </c>
      <c r="D124" t="n">
        <v>213</v>
      </c>
      <c r="E124" t="s">
        <v>256</v>
      </c>
      <c r="F124" t="n">
        <v>3201</v>
      </c>
      <c r="G124" t="s">
        <v>250</v>
      </c>
      <c r="H124" t="s">
        <v>251</v>
      </c>
      <c r="I124" t="n">
        <v>5</v>
      </c>
      <c r="J124" t="n">
        <v>795</v>
      </c>
      <c r="K124" t="s">
        <v>262</v>
      </c>
      <c r="L124" t="n">
        <v>1</v>
      </c>
      <c r="M124" t="n">
        <v>0</v>
      </c>
      <c r="N124" t="n">
        <v>0</v>
      </c>
    </row>
    <row r="125" spans="1:20">
      <c r="A125" s="1" t="n">
        <v>32111</v>
      </c>
      <c r="B125" t="s">
        <v>276</v>
      </c>
      <c r="C125" t="n">
        <v>1</v>
      </c>
      <c r="D125" t="n">
        <v>134</v>
      </c>
      <c r="E125" t="s">
        <v>265</v>
      </c>
      <c r="F125" t="n">
        <v>3201</v>
      </c>
      <c r="G125" t="s">
        <v>250</v>
      </c>
      <c r="H125" t="s">
        <v>251</v>
      </c>
      <c r="I125" t="n">
        <v>5</v>
      </c>
      <c r="J125" t="n">
        <v>795</v>
      </c>
      <c r="K125" t="s">
        <v>262</v>
      </c>
      <c r="L125" t="n">
        <v>17</v>
      </c>
      <c r="M125" t="n">
        <v>0</v>
      </c>
      <c r="N125" t="n">
        <v>0</v>
      </c>
      <c r="O125" t="s">
        <v>274</v>
      </c>
      <c r="P125" t="s">
        <v>275</v>
      </c>
      <c r="Q125" t="s">
        <v>275</v>
      </c>
      <c r="R125" t="s">
        <v>255</v>
      </c>
      <c r="S125" t="s">
        <v>251</v>
      </c>
      <c r="T125" t="n">
        <v>5</v>
      </c>
    </row>
    <row r="126" spans="1:20">
      <c r="A126" s="1" t="n">
        <v>32111</v>
      </c>
      <c r="B126" t="s">
        <v>276</v>
      </c>
      <c r="C126" t="n">
        <v>2</v>
      </c>
      <c r="D126" t="n">
        <v>20</v>
      </c>
      <c r="E126" t="s">
        <v>249</v>
      </c>
      <c r="F126" t="n">
        <v>3201</v>
      </c>
      <c r="G126" t="s">
        <v>250</v>
      </c>
      <c r="H126" t="s">
        <v>251</v>
      </c>
      <c r="I126" t="n">
        <v>5</v>
      </c>
      <c r="J126" t="n">
        <v>458</v>
      </c>
      <c r="K126" t="s">
        <v>252</v>
      </c>
      <c r="L126" t="n">
        <v>201</v>
      </c>
      <c r="M126" t="n">
        <v>0.13</v>
      </c>
      <c r="N126" t="n">
        <v>19.4</v>
      </c>
      <c r="O126" t="s">
        <v>274</v>
      </c>
      <c r="P126" t="s">
        <v>275</v>
      </c>
      <c r="Q126" t="s">
        <v>275</v>
      </c>
      <c r="R126" t="s">
        <v>255</v>
      </c>
      <c r="S126" t="s">
        <v>251</v>
      </c>
      <c r="T126" t="n">
        <v>5</v>
      </c>
    </row>
    <row r="127" spans="1:20">
      <c r="A127" s="1" t="n">
        <v>32111</v>
      </c>
      <c r="B127" t="s">
        <v>276</v>
      </c>
      <c r="C127" t="n">
        <v>3</v>
      </c>
      <c r="D127" t="n">
        <v>20</v>
      </c>
      <c r="E127" t="s">
        <v>249</v>
      </c>
      <c r="F127" t="n">
        <v>3201</v>
      </c>
      <c r="G127" t="s">
        <v>250</v>
      </c>
      <c r="H127" t="s">
        <v>251</v>
      </c>
      <c r="I127" t="n">
        <v>5</v>
      </c>
      <c r="J127" t="n">
        <v>580</v>
      </c>
      <c r="K127" t="s">
        <v>270</v>
      </c>
      <c r="L127" t="n">
        <v>479</v>
      </c>
      <c r="M127" t="n">
        <v>0.04</v>
      </c>
      <c r="N127" t="n">
        <v>46</v>
      </c>
      <c r="O127" t="s">
        <v>274</v>
      </c>
      <c r="P127" t="s">
        <v>275</v>
      </c>
      <c r="Q127" t="s">
        <v>275</v>
      </c>
      <c r="R127" t="s">
        <v>255</v>
      </c>
      <c r="S127" t="s">
        <v>251</v>
      </c>
      <c r="T127" t="n">
        <v>5</v>
      </c>
    </row>
    <row r="128" spans="1:20">
      <c r="A128" s="1" t="n">
        <v>32142</v>
      </c>
      <c r="B128" t="s">
        <v>248</v>
      </c>
      <c r="C128" t="n">
        <v>1</v>
      </c>
      <c r="D128" t="n">
        <v>20</v>
      </c>
      <c r="E128" t="s">
        <v>249</v>
      </c>
      <c r="F128" t="n">
        <v>3201</v>
      </c>
      <c r="G128" t="s">
        <v>250</v>
      </c>
      <c r="H128" t="s">
        <v>251</v>
      </c>
      <c r="I128" t="n">
        <v>5</v>
      </c>
      <c r="J128" t="n">
        <v>458</v>
      </c>
      <c r="K128" t="s">
        <v>252</v>
      </c>
      <c r="L128" t="n">
        <v>126</v>
      </c>
      <c r="M128" t="n">
        <v>0.1</v>
      </c>
      <c r="N128" t="n">
        <v>21.7</v>
      </c>
      <c r="O128" t="s">
        <v>253</v>
      </c>
      <c r="P128" t="s">
        <v>254</v>
      </c>
      <c r="Q128" t="s">
        <v>254</v>
      </c>
      <c r="R128" t="s">
        <v>255</v>
      </c>
      <c r="S128" t="s">
        <v>251</v>
      </c>
      <c r="T128" t="n">
        <v>5</v>
      </c>
    </row>
    <row r="129" spans="1:20">
      <c r="A129" s="1" t="n">
        <v>32142</v>
      </c>
      <c r="B129" t="s">
        <v>248</v>
      </c>
      <c r="C129" t="n">
        <v>8</v>
      </c>
      <c r="D129" t="n">
        <v>20</v>
      </c>
      <c r="E129" t="s">
        <v>249</v>
      </c>
      <c r="F129" t="n">
        <v>3201</v>
      </c>
      <c r="G129" t="s">
        <v>250</v>
      </c>
      <c r="H129" t="s">
        <v>251</v>
      </c>
      <c r="I129" t="n">
        <v>5</v>
      </c>
      <c r="J129" t="n">
        <v>458</v>
      </c>
      <c r="K129" t="s">
        <v>252</v>
      </c>
      <c r="L129" t="n">
        <v>899</v>
      </c>
      <c r="M129" t="n">
        <v>0.1</v>
      </c>
      <c r="N129" t="n">
        <v>35.5</v>
      </c>
      <c r="O129" t="s">
        <v>253</v>
      </c>
      <c r="P129" t="s">
        <v>254</v>
      </c>
      <c r="Q129" t="s">
        <v>254</v>
      </c>
      <c r="R129" t="s">
        <v>255</v>
      </c>
      <c r="S129" t="s">
        <v>251</v>
      </c>
      <c r="T129" t="n">
        <v>5</v>
      </c>
    </row>
    <row r="130" spans="1:20">
      <c r="A130" s="1" t="n">
        <v>32142</v>
      </c>
      <c r="B130" t="s">
        <v>276</v>
      </c>
      <c r="C130" t="n">
        <v>1</v>
      </c>
      <c r="D130" t="n">
        <v>20</v>
      </c>
      <c r="E130" t="s">
        <v>249</v>
      </c>
      <c r="F130" t="n">
        <v>3201</v>
      </c>
      <c r="G130" t="s">
        <v>250</v>
      </c>
      <c r="H130" t="s">
        <v>251</v>
      </c>
      <c r="I130" t="n">
        <v>5</v>
      </c>
      <c r="J130" t="n">
        <v>458</v>
      </c>
      <c r="K130" t="s">
        <v>252</v>
      </c>
      <c r="L130" t="n">
        <v>250</v>
      </c>
      <c r="M130" t="n">
        <v>0.19</v>
      </c>
      <c r="N130" t="n">
        <v>21.8</v>
      </c>
      <c r="O130" t="s">
        <v>274</v>
      </c>
      <c r="P130" t="s">
        <v>275</v>
      </c>
      <c r="Q130" t="s">
        <v>275</v>
      </c>
      <c r="R130" t="s">
        <v>255</v>
      </c>
      <c r="S130" t="s">
        <v>251</v>
      </c>
      <c r="T130" t="n">
        <v>5</v>
      </c>
    </row>
    <row r="131" spans="1:20">
      <c r="A131" s="1" t="n">
        <v>32142</v>
      </c>
      <c r="B131" t="s">
        <v>276</v>
      </c>
      <c r="C131" t="n">
        <v>2</v>
      </c>
      <c r="D131" t="n">
        <v>20</v>
      </c>
      <c r="E131" t="s">
        <v>249</v>
      </c>
      <c r="F131" t="n">
        <v>3201</v>
      </c>
      <c r="G131" t="s">
        <v>250</v>
      </c>
      <c r="H131" t="s">
        <v>251</v>
      </c>
      <c r="I131" t="n">
        <v>5</v>
      </c>
      <c r="J131" t="n">
        <v>580</v>
      </c>
      <c r="K131" t="s">
        <v>270</v>
      </c>
      <c r="L131" t="n">
        <v>335</v>
      </c>
      <c r="M131" t="n">
        <v>0.02</v>
      </c>
      <c r="N131" t="n">
        <v>45.9</v>
      </c>
      <c r="O131" t="s">
        <v>274</v>
      </c>
      <c r="P131" t="s">
        <v>275</v>
      </c>
      <c r="Q131" t="s">
        <v>275</v>
      </c>
      <c r="R131" t="s">
        <v>255</v>
      </c>
      <c r="S131" t="s">
        <v>251</v>
      </c>
      <c r="T131" t="n">
        <v>5</v>
      </c>
    </row>
    <row r="132" spans="1:20">
      <c r="A132" s="1" t="n">
        <v>32173</v>
      </c>
      <c r="B132" t="s">
        <v>248</v>
      </c>
      <c r="C132" t="n">
        <v>1</v>
      </c>
      <c r="D132" t="n">
        <v>508</v>
      </c>
      <c r="E132" t="s">
        <v>268</v>
      </c>
      <c r="F132" t="n">
        <v>3201</v>
      </c>
      <c r="G132" t="s">
        <v>250</v>
      </c>
      <c r="H132" t="s">
        <v>251</v>
      </c>
      <c r="I132" t="n">
        <v>5</v>
      </c>
      <c r="J132" t="n">
        <v>795</v>
      </c>
      <c r="K132" t="s">
        <v>262</v>
      </c>
      <c r="L132" t="n">
        <v>330</v>
      </c>
      <c r="M132" t="n">
        <v>0.19</v>
      </c>
      <c r="N132" t="n">
        <v>0</v>
      </c>
    </row>
    <row r="133" spans="1:20">
      <c r="A133" s="1" t="n">
        <v>32173</v>
      </c>
      <c r="B133" t="s">
        <v>248</v>
      </c>
      <c r="C133" t="n">
        <v>5</v>
      </c>
      <c r="D133" t="n">
        <v>20</v>
      </c>
      <c r="E133" t="s">
        <v>249</v>
      </c>
      <c r="F133" t="n">
        <v>3201</v>
      </c>
      <c r="G133" t="s">
        <v>250</v>
      </c>
      <c r="H133" t="s">
        <v>251</v>
      </c>
      <c r="I133" t="n">
        <v>5</v>
      </c>
      <c r="J133" t="n">
        <v>458</v>
      </c>
      <c r="K133" t="s">
        <v>252</v>
      </c>
      <c r="L133" t="n">
        <v>773</v>
      </c>
      <c r="M133" t="n">
        <v>0.1</v>
      </c>
      <c r="N133" t="n">
        <v>35.4</v>
      </c>
      <c r="O133" t="s">
        <v>253</v>
      </c>
      <c r="P133" t="s">
        <v>254</v>
      </c>
      <c r="Q133" t="s">
        <v>254</v>
      </c>
      <c r="R133" t="s">
        <v>255</v>
      </c>
      <c r="S133" t="s">
        <v>251</v>
      </c>
      <c r="T133" t="n">
        <v>5</v>
      </c>
    </row>
    <row r="134" spans="1:20">
      <c r="A134" s="1" t="n">
        <v>32173</v>
      </c>
      <c r="B134" t="s">
        <v>258</v>
      </c>
      <c r="C134" t="n">
        <v>1</v>
      </c>
      <c r="D134" t="n">
        <v>213</v>
      </c>
      <c r="E134" t="s">
        <v>256</v>
      </c>
      <c r="F134" t="n">
        <v>3201</v>
      </c>
      <c r="G134" t="s">
        <v>250</v>
      </c>
      <c r="H134" t="s">
        <v>251</v>
      </c>
      <c r="I134" t="n">
        <v>5</v>
      </c>
      <c r="J134" t="n">
        <v>785</v>
      </c>
      <c r="K134" t="s">
        <v>281</v>
      </c>
      <c r="L134" t="n">
        <v>1</v>
      </c>
      <c r="M134" t="n">
        <v>0</v>
      </c>
      <c r="N134" t="n">
        <v>0</v>
      </c>
    </row>
    <row r="135" spans="1:20">
      <c r="A135" s="1" t="n">
        <v>32173</v>
      </c>
      <c r="B135" t="s">
        <v>258</v>
      </c>
      <c r="C135" t="n">
        <v>2</v>
      </c>
      <c r="D135" t="n">
        <v>213</v>
      </c>
      <c r="E135" t="s">
        <v>256</v>
      </c>
      <c r="F135" t="n">
        <v>3201</v>
      </c>
      <c r="G135" t="s">
        <v>250</v>
      </c>
      <c r="H135" t="s">
        <v>251</v>
      </c>
      <c r="I135" t="n">
        <v>5</v>
      </c>
      <c r="J135" t="n">
        <v>785</v>
      </c>
      <c r="K135" t="s">
        <v>281</v>
      </c>
      <c r="L135" t="n">
        <v>1</v>
      </c>
      <c r="M135" t="n">
        <v>0</v>
      </c>
      <c r="N135" t="n">
        <v>0</v>
      </c>
    </row>
    <row r="136" spans="1:20">
      <c r="A136" s="1" t="n">
        <v>32173</v>
      </c>
      <c r="B136" t="s">
        <v>263</v>
      </c>
      <c r="C136" t="n">
        <v>1</v>
      </c>
      <c r="D136" t="n">
        <v>213</v>
      </c>
      <c r="E136" t="s">
        <v>256</v>
      </c>
      <c r="F136" t="n">
        <v>3201</v>
      </c>
      <c r="G136" t="s">
        <v>250</v>
      </c>
      <c r="H136" t="s">
        <v>251</v>
      </c>
      <c r="I136" t="n">
        <v>5</v>
      </c>
      <c r="J136" t="n">
        <v>785</v>
      </c>
      <c r="K136" t="s">
        <v>281</v>
      </c>
      <c r="L136" t="n">
        <v>10</v>
      </c>
      <c r="M136" t="n">
        <v>0</v>
      </c>
      <c r="N136" t="n">
        <v>0</v>
      </c>
    </row>
    <row r="137" spans="1:20">
      <c r="A137" s="1" t="n">
        <v>32173</v>
      </c>
      <c r="B137" t="s">
        <v>276</v>
      </c>
      <c r="C137" t="n">
        <v>1</v>
      </c>
      <c r="D137" t="n">
        <v>20</v>
      </c>
      <c r="E137" t="s">
        <v>249</v>
      </c>
      <c r="F137" t="n">
        <v>3201</v>
      </c>
      <c r="G137" t="s">
        <v>250</v>
      </c>
      <c r="H137" t="s">
        <v>251</v>
      </c>
      <c r="I137" t="n">
        <v>5</v>
      </c>
      <c r="J137" t="n">
        <v>160</v>
      </c>
      <c r="K137" t="s">
        <v>280</v>
      </c>
      <c r="L137" t="n">
        <v>418</v>
      </c>
      <c r="M137" t="n">
        <v>0.1</v>
      </c>
      <c r="N137" t="n">
        <v>44.6</v>
      </c>
      <c r="O137" t="s">
        <v>274</v>
      </c>
      <c r="P137" t="s">
        <v>275</v>
      </c>
      <c r="Q137" t="s">
        <v>275</v>
      </c>
      <c r="R137" t="s">
        <v>255</v>
      </c>
      <c r="S137" t="s">
        <v>251</v>
      </c>
      <c r="T137" t="n">
        <v>5</v>
      </c>
    </row>
    <row r="138" spans="1:20">
      <c r="A138" s="1" t="n">
        <v>32173</v>
      </c>
      <c r="B138" t="s">
        <v>276</v>
      </c>
      <c r="C138" t="n">
        <v>2</v>
      </c>
      <c r="D138" t="n">
        <v>20</v>
      </c>
      <c r="E138" t="s">
        <v>249</v>
      </c>
      <c r="F138" t="n">
        <v>3201</v>
      </c>
      <c r="G138" t="s">
        <v>250</v>
      </c>
      <c r="H138" t="s">
        <v>251</v>
      </c>
      <c r="I138" t="n">
        <v>5</v>
      </c>
      <c r="J138" t="n">
        <v>458</v>
      </c>
      <c r="K138" t="s">
        <v>252</v>
      </c>
      <c r="L138" t="n">
        <v>333</v>
      </c>
      <c r="M138" t="n">
        <v>0.05</v>
      </c>
      <c r="N138" t="n">
        <v>38.7</v>
      </c>
      <c r="O138" t="s">
        <v>274</v>
      </c>
      <c r="P138" t="s">
        <v>275</v>
      </c>
      <c r="Q138" t="s">
        <v>275</v>
      </c>
      <c r="R138" t="s">
        <v>255</v>
      </c>
      <c r="S138" t="s">
        <v>251</v>
      </c>
      <c r="T138" t="n">
        <v>5</v>
      </c>
    </row>
    <row r="139" spans="1:20">
      <c r="A139" s="1" t="n">
        <v>32173</v>
      </c>
      <c r="B139" t="s">
        <v>276</v>
      </c>
      <c r="C139" t="n">
        <v>3</v>
      </c>
      <c r="D139" t="n">
        <v>20</v>
      </c>
      <c r="E139" t="s">
        <v>249</v>
      </c>
      <c r="F139" t="n">
        <v>3201</v>
      </c>
      <c r="G139" t="s">
        <v>250</v>
      </c>
      <c r="H139" t="s">
        <v>251</v>
      </c>
      <c r="I139" t="n">
        <v>5</v>
      </c>
      <c r="J139" t="n">
        <v>458</v>
      </c>
      <c r="K139" t="s">
        <v>252</v>
      </c>
      <c r="L139" t="n">
        <v>297</v>
      </c>
      <c r="M139" t="n">
        <v>0.21</v>
      </c>
      <c r="N139" t="n">
        <v>21.9</v>
      </c>
      <c r="O139" t="s">
        <v>274</v>
      </c>
      <c r="P139" t="s">
        <v>275</v>
      </c>
      <c r="Q139" t="s">
        <v>275</v>
      </c>
      <c r="R139" t="s">
        <v>255</v>
      </c>
      <c r="S139" t="s">
        <v>251</v>
      </c>
      <c r="T139" t="n">
        <v>5</v>
      </c>
    </row>
    <row r="140" spans="1:20">
      <c r="A140" s="1" t="n">
        <v>32202</v>
      </c>
      <c r="B140" t="s">
        <v>248</v>
      </c>
      <c r="C140" t="n">
        <v>2</v>
      </c>
      <c r="D140" t="n">
        <v>508</v>
      </c>
      <c r="E140" t="s">
        <v>268</v>
      </c>
      <c r="F140" t="n">
        <v>3201</v>
      </c>
      <c r="G140" t="s">
        <v>250</v>
      </c>
      <c r="H140" t="s">
        <v>251</v>
      </c>
      <c r="I140" t="n">
        <v>5</v>
      </c>
      <c r="J140" t="n">
        <v>795</v>
      </c>
      <c r="K140" t="s">
        <v>262</v>
      </c>
      <c r="L140" t="n">
        <v>168</v>
      </c>
      <c r="M140" t="n">
        <v>0.05</v>
      </c>
      <c r="N140" t="n">
        <v>0</v>
      </c>
    </row>
    <row r="141" spans="1:20">
      <c r="A141" s="1" t="n">
        <v>32202</v>
      </c>
      <c r="B141" t="s">
        <v>248</v>
      </c>
      <c r="C141" t="n">
        <v>3</v>
      </c>
      <c r="D141" t="n">
        <v>508</v>
      </c>
      <c r="E141" t="s">
        <v>268</v>
      </c>
      <c r="F141" t="n">
        <v>3201</v>
      </c>
      <c r="G141" t="s">
        <v>250</v>
      </c>
      <c r="H141" t="s">
        <v>251</v>
      </c>
      <c r="I141" t="n">
        <v>5</v>
      </c>
      <c r="J141" t="n">
        <v>795</v>
      </c>
      <c r="K141" t="s">
        <v>262</v>
      </c>
      <c r="L141" t="n">
        <v>220</v>
      </c>
      <c r="M141" t="n">
        <v>0.05</v>
      </c>
      <c r="N141" t="n">
        <v>0</v>
      </c>
    </row>
    <row r="142" spans="1:20">
      <c r="A142" s="1" t="n">
        <v>32202</v>
      </c>
      <c r="B142" t="s">
        <v>248</v>
      </c>
      <c r="C142" t="n">
        <v>5</v>
      </c>
      <c r="D142" t="n">
        <v>20</v>
      </c>
      <c r="E142" t="s">
        <v>249</v>
      </c>
      <c r="F142" t="n">
        <v>3201</v>
      </c>
      <c r="G142" t="s">
        <v>250</v>
      </c>
      <c r="H142" t="s">
        <v>251</v>
      </c>
      <c r="I142" t="n">
        <v>5</v>
      </c>
      <c r="J142" t="n">
        <v>458</v>
      </c>
      <c r="K142" t="s">
        <v>252</v>
      </c>
      <c r="L142" t="n">
        <v>228</v>
      </c>
      <c r="M142" t="n">
        <v>0.1</v>
      </c>
      <c r="N142" t="n">
        <v>36.2</v>
      </c>
      <c r="O142" t="s">
        <v>253</v>
      </c>
      <c r="P142" t="s">
        <v>254</v>
      </c>
      <c r="Q142" t="s">
        <v>254</v>
      </c>
      <c r="R142" t="s">
        <v>255</v>
      </c>
      <c r="S142" t="s">
        <v>251</v>
      </c>
      <c r="T142" t="n">
        <v>5</v>
      </c>
    </row>
    <row r="143" spans="1:20">
      <c r="A143" s="1" t="n">
        <v>32202</v>
      </c>
      <c r="B143" t="s">
        <v>258</v>
      </c>
      <c r="C143" t="n">
        <v>1</v>
      </c>
      <c r="D143" t="n">
        <v>213</v>
      </c>
      <c r="E143" t="s">
        <v>256</v>
      </c>
      <c r="F143" t="n">
        <v>3201</v>
      </c>
      <c r="G143" t="s">
        <v>250</v>
      </c>
      <c r="H143" t="s">
        <v>251</v>
      </c>
      <c r="I143" t="n">
        <v>5</v>
      </c>
      <c r="J143" t="n">
        <v>785</v>
      </c>
      <c r="K143" t="s">
        <v>281</v>
      </c>
      <c r="L143" t="n">
        <v>1</v>
      </c>
      <c r="M143" t="n">
        <v>0</v>
      </c>
      <c r="N143" t="n">
        <v>0</v>
      </c>
    </row>
    <row r="144" spans="1:20">
      <c r="A144" s="1" t="n">
        <v>32202</v>
      </c>
      <c r="B144" t="s">
        <v>276</v>
      </c>
      <c r="C144" t="n">
        <v>1</v>
      </c>
      <c r="D144" t="n">
        <v>20</v>
      </c>
      <c r="E144" t="s">
        <v>249</v>
      </c>
      <c r="F144" t="n">
        <v>3201</v>
      </c>
      <c r="G144" t="s">
        <v>250</v>
      </c>
      <c r="H144" t="s">
        <v>251</v>
      </c>
      <c r="I144" t="n">
        <v>5</v>
      </c>
      <c r="J144" t="n">
        <v>458</v>
      </c>
      <c r="K144" t="s">
        <v>252</v>
      </c>
      <c r="L144" t="n">
        <v>292</v>
      </c>
      <c r="M144" t="n">
        <v>0.2</v>
      </c>
      <c r="N144" t="n">
        <v>21.4</v>
      </c>
      <c r="O144" t="s">
        <v>274</v>
      </c>
      <c r="P144" t="s">
        <v>275</v>
      </c>
      <c r="Q144" t="s">
        <v>275</v>
      </c>
      <c r="R144" t="s">
        <v>255</v>
      </c>
      <c r="S144" t="s">
        <v>251</v>
      </c>
      <c r="T144" t="n">
        <v>5</v>
      </c>
    </row>
    <row r="145" spans="1:20">
      <c r="A145" s="1" t="n">
        <v>32233</v>
      </c>
      <c r="B145" t="s">
        <v>248</v>
      </c>
      <c r="C145" t="n">
        <v>1</v>
      </c>
      <c r="D145" t="n">
        <v>508</v>
      </c>
      <c r="E145" t="s">
        <v>268</v>
      </c>
      <c r="F145" t="n">
        <v>3201</v>
      </c>
      <c r="G145" t="s">
        <v>250</v>
      </c>
      <c r="H145" t="s">
        <v>251</v>
      </c>
      <c r="I145" t="n">
        <v>5</v>
      </c>
      <c r="J145" t="n">
        <v>795</v>
      </c>
      <c r="K145" t="s">
        <v>262</v>
      </c>
      <c r="L145" t="n">
        <v>200</v>
      </c>
      <c r="M145" t="n">
        <v>0.25</v>
      </c>
      <c r="N145" t="n">
        <v>0</v>
      </c>
    </row>
    <row r="146" spans="1:20">
      <c r="A146" s="1" t="n">
        <v>32233</v>
      </c>
      <c r="B146" t="s">
        <v>248</v>
      </c>
      <c r="C146" t="n">
        <v>2</v>
      </c>
      <c r="D146" t="n">
        <v>508</v>
      </c>
      <c r="E146" t="s">
        <v>268</v>
      </c>
      <c r="F146" t="n">
        <v>3201</v>
      </c>
      <c r="G146" t="s">
        <v>250</v>
      </c>
      <c r="H146" t="s">
        <v>251</v>
      </c>
      <c r="I146" t="n">
        <v>5</v>
      </c>
      <c r="J146" t="n">
        <v>795</v>
      </c>
      <c r="K146" t="s">
        <v>262</v>
      </c>
      <c r="L146" t="n">
        <v>110</v>
      </c>
      <c r="M146" t="n">
        <v>0.25</v>
      </c>
      <c r="N146" t="n">
        <v>0</v>
      </c>
    </row>
    <row r="147" spans="1:20">
      <c r="A147" s="1" t="n">
        <v>32233</v>
      </c>
      <c r="B147" t="s">
        <v>248</v>
      </c>
      <c r="C147" t="n">
        <v>3</v>
      </c>
      <c r="D147" t="n">
        <v>20</v>
      </c>
      <c r="E147" t="s">
        <v>249</v>
      </c>
      <c r="F147" t="n">
        <v>3201</v>
      </c>
      <c r="G147" t="s">
        <v>250</v>
      </c>
      <c r="H147" t="s">
        <v>251</v>
      </c>
      <c r="I147" t="n">
        <v>5</v>
      </c>
      <c r="J147" t="n">
        <v>458</v>
      </c>
      <c r="K147" t="s">
        <v>252</v>
      </c>
      <c r="L147" t="n">
        <v>777</v>
      </c>
      <c r="M147" t="n">
        <v>0.1</v>
      </c>
      <c r="N147" t="n">
        <v>35.9</v>
      </c>
      <c r="O147" t="s">
        <v>253</v>
      </c>
      <c r="P147" t="s">
        <v>254</v>
      </c>
      <c r="Q147" t="s">
        <v>254</v>
      </c>
      <c r="R147" t="s">
        <v>255</v>
      </c>
      <c r="S147" t="s">
        <v>251</v>
      </c>
      <c r="T147" t="n">
        <v>5</v>
      </c>
    </row>
    <row r="148" spans="1:20">
      <c r="A148" s="1" t="n">
        <v>32233</v>
      </c>
      <c r="B148" t="s">
        <v>263</v>
      </c>
      <c r="C148" t="n">
        <v>1</v>
      </c>
      <c r="D148" t="n">
        <v>213</v>
      </c>
      <c r="E148" t="s">
        <v>256</v>
      </c>
      <c r="F148" t="n">
        <v>3201</v>
      </c>
      <c r="G148" t="s">
        <v>250</v>
      </c>
      <c r="H148" t="s">
        <v>251</v>
      </c>
      <c r="I148" t="n">
        <v>5</v>
      </c>
      <c r="J148" t="n">
        <v>795</v>
      </c>
      <c r="K148" t="s">
        <v>262</v>
      </c>
      <c r="L148" t="n">
        <v>25</v>
      </c>
      <c r="M148" t="n">
        <v>0</v>
      </c>
      <c r="N148" t="n">
        <v>0</v>
      </c>
    </row>
    <row r="149" spans="1:20">
      <c r="A149" s="1" t="n">
        <v>32233</v>
      </c>
      <c r="B149" t="s">
        <v>276</v>
      </c>
      <c r="C149" t="n">
        <v>1</v>
      </c>
      <c r="D149" t="n">
        <v>20</v>
      </c>
      <c r="E149" t="s">
        <v>249</v>
      </c>
      <c r="F149" t="n">
        <v>3201</v>
      </c>
      <c r="G149" t="s">
        <v>250</v>
      </c>
      <c r="H149" t="s">
        <v>251</v>
      </c>
      <c r="I149" t="n">
        <v>5</v>
      </c>
      <c r="J149" t="n">
        <v>160</v>
      </c>
      <c r="K149" t="s">
        <v>280</v>
      </c>
      <c r="L149" t="n">
        <v>276</v>
      </c>
      <c r="M149" t="n">
        <v>0.01</v>
      </c>
      <c r="N149" t="n">
        <v>41.6</v>
      </c>
      <c r="O149" t="s">
        <v>274</v>
      </c>
      <c r="P149" t="s">
        <v>275</v>
      </c>
      <c r="Q149" t="s">
        <v>275</v>
      </c>
      <c r="R149" t="s">
        <v>255</v>
      </c>
      <c r="S149" t="s">
        <v>251</v>
      </c>
      <c r="T149" t="n">
        <v>5</v>
      </c>
    </row>
    <row r="150" spans="1:20">
      <c r="A150" s="1" t="n">
        <v>32233</v>
      </c>
      <c r="B150" t="s">
        <v>276</v>
      </c>
      <c r="C150" t="n">
        <v>2</v>
      </c>
      <c r="D150" t="n">
        <v>20</v>
      </c>
      <c r="E150" t="s">
        <v>249</v>
      </c>
      <c r="F150" t="n">
        <v>3201</v>
      </c>
      <c r="G150" t="s">
        <v>250</v>
      </c>
      <c r="H150" t="s">
        <v>251</v>
      </c>
      <c r="I150" t="n">
        <v>5</v>
      </c>
      <c r="J150" t="n">
        <v>160</v>
      </c>
      <c r="K150" t="s">
        <v>280</v>
      </c>
      <c r="L150" t="n">
        <v>598</v>
      </c>
      <c r="M150" t="n">
        <v>0.01</v>
      </c>
      <c r="N150" t="n">
        <v>45.3</v>
      </c>
      <c r="O150" t="s">
        <v>274</v>
      </c>
      <c r="P150" t="s">
        <v>275</v>
      </c>
      <c r="Q150" t="s">
        <v>275</v>
      </c>
      <c r="R150" t="s">
        <v>255</v>
      </c>
      <c r="S150" t="s">
        <v>251</v>
      </c>
      <c r="T150" t="n">
        <v>5</v>
      </c>
    </row>
    <row r="151" spans="1:20">
      <c r="A151" s="1" t="n">
        <v>32233</v>
      </c>
      <c r="B151" t="s">
        <v>276</v>
      </c>
      <c r="C151" t="n">
        <v>3</v>
      </c>
      <c r="D151" t="n">
        <v>20</v>
      </c>
      <c r="E151" t="s">
        <v>249</v>
      </c>
      <c r="F151" t="n">
        <v>3201</v>
      </c>
      <c r="G151" t="s">
        <v>250</v>
      </c>
      <c r="H151" t="s">
        <v>251</v>
      </c>
      <c r="I151" t="n">
        <v>5</v>
      </c>
      <c r="J151" t="n">
        <v>458</v>
      </c>
      <c r="K151" t="s">
        <v>252</v>
      </c>
      <c r="L151" t="n">
        <v>285</v>
      </c>
      <c r="M151" t="n">
        <v>0.2</v>
      </c>
      <c r="N151" t="n">
        <v>21.2</v>
      </c>
      <c r="O151" t="s">
        <v>274</v>
      </c>
      <c r="P151" t="s">
        <v>275</v>
      </c>
      <c r="Q151" t="s">
        <v>275</v>
      </c>
      <c r="R151" t="s">
        <v>255</v>
      </c>
      <c r="S151" t="s">
        <v>251</v>
      </c>
      <c r="T151" t="n">
        <v>5</v>
      </c>
    </row>
    <row r="152" spans="1:20">
      <c r="A152" s="1" t="n">
        <v>32263</v>
      </c>
      <c r="B152" t="s">
        <v>248</v>
      </c>
      <c r="C152" t="n">
        <v>1</v>
      </c>
      <c r="D152" t="n">
        <v>213</v>
      </c>
      <c r="E152" t="s">
        <v>256</v>
      </c>
      <c r="F152" t="n">
        <v>3201</v>
      </c>
      <c r="G152" t="s">
        <v>250</v>
      </c>
      <c r="H152" t="s">
        <v>251</v>
      </c>
      <c r="I152" t="n">
        <v>5</v>
      </c>
      <c r="J152" t="n">
        <v>785</v>
      </c>
      <c r="K152" t="s">
        <v>281</v>
      </c>
      <c r="L152" t="n">
        <v>102</v>
      </c>
      <c r="M152" t="n">
        <v>0</v>
      </c>
      <c r="N152" t="n">
        <v>0</v>
      </c>
    </row>
    <row r="153" spans="1:20">
      <c r="A153" s="1" t="n">
        <v>32263</v>
      </c>
      <c r="B153" t="s">
        <v>248</v>
      </c>
      <c r="C153" t="n">
        <v>2</v>
      </c>
      <c r="D153" t="n">
        <v>20</v>
      </c>
      <c r="E153" t="s">
        <v>249</v>
      </c>
      <c r="F153" t="n">
        <v>3201</v>
      </c>
      <c r="G153" t="s">
        <v>250</v>
      </c>
      <c r="H153" t="s">
        <v>251</v>
      </c>
      <c r="I153" t="n">
        <v>5</v>
      </c>
      <c r="J153" t="n">
        <v>458</v>
      </c>
      <c r="K153" t="s">
        <v>252</v>
      </c>
      <c r="L153" t="n">
        <v>1117</v>
      </c>
      <c r="M153" t="n">
        <v>0.1</v>
      </c>
      <c r="N153" t="n">
        <v>35.7</v>
      </c>
      <c r="O153" t="s">
        <v>253</v>
      </c>
      <c r="P153" t="s">
        <v>254</v>
      </c>
      <c r="Q153" t="s">
        <v>254</v>
      </c>
      <c r="R153" t="s">
        <v>255</v>
      </c>
      <c r="S153" t="s">
        <v>251</v>
      </c>
      <c r="T153" t="n">
        <v>5</v>
      </c>
    </row>
    <row r="154" spans="1:20">
      <c r="A154" s="1" t="n">
        <v>32263</v>
      </c>
      <c r="B154" t="s">
        <v>276</v>
      </c>
      <c r="C154" t="n">
        <v>1</v>
      </c>
      <c r="D154" t="n">
        <v>20</v>
      </c>
      <c r="E154" t="s">
        <v>249</v>
      </c>
      <c r="F154" t="n">
        <v>3201</v>
      </c>
      <c r="G154" t="s">
        <v>250</v>
      </c>
      <c r="H154" t="s">
        <v>251</v>
      </c>
      <c r="I154" t="n">
        <v>5</v>
      </c>
      <c r="J154" t="n">
        <v>160</v>
      </c>
      <c r="K154" t="s">
        <v>280</v>
      </c>
      <c r="L154" t="n">
        <v>659</v>
      </c>
      <c r="M154" t="n">
        <v>0.06</v>
      </c>
      <c r="N154" t="n">
        <v>44.9</v>
      </c>
      <c r="O154" t="s">
        <v>274</v>
      </c>
      <c r="P154" t="s">
        <v>275</v>
      </c>
      <c r="Q154" t="s">
        <v>275</v>
      </c>
      <c r="R154" t="s">
        <v>255</v>
      </c>
      <c r="S154" t="s">
        <v>251</v>
      </c>
      <c r="T154" t="n">
        <v>5</v>
      </c>
    </row>
    <row r="155" spans="1:20">
      <c r="A155" s="1" t="n">
        <v>32263</v>
      </c>
      <c r="B155" t="s">
        <v>276</v>
      </c>
      <c r="C155" t="n">
        <v>2</v>
      </c>
      <c r="D155" t="n">
        <v>20</v>
      </c>
      <c r="E155" t="s">
        <v>249</v>
      </c>
      <c r="F155" t="n">
        <v>3201</v>
      </c>
      <c r="G155" t="s">
        <v>250</v>
      </c>
      <c r="H155" t="s">
        <v>251</v>
      </c>
      <c r="I155" t="n">
        <v>5</v>
      </c>
      <c r="J155" t="n">
        <v>280</v>
      </c>
      <c r="K155" t="s">
        <v>273</v>
      </c>
      <c r="L155" t="n">
        <v>420</v>
      </c>
      <c r="M155" t="n">
        <v>0.12</v>
      </c>
      <c r="N155" t="n">
        <v>32.3</v>
      </c>
      <c r="O155" t="s">
        <v>274</v>
      </c>
      <c r="P155" t="s">
        <v>275</v>
      </c>
      <c r="Q155" t="s">
        <v>275</v>
      </c>
      <c r="R155" t="s">
        <v>255</v>
      </c>
      <c r="S155" t="s">
        <v>251</v>
      </c>
      <c r="T155" t="n">
        <v>5</v>
      </c>
    </row>
    <row r="156" spans="1:20">
      <c r="A156" s="1" t="n">
        <v>32294</v>
      </c>
      <c r="B156" t="s">
        <v>248</v>
      </c>
      <c r="C156" t="n">
        <v>1</v>
      </c>
      <c r="D156" t="n">
        <v>213</v>
      </c>
      <c r="E156" t="s">
        <v>256</v>
      </c>
      <c r="F156" t="n">
        <v>3201</v>
      </c>
      <c r="G156" t="s">
        <v>250</v>
      </c>
      <c r="H156" t="s">
        <v>251</v>
      </c>
      <c r="I156" t="n">
        <v>5</v>
      </c>
      <c r="J156" t="n">
        <v>785</v>
      </c>
      <c r="K156" t="s">
        <v>281</v>
      </c>
      <c r="L156" t="n">
        <v>99</v>
      </c>
      <c r="M156" t="n">
        <v>0</v>
      </c>
      <c r="N156" t="n">
        <v>0</v>
      </c>
    </row>
    <row r="157" spans="1:20">
      <c r="A157" s="1" t="n">
        <v>32294</v>
      </c>
      <c r="B157" t="s">
        <v>248</v>
      </c>
      <c r="C157" t="n">
        <v>2</v>
      </c>
      <c r="D157" t="n">
        <v>213</v>
      </c>
      <c r="E157" t="s">
        <v>256</v>
      </c>
      <c r="F157" t="n">
        <v>3201</v>
      </c>
      <c r="G157" t="s">
        <v>250</v>
      </c>
      <c r="H157" t="s">
        <v>251</v>
      </c>
      <c r="I157" t="n">
        <v>5</v>
      </c>
      <c r="J157" t="n">
        <v>940</v>
      </c>
      <c r="K157" t="s">
        <v>257</v>
      </c>
      <c r="L157" t="n">
        <v>54</v>
      </c>
      <c r="M157" t="n">
        <v>0</v>
      </c>
      <c r="N157" t="n">
        <v>0</v>
      </c>
    </row>
    <row r="158" spans="1:20">
      <c r="A158" s="1" t="n">
        <v>32294</v>
      </c>
      <c r="B158" t="s">
        <v>248</v>
      </c>
      <c r="C158" t="n">
        <v>3</v>
      </c>
      <c r="D158" t="n">
        <v>213</v>
      </c>
      <c r="E158" t="s">
        <v>256</v>
      </c>
      <c r="F158" t="n">
        <v>3201</v>
      </c>
      <c r="G158" t="s">
        <v>250</v>
      </c>
      <c r="H158" t="s">
        <v>251</v>
      </c>
      <c r="I158" t="n">
        <v>5</v>
      </c>
      <c r="J158" t="n">
        <v>940</v>
      </c>
      <c r="K158" t="s">
        <v>257</v>
      </c>
      <c r="L158" t="n">
        <v>60</v>
      </c>
      <c r="M158" t="n">
        <v>0</v>
      </c>
      <c r="N158" t="n">
        <v>0</v>
      </c>
    </row>
    <row r="159" spans="1:20">
      <c r="A159" s="1" t="n">
        <v>32294</v>
      </c>
      <c r="B159" t="s">
        <v>248</v>
      </c>
      <c r="C159" t="n">
        <v>4</v>
      </c>
      <c r="D159" t="n">
        <v>20</v>
      </c>
      <c r="E159" t="s">
        <v>249</v>
      </c>
      <c r="F159" t="n">
        <v>3201</v>
      </c>
      <c r="G159" t="s">
        <v>250</v>
      </c>
      <c r="H159" t="s">
        <v>251</v>
      </c>
      <c r="I159" t="n">
        <v>5</v>
      </c>
      <c r="J159" t="n">
        <v>458</v>
      </c>
      <c r="K159" t="s">
        <v>252</v>
      </c>
      <c r="L159" t="n">
        <v>673</v>
      </c>
      <c r="M159" t="n">
        <v>0.1</v>
      </c>
      <c r="N159" t="n">
        <v>35.6</v>
      </c>
      <c r="O159" t="s">
        <v>253</v>
      </c>
      <c r="P159" t="s">
        <v>254</v>
      </c>
      <c r="Q159" t="s">
        <v>254</v>
      </c>
      <c r="R159" t="s">
        <v>255</v>
      </c>
      <c r="S159" t="s">
        <v>251</v>
      </c>
      <c r="T159" t="n">
        <v>5</v>
      </c>
    </row>
    <row r="160" spans="1:20">
      <c r="A160" s="1" t="n">
        <v>32294</v>
      </c>
      <c r="B160" t="s">
        <v>248</v>
      </c>
      <c r="C160" t="n">
        <v>11</v>
      </c>
      <c r="D160" t="n">
        <v>20</v>
      </c>
      <c r="E160" t="s">
        <v>249</v>
      </c>
      <c r="F160" t="n">
        <v>3201</v>
      </c>
      <c r="G160" t="s">
        <v>250</v>
      </c>
      <c r="H160" t="s">
        <v>251</v>
      </c>
      <c r="I160" t="n">
        <v>5</v>
      </c>
      <c r="J160" t="n">
        <v>458</v>
      </c>
      <c r="K160" t="s">
        <v>252</v>
      </c>
      <c r="L160" t="n">
        <v>292</v>
      </c>
      <c r="M160" t="n">
        <v>0.1</v>
      </c>
      <c r="N160" t="n">
        <v>35.5</v>
      </c>
      <c r="O160" t="s">
        <v>253</v>
      </c>
      <c r="P160" t="s">
        <v>254</v>
      </c>
      <c r="Q160" t="s">
        <v>254</v>
      </c>
      <c r="R160" t="s">
        <v>255</v>
      </c>
      <c r="S160" t="s">
        <v>251</v>
      </c>
      <c r="T160" t="n">
        <v>5</v>
      </c>
    </row>
    <row r="161" spans="1:20">
      <c r="A161" s="1" t="n">
        <v>32294</v>
      </c>
      <c r="B161" t="s">
        <v>263</v>
      </c>
      <c r="C161" t="n">
        <v>1</v>
      </c>
      <c r="D161" t="n">
        <v>213</v>
      </c>
      <c r="E161" t="s">
        <v>256</v>
      </c>
      <c r="F161" t="n">
        <v>3201</v>
      </c>
      <c r="G161" t="s">
        <v>250</v>
      </c>
      <c r="H161" t="s">
        <v>251</v>
      </c>
      <c r="I161" t="n">
        <v>5</v>
      </c>
      <c r="J161" t="n">
        <v>515</v>
      </c>
      <c r="K161" t="s">
        <v>261</v>
      </c>
      <c r="L161" t="n">
        <v>10</v>
      </c>
      <c r="M161" t="n">
        <v>0</v>
      </c>
      <c r="N161" t="n">
        <v>0</v>
      </c>
    </row>
    <row r="162" spans="1:20">
      <c r="A162" s="1" t="n">
        <v>32294</v>
      </c>
      <c r="B162" t="s">
        <v>276</v>
      </c>
      <c r="C162" t="n">
        <v>1</v>
      </c>
      <c r="D162" t="n">
        <v>508</v>
      </c>
      <c r="E162" t="s">
        <v>268</v>
      </c>
      <c r="F162" t="n">
        <v>3201</v>
      </c>
      <c r="G162" t="s">
        <v>250</v>
      </c>
      <c r="H162" t="s">
        <v>251</v>
      </c>
      <c r="I162" t="n">
        <v>5</v>
      </c>
      <c r="J162" t="n">
        <v>795</v>
      </c>
      <c r="K162" t="s">
        <v>262</v>
      </c>
      <c r="L162" t="n">
        <v>184</v>
      </c>
      <c r="M162" t="n">
        <v>0.12</v>
      </c>
      <c r="N162" t="n">
        <v>0</v>
      </c>
    </row>
    <row r="163" spans="1:20">
      <c r="A163" s="1" t="n">
        <v>32294</v>
      </c>
      <c r="B163" t="s">
        <v>276</v>
      </c>
      <c r="C163" t="n">
        <v>2</v>
      </c>
      <c r="D163" t="n">
        <v>20</v>
      </c>
      <c r="E163" t="s">
        <v>249</v>
      </c>
      <c r="F163" t="n">
        <v>3201</v>
      </c>
      <c r="G163" t="s">
        <v>250</v>
      </c>
      <c r="H163" t="s">
        <v>251</v>
      </c>
      <c r="I163" t="n">
        <v>5</v>
      </c>
      <c r="J163" t="n">
        <v>160</v>
      </c>
      <c r="K163" t="s">
        <v>280</v>
      </c>
      <c r="L163" t="n">
        <v>630</v>
      </c>
      <c r="M163" t="n">
        <v>0.07000000000000001</v>
      </c>
      <c r="N163" t="n">
        <v>45</v>
      </c>
      <c r="O163" t="s">
        <v>274</v>
      </c>
      <c r="P163" t="s">
        <v>275</v>
      </c>
      <c r="Q163" t="s">
        <v>275</v>
      </c>
      <c r="R163" t="s">
        <v>255</v>
      </c>
      <c r="S163" t="s">
        <v>251</v>
      </c>
      <c r="T163" t="n">
        <v>5</v>
      </c>
    </row>
    <row r="164" spans="1:20">
      <c r="A164" s="1" t="n">
        <v>32294</v>
      </c>
      <c r="B164" t="s">
        <v>276</v>
      </c>
      <c r="C164" t="n">
        <v>3</v>
      </c>
      <c r="D164" t="n">
        <v>20</v>
      </c>
      <c r="E164" t="s">
        <v>249</v>
      </c>
      <c r="F164" t="n">
        <v>3201</v>
      </c>
      <c r="G164" t="s">
        <v>250</v>
      </c>
      <c r="H164" t="s">
        <v>251</v>
      </c>
      <c r="I164" t="n">
        <v>5</v>
      </c>
      <c r="J164" t="n">
        <v>280</v>
      </c>
      <c r="K164" t="s">
        <v>273</v>
      </c>
      <c r="L164" t="n">
        <v>445</v>
      </c>
      <c r="M164" t="n">
        <v>0.07000000000000001</v>
      </c>
      <c r="N164" t="n">
        <v>32.9</v>
      </c>
      <c r="O164" t="s">
        <v>274</v>
      </c>
      <c r="P164" t="s">
        <v>275</v>
      </c>
      <c r="Q164" t="s">
        <v>275</v>
      </c>
      <c r="R164" t="s">
        <v>255</v>
      </c>
      <c r="S164" t="s">
        <v>251</v>
      </c>
      <c r="T164" t="n">
        <v>5</v>
      </c>
    </row>
    <row r="165" spans="1:20">
      <c r="A165" s="1" t="n">
        <v>32324</v>
      </c>
      <c r="B165" t="s">
        <v>248</v>
      </c>
      <c r="C165" t="n">
        <v>1</v>
      </c>
      <c r="D165" t="n">
        <v>20</v>
      </c>
      <c r="E165" t="s">
        <v>249</v>
      </c>
      <c r="F165" t="n">
        <v>3201</v>
      </c>
      <c r="G165" t="s">
        <v>250</v>
      </c>
      <c r="H165" t="s">
        <v>251</v>
      </c>
      <c r="I165" t="n">
        <v>5</v>
      </c>
      <c r="J165" t="n">
        <v>458</v>
      </c>
      <c r="K165" t="s">
        <v>252</v>
      </c>
      <c r="L165" t="n">
        <v>1069</v>
      </c>
      <c r="M165" t="n">
        <v>0.1</v>
      </c>
      <c r="N165" t="n">
        <v>35.5</v>
      </c>
      <c r="O165" t="s">
        <v>253</v>
      </c>
      <c r="P165" t="s">
        <v>254</v>
      </c>
      <c r="Q165" t="s">
        <v>254</v>
      </c>
      <c r="R165" t="s">
        <v>255</v>
      </c>
      <c r="S165" t="s">
        <v>251</v>
      </c>
      <c r="T165" t="n">
        <v>5</v>
      </c>
    </row>
    <row r="166" spans="1:20">
      <c r="A166" s="1" t="n">
        <v>32324</v>
      </c>
      <c r="B166" t="s">
        <v>248</v>
      </c>
      <c r="C166" t="n">
        <v>4</v>
      </c>
      <c r="D166" t="n">
        <v>20</v>
      </c>
      <c r="E166" t="s">
        <v>249</v>
      </c>
      <c r="F166" t="n">
        <v>3201</v>
      </c>
      <c r="G166" t="s">
        <v>250</v>
      </c>
      <c r="H166" t="s">
        <v>251</v>
      </c>
      <c r="I166" t="n">
        <v>5</v>
      </c>
      <c r="J166" t="n">
        <v>458</v>
      </c>
      <c r="K166" t="s">
        <v>252</v>
      </c>
      <c r="L166" t="n">
        <v>107</v>
      </c>
      <c r="M166" t="n">
        <v>0.1</v>
      </c>
      <c r="N166" t="n">
        <v>35.8</v>
      </c>
      <c r="O166" t="s">
        <v>253</v>
      </c>
      <c r="P166" t="s">
        <v>254</v>
      </c>
      <c r="Q166" t="s">
        <v>254</v>
      </c>
      <c r="R166" t="s">
        <v>255</v>
      </c>
      <c r="S166" t="s">
        <v>251</v>
      </c>
      <c r="T166" t="n">
        <v>5</v>
      </c>
    </row>
    <row r="167" spans="1:20">
      <c r="A167" s="1" t="n">
        <v>32324</v>
      </c>
      <c r="B167" t="s">
        <v>276</v>
      </c>
      <c r="C167" t="n">
        <v>1</v>
      </c>
      <c r="D167" t="n">
        <v>509</v>
      </c>
      <c r="E167" t="s">
        <v>269</v>
      </c>
      <c r="F167" t="n">
        <v>3201</v>
      </c>
      <c r="G167" t="s">
        <v>250</v>
      </c>
      <c r="H167" t="s">
        <v>251</v>
      </c>
      <c r="I167" t="n">
        <v>5</v>
      </c>
      <c r="J167" t="n">
        <v>795</v>
      </c>
      <c r="K167" t="s">
        <v>262</v>
      </c>
      <c r="L167" t="n">
        <v>160</v>
      </c>
      <c r="M167" t="n">
        <v>0.39</v>
      </c>
      <c r="N167" t="n">
        <v>0</v>
      </c>
    </row>
    <row r="168" spans="1:20">
      <c r="A168" s="1" t="n">
        <v>32324</v>
      </c>
      <c r="B168" t="s">
        <v>276</v>
      </c>
      <c r="C168" t="n">
        <v>2</v>
      </c>
      <c r="D168" t="n">
        <v>20</v>
      </c>
      <c r="E168" t="s">
        <v>249</v>
      </c>
      <c r="F168" t="n">
        <v>3201</v>
      </c>
      <c r="G168" t="s">
        <v>250</v>
      </c>
      <c r="H168" t="s">
        <v>251</v>
      </c>
      <c r="I168" t="n">
        <v>5</v>
      </c>
      <c r="J168" t="n">
        <v>160</v>
      </c>
      <c r="K168" t="s">
        <v>280</v>
      </c>
      <c r="L168" t="n">
        <v>431</v>
      </c>
      <c r="M168" t="n">
        <v>0.02</v>
      </c>
      <c r="N168" t="n">
        <v>45.5</v>
      </c>
      <c r="O168" t="s">
        <v>274</v>
      </c>
      <c r="P168" t="s">
        <v>275</v>
      </c>
      <c r="Q168" t="s">
        <v>275</v>
      </c>
      <c r="R168" t="s">
        <v>255</v>
      </c>
      <c r="S168" t="s">
        <v>251</v>
      </c>
      <c r="T168" t="n">
        <v>5</v>
      </c>
    </row>
    <row r="169" spans="1:20">
      <c r="A169" s="1" t="n">
        <v>32324</v>
      </c>
      <c r="B169" t="s">
        <v>276</v>
      </c>
      <c r="C169" t="n">
        <v>3</v>
      </c>
      <c r="D169" t="n">
        <v>20</v>
      </c>
      <c r="E169" t="s">
        <v>249</v>
      </c>
      <c r="F169" t="n">
        <v>3201</v>
      </c>
      <c r="G169" t="s">
        <v>250</v>
      </c>
      <c r="H169" t="s">
        <v>251</v>
      </c>
      <c r="I169" t="n">
        <v>5</v>
      </c>
      <c r="J169" t="n">
        <v>280</v>
      </c>
      <c r="K169" t="s">
        <v>273</v>
      </c>
      <c r="L169" t="n">
        <v>442</v>
      </c>
      <c r="M169" t="n">
        <v>0.11</v>
      </c>
      <c r="N169" t="n">
        <v>32.4</v>
      </c>
      <c r="O169" t="s">
        <v>274</v>
      </c>
      <c r="P169" t="s">
        <v>275</v>
      </c>
      <c r="Q169" t="s">
        <v>275</v>
      </c>
      <c r="R169" t="s">
        <v>255</v>
      </c>
      <c r="S169" t="s">
        <v>251</v>
      </c>
      <c r="T169" t="n">
        <v>5</v>
      </c>
    </row>
    <row r="170" spans="1:20">
      <c r="A170" s="1" t="n">
        <v>32355</v>
      </c>
      <c r="B170" t="s">
        <v>248</v>
      </c>
      <c r="C170" t="n">
        <v>1</v>
      </c>
      <c r="D170" t="n">
        <v>20</v>
      </c>
      <c r="E170" t="s">
        <v>249</v>
      </c>
      <c r="F170" t="n">
        <v>3201</v>
      </c>
      <c r="G170" t="s">
        <v>250</v>
      </c>
      <c r="H170" t="s">
        <v>251</v>
      </c>
      <c r="I170" t="n">
        <v>5</v>
      </c>
      <c r="J170" t="n">
        <v>458</v>
      </c>
      <c r="K170" t="s">
        <v>252</v>
      </c>
      <c r="L170" t="n">
        <v>765</v>
      </c>
      <c r="M170" t="n">
        <v>0.1</v>
      </c>
      <c r="N170" t="n">
        <v>35.8</v>
      </c>
      <c r="O170" t="s">
        <v>253</v>
      </c>
      <c r="P170" t="s">
        <v>254</v>
      </c>
      <c r="Q170" t="s">
        <v>254</v>
      </c>
      <c r="R170" t="s">
        <v>255</v>
      </c>
      <c r="S170" t="s">
        <v>251</v>
      </c>
      <c r="T170" t="n">
        <v>5</v>
      </c>
    </row>
    <row r="171" spans="1:20">
      <c r="A171" s="1" t="n">
        <v>32355</v>
      </c>
      <c r="B171" t="s">
        <v>276</v>
      </c>
      <c r="C171" t="n">
        <v>1</v>
      </c>
      <c r="D171" t="n">
        <v>508</v>
      </c>
      <c r="E171" t="s">
        <v>268</v>
      </c>
      <c r="F171" t="n">
        <v>3201</v>
      </c>
      <c r="G171" t="s">
        <v>250</v>
      </c>
      <c r="H171" t="s">
        <v>251</v>
      </c>
      <c r="I171" t="n">
        <v>5</v>
      </c>
      <c r="J171" t="n">
        <v>795</v>
      </c>
      <c r="K171" t="s">
        <v>262</v>
      </c>
      <c r="L171" t="n">
        <v>258</v>
      </c>
      <c r="M171" t="n">
        <v>0.28</v>
      </c>
      <c r="N171" t="n">
        <v>0</v>
      </c>
    </row>
    <row r="172" spans="1:20">
      <c r="A172" s="1" t="n">
        <v>32386</v>
      </c>
      <c r="B172" t="s">
        <v>248</v>
      </c>
      <c r="C172" t="n">
        <v>3</v>
      </c>
      <c r="D172" t="n">
        <v>213</v>
      </c>
      <c r="E172" t="s">
        <v>256</v>
      </c>
      <c r="F172" t="n">
        <v>3201</v>
      </c>
      <c r="G172" t="s">
        <v>250</v>
      </c>
      <c r="H172" t="s">
        <v>251</v>
      </c>
      <c r="I172" t="n">
        <v>5</v>
      </c>
      <c r="J172" t="n">
        <v>785</v>
      </c>
      <c r="K172" t="s">
        <v>281</v>
      </c>
      <c r="L172" t="n">
        <v>72</v>
      </c>
      <c r="M172" t="n">
        <v>0</v>
      </c>
      <c r="N172" t="n">
        <v>0</v>
      </c>
    </row>
    <row r="173" spans="1:20">
      <c r="A173" s="1" t="n">
        <v>32386</v>
      </c>
      <c r="B173" t="s">
        <v>248</v>
      </c>
      <c r="C173" t="n">
        <v>4</v>
      </c>
      <c r="D173" t="n">
        <v>508</v>
      </c>
      <c r="E173" t="s">
        <v>268</v>
      </c>
      <c r="F173" t="n">
        <v>3201</v>
      </c>
      <c r="G173" t="s">
        <v>250</v>
      </c>
      <c r="H173" t="s">
        <v>251</v>
      </c>
      <c r="I173" t="n">
        <v>5</v>
      </c>
      <c r="J173" t="n">
        <v>795</v>
      </c>
      <c r="K173" t="s">
        <v>262</v>
      </c>
      <c r="L173" t="n">
        <v>193</v>
      </c>
      <c r="M173" t="n">
        <v>0.25</v>
      </c>
      <c r="N173" t="n">
        <v>0</v>
      </c>
    </row>
    <row r="174" spans="1:20">
      <c r="A174" s="1" t="n">
        <v>32386</v>
      </c>
      <c r="B174" t="s">
        <v>248</v>
      </c>
      <c r="C174" t="n">
        <v>5</v>
      </c>
      <c r="D174" t="n">
        <v>20</v>
      </c>
      <c r="E174" t="s">
        <v>249</v>
      </c>
      <c r="F174" t="n">
        <v>3201</v>
      </c>
      <c r="G174" t="s">
        <v>250</v>
      </c>
      <c r="H174" t="s">
        <v>251</v>
      </c>
      <c r="I174" t="n">
        <v>5</v>
      </c>
      <c r="J174" t="n">
        <v>458</v>
      </c>
      <c r="K174" t="s">
        <v>252</v>
      </c>
      <c r="L174" t="n">
        <v>565</v>
      </c>
      <c r="M174" t="n">
        <v>0.1</v>
      </c>
      <c r="N174" t="n">
        <v>35.5</v>
      </c>
      <c r="O174" t="s">
        <v>253</v>
      </c>
      <c r="P174" t="s">
        <v>254</v>
      </c>
      <c r="Q174" t="s">
        <v>254</v>
      </c>
      <c r="R174" t="s">
        <v>255</v>
      </c>
      <c r="S174" t="s">
        <v>251</v>
      </c>
      <c r="T174" t="n">
        <v>5</v>
      </c>
    </row>
    <row r="175" spans="1:20">
      <c r="A175" s="1" t="n">
        <v>32386</v>
      </c>
      <c r="B175" t="s">
        <v>263</v>
      </c>
      <c r="C175" t="n">
        <v>1</v>
      </c>
      <c r="D175" t="n">
        <v>213</v>
      </c>
      <c r="E175" t="s">
        <v>256</v>
      </c>
      <c r="F175" t="n">
        <v>3201</v>
      </c>
      <c r="G175" t="s">
        <v>250</v>
      </c>
      <c r="H175" t="s">
        <v>251</v>
      </c>
      <c r="I175" t="n">
        <v>5</v>
      </c>
      <c r="J175" t="n">
        <v>515</v>
      </c>
      <c r="K175" t="s">
        <v>261</v>
      </c>
      <c r="L175" t="n">
        <v>18</v>
      </c>
      <c r="M175" t="n">
        <v>0</v>
      </c>
      <c r="N175" t="n">
        <v>0</v>
      </c>
    </row>
    <row r="176" spans="1:20">
      <c r="A176" s="1" t="n">
        <v>32386</v>
      </c>
      <c r="B176" t="s">
        <v>276</v>
      </c>
      <c r="C176" t="n">
        <v>1</v>
      </c>
      <c r="D176" t="n">
        <v>20</v>
      </c>
      <c r="E176" t="s">
        <v>249</v>
      </c>
      <c r="F176" t="n">
        <v>3201</v>
      </c>
      <c r="G176" t="s">
        <v>250</v>
      </c>
      <c r="H176" t="s">
        <v>251</v>
      </c>
      <c r="I176" t="n">
        <v>5</v>
      </c>
      <c r="J176" t="n">
        <v>160</v>
      </c>
      <c r="K176" t="s">
        <v>280</v>
      </c>
      <c r="L176" t="n">
        <v>655</v>
      </c>
      <c r="M176" t="n">
        <v>0.1</v>
      </c>
      <c r="N176" t="n">
        <v>45.5</v>
      </c>
      <c r="O176" t="s">
        <v>274</v>
      </c>
      <c r="P176" t="s">
        <v>275</v>
      </c>
      <c r="Q176" t="s">
        <v>275</v>
      </c>
      <c r="R176" t="s">
        <v>255</v>
      </c>
      <c r="S176" t="s">
        <v>251</v>
      </c>
      <c r="T176" t="n">
        <v>5</v>
      </c>
    </row>
    <row r="177" spans="1:20">
      <c r="A177" s="1" t="n">
        <v>32386</v>
      </c>
      <c r="B177" t="s">
        <v>276</v>
      </c>
      <c r="C177" t="n">
        <v>2</v>
      </c>
      <c r="D177" t="n">
        <v>20</v>
      </c>
      <c r="E177" t="s">
        <v>249</v>
      </c>
      <c r="F177" t="n">
        <v>3201</v>
      </c>
      <c r="G177" t="s">
        <v>250</v>
      </c>
      <c r="H177" t="s">
        <v>251</v>
      </c>
      <c r="I177" t="n">
        <v>5</v>
      </c>
      <c r="J177" t="n">
        <v>160</v>
      </c>
      <c r="K177" t="s">
        <v>280</v>
      </c>
      <c r="L177" t="n">
        <v>606</v>
      </c>
      <c r="M177" t="n">
        <v>0.08</v>
      </c>
      <c r="N177" t="n">
        <v>45.8</v>
      </c>
      <c r="O177" t="s">
        <v>274</v>
      </c>
      <c r="P177" t="s">
        <v>275</v>
      </c>
      <c r="Q177" t="s">
        <v>275</v>
      </c>
      <c r="R177" t="s">
        <v>255</v>
      </c>
      <c r="S177" t="s">
        <v>251</v>
      </c>
      <c r="T177" t="n">
        <v>5</v>
      </c>
    </row>
    <row r="178" spans="1:20">
      <c r="A178" s="1" t="n">
        <v>32386</v>
      </c>
      <c r="B178" t="s">
        <v>276</v>
      </c>
      <c r="C178" t="n">
        <v>3</v>
      </c>
      <c r="D178" t="n">
        <v>20</v>
      </c>
      <c r="E178" t="s">
        <v>249</v>
      </c>
      <c r="F178" t="n">
        <v>3201</v>
      </c>
      <c r="G178" t="s">
        <v>250</v>
      </c>
      <c r="H178" t="s">
        <v>251</v>
      </c>
      <c r="I178" t="n">
        <v>5</v>
      </c>
      <c r="J178" t="n">
        <v>280</v>
      </c>
      <c r="K178" t="s">
        <v>273</v>
      </c>
      <c r="L178" t="n">
        <v>404</v>
      </c>
      <c r="M178" t="n">
        <v>0.07000000000000001</v>
      </c>
      <c r="N178" t="n">
        <v>32.3</v>
      </c>
      <c r="O178" t="s">
        <v>274</v>
      </c>
      <c r="P178" t="s">
        <v>275</v>
      </c>
      <c r="Q178" t="s">
        <v>275</v>
      </c>
      <c r="R178" t="s">
        <v>255</v>
      </c>
      <c r="S178" t="s">
        <v>251</v>
      </c>
      <c r="T178" t="n">
        <v>5</v>
      </c>
    </row>
    <row r="179" spans="1:20">
      <c r="A179" s="1" t="n">
        <v>32416</v>
      </c>
      <c r="B179" t="s">
        <v>248</v>
      </c>
      <c r="C179" t="n">
        <v>1</v>
      </c>
      <c r="D179" t="n">
        <v>20</v>
      </c>
      <c r="E179" t="s">
        <v>249</v>
      </c>
      <c r="F179" t="n">
        <v>3201</v>
      </c>
      <c r="G179" t="s">
        <v>250</v>
      </c>
      <c r="H179" t="s">
        <v>251</v>
      </c>
      <c r="I179" t="n">
        <v>5</v>
      </c>
      <c r="J179" t="n">
        <v>458</v>
      </c>
      <c r="K179" t="s">
        <v>252</v>
      </c>
      <c r="L179" t="n">
        <v>1061</v>
      </c>
      <c r="M179" t="n">
        <v>0.1</v>
      </c>
      <c r="N179" t="n">
        <v>35.5</v>
      </c>
      <c r="O179" t="s">
        <v>253</v>
      </c>
      <c r="P179" t="s">
        <v>254</v>
      </c>
      <c r="Q179" t="s">
        <v>254</v>
      </c>
      <c r="R179" t="s">
        <v>255</v>
      </c>
      <c r="S179" t="s">
        <v>251</v>
      </c>
      <c r="T179" t="n">
        <v>5</v>
      </c>
    </row>
    <row r="180" spans="1:20">
      <c r="A180" s="1" t="n">
        <v>32416</v>
      </c>
      <c r="B180" t="s">
        <v>276</v>
      </c>
      <c r="C180" t="n">
        <v>1</v>
      </c>
      <c r="D180" t="n">
        <v>20</v>
      </c>
      <c r="E180" t="s">
        <v>249</v>
      </c>
      <c r="F180" t="n">
        <v>3201</v>
      </c>
      <c r="G180" t="s">
        <v>250</v>
      </c>
      <c r="H180" t="s">
        <v>251</v>
      </c>
      <c r="I180" t="n">
        <v>5</v>
      </c>
      <c r="J180" t="n">
        <v>280</v>
      </c>
      <c r="K180" t="s">
        <v>273</v>
      </c>
      <c r="L180" t="n">
        <v>421</v>
      </c>
      <c r="M180" t="n">
        <v>0.1</v>
      </c>
      <c r="N180" t="n">
        <v>32.4</v>
      </c>
      <c r="O180" t="s">
        <v>274</v>
      </c>
      <c r="P180" t="s">
        <v>275</v>
      </c>
      <c r="Q180" t="s">
        <v>275</v>
      </c>
      <c r="R180" t="s">
        <v>255</v>
      </c>
      <c r="S180" t="s">
        <v>251</v>
      </c>
      <c r="T180" t="n">
        <v>5</v>
      </c>
    </row>
    <row r="181" spans="1:20">
      <c r="A181" s="1" t="n">
        <v>32447</v>
      </c>
      <c r="B181" t="s">
        <v>248</v>
      </c>
      <c r="C181" t="n">
        <v>1</v>
      </c>
      <c r="D181" t="n">
        <v>20</v>
      </c>
      <c r="E181" t="s">
        <v>249</v>
      </c>
      <c r="F181" t="n">
        <v>3201</v>
      </c>
      <c r="G181" t="s">
        <v>250</v>
      </c>
      <c r="H181" t="s">
        <v>251</v>
      </c>
      <c r="I181" t="n">
        <v>5</v>
      </c>
      <c r="J181" t="n">
        <v>458</v>
      </c>
      <c r="K181" t="s">
        <v>252</v>
      </c>
      <c r="L181" t="n">
        <v>669</v>
      </c>
      <c r="M181" t="n">
        <v>0.1</v>
      </c>
      <c r="N181" t="n">
        <v>35.6</v>
      </c>
      <c r="O181" t="s">
        <v>253</v>
      </c>
      <c r="P181" t="s">
        <v>254</v>
      </c>
      <c r="Q181" t="s">
        <v>254</v>
      </c>
      <c r="R181" t="s">
        <v>255</v>
      </c>
      <c r="S181" t="s">
        <v>251</v>
      </c>
      <c r="T181" t="n">
        <v>5</v>
      </c>
    </row>
    <row r="182" spans="1:20">
      <c r="A182" s="1" t="n">
        <v>32447</v>
      </c>
      <c r="B182" t="s">
        <v>248</v>
      </c>
      <c r="C182" t="n">
        <v>2</v>
      </c>
      <c r="D182" t="n">
        <v>213</v>
      </c>
      <c r="E182" t="s">
        <v>256</v>
      </c>
      <c r="F182" t="n">
        <v>3201</v>
      </c>
      <c r="G182" t="s">
        <v>250</v>
      </c>
      <c r="H182" t="s">
        <v>251</v>
      </c>
      <c r="I182" t="n">
        <v>5</v>
      </c>
      <c r="J182" t="n">
        <v>520</v>
      </c>
      <c r="K182" t="s">
        <v>283</v>
      </c>
      <c r="L182" t="n">
        <v>45</v>
      </c>
      <c r="M182" t="n">
        <v>0</v>
      </c>
      <c r="N182" t="n">
        <v>0</v>
      </c>
    </row>
    <row r="183" spans="1:20">
      <c r="A183" s="1" t="n">
        <v>32447</v>
      </c>
      <c r="B183" t="s">
        <v>248</v>
      </c>
      <c r="C183" t="n">
        <v>3</v>
      </c>
      <c r="D183" t="n">
        <v>508</v>
      </c>
      <c r="E183" t="s">
        <v>268</v>
      </c>
      <c r="F183" t="n">
        <v>3201</v>
      </c>
      <c r="G183" t="s">
        <v>250</v>
      </c>
      <c r="H183" t="s">
        <v>251</v>
      </c>
      <c r="I183" t="n">
        <v>5</v>
      </c>
      <c r="J183" t="n">
        <v>795</v>
      </c>
      <c r="K183" t="s">
        <v>262</v>
      </c>
      <c r="L183" t="n">
        <v>270</v>
      </c>
      <c r="M183" t="n">
        <v>0.19</v>
      </c>
      <c r="N183" t="n">
        <v>0</v>
      </c>
    </row>
    <row r="184" spans="1:20">
      <c r="A184" s="1" t="n">
        <v>32447</v>
      </c>
      <c r="B184" t="s">
        <v>248</v>
      </c>
      <c r="C184" t="n">
        <v>4</v>
      </c>
      <c r="D184" t="n">
        <v>20</v>
      </c>
      <c r="E184" t="s">
        <v>249</v>
      </c>
      <c r="F184" t="n">
        <v>3201</v>
      </c>
      <c r="G184" t="s">
        <v>250</v>
      </c>
      <c r="H184" t="s">
        <v>251</v>
      </c>
      <c r="I184" t="n">
        <v>5</v>
      </c>
      <c r="J184" t="n">
        <v>458</v>
      </c>
      <c r="K184" t="s">
        <v>252</v>
      </c>
      <c r="L184" t="n">
        <v>14</v>
      </c>
      <c r="M184" t="n">
        <v>0.1</v>
      </c>
      <c r="N184" t="n">
        <v>35.4</v>
      </c>
      <c r="O184" t="s">
        <v>253</v>
      </c>
      <c r="P184" t="s">
        <v>254</v>
      </c>
      <c r="Q184" t="s">
        <v>254</v>
      </c>
      <c r="R184" t="s">
        <v>255</v>
      </c>
      <c r="S184" t="s">
        <v>251</v>
      </c>
      <c r="T184" t="n">
        <v>5</v>
      </c>
    </row>
    <row r="185" spans="1:20">
      <c r="A185" s="1" t="n">
        <v>32447</v>
      </c>
      <c r="B185" t="s">
        <v>248</v>
      </c>
      <c r="C185" t="n">
        <v>8</v>
      </c>
      <c r="D185" t="n">
        <v>20</v>
      </c>
      <c r="E185" t="s">
        <v>249</v>
      </c>
      <c r="F185" t="n">
        <v>3201</v>
      </c>
      <c r="G185" t="s">
        <v>250</v>
      </c>
      <c r="H185" t="s">
        <v>251</v>
      </c>
      <c r="I185" t="n">
        <v>5</v>
      </c>
      <c r="J185" t="n">
        <v>458</v>
      </c>
      <c r="K185" t="s">
        <v>252</v>
      </c>
      <c r="L185" t="n">
        <v>732</v>
      </c>
      <c r="M185" t="n">
        <v>0.1</v>
      </c>
      <c r="N185" t="n">
        <v>35.3</v>
      </c>
      <c r="O185" t="s">
        <v>253</v>
      </c>
      <c r="P185" t="s">
        <v>254</v>
      </c>
      <c r="Q185" t="s">
        <v>254</v>
      </c>
      <c r="R185" t="s">
        <v>255</v>
      </c>
      <c r="S185" t="s">
        <v>251</v>
      </c>
      <c r="T185" t="n">
        <v>5</v>
      </c>
    </row>
    <row r="186" spans="1:20">
      <c r="A186" s="1" t="n">
        <v>32447</v>
      </c>
      <c r="B186" t="s">
        <v>263</v>
      </c>
      <c r="C186" t="n">
        <v>1</v>
      </c>
      <c r="D186" t="n">
        <v>213</v>
      </c>
      <c r="E186" t="s">
        <v>256</v>
      </c>
      <c r="F186" t="n">
        <v>3201</v>
      </c>
      <c r="G186" t="s">
        <v>250</v>
      </c>
      <c r="H186" t="s">
        <v>251</v>
      </c>
      <c r="I186" t="n">
        <v>5</v>
      </c>
      <c r="J186" t="n">
        <v>795</v>
      </c>
      <c r="K186" t="s">
        <v>262</v>
      </c>
      <c r="L186" t="n">
        <v>19</v>
      </c>
      <c r="M186" t="n">
        <v>0</v>
      </c>
      <c r="N186" t="n">
        <v>0</v>
      </c>
    </row>
    <row r="187" spans="1:20">
      <c r="A187" s="1" t="n">
        <v>32447</v>
      </c>
      <c r="B187" t="s">
        <v>276</v>
      </c>
      <c r="C187" t="n">
        <v>1</v>
      </c>
      <c r="D187" t="n">
        <v>508</v>
      </c>
      <c r="E187" t="s">
        <v>268</v>
      </c>
      <c r="F187" t="n">
        <v>3201</v>
      </c>
      <c r="G187" t="s">
        <v>250</v>
      </c>
      <c r="H187" t="s">
        <v>251</v>
      </c>
      <c r="I187" t="n">
        <v>5</v>
      </c>
      <c r="J187" t="n">
        <v>795</v>
      </c>
      <c r="K187" t="s">
        <v>262</v>
      </c>
      <c r="L187" t="n">
        <v>233</v>
      </c>
      <c r="M187" t="n">
        <v>0.12</v>
      </c>
      <c r="N187" t="n">
        <v>0</v>
      </c>
    </row>
    <row r="188" spans="1:20">
      <c r="A188" s="1" t="n">
        <v>32447</v>
      </c>
      <c r="B188" t="s">
        <v>276</v>
      </c>
      <c r="C188" t="n">
        <v>2</v>
      </c>
      <c r="D188" t="n">
        <v>20</v>
      </c>
      <c r="E188" t="s">
        <v>249</v>
      </c>
      <c r="F188" t="n">
        <v>3201</v>
      </c>
      <c r="G188" t="s">
        <v>250</v>
      </c>
      <c r="H188" t="s">
        <v>251</v>
      </c>
      <c r="I188" t="n">
        <v>5</v>
      </c>
      <c r="J188" t="n">
        <v>458</v>
      </c>
      <c r="K188" t="s">
        <v>252</v>
      </c>
      <c r="L188" t="n">
        <v>199</v>
      </c>
      <c r="M188" t="n">
        <v>0.2</v>
      </c>
      <c r="N188" t="n">
        <v>21.3</v>
      </c>
      <c r="O188" t="s">
        <v>274</v>
      </c>
      <c r="P188" t="s">
        <v>275</v>
      </c>
      <c r="Q188" t="s">
        <v>275</v>
      </c>
      <c r="R188" t="s">
        <v>255</v>
      </c>
      <c r="S188" t="s">
        <v>251</v>
      </c>
      <c r="T188" t="n">
        <v>5</v>
      </c>
    </row>
    <row r="189" spans="1:20">
      <c r="A189" s="1" t="n">
        <v>32447</v>
      </c>
      <c r="B189" t="s">
        <v>276</v>
      </c>
      <c r="C189" t="n">
        <v>3</v>
      </c>
      <c r="D189" t="n">
        <v>20</v>
      </c>
      <c r="E189" t="s">
        <v>249</v>
      </c>
      <c r="F189" t="n">
        <v>3201</v>
      </c>
      <c r="G189" t="s">
        <v>250</v>
      </c>
      <c r="H189" t="s">
        <v>251</v>
      </c>
      <c r="I189" t="n">
        <v>5</v>
      </c>
      <c r="J189" t="n">
        <v>458</v>
      </c>
      <c r="K189" t="s">
        <v>252</v>
      </c>
      <c r="L189" t="n">
        <v>191</v>
      </c>
      <c r="M189" t="n">
        <v>0.18</v>
      </c>
      <c r="N189" t="n">
        <v>21</v>
      </c>
      <c r="O189" t="s">
        <v>274</v>
      </c>
      <c r="P189" t="s">
        <v>275</v>
      </c>
      <c r="Q189" t="s">
        <v>275</v>
      </c>
      <c r="R189" t="s">
        <v>255</v>
      </c>
      <c r="S189" t="s">
        <v>251</v>
      </c>
      <c r="T189" t="n">
        <v>5</v>
      </c>
    </row>
    <row r="190" spans="1:20">
      <c r="A190" s="1" t="n">
        <v>32447</v>
      </c>
      <c r="B190" t="s">
        <v>276</v>
      </c>
      <c r="C190" t="n">
        <v>4</v>
      </c>
      <c r="D190" t="n">
        <v>20</v>
      </c>
      <c r="E190" t="s">
        <v>249</v>
      </c>
      <c r="F190" t="n">
        <v>3201</v>
      </c>
      <c r="G190" t="s">
        <v>250</v>
      </c>
      <c r="H190" t="s">
        <v>251</v>
      </c>
      <c r="I190" t="n">
        <v>5</v>
      </c>
      <c r="J190" t="n">
        <v>580</v>
      </c>
      <c r="K190" t="s">
        <v>270</v>
      </c>
      <c r="L190" t="n">
        <v>451</v>
      </c>
      <c r="M190" t="n">
        <v>0.01</v>
      </c>
      <c r="N190" t="n">
        <v>45.9</v>
      </c>
      <c r="O190" t="s">
        <v>274</v>
      </c>
      <c r="P190" t="s">
        <v>275</v>
      </c>
      <c r="Q190" t="s">
        <v>275</v>
      </c>
      <c r="R190" t="s">
        <v>255</v>
      </c>
      <c r="S190" t="s">
        <v>251</v>
      </c>
      <c r="T190" t="n">
        <v>5</v>
      </c>
    </row>
    <row r="191" spans="1:20">
      <c r="A191" s="1" t="n">
        <v>32477</v>
      </c>
      <c r="B191" t="s">
        <v>248</v>
      </c>
      <c r="C191" t="n">
        <v>1</v>
      </c>
      <c r="D191" t="n">
        <v>20</v>
      </c>
      <c r="E191" t="s">
        <v>249</v>
      </c>
      <c r="F191" t="n">
        <v>3201</v>
      </c>
      <c r="G191" t="s">
        <v>250</v>
      </c>
      <c r="H191" t="s">
        <v>251</v>
      </c>
      <c r="I191" t="n">
        <v>5</v>
      </c>
      <c r="J191" t="n">
        <v>458</v>
      </c>
      <c r="K191" t="s">
        <v>252</v>
      </c>
      <c r="L191" t="n">
        <v>847</v>
      </c>
      <c r="M191" t="n">
        <v>0.1</v>
      </c>
      <c r="N191" t="n">
        <v>35.5</v>
      </c>
      <c r="O191" t="s">
        <v>253</v>
      </c>
      <c r="P191" t="s">
        <v>254</v>
      </c>
      <c r="Q191" t="s">
        <v>254</v>
      </c>
      <c r="R191" t="s">
        <v>255</v>
      </c>
      <c r="S191" t="s">
        <v>251</v>
      </c>
      <c r="T191" t="n">
        <v>5</v>
      </c>
    </row>
    <row r="192" spans="1:20">
      <c r="A192" s="1" t="n">
        <v>32477</v>
      </c>
      <c r="B192" t="s">
        <v>248</v>
      </c>
      <c r="C192" t="n">
        <v>2</v>
      </c>
      <c r="D192" t="n">
        <v>508</v>
      </c>
      <c r="E192" t="s">
        <v>268</v>
      </c>
      <c r="F192" t="n">
        <v>3201</v>
      </c>
      <c r="G192" t="s">
        <v>250</v>
      </c>
      <c r="H192" t="s">
        <v>251</v>
      </c>
      <c r="I192" t="n">
        <v>5</v>
      </c>
      <c r="J192" t="n">
        <v>795</v>
      </c>
      <c r="K192" t="s">
        <v>262</v>
      </c>
      <c r="L192" t="n">
        <v>247</v>
      </c>
      <c r="M192" t="n">
        <v>0.25</v>
      </c>
      <c r="N192" t="n">
        <v>0</v>
      </c>
    </row>
    <row r="193" spans="1:20">
      <c r="A193" s="1" t="n">
        <v>32477</v>
      </c>
      <c r="B193" t="s">
        <v>263</v>
      </c>
      <c r="C193" t="n">
        <v>1</v>
      </c>
      <c r="D193" t="n">
        <v>213</v>
      </c>
      <c r="E193" t="s">
        <v>256</v>
      </c>
      <c r="F193" t="n">
        <v>3201</v>
      </c>
      <c r="G193" t="s">
        <v>250</v>
      </c>
      <c r="H193" t="s">
        <v>251</v>
      </c>
      <c r="I193" t="n">
        <v>5</v>
      </c>
      <c r="J193" t="n">
        <v>795</v>
      </c>
      <c r="K193" t="s">
        <v>262</v>
      </c>
      <c r="L193" t="n">
        <v>19</v>
      </c>
      <c r="M193" t="n">
        <v>0</v>
      </c>
      <c r="N193" t="n">
        <v>0</v>
      </c>
    </row>
    <row r="194" spans="1:20">
      <c r="A194" s="1" t="n">
        <v>32477</v>
      </c>
      <c r="B194" t="s">
        <v>276</v>
      </c>
      <c r="C194" t="n">
        <v>1</v>
      </c>
      <c r="D194" t="n">
        <v>509</v>
      </c>
      <c r="E194" t="s">
        <v>269</v>
      </c>
      <c r="F194" t="n">
        <v>3201</v>
      </c>
      <c r="G194" t="s">
        <v>250</v>
      </c>
      <c r="H194" t="s">
        <v>251</v>
      </c>
      <c r="I194" t="n">
        <v>5</v>
      </c>
      <c r="J194" t="n">
        <v>160</v>
      </c>
      <c r="K194" t="s">
        <v>280</v>
      </c>
      <c r="L194" t="n">
        <v>45</v>
      </c>
      <c r="M194" t="n">
        <v>0.43</v>
      </c>
      <c r="N194" t="n">
        <v>0</v>
      </c>
    </row>
    <row r="195" spans="1:20">
      <c r="A195" s="1" t="n">
        <v>32477</v>
      </c>
      <c r="B195" t="s">
        <v>276</v>
      </c>
      <c r="C195" t="n">
        <v>2</v>
      </c>
      <c r="D195" t="n">
        <v>20</v>
      </c>
      <c r="E195" t="s">
        <v>249</v>
      </c>
      <c r="F195" t="n">
        <v>3201</v>
      </c>
      <c r="G195" t="s">
        <v>250</v>
      </c>
      <c r="H195" t="s">
        <v>251</v>
      </c>
      <c r="I195" t="n">
        <v>5</v>
      </c>
      <c r="J195" t="n">
        <v>160</v>
      </c>
      <c r="K195" t="s">
        <v>280</v>
      </c>
      <c r="L195" t="n">
        <v>496</v>
      </c>
      <c r="M195" t="n">
        <v>0.01</v>
      </c>
      <c r="N195" t="n">
        <v>42.6</v>
      </c>
      <c r="O195" t="s">
        <v>274</v>
      </c>
      <c r="P195" t="s">
        <v>275</v>
      </c>
      <c r="Q195" t="s">
        <v>275</v>
      </c>
      <c r="R195" t="s">
        <v>255</v>
      </c>
      <c r="S195" t="s">
        <v>251</v>
      </c>
      <c r="T195" t="n">
        <v>5</v>
      </c>
    </row>
    <row r="196" spans="1:20">
      <c r="A196" s="1" t="n">
        <v>32477</v>
      </c>
      <c r="B196" t="s">
        <v>276</v>
      </c>
      <c r="C196" t="n">
        <v>3</v>
      </c>
      <c r="D196" t="n">
        <v>20</v>
      </c>
      <c r="E196" t="s">
        <v>249</v>
      </c>
      <c r="F196" t="n">
        <v>3201</v>
      </c>
      <c r="G196" t="s">
        <v>250</v>
      </c>
      <c r="H196" t="s">
        <v>251</v>
      </c>
      <c r="I196" t="n">
        <v>5</v>
      </c>
      <c r="J196" t="n">
        <v>580</v>
      </c>
      <c r="K196" t="s">
        <v>270</v>
      </c>
      <c r="L196" t="n">
        <v>201</v>
      </c>
      <c r="M196" t="n">
        <v>0.06</v>
      </c>
      <c r="N196" t="n">
        <v>32.4</v>
      </c>
      <c r="O196" t="s">
        <v>274</v>
      </c>
      <c r="P196" t="s">
        <v>275</v>
      </c>
      <c r="Q196" t="s">
        <v>275</v>
      </c>
      <c r="R196" t="s">
        <v>255</v>
      </c>
      <c r="S196" t="s">
        <v>251</v>
      </c>
      <c r="T196" t="n">
        <v>5</v>
      </c>
    </row>
    <row r="197" spans="1:20">
      <c r="A197" s="1" t="n">
        <v>32477</v>
      </c>
      <c r="B197" t="s">
        <v>276</v>
      </c>
      <c r="C197" t="n">
        <v>4</v>
      </c>
      <c r="D197" t="n">
        <v>20</v>
      </c>
      <c r="E197" t="s">
        <v>249</v>
      </c>
      <c r="F197" t="n">
        <v>3201</v>
      </c>
      <c r="G197" t="s">
        <v>250</v>
      </c>
      <c r="H197" t="s">
        <v>251</v>
      </c>
      <c r="I197" t="n">
        <v>5</v>
      </c>
      <c r="J197" t="n">
        <v>458</v>
      </c>
      <c r="K197" t="s">
        <v>252</v>
      </c>
      <c r="L197" t="n">
        <v>178</v>
      </c>
      <c r="M197" t="n">
        <v>0.24</v>
      </c>
      <c r="N197" t="n">
        <v>21.6</v>
      </c>
      <c r="O197" t="s">
        <v>274</v>
      </c>
      <c r="P197" t="s">
        <v>275</v>
      </c>
      <c r="Q197" t="s">
        <v>275</v>
      </c>
      <c r="R197" t="s">
        <v>255</v>
      </c>
      <c r="S197" t="s">
        <v>251</v>
      </c>
      <c r="T197" t="n">
        <v>5</v>
      </c>
    </row>
    <row r="198" spans="1:20">
      <c r="A198" s="1" t="n">
        <v>32477</v>
      </c>
      <c r="B198" t="s">
        <v>276</v>
      </c>
      <c r="C198" t="n">
        <v>5</v>
      </c>
      <c r="D198" t="n">
        <v>20</v>
      </c>
      <c r="E198" t="s">
        <v>249</v>
      </c>
      <c r="F198" t="n">
        <v>3201</v>
      </c>
      <c r="G198" t="s">
        <v>250</v>
      </c>
      <c r="H198" t="s">
        <v>251</v>
      </c>
      <c r="I198" t="n">
        <v>5</v>
      </c>
      <c r="J198" t="n">
        <v>458</v>
      </c>
      <c r="K198" t="s">
        <v>252</v>
      </c>
      <c r="L198" t="n">
        <v>249</v>
      </c>
      <c r="M198" t="n">
        <v>0.01</v>
      </c>
      <c r="N198" t="n">
        <v>46.4</v>
      </c>
      <c r="O198" t="s">
        <v>274</v>
      </c>
      <c r="P198" t="s">
        <v>275</v>
      </c>
      <c r="Q198" t="s">
        <v>275</v>
      </c>
      <c r="R198" t="s">
        <v>255</v>
      </c>
      <c r="S198" t="s">
        <v>251</v>
      </c>
      <c r="T198" t="n">
        <v>5</v>
      </c>
    </row>
    <row r="199" spans="1:20">
      <c r="A199" s="1" t="n">
        <v>32477</v>
      </c>
      <c r="B199" t="s">
        <v>276</v>
      </c>
      <c r="C199" t="n">
        <v>6</v>
      </c>
      <c r="D199" t="n">
        <v>20</v>
      </c>
      <c r="E199" t="s">
        <v>249</v>
      </c>
      <c r="F199" t="n">
        <v>3201</v>
      </c>
      <c r="G199" t="s">
        <v>250</v>
      </c>
      <c r="H199" t="s">
        <v>251</v>
      </c>
      <c r="I199" t="n">
        <v>5</v>
      </c>
      <c r="J199" t="n">
        <v>458</v>
      </c>
      <c r="K199" t="s">
        <v>252</v>
      </c>
      <c r="L199" t="n">
        <v>118</v>
      </c>
      <c r="M199" t="n">
        <v>0.17</v>
      </c>
      <c r="N199" t="n">
        <v>21.5</v>
      </c>
      <c r="O199" t="s">
        <v>274</v>
      </c>
      <c r="P199" t="s">
        <v>275</v>
      </c>
      <c r="Q199" t="s">
        <v>275</v>
      </c>
      <c r="R199" t="s">
        <v>255</v>
      </c>
      <c r="S199" t="s">
        <v>251</v>
      </c>
      <c r="T199" t="n">
        <v>5</v>
      </c>
    </row>
    <row r="200" spans="1:20">
      <c r="A200" s="1" t="n">
        <v>32477</v>
      </c>
      <c r="B200" t="s">
        <v>276</v>
      </c>
      <c r="C200" t="n">
        <v>7</v>
      </c>
      <c r="D200" t="n">
        <v>20</v>
      </c>
      <c r="E200" t="s">
        <v>249</v>
      </c>
      <c r="F200" t="n">
        <v>3201</v>
      </c>
      <c r="G200" t="s">
        <v>250</v>
      </c>
      <c r="H200" t="s">
        <v>251</v>
      </c>
      <c r="I200" t="n">
        <v>5</v>
      </c>
      <c r="J200" t="n">
        <v>580</v>
      </c>
      <c r="K200" t="s">
        <v>270</v>
      </c>
      <c r="L200" t="n">
        <v>326</v>
      </c>
      <c r="M200" t="n">
        <v>0.05</v>
      </c>
      <c r="N200" t="n">
        <v>46.4</v>
      </c>
      <c r="O200" t="s">
        <v>274</v>
      </c>
      <c r="P200" t="s">
        <v>275</v>
      </c>
      <c r="Q200" t="s">
        <v>275</v>
      </c>
      <c r="R200" t="s">
        <v>255</v>
      </c>
      <c r="S200" t="s">
        <v>251</v>
      </c>
      <c r="T200" t="n">
        <v>5</v>
      </c>
    </row>
    <row r="201" spans="1:20">
      <c r="A201" s="1" t="n">
        <v>32477</v>
      </c>
      <c r="B201" t="s">
        <v>276</v>
      </c>
      <c r="C201" t="n">
        <v>8</v>
      </c>
      <c r="D201" t="n">
        <v>20</v>
      </c>
      <c r="E201" t="s">
        <v>249</v>
      </c>
      <c r="F201" t="n">
        <v>3201</v>
      </c>
      <c r="G201" t="s">
        <v>250</v>
      </c>
      <c r="H201" t="s">
        <v>251</v>
      </c>
      <c r="I201" t="n">
        <v>5</v>
      </c>
      <c r="J201" t="n">
        <v>580</v>
      </c>
      <c r="K201" t="s">
        <v>270</v>
      </c>
      <c r="L201" t="n">
        <v>100</v>
      </c>
      <c r="M201" t="n">
        <v>0.01</v>
      </c>
      <c r="N201" t="n">
        <v>46.1</v>
      </c>
      <c r="O201" t="s">
        <v>274</v>
      </c>
      <c r="P201" t="s">
        <v>275</v>
      </c>
      <c r="Q201" t="s">
        <v>275</v>
      </c>
      <c r="R201" t="s">
        <v>255</v>
      </c>
      <c r="S201" t="s">
        <v>251</v>
      </c>
      <c r="T201" t="n">
        <v>5</v>
      </c>
    </row>
    <row r="202" spans="1:20">
      <c r="A202" s="1" t="n">
        <v>32508</v>
      </c>
      <c r="B202" t="s">
        <v>248</v>
      </c>
      <c r="C202" t="n">
        <v>1</v>
      </c>
      <c r="D202" t="n">
        <v>508</v>
      </c>
      <c r="E202" t="s">
        <v>268</v>
      </c>
      <c r="F202" t="n">
        <v>3201</v>
      </c>
      <c r="G202" t="s">
        <v>250</v>
      </c>
      <c r="H202" t="s">
        <v>251</v>
      </c>
      <c r="I202" t="n">
        <v>5</v>
      </c>
      <c r="J202" t="n">
        <v>795</v>
      </c>
      <c r="K202" t="s">
        <v>262</v>
      </c>
      <c r="L202" t="n">
        <v>249</v>
      </c>
      <c r="M202" t="n">
        <v>0.25</v>
      </c>
      <c r="N202" t="n">
        <v>0</v>
      </c>
    </row>
    <row r="203" spans="1:20">
      <c r="A203" s="1" t="n">
        <v>32508</v>
      </c>
      <c r="B203" t="s">
        <v>248</v>
      </c>
      <c r="C203" t="n">
        <v>7</v>
      </c>
      <c r="D203" t="n">
        <v>20</v>
      </c>
      <c r="E203" t="s">
        <v>249</v>
      </c>
      <c r="F203" t="n">
        <v>3201</v>
      </c>
      <c r="G203" t="s">
        <v>250</v>
      </c>
      <c r="H203" t="s">
        <v>251</v>
      </c>
      <c r="I203" t="n">
        <v>5</v>
      </c>
      <c r="J203" t="n">
        <v>458</v>
      </c>
      <c r="K203" t="s">
        <v>252</v>
      </c>
      <c r="L203" t="n">
        <v>627</v>
      </c>
      <c r="M203" t="n">
        <v>0.1</v>
      </c>
      <c r="N203" t="n">
        <v>35.3</v>
      </c>
      <c r="O203" t="s">
        <v>253</v>
      </c>
      <c r="P203" t="s">
        <v>254</v>
      </c>
      <c r="Q203" t="s">
        <v>254</v>
      </c>
      <c r="R203" t="s">
        <v>255</v>
      </c>
      <c r="S203" t="s">
        <v>251</v>
      </c>
      <c r="T203" t="n">
        <v>5</v>
      </c>
    </row>
    <row r="204" spans="1:20">
      <c r="A204" s="1" t="n">
        <v>32508</v>
      </c>
      <c r="B204" t="s">
        <v>248</v>
      </c>
      <c r="C204" t="n">
        <v>8</v>
      </c>
      <c r="D204" t="n">
        <v>20</v>
      </c>
      <c r="E204" t="s">
        <v>249</v>
      </c>
      <c r="F204" t="n">
        <v>3201</v>
      </c>
      <c r="G204" t="s">
        <v>250</v>
      </c>
      <c r="H204" t="s">
        <v>251</v>
      </c>
      <c r="I204" t="n">
        <v>5</v>
      </c>
      <c r="J204" t="n">
        <v>458</v>
      </c>
      <c r="K204" t="s">
        <v>252</v>
      </c>
      <c r="L204" t="n">
        <v>846</v>
      </c>
      <c r="M204" t="n">
        <v>0.01</v>
      </c>
      <c r="N204" t="n">
        <v>35.5</v>
      </c>
      <c r="O204" t="s">
        <v>253</v>
      </c>
      <c r="P204" t="s">
        <v>254</v>
      </c>
      <c r="Q204" t="s">
        <v>254</v>
      </c>
      <c r="R204" t="s">
        <v>255</v>
      </c>
      <c r="S204" t="s">
        <v>251</v>
      </c>
      <c r="T204" t="n">
        <v>5</v>
      </c>
    </row>
    <row r="205" spans="1:20">
      <c r="A205" s="1" t="n">
        <v>32508</v>
      </c>
      <c r="B205" t="s">
        <v>258</v>
      </c>
      <c r="C205" t="n">
        <v>1</v>
      </c>
      <c r="D205" t="n">
        <v>213</v>
      </c>
      <c r="E205" t="s">
        <v>256</v>
      </c>
      <c r="F205" t="n">
        <v>3201</v>
      </c>
      <c r="G205" t="s">
        <v>250</v>
      </c>
      <c r="H205" t="s">
        <v>251</v>
      </c>
      <c r="I205" t="n">
        <v>5</v>
      </c>
      <c r="J205" t="n">
        <v>520</v>
      </c>
      <c r="K205" t="s">
        <v>283</v>
      </c>
      <c r="L205" t="n">
        <v>1</v>
      </c>
      <c r="M205" t="n">
        <v>0</v>
      </c>
      <c r="N205" t="n">
        <v>0</v>
      </c>
    </row>
    <row r="206" spans="1:20">
      <c r="A206" s="1" t="n">
        <v>32508</v>
      </c>
      <c r="B206" t="s">
        <v>263</v>
      </c>
      <c r="C206" t="n">
        <v>1</v>
      </c>
      <c r="D206" t="n">
        <v>213</v>
      </c>
      <c r="E206" t="s">
        <v>256</v>
      </c>
      <c r="F206" t="n">
        <v>3201</v>
      </c>
      <c r="G206" t="s">
        <v>250</v>
      </c>
      <c r="H206" t="s">
        <v>251</v>
      </c>
      <c r="I206" t="n">
        <v>5</v>
      </c>
      <c r="J206" t="n">
        <v>795</v>
      </c>
      <c r="K206" t="s">
        <v>262</v>
      </c>
      <c r="L206" t="n">
        <v>10</v>
      </c>
      <c r="M206" t="n">
        <v>0</v>
      </c>
      <c r="N206" t="n">
        <v>0</v>
      </c>
    </row>
    <row r="207" spans="1:20">
      <c r="A207" s="1" t="n">
        <v>32508</v>
      </c>
      <c r="B207" t="s">
        <v>276</v>
      </c>
      <c r="C207" t="n">
        <v>1</v>
      </c>
      <c r="D207" t="n">
        <v>20</v>
      </c>
      <c r="E207" t="s">
        <v>249</v>
      </c>
      <c r="F207" t="n">
        <v>3201</v>
      </c>
      <c r="G207" t="s">
        <v>250</v>
      </c>
      <c r="H207" t="s">
        <v>251</v>
      </c>
      <c r="I207" t="n">
        <v>5</v>
      </c>
      <c r="J207" t="n">
        <v>280</v>
      </c>
      <c r="K207" t="s">
        <v>273</v>
      </c>
      <c r="L207" t="n">
        <v>459</v>
      </c>
      <c r="M207" t="n">
        <v>0.09</v>
      </c>
      <c r="N207" t="n">
        <v>32.4</v>
      </c>
      <c r="O207" t="s">
        <v>274</v>
      </c>
      <c r="P207" t="s">
        <v>275</v>
      </c>
      <c r="Q207" t="s">
        <v>275</v>
      </c>
      <c r="R207" t="s">
        <v>255</v>
      </c>
      <c r="S207" t="s">
        <v>251</v>
      </c>
      <c r="T207" t="n">
        <v>5</v>
      </c>
    </row>
    <row r="208" spans="1:20">
      <c r="A208" s="1" t="n">
        <v>32539</v>
      </c>
      <c r="B208" t="s">
        <v>248</v>
      </c>
      <c r="C208" t="n">
        <v>12</v>
      </c>
      <c r="D208" t="n">
        <v>20</v>
      </c>
      <c r="E208" t="s">
        <v>249</v>
      </c>
      <c r="F208" t="n">
        <v>3201</v>
      </c>
      <c r="G208" t="s">
        <v>250</v>
      </c>
      <c r="H208" t="s">
        <v>251</v>
      </c>
      <c r="I208" t="n">
        <v>5</v>
      </c>
      <c r="J208" t="n">
        <v>458</v>
      </c>
      <c r="K208" t="s">
        <v>252</v>
      </c>
      <c r="L208" t="n">
        <v>259</v>
      </c>
      <c r="M208" t="n">
        <v>0.1</v>
      </c>
      <c r="N208" t="n">
        <v>35.7</v>
      </c>
      <c r="O208" t="s">
        <v>253</v>
      </c>
      <c r="P208" t="s">
        <v>254</v>
      </c>
      <c r="Q208" t="s">
        <v>254</v>
      </c>
      <c r="R208" t="s">
        <v>255</v>
      </c>
      <c r="S208" t="s">
        <v>251</v>
      </c>
      <c r="T208" t="n">
        <v>5</v>
      </c>
    </row>
    <row r="209" spans="1:20">
      <c r="A209" s="1" t="n">
        <v>32539</v>
      </c>
      <c r="B209" t="s">
        <v>263</v>
      </c>
      <c r="C209" t="n">
        <v>1</v>
      </c>
      <c r="D209" t="n">
        <v>213</v>
      </c>
      <c r="E209" t="s">
        <v>256</v>
      </c>
      <c r="F209" t="n">
        <v>3201</v>
      </c>
      <c r="G209" t="s">
        <v>250</v>
      </c>
      <c r="H209" t="s">
        <v>251</v>
      </c>
      <c r="I209" t="n">
        <v>5</v>
      </c>
      <c r="J209" t="n">
        <v>940</v>
      </c>
      <c r="K209" t="s">
        <v>257</v>
      </c>
      <c r="L209" t="n">
        <v>16</v>
      </c>
      <c r="M209" t="n">
        <v>0</v>
      </c>
      <c r="N209" t="n">
        <v>0</v>
      </c>
    </row>
    <row r="210" spans="1:20">
      <c r="A210" s="1" t="n">
        <v>32539</v>
      </c>
      <c r="B210" t="s">
        <v>276</v>
      </c>
      <c r="C210" t="n">
        <v>1</v>
      </c>
      <c r="D210" t="n">
        <v>508</v>
      </c>
      <c r="E210" t="s">
        <v>268</v>
      </c>
      <c r="F210" t="n">
        <v>3201</v>
      </c>
      <c r="G210" t="s">
        <v>250</v>
      </c>
      <c r="H210" t="s">
        <v>251</v>
      </c>
      <c r="I210" t="n">
        <v>5</v>
      </c>
      <c r="J210" t="n">
        <v>795</v>
      </c>
      <c r="K210" t="s">
        <v>262</v>
      </c>
      <c r="L210" t="n">
        <v>81</v>
      </c>
      <c r="M210" t="n">
        <v>0.2</v>
      </c>
      <c r="N210" t="n">
        <v>0</v>
      </c>
    </row>
    <row r="211" spans="1:20">
      <c r="A211" s="1" t="n">
        <v>32539</v>
      </c>
      <c r="B211" t="s">
        <v>276</v>
      </c>
      <c r="C211" t="n">
        <v>2</v>
      </c>
      <c r="D211" t="n">
        <v>20</v>
      </c>
      <c r="E211" t="s">
        <v>249</v>
      </c>
      <c r="F211" t="n">
        <v>3201</v>
      </c>
      <c r="G211" t="s">
        <v>250</v>
      </c>
      <c r="H211" t="s">
        <v>251</v>
      </c>
      <c r="I211" t="n">
        <v>5</v>
      </c>
      <c r="J211" t="n">
        <v>280</v>
      </c>
      <c r="K211" t="s">
        <v>273</v>
      </c>
      <c r="L211" t="n">
        <v>441</v>
      </c>
      <c r="M211" t="n">
        <v>0.11</v>
      </c>
      <c r="N211" t="n">
        <v>32.8</v>
      </c>
      <c r="O211" t="s">
        <v>274</v>
      </c>
      <c r="P211" t="s">
        <v>275</v>
      </c>
      <c r="Q211" t="s">
        <v>275</v>
      </c>
      <c r="R211" t="s">
        <v>255</v>
      </c>
      <c r="S211" t="s">
        <v>251</v>
      </c>
      <c r="T211" t="n">
        <v>5</v>
      </c>
    </row>
    <row r="212" spans="1:20">
      <c r="A212" s="1" t="n">
        <v>32539</v>
      </c>
      <c r="B212" t="s">
        <v>276</v>
      </c>
      <c r="C212" t="n">
        <v>3</v>
      </c>
      <c r="D212" t="n">
        <v>20</v>
      </c>
      <c r="E212" t="s">
        <v>249</v>
      </c>
      <c r="F212" t="n">
        <v>3201</v>
      </c>
      <c r="G212" t="s">
        <v>250</v>
      </c>
      <c r="H212" t="s">
        <v>251</v>
      </c>
      <c r="I212" t="n">
        <v>5</v>
      </c>
      <c r="J212" t="n">
        <v>580</v>
      </c>
      <c r="K212" t="s">
        <v>270</v>
      </c>
      <c r="L212" t="n">
        <v>469</v>
      </c>
      <c r="M212" t="n">
        <v>0.09</v>
      </c>
      <c r="N212" t="n">
        <v>31.9</v>
      </c>
      <c r="O212" t="s">
        <v>274</v>
      </c>
      <c r="P212" t="s">
        <v>275</v>
      </c>
      <c r="Q212" t="s">
        <v>275</v>
      </c>
      <c r="R212" t="s">
        <v>255</v>
      </c>
      <c r="S212" t="s">
        <v>251</v>
      </c>
      <c r="T212" t="n">
        <v>5</v>
      </c>
    </row>
    <row r="213" spans="1:20">
      <c r="A213" s="1" t="n">
        <v>32567</v>
      </c>
      <c r="B213" t="s">
        <v>248</v>
      </c>
      <c r="C213" t="n">
        <v>8</v>
      </c>
      <c r="D213" t="n">
        <v>20</v>
      </c>
      <c r="E213" t="s">
        <v>249</v>
      </c>
      <c r="F213" t="n">
        <v>3201</v>
      </c>
      <c r="G213" t="s">
        <v>250</v>
      </c>
      <c r="H213" t="s">
        <v>251</v>
      </c>
      <c r="I213" t="n">
        <v>5</v>
      </c>
      <c r="J213" t="n">
        <v>458</v>
      </c>
      <c r="K213" t="s">
        <v>252</v>
      </c>
      <c r="L213" t="n">
        <v>725</v>
      </c>
      <c r="M213" t="n">
        <v>0.1</v>
      </c>
      <c r="N213" t="n">
        <v>35.6</v>
      </c>
      <c r="O213" t="s">
        <v>253</v>
      </c>
      <c r="P213" t="s">
        <v>254</v>
      </c>
      <c r="Q213" t="s">
        <v>254</v>
      </c>
      <c r="R213" t="s">
        <v>255</v>
      </c>
      <c r="S213" t="s">
        <v>251</v>
      </c>
      <c r="T213" t="n">
        <v>5</v>
      </c>
    </row>
    <row r="214" spans="1:20">
      <c r="A214" s="1" t="n">
        <v>32567</v>
      </c>
      <c r="B214" t="s">
        <v>263</v>
      </c>
      <c r="C214" t="n">
        <v>1</v>
      </c>
      <c r="D214" t="n">
        <v>213</v>
      </c>
      <c r="E214" t="s">
        <v>256</v>
      </c>
      <c r="F214" t="n">
        <v>3201</v>
      </c>
      <c r="G214" t="s">
        <v>250</v>
      </c>
      <c r="H214" t="s">
        <v>251</v>
      </c>
      <c r="I214" t="n">
        <v>5</v>
      </c>
      <c r="J214" t="n">
        <v>515</v>
      </c>
      <c r="K214" t="s">
        <v>261</v>
      </c>
      <c r="L214" t="n">
        <v>15</v>
      </c>
      <c r="M214" t="n">
        <v>0</v>
      </c>
      <c r="N214" t="n">
        <v>0</v>
      </c>
    </row>
    <row r="215" spans="1:20">
      <c r="A215" s="1" t="n">
        <v>32567</v>
      </c>
      <c r="B215" t="s">
        <v>276</v>
      </c>
      <c r="C215" t="n">
        <v>1</v>
      </c>
      <c r="D215" t="n">
        <v>133</v>
      </c>
      <c r="E215" t="s">
        <v>284</v>
      </c>
      <c r="F215" t="n">
        <v>3201</v>
      </c>
      <c r="G215" t="s">
        <v>250</v>
      </c>
      <c r="H215" t="s">
        <v>251</v>
      </c>
      <c r="I215" t="n">
        <v>5</v>
      </c>
      <c r="J215" t="n">
        <v>260</v>
      </c>
      <c r="K215" t="s">
        <v>272</v>
      </c>
      <c r="L215" t="n">
        <v>65</v>
      </c>
      <c r="M215" t="n">
        <v>0</v>
      </c>
      <c r="N215" t="n">
        <v>0</v>
      </c>
    </row>
    <row r="216" spans="1:20">
      <c r="A216" s="1" t="n">
        <v>32567</v>
      </c>
      <c r="B216" t="s">
        <v>276</v>
      </c>
      <c r="C216" t="n">
        <v>2</v>
      </c>
      <c r="D216" t="n">
        <v>133</v>
      </c>
      <c r="E216" t="s">
        <v>284</v>
      </c>
      <c r="F216" t="n">
        <v>3201</v>
      </c>
      <c r="G216" t="s">
        <v>250</v>
      </c>
      <c r="H216" t="s">
        <v>251</v>
      </c>
      <c r="I216" t="n">
        <v>5</v>
      </c>
      <c r="J216" t="n">
        <v>260</v>
      </c>
      <c r="K216" t="s">
        <v>272</v>
      </c>
      <c r="L216" t="n">
        <v>27</v>
      </c>
      <c r="M216" t="n">
        <v>0</v>
      </c>
      <c r="N216" t="n">
        <v>0</v>
      </c>
    </row>
    <row r="217" spans="1:20">
      <c r="A217" s="1" t="n">
        <v>32567</v>
      </c>
      <c r="B217" t="s">
        <v>276</v>
      </c>
      <c r="C217" t="n">
        <v>3</v>
      </c>
      <c r="D217" t="n">
        <v>411</v>
      </c>
      <c r="E217" t="s">
        <v>282</v>
      </c>
      <c r="F217" t="n">
        <v>3201</v>
      </c>
      <c r="G217" t="s">
        <v>250</v>
      </c>
      <c r="H217" t="s">
        <v>251</v>
      </c>
      <c r="I217" t="n">
        <v>5</v>
      </c>
      <c r="J217" t="n">
        <v>260</v>
      </c>
      <c r="K217" t="s">
        <v>272</v>
      </c>
      <c r="L217" t="n">
        <v>30</v>
      </c>
      <c r="M217" t="n">
        <v>0</v>
      </c>
      <c r="N217" t="n">
        <v>0</v>
      </c>
    </row>
    <row r="218" spans="1:20">
      <c r="A218" s="1" t="n">
        <v>32567</v>
      </c>
      <c r="B218" t="s">
        <v>276</v>
      </c>
      <c r="C218" t="n">
        <v>4</v>
      </c>
      <c r="D218" t="n">
        <v>508</v>
      </c>
      <c r="E218" t="s">
        <v>268</v>
      </c>
      <c r="F218" t="n">
        <v>3201</v>
      </c>
      <c r="G218" t="s">
        <v>250</v>
      </c>
      <c r="H218" t="s">
        <v>251</v>
      </c>
      <c r="I218" t="n">
        <v>5</v>
      </c>
      <c r="J218" t="n">
        <v>458</v>
      </c>
      <c r="K218" t="s">
        <v>252</v>
      </c>
      <c r="L218" t="n">
        <v>287</v>
      </c>
      <c r="M218" t="n">
        <v>0.16</v>
      </c>
      <c r="N218" t="n">
        <v>0</v>
      </c>
    </row>
    <row r="219" spans="1:20">
      <c r="A219" s="1" t="n">
        <v>32567</v>
      </c>
      <c r="B219" t="s">
        <v>276</v>
      </c>
      <c r="C219" t="n">
        <v>5</v>
      </c>
      <c r="D219" t="n">
        <v>508</v>
      </c>
      <c r="E219" t="s">
        <v>268</v>
      </c>
      <c r="F219" t="n">
        <v>3201</v>
      </c>
      <c r="G219" t="s">
        <v>250</v>
      </c>
      <c r="H219" t="s">
        <v>251</v>
      </c>
      <c r="I219" t="n">
        <v>5</v>
      </c>
      <c r="J219" t="n">
        <v>795</v>
      </c>
      <c r="K219" t="s">
        <v>262</v>
      </c>
      <c r="L219" t="n">
        <v>123</v>
      </c>
      <c r="M219" t="n">
        <v>0.3</v>
      </c>
      <c r="N219" t="n">
        <v>0</v>
      </c>
    </row>
    <row r="220" spans="1:20">
      <c r="A220" s="1" t="n">
        <v>32567</v>
      </c>
      <c r="B220" t="s">
        <v>276</v>
      </c>
      <c r="C220" t="n">
        <v>6</v>
      </c>
      <c r="D220" t="n">
        <v>20</v>
      </c>
      <c r="E220" t="s">
        <v>249</v>
      </c>
      <c r="F220" t="n">
        <v>3201</v>
      </c>
      <c r="G220" t="s">
        <v>250</v>
      </c>
      <c r="H220" t="s">
        <v>251</v>
      </c>
      <c r="I220" t="n">
        <v>5</v>
      </c>
      <c r="J220" t="n">
        <v>160</v>
      </c>
      <c r="K220" t="s">
        <v>280</v>
      </c>
      <c r="L220" t="n">
        <v>761</v>
      </c>
      <c r="M220" t="n">
        <v>0.06</v>
      </c>
      <c r="N220" t="n">
        <v>45.7</v>
      </c>
      <c r="O220" t="s">
        <v>274</v>
      </c>
      <c r="P220" t="s">
        <v>275</v>
      </c>
      <c r="Q220" t="s">
        <v>275</v>
      </c>
      <c r="R220" t="s">
        <v>255</v>
      </c>
      <c r="S220" t="s">
        <v>251</v>
      </c>
      <c r="T220" t="n">
        <v>5</v>
      </c>
    </row>
    <row r="221" spans="1:20">
      <c r="A221" s="1" t="n">
        <v>32567</v>
      </c>
      <c r="B221" t="s">
        <v>276</v>
      </c>
      <c r="C221" t="n">
        <v>7</v>
      </c>
      <c r="D221" t="n">
        <v>20</v>
      </c>
      <c r="E221" t="s">
        <v>249</v>
      </c>
      <c r="F221" t="n">
        <v>3201</v>
      </c>
      <c r="G221" t="s">
        <v>250</v>
      </c>
      <c r="H221" t="s">
        <v>251</v>
      </c>
      <c r="I221" t="n">
        <v>5</v>
      </c>
      <c r="J221" t="n">
        <v>458</v>
      </c>
      <c r="K221" t="s">
        <v>252</v>
      </c>
      <c r="L221" t="n">
        <v>282</v>
      </c>
      <c r="M221" t="n">
        <v>0.02</v>
      </c>
      <c r="N221" t="n">
        <v>53.6</v>
      </c>
      <c r="O221" t="s">
        <v>274</v>
      </c>
      <c r="P221" t="s">
        <v>275</v>
      </c>
      <c r="Q221" t="s">
        <v>275</v>
      </c>
      <c r="R221" t="s">
        <v>255</v>
      </c>
      <c r="S221" t="s">
        <v>251</v>
      </c>
      <c r="T221" t="n">
        <v>5</v>
      </c>
    </row>
    <row r="222" spans="1:20">
      <c r="A222" s="1" t="n">
        <v>32567</v>
      </c>
      <c r="B222" t="s">
        <v>276</v>
      </c>
      <c r="C222" t="n">
        <v>8</v>
      </c>
      <c r="D222" t="n">
        <v>20</v>
      </c>
      <c r="E222" t="s">
        <v>249</v>
      </c>
      <c r="F222" t="n">
        <v>3201</v>
      </c>
      <c r="G222" t="s">
        <v>250</v>
      </c>
      <c r="H222" t="s">
        <v>251</v>
      </c>
      <c r="I222" t="n">
        <v>5</v>
      </c>
      <c r="J222" t="n">
        <v>580</v>
      </c>
      <c r="K222" t="s">
        <v>270</v>
      </c>
      <c r="L222" t="n">
        <v>269</v>
      </c>
      <c r="M222" t="n">
        <v>0.06</v>
      </c>
      <c r="N222" t="n">
        <v>45.8</v>
      </c>
      <c r="O222" t="s">
        <v>274</v>
      </c>
      <c r="P222" t="s">
        <v>275</v>
      </c>
      <c r="Q222" t="s">
        <v>275</v>
      </c>
      <c r="R222" t="s">
        <v>255</v>
      </c>
      <c r="S222" t="s">
        <v>251</v>
      </c>
      <c r="T222" t="n">
        <v>5</v>
      </c>
    </row>
    <row r="223" spans="1:20">
      <c r="A223" s="1" t="n">
        <v>32598</v>
      </c>
      <c r="B223" t="s">
        <v>248</v>
      </c>
      <c r="C223" t="n">
        <v>1</v>
      </c>
      <c r="D223" t="n">
        <v>20</v>
      </c>
      <c r="E223" t="s">
        <v>249</v>
      </c>
      <c r="F223" t="n">
        <v>3201</v>
      </c>
      <c r="G223" t="s">
        <v>250</v>
      </c>
      <c r="H223" t="s">
        <v>251</v>
      </c>
      <c r="I223" t="n">
        <v>5</v>
      </c>
      <c r="J223" t="n">
        <v>458</v>
      </c>
      <c r="K223" t="s">
        <v>252</v>
      </c>
      <c r="L223" t="n">
        <v>669</v>
      </c>
      <c r="M223" t="n">
        <v>0.1</v>
      </c>
      <c r="N223" t="n">
        <v>35.6</v>
      </c>
      <c r="O223" t="s">
        <v>253</v>
      </c>
      <c r="P223" t="s">
        <v>254</v>
      </c>
      <c r="Q223" t="s">
        <v>254</v>
      </c>
      <c r="R223" t="s">
        <v>255</v>
      </c>
      <c r="S223" t="s">
        <v>251</v>
      </c>
      <c r="T223" t="n">
        <v>5</v>
      </c>
    </row>
    <row r="224" spans="1:20">
      <c r="A224" s="1" t="n">
        <v>32598</v>
      </c>
      <c r="B224" t="s">
        <v>263</v>
      </c>
      <c r="C224" t="n">
        <v>1</v>
      </c>
      <c r="D224" t="n">
        <v>213</v>
      </c>
      <c r="E224" t="s">
        <v>256</v>
      </c>
      <c r="F224" t="n">
        <v>3201</v>
      </c>
      <c r="G224" t="s">
        <v>250</v>
      </c>
      <c r="H224" t="s">
        <v>251</v>
      </c>
      <c r="I224" t="n">
        <v>5</v>
      </c>
      <c r="J224" t="n">
        <v>940</v>
      </c>
      <c r="K224" t="s">
        <v>257</v>
      </c>
      <c r="L224" t="n">
        <v>30</v>
      </c>
      <c r="M224" t="n">
        <v>0</v>
      </c>
      <c r="N224" t="n">
        <v>0</v>
      </c>
    </row>
    <row r="225" spans="1:20">
      <c r="A225" s="1" t="n">
        <v>32598</v>
      </c>
      <c r="B225" t="s">
        <v>276</v>
      </c>
      <c r="C225" t="n">
        <v>1</v>
      </c>
      <c r="D225" t="n">
        <v>508</v>
      </c>
      <c r="E225" t="s">
        <v>268</v>
      </c>
      <c r="F225" t="n">
        <v>3201</v>
      </c>
      <c r="G225" t="s">
        <v>250</v>
      </c>
      <c r="H225" t="s">
        <v>251</v>
      </c>
      <c r="I225" t="n">
        <v>5</v>
      </c>
      <c r="J225" t="n">
        <v>795</v>
      </c>
      <c r="K225" t="s">
        <v>262</v>
      </c>
      <c r="L225" t="n">
        <v>164</v>
      </c>
      <c r="M225" t="n">
        <v>0.22</v>
      </c>
      <c r="N225" t="n">
        <v>0</v>
      </c>
    </row>
    <row r="226" spans="1:20">
      <c r="A226" s="1" t="n">
        <v>32598</v>
      </c>
      <c r="B226" t="s">
        <v>276</v>
      </c>
      <c r="C226" t="n">
        <v>2</v>
      </c>
      <c r="D226" t="n">
        <v>20</v>
      </c>
      <c r="E226" t="s">
        <v>249</v>
      </c>
      <c r="F226" t="n">
        <v>3201</v>
      </c>
      <c r="G226" t="s">
        <v>250</v>
      </c>
      <c r="H226" t="s">
        <v>251</v>
      </c>
      <c r="I226" t="n">
        <v>5</v>
      </c>
      <c r="J226" t="n">
        <v>580</v>
      </c>
      <c r="K226" t="s">
        <v>270</v>
      </c>
      <c r="L226" t="n">
        <v>469</v>
      </c>
      <c r="M226" t="n">
        <v>0.05</v>
      </c>
      <c r="N226" t="n">
        <v>45.8</v>
      </c>
      <c r="O226" t="s">
        <v>274</v>
      </c>
      <c r="P226" t="s">
        <v>275</v>
      </c>
      <c r="Q226" t="s">
        <v>275</v>
      </c>
      <c r="R226" t="s">
        <v>255</v>
      </c>
      <c r="S226" t="s">
        <v>251</v>
      </c>
      <c r="T226" t="n">
        <v>5</v>
      </c>
    </row>
    <row r="227" spans="1:20">
      <c r="A227" s="1" t="n">
        <v>32598</v>
      </c>
      <c r="B227" t="s">
        <v>285</v>
      </c>
      <c r="C227" t="n">
        <v>1</v>
      </c>
      <c r="D227" t="n">
        <v>216</v>
      </c>
      <c r="E227" t="s">
        <v>286</v>
      </c>
      <c r="F227" t="n">
        <v>3201</v>
      </c>
      <c r="G227" t="s">
        <v>250</v>
      </c>
      <c r="H227" t="s">
        <v>251</v>
      </c>
      <c r="I227" t="n">
        <v>5</v>
      </c>
      <c r="J227" t="n">
        <v>785</v>
      </c>
      <c r="K227" t="s">
        <v>281</v>
      </c>
      <c r="L227" t="n">
        <v>59</v>
      </c>
      <c r="M227" t="n">
        <v>0</v>
      </c>
      <c r="N227" t="n">
        <v>0</v>
      </c>
    </row>
    <row r="228" spans="1:20">
      <c r="A228" s="1" t="n">
        <v>32628</v>
      </c>
      <c r="B228" t="s">
        <v>248</v>
      </c>
      <c r="C228" t="n">
        <v>1</v>
      </c>
      <c r="D228" t="n">
        <v>508</v>
      </c>
      <c r="E228" t="s">
        <v>268</v>
      </c>
      <c r="F228" t="n">
        <v>3201</v>
      </c>
      <c r="G228" t="s">
        <v>250</v>
      </c>
      <c r="H228" t="s">
        <v>251</v>
      </c>
      <c r="I228" t="n">
        <v>5</v>
      </c>
      <c r="J228" t="n">
        <v>795</v>
      </c>
      <c r="K228" t="s">
        <v>262</v>
      </c>
      <c r="L228" t="n">
        <v>271</v>
      </c>
      <c r="M228" t="n">
        <v>0.2</v>
      </c>
      <c r="N228" t="n">
        <v>0</v>
      </c>
    </row>
    <row r="229" spans="1:20">
      <c r="A229" s="1" t="n">
        <v>32628</v>
      </c>
      <c r="B229" t="s">
        <v>248</v>
      </c>
      <c r="C229" t="n">
        <v>2</v>
      </c>
      <c r="D229" t="n">
        <v>20</v>
      </c>
      <c r="E229" t="s">
        <v>249</v>
      </c>
      <c r="F229" t="n">
        <v>3201</v>
      </c>
      <c r="G229" t="s">
        <v>250</v>
      </c>
      <c r="H229" t="s">
        <v>251</v>
      </c>
      <c r="I229" t="n">
        <v>5</v>
      </c>
      <c r="J229" t="n">
        <v>458</v>
      </c>
      <c r="K229" t="s">
        <v>252</v>
      </c>
      <c r="L229" t="n">
        <v>403</v>
      </c>
      <c r="M229" t="n">
        <v>0.1</v>
      </c>
      <c r="N229" t="n">
        <v>35.7</v>
      </c>
      <c r="O229" t="s">
        <v>253</v>
      </c>
      <c r="P229" t="s">
        <v>254</v>
      </c>
      <c r="Q229" t="s">
        <v>254</v>
      </c>
      <c r="R229" t="s">
        <v>255</v>
      </c>
      <c r="S229" t="s">
        <v>251</v>
      </c>
      <c r="T229" t="n">
        <v>5</v>
      </c>
    </row>
    <row r="230" spans="1:20">
      <c r="A230" s="1" t="n">
        <v>32628</v>
      </c>
      <c r="B230" t="s">
        <v>248</v>
      </c>
      <c r="C230" t="n">
        <v>8</v>
      </c>
      <c r="D230" t="n">
        <v>20</v>
      </c>
      <c r="E230" t="s">
        <v>249</v>
      </c>
      <c r="F230" t="n">
        <v>3201</v>
      </c>
      <c r="G230" t="s">
        <v>250</v>
      </c>
      <c r="H230" t="s">
        <v>251</v>
      </c>
      <c r="I230" t="n">
        <v>5</v>
      </c>
      <c r="J230" t="n">
        <v>458</v>
      </c>
      <c r="K230" t="s">
        <v>252</v>
      </c>
      <c r="L230" t="n">
        <v>770</v>
      </c>
      <c r="M230" t="n">
        <v>0.1</v>
      </c>
      <c r="N230" t="n">
        <v>35.9</v>
      </c>
      <c r="O230" t="s">
        <v>253</v>
      </c>
      <c r="P230" t="s">
        <v>254</v>
      </c>
      <c r="Q230" t="s">
        <v>254</v>
      </c>
      <c r="R230" t="s">
        <v>255</v>
      </c>
      <c r="S230" t="s">
        <v>251</v>
      </c>
      <c r="T230" t="n">
        <v>5</v>
      </c>
    </row>
    <row r="231" spans="1:20">
      <c r="A231" s="1" t="n">
        <v>32628</v>
      </c>
      <c r="B231" t="s">
        <v>263</v>
      </c>
      <c r="C231" t="n">
        <v>1</v>
      </c>
      <c r="D231" t="n">
        <v>213</v>
      </c>
      <c r="E231" t="s">
        <v>256</v>
      </c>
      <c r="F231" t="n">
        <v>3201</v>
      </c>
      <c r="G231" t="s">
        <v>250</v>
      </c>
      <c r="H231" t="s">
        <v>251</v>
      </c>
      <c r="I231" t="n">
        <v>5</v>
      </c>
      <c r="J231" t="n">
        <v>515</v>
      </c>
      <c r="K231" t="s">
        <v>261</v>
      </c>
      <c r="L231" t="n">
        <v>25</v>
      </c>
      <c r="M231" t="n">
        <v>0</v>
      </c>
      <c r="N231" t="n">
        <v>0</v>
      </c>
    </row>
    <row r="232" spans="1:20">
      <c r="A232" s="1" t="n">
        <v>32628</v>
      </c>
      <c r="B232" t="s">
        <v>276</v>
      </c>
      <c r="C232" t="n">
        <v>1</v>
      </c>
      <c r="D232" t="n">
        <v>509</v>
      </c>
      <c r="E232" t="s">
        <v>269</v>
      </c>
      <c r="F232" t="n">
        <v>3201</v>
      </c>
      <c r="G232" t="s">
        <v>250</v>
      </c>
      <c r="H232" t="s">
        <v>251</v>
      </c>
      <c r="I232" t="n">
        <v>5</v>
      </c>
      <c r="J232" t="n">
        <v>160</v>
      </c>
      <c r="K232" t="s">
        <v>280</v>
      </c>
      <c r="L232" t="n">
        <v>42</v>
      </c>
      <c r="M232" t="n">
        <v>0.66</v>
      </c>
      <c r="N232" t="n">
        <v>0</v>
      </c>
    </row>
    <row r="233" spans="1:20">
      <c r="A233" s="1" t="n">
        <v>32628</v>
      </c>
      <c r="B233" t="s">
        <v>276</v>
      </c>
      <c r="C233" t="n">
        <v>2</v>
      </c>
      <c r="D233" t="n">
        <v>508</v>
      </c>
      <c r="E233" t="s">
        <v>268</v>
      </c>
      <c r="F233" t="n">
        <v>3201</v>
      </c>
      <c r="G233" t="s">
        <v>250</v>
      </c>
      <c r="H233" t="s">
        <v>251</v>
      </c>
      <c r="I233" t="n">
        <v>5</v>
      </c>
      <c r="J233" t="n">
        <v>795</v>
      </c>
      <c r="K233" t="s">
        <v>262</v>
      </c>
      <c r="L233" t="n">
        <v>107</v>
      </c>
      <c r="M233" t="n">
        <v>0.19</v>
      </c>
      <c r="N233" t="n">
        <v>0</v>
      </c>
    </row>
    <row r="234" spans="1:20">
      <c r="A234" s="1" t="n">
        <v>32628</v>
      </c>
      <c r="B234" t="s">
        <v>276</v>
      </c>
      <c r="C234" t="n">
        <v>3</v>
      </c>
      <c r="D234" t="n">
        <v>20</v>
      </c>
      <c r="E234" t="s">
        <v>249</v>
      </c>
      <c r="F234" t="n">
        <v>3201</v>
      </c>
      <c r="G234" t="s">
        <v>250</v>
      </c>
      <c r="H234" t="s">
        <v>251</v>
      </c>
      <c r="I234" t="n">
        <v>5</v>
      </c>
      <c r="J234" t="n">
        <v>160</v>
      </c>
      <c r="K234" t="s">
        <v>280</v>
      </c>
      <c r="L234" t="n">
        <v>588</v>
      </c>
      <c r="M234" t="n">
        <v>1</v>
      </c>
      <c r="N234" t="n">
        <v>43.4</v>
      </c>
      <c r="O234" t="s">
        <v>274</v>
      </c>
      <c r="P234" t="s">
        <v>275</v>
      </c>
      <c r="Q234" t="s">
        <v>275</v>
      </c>
      <c r="R234" t="s">
        <v>255</v>
      </c>
      <c r="S234" t="s">
        <v>251</v>
      </c>
      <c r="T234" t="n">
        <v>5</v>
      </c>
    </row>
    <row r="235" spans="1:20">
      <c r="A235" s="1" t="n">
        <v>32628</v>
      </c>
      <c r="B235" t="s">
        <v>276</v>
      </c>
      <c r="C235" t="n">
        <v>4</v>
      </c>
      <c r="D235" t="n">
        <v>20</v>
      </c>
      <c r="E235" t="s">
        <v>249</v>
      </c>
      <c r="F235" t="n">
        <v>3201</v>
      </c>
      <c r="G235" t="s">
        <v>250</v>
      </c>
      <c r="H235" t="s">
        <v>251</v>
      </c>
      <c r="I235" t="n">
        <v>5</v>
      </c>
      <c r="J235" t="n">
        <v>160</v>
      </c>
      <c r="K235" t="s">
        <v>280</v>
      </c>
      <c r="L235" t="n">
        <v>653</v>
      </c>
      <c r="M235" t="n">
        <v>0.05</v>
      </c>
      <c r="N235" t="n">
        <v>35.3</v>
      </c>
      <c r="O235" t="s">
        <v>274</v>
      </c>
      <c r="P235" t="s">
        <v>275</v>
      </c>
      <c r="Q235" t="s">
        <v>275</v>
      </c>
      <c r="R235" t="s">
        <v>255</v>
      </c>
      <c r="S235" t="s">
        <v>251</v>
      </c>
      <c r="T235" t="n">
        <v>5</v>
      </c>
    </row>
    <row r="236" spans="1:20">
      <c r="A236" s="1" t="n">
        <v>32628</v>
      </c>
      <c r="B236" t="s">
        <v>276</v>
      </c>
      <c r="C236" t="n">
        <v>5</v>
      </c>
      <c r="D236" t="n">
        <v>20</v>
      </c>
      <c r="E236" t="s">
        <v>249</v>
      </c>
      <c r="F236" t="n">
        <v>3201</v>
      </c>
      <c r="G236" t="s">
        <v>250</v>
      </c>
      <c r="H236" t="s">
        <v>251</v>
      </c>
      <c r="I236" t="n">
        <v>5</v>
      </c>
      <c r="J236" t="n">
        <v>280</v>
      </c>
      <c r="K236" t="s">
        <v>273</v>
      </c>
      <c r="L236" t="n">
        <v>500</v>
      </c>
      <c r="M236" t="n">
        <v>0.09</v>
      </c>
      <c r="N236" t="n">
        <v>33.1</v>
      </c>
      <c r="O236" t="s">
        <v>274</v>
      </c>
      <c r="P236" t="s">
        <v>275</v>
      </c>
      <c r="Q236" t="s">
        <v>275</v>
      </c>
      <c r="R236" t="s">
        <v>255</v>
      </c>
      <c r="S236" t="s">
        <v>251</v>
      </c>
      <c r="T236" t="n">
        <v>5</v>
      </c>
    </row>
    <row r="237" spans="1:20">
      <c r="A237" s="1" t="n">
        <v>32628</v>
      </c>
      <c r="B237" t="s">
        <v>276</v>
      </c>
      <c r="C237" t="n">
        <v>6</v>
      </c>
      <c r="D237" t="n">
        <v>20</v>
      </c>
      <c r="E237" t="s">
        <v>249</v>
      </c>
      <c r="F237" t="n">
        <v>3201</v>
      </c>
      <c r="G237" t="s">
        <v>250</v>
      </c>
      <c r="H237" t="s">
        <v>251</v>
      </c>
      <c r="I237" t="n">
        <v>5</v>
      </c>
      <c r="J237" t="n">
        <v>580</v>
      </c>
      <c r="K237" t="s">
        <v>270</v>
      </c>
      <c r="L237" t="n">
        <v>502</v>
      </c>
      <c r="M237" t="n">
        <v>0.03</v>
      </c>
      <c r="N237" t="n">
        <v>46.2</v>
      </c>
      <c r="O237" t="s">
        <v>274</v>
      </c>
      <c r="P237" t="s">
        <v>275</v>
      </c>
      <c r="Q237" t="s">
        <v>275</v>
      </c>
      <c r="R237" t="s">
        <v>255</v>
      </c>
      <c r="S237" t="s">
        <v>251</v>
      </c>
      <c r="T237" t="n">
        <v>5</v>
      </c>
    </row>
    <row r="238" spans="1:20">
      <c r="A238" s="1" t="n">
        <v>32659</v>
      </c>
      <c r="B238" t="s">
        <v>248</v>
      </c>
      <c r="C238" t="n">
        <v>1</v>
      </c>
      <c r="D238" t="n">
        <v>508</v>
      </c>
      <c r="E238" t="s">
        <v>268</v>
      </c>
      <c r="F238" t="n">
        <v>3201</v>
      </c>
      <c r="G238" t="s">
        <v>250</v>
      </c>
      <c r="H238" t="s">
        <v>251</v>
      </c>
      <c r="I238" t="n">
        <v>5</v>
      </c>
      <c r="J238" t="n">
        <v>795</v>
      </c>
      <c r="K238" t="s">
        <v>262</v>
      </c>
      <c r="L238" t="n">
        <v>223</v>
      </c>
      <c r="M238" t="n">
        <v>0.2</v>
      </c>
      <c r="N238" t="n">
        <v>0</v>
      </c>
    </row>
    <row r="239" spans="1:20">
      <c r="A239" s="1" t="n">
        <v>32659</v>
      </c>
      <c r="B239" t="s">
        <v>248</v>
      </c>
      <c r="C239" t="n">
        <v>2</v>
      </c>
      <c r="D239" t="n">
        <v>20</v>
      </c>
      <c r="E239" t="s">
        <v>249</v>
      </c>
      <c r="F239" t="n">
        <v>3201</v>
      </c>
      <c r="G239" t="s">
        <v>250</v>
      </c>
      <c r="H239" t="s">
        <v>251</v>
      </c>
      <c r="I239" t="n">
        <v>5</v>
      </c>
      <c r="J239" t="n">
        <v>458</v>
      </c>
      <c r="K239" t="s">
        <v>252</v>
      </c>
      <c r="L239" t="n">
        <v>508</v>
      </c>
      <c r="M239" t="n">
        <v>0.1</v>
      </c>
      <c r="N239" t="n">
        <v>35.6</v>
      </c>
      <c r="O239" t="s">
        <v>253</v>
      </c>
      <c r="P239" t="s">
        <v>254</v>
      </c>
      <c r="Q239" t="s">
        <v>254</v>
      </c>
      <c r="R239" t="s">
        <v>255</v>
      </c>
      <c r="S239" t="s">
        <v>251</v>
      </c>
      <c r="T239" t="n">
        <v>5</v>
      </c>
    </row>
    <row r="240" spans="1:20">
      <c r="A240" s="1" t="n">
        <v>32659</v>
      </c>
      <c r="B240" t="s">
        <v>248</v>
      </c>
      <c r="C240" t="n">
        <v>10</v>
      </c>
      <c r="D240" t="n">
        <v>20</v>
      </c>
      <c r="E240" t="s">
        <v>249</v>
      </c>
      <c r="F240" t="n">
        <v>3201</v>
      </c>
      <c r="G240" t="s">
        <v>250</v>
      </c>
      <c r="H240" t="s">
        <v>251</v>
      </c>
      <c r="I240" t="n">
        <v>5</v>
      </c>
      <c r="J240" t="n">
        <v>458</v>
      </c>
      <c r="K240" t="s">
        <v>252</v>
      </c>
      <c r="L240" t="n">
        <v>758</v>
      </c>
      <c r="M240" t="n">
        <v>0.1</v>
      </c>
      <c r="N240" t="n">
        <v>35.6</v>
      </c>
      <c r="O240" t="s">
        <v>253</v>
      </c>
      <c r="P240" t="s">
        <v>254</v>
      </c>
      <c r="Q240" t="s">
        <v>254</v>
      </c>
      <c r="R240" t="s">
        <v>255</v>
      </c>
      <c r="S240" t="s">
        <v>251</v>
      </c>
      <c r="T240" t="n">
        <v>5</v>
      </c>
    </row>
    <row r="241" spans="1:20">
      <c r="A241" s="1" t="n">
        <v>32659</v>
      </c>
      <c r="B241" t="s">
        <v>263</v>
      </c>
      <c r="C241" t="n">
        <v>1</v>
      </c>
      <c r="D241" t="n">
        <v>213</v>
      </c>
      <c r="E241" t="s">
        <v>256</v>
      </c>
      <c r="F241" t="n">
        <v>3201</v>
      </c>
      <c r="G241" t="s">
        <v>250</v>
      </c>
      <c r="H241" t="s">
        <v>251</v>
      </c>
      <c r="I241" t="n">
        <v>5</v>
      </c>
      <c r="J241" t="n">
        <v>795</v>
      </c>
      <c r="K241" t="s">
        <v>262</v>
      </c>
      <c r="L241" t="n">
        <v>29</v>
      </c>
      <c r="M241" t="n">
        <v>0</v>
      </c>
      <c r="N241" t="n">
        <v>0</v>
      </c>
    </row>
    <row r="242" spans="1:20">
      <c r="A242" s="1" t="n">
        <v>32659</v>
      </c>
      <c r="B242" t="s">
        <v>276</v>
      </c>
      <c r="C242" t="n">
        <v>1</v>
      </c>
      <c r="D242" t="n">
        <v>20</v>
      </c>
      <c r="E242" t="s">
        <v>249</v>
      </c>
      <c r="F242" t="n">
        <v>3201</v>
      </c>
      <c r="G242" t="s">
        <v>250</v>
      </c>
      <c r="H242" t="s">
        <v>251</v>
      </c>
      <c r="I242" t="n">
        <v>5</v>
      </c>
      <c r="J242" t="n">
        <v>458</v>
      </c>
      <c r="K242" t="s">
        <v>252</v>
      </c>
      <c r="L242" t="n">
        <v>498</v>
      </c>
      <c r="M242" t="n">
        <v>0.01</v>
      </c>
      <c r="N242" t="n">
        <v>40.4</v>
      </c>
      <c r="O242" t="s">
        <v>274</v>
      </c>
      <c r="P242" t="s">
        <v>275</v>
      </c>
      <c r="Q242" t="s">
        <v>275</v>
      </c>
      <c r="R242" t="s">
        <v>255</v>
      </c>
      <c r="S242" t="s">
        <v>251</v>
      </c>
      <c r="T242" t="n">
        <v>5</v>
      </c>
    </row>
    <row r="243" spans="1:20">
      <c r="A243" s="1" t="n">
        <v>32659</v>
      </c>
      <c r="B243" t="s">
        <v>276</v>
      </c>
      <c r="C243" t="n">
        <v>2</v>
      </c>
      <c r="D243" t="n">
        <v>20</v>
      </c>
      <c r="E243" t="s">
        <v>249</v>
      </c>
      <c r="F243" t="n">
        <v>3201</v>
      </c>
      <c r="G243" t="s">
        <v>250</v>
      </c>
      <c r="H243" t="s">
        <v>251</v>
      </c>
      <c r="I243" t="n">
        <v>5</v>
      </c>
      <c r="J243" t="n">
        <v>458</v>
      </c>
      <c r="K243" t="s">
        <v>252</v>
      </c>
      <c r="L243" t="n">
        <v>193</v>
      </c>
      <c r="M243" t="n">
        <v>0.19</v>
      </c>
      <c r="N243" t="n">
        <v>21.6</v>
      </c>
      <c r="O243" t="s">
        <v>274</v>
      </c>
      <c r="P243" t="s">
        <v>275</v>
      </c>
      <c r="Q243" t="s">
        <v>275</v>
      </c>
      <c r="R243" t="s">
        <v>255</v>
      </c>
      <c r="S243" t="s">
        <v>251</v>
      </c>
      <c r="T243" t="n">
        <v>5</v>
      </c>
    </row>
    <row r="244" spans="1:20">
      <c r="A244" s="1" t="n">
        <v>32659</v>
      </c>
      <c r="B244" t="s">
        <v>276</v>
      </c>
      <c r="C244" t="n">
        <v>3</v>
      </c>
      <c r="D244" t="n">
        <v>20</v>
      </c>
      <c r="E244" t="s">
        <v>249</v>
      </c>
      <c r="F244" t="n">
        <v>3201</v>
      </c>
      <c r="G244" t="s">
        <v>250</v>
      </c>
      <c r="H244" t="s">
        <v>251</v>
      </c>
      <c r="I244" t="n">
        <v>5</v>
      </c>
      <c r="J244" t="n">
        <v>580</v>
      </c>
      <c r="K244" t="s">
        <v>270</v>
      </c>
      <c r="L244" t="n">
        <v>285</v>
      </c>
      <c r="M244" t="n">
        <v>0.01</v>
      </c>
      <c r="N244" t="n">
        <v>46.6</v>
      </c>
      <c r="O244" t="s">
        <v>274</v>
      </c>
      <c r="P244" t="s">
        <v>275</v>
      </c>
      <c r="Q244" t="s">
        <v>275</v>
      </c>
      <c r="R244" t="s">
        <v>255</v>
      </c>
      <c r="S244" t="s">
        <v>251</v>
      </c>
      <c r="T244" t="n">
        <v>5</v>
      </c>
    </row>
    <row r="245" spans="1:20">
      <c r="A245" s="1" t="n">
        <v>32689</v>
      </c>
      <c r="B245" t="s">
        <v>248</v>
      </c>
      <c r="C245" t="n">
        <v>1</v>
      </c>
      <c r="D245" t="n">
        <v>508</v>
      </c>
      <c r="E245" t="s">
        <v>268</v>
      </c>
      <c r="F245" t="n">
        <v>3201</v>
      </c>
      <c r="G245" t="s">
        <v>250</v>
      </c>
      <c r="H245" t="s">
        <v>251</v>
      </c>
      <c r="I245" t="n">
        <v>5</v>
      </c>
      <c r="J245" t="n">
        <v>795</v>
      </c>
      <c r="K245" t="s">
        <v>262</v>
      </c>
      <c r="L245" t="n">
        <v>262</v>
      </c>
      <c r="M245" t="n">
        <v>0.1</v>
      </c>
      <c r="N245" t="n">
        <v>0</v>
      </c>
    </row>
    <row r="246" spans="1:20">
      <c r="A246" s="1" t="n">
        <v>32689</v>
      </c>
      <c r="B246" t="s">
        <v>248</v>
      </c>
      <c r="C246" t="n">
        <v>2</v>
      </c>
      <c r="D246" t="n">
        <v>213</v>
      </c>
      <c r="E246" t="s">
        <v>256</v>
      </c>
      <c r="F246" t="n">
        <v>3201</v>
      </c>
      <c r="G246" t="s">
        <v>250</v>
      </c>
      <c r="H246" t="s">
        <v>251</v>
      </c>
      <c r="I246" t="n">
        <v>5</v>
      </c>
      <c r="J246" t="n">
        <v>520</v>
      </c>
      <c r="K246" t="s">
        <v>283</v>
      </c>
      <c r="L246" t="n">
        <v>169</v>
      </c>
      <c r="M246" t="n">
        <v>0</v>
      </c>
      <c r="N246" t="n">
        <v>0</v>
      </c>
    </row>
    <row r="247" spans="1:20">
      <c r="A247" s="1" t="n">
        <v>32689</v>
      </c>
      <c r="B247" t="s">
        <v>248</v>
      </c>
      <c r="C247" t="n">
        <v>3</v>
      </c>
      <c r="D247" t="n">
        <v>20</v>
      </c>
      <c r="E247" t="s">
        <v>249</v>
      </c>
      <c r="F247" t="n">
        <v>3201</v>
      </c>
      <c r="G247" t="s">
        <v>250</v>
      </c>
      <c r="H247" t="s">
        <v>251</v>
      </c>
      <c r="I247" t="n">
        <v>5</v>
      </c>
      <c r="J247" t="n">
        <v>458</v>
      </c>
      <c r="K247" t="s">
        <v>252</v>
      </c>
      <c r="L247" t="n">
        <v>456</v>
      </c>
      <c r="M247" t="n">
        <v>0.1</v>
      </c>
      <c r="N247" t="n">
        <v>35.8</v>
      </c>
      <c r="O247" t="s">
        <v>253</v>
      </c>
      <c r="P247" t="s">
        <v>254</v>
      </c>
      <c r="Q247" t="s">
        <v>254</v>
      </c>
      <c r="R247" t="s">
        <v>255</v>
      </c>
      <c r="S247" t="s">
        <v>251</v>
      </c>
      <c r="T247" t="n">
        <v>5</v>
      </c>
    </row>
    <row r="248" spans="1:20">
      <c r="A248" s="1" t="n">
        <v>32689</v>
      </c>
      <c r="B248" t="s">
        <v>248</v>
      </c>
      <c r="C248" t="n">
        <v>9</v>
      </c>
      <c r="D248" t="n">
        <v>20</v>
      </c>
      <c r="E248" t="s">
        <v>249</v>
      </c>
      <c r="F248" t="n">
        <v>3201</v>
      </c>
      <c r="G248" t="s">
        <v>250</v>
      </c>
      <c r="H248" t="s">
        <v>251</v>
      </c>
      <c r="I248" t="n">
        <v>5</v>
      </c>
      <c r="J248" t="n">
        <v>458</v>
      </c>
      <c r="K248" t="s">
        <v>252</v>
      </c>
      <c r="L248" t="n">
        <v>403</v>
      </c>
      <c r="M248" t="n">
        <v>0.1</v>
      </c>
      <c r="N248" t="n">
        <v>35.5</v>
      </c>
      <c r="O248" t="s">
        <v>253</v>
      </c>
      <c r="P248" t="s">
        <v>254</v>
      </c>
      <c r="Q248" t="s">
        <v>254</v>
      </c>
      <c r="R248" t="s">
        <v>255</v>
      </c>
      <c r="S248" t="s">
        <v>251</v>
      </c>
      <c r="T248" t="n">
        <v>5</v>
      </c>
    </row>
    <row r="249" spans="1:20">
      <c r="A249" s="1" t="n">
        <v>32689</v>
      </c>
      <c r="B249" t="s">
        <v>263</v>
      </c>
      <c r="C249" t="n">
        <v>1</v>
      </c>
      <c r="D249" t="n">
        <v>213</v>
      </c>
      <c r="E249" t="s">
        <v>256</v>
      </c>
      <c r="F249" t="n">
        <v>3201</v>
      </c>
      <c r="G249" t="s">
        <v>250</v>
      </c>
      <c r="H249" t="s">
        <v>251</v>
      </c>
      <c r="I249" t="n">
        <v>5</v>
      </c>
      <c r="J249" t="n">
        <v>795</v>
      </c>
      <c r="K249" t="s">
        <v>262</v>
      </c>
      <c r="L249" t="n">
        <v>15</v>
      </c>
      <c r="M249" t="n">
        <v>0</v>
      </c>
      <c r="N249" t="n">
        <v>0</v>
      </c>
    </row>
    <row r="250" spans="1:20">
      <c r="A250" s="1" t="n">
        <v>32689</v>
      </c>
      <c r="B250" t="s">
        <v>276</v>
      </c>
      <c r="C250" t="n">
        <v>1</v>
      </c>
      <c r="D250" t="n">
        <v>20</v>
      </c>
      <c r="E250" t="s">
        <v>249</v>
      </c>
      <c r="F250" t="n">
        <v>3201</v>
      </c>
      <c r="G250" t="s">
        <v>250</v>
      </c>
      <c r="H250" t="s">
        <v>251</v>
      </c>
      <c r="I250" t="n">
        <v>5</v>
      </c>
      <c r="J250" t="n">
        <v>160</v>
      </c>
      <c r="K250" t="s">
        <v>280</v>
      </c>
      <c r="L250" t="n">
        <v>342</v>
      </c>
      <c r="M250" t="n">
        <v>0.02</v>
      </c>
      <c r="N250" t="n">
        <v>37.2</v>
      </c>
      <c r="O250" t="s">
        <v>274</v>
      </c>
      <c r="P250" t="s">
        <v>275</v>
      </c>
      <c r="Q250" t="s">
        <v>275</v>
      </c>
      <c r="R250" t="s">
        <v>255</v>
      </c>
      <c r="S250" t="s">
        <v>251</v>
      </c>
      <c r="T250" t="n">
        <v>5</v>
      </c>
    </row>
    <row r="251" spans="1:20">
      <c r="A251" s="1" t="n">
        <v>32689</v>
      </c>
      <c r="B251" t="s">
        <v>276</v>
      </c>
      <c r="C251" t="n">
        <v>2</v>
      </c>
      <c r="D251" t="n">
        <v>20</v>
      </c>
      <c r="E251" t="s">
        <v>249</v>
      </c>
      <c r="F251" t="n">
        <v>3201</v>
      </c>
      <c r="G251" t="s">
        <v>250</v>
      </c>
      <c r="H251" t="s">
        <v>251</v>
      </c>
      <c r="I251" t="n">
        <v>5</v>
      </c>
      <c r="J251" t="n">
        <v>580</v>
      </c>
      <c r="K251" t="s">
        <v>270</v>
      </c>
      <c r="L251" t="n">
        <v>513</v>
      </c>
      <c r="M251" t="n">
        <v>0.01</v>
      </c>
      <c r="N251" t="n">
        <v>46</v>
      </c>
      <c r="O251" t="s">
        <v>274</v>
      </c>
      <c r="P251" t="s">
        <v>275</v>
      </c>
      <c r="Q251" t="s">
        <v>275</v>
      </c>
      <c r="R251" t="s">
        <v>255</v>
      </c>
      <c r="S251" t="s">
        <v>251</v>
      </c>
      <c r="T251" t="n">
        <v>5</v>
      </c>
    </row>
    <row r="252" spans="1:20">
      <c r="A252" s="1" t="n">
        <v>32689</v>
      </c>
      <c r="B252" t="s">
        <v>276</v>
      </c>
      <c r="C252" t="n">
        <v>3</v>
      </c>
      <c r="D252" t="n">
        <v>20</v>
      </c>
      <c r="E252" t="s">
        <v>249</v>
      </c>
      <c r="F252" t="n">
        <v>3201</v>
      </c>
      <c r="G252" t="s">
        <v>250</v>
      </c>
      <c r="H252" t="s">
        <v>251</v>
      </c>
      <c r="I252" t="n">
        <v>5</v>
      </c>
      <c r="J252" t="n">
        <v>580</v>
      </c>
      <c r="K252" t="s">
        <v>270</v>
      </c>
      <c r="L252" t="n">
        <v>589</v>
      </c>
      <c r="M252" t="n">
        <v>0.01</v>
      </c>
      <c r="N252" t="n">
        <v>46.3</v>
      </c>
      <c r="O252" t="s">
        <v>274</v>
      </c>
      <c r="P252" t="s">
        <v>275</v>
      </c>
      <c r="Q252" t="s">
        <v>275</v>
      </c>
      <c r="R252" t="s">
        <v>255</v>
      </c>
      <c r="S252" t="s">
        <v>251</v>
      </c>
      <c r="T252" t="n">
        <v>5</v>
      </c>
    </row>
    <row r="253" spans="1:20">
      <c r="A253" s="1" t="n">
        <v>32720</v>
      </c>
      <c r="B253" t="s">
        <v>248</v>
      </c>
      <c r="C253" t="n">
        <v>6</v>
      </c>
      <c r="D253" t="n">
        <v>20</v>
      </c>
      <c r="E253" t="s">
        <v>249</v>
      </c>
      <c r="F253" t="n">
        <v>3201</v>
      </c>
      <c r="G253" t="s">
        <v>250</v>
      </c>
      <c r="H253" t="s">
        <v>251</v>
      </c>
      <c r="I253" t="n">
        <v>5</v>
      </c>
      <c r="J253" t="n">
        <v>458</v>
      </c>
      <c r="K253" t="s">
        <v>252</v>
      </c>
      <c r="L253" t="n">
        <v>723</v>
      </c>
      <c r="M253" t="n">
        <v>0.1</v>
      </c>
      <c r="N253" t="n">
        <v>35.6</v>
      </c>
      <c r="O253" t="s">
        <v>253</v>
      </c>
      <c r="P253" t="s">
        <v>254</v>
      </c>
      <c r="Q253" t="s">
        <v>254</v>
      </c>
      <c r="R253" t="s">
        <v>255</v>
      </c>
      <c r="S253" t="s">
        <v>251</v>
      </c>
      <c r="T253" t="n">
        <v>5</v>
      </c>
    </row>
    <row r="254" spans="1:20">
      <c r="A254" s="1" t="n">
        <v>32720</v>
      </c>
      <c r="B254" t="s">
        <v>276</v>
      </c>
      <c r="C254" t="n">
        <v>1</v>
      </c>
      <c r="D254" t="n">
        <v>20</v>
      </c>
      <c r="E254" t="s">
        <v>249</v>
      </c>
      <c r="F254" t="n">
        <v>3201</v>
      </c>
      <c r="G254" t="s">
        <v>250</v>
      </c>
      <c r="H254" t="s">
        <v>251</v>
      </c>
      <c r="I254" t="n">
        <v>5</v>
      </c>
      <c r="J254" t="n">
        <v>160</v>
      </c>
      <c r="K254" t="s">
        <v>280</v>
      </c>
      <c r="L254" t="n">
        <v>625</v>
      </c>
      <c r="M254" t="n">
        <v>0.01</v>
      </c>
      <c r="N254" t="n">
        <v>48.8</v>
      </c>
      <c r="O254" t="s">
        <v>274</v>
      </c>
      <c r="P254" t="s">
        <v>275</v>
      </c>
      <c r="Q254" t="s">
        <v>275</v>
      </c>
      <c r="R254" t="s">
        <v>255</v>
      </c>
      <c r="S254" t="s">
        <v>251</v>
      </c>
      <c r="T254" t="n">
        <v>5</v>
      </c>
    </row>
    <row r="255" spans="1:20">
      <c r="A255" s="1" t="n">
        <v>32720</v>
      </c>
      <c r="B255" t="s">
        <v>276</v>
      </c>
      <c r="C255" t="n">
        <v>2</v>
      </c>
      <c r="D255" t="n">
        <v>20</v>
      </c>
      <c r="E255" t="s">
        <v>249</v>
      </c>
      <c r="F255" t="n">
        <v>3201</v>
      </c>
      <c r="G255" t="s">
        <v>250</v>
      </c>
      <c r="H255" t="s">
        <v>251</v>
      </c>
      <c r="I255" t="n">
        <v>5</v>
      </c>
      <c r="J255" t="n">
        <v>280</v>
      </c>
      <c r="K255" t="s">
        <v>273</v>
      </c>
      <c r="L255" t="n">
        <v>569</v>
      </c>
      <c r="M255" t="n">
        <v>0.07000000000000001</v>
      </c>
      <c r="N255" t="n">
        <v>32.3</v>
      </c>
      <c r="O255" t="s">
        <v>274</v>
      </c>
      <c r="P255" t="s">
        <v>275</v>
      </c>
      <c r="Q255" t="s">
        <v>275</v>
      </c>
      <c r="R255" t="s">
        <v>255</v>
      </c>
      <c r="S255" t="s">
        <v>251</v>
      </c>
      <c r="T255" t="n">
        <v>5</v>
      </c>
    </row>
    <row r="256" spans="1:20">
      <c r="A256" s="1" t="n">
        <v>32720</v>
      </c>
      <c r="B256" t="s">
        <v>276</v>
      </c>
      <c r="C256" t="n">
        <v>3</v>
      </c>
      <c r="D256" t="n">
        <v>20</v>
      </c>
      <c r="E256" t="s">
        <v>249</v>
      </c>
      <c r="F256" t="n">
        <v>3201</v>
      </c>
      <c r="G256" t="s">
        <v>250</v>
      </c>
      <c r="H256" t="s">
        <v>251</v>
      </c>
      <c r="I256" t="n">
        <v>5</v>
      </c>
      <c r="J256" t="n">
        <v>458</v>
      </c>
      <c r="K256" t="s">
        <v>252</v>
      </c>
      <c r="L256" t="n">
        <v>504</v>
      </c>
      <c r="M256" t="n">
        <v>0.19</v>
      </c>
      <c r="N256" t="n">
        <v>23.1</v>
      </c>
      <c r="O256" t="s">
        <v>274</v>
      </c>
      <c r="P256" t="s">
        <v>275</v>
      </c>
      <c r="Q256" t="s">
        <v>275</v>
      </c>
      <c r="R256" t="s">
        <v>255</v>
      </c>
      <c r="S256" t="s">
        <v>251</v>
      </c>
      <c r="T256" t="n">
        <v>5</v>
      </c>
    </row>
    <row r="257" spans="1:20">
      <c r="A257" s="1" t="n">
        <v>32751</v>
      </c>
      <c r="B257" t="s">
        <v>248</v>
      </c>
      <c r="C257" t="n">
        <v>1</v>
      </c>
      <c r="D257" t="n">
        <v>508</v>
      </c>
      <c r="E257" t="s">
        <v>268</v>
      </c>
      <c r="F257" t="n">
        <v>3201</v>
      </c>
      <c r="G257" t="s">
        <v>250</v>
      </c>
      <c r="H257" t="s">
        <v>251</v>
      </c>
      <c r="I257" t="n">
        <v>5</v>
      </c>
      <c r="J257" t="n">
        <v>795</v>
      </c>
      <c r="K257" t="s">
        <v>262</v>
      </c>
      <c r="L257" t="n">
        <v>246</v>
      </c>
      <c r="M257" t="n">
        <v>0.24</v>
      </c>
      <c r="N257" t="n">
        <v>0</v>
      </c>
    </row>
    <row r="258" spans="1:20">
      <c r="A258" s="1" t="n">
        <v>32751</v>
      </c>
      <c r="B258" t="s">
        <v>248</v>
      </c>
      <c r="C258" t="n">
        <v>13</v>
      </c>
      <c r="D258" t="n">
        <v>20</v>
      </c>
      <c r="E258" t="s">
        <v>249</v>
      </c>
      <c r="F258" t="n">
        <v>3201</v>
      </c>
      <c r="G258" t="s">
        <v>250</v>
      </c>
      <c r="H258" t="s">
        <v>251</v>
      </c>
      <c r="I258" t="n">
        <v>5</v>
      </c>
      <c r="J258" t="n">
        <v>458</v>
      </c>
      <c r="K258" t="s">
        <v>252</v>
      </c>
      <c r="L258" t="n">
        <v>1077</v>
      </c>
      <c r="M258" t="n">
        <v>0.1</v>
      </c>
      <c r="N258" t="n">
        <v>35.8</v>
      </c>
      <c r="O258" t="s">
        <v>253</v>
      </c>
      <c r="P258" t="s">
        <v>254</v>
      </c>
      <c r="Q258" t="s">
        <v>254</v>
      </c>
      <c r="R258" t="s">
        <v>255</v>
      </c>
      <c r="S258" t="s">
        <v>251</v>
      </c>
      <c r="T258" t="n">
        <v>5</v>
      </c>
    </row>
    <row r="259" spans="1:20">
      <c r="A259" s="1" t="n">
        <v>32751</v>
      </c>
      <c r="B259" t="s">
        <v>248</v>
      </c>
      <c r="C259" t="n">
        <v>14</v>
      </c>
      <c r="D259" t="n">
        <v>20</v>
      </c>
      <c r="E259" t="s">
        <v>249</v>
      </c>
      <c r="F259" t="n">
        <v>3201</v>
      </c>
      <c r="G259" t="s">
        <v>250</v>
      </c>
      <c r="H259" t="s">
        <v>251</v>
      </c>
      <c r="I259" t="n">
        <v>5</v>
      </c>
      <c r="J259" t="n">
        <v>458</v>
      </c>
      <c r="K259" t="s">
        <v>252</v>
      </c>
      <c r="L259" t="n">
        <v>399</v>
      </c>
      <c r="M259" t="n">
        <v>0.1</v>
      </c>
      <c r="N259" t="n">
        <v>35.2</v>
      </c>
      <c r="O259" t="s">
        <v>253</v>
      </c>
      <c r="P259" t="s">
        <v>254</v>
      </c>
      <c r="Q259" t="s">
        <v>254</v>
      </c>
      <c r="R259" t="s">
        <v>255</v>
      </c>
      <c r="S259" t="s">
        <v>251</v>
      </c>
      <c r="T259" t="n">
        <v>5</v>
      </c>
    </row>
    <row r="260" spans="1:20">
      <c r="A260" s="1" t="n">
        <v>32751</v>
      </c>
      <c r="B260" t="s">
        <v>263</v>
      </c>
      <c r="C260" t="n">
        <v>1</v>
      </c>
      <c r="D260" t="n">
        <v>213</v>
      </c>
      <c r="E260" t="s">
        <v>256</v>
      </c>
      <c r="F260" t="n">
        <v>3201</v>
      </c>
      <c r="G260" t="s">
        <v>250</v>
      </c>
      <c r="H260" t="s">
        <v>251</v>
      </c>
      <c r="I260" t="n">
        <v>5</v>
      </c>
      <c r="J260" t="n">
        <v>785</v>
      </c>
      <c r="K260" t="s">
        <v>281</v>
      </c>
      <c r="L260" t="n">
        <v>15</v>
      </c>
      <c r="M260" t="n">
        <v>0</v>
      </c>
      <c r="N260" t="n">
        <v>0</v>
      </c>
    </row>
    <row r="261" spans="1:20">
      <c r="A261" s="1" t="n">
        <v>32751</v>
      </c>
      <c r="B261" t="s">
        <v>263</v>
      </c>
      <c r="C261" t="n">
        <v>2</v>
      </c>
      <c r="D261" t="n">
        <v>213</v>
      </c>
      <c r="E261" t="s">
        <v>256</v>
      </c>
      <c r="F261" t="n">
        <v>3201</v>
      </c>
      <c r="G261" t="s">
        <v>250</v>
      </c>
      <c r="H261" t="s">
        <v>251</v>
      </c>
      <c r="I261" t="n">
        <v>5</v>
      </c>
      <c r="J261" t="n">
        <v>795</v>
      </c>
      <c r="K261" t="s">
        <v>262</v>
      </c>
      <c r="L261" t="n">
        <v>15</v>
      </c>
      <c r="M261" t="n">
        <v>0</v>
      </c>
      <c r="N261" t="n">
        <v>0</v>
      </c>
    </row>
    <row r="262" spans="1:20">
      <c r="A262" s="1" t="n">
        <v>32751</v>
      </c>
      <c r="B262" t="s">
        <v>276</v>
      </c>
      <c r="C262" t="n">
        <v>1</v>
      </c>
      <c r="D262" t="n">
        <v>20</v>
      </c>
      <c r="E262" t="s">
        <v>249</v>
      </c>
      <c r="F262" t="n">
        <v>3201</v>
      </c>
      <c r="G262" t="s">
        <v>250</v>
      </c>
      <c r="H262" t="s">
        <v>251</v>
      </c>
      <c r="I262" t="n">
        <v>5</v>
      </c>
      <c r="J262" t="n">
        <v>160</v>
      </c>
      <c r="K262" t="s">
        <v>280</v>
      </c>
      <c r="L262" t="n">
        <v>307</v>
      </c>
      <c r="M262" t="n">
        <v>0.09</v>
      </c>
      <c r="N262" t="n">
        <v>46.5</v>
      </c>
      <c r="O262" t="s">
        <v>274</v>
      </c>
      <c r="P262" t="s">
        <v>275</v>
      </c>
      <c r="Q262" t="s">
        <v>275</v>
      </c>
      <c r="R262" t="s">
        <v>255</v>
      </c>
      <c r="S262" t="s">
        <v>251</v>
      </c>
      <c r="T262" t="n">
        <v>5</v>
      </c>
    </row>
    <row r="263" spans="1:20">
      <c r="A263" s="1" t="n">
        <v>32751</v>
      </c>
      <c r="B263" t="s">
        <v>276</v>
      </c>
      <c r="C263" t="n">
        <v>2</v>
      </c>
      <c r="D263" t="n">
        <v>20</v>
      </c>
      <c r="E263" t="s">
        <v>249</v>
      </c>
      <c r="F263" t="n">
        <v>3201</v>
      </c>
      <c r="G263" t="s">
        <v>250</v>
      </c>
      <c r="H263" t="s">
        <v>251</v>
      </c>
      <c r="I263" t="n">
        <v>5</v>
      </c>
      <c r="J263" t="n">
        <v>458</v>
      </c>
      <c r="K263" t="s">
        <v>252</v>
      </c>
      <c r="L263" t="n">
        <v>258</v>
      </c>
      <c r="M263" t="n">
        <v>0.67</v>
      </c>
      <c r="N263" t="n">
        <v>35.6</v>
      </c>
      <c r="O263" t="s">
        <v>274</v>
      </c>
      <c r="P263" t="s">
        <v>275</v>
      </c>
      <c r="Q263" t="s">
        <v>275</v>
      </c>
      <c r="R263" t="s">
        <v>255</v>
      </c>
      <c r="S263" t="s">
        <v>251</v>
      </c>
      <c r="T263" t="n">
        <v>5</v>
      </c>
    </row>
    <row r="264" spans="1:20">
      <c r="A264" s="1" t="n">
        <v>32751</v>
      </c>
      <c r="B264" t="s">
        <v>276</v>
      </c>
      <c r="C264" t="n">
        <v>3</v>
      </c>
      <c r="D264" t="n">
        <v>20</v>
      </c>
      <c r="E264" t="s">
        <v>249</v>
      </c>
      <c r="F264" t="n">
        <v>3201</v>
      </c>
      <c r="G264" t="s">
        <v>250</v>
      </c>
      <c r="H264" t="s">
        <v>251</v>
      </c>
      <c r="I264" t="n">
        <v>5</v>
      </c>
      <c r="J264" t="n">
        <v>580</v>
      </c>
      <c r="K264" t="s">
        <v>270</v>
      </c>
      <c r="L264" t="n">
        <v>411</v>
      </c>
      <c r="M264" t="n">
        <v>0.01</v>
      </c>
      <c r="N264" t="n">
        <v>47</v>
      </c>
      <c r="O264" t="s">
        <v>274</v>
      </c>
      <c r="P264" t="s">
        <v>275</v>
      </c>
      <c r="Q264" t="s">
        <v>275</v>
      </c>
      <c r="R264" t="s">
        <v>255</v>
      </c>
      <c r="S264" t="s">
        <v>251</v>
      </c>
      <c r="T264" t="n">
        <v>5</v>
      </c>
    </row>
    <row r="265" spans="1:20">
      <c r="A265" s="1" t="n">
        <v>32781</v>
      </c>
      <c r="B265" t="s">
        <v>248</v>
      </c>
      <c r="C265" t="n">
        <v>8</v>
      </c>
      <c r="D265" t="n">
        <v>20</v>
      </c>
      <c r="E265" t="s">
        <v>249</v>
      </c>
      <c r="F265" t="n">
        <v>3201</v>
      </c>
      <c r="G265" t="s">
        <v>250</v>
      </c>
      <c r="H265" t="s">
        <v>251</v>
      </c>
      <c r="I265" t="n">
        <v>5</v>
      </c>
      <c r="J265" t="n">
        <v>458</v>
      </c>
      <c r="K265" t="s">
        <v>252</v>
      </c>
      <c r="L265" t="n">
        <v>770</v>
      </c>
      <c r="M265" t="n">
        <v>0.1</v>
      </c>
      <c r="N265" t="n">
        <v>36</v>
      </c>
      <c r="O265" t="s">
        <v>253</v>
      </c>
      <c r="P265" t="s">
        <v>254</v>
      </c>
      <c r="Q265" t="s">
        <v>254</v>
      </c>
      <c r="R265" t="s">
        <v>255</v>
      </c>
      <c r="S265" t="s">
        <v>251</v>
      </c>
      <c r="T265" t="n">
        <v>5</v>
      </c>
    </row>
    <row r="266" spans="1:20">
      <c r="A266" s="1" t="n">
        <v>32781</v>
      </c>
      <c r="B266" t="s">
        <v>248</v>
      </c>
      <c r="C266" t="n">
        <v>9</v>
      </c>
      <c r="D266" t="n">
        <v>20</v>
      </c>
      <c r="E266" t="s">
        <v>249</v>
      </c>
      <c r="F266" t="n">
        <v>3201</v>
      </c>
      <c r="G266" t="s">
        <v>250</v>
      </c>
      <c r="H266" t="s">
        <v>251</v>
      </c>
      <c r="I266" t="n">
        <v>5</v>
      </c>
      <c r="J266" t="n">
        <v>458</v>
      </c>
      <c r="K266" t="s">
        <v>252</v>
      </c>
      <c r="L266" t="n">
        <v>437</v>
      </c>
      <c r="M266" t="n">
        <v>0.1</v>
      </c>
      <c r="N266" t="n">
        <v>35.8</v>
      </c>
      <c r="O266" t="s">
        <v>253</v>
      </c>
      <c r="P266" t="s">
        <v>254</v>
      </c>
      <c r="Q266" t="s">
        <v>254</v>
      </c>
      <c r="R266" t="s">
        <v>255</v>
      </c>
      <c r="S266" t="s">
        <v>251</v>
      </c>
      <c r="T266" t="n">
        <v>5</v>
      </c>
    </row>
    <row r="267" spans="1:20">
      <c r="A267" s="1" t="n">
        <v>32781</v>
      </c>
      <c r="B267" t="s">
        <v>263</v>
      </c>
      <c r="C267" t="n">
        <v>1</v>
      </c>
      <c r="D267" t="n">
        <v>213</v>
      </c>
      <c r="E267" t="s">
        <v>256</v>
      </c>
      <c r="F267" t="n">
        <v>3201</v>
      </c>
      <c r="G267" t="s">
        <v>250</v>
      </c>
      <c r="H267" t="s">
        <v>251</v>
      </c>
      <c r="I267" t="n">
        <v>5</v>
      </c>
      <c r="J267" t="n">
        <v>260</v>
      </c>
      <c r="K267" t="s">
        <v>272</v>
      </c>
      <c r="L267" t="n">
        <v>121</v>
      </c>
      <c r="M267" t="n">
        <v>0</v>
      </c>
      <c r="N267" t="n">
        <v>0</v>
      </c>
    </row>
    <row r="268" spans="1:20">
      <c r="A268" s="1" t="n">
        <v>32781</v>
      </c>
      <c r="B268" t="s">
        <v>276</v>
      </c>
      <c r="C268" t="n">
        <v>1</v>
      </c>
      <c r="D268" t="n">
        <v>509</v>
      </c>
      <c r="E268" t="s">
        <v>269</v>
      </c>
      <c r="F268" t="n">
        <v>3201</v>
      </c>
      <c r="G268" t="s">
        <v>250</v>
      </c>
      <c r="H268" t="s">
        <v>251</v>
      </c>
      <c r="I268" t="n">
        <v>5</v>
      </c>
      <c r="J268" t="n">
        <v>160</v>
      </c>
      <c r="K268" t="s">
        <v>280</v>
      </c>
      <c r="L268" t="n">
        <v>57</v>
      </c>
      <c r="M268" t="n">
        <v>0.59</v>
      </c>
      <c r="N268" t="n">
        <v>0</v>
      </c>
    </row>
    <row r="269" spans="1:20">
      <c r="A269" s="1" t="n">
        <v>32781</v>
      </c>
      <c r="B269" t="s">
        <v>276</v>
      </c>
      <c r="C269" t="n">
        <v>2</v>
      </c>
      <c r="D269" t="n">
        <v>20</v>
      </c>
      <c r="E269" t="s">
        <v>249</v>
      </c>
      <c r="F269" t="n">
        <v>3201</v>
      </c>
      <c r="G269" t="s">
        <v>250</v>
      </c>
      <c r="H269" t="s">
        <v>251</v>
      </c>
      <c r="I269" t="n">
        <v>5</v>
      </c>
      <c r="J269" t="n">
        <v>160</v>
      </c>
      <c r="K269" t="s">
        <v>280</v>
      </c>
      <c r="L269" t="n">
        <v>200</v>
      </c>
      <c r="M269" t="n">
        <v>0.08</v>
      </c>
      <c r="N269" t="n">
        <v>46</v>
      </c>
      <c r="O269" t="s">
        <v>274</v>
      </c>
      <c r="P269" t="s">
        <v>275</v>
      </c>
      <c r="Q269" t="s">
        <v>275</v>
      </c>
      <c r="R269" t="s">
        <v>255</v>
      </c>
      <c r="S269" t="s">
        <v>251</v>
      </c>
      <c r="T269" t="n">
        <v>5</v>
      </c>
    </row>
    <row r="270" spans="1:20">
      <c r="A270" s="1" t="n">
        <v>32781</v>
      </c>
      <c r="B270" t="s">
        <v>276</v>
      </c>
      <c r="C270" t="n">
        <v>3</v>
      </c>
      <c r="D270" t="n">
        <v>20</v>
      </c>
      <c r="E270" t="s">
        <v>249</v>
      </c>
      <c r="F270" t="n">
        <v>3201</v>
      </c>
      <c r="G270" t="s">
        <v>250</v>
      </c>
      <c r="H270" t="s">
        <v>251</v>
      </c>
      <c r="I270" t="n">
        <v>5</v>
      </c>
      <c r="J270" t="n">
        <v>280</v>
      </c>
      <c r="K270" t="s">
        <v>273</v>
      </c>
      <c r="L270" t="n">
        <v>596</v>
      </c>
      <c r="M270" t="n">
        <v>0.07000000000000001</v>
      </c>
      <c r="N270" t="n">
        <v>32.1</v>
      </c>
      <c r="O270" t="s">
        <v>274</v>
      </c>
      <c r="P270" t="s">
        <v>275</v>
      </c>
      <c r="Q270" t="s">
        <v>275</v>
      </c>
      <c r="R270" t="s">
        <v>255</v>
      </c>
      <c r="S270" t="s">
        <v>251</v>
      </c>
      <c r="T270" t="n">
        <v>5</v>
      </c>
    </row>
    <row r="271" spans="1:20">
      <c r="A271" s="1" t="n">
        <v>32812</v>
      </c>
      <c r="B271" t="s">
        <v>248</v>
      </c>
      <c r="C271" t="n">
        <v>1</v>
      </c>
      <c r="D271" t="n">
        <v>213</v>
      </c>
      <c r="E271" t="s">
        <v>256</v>
      </c>
      <c r="F271" t="n">
        <v>3201</v>
      </c>
      <c r="G271" t="s">
        <v>250</v>
      </c>
      <c r="H271" t="s">
        <v>251</v>
      </c>
      <c r="I271" t="n">
        <v>5</v>
      </c>
      <c r="J271" t="n">
        <v>795</v>
      </c>
      <c r="K271" t="s">
        <v>262</v>
      </c>
      <c r="L271" t="n">
        <v>117</v>
      </c>
      <c r="M271" t="n">
        <v>0</v>
      </c>
      <c r="N271" t="n">
        <v>0</v>
      </c>
    </row>
    <row r="272" spans="1:20">
      <c r="A272" s="1" t="n">
        <v>32812</v>
      </c>
      <c r="B272" t="s">
        <v>248</v>
      </c>
      <c r="C272" t="n">
        <v>2</v>
      </c>
      <c r="D272" t="n">
        <v>20</v>
      </c>
      <c r="E272" t="s">
        <v>249</v>
      </c>
      <c r="F272" t="n">
        <v>3201</v>
      </c>
      <c r="G272" t="s">
        <v>250</v>
      </c>
      <c r="H272" t="s">
        <v>251</v>
      </c>
      <c r="I272" t="n">
        <v>5</v>
      </c>
      <c r="J272" t="n">
        <v>458</v>
      </c>
      <c r="K272" t="s">
        <v>252</v>
      </c>
      <c r="L272" t="n">
        <v>15</v>
      </c>
      <c r="M272" t="n">
        <v>0.1</v>
      </c>
      <c r="N272" t="n">
        <v>35.4</v>
      </c>
      <c r="O272" t="s">
        <v>253</v>
      </c>
      <c r="P272" t="s">
        <v>254</v>
      </c>
      <c r="Q272" t="s">
        <v>254</v>
      </c>
      <c r="R272" t="s">
        <v>255</v>
      </c>
      <c r="S272" t="s">
        <v>251</v>
      </c>
      <c r="T272" t="n">
        <v>5</v>
      </c>
    </row>
    <row r="273" spans="1:20">
      <c r="A273" s="1" t="n">
        <v>32812</v>
      </c>
      <c r="B273" t="s">
        <v>248</v>
      </c>
      <c r="C273" t="n">
        <v>4</v>
      </c>
      <c r="D273" t="n">
        <v>510</v>
      </c>
      <c r="E273" t="s">
        <v>277</v>
      </c>
      <c r="F273" t="n">
        <v>3201</v>
      </c>
      <c r="G273" t="s">
        <v>250</v>
      </c>
      <c r="H273" t="s">
        <v>251</v>
      </c>
      <c r="I273" t="n">
        <v>5</v>
      </c>
      <c r="J273" t="n">
        <v>795</v>
      </c>
      <c r="K273" t="s">
        <v>262</v>
      </c>
      <c r="L273" t="n">
        <v>240</v>
      </c>
      <c r="M273" t="n">
        <v>3.59</v>
      </c>
      <c r="N273" t="n">
        <v>0</v>
      </c>
    </row>
    <row r="274" spans="1:20">
      <c r="A274" s="1" t="n">
        <v>32812</v>
      </c>
      <c r="B274" t="s">
        <v>276</v>
      </c>
      <c r="C274" t="n">
        <v>1</v>
      </c>
      <c r="D274" t="n">
        <v>20</v>
      </c>
      <c r="E274" t="s">
        <v>249</v>
      </c>
      <c r="F274" t="n">
        <v>3201</v>
      </c>
      <c r="G274" t="s">
        <v>250</v>
      </c>
      <c r="H274" t="s">
        <v>251</v>
      </c>
      <c r="I274" t="n">
        <v>5</v>
      </c>
      <c r="J274" t="n">
        <v>160</v>
      </c>
      <c r="K274" t="s">
        <v>280</v>
      </c>
      <c r="L274" t="n">
        <v>87</v>
      </c>
      <c r="M274" t="n">
        <v>0.05</v>
      </c>
      <c r="N274" t="n">
        <v>46</v>
      </c>
      <c r="O274" t="s">
        <v>274</v>
      </c>
      <c r="P274" t="s">
        <v>275</v>
      </c>
      <c r="Q274" t="s">
        <v>275</v>
      </c>
      <c r="R274" t="s">
        <v>255</v>
      </c>
      <c r="S274" t="s">
        <v>251</v>
      </c>
      <c r="T274" t="n">
        <v>5</v>
      </c>
    </row>
    <row r="275" spans="1:20">
      <c r="A275" s="1" t="n">
        <v>32812</v>
      </c>
      <c r="B275" t="s">
        <v>276</v>
      </c>
      <c r="C275" t="n">
        <v>2</v>
      </c>
      <c r="D275" t="n">
        <v>20</v>
      </c>
      <c r="E275" t="s">
        <v>249</v>
      </c>
      <c r="F275" t="n">
        <v>3201</v>
      </c>
      <c r="G275" t="s">
        <v>250</v>
      </c>
      <c r="H275" t="s">
        <v>251</v>
      </c>
      <c r="I275" t="n">
        <v>5</v>
      </c>
      <c r="J275" t="n">
        <v>160</v>
      </c>
      <c r="K275" t="s">
        <v>280</v>
      </c>
      <c r="L275" t="n">
        <v>260</v>
      </c>
      <c r="M275" t="n">
        <v>0.06</v>
      </c>
      <c r="N275" t="n">
        <v>45.5</v>
      </c>
      <c r="O275" t="s">
        <v>274</v>
      </c>
      <c r="P275" t="s">
        <v>275</v>
      </c>
      <c r="Q275" t="s">
        <v>275</v>
      </c>
      <c r="R275" t="s">
        <v>255</v>
      </c>
      <c r="S275" t="s">
        <v>251</v>
      </c>
      <c r="T275" t="n">
        <v>5</v>
      </c>
    </row>
    <row r="276" spans="1:20">
      <c r="A276" s="1" t="n">
        <v>32812</v>
      </c>
      <c r="B276" t="s">
        <v>276</v>
      </c>
      <c r="C276" t="n">
        <v>3</v>
      </c>
      <c r="D276" t="n">
        <v>20</v>
      </c>
      <c r="E276" t="s">
        <v>249</v>
      </c>
      <c r="F276" t="n">
        <v>3201</v>
      </c>
      <c r="G276" t="s">
        <v>250</v>
      </c>
      <c r="H276" t="s">
        <v>251</v>
      </c>
      <c r="I276" t="n">
        <v>5</v>
      </c>
      <c r="J276" t="n">
        <v>280</v>
      </c>
      <c r="K276" t="s">
        <v>273</v>
      </c>
      <c r="L276" t="n">
        <v>539</v>
      </c>
      <c r="M276" t="n">
        <v>0.08</v>
      </c>
      <c r="N276" t="n">
        <v>33.4</v>
      </c>
      <c r="O276" t="s">
        <v>274</v>
      </c>
      <c r="P276" t="s">
        <v>275</v>
      </c>
      <c r="Q276" t="s">
        <v>275</v>
      </c>
      <c r="R276" t="s">
        <v>255</v>
      </c>
      <c r="S276" t="s">
        <v>251</v>
      </c>
      <c r="T276" t="n">
        <v>5</v>
      </c>
    </row>
    <row r="277" spans="1:20">
      <c r="A277" s="1" t="n">
        <v>32812</v>
      </c>
      <c r="B277" t="s">
        <v>276</v>
      </c>
      <c r="C277" t="n">
        <v>4</v>
      </c>
      <c r="D277" t="n">
        <v>20</v>
      </c>
      <c r="E277" t="s">
        <v>249</v>
      </c>
      <c r="F277" t="n">
        <v>3201</v>
      </c>
      <c r="G277" t="s">
        <v>250</v>
      </c>
      <c r="H277" t="s">
        <v>251</v>
      </c>
      <c r="I277" t="n">
        <v>5</v>
      </c>
      <c r="J277" t="n">
        <v>325</v>
      </c>
      <c r="K277" t="s">
        <v>287</v>
      </c>
      <c r="L277" t="n">
        <v>623</v>
      </c>
      <c r="M277" t="n">
        <v>1.06</v>
      </c>
      <c r="N277" t="n">
        <v>28.9</v>
      </c>
      <c r="O277" t="s">
        <v>274</v>
      </c>
      <c r="P277" t="s">
        <v>275</v>
      </c>
      <c r="Q277" t="s">
        <v>275</v>
      </c>
      <c r="R277" t="s">
        <v>255</v>
      </c>
      <c r="S277" t="s">
        <v>251</v>
      </c>
      <c r="T277" t="n">
        <v>5</v>
      </c>
    </row>
    <row r="278" spans="1:20">
      <c r="A278" s="1" t="n">
        <v>32812</v>
      </c>
      <c r="B278" t="s">
        <v>276</v>
      </c>
      <c r="C278" t="n">
        <v>5</v>
      </c>
      <c r="D278" t="n">
        <v>20</v>
      </c>
      <c r="E278" t="s">
        <v>249</v>
      </c>
      <c r="F278" t="n">
        <v>3201</v>
      </c>
      <c r="G278" t="s">
        <v>250</v>
      </c>
      <c r="H278" t="s">
        <v>251</v>
      </c>
      <c r="I278" t="n">
        <v>5</v>
      </c>
      <c r="J278" t="n">
        <v>458</v>
      </c>
      <c r="K278" t="s">
        <v>252</v>
      </c>
      <c r="L278" t="n">
        <v>262</v>
      </c>
      <c r="M278" t="n">
        <v>0.2</v>
      </c>
      <c r="N278" t="n">
        <v>22</v>
      </c>
      <c r="O278" t="s">
        <v>274</v>
      </c>
      <c r="P278" t="s">
        <v>275</v>
      </c>
      <c r="Q278" t="s">
        <v>275</v>
      </c>
      <c r="R278" t="s">
        <v>255</v>
      </c>
      <c r="S278" t="s">
        <v>251</v>
      </c>
      <c r="T278" t="n">
        <v>5</v>
      </c>
    </row>
    <row r="279" spans="1:20">
      <c r="A279" s="1" t="n">
        <v>32812</v>
      </c>
      <c r="B279" t="s">
        <v>276</v>
      </c>
      <c r="C279" t="n">
        <v>6</v>
      </c>
      <c r="D279" t="n">
        <v>20</v>
      </c>
      <c r="E279" t="s">
        <v>249</v>
      </c>
      <c r="F279" t="n">
        <v>3201</v>
      </c>
      <c r="G279" t="s">
        <v>250</v>
      </c>
      <c r="H279" t="s">
        <v>251</v>
      </c>
      <c r="I279" t="n">
        <v>5</v>
      </c>
      <c r="J279" t="n">
        <v>580</v>
      </c>
      <c r="K279" t="s">
        <v>270</v>
      </c>
      <c r="L279" t="n">
        <v>359</v>
      </c>
      <c r="M279" t="n">
        <v>0.01</v>
      </c>
      <c r="N279" t="n">
        <v>46.6</v>
      </c>
      <c r="O279" t="s">
        <v>274</v>
      </c>
      <c r="P279" t="s">
        <v>275</v>
      </c>
      <c r="Q279" t="s">
        <v>275</v>
      </c>
      <c r="R279" t="s">
        <v>255</v>
      </c>
      <c r="S279" t="s">
        <v>251</v>
      </c>
      <c r="T279" t="n">
        <v>5</v>
      </c>
    </row>
    <row r="280" spans="1:20">
      <c r="A280" s="1" t="n">
        <v>32812</v>
      </c>
      <c r="B280" t="s">
        <v>276</v>
      </c>
      <c r="C280" t="n">
        <v>7</v>
      </c>
      <c r="D280" t="n">
        <v>20</v>
      </c>
      <c r="E280" t="s">
        <v>249</v>
      </c>
      <c r="F280" t="n">
        <v>3201</v>
      </c>
      <c r="G280" t="s">
        <v>250</v>
      </c>
      <c r="H280" t="s">
        <v>251</v>
      </c>
      <c r="I280" t="n">
        <v>5</v>
      </c>
      <c r="J280" t="n">
        <v>580</v>
      </c>
      <c r="K280" t="s">
        <v>270</v>
      </c>
      <c r="L280" t="n">
        <v>520</v>
      </c>
      <c r="M280" t="n">
        <v>0.01</v>
      </c>
      <c r="N280" t="n">
        <v>46.2</v>
      </c>
      <c r="O280" t="s">
        <v>274</v>
      </c>
      <c r="P280" t="s">
        <v>275</v>
      </c>
      <c r="Q280" t="s">
        <v>275</v>
      </c>
      <c r="R280" t="s">
        <v>255</v>
      </c>
      <c r="S280" t="s">
        <v>251</v>
      </c>
      <c r="T280" t="n">
        <v>5</v>
      </c>
    </row>
    <row r="281" spans="1:20">
      <c r="A281" s="1" t="n">
        <v>32812</v>
      </c>
      <c r="B281" t="s">
        <v>276</v>
      </c>
      <c r="C281" t="n">
        <v>8</v>
      </c>
      <c r="D281" t="n">
        <v>20</v>
      </c>
      <c r="E281" t="s">
        <v>249</v>
      </c>
      <c r="F281" t="n">
        <v>3201</v>
      </c>
      <c r="G281" t="s">
        <v>250</v>
      </c>
      <c r="H281" t="s">
        <v>251</v>
      </c>
      <c r="I281" t="n">
        <v>5</v>
      </c>
      <c r="J281" t="n">
        <v>160</v>
      </c>
      <c r="K281" t="s">
        <v>280</v>
      </c>
      <c r="L281" t="n">
        <v>262</v>
      </c>
      <c r="M281" t="n">
        <v>0.01</v>
      </c>
      <c r="N281" t="n">
        <v>44.5</v>
      </c>
      <c r="O281" t="s">
        <v>274</v>
      </c>
      <c r="P281" t="s">
        <v>275</v>
      </c>
      <c r="Q281" t="s">
        <v>275</v>
      </c>
      <c r="R281" t="s">
        <v>255</v>
      </c>
      <c r="S281" t="s">
        <v>251</v>
      </c>
      <c r="T281" t="n">
        <v>5</v>
      </c>
    </row>
    <row r="282" spans="1:20">
      <c r="A282" s="1" t="n">
        <v>32842</v>
      </c>
      <c r="B282" t="s">
        <v>248</v>
      </c>
      <c r="C282" t="n">
        <v>1</v>
      </c>
      <c r="D282" t="n">
        <v>509</v>
      </c>
      <c r="E282" t="s">
        <v>269</v>
      </c>
      <c r="F282" t="n">
        <v>3201</v>
      </c>
      <c r="G282" t="s">
        <v>250</v>
      </c>
      <c r="H282" t="s">
        <v>251</v>
      </c>
      <c r="I282" t="n">
        <v>5</v>
      </c>
      <c r="J282" t="n">
        <v>795</v>
      </c>
      <c r="K282" t="s">
        <v>262</v>
      </c>
      <c r="L282" t="n">
        <v>247</v>
      </c>
      <c r="M282" t="n">
        <v>0.5</v>
      </c>
      <c r="N282" t="n">
        <v>0</v>
      </c>
    </row>
    <row r="283" spans="1:20">
      <c r="A283" s="1" t="n">
        <v>32842</v>
      </c>
      <c r="B283" t="s">
        <v>248</v>
      </c>
      <c r="C283" t="n">
        <v>2</v>
      </c>
      <c r="D283" t="n">
        <v>20</v>
      </c>
      <c r="E283" t="s">
        <v>249</v>
      </c>
      <c r="F283" t="n">
        <v>3201</v>
      </c>
      <c r="G283" t="s">
        <v>250</v>
      </c>
      <c r="H283" t="s">
        <v>251</v>
      </c>
      <c r="I283" t="n">
        <v>5</v>
      </c>
      <c r="J283" t="n">
        <v>458</v>
      </c>
      <c r="K283" t="s">
        <v>252</v>
      </c>
      <c r="L283" t="n">
        <v>1114</v>
      </c>
      <c r="M283" t="n">
        <v>0.1</v>
      </c>
      <c r="N283" t="n">
        <v>35.9</v>
      </c>
      <c r="O283" t="s">
        <v>253</v>
      </c>
      <c r="P283" t="s">
        <v>254</v>
      </c>
      <c r="Q283" t="s">
        <v>254</v>
      </c>
      <c r="R283" t="s">
        <v>255</v>
      </c>
      <c r="S283" t="s">
        <v>251</v>
      </c>
      <c r="T283" t="n">
        <v>5</v>
      </c>
    </row>
    <row r="284" spans="1:20">
      <c r="A284" s="1" t="n">
        <v>32842</v>
      </c>
      <c r="B284" t="s">
        <v>276</v>
      </c>
      <c r="C284" t="n">
        <v>1</v>
      </c>
      <c r="D284" t="n">
        <v>508</v>
      </c>
      <c r="E284" t="s">
        <v>268</v>
      </c>
      <c r="F284" t="n">
        <v>3201</v>
      </c>
      <c r="G284" t="s">
        <v>250</v>
      </c>
      <c r="H284" t="s">
        <v>251</v>
      </c>
      <c r="I284" t="n">
        <v>5</v>
      </c>
      <c r="J284" t="n">
        <v>795</v>
      </c>
      <c r="K284" t="s">
        <v>262</v>
      </c>
      <c r="L284" t="n">
        <v>132</v>
      </c>
      <c r="M284" t="n">
        <v>0.17</v>
      </c>
      <c r="N284" t="n">
        <v>0</v>
      </c>
    </row>
    <row r="285" spans="1:20">
      <c r="A285" s="1" t="n">
        <v>32842</v>
      </c>
      <c r="B285" t="s">
        <v>276</v>
      </c>
      <c r="C285" t="n">
        <v>2</v>
      </c>
      <c r="D285" t="n">
        <v>20</v>
      </c>
      <c r="E285" t="s">
        <v>249</v>
      </c>
      <c r="F285" t="n">
        <v>3201</v>
      </c>
      <c r="G285" t="s">
        <v>250</v>
      </c>
      <c r="H285" t="s">
        <v>251</v>
      </c>
      <c r="I285" t="n">
        <v>5</v>
      </c>
      <c r="J285" t="n">
        <v>160</v>
      </c>
      <c r="K285" t="s">
        <v>280</v>
      </c>
      <c r="L285" t="n">
        <v>421</v>
      </c>
      <c r="M285" t="n">
        <v>0.06</v>
      </c>
      <c r="N285" t="n">
        <v>45.58</v>
      </c>
      <c r="O285" t="s">
        <v>274</v>
      </c>
      <c r="P285" t="s">
        <v>275</v>
      </c>
      <c r="Q285" t="s">
        <v>275</v>
      </c>
      <c r="R285" t="s">
        <v>255</v>
      </c>
      <c r="S285" t="s">
        <v>251</v>
      </c>
      <c r="T285" t="n">
        <v>5</v>
      </c>
    </row>
    <row r="286" spans="1:20">
      <c r="A286" s="1" t="n">
        <v>32842</v>
      </c>
      <c r="B286" t="s">
        <v>276</v>
      </c>
      <c r="C286" t="n">
        <v>3</v>
      </c>
      <c r="D286" t="n">
        <v>20</v>
      </c>
      <c r="E286" t="s">
        <v>249</v>
      </c>
      <c r="F286" t="n">
        <v>3201</v>
      </c>
      <c r="G286" t="s">
        <v>250</v>
      </c>
      <c r="H286" t="s">
        <v>251</v>
      </c>
      <c r="I286" t="n">
        <v>5</v>
      </c>
      <c r="J286" t="n">
        <v>160</v>
      </c>
      <c r="K286" t="s">
        <v>280</v>
      </c>
      <c r="L286" t="n">
        <v>604</v>
      </c>
      <c r="M286" t="n">
        <v>0.06</v>
      </c>
      <c r="N286" t="n">
        <v>45.6</v>
      </c>
      <c r="O286" t="s">
        <v>274</v>
      </c>
      <c r="P286" t="s">
        <v>275</v>
      </c>
      <c r="Q286" t="s">
        <v>275</v>
      </c>
      <c r="R286" t="s">
        <v>255</v>
      </c>
      <c r="S286" t="s">
        <v>251</v>
      </c>
      <c r="T286" t="n">
        <v>5</v>
      </c>
    </row>
    <row r="287" spans="1:20">
      <c r="A287" s="1" t="n">
        <v>32842</v>
      </c>
      <c r="B287" t="s">
        <v>276</v>
      </c>
      <c r="C287" t="n">
        <v>4</v>
      </c>
      <c r="D287" t="n">
        <v>20</v>
      </c>
      <c r="E287" t="s">
        <v>249</v>
      </c>
      <c r="F287" t="n">
        <v>3201</v>
      </c>
      <c r="G287" t="s">
        <v>250</v>
      </c>
      <c r="H287" t="s">
        <v>251</v>
      </c>
      <c r="I287" t="n">
        <v>5</v>
      </c>
      <c r="J287" t="n">
        <v>580</v>
      </c>
      <c r="K287" t="s">
        <v>270</v>
      </c>
      <c r="L287" t="n">
        <v>521</v>
      </c>
      <c r="M287" t="n">
        <v>0.01</v>
      </c>
      <c r="N287" t="n">
        <v>46.6</v>
      </c>
      <c r="O287" t="s">
        <v>274</v>
      </c>
      <c r="P287" t="s">
        <v>275</v>
      </c>
      <c r="Q287" t="s">
        <v>275</v>
      </c>
      <c r="R287" t="s">
        <v>255</v>
      </c>
      <c r="S287" t="s">
        <v>251</v>
      </c>
      <c r="T287" t="n">
        <v>5</v>
      </c>
    </row>
    <row r="288" spans="1:20">
      <c r="A288" s="1" t="n">
        <v>32873</v>
      </c>
      <c r="B288" t="s">
        <v>248</v>
      </c>
      <c r="C288" t="n">
        <v>1</v>
      </c>
      <c r="D288" t="n">
        <v>508</v>
      </c>
      <c r="E288" t="s">
        <v>268</v>
      </c>
      <c r="F288" t="n">
        <v>3201</v>
      </c>
      <c r="G288" t="s">
        <v>250</v>
      </c>
      <c r="H288" t="s">
        <v>251</v>
      </c>
      <c r="I288" t="n">
        <v>5</v>
      </c>
      <c r="J288" t="n">
        <v>795</v>
      </c>
      <c r="K288" t="s">
        <v>262</v>
      </c>
      <c r="L288" t="n">
        <v>247</v>
      </c>
      <c r="M288" t="n">
        <v>0.02</v>
      </c>
      <c r="N288" t="n">
        <v>0</v>
      </c>
    </row>
    <row r="289" spans="1:20">
      <c r="A289" s="1" t="n">
        <v>32873</v>
      </c>
      <c r="B289" t="s">
        <v>248</v>
      </c>
      <c r="C289" t="n">
        <v>2</v>
      </c>
      <c r="D289" t="n">
        <v>20</v>
      </c>
      <c r="E289" t="s">
        <v>249</v>
      </c>
      <c r="F289" t="n">
        <v>3201</v>
      </c>
      <c r="G289" t="s">
        <v>250</v>
      </c>
      <c r="H289" t="s">
        <v>251</v>
      </c>
      <c r="I289" t="n">
        <v>5</v>
      </c>
      <c r="J289" t="n">
        <v>458</v>
      </c>
      <c r="K289" t="s">
        <v>252</v>
      </c>
      <c r="L289" t="n">
        <v>459</v>
      </c>
      <c r="M289" t="n">
        <v>0.1</v>
      </c>
      <c r="N289" t="n">
        <v>36.1</v>
      </c>
      <c r="O289" t="s">
        <v>253</v>
      </c>
      <c r="P289" t="s">
        <v>254</v>
      </c>
      <c r="Q289" t="s">
        <v>254</v>
      </c>
      <c r="R289" t="s">
        <v>255</v>
      </c>
      <c r="S289" t="s">
        <v>251</v>
      </c>
      <c r="T289" t="n">
        <v>5</v>
      </c>
    </row>
    <row r="290" spans="1:20">
      <c r="A290" s="1" t="n">
        <v>32873</v>
      </c>
      <c r="B290" t="s">
        <v>248</v>
      </c>
      <c r="C290" t="n">
        <v>11</v>
      </c>
      <c r="D290" t="n">
        <v>20</v>
      </c>
      <c r="E290" t="s">
        <v>249</v>
      </c>
      <c r="F290" t="n">
        <v>3201</v>
      </c>
      <c r="G290" t="s">
        <v>250</v>
      </c>
      <c r="H290" t="s">
        <v>251</v>
      </c>
      <c r="I290" t="n">
        <v>5</v>
      </c>
      <c r="J290" t="n">
        <v>458</v>
      </c>
      <c r="K290" t="s">
        <v>252</v>
      </c>
      <c r="L290" t="n">
        <v>647</v>
      </c>
      <c r="M290" t="n">
        <v>0.1</v>
      </c>
      <c r="N290" t="n">
        <v>35.9</v>
      </c>
      <c r="O290" t="s">
        <v>253</v>
      </c>
      <c r="P290" t="s">
        <v>254</v>
      </c>
      <c r="Q290" t="s">
        <v>254</v>
      </c>
      <c r="R290" t="s">
        <v>255</v>
      </c>
      <c r="S290" t="s">
        <v>251</v>
      </c>
      <c r="T290" t="n">
        <v>5</v>
      </c>
    </row>
    <row r="291" spans="1:20">
      <c r="A291" s="1" t="n">
        <v>32873</v>
      </c>
      <c r="B291" t="s">
        <v>276</v>
      </c>
      <c r="C291" t="n">
        <v>1</v>
      </c>
      <c r="D291" t="n">
        <v>20</v>
      </c>
      <c r="E291" t="s">
        <v>249</v>
      </c>
      <c r="F291" t="n">
        <v>3201</v>
      </c>
      <c r="G291" t="s">
        <v>250</v>
      </c>
      <c r="H291" t="s">
        <v>251</v>
      </c>
      <c r="I291" t="n">
        <v>5</v>
      </c>
      <c r="J291" t="n">
        <v>160</v>
      </c>
      <c r="K291" t="s">
        <v>280</v>
      </c>
      <c r="L291" t="n">
        <v>268</v>
      </c>
      <c r="M291" t="n">
        <v>0.03</v>
      </c>
      <c r="N291" t="n">
        <v>41.8</v>
      </c>
      <c r="O291" t="s">
        <v>274</v>
      </c>
      <c r="P291" t="s">
        <v>275</v>
      </c>
      <c r="Q291" t="s">
        <v>275</v>
      </c>
      <c r="R291" t="s">
        <v>255</v>
      </c>
      <c r="S291" t="s">
        <v>251</v>
      </c>
      <c r="T291" t="n">
        <v>5</v>
      </c>
    </row>
    <row r="292" spans="1:20">
      <c r="A292" s="1" t="n">
        <v>32873</v>
      </c>
      <c r="B292" t="s">
        <v>276</v>
      </c>
      <c r="C292" t="n">
        <v>2</v>
      </c>
      <c r="D292" t="n">
        <v>20</v>
      </c>
      <c r="E292" t="s">
        <v>249</v>
      </c>
      <c r="F292" t="n">
        <v>3201</v>
      </c>
      <c r="G292" t="s">
        <v>250</v>
      </c>
      <c r="H292" t="s">
        <v>251</v>
      </c>
      <c r="I292" t="n">
        <v>5</v>
      </c>
      <c r="J292" t="n">
        <v>232</v>
      </c>
      <c r="K292" t="s">
        <v>288</v>
      </c>
      <c r="L292" t="n">
        <v>464</v>
      </c>
      <c r="M292" t="n">
        <v>0.05</v>
      </c>
      <c r="N292" t="n">
        <v>39.6</v>
      </c>
      <c r="O292" t="s">
        <v>274</v>
      </c>
      <c r="P292" t="s">
        <v>275</v>
      </c>
      <c r="Q292" t="s">
        <v>275</v>
      </c>
      <c r="R292" t="s">
        <v>255</v>
      </c>
      <c r="S292" t="s">
        <v>251</v>
      </c>
      <c r="T292" t="n">
        <v>5</v>
      </c>
    </row>
    <row r="293" spans="1:20">
      <c r="A293" s="1" t="n">
        <v>32873</v>
      </c>
      <c r="B293" t="s">
        <v>276</v>
      </c>
      <c r="C293" t="n">
        <v>3</v>
      </c>
      <c r="D293" t="n">
        <v>20</v>
      </c>
      <c r="E293" t="s">
        <v>249</v>
      </c>
      <c r="F293" t="n">
        <v>3201</v>
      </c>
      <c r="G293" t="s">
        <v>250</v>
      </c>
      <c r="H293" t="s">
        <v>251</v>
      </c>
      <c r="I293" t="n">
        <v>5</v>
      </c>
      <c r="J293" t="n">
        <v>458</v>
      </c>
      <c r="K293" t="s">
        <v>252</v>
      </c>
      <c r="L293" t="n">
        <v>116</v>
      </c>
      <c r="M293" t="n">
        <v>0.2</v>
      </c>
      <c r="N293" t="n">
        <v>21.6</v>
      </c>
      <c r="O293" t="s">
        <v>274</v>
      </c>
      <c r="P293" t="s">
        <v>275</v>
      </c>
      <c r="Q293" t="s">
        <v>275</v>
      </c>
      <c r="R293" t="s">
        <v>255</v>
      </c>
      <c r="S293" t="s">
        <v>251</v>
      </c>
      <c r="T293" t="n">
        <v>5</v>
      </c>
    </row>
    <row r="294" spans="1:20">
      <c r="A294" s="1" t="n">
        <v>32873</v>
      </c>
      <c r="B294" t="s">
        <v>276</v>
      </c>
      <c r="C294" t="n">
        <v>4</v>
      </c>
      <c r="D294" t="n">
        <v>20</v>
      </c>
      <c r="E294" t="s">
        <v>249</v>
      </c>
      <c r="F294" t="n">
        <v>3201</v>
      </c>
      <c r="G294" t="s">
        <v>250</v>
      </c>
      <c r="H294" t="s">
        <v>251</v>
      </c>
      <c r="I294" t="n">
        <v>5</v>
      </c>
      <c r="J294" t="n">
        <v>458</v>
      </c>
      <c r="K294" t="s">
        <v>252</v>
      </c>
      <c r="L294" t="n">
        <v>271</v>
      </c>
      <c r="M294" t="n">
        <v>0.04</v>
      </c>
      <c r="N294" t="n">
        <v>41.1</v>
      </c>
      <c r="O294" t="s">
        <v>274</v>
      </c>
      <c r="P294" t="s">
        <v>275</v>
      </c>
      <c r="Q294" t="s">
        <v>275</v>
      </c>
      <c r="R294" t="s">
        <v>255</v>
      </c>
      <c r="S294" t="s">
        <v>251</v>
      </c>
      <c r="T294" t="n">
        <v>5</v>
      </c>
    </row>
    <row r="295" spans="1:20">
      <c r="A295" s="1" t="n">
        <v>32873</v>
      </c>
      <c r="B295" t="s">
        <v>276</v>
      </c>
      <c r="C295" t="n">
        <v>5</v>
      </c>
      <c r="D295" t="n">
        <v>20</v>
      </c>
      <c r="E295" t="s">
        <v>249</v>
      </c>
      <c r="F295" t="n">
        <v>3201</v>
      </c>
      <c r="G295" t="s">
        <v>250</v>
      </c>
      <c r="H295" t="s">
        <v>251</v>
      </c>
      <c r="I295" t="n">
        <v>5</v>
      </c>
      <c r="J295" t="n">
        <v>580</v>
      </c>
      <c r="K295" t="s">
        <v>270</v>
      </c>
      <c r="L295" t="n">
        <v>64</v>
      </c>
      <c r="M295" t="n">
        <v>0.02</v>
      </c>
      <c r="N295" t="n">
        <v>46.1</v>
      </c>
      <c r="O295" t="s">
        <v>274</v>
      </c>
      <c r="P295" t="s">
        <v>275</v>
      </c>
      <c r="Q295" t="s">
        <v>275</v>
      </c>
      <c r="R295" t="s">
        <v>255</v>
      </c>
      <c r="S295" t="s">
        <v>251</v>
      </c>
      <c r="T295" t="n">
        <v>5</v>
      </c>
    </row>
    <row r="296" spans="1:20">
      <c r="A296" s="1" t="n">
        <v>32873</v>
      </c>
      <c r="B296" t="s">
        <v>276</v>
      </c>
      <c r="C296" t="n">
        <v>6</v>
      </c>
      <c r="D296" t="n">
        <v>20</v>
      </c>
      <c r="E296" t="s">
        <v>249</v>
      </c>
      <c r="F296" t="n">
        <v>3201</v>
      </c>
      <c r="G296" t="s">
        <v>250</v>
      </c>
      <c r="H296" t="s">
        <v>251</v>
      </c>
      <c r="I296" t="n">
        <v>5</v>
      </c>
      <c r="J296" t="n">
        <v>580</v>
      </c>
      <c r="K296" t="s">
        <v>270</v>
      </c>
      <c r="L296" t="n">
        <v>179</v>
      </c>
      <c r="M296" t="n">
        <v>0.02</v>
      </c>
      <c r="N296" t="n">
        <v>46.1</v>
      </c>
      <c r="O296" t="s">
        <v>274</v>
      </c>
      <c r="P296" t="s">
        <v>275</v>
      </c>
      <c r="Q296" t="s">
        <v>275</v>
      </c>
      <c r="R296" t="s">
        <v>255</v>
      </c>
      <c r="S296" t="s">
        <v>251</v>
      </c>
      <c r="T296" t="n">
        <v>5</v>
      </c>
    </row>
    <row r="297" spans="1:20">
      <c r="A297" s="1" t="n">
        <v>32904</v>
      </c>
      <c r="B297" t="s">
        <v>248</v>
      </c>
      <c r="C297" t="n">
        <v>1</v>
      </c>
      <c r="D297" t="n">
        <v>20</v>
      </c>
      <c r="E297" t="s">
        <v>249</v>
      </c>
      <c r="F297" t="n">
        <v>3201</v>
      </c>
      <c r="G297" t="s">
        <v>250</v>
      </c>
      <c r="H297" t="s">
        <v>251</v>
      </c>
      <c r="I297" t="n">
        <v>5</v>
      </c>
      <c r="J297" t="n">
        <v>280</v>
      </c>
      <c r="K297" t="s">
        <v>273</v>
      </c>
      <c r="L297" t="n">
        <v>282</v>
      </c>
      <c r="M297" t="n">
        <v>0.1</v>
      </c>
      <c r="N297" t="n">
        <v>32.3</v>
      </c>
      <c r="O297" t="s">
        <v>253</v>
      </c>
      <c r="P297" t="s">
        <v>254</v>
      </c>
      <c r="Q297" t="s">
        <v>254</v>
      </c>
      <c r="R297" t="s">
        <v>255</v>
      </c>
      <c r="S297" t="s">
        <v>251</v>
      </c>
      <c r="T297" t="n">
        <v>5</v>
      </c>
    </row>
    <row r="298" spans="1:20">
      <c r="A298" s="1" t="n">
        <v>32904</v>
      </c>
      <c r="B298" t="s">
        <v>248</v>
      </c>
      <c r="C298" t="n">
        <v>2</v>
      </c>
      <c r="D298" t="n">
        <v>213</v>
      </c>
      <c r="E298" t="s">
        <v>256</v>
      </c>
      <c r="F298" t="n">
        <v>3201</v>
      </c>
      <c r="G298" t="s">
        <v>250</v>
      </c>
      <c r="H298" t="s">
        <v>251</v>
      </c>
      <c r="I298" t="n">
        <v>5</v>
      </c>
      <c r="J298" t="n">
        <v>795</v>
      </c>
      <c r="K298" t="s">
        <v>262</v>
      </c>
      <c r="L298" t="n">
        <v>3</v>
      </c>
      <c r="M298" t="n">
        <v>0</v>
      </c>
      <c r="N298" t="n">
        <v>0</v>
      </c>
    </row>
    <row r="299" spans="1:20">
      <c r="A299" s="1" t="n">
        <v>32904</v>
      </c>
      <c r="B299" t="s">
        <v>248</v>
      </c>
      <c r="C299" t="n">
        <v>4</v>
      </c>
      <c r="D299" t="n">
        <v>508</v>
      </c>
      <c r="E299" t="s">
        <v>268</v>
      </c>
      <c r="F299" t="n">
        <v>3201</v>
      </c>
      <c r="G299" t="s">
        <v>250</v>
      </c>
      <c r="H299" t="s">
        <v>251</v>
      </c>
      <c r="I299" t="n">
        <v>5</v>
      </c>
      <c r="J299" t="n">
        <v>795</v>
      </c>
      <c r="K299" t="s">
        <v>262</v>
      </c>
      <c r="L299" t="n">
        <v>147</v>
      </c>
      <c r="M299" t="n">
        <v>0.1</v>
      </c>
      <c r="N299" t="n">
        <v>0</v>
      </c>
    </row>
    <row r="300" spans="1:20">
      <c r="A300" s="1" t="n">
        <v>32904</v>
      </c>
      <c r="B300" t="s">
        <v>248</v>
      </c>
      <c r="C300" t="n">
        <v>12</v>
      </c>
      <c r="D300" t="n">
        <v>20</v>
      </c>
      <c r="E300" t="s">
        <v>249</v>
      </c>
      <c r="F300" t="n">
        <v>3201</v>
      </c>
      <c r="G300" t="s">
        <v>250</v>
      </c>
      <c r="H300" t="s">
        <v>251</v>
      </c>
      <c r="I300" t="n">
        <v>5</v>
      </c>
      <c r="J300" t="n">
        <v>458</v>
      </c>
      <c r="K300" t="s">
        <v>252</v>
      </c>
      <c r="L300" t="n">
        <v>652</v>
      </c>
      <c r="M300" t="n">
        <v>0.1</v>
      </c>
      <c r="N300" t="n">
        <v>36.6</v>
      </c>
      <c r="O300" t="s">
        <v>253</v>
      </c>
      <c r="P300" t="s">
        <v>254</v>
      </c>
      <c r="Q300" t="s">
        <v>254</v>
      </c>
      <c r="R300" t="s">
        <v>255</v>
      </c>
      <c r="S300" t="s">
        <v>251</v>
      </c>
      <c r="T300" t="n">
        <v>5</v>
      </c>
    </row>
    <row r="301" spans="1:20">
      <c r="A301" s="1" t="n">
        <v>32904</v>
      </c>
      <c r="B301" t="s">
        <v>276</v>
      </c>
      <c r="C301" t="n">
        <v>1</v>
      </c>
      <c r="D301" t="n">
        <v>20</v>
      </c>
      <c r="E301" t="s">
        <v>249</v>
      </c>
      <c r="F301" t="n">
        <v>3201</v>
      </c>
      <c r="G301" t="s">
        <v>250</v>
      </c>
      <c r="H301" t="s">
        <v>251</v>
      </c>
      <c r="I301" t="n">
        <v>5</v>
      </c>
      <c r="J301" t="n">
        <v>160</v>
      </c>
      <c r="K301" t="s">
        <v>280</v>
      </c>
      <c r="L301" t="n">
        <v>380</v>
      </c>
      <c r="M301" t="n">
        <v>0.01</v>
      </c>
      <c r="N301" t="n">
        <v>42.3</v>
      </c>
      <c r="O301" t="s">
        <v>274</v>
      </c>
      <c r="P301" t="s">
        <v>275</v>
      </c>
      <c r="Q301" t="s">
        <v>275</v>
      </c>
      <c r="R301" t="s">
        <v>255</v>
      </c>
      <c r="S301" t="s">
        <v>251</v>
      </c>
      <c r="T301" t="n">
        <v>5</v>
      </c>
    </row>
    <row r="302" spans="1:20">
      <c r="A302" s="1" t="n">
        <v>32904</v>
      </c>
      <c r="B302" t="s">
        <v>276</v>
      </c>
      <c r="C302" t="n">
        <v>2</v>
      </c>
      <c r="D302" t="n">
        <v>20</v>
      </c>
      <c r="E302" t="s">
        <v>249</v>
      </c>
      <c r="F302" t="n">
        <v>3201</v>
      </c>
      <c r="G302" t="s">
        <v>250</v>
      </c>
      <c r="H302" t="s">
        <v>251</v>
      </c>
      <c r="I302" t="n">
        <v>5</v>
      </c>
      <c r="J302" t="n">
        <v>280</v>
      </c>
      <c r="K302" t="s">
        <v>273</v>
      </c>
      <c r="L302" t="n">
        <v>377</v>
      </c>
      <c r="M302" t="n">
        <v>0.1</v>
      </c>
      <c r="N302" t="n">
        <v>32.5</v>
      </c>
      <c r="O302" t="s">
        <v>274</v>
      </c>
      <c r="P302" t="s">
        <v>275</v>
      </c>
      <c r="Q302" t="s">
        <v>275</v>
      </c>
      <c r="R302" t="s">
        <v>255</v>
      </c>
      <c r="S302" t="s">
        <v>251</v>
      </c>
      <c r="T302" t="n">
        <v>5</v>
      </c>
    </row>
    <row r="303" spans="1:20">
      <c r="A303" s="1" t="n">
        <v>32904</v>
      </c>
      <c r="B303" t="s">
        <v>285</v>
      </c>
      <c r="C303" t="n">
        <v>1</v>
      </c>
      <c r="D303" t="n">
        <v>216</v>
      </c>
      <c r="E303" t="s">
        <v>286</v>
      </c>
      <c r="F303" t="n">
        <v>3201</v>
      </c>
      <c r="G303" t="s">
        <v>250</v>
      </c>
      <c r="H303" t="s">
        <v>251</v>
      </c>
      <c r="I303" t="n">
        <v>5</v>
      </c>
      <c r="J303" t="n">
        <v>785</v>
      </c>
      <c r="K303" t="s">
        <v>281</v>
      </c>
      <c r="L303" t="n">
        <v>72</v>
      </c>
      <c r="M303" t="n">
        <v>0</v>
      </c>
      <c r="N303" t="n">
        <v>0</v>
      </c>
    </row>
    <row r="304" spans="1:20">
      <c r="A304" s="1" t="n">
        <v>32932</v>
      </c>
      <c r="B304" t="s">
        <v>248</v>
      </c>
      <c r="C304" t="n">
        <v>2</v>
      </c>
      <c r="D304" t="n">
        <v>508</v>
      </c>
      <c r="E304" t="s">
        <v>268</v>
      </c>
      <c r="F304" t="n">
        <v>3201</v>
      </c>
      <c r="G304" t="s">
        <v>250</v>
      </c>
      <c r="H304" t="s">
        <v>251</v>
      </c>
      <c r="I304" t="n">
        <v>5</v>
      </c>
      <c r="J304" t="n">
        <v>580</v>
      </c>
      <c r="K304" t="s">
        <v>270</v>
      </c>
      <c r="L304" t="n">
        <v>117</v>
      </c>
      <c r="M304" t="n">
        <v>0.17</v>
      </c>
      <c r="N304" t="n">
        <v>0</v>
      </c>
    </row>
    <row r="305" spans="1:20">
      <c r="A305" s="1" t="n">
        <v>32932</v>
      </c>
      <c r="B305" t="s">
        <v>248</v>
      </c>
      <c r="C305" t="n">
        <v>4</v>
      </c>
      <c r="D305" t="n">
        <v>508</v>
      </c>
      <c r="E305" t="s">
        <v>268</v>
      </c>
      <c r="F305" t="n">
        <v>3201</v>
      </c>
      <c r="G305" t="s">
        <v>250</v>
      </c>
      <c r="H305" t="s">
        <v>251</v>
      </c>
      <c r="I305" t="n">
        <v>5</v>
      </c>
      <c r="J305" t="n">
        <v>795</v>
      </c>
      <c r="K305" t="s">
        <v>262</v>
      </c>
      <c r="L305" t="n">
        <v>202</v>
      </c>
      <c r="M305" t="n">
        <v>0.17</v>
      </c>
      <c r="N305" t="n">
        <v>0</v>
      </c>
    </row>
    <row r="306" spans="1:20">
      <c r="A306" s="1" t="n">
        <v>32932</v>
      </c>
      <c r="B306" t="s">
        <v>248</v>
      </c>
      <c r="C306" t="n">
        <v>11</v>
      </c>
      <c r="D306" t="n">
        <v>20</v>
      </c>
      <c r="E306" t="s">
        <v>249</v>
      </c>
      <c r="F306" t="n">
        <v>3201</v>
      </c>
      <c r="G306" t="s">
        <v>250</v>
      </c>
      <c r="H306" t="s">
        <v>251</v>
      </c>
      <c r="I306" t="n">
        <v>5</v>
      </c>
      <c r="J306" t="n">
        <v>458</v>
      </c>
      <c r="K306" t="s">
        <v>252</v>
      </c>
      <c r="L306" t="n">
        <v>323</v>
      </c>
      <c r="M306" t="n">
        <v>0.1</v>
      </c>
      <c r="N306" t="n">
        <v>35.6</v>
      </c>
      <c r="O306" t="s">
        <v>253</v>
      </c>
      <c r="P306" t="s">
        <v>254</v>
      </c>
      <c r="Q306" t="s">
        <v>254</v>
      </c>
      <c r="R306" t="s">
        <v>255</v>
      </c>
      <c r="S306" t="s">
        <v>251</v>
      </c>
      <c r="T306" t="n">
        <v>5</v>
      </c>
    </row>
    <row r="307" spans="1:20">
      <c r="A307" s="1" t="n">
        <v>32932</v>
      </c>
      <c r="B307" t="s">
        <v>248</v>
      </c>
      <c r="C307" t="n">
        <v>12</v>
      </c>
      <c r="D307" t="n">
        <v>20</v>
      </c>
      <c r="E307" t="s">
        <v>249</v>
      </c>
      <c r="F307" t="n">
        <v>3201</v>
      </c>
      <c r="G307" t="s">
        <v>250</v>
      </c>
      <c r="H307" t="s">
        <v>251</v>
      </c>
      <c r="I307" t="n">
        <v>5</v>
      </c>
      <c r="J307" t="n">
        <v>458</v>
      </c>
      <c r="K307" t="s">
        <v>252</v>
      </c>
      <c r="L307" t="n">
        <v>438</v>
      </c>
      <c r="M307" t="n">
        <v>0.1</v>
      </c>
      <c r="N307" t="n">
        <v>36.5</v>
      </c>
      <c r="O307" t="s">
        <v>253</v>
      </c>
      <c r="P307" t="s">
        <v>254</v>
      </c>
      <c r="Q307" t="s">
        <v>254</v>
      </c>
      <c r="R307" t="s">
        <v>255</v>
      </c>
      <c r="S307" t="s">
        <v>251</v>
      </c>
      <c r="T307" t="n">
        <v>5</v>
      </c>
    </row>
    <row r="308" spans="1:20">
      <c r="A308" s="1" t="n">
        <v>32932</v>
      </c>
      <c r="B308" t="s">
        <v>276</v>
      </c>
      <c r="C308" t="n">
        <v>2</v>
      </c>
      <c r="D308" t="n">
        <v>509</v>
      </c>
      <c r="E308" t="s">
        <v>269</v>
      </c>
      <c r="F308" t="n">
        <v>3201</v>
      </c>
      <c r="G308" t="s">
        <v>250</v>
      </c>
      <c r="H308" t="s">
        <v>251</v>
      </c>
      <c r="I308" t="n">
        <v>5</v>
      </c>
      <c r="J308" t="n">
        <v>160</v>
      </c>
      <c r="K308" t="s">
        <v>280</v>
      </c>
      <c r="L308" t="n">
        <v>43</v>
      </c>
      <c r="M308" t="n">
        <v>0.44</v>
      </c>
      <c r="N308" t="n">
        <v>0</v>
      </c>
    </row>
    <row r="309" spans="1:20">
      <c r="A309" s="1" t="n">
        <v>32932</v>
      </c>
      <c r="B309" t="s">
        <v>276</v>
      </c>
      <c r="C309" t="n">
        <v>4</v>
      </c>
      <c r="D309" t="n">
        <v>509</v>
      </c>
      <c r="E309" t="s">
        <v>269</v>
      </c>
      <c r="F309" t="n">
        <v>3201</v>
      </c>
      <c r="G309" t="s">
        <v>250</v>
      </c>
      <c r="H309" t="s">
        <v>251</v>
      </c>
      <c r="I309" t="n">
        <v>5</v>
      </c>
      <c r="J309" t="n">
        <v>160</v>
      </c>
      <c r="K309" t="s">
        <v>280</v>
      </c>
      <c r="L309" t="n">
        <v>40</v>
      </c>
      <c r="M309" t="n">
        <v>0.47</v>
      </c>
      <c r="N309" t="n">
        <v>0</v>
      </c>
    </row>
    <row r="310" spans="1:20">
      <c r="A310" s="1" t="n">
        <v>32932</v>
      </c>
      <c r="B310" t="s">
        <v>276</v>
      </c>
      <c r="C310" t="n">
        <v>5</v>
      </c>
      <c r="D310" t="n">
        <v>20</v>
      </c>
      <c r="E310" t="s">
        <v>249</v>
      </c>
      <c r="F310" t="n">
        <v>3201</v>
      </c>
      <c r="G310" t="s">
        <v>250</v>
      </c>
      <c r="H310" t="s">
        <v>251</v>
      </c>
      <c r="I310" t="n">
        <v>5</v>
      </c>
      <c r="J310" t="n">
        <v>160</v>
      </c>
      <c r="K310" t="s">
        <v>280</v>
      </c>
      <c r="L310" t="n">
        <v>256</v>
      </c>
      <c r="M310" t="n">
        <v>0.01</v>
      </c>
      <c r="N310" t="n">
        <v>43.1</v>
      </c>
      <c r="O310" t="s">
        <v>274</v>
      </c>
      <c r="P310" t="s">
        <v>275</v>
      </c>
      <c r="Q310" t="s">
        <v>275</v>
      </c>
      <c r="R310" t="s">
        <v>255</v>
      </c>
      <c r="S310" t="s">
        <v>251</v>
      </c>
      <c r="T310" t="n">
        <v>5</v>
      </c>
    </row>
    <row r="311" spans="1:20">
      <c r="A311" s="1" t="n">
        <v>32932</v>
      </c>
      <c r="B311" t="s">
        <v>276</v>
      </c>
      <c r="C311" t="n">
        <v>6</v>
      </c>
      <c r="D311" t="n">
        <v>20</v>
      </c>
      <c r="E311" t="s">
        <v>249</v>
      </c>
      <c r="F311" t="n">
        <v>3201</v>
      </c>
      <c r="G311" t="s">
        <v>250</v>
      </c>
      <c r="H311" t="s">
        <v>251</v>
      </c>
      <c r="I311" t="n">
        <v>5</v>
      </c>
      <c r="J311" t="n">
        <v>160</v>
      </c>
      <c r="K311" t="s">
        <v>280</v>
      </c>
      <c r="L311" t="n">
        <v>668</v>
      </c>
      <c r="M311" t="n">
        <v>0.03</v>
      </c>
      <c r="N311" t="n">
        <v>42.1</v>
      </c>
      <c r="O311" t="s">
        <v>274</v>
      </c>
      <c r="P311" t="s">
        <v>275</v>
      </c>
      <c r="Q311" t="s">
        <v>275</v>
      </c>
      <c r="R311" t="s">
        <v>255</v>
      </c>
      <c r="S311" t="s">
        <v>251</v>
      </c>
      <c r="T311" t="n">
        <v>5</v>
      </c>
    </row>
    <row r="312" spans="1:20">
      <c r="A312" s="1" t="n">
        <v>32932</v>
      </c>
      <c r="B312" t="s">
        <v>276</v>
      </c>
      <c r="C312" t="n">
        <v>7</v>
      </c>
      <c r="D312" t="n">
        <v>20</v>
      </c>
      <c r="E312" t="s">
        <v>249</v>
      </c>
      <c r="F312" t="n">
        <v>3201</v>
      </c>
      <c r="G312" t="s">
        <v>250</v>
      </c>
      <c r="H312" t="s">
        <v>251</v>
      </c>
      <c r="I312" t="n">
        <v>5</v>
      </c>
      <c r="J312" t="n">
        <v>458</v>
      </c>
      <c r="K312" t="s">
        <v>252</v>
      </c>
      <c r="L312" t="n">
        <v>390</v>
      </c>
      <c r="M312" t="n">
        <v>0.24</v>
      </c>
      <c r="N312" t="n">
        <v>22</v>
      </c>
      <c r="O312" t="s">
        <v>274</v>
      </c>
      <c r="P312" t="s">
        <v>275</v>
      </c>
      <c r="Q312" t="s">
        <v>275</v>
      </c>
      <c r="R312" t="s">
        <v>255</v>
      </c>
      <c r="S312" t="s">
        <v>251</v>
      </c>
      <c r="T312" t="n">
        <v>5</v>
      </c>
    </row>
    <row r="313" spans="1:20">
      <c r="A313" s="1" t="n">
        <v>32932</v>
      </c>
      <c r="B313" t="s">
        <v>276</v>
      </c>
      <c r="C313" t="n">
        <v>8</v>
      </c>
      <c r="D313" t="n">
        <v>20</v>
      </c>
      <c r="E313" t="s">
        <v>249</v>
      </c>
      <c r="F313" t="n">
        <v>3201</v>
      </c>
      <c r="G313" t="s">
        <v>250</v>
      </c>
      <c r="H313" t="s">
        <v>251</v>
      </c>
      <c r="I313" t="n">
        <v>5</v>
      </c>
      <c r="J313" t="n">
        <v>458</v>
      </c>
      <c r="K313" t="s">
        <v>252</v>
      </c>
      <c r="L313" t="n">
        <v>470</v>
      </c>
      <c r="M313" t="n">
        <v>0.01</v>
      </c>
      <c r="N313" t="n">
        <v>45.4</v>
      </c>
      <c r="O313" t="s">
        <v>274</v>
      </c>
      <c r="P313" t="s">
        <v>275</v>
      </c>
      <c r="Q313" t="s">
        <v>275</v>
      </c>
      <c r="R313" t="s">
        <v>255</v>
      </c>
      <c r="S313" t="s">
        <v>251</v>
      </c>
      <c r="T313" t="n">
        <v>5</v>
      </c>
    </row>
    <row r="314" spans="1:20">
      <c r="A314" s="1" t="n">
        <v>32932</v>
      </c>
      <c r="B314" t="s">
        <v>276</v>
      </c>
      <c r="C314" t="n">
        <v>9</v>
      </c>
      <c r="D314" t="n">
        <v>20</v>
      </c>
      <c r="E314" t="s">
        <v>249</v>
      </c>
      <c r="F314" t="n">
        <v>3201</v>
      </c>
      <c r="G314" t="s">
        <v>250</v>
      </c>
      <c r="H314" t="s">
        <v>251</v>
      </c>
      <c r="I314" t="n">
        <v>5</v>
      </c>
      <c r="J314" t="n">
        <v>458</v>
      </c>
      <c r="K314" t="s">
        <v>252</v>
      </c>
      <c r="L314" t="n">
        <v>199</v>
      </c>
      <c r="M314" t="n">
        <v>0.01</v>
      </c>
      <c r="N314" t="n">
        <v>45.4</v>
      </c>
      <c r="O314" t="s">
        <v>274</v>
      </c>
      <c r="P314" t="s">
        <v>275</v>
      </c>
      <c r="Q314" t="s">
        <v>275</v>
      </c>
      <c r="R314" t="s">
        <v>255</v>
      </c>
      <c r="S314" t="s">
        <v>251</v>
      </c>
      <c r="T314" t="n">
        <v>5</v>
      </c>
    </row>
    <row r="315" spans="1:20">
      <c r="A315" s="1" t="n">
        <v>32932</v>
      </c>
      <c r="B315" t="s">
        <v>276</v>
      </c>
      <c r="C315" t="n">
        <v>10</v>
      </c>
      <c r="D315" t="n">
        <v>20</v>
      </c>
      <c r="E315" t="s">
        <v>249</v>
      </c>
      <c r="F315" t="n">
        <v>3201</v>
      </c>
      <c r="G315" t="s">
        <v>250</v>
      </c>
      <c r="H315" t="s">
        <v>251</v>
      </c>
      <c r="I315" t="n">
        <v>5</v>
      </c>
      <c r="J315" t="n">
        <v>580</v>
      </c>
      <c r="K315" t="s">
        <v>270</v>
      </c>
      <c r="L315" t="n">
        <v>263</v>
      </c>
      <c r="M315" t="n">
        <v>0.02</v>
      </c>
      <c r="N315" t="n">
        <v>45.9</v>
      </c>
      <c r="O315" t="s">
        <v>274</v>
      </c>
      <c r="P315" t="s">
        <v>275</v>
      </c>
      <c r="Q315" t="s">
        <v>275</v>
      </c>
      <c r="R315" t="s">
        <v>255</v>
      </c>
      <c r="S315" t="s">
        <v>251</v>
      </c>
      <c r="T315" t="n">
        <v>5</v>
      </c>
    </row>
    <row r="316" spans="1:20">
      <c r="A316" s="1" t="n">
        <v>32963</v>
      </c>
      <c r="B316" t="s">
        <v>248</v>
      </c>
      <c r="C316" t="n">
        <v>1</v>
      </c>
      <c r="D316" t="n">
        <v>20</v>
      </c>
      <c r="E316" t="s">
        <v>249</v>
      </c>
      <c r="F316" t="n">
        <v>3201</v>
      </c>
      <c r="G316" t="s">
        <v>250</v>
      </c>
      <c r="H316" t="s">
        <v>251</v>
      </c>
      <c r="I316" t="n">
        <v>5</v>
      </c>
      <c r="J316" t="n">
        <v>325</v>
      </c>
      <c r="K316" t="s">
        <v>287</v>
      </c>
      <c r="L316" t="n">
        <v>423</v>
      </c>
      <c r="M316" t="n">
        <v>1</v>
      </c>
      <c r="N316" t="n">
        <v>28.6</v>
      </c>
      <c r="O316" t="s">
        <v>253</v>
      </c>
      <c r="P316" t="s">
        <v>254</v>
      </c>
      <c r="Q316" t="s">
        <v>254</v>
      </c>
      <c r="R316" t="s">
        <v>255</v>
      </c>
      <c r="S316" t="s">
        <v>251</v>
      </c>
      <c r="T316" t="n">
        <v>5</v>
      </c>
    </row>
    <row r="317" spans="1:20">
      <c r="A317" s="1" t="n">
        <v>32963</v>
      </c>
      <c r="B317" t="s">
        <v>248</v>
      </c>
      <c r="C317" t="n">
        <v>2</v>
      </c>
      <c r="D317" t="n">
        <v>20</v>
      </c>
      <c r="E317" t="s">
        <v>249</v>
      </c>
      <c r="F317" t="n">
        <v>3201</v>
      </c>
      <c r="G317" t="s">
        <v>250</v>
      </c>
      <c r="H317" t="s">
        <v>251</v>
      </c>
      <c r="I317" t="n">
        <v>5</v>
      </c>
      <c r="J317" t="n">
        <v>458</v>
      </c>
      <c r="K317" t="s">
        <v>252</v>
      </c>
      <c r="L317" t="n">
        <v>497</v>
      </c>
      <c r="M317" t="n">
        <v>0.1</v>
      </c>
      <c r="N317" t="n">
        <v>35.5</v>
      </c>
      <c r="O317" t="s">
        <v>253</v>
      </c>
      <c r="P317" t="s">
        <v>254</v>
      </c>
      <c r="Q317" t="s">
        <v>254</v>
      </c>
      <c r="R317" t="s">
        <v>255</v>
      </c>
      <c r="S317" t="s">
        <v>251</v>
      </c>
      <c r="T317" t="n">
        <v>5</v>
      </c>
    </row>
    <row r="318" spans="1:20">
      <c r="A318" s="1" t="n">
        <v>32963</v>
      </c>
      <c r="B318" t="s">
        <v>248</v>
      </c>
      <c r="C318" t="n">
        <v>3</v>
      </c>
      <c r="D318" t="n">
        <v>20</v>
      </c>
      <c r="E318" t="s">
        <v>249</v>
      </c>
      <c r="F318" t="n">
        <v>3201</v>
      </c>
      <c r="G318" t="s">
        <v>250</v>
      </c>
      <c r="H318" t="s">
        <v>251</v>
      </c>
      <c r="I318" t="n">
        <v>5</v>
      </c>
      <c r="J318" t="n">
        <v>458</v>
      </c>
      <c r="K318" t="s">
        <v>252</v>
      </c>
      <c r="L318" t="n">
        <v>151</v>
      </c>
      <c r="M318" t="n">
        <v>0.2</v>
      </c>
      <c r="N318" t="n">
        <v>22.1</v>
      </c>
      <c r="O318" t="s">
        <v>253</v>
      </c>
      <c r="P318" t="s">
        <v>254</v>
      </c>
      <c r="Q318" t="s">
        <v>254</v>
      </c>
      <c r="R318" t="s">
        <v>255</v>
      </c>
      <c r="S318" t="s">
        <v>251</v>
      </c>
      <c r="T318" t="n">
        <v>5</v>
      </c>
    </row>
    <row r="319" spans="1:20">
      <c r="A319" s="1" t="n">
        <v>32963</v>
      </c>
      <c r="B319" t="s">
        <v>248</v>
      </c>
      <c r="C319" t="n">
        <v>4</v>
      </c>
      <c r="D319" t="n">
        <v>20</v>
      </c>
      <c r="E319" t="s">
        <v>249</v>
      </c>
      <c r="F319" t="n">
        <v>3201</v>
      </c>
      <c r="G319" t="s">
        <v>250</v>
      </c>
      <c r="H319" t="s">
        <v>251</v>
      </c>
      <c r="I319" t="n">
        <v>5</v>
      </c>
      <c r="J319" t="n">
        <v>458</v>
      </c>
      <c r="K319" t="s">
        <v>252</v>
      </c>
      <c r="L319" t="n">
        <v>555</v>
      </c>
      <c r="M319" t="n">
        <v>0.1</v>
      </c>
      <c r="N319" t="n">
        <v>35.4</v>
      </c>
      <c r="O319" t="s">
        <v>253</v>
      </c>
      <c r="P319" t="s">
        <v>254</v>
      </c>
      <c r="Q319" t="s">
        <v>254</v>
      </c>
      <c r="R319" t="s">
        <v>255</v>
      </c>
      <c r="S319" t="s">
        <v>251</v>
      </c>
      <c r="T319" t="n">
        <v>5</v>
      </c>
    </row>
    <row r="320" spans="1:20">
      <c r="A320" s="1" t="n">
        <v>32963</v>
      </c>
      <c r="B320" t="s">
        <v>276</v>
      </c>
      <c r="C320" t="n">
        <v>2</v>
      </c>
      <c r="D320" t="n">
        <v>509</v>
      </c>
      <c r="E320" t="s">
        <v>269</v>
      </c>
      <c r="F320" t="n">
        <v>3201</v>
      </c>
      <c r="G320" t="s">
        <v>250</v>
      </c>
      <c r="H320" t="s">
        <v>251</v>
      </c>
      <c r="I320" t="n">
        <v>5</v>
      </c>
      <c r="J320" t="n">
        <v>795</v>
      </c>
      <c r="K320" t="s">
        <v>262</v>
      </c>
      <c r="L320" t="n">
        <v>148</v>
      </c>
      <c r="M320" t="n">
        <v>0.64</v>
      </c>
      <c r="N320" t="n">
        <v>0</v>
      </c>
    </row>
    <row r="321" spans="1:20">
      <c r="A321" s="1" t="n">
        <v>32963</v>
      </c>
      <c r="B321" t="s">
        <v>276</v>
      </c>
      <c r="C321" t="n">
        <v>3</v>
      </c>
      <c r="D321" t="n">
        <v>20</v>
      </c>
      <c r="E321" t="s">
        <v>249</v>
      </c>
      <c r="F321" t="n">
        <v>3201</v>
      </c>
      <c r="G321" t="s">
        <v>250</v>
      </c>
      <c r="H321" t="s">
        <v>251</v>
      </c>
      <c r="I321" t="n">
        <v>5</v>
      </c>
      <c r="J321" t="n">
        <v>160</v>
      </c>
      <c r="K321" t="s">
        <v>280</v>
      </c>
      <c r="L321" t="n">
        <v>656</v>
      </c>
      <c r="M321" t="n">
        <v>0.01</v>
      </c>
      <c r="N321" t="n">
        <v>47.9</v>
      </c>
      <c r="O321" t="s">
        <v>274</v>
      </c>
      <c r="P321" t="s">
        <v>275</v>
      </c>
      <c r="Q321" t="s">
        <v>275</v>
      </c>
      <c r="R321" t="s">
        <v>255</v>
      </c>
      <c r="S321" t="s">
        <v>251</v>
      </c>
      <c r="T321" t="n">
        <v>5</v>
      </c>
    </row>
    <row r="322" spans="1:20">
      <c r="A322" s="1" t="n">
        <v>32963</v>
      </c>
      <c r="B322" t="s">
        <v>276</v>
      </c>
      <c r="C322" t="n">
        <v>4</v>
      </c>
      <c r="D322" t="n">
        <v>20</v>
      </c>
      <c r="E322" t="s">
        <v>249</v>
      </c>
      <c r="F322" t="n">
        <v>3201</v>
      </c>
      <c r="G322" t="s">
        <v>250</v>
      </c>
      <c r="H322" t="s">
        <v>251</v>
      </c>
      <c r="I322" t="n">
        <v>5</v>
      </c>
      <c r="J322" t="n">
        <v>280</v>
      </c>
      <c r="K322" t="s">
        <v>273</v>
      </c>
      <c r="L322" t="n">
        <v>508</v>
      </c>
      <c r="M322" t="n">
        <v>0.07000000000000001</v>
      </c>
      <c r="N322" t="n">
        <v>32.4</v>
      </c>
      <c r="O322" t="s">
        <v>274</v>
      </c>
      <c r="P322" t="s">
        <v>275</v>
      </c>
      <c r="Q322" t="s">
        <v>275</v>
      </c>
      <c r="R322" t="s">
        <v>255</v>
      </c>
      <c r="S322" t="s">
        <v>251</v>
      </c>
      <c r="T322" t="n">
        <v>5</v>
      </c>
    </row>
    <row r="323" spans="1:20">
      <c r="A323" s="1" t="n">
        <v>32963</v>
      </c>
      <c r="B323" t="s">
        <v>276</v>
      </c>
      <c r="C323" t="n">
        <v>5</v>
      </c>
      <c r="D323" t="n">
        <v>20</v>
      </c>
      <c r="E323" t="s">
        <v>249</v>
      </c>
      <c r="F323" t="n">
        <v>3201</v>
      </c>
      <c r="G323" t="s">
        <v>250</v>
      </c>
      <c r="H323" t="s">
        <v>251</v>
      </c>
      <c r="I323" t="n">
        <v>5</v>
      </c>
      <c r="J323" t="n">
        <v>458</v>
      </c>
      <c r="K323" t="s">
        <v>252</v>
      </c>
      <c r="L323" t="n">
        <v>81</v>
      </c>
      <c r="M323" t="n">
        <v>0.15</v>
      </c>
      <c r="N323" t="n">
        <v>21.9</v>
      </c>
      <c r="O323" t="s">
        <v>274</v>
      </c>
      <c r="P323" t="s">
        <v>275</v>
      </c>
      <c r="Q323" t="s">
        <v>275</v>
      </c>
      <c r="R323" t="s">
        <v>255</v>
      </c>
      <c r="S323" t="s">
        <v>251</v>
      </c>
      <c r="T323" t="n">
        <v>5</v>
      </c>
    </row>
    <row r="324" spans="1:20">
      <c r="A324" s="1" t="n">
        <v>32993</v>
      </c>
      <c r="B324" t="s">
        <v>248</v>
      </c>
      <c r="C324" t="n">
        <v>1</v>
      </c>
      <c r="D324" t="n">
        <v>20</v>
      </c>
      <c r="E324" t="s">
        <v>249</v>
      </c>
      <c r="F324" t="n">
        <v>3201</v>
      </c>
      <c r="G324" t="s">
        <v>250</v>
      </c>
      <c r="H324" t="s">
        <v>251</v>
      </c>
      <c r="I324" t="n">
        <v>5</v>
      </c>
      <c r="J324" t="n">
        <v>458</v>
      </c>
      <c r="K324" t="s">
        <v>252</v>
      </c>
      <c r="L324" t="n">
        <v>941</v>
      </c>
      <c r="M324" t="n">
        <v>0.1</v>
      </c>
      <c r="N324" t="n">
        <v>36.1</v>
      </c>
      <c r="O324" t="s">
        <v>253</v>
      </c>
      <c r="P324" t="s">
        <v>254</v>
      </c>
      <c r="Q324" t="s">
        <v>254</v>
      </c>
      <c r="R324" t="s">
        <v>255</v>
      </c>
      <c r="S324" t="s">
        <v>251</v>
      </c>
      <c r="T324" t="n">
        <v>5</v>
      </c>
    </row>
    <row r="325" spans="1:20">
      <c r="A325" s="1" t="n">
        <v>32993</v>
      </c>
      <c r="B325" t="s">
        <v>276</v>
      </c>
      <c r="C325" t="n">
        <v>2</v>
      </c>
      <c r="D325" t="n">
        <v>509</v>
      </c>
      <c r="E325" t="s">
        <v>269</v>
      </c>
      <c r="F325" t="n">
        <v>3201</v>
      </c>
      <c r="G325" t="s">
        <v>250</v>
      </c>
      <c r="H325" t="s">
        <v>251</v>
      </c>
      <c r="I325" t="n">
        <v>5</v>
      </c>
      <c r="J325" t="n">
        <v>160</v>
      </c>
      <c r="K325" t="s">
        <v>280</v>
      </c>
      <c r="L325" t="n">
        <v>62</v>
      </c>
      <c r="M325" t="n">
        <v>0.44</v>
      </c>
      <c r="N325" t="n">
        <v>0</v>
      </c>
    </row>
    <row r="326" spans="1:20">
      <c r="A326" s="1" t="n">
        <v>32993</v>
      </c>
      <c r="B326" t="s">
        <v>276</v>
      </c>
      <c r="C326" t="n">
        <v>4</v>
      </c>
      <c r="D326" t="n">
        <v>508</v>
      </c>
      <c r="E326" t="s">
        <v>268</v>
      </c>
      <c r="F326" t="n">
        <v>3201</v>
      </c>
      <c r="G326" t="s">
        <v>250</v>
      </c>
      <c r="H326" t="s">
        <v>251</v>
      </c>
      <c r="I326" t="n">
        <v>5</v>
      </c>
      <c r="J326" t="n">
        <v>160</v>
      </c>
      <c r="K326" t="s">
        <v>280</v>
      </c>
      <c r="L326" t="n">
        <v>81</v>
      </c>
      <c r="M326" t="n">
        <v>0.26</v>
      </c>
      <c r="N326" t="n">
        <v>0</v>
      </c>
    </row>
    <row r="327" spans="1:20">
      <c r="A327" s="1" t="n">
        <v>32993</v>
      </c>
      <c r="B327" t="s">
        <v>276</v>
      </c>
      <c r="C327" t="n">
        <v>5</v>
      </c>
      <c r="D327" t="n">
        <v>20</v>
      </c>
      <c r="E327" t="s">
        <v>249</v>
      </c>
      <c r="F327" t="n">
        <v>3201</v>
      </c>
      <c r="G327" t="s">
        <v>250</v>
      </c>
      <c r="H327" t="s">
        <v>251</v>
      </c>
      <c r="I327" t="n">
        <v>5</v>
      </c>
      <c r="J327" t="n">
        <v>160</v>
      </c>
      <c r="K327" t="s">
        <v>280</v>
      </c>
      <c r="L327" t="n">
        <v>201</v>
      </c>
      <c r="M327" t="n">
        <v>0.06</v>
      </c>
      <c r="N327" t="n">
        <v>48.3</v>
      </c>
      <c r="O327" t="s">
        <v>274</v>
      </c>
      <c r="P327" t="s">
        <v>275</v>
      </c>
      <c r="Q327" t="s">
        <v>275</v>
      </c>
      <c r="R327" t="s">
        <v>255</v>
      </c>
      <c r="S327" t="s">
        <v>251</v>
      </c>
      <c r="T327" t="n">
        <v>5</v>
      </c>
    </row>
    <row r="328" spans="1:20">
      <c r="A328" s="1" t="n">
        <v>32993</v>
      </c>
      <c r="B328" t="s">
        <v>276</v>
      </c>
      <c r="C328" t="n">
        <v>6</v>
      </c>
      <c r="D328" t="n">
        <v>20</v>
      </c>
      <c r="E328" t="s">
        <v>249</v>
      </c>
      <c r="F328" t="n">
        <v>3201</v>
      </c>
      <c r="G328" t="s">
        <v>250</v>
      </c>
      <c r="H328" t="s">
        <v>251</v>
      </c>
      <c r="I328" t="n">
        <v>5</v>
      </c>
      <c r="J328" t="n">
        <v>160</v>
      </c>
      <c r="K328" t="s">
        <v>280</v>
      </c>
      <c r="L328" t="n">
        <v>404</v>
      </c>
      <c r="M328" t="n">
        <v>0.06</v>
      </c>
      <c r="N328" t="n">
        <v>48.3</v>
      </c>
      <c r="O328" t="s">
        <v>274</v>
      </c>
      <c r="P328" t="s">
        <v>275</v>
      </c>
      <c r="Q328" t="s">
        <v>275</v>
      </c>
      <c r="R328" t="s">
        <v>255</v>
      </c>
      <c r="S328" t="s">
        <v>251</v>
      </c>
      <c r="T328" t="n">
        <v>5</v>
      </c>
    </row>
    <row r="329" spans="1:20">
      <c r="A329" s="1" t="n">
        <v>32993</v>
      </c>
      <c r="B329" t="s">
        <v>276</v>
      </c>
      <c r="C329" t="n">
        <v>7</v>
      </c>
      <c r="D329" t="n">
        <v>20</v>
      </c>
      <c r="E329" t="s">
        <v>249</v>
      </c>
      <c r="F329" t="n">
        <v>3201</v>
      </c>
      <c r="G329" t="s">
        <v>250</v>
      </c>
      <c r="H329" t="s">
        <v>251</v>
      </c>
      <c r="I329" t="n">
        <v>5</v>
      </c>
      <c r="J329" t="n">
        <v>280</v>
      </c>
      <c r="K329" t="s">
        <v>273</v>
      </c>
      <c r="L329" t="n">
        <v>126</v>
      </c>
      <c r="M329" t="n">
        <v>0.07000000000000001</v>
      </c>
      <c r="N329" t="n">
        <v>32.4</v>
      </c>
      <c r="O329" t="s">
        <v>274</v>
      </c>
      <c r="P329" t="s">
        <v>275</v>
      </c>
      <c r="Q329" t="s">
        <v>275</v>
      </c>
      <c r="R329" t="s">
        <v>255</v>
      </c>
      <c r="S329" t="s">
        <v>251</v>
      </c>
      <c r="T329" t="n">
        <v>5</v>
      </c>
    </row>
    <row r="330" spans="1:20">
      <c r="A330" s="1" t="n">
        <v>33024</v>
      </c>
      <c r="B330" t="s">
        <v>248</v>
      </c>
      <c r="C330" t="n">
        <v>1</v>
      </c>
      <c r="D330" t="n">
        <v>20</v>
      </c>
      <c r="E330" t="s">
        <v>249</v>
      </c>
      <c r="F330" t="n">
        <v>3201</v>
      </c>
      <c r="G330" t="s">
        <v>250</v>
      </c>
      <c r="H330" t="s">
        <v>251</v>
      </c>
      <c r="I330" t="n">
        <v>5</v>
      </c>
      <c r="J330" t="n">
        <v>458</v>
      </c>
      <c r="K330" t="s">
        <v>252</v>
      </c>
      <c r="L330" t="n">
        <v>1285</v>
      </c>
      <c r="M330" t="n">
        <v>0.1</v>
      </c>
      <c r="N330" t="n">
        <v>35.4</v>
      </c>
      <c r="O330" t="s">
        <v>253</v>
      </c>
      <c r="P330" t="s">
        <v>254</v>
      </c>
      <c r="Q330" t="s">
        <v>254</v>
      </c>
      <c r="R330" t="s">
        <v>255</v>
      </c>
      <c r="S330" t="s">
        <v>251</v>
      </c>
      <c r="T330" t="n">
        <v>5</v>
      </c>
    </row>
    <row r="331" spans="1:20">
      <c r="A331" s="1" t="n">
        <v>33024</v>
      </c>
      <c r="B331" t="s">
        <v>248</v>
      </c>
      <c r="C331" t="n">
        <v>2</v>
      </c>
      <c r="D331" t="n">
        <v>20</v>
      </c>
      <c r="E331" t="s">
        <v>249</v>
      </c>
      <c r="F331" t="n">
        <v>3201</v>
      </c>
      <c r="G331" t="s">
        <v>250</v>
      </c>
      <c r="H331" t="s">
        <v>251</v>
      </c>
      <c r="I331" t="n">
        <v>5</v>
      </c>
      <c r="J331" t="n">
        <v>458</v>
      </c>
      <c r="K331" t="s">
        <v>252</v>
      </c>
      <c r="L331" t="n">
        <v>250</v>
      </c>
      <c r="M331" t="n">
        <v>0.1</v>
      </c>
      <c r="N331" t="n">
        <v>35.9</v>
      </c>
      <c r="O331" t="s">
        <v>253</v>
      </c>
      <c r="P331" t="s">
        <v>254</v>
      </c>
      <c r="Q331" t="s">
        <v>254</v>
      </c>
      <c r="R331" t="s">
        <v>255</v>
      </c>
      <c r="S331" t="s">
        <v>251</v>
      </c>
      <c r="T331" t="n">
        <v>5</v>
      </c>
    </row>
    <row r="332" spans="1:20">
      <c r="A332" s="1" t="n">
        <v>33024</v>
      </c>
      <c r="B332" t="s">
        <v>248</v>
      </c>
      <c r="C332" t="n">
        <v>3</v>
      </c>
      <c r="D332" t="n">
        <v>20</v>
      </c>
      <c r="E332" t="s">
        <v>249</v>
      </c>
      <c r="F332" t="n">
        <v>3201</v>
      </c>
      <c r="G332" t="s">
        <v>250</v>
      </c>
      <c r="H332" t="s">
        <v>251</v>
      </c>
      <c r="I332" t="n">
        <v>5</v>
      </c>
      <c r="J332" t="n">
        <v>458</v>
      </c>
      <c r="K332" t="s">
        <v>252</v>
      </c>
      <c r="L332" t="n">
        <v>109</v>
      </c>
      <c r="M332" t="n">
        <v>0.2</v>
      </c>
      <c r="N332" t="n">
        <v>21.6</v>
      </c>
      <c r="O332" t="s">
        <v>253</v>
      </c>
      <c r="P332" t="s">
        <v>254</v>
      </c>
      <c r="Q332" t="s">
        <v>254</v>
      </c>
      <c r="R332" t="s">
        <v>255</v>
      </c>
      <c r="S332" t="s">
        <v>251</v>
      </c>
      <c r="T332" t="n">
        <v>5</v>
      </c>
    </row>
    <row r="333" spans="1:20">
      <c r="A333" s="1" t="n">
        <v>33024</v>
      </c>
      <c r="B333" t="s">
        <v>276</v>
      </c>
      <c r="C333" t="n">
        <v>1</v>
      </c>
      <c r="D333" t="n">
        <v>213</v>
      </c>
      <c r="E333" t="s">
        <v>256</v>
      </c>
      <c r="F333" t="n">
        <v>3201</v>
      </c>
      <c r="G333" t="s">
        <v>250</v>
      </c>
      <c r="H333" t="s">
        <v>251</v>
      </c>
      <c r="I333" t="n">
        <v>5</v>
      </c>
      <c r="J333" t="n">
        <v>400</v>
      </c>
      <c r="K333" t="s">
        <v>279</v>
      </c>
      <c r="L333" t="n">
        <v>172</v>
      </c>
      <c r="M333" t="n">
        <v>0</v>
      </c>
      <c r="N333" t="n">
        <v>0</v>
      </c>
    </row>
    <row r="334" spans="1:20">
      <c r="A334" s="1" t="n">
        <v>33024</v>
      </c>
      <c r="B334" t="s">
        <v>276</v>
      </c>
      <c r="C334" t="n">
        <v>2</v>
      </c>
      <c r="D334" t="n">
        <v>20</v>
      </c>
      <c r="E334" t="s">
        <v>249</v>
      </c>
      <c r="F334" t="n">
        <v>3201</v>
      </c>
      <c r="G334" t="s">
        <v>250</v>
      </c>
      <c r="H334" t="s">
        <v>251</v>
      </c>
      <c r="I334" t="n">
        <v>5</v>
      </c>
      <c r="J334" t="n">
        <v>160</v>
      </c>
      <c r="K334" t="s">
        <v>280</v>
      </c>
      <c r="L334" t="n">
        <v>139</v>
      </c>
      <c r="M334" t="n">
        <v>0.05</v>
      </c>
      <c r="N334" t="n">
        <v>40</v>
      </c>
      <c r="O334" t="s">
        <v>274</v>
      </c>
      <c r="P334" t="s">
        <v>275</v>
      </c>
      <c r="Q334" t="s">
        <v>275</v>
      </c>
      <c r="R334" t="s">
        <v>255</v>
      </c>
      <c r="S334" t="s">
        <v>251</v>
      </c>
      <c r="T334" t="n">
        <v>5</v>
      </c>
    </row>
    <row r="335" spans="1:20">
      <c r="A335" s="1" t="n">
        <v>33024</v>
      </c>
      <c r="B335" t="s">
        <v>276</v>
      </c>
      <c r="C335" t="n">
        <v>3</v>
      </c>
      <c r="D335" t="n">
        <v>20</v>
      </c>
      <c r="E335" t="s">
        <v>249</v>
      </c>
      <c r="F335" t="n">
        <v>3201</v>
      </c>
      <c r="G335" t="s">
        <v>250</v>
      </c>
      <c r="H335" t="s">
        <v>251</v>
      </c>
      <c r="I335" t="n">
        <v>5</v>
      </c>
      <c r="J335" t="n">
        <v>160</v>
      </c>
      <c r="K335" t="s">
        <v>280</v>
      </c>
      <c r="L335" t="n">
        <v>391</v>
      </c>
      <c r="M335" t="n">
        <v>0.08</v>
      </c>
      <c r="N335" t="n">
        <v>46.4</v>
      </c>
      <c r="O335" t="s">
        <v>274</v>
      </c>
      <c r="P335" t="s">
        <v>275</v>
      </c>
      <c r="Q335" t="s">
        <v>275</v>
      </c>
      <c r="R335" t="s">
        <v>255</v>
      </c>
      <c r="S335" t="s">
        <v>251</v>
      </c>
      <c r="T335" t="n">
        <v>5</v>
      </c>
    </row>
    <row r="336" spans="1:20">
      <c r="A336" s="1" t="n">
        <v>33024</v>
      </c>
      <c r="B336" t="s">
        <v>276</v>
      </c>
      <c r="C336" t="n">
        <v>4</v>
      </c>
      <c r="D336" t="n">
        <v>20</v>
      </c>
      <c r="E336" t="s">
        <v>249</v>
      </c>
      <c r="F336" t="n">
        <v>3201</v>
      </c>
      <c r="G336" t="s">
        <v>250</v>
      </c>
      <c r="H336" t="s">
        <v>251</v>
      </c>
      <c r="I336" t="n">
        <v>5</v>
      </c>
      <c r="J336" t="n">
        <v>160</v>
      </c>
      <c r="K336" t="s">
        <v>280</v>
      </c>
      <c r="L336" t="n">
        <v>662</v>
      </c>
      <c r="M336" t="n">
        <v>0.01</v>
      </c>
      <c r="N336" t="n">
        <v>48.3</v>
      </c>
      <c r="O336" t="s">
        <v>274</v>
      </c>
      <c r="P336" t="s">
        <v>275</v>
      </c>
      <c r="Q336" t="s">
        <v>275</v>
      </c>
      <c r="R336" t="s">
        <v>255</v>
      </c>
      <c r="S336" t="s">
        <v>251</v>
      </c>
      <c r="T336" t="n">
        <v>5</v>
      </c>
    </row>
    <row r="337" spans="1:20">
      <c r="A337" s="1" t="n">
        <v>33024</v>
      </c>
      <c r="B337" t="s">
        <v>276</v>
      </c>
      <c r="C337" t="n">
        <v>5</v>
      </c>
      <c r="D337" t="n">
        <v>20</v>
      </c>
      <c r="E337" t="s">
        <v>249</v>
      </c>
      <c r="F337" t="n">
        <v>3201</v>
      </c>
      <c r="G337" t="s">
        <v>250</v>
      </c>
      <c r="H337" t="s">
        <v>251</v>
      </c>
      <c r="I337" t="n">
        <v>5</v>
      </c>
      <c r="J337" t="n">
        <v>458</v>
      </c>
      <c r="K337" t="s">
        <v>252</v>
      </c>
      <c r="L337" t="n">
        <v>220</v>
      </c>
      <c r="M337" t="n">
        <v>0.21</v>
      </c>
      <c r="N337" t="n">
        <v>21.5</v>
      </c>
      <c r="O337" t="s">
        <v>274</v>
      </c>
      <c r="P337" t="s">
        <v>275</v>
      </c>
      <c r="Q337" t="s">
        <v>275</v>
      </c>
      <c r="R337" t="s">
        <v>255</v>
      </c>
      <c r="S337" t="s">
        <v>251</v>
      </c>
      <c r="T337" t="n">
        <v>5</v>
      </c>
    </row>
    <row r="338" spans="1:20">
      <c r="A338" s="1" t="n">
        <v>33024</v>
      </c>
      <c r="B338" t="s">
        <v>285</v>
      </c>
      <c r="C338" t="n">
        <v>1</v>
      </c>
      <c r="D338" t="n">
        <v>216</v>
      </c>
      <c r="E338" t="s">
        <v>286</v>
      </c>
      <c r="F338" t="n">
        <v>3201</v>
      </c>
      <c r="G338" t="s">
        <v>250</v>
      </c>
      <c r="H338" t="s">
        <v>251</v>
      </c>
      <c r="I338" t="n">
        <v>5</v>
      </c>
      <c r="J338" t="n">
        <v>785</v>
      </c>
      <c r="K338" t="s">
        <v>281</v>
      </c>
      <c r="L338" t="n">
        <v>20</v>
      </c>
      <c r="M338" t="n">
        <v>0</v>
      </c>
      <c r="N338" t="n">
        <v>0</v>
      </c>
    </row>
    <row r="339" spans="1:20">
      <c r="A339" s="1" t="n">
        <v>33054</v>
      </c>
      <c r="B339" t="s">
        <v>248</v>
      </c>
      <c r="C339" t="n">
        <v>2</v>
      </c>
      <c r="D339" t="n">
        <v>509</v>
      </c>
      <c r="E339" t="s">
        <v>269</v>
      </c>
      <c r="F339" t="n">
        <v>3201</v>
      </c>
      <c r="G339" t="s">
        <v>250</v>
      </c>
      <c r="H339" t="s">
        <v>251</v>
      </c>
      <c r="I339" t="n">
        <v>5</v>
      </c>
      <c r="J339" t="n">
        <v>795</v>
      </c>
      <c r="K339" t="s">
        <v>262</v>
      </c>
      <c r="L339" t="n">
        <v>199</v>
      </c>
      <c r="M339" t="n">
        <v>0.34</v>
      </c>
      <c r="N339" t="n">
        <v>0</v>
      </c>
    </row>
    <row r="340" spans="1:20">
      <c r="A340" s="1" t="n">
        <v>33054</v>
      </c>
      <c r="B340" t="s">
        <v>248</v>
      </c>
      <c r="C340" t="n">
        <v>6</v>
      </c>
      <c r="D340" t="n">
        <v>20</v>
      </c>
      <c r="E340" t="s">
        <v>249</v>
      </c>
      <c r="F340" t="n">
        <v>3201</v>
      </c>
      <c r="G340" t="s">
        <v>250</v>
      </c>
      <c r="H340" t="s">
        <v>251</v>
      </c>
      <c r="I340" t="n">
        <v>5</v>
      </c>
      <c r="J340" t="n">
        <v>458</v>
      </c>
      <c r="K340" t="s">
        <v>252</v>
      </c>
      <c r="L340" t="n">
        <v>400</v>
      </c>
      <c r="M340" t="n">
        <v>0.1</v>
      </c>
      <c r="N340" t="n">
        <v>35.8</v>
      </c>
      <c r="O340" t="s">
        <v>253</v>
      </c>
      <c r="P340" t="s">
        <v>254</v>
      </c>
      <c r="Q340" t="s">
        <v>254</v>
      </c>
      <c r="R340" t="s">
        <v>255</v>
      </c>
      <c r="S340" t="s">
        <v>251</v>
      </c>
      <c r="T340" t="n">
        <v>5</v>
      </c>
    </row>
    <row r="341" spans="1:20">
      <c r="A341" s="1" t="n">
        <v>33054</v>
      </c>
      <c r="B341" t="s">
        <v>248</v>
      </c>
      <c r="C341" t="n">
        <v>8</v>
      </c>
      <c r="D341" t="n">
        <v>20</v>
      </c>
      <c r="E341" t="s">
        <v>249</v>
      </c>
      <c r="F341" t="n">
        <v>3201</v>
      </c>
      <c r="G341" t="s">
        <v>250</v>
      </c>
      <c r="H341" t="s">
        <v>251</v>
      </c>
      <c r="I341" t="n">
        <v>5</v>
      </c>
      <c r="J341" t="n">
        <v>458</v>
      </c>
      <c r="K341" t="s">
        <v>252</v>
      </c>
      <c r="L341" t="n">
        <v>309</v>
      </c>
      <c r="M341" t="n">
        <v>0.1</v>
      </c>
      <c r="N341" t="n">
        <v>35.5</v>
      </c>
      <c r="O341" t="s">
        <v>253</v>
      </c>
      <c r="P341" t="s">
        <v>254</v>
      </c>
      <c r="Q341" t="s">
        <v>254</v>
      </c>
      <c r="R341" t="s">
        <v>255</v>
      </c>
      <c r="S341" t="s">
        <v>251</v>
      </c>
      <c r="T341" t="n">
        <v>5</v>
      </c>
    </row>
    <row r="342" spans="1:20">
      <c r="A342" s="1" t="n">
        <v>33054</v>
      </c>
      <c r="B342" t="s">
        <v>248</v>
      </c>
      <c r="C342" t="n">
        <v>9</v>
      </c>
      <c r="D342" t="n">
        <v>20</v>
      </c>
      <c r="E342" t="s">
        <v>249</v>
      </c>
      <c r="F342" t="n">
        <v>3201</v>
      </c>
      <c r="G342" t="s">
        <v>250</v>
      </c>
      <c r="H342" t="s">
        <v>251</v>
      </c>
      <c r="I342" t="n">
        <v>5</v>
      </c>
      <c r="J342" t="n">
        <v>458</v>
      </c>
      <c r="K342" t="s">
        <v>252</v>
      </c>
      <c r="L342" t="n">
        <v>97</v>
      </c>
      <c r="M342" t="n">
        <v>0.2</v>
      </c>
      <c r="N342" t="n">
        <v>22.2</v>
      </c>
      <c r="O342" t="s">
        <v>253</v>
      </c>
      <c r="P342" t="s">
        <v>254</v>
      </c>
      <c r="Q342" t="s">
        <v>254</v>
      </c>
      <c r="R342" t="s">
        <v>255</v>
      </c>
      <c r="S342" t="s">
        <v>251</v>
      </c>
      <c r="T342" t="n">
        <v>5</v>
      </c>
    </row>
    <row r="343" spans="1:20">
      <c r="A343" s="1" t="n">
        <v>33054</v>
      </c>
      <c r="B343" t="s">
        <v>263</v>
      </c>
      <c r="C343" t="n">
        <v>1</v>
      </c>
      <c r="D343" t="n">
        <v>213</v>
      </c>
      <c r="E343" t="s">
        <v>256</v>
      </c>
      <c r="F343" t="n">
        <v>3201</v>
      </c>
      <c r="G343" t="s">
        <v>250</v>
      </c>
      <c r="H343" t="s">
        <v>251</v>
      </c>
      <c r="I343" t="n">
        <v>5</v>
      </c>
      <c r="J343" t="n">
        <v>520</v>
      </c>
      <c r="K343" t="s">
        <v>283</v>
      </c>
      <c r="L343" t="n">
        <v>35</v>
      </c>
      <c r="M343" t="n">
        <v>0</v>
      </c>
      <c r="N343" t="n">
        <v>0</v>
      </c>
    </row>
    <row r="344" spans="1:20">
      <c r="A344" s="1" t="n">
        <v>33054</v>
      </c>
      <c r="B344" t="s">
        <v>263</v>
      </c>
      <c r="C344" t="n">
        <v>2</v>
      </c>
      <c r="D344" t="n">
        <v>213</v>
      </c>
      <c r="E344" t="s">
        <v>256</v>
      </c>
      <c r="F344" t="n">
        <v>3201</v>
      </c>
      <c r="G344" t="s">
        <v>250</v>
      </c>
      <c r="H344" t="s">
        <v>251</v>
      </c>
      <c r="I344" t="n">
        <v>5</v>
      </c>
      <c r="J344" t="n">
        <v>795</v>
      </c>
      <c r="K344" t="s">
        <v>262</v>
      </c>
      <c r="L344" t="n">
        <v>15</v>
      </c>
      <c r="M344" t="n">
        <v>0</v>
      </c>
      <c r="N344" t="n">
        <v>0</v>
      </c>
    </row>
    <row r="345" spans="1:20">
      <c r="A345" s="1" t="n">
        <v>33054</v>
      </c>
      <c r="B345" t="s">
        <v>276</v>
      </c>
      <c r="C345" t="n">
        <v>1</v>
      </c>
      <c r="D345" t="n">
        <v>20</v>
      </c>
      <c r="E345" t="s">
        <v>249</v>
      </c>
      <c r="F345" t="n">
        <v>3201</v>
      </c>
      <c r="G345" t="s">
        <v>250</v>
      </c>
      <c r="H345" t="s">
        <v>251</v>
      </c>
      <c r="I345" t="n">
        <v>5</v>
      </c>
      <c r="J345" t="n">
        <v>160</v>
      </c>
      <c r="K345" t="s">
        <v>280</v>
      </c>
      <c r="L345" t="n">
        <v>672</v>
      </c>
      <c r="M345" t="n">
        <v>0.03</v>
      </c>
      <c r="N345" t="n">
        <v>42.6</v>
      </c>
      <c r="O345" t="s">
        <v>274</v>
      </c>
      <c r="P345" t="s">
        <v>275</v>
      </c>
      <c r="Q345" t="s">
        <v>275</v>
      </c>
      <c r="R345" t="s">
        <v>255</v>
      </c>
      <c r="S345" t="s">
        <v>251</v>
      </c>
      <c r="T345" t="n">
        <v>5</v>
      </c>
    </row>
    <row r="346" spans="1:20">
      <c r="A346" s="1" t="n">
        <v>33054</v>
      </c>
      <c r="B346" t="s">
        <v>276</v>
      </c>
      <c r="C346" t="n">
        <v>2</v>
      </c>
      <c r="D346" t="n">
        <v>20</v>
      </c>
      <c r="E346" t="s">
        <v>249</v>
      </c>
      <c r="F346" t="n">
        <v>3201</v>
      </c>
      <c r="G346" t="s">
        <v>250</v>
      </c>
      <c r="H346" t="s">
        <v>251</v>
      </c>
      <c r="I346" t="n">
        <v>5</v>
      </c>
      <c r="J346" t="n">
        <v>160</v>
      </c>
      <c r="K346" t="s">
        <v>280</v>
      </c>
      <c r="L346" t="n">
        <v>309</v>
      </c>
      <c r="M346" t="n">
        <v>0.17</v>
      </c>
      <c r="N346" t="n">
        <v>21.7</v>
      </c>
      <c r="O346" t="s">
        <v>274</v>
      </c>
      <c r="P346" t="s">
        <v>275</v>
      </c>
      <c r="Q346" t="s">
        <v>275</v>
      </c>
      <c r="R346" t="s">
        <v>255</v>
      </c>
      <c r="S346" t="s">
        <v>251</v>
      </c>
      <c r="T346" t="n">
        <v>5</v>
      </c>
    </row>
    <row r="347" spans="1:20">
      <c r="A347" s="1" t="n">
        <v>33054</v>
      </c>
      <c r="B347" t="s">
        <v>276</v>
      </c>
      <c r="C347" t="n">
        <v>3</v>
      </c>
      <c r="D347" t="n">
        <v>20</v>
      </c>
      <c r="E347" t="s">
        <v>249</v>
      </c>
      <c r="F347" t="n">
        <v>3201</v>
      </c>
      <c r="G347" t="s">
        <v>250</v>
      </c>
      <c r="H347" t="s">
        <v>251</v>
      </c>
      <c r="I347" t="n">
        <v>5</v>
      </c>
      <c r="J347" t="n">
        <v>458</v>
      </c>
      <c r="K347" t="s">
        <v>252</v>
      </c>
      <c r="L347" t="n">
        <v>349</v>
      </c>
      <c r="M347" t="n">
        <v>0.01</v>
      </c>
      <c r="N347" t="n">
        <v>51</v>
      </c>
      <c r="O347" t="s">
        <v>274</v>
      </c>
      <c r="P347" t="s">
        <v>275</v>
      </c>
      <c r="Q347" t="s">
        <v>275</v>
      </c>
      <c r="R347" t="s">
        <v>255</v>
      </c>
      <c r="S347" t="s">
        <v>251</v>
      </c>
      <c r="T347" t="n">
        <v>5</v>
      </c>
    </row>
    <row r="348" spans="1:20">
      <c r="A348" s="1" t="n">
        <v>33054</v>
      </c>
      <c r="B348" t="s">
        <v>276</v>
      </c>
      <c r="C348" t="n">
        <v>4</v>
      </c>
      <c r="D348" t="n">
        <v>20</v>
      </c>
      <c r="E348" t="s">
        <v>249</v>
      </c>
      <c r="F348" t="n">
        <v>3201</v>
      </c>
      <c r="G348" t="s">
        <v>250</v>
      </c>
      <c r="H348" t="s">
        <v>251</v>
      </c>
      <c r="I348" t="n">
        <v>5</v>
      </c>
      <c r="J348" t="n">
        <v>580</v>
      </c>
      <c r="K348" t="s">
        <v>270</v>
      </c>
      <c r="L348" t="n">
        <v>23</v>
      </c>
      <c r="M348" t="n">
        <v>0.02</v>
      </c>
      <c r="N348" t="n">
        <v>47.3</v>
      </c>
      <c r="O348" t="s">
        <v>274</v>
      </c>
      <c r="P348" t="s">
        <v>275</v>
      </c>
      <c r="Q348" t="s">
        <v>275</v>
      </c>
      <c r="R348" t="s">
        <v>255</v>
      </c>
      <c r="S348" t="s">
        <v>251</v>
      </c>
      <c r="T348" t="n">
        <v>5</v>
      </c>
    </row>
    <row r="349" spans="1:20">
      <c r="A349" s="1" t="n">
        <v>33085</v>
      </c>
      <c r="B349" t="s">
        <v>248</v>
      </c>
      <c r="C349" t="n">
        <v>1</v>
      </c>
      <c r="D349" t="n">
        <v>20</v>
      </c>
      <c r="E349" t="s">
        <v>249</v>
      </c>
      <c r="F349" t="n">
        <v>3201</v>
      </c>
      <c r="G349" t="s">
        <v>250</v>
      </c>
      <c r="H349" t="s">
        <v>251</v>
      </c>
      <c r="I349" t="n">
        <v>5</v>
      </c>
      <c r="J349" t="n">
        <v>458</v>
      </c>
      <c r="K349" t="s">
        <v>252</v>
      </c>
      <c r="L349" t="n">
        <v>207</v>
      </c>
      <c r="M349" t="n">
        <v>0.1</v>
      </c>
      <c r="N349" t="n">
        <v>39.6</v>
      </c>
      <c r="O349" t="s">
        <v>253</v>
      </c>
      <c r="P349" t="s">
        <v>254</v>
      </c>
      <c r="Q349" t="s">
        <v>254</v>
      </c>
      <c r="R349" t="s">
        <v>255</v>
      </c>
      <c r="S349" t="s">
        <v>251</v>
      </c>
      <c r="T349" t="n">
        <v>5</v>
      </c>
    </row>
    <row r="350" spans="1:20">
      <c r="A350" s="1" t="n">
        <v>33085</v>
      </c>
      <c r="B350" t="s">
        <v>248</v>
      </c>
      <c r="C350" t="n">
        <v>3</v>
      </c>
      <c r="D350" t="n">
        <v>508</v>
      </c>
      <c r="E350" t="s">
        <v>268</v>
      </c>
      <c r="F350" t="n">
        <v>3201</v>
      </c>
      <c r="G350" t="s">
        <v>250</v>
      </c>
      <c r="H350" t="s">
        <v>251</v>
      </c>
      <c r="I350" t="n">
        <v>5</v>
      </c>
      <c r="J350" t="n">
        <v>795</v>
      </c>
      <c r="K350" t="s">
        <v>262</v>
      </c>
      <c r="L350" t="n">
        <v>132</v>
      </c>
      <c r="M350" t="n">
        <v>0.21</v>
      </c>
      <c r="N350" t="n">
        <v>0</v>
      </c>
    </row>
    <row r="351" spans="1:20">
      <c r="A351" s="1" t="n">
        <v>33085</v>
      </c>
      <c r="B351" t="s">
        <v>248</v>
      </c>
      <c r="C351" t="n">
        <v>5</v>
      </c>
      <c r="D351" t="n">
        <v>508</v>
      </c>
      <c r="E351" t="s">
        <v>268</v>
      </c>
      <c r="F351" t="n">
        <v>3201</v>
      </c>
      <c r="G351" t="s">
        <v>250</v>
      </c>
      <c r="H351" t="s">
        <v>251</v>
      </c>
      <c r="I351" t="n">
        <v>5</v>
      </c>
      <c r="J351" t="n">
        <v>795</v>
      </c>
      <c r="K351" t="s">
        <v>262</v>
      </c>
      <c r="L351" t="n">
        <v>2</v>
      </c>
      <c r="M351" t="n">
        <v>0.21</v>
      </c>
      <c r="N351" t="n">
        <v>0</v>
      </c>
    </row>
    <row r="352" spans="1:20">
      <c r="A352" s="1" t="n">
        <v>33085</v>
      </c>
      <c r="B352" t="s">
        <v>248</v>
      </c>
      <c r="C352" t="n">
        <v>7</v>
      </c>
      <c r="D352" t="n">
        <v>508</v>
      </c>
      <c r="E352" t="s">
        <v>268</v>
      </c>
      <c r="F352" t="n">
        <v>3201</v>
      </c>
      <c r="G352" t="s">
        <v>250</v>
      </c>
      <c r="H352" t="s">
        <v>251</v>
      </c>
      <c r="I352" t="n">
        <v>5</v>
      </c>
      <c r="J352" t="n">
        <v>795</v>
      </c>
      <c r="K352" t="s">
        <v>262</v>
      </c>
      <c r="L352" t="n">
        <v>138</v>
      </c>
      <c r="M352" t="n">
        <v>0.19</v>
      </c>
      <c r="N352" t="n">
        <v>0</v>
      </c>
    </row>
    <row r="353" spans="1:20">
      <c r="A353" s="1" t="n">
        <v>33085</v>
      </c>
      <c r="B353" t="s">
        <v>248</v>
      </c>
      <c r="C353" t="n">
        <v>8</v>
      </c>
      <c r="D353" t="n">
        <v>20</v>
      </c>
      <c r="E353" t="s">
        <v>249</v>
      </c>
      <c r="F353" t="n">
        <v>3201</v>
      </c>
      <c r="G353" t="s">
        <v>250</v>
      </c>
      <c r="H353" t="s">
        <v>251</v>
      </c>
      <c r="I353" t="n">
        <v>5</v>
      </c>
      <c r="J353" t="n">
        <v>458</v>
      </c>
      <c r="K353" t="s">
        <v>252</v>
      </c>
      <c r="L353" t="n">
        <v>652</v>
      </c>
      <c r="M353" t="n">
        <v>0.1</v>
      </c>
      <c r="N353" t="n">
        <v>35</v>
      </c>
      <c r="O353" t="s">
        <v>253</v>
      </c>
      <c r="P353" t="s">
        <v>254</v>
      </c>
      <c r="Q353" t="s">
        <v>254</v>
      </c>
      <c r="R353" t="s">
        <v>255</v>
      </c>
      <c r="S353" t="s">
        <v>251</v>
      </c>
      <c r="T353" t="n">
        <v>5</v>
      </c>
    </row>
    <row r="354" spans="1:20">
      <c r="A354" s="1" t="n">
        <v>33085</v>
      </c>
      <c r="B354" t="s">
        <v>248</v>
      </c>
      <c r="C354" t="n">
        <v>9</v>
      </c>
      <c r="D354" t="n">
        <v>20</v>
      </c>
      <c r="E354" t="s">
        <v>249</v>
      </c>
      <c r="F354" t="n">
        <v>3201</v>
      </c>
      <c r="G354" t="s">
        <v>250</v>
      </c>
      <c r="H354" t="s">
        <v>251</v>
      </c>
      <c r="I354" t="n">
        <v>5</v>
      </c>
      <c r="J354" t="n">
        <v>458</v>
      </c>
      <c r="K354" t="s">
        <v>252</v>
      </c>
      <c r="L354" t="n">
        <v>98</v>
      </c>
      <c r="M354" t="n">
        <v>0.2</v>
      </c>
      <c r="N354" t="n">
        <v>21.5</v>
      </c>
      <c r="O354" t="s">
        <v>253</v>
      </c>
      <c r="P354" t="s">
        <v>254</v>
      </c>
      <c r="Q354" t="s">
        <v>254</v>
      </c>
      <c r="R354" t="s">
        <v>255</v>
      </c>
      <c r="S354" t="s">
        <v>251</v>
      </c>
      <c r="T354" t="n">
        <v>5</v>
      </c>
    </row>
    <row r="355" spans="1:20">
      <c r="A355" s="1" t="n">
        <v>33085</v>
      </c>
      <c r="B355" t="s">
        <v>248</v>
      </c>
      <c r="C355" t="n">
        <v>10</v>
      </c>
      <c r="D355" t="n">
        <v>20</v>
      </c>
      <c r="E355" t="s">
        <v>249</v>
      </c>
      <c r="F355" t="n">
        <v>3201</v>
      </c>
      <c r="G355" t="s">
        <v>250</v>
      </c>
      <c r="H355" t="s">
        <v>251</v>
      </c>
      <c r="I355" t="n">
        <v>5</v>
      </c>
      <c r="J355" t="n">
        <v>458</v>
      </c>
      <c r="K355" t="s">
        <v>252</v>
      </c>
      <c r="L355" t="n">
        <v>275</v>
      </c>
      <c r="M355" t="n">
        <v>0.1</v>
      </c>
      <c r="N355" t="n">
        <v>35.2</v>
      </c>
      <c r="O355" t="s">
        <v>253</v>
      </c>
      <c r="P355" t="s">
        <v>254</v>
      </c>
      <c r="Q355" t="s">
        <v>254</v>
      </c>
      <c r="R355" t="s">
        <v>255</v>
      </c>
      <c r="S355" t="s">
        <v>251</v>
      </c>
      <c r="T355" t="n">
        <v>5</v>
      </c>
    </row>
    <row r="356" spans="1:20">
      <c r="A356" s="1" t="n">
        <v>33085</v>
      </c>
      <c r="B356" t="s">
        <v>276</v>
      </c>
      <c r="C356" t="n">
        <v>1</v>
      </c>
      <c r="D356" t="n">
        <v>20</v>
      </c>
      <c r="E356" t="s">
        <v>249</v>
      </c>
      <c r="F356" t="n">
        <v>3201</v>
      </c>
      <c r="G356" t="s">
        <v>250</v>
      </c>
      <c r="H356" t="s">
        <v>251</v>
      </c>
      <c r="I356" t="n">
        <v>5</v>
      </c>
      <c r="J356" t="n">
        <v>160</v>
      </c>
      <c r="K356" t="s">
        <v>280</v>
      </c>
      <c r="L356" t="n">
        <v>210</v>
      </c>
      <c r="M356" t="n">
        <v>0.01</v>
      </c>
      <c r="N356" t="n">
        <v>48.4</v>
      </c>
      <c r="O356" t="s">
        <v>274</v>
      </c>
      <c r="P356" t="s">
        <v>275</v>
      </c>
      <c r="Q356" t="s">
        <v>275</v>
      </c>
      <c r="R356" t="s">
        <v>255</v>
      </c>
      <c r="S356" t="s">
        <v>251</v>
      </c>
      <c r="T356" t="n">
        <v>5</v>
      </c>
    </row>
    <row r="357" spans="1:20">
      <c r="A357" s="1" t="n">
        <v>33085</v>
      </c>
      <c r="B357" t="s">
        <v>276</v>
      </c>
      <c r="C357" t="n">
        <v>2</v>
      </c>
      <c r="D357" t="n">
        <v>20</v>
      </c>
      <c r="E357" t="s">
        <v>249</v>
      </c>
      <c r="F357" t="n">
        <v>3201</v>
      </c>
      <c r="G357" t="s">
        <v>250</v>
      </c>
      <c r="H357" t="s">
        <v>251</v>
      </c>
      <c r="I357" t="n">
        <v>5</v>
      </c>
      <c r="J357" t="n">
        <v>160</v>
      </c>
      <c r="K357" t="s">
        <v>280</v>
      </c>
      <c r="L357" t="n">
        <v>249</v>
      </c>
      <c r="M357" t="n">
        <v>0.03</v>
      </c>
      <c r="N357" t="n">
        <v>40.1</v>
      </c>
      <c r="O357" t="s">
        <v>274</v>
      </c>
      <c r="P357" t="s">
        <v>275</v>
      </c>
      <c r="Q357" t="s">
        <v>275</v>
      </c>
      <c r="R357" t="s">
        <v>255</v>
      </c>
      <c r="S357" t="s">
        <v>251</v>
      </c>
      <c r="T357" t="n">
        <v>5</v>
      </c>
    </row>
    <row r="358" spans="1:20">
      <c r="A358" s="1" t="n">
        <v>33085</v>
      </c>
      <c r="B358" t="s">
        <v>276</v>
      </c>
      <c r="C358" t="n">
        <v>3</v>
      </c>
      <c r="D358" t="n">
        <v>20</v>
      </c>
      <c r="E358" t="s">
        <v>249</v>
      </c>
      <c r="F358" t="n">
        <v>3201</v>
      </c>
      <c r="G358" t="s">
        <v>250</v>
      </c>
      <c r="H358" t="s">
        <v>251</v>
      </c>
      <c r="I358" t="n">
        <v>5</v>
      </c>
      <c r="J358" t="n">
        <v>458</v>
      </c>
      <c r="K358" t="s">
        <v>252</v>
      </c>
      <c r="L358" t="n">
        <v>296</v>
      </c>
      <c r="M358" t="n">
        <v>0.01</v>
      </c>
      <c r="N358" t="n">
        <v>50.4</v>
      </c>
      <c r="O358" t="s">
        <v>274</v>
      </c>
      <c r="P358" t="s">
        <v>275</v>
      </c>
      <c r="Q358" t="s">
        <v>275</v>
      </c>
      <c r="R358" t="s">
        <v>255</v>
      </c>
      <c r="S358" t="s">
        <v>251</v>
      </c>
      <c r="T358" t="n">
        <v>5</v>
      </c>
    </row>
    <row r="359" spans="1:20">
      <c r="A359" s="1" t="n">
        <v>33085</v>
      </c>
      <c r="B359" t="s">
        <v>276</v>
      </c>
      <c r="C359" t="n">
        <v>4</v>
      </c>
      <c r="D359" t="n">
        <v>20</v>
      </c>
      <c r="E359" t="s">
        <v>249</v>
      </c>
      <c r="F359" t="n">
        <v>3201</v>
      </c>
      <c r="G359" t="s">
        <v>250</v>
      </c>
      <c r="H359" t="s">
        <v>251</v>
      </c>
      <c r="I359" t="n">
        <v>5</v>
      </c>
      <c r="J359" t="n">
        <v>458</v>
      </c>
      <c r="K359" t="s">
        <v>252</v>
      </c>
      <c r="L359" t="n">
        <v>149</v>
      </c>
      <c r="M359" t="n">
        <v>0.17</v>
      </c>
      <c r="N359" t="n">
        <v>21.5</v>
      </c>
      <c r="O359" t="s">
        <v>274</v>
      </c>
      <c r="P359" t="s">
        <v>275</v>
      </c>
      <c r="Q359" t="s">
        <v>275</v>
      </c>
      <c r="R359" t="s">
        <v>255</v>
      </c>
      <c r="S359" t="s">
        <v>251</v>
      </c>
      <c r="T359" t="n">
        <v>5</v>
      </c>
    </row>
    <row r="360" spans="1:20">
      <c r="A360" s="1" t="n">
        <v>33085</v>
      </c>
      <c r="B360" t="s">
        <v>276</v>
      </c>
      <c r="C360" t="n">
        <v>5</v>
      </c>
      <c r="D360" t="n">
        <v>20</v>
      </c>
      <c r="E360" t="s">
        <v>249</v>
      </c>
      <c r="F360" t="n">
        <v>3201</v>
      </c>
      <c r="G360" t="s">
        <v>250</v>
      </c>
      <c r="H360" t="s">
        <v>251</v>
      </c>
      <c r="I360" t="n">
        <v>5</v>
      </c>
      <c r="J360" t="n">
        <v>458</v>
      </c>
      <c r="K360" t="s">
        <v>252</v>
      </c>
      <c r="L360" t="n">
        <v>225</v>
      </c>
      <c r="M360" t="n">
        <v>0.21</v>
      </c>
      <c r="N360" t="n">
        <v>21.5</v>
      </c>
      <c r="O360" t="s">
        <v>274</v>
      </c>
      <c r="P360" t="s">
        <v>275</v>
      </c>
      <c r="Q360" t="s">
        <v>275</v>
      </c>
      <c r="R360" t="s">
        <v>255</v>
      </c>
      <c r="S360" t="s">
        <v>251</v>
      </c>
      <c r="T360" t="n">
        <v>5</v>
      </c>
    </row>
    <row r="361" spans="1:20">
      <c r="A361" s="1" t="n">
        <v>33116</v>
      </c>
      <c r="B361" t="s">
        <v>289</v>
      </c>
      <c r="C361" t="n">
        <v>1</v>
      </c>
      <c r="D361" t="n">
        <v>216</v>
      </c>
      <c r="E361" t="s">
        <v>286</v>
      </c>
      <c r="F361" t="n">
        <v>3201</v>
      </c>
      <c r="G361" t="s">
        <v>250</v>
      </c>
      <c r="H361" t="s">
        <v>251</v>
      </c>
      <c r="I361" t="n">
        <v>5</v>
      </c>
      <c r="J361" t="n">
        <v>940</v>
      </c>
      <c r="K361" t="s">
        <v>257</v>
      </c>
      <c r="L361" t="n">
        <v>237</v>
      </c>
      <c r="M361" t="n">
        <v>0</v>
      </c>
      <c r="N361" t="n">
        <v>0</v>
      </c>
    </row>
    <row r="362" spans="1:20">
      <c r="A362" s="1" t="n">
        <v>33116</v>
      </c>
      <c r="B362" t="s">
        <v>248</v>
      </c>
      <c r="C362" t="n">
        <v>1</v>
      </c>
      <c r="D362" t="n">
        <v>20</v>
      </c>
      <c r="E362" t="s">
        <v>249</v>
      </c>
      <c r="F362" t="n">
        <v>3201</v>
      </c>
      <c r="G362" t="s">
        <v>250</v>
      </c>
      <c r="H362" t="s">
        <v>251</v>
      </c>
      <c r="I362" t="n">
        <v>5</v>
      </c>
      <c r="J362" t="n">
        <v>458</v>
      </c>
      <c r="K362" t="s">
        <v>252</v>
      </c>
      <c r="L362" t="n">
        <v>549</v>
      </c>
      <c r="M362" t="n">
        <v>0.1</v>
      </c>
      <c r="N362" t="n">
        <v>35.4</v>
      </c>
      <c r="O362" t="s">
        <v>253</v>
      </c>
      <c r="P362" t="s">
        <v>254</v>
      </c>
      <c r="Q362" t="s">
        <v>254</v>
      </c>
      <c r="R362" t="s">
        <v>255</v>
      </c>
      <c r="S362" t="s">
        <v>251</v>
      </c>
      <c r="T362" t="n">
        <v>5</v>
      </c>
    </row>
    <row r="363" spans="1:20">
      <c r="A363" s="1" t="n">
        <v>33116</v>
      </c>
      <c r="B363" t="s">
        <v>276</v>
      </c>
      <c r="C363" t="n">
        <v>1</v>
      </c>
      <c r="D363" t="n">
        <v>20</v>
      </c>
      <c r="E363" t="s">
        <v>249</v>
      </c>
      <c r="F363" t="n">
        <v>3201</v>
      </c>
      <c r="G363" t="s">
        <v>250</v>
      </c>
      <c r="H363" t="s">
        <v>251</v>
      </c>
      <c r="I363" t="n">
        <v>5</v>
      </c>
      <c r="J363" t="n">
        <v>160</v>
      </c>
      <c r="K363" t="s">
        <v>280</v>
      </c>
      <c r="L363" t="n">
        <v>679</v>
      </c>
      <c r="M363" t="n">
        <v>0.01</v>
      </c>
      <c r="N363" t="n">
        <v>42.1</v>
      </c>
      <c r="O363" t="s">
        <v>274</v>
      </c>
      <c r="P363" t="s">
        <v>275</v>
      </c>
      <c r="Q363" t="s">
        <v>275</v>
      </c>
      <c r="R363" t="s">
        <v>255</v>
      </c>
      <c r="S363" t="s">
        <v>251</v>
      </c>
      <c r="T363" t="n">
        <v>5</v>
      </c>
    </row>
    <row r="364" spans="1:20">
      <c r="A364" s="1" t="n">
        <v>33116</v>
      </c>
      <c r="B364" t="s">
        <v>276</v>
      </c>
      <c r="C364" t="n">
        <v>2</v>
      </c>
      <c r="D364" t="n">
        <v>20</v>
      </c>
      <c r="E364" t="s">
        <v>249</v>
      </c>
      <c r="F364" t="n">
        <v>3201</v>
      </c>
      <c r="G364" t="s">
        <v>250</v>
      </c>
      <c r="H364" t="s">
        <v>251</v>
      </c>
      <c r="I364" t="n">
        <v>5</v>
      </c>
      <c r="J364" t="n">
        <v>280</v>
      </c>
      <c r="K364" t="s">
        <v>273</v>
      </c>
      <c r="L364" t="n">
        <v>266</v>
      </c>
      <c r="M364" t="n">
        <v>0.11</v>
      </c>
      <c r="N364" t="n">
        <v>31.6</v>
      </c>
      <c r="O364" t="s">
        <v>274</v>
      </c>
      <c r="P364" t="s">
        <v>275</v>
      </c>
      <c r="Q364" t="s">
        <v>275</v>
      </c>
      <c r="R364" t="s">
        <v>255</v>
      </c>
      <c r="S364" t="s">
        <v>251</v>
      </c>
      <c r="T364" t="n">
        <v>5</v>
      </c>
    </row>
    <row r="365" spans="1:20">
      <c r="A365" s="1" t="n">
        <v>33146</v>
      </c>
      <c r="B365" t="s">
        <v>289</v>
      </c>
      <c r="C365" t="n">
        <v>1</v>
      </c>
      <c r="D365" t="n">
        <v>216</v>
      </c>
      <c r="E365" t="s">
        <v>286</v>
      </c>
      <c r="F365" t="n">
        <v>3201</v>
      </c>
      <c r="G365" t="s">
        <v>250</v>
      </c>
      <c r="H365" t="s">
        <v>251</v>
      </c>
      <c r="I365" t="n">
        <v>5</v>
      </c>
      <c r="J365" t="n">
        <v>940</v>
      </c>
      <c r="K365" t="s">
        <v>257</v>
      </c>
      <c r="L365" t="n">
        <v>239</v>
      </c>
      <c r="M365" t="n">
        <v>0</v>
      </c>
      <c r="N365" t="n">
        <v>0</v>
      </c>
    </row>
    <row r="366" spans="1:20">
      <c r="A366" s="1" t="n">
        <v>33146</v>
      </c>
      <c r="B366" t="s">
        <v>248</v>
      </c>
      <c r="C366" t="n">
        <v>1</v>
      </c>
      <c r="D366" t="n">
        <v>20</v>
      </c>
      <c r="E366" t="s">
        <v>249</v>
      </c>
      <c r="F366" t="n">
        <v>3201</v>
      </c>
      <c r="G366" t="s">
        <v>250</v>
      </c>
      <c r="H366" t="s">
        <v>251</v>
      </c>
      <c r="I366" t="n">
        <v>5</v>
      </c>
      <c r="J366" t="n">
        <v>458</v>
      </c>
      <c r="K366" t="s">
        <v>252</v>
      </c>
      <c r="L366" t="n">
        <v>38</v>
      </c>
      <c r="M366" t="n">
        <v>0.2</v>
      </c>
      <c r="N366" t="n">
        <v>22.5</v>
      </c>
      <c r="O366" t="s">
        <v>253</v>
      </c>
      <c r="P366" t="s">
        <v>254</v>
      </c>
      <c r="Q366" t="s">
        <v>254</v>
      </c>
      <c r="R366" t="s">
        <v>255</v>
      </c>
      <c r="S366" t="s">
        <v>251</v>
      </c>
      <c r="T366" t="n">
        <v>5</v>
      </c>
    </row>
    <row r="367" spans="1:20">
      <c r="A367" s="1" t="n">
        <v>33146</v>
      </c>
      <c r="B367" t="s">
        <v>248</v>
      </c>
      <c r="C367" t="n">
        <v>3</v>
      </c>
      <c r="D367" t="n">
        <v>509</v>
      </c>
      <c r="E367" t="s">
        <v>269</v>
      </c>
      <c r="F367" t="n">
        <v>3201</v>
      </c>
      <c r="G367" t="s">
        <v>250</v>
      </c>
      <c r="H367" t="s">
        <v>251</v>
      </c>
      <c r="I367" t="n">
        <v>5</v>
      </c>
      <c r="J367" t="n">
        <v>795</v>
      </c>
      <c r="K367" t="s">
        <v>262</v>
      </c>
      <c r="L367" t="n">
        <v>207</v>
      </c>
      <c r="M367" t="n">
        <v>0.34</v>
      </c>
      <c r="N367" t="n">
        <v>0</v>
      </c>
    </row>
    <row r="368" spans="1:20">
      <c r="A368" s="1" t="n">
        <v>33146</v>
      </c>
      <c r="B368" t="s">
        <v>248</v>
      </c>
      <c r="C368" t="n">
        <v>4</v>
      </c>
      <c r="D368" t="n">
        <v>20</v>
      </c>
      <c r="E368" t="s">
        <v>249</v>
      </c>
      <c r="F368" t="n">
        <v>3201</v>
      </c>
      <c r="G368" t="s">
        <v>250</v>
      </c>
      <c r="H368" t="s">
        <v>251</v>
      </c>
      <c r="I368" t="n">
        <v>5</v>
      </c>
      <c r="J368" t="n">
        <v>458</v>
      </c>
      <c r="K368" t="s">
        <v>252</v>
      </c>
      <c r="L368" t="n">
        <v>331</v>
      </c>
      <c r="M368" t="n">
        <v>0.1</v>
      </c>
      <c r="N368" t="n">
        <v>35.8</v>
      </c>
      <c r="O368" t="s">
        <v>253</v>
      </c>
      <c r="P368" t="s">
        <v>254</v>
      </c>
      <c r="Q368" t="s">
        <v>254</v>
      </c>
      <c r="R368" t="s">
        <v>255</v>
      </c>
      <c r="S368" t="s">
        <v>251</v>
      </c>
      <c r="T368" t="n">
        <v>5</v>
      </c>
    </row>
    <row r="369" spans="1:20">
      <c r="A369" s="1" t="n">
        <v>33146</v>
      </c>
      <c r="B369" t="s">
        <v>248</v>
      </c>
      <c r="C369" t="n">
        <v>5</v>
      </c>
      <c r="D369" t="n">
        <v>20</v>
      </c>
      <c r="E369" t="s">
        <v>249</v>
      </c>
      <c r="F369" t="n">
        <v>3201</v>
      </c>
      <c r="G369" t="s">
        <v>250</v>
      </c>
      <c r="H369" t="s">
        <v>251</v>
      </c>
      <c r="I369" t="n">
        <v>5</v>
      </c>
      <c r="J369" t="n">
        <v>458</v>
      </c>
      <c r="K369" t="s">
        <v>252</v>
      </c>
      <c r="L369" t="n">
        <v>359</v>
      </c>
      <c r="M369" t="n">
        <v>0.1</v>
      </c>
      <c r="N369" t="n">
        <v>35.1</v>
      </c>
      <c r="O369" t="s">
        <v>253</v>
      </c>
      <c r="P369" t="s">
        <v>254</v>
      </c>
      <c r="Q369" t="s">
        <v>254</v>
      </c>
      <c r="R369" t="s">
        <v>255</v>
      </c>
      <c r="S369" t="s">
        <v>251</v>
      </c>
      <c r="T369" t="n">
        <v>5</v>
      </c>
    </row>
    <row r="370" spans="1:20">
      <c r="A370" s="1" t="n">
        <v>33146</v>
      </c>
      <c r="B370" t="s">
        <v>276</v>
      </c>
      <c r="C370" t="n">
        <v>1</v>
      </c>
      <c r="D370" t="n">
        <v>20</v>
      </c>
      <c r="E370" t="s">
        <v>249</v>
      </c>
      <c r="F370" t="n">
        <v>3201</v>
      </c>
      <c r="G370" t="s">
        <v>250</v>
      </c>
      <c r="H370" t="s">
        <v>251</v>
      </c>
      <c r="I370" t="n">
        <v>5</v>
      </c>
      <c r="J370" t="n">
        <v>160</v>
      </c>
      <c r="K370" t="s">
        <v>280</v>
      </c>
      <c r="L370" t="n">
        <v>149</v>
      </c>
      <c r="M370" t="n">
        <v>0.02</v>
      </c>
      <c r="N370" t="n">
        <v>39.4</v>
      </c>
      <c r="O370" t="s">
        <v>274</v>
      </c>
      <c r="P370" t="s">
        <v>275</v>
      </c>
      <c r="Q370" t="s">
        <v>275</v>
      </c>
      <c r="R370" t="s">
        <v>255</v>
      </c>
      <c r="S370" t="s">
        <v>251</v>
      </c>
      <c r="T370" t="n">
        <v>5</v>
      </c>
    </row>
    <row r="371" spans="1:20">
      <c r="A371" s="1" t="n">
        <v>33146</v>
      </c>
      <c r="B371" t="s">
        <v>276</v>
      </c>
      <c r="C371" t="n">
        <v>2</v>
      </c>
      <c r="D371" t="n">
        <v>20</v>
      </c>
      <c r="E371" t="s">
        <v>249</v>
      </c>
      <c r="F371" t="n">
        <v>3201</v>
      </c>
      <c r="G371" t="s">
        <v>250</v>
      </c>
      <c r="H371" t="s">
        <v>251</v>
      </c>
      <c r="I371" t="n">
        <v>5</v>
      </c>
      <c r="J371" t="n">
        <v>160</v>
      </c>
      <c r="K371" t="s">
        <v>280</v>
      </c>
      <c r="L371" t="n">
        <v>541</v>
      </c>
      <c r="M371" t="n">
        <v>0.01</v>
      </c>
      <c r="N371" t="n">
        <v>38</v>
      </c>
      <c r="O371" t="s">
        <v>274</v>
      </c>
      <c r="P371" t="s">
        <v>275</v>
      </c>
      <c r="Q371" t="s">
        <v>275</v>
      </c>
      <c r="R371" t="s">
        <v>255</v>
      </c>
      <c r="S371" t="s">
        <v>251</v>
      </c>
      <c r="T371" t="n">
        <v>5</v>
      </c>
    </row>
    <row r="372" spans="1:20">
      <c r="A372" s="1" t="n">
        <v>33146</v>
      </c>
      <c r="B372" t="s">
        <v>276</v>
      </c>
      <c r="C372" t="n">
        <v>3</v>
      </c>
      <c r="D372" t="n">
        <v>20</v>
      </c>
      <c r="E372" t="s">
        <v>249</v>
      </c>
      <c r="F372" t="n">
        <v>3201</v>
      </c>
      <c r="G372" t="s">
        <v>250</v>
      </c>
      <c r="H372" t="s">
        <v>251</v>
      </c>
      <c r="I372" t="n">
        <v>5</v>
      </c>
      <c r="J372" t="n">
        <v>458</v>
      </c>
      <c r="K372" t="s">
        <v>252</v>
      </c>
      <c r="L372" t="n">
        <v>41</v>
      </c>
      <c r="M372" t="n">
        <v>0.18</v>
      </c>
      <c r="N372" t="n">
        <v>21.6</v>
      </c>
      <c r="O372" t="s">
        <v>274</v>
      </c>
      <c r="P372" t="s">
        <v>275</v>
      </c>
      <c r="Q372" t="s">
        <v>275</v>
      </c>
      <c r="R372" t="s">
        <v>255</v>
      </c>
      <c r="S372" t="s">
        <v>251</v>
      </c>
      <c r="T372" t="n">
        <v>5</v>
      </c>
    </row>
    <row r="373" spans="1:20">
      <c r="A373" s="1" t="n">
        <v>33146</v>
      </c>
      <c r="B373" t="s">
        <v>276</v>
      </c>
      <c r="C373" t="n">
        <v>4</v>
      </c>
      <c r="D373" t="n">
        <v>20</v>
      </c>
      <c r="E373" t="s">
        <v>249</v>
      </c>
      <c r="F373" t="n">
        <v>3201</v>
      </c>
      <c r="G373" t="s">
        <v>250</v>
      </c>
      <c r="H373" t="s">
        <v>251</v>
      </c>
      <c r="I373" t="n">
        <v>5</v>
      </c>
      <c r="J373" t="n">
        <v>458</v>
      </c>
      <c r="K373" t="s">
        <v>252</v>
      </c>
      <c r="L373" t="n">
        <v>417</v>
      </c>
      <c r="M373" t="n">
        <v>0.18</v>
      </c>
      <c r="N373" t="n">
        <v>21.5</v>
      </c>
      <c r="O373" t="s">
        <v>274</v>
      </c>
      <c r="P373" t="s">
        <v>275</v>
      </c>
      <c r="Q373" t="s">
        <v>275</v>
      </c>
      <c r="R373" t="s">
        <v>255</v>
      </c>
      <c r="S373" t="s">
        <v>251</v>
      </c>
      <c r="T373" t="n">
        <v>5</v>
      </c>
    </row>
    <row r="374" spans="1:20">
      <c r="A374" s="1" t="n">
        <v>33146</v>
      </c>
      <c r="B374" t="s">
        <v>276</v>
      </c>
      <c r="C374" t="n">
        <v>5</v>
      </c>
      <c r="D374" t="n">
        <v>20</v>
      </c>
      <c r="E374" t="s">
        <v>249</v>
      </c>
      <c r="F374" t="n">
        <v>3201</v>
      </c>
      <c r="G374" t="s">
        <v>250</v>
      </c>
      <c r="H374" t="s">
        <v>251</v>
      </c>
      <c r="I374" t="n">
        <v>5</v>
      </c>
      <c r="J374" t="n">
        <v>458</v>
      </c>
      <c r="K374" t="s">
        <v>252</v>
      </c>
      <c r="L374" t="n">
        <v>251</v>
      </c>
      <c r="M374" t="n">
        <v>0.17</v>
      </c>
      <c r="N374" t="n">
        <v>21.8</v>
      </c>
      <c r="O374" t="s">
        <v>274</v>
      </c>
      <c r="P374" t="s">
        <v>275</v>
      </c>
      <c r="Q374" t="s">
        <v>275</v>
      </c>
      <c r="R374" t="s">
        <v>255</v>
      </c>
      <c r="S374" t="s">
        <v>251</v>
      </c>
      <c r="T374" t="n">
        <v>5</v>
      </c>
    </row>
    <row r="375" spans="1:20">
      <c r="A375" s="1" t="n">
        <v>33146</v>
      </c>
      <c r="B375" t="s">
        <v>276</v>
      </c>
      <c r="C375" t="n">
        <v>6</v>
      </c>
      <c r="D375" t="n">
        <v>20</v>
      </c>
      <c r="E375" t="s">
        <v>249</v>
      </c>
      <c r="F375" t="n">
        <v>3201</v>
      </c>
      <c r="G375" t="s">
        <v>250</v>
      </c>
      <c r="H375" t="s">
        <v>251</v>
      </c>
      <c r="I375" t="n">
        <v>5</v>
      </c>
      <c r="J375" t="n">
        <v>580</v>
      </c>
      <c r="K375" t="s">
        <v>270</v>
      </c>
      <c r="L375" t="n">
        <v>280</v>
      </c>
      <c r="M375" t="n">
        <v>0.04</v>
      </c>
      <c r="N375" t="n">
        <v>47.2</v>
      </c>
      <c r="O375" t="s">
        <v>274</v>
      </c>
      <c r="P375" t="s">
        <v>275</v>
      </c>
      <c r="Q375" t="s">
        <v>275</v>
      </c>
      <c r="R375" t="s">
        <v>255</v>
      </c>
      <c r="S375" t="s">
        <v>251</v>
      </c>
      <c r="T375" t="n">
        <v>5</v>
      </c>
    </row>
    <row r="376" spans="1:20">
      <c r="A376" s="1" t="n">
        <v>33146</v>
      </c>
      <c r="B376" t="s">
        <v>276</v>
      </c>
      <c r="C376" t="n">
        <v>7</v>
      </c>
      <c r="D376" t="n">
        <v>20</v>
      </c>
      <c r="E376" t="s">
        <v>249</v>
      </c>
      <c r="F376" t="n">
        <v>3201</v>
      </c>
      <c r="G376" t="s">
        <v>250</v>
      </c>
      <c r="H376" t="s">
        <v>251</v>
      </c>
      <c r="I376" t="n">
        <v>5</v>
      </c>
      <c r="J376" t="n">
        <v>580</v>
      </c>
      <c r="K376" t="s">
        <v>270</v>
      </c>
      <c r="L376" t="n">
        <v>624</v>
      </c>
      <c r="M376" t="n">
        <v>0.01</v>
      </c>
      <c r="N376" t="n">
        <v>47.3</v>
      </c>
      <c r="O376" t="s">
        <v>274</v>
      </c>
      <c r="P376" t="s">
        <v>275</v>
      </c>
      <c r="Q376" t="s">
        <v>275</v>
      </c>
      <c r="R376" t="s">
        <v>255</v>
      </c>
      <c r="S376" t="s">
        <v>251</v>
      </c>
      <c r="T376" t="n">
        <v>5</v>
      </c>
    </row>
    <row r="377" spans="1:20">
      <c r="A377" s="1" t="n">
        <v>33177</v>
      </c>
      <c r="B377" t="s">
        <v>289</v>
      </c>
      <c r="C377" t="n">
        <v>4</v>
      </c>
      <c r="D377" t="n">
        <v>216</v>
      </c>
      <c r="E377" t="s">
        <v>286</v>
      </c>
      <c r="F377" t="n">
        <v>3201</v>
      </c>
      <c r="G377" t="s">
        <v>250</v>
      </c>
      <c r="H377" t="s">
        <v>251</v>
      </c>
      <c r="I377" t="n">
        <v>5</v>
      </c>
      <c r="J377" t="n">
        <v>940</v>
      </c>
      <c r="K377" t="s">
        <v>257</v>
      </c>
      <c r="L377" t="n">
        <v>246</v>
      </c>
      <c r="M377" t="n">
        <v>0</v>
      </c>
      <c r="N377" t="n">
        <v>0</v>
      </c>
    </row>
    <row r="378" spans="1:20">
      <c r="A378" s="1" t="n">
        <v>33177</v>
      </c>
      <c r="B378" t="s">
        <v>248</v>
      </c>
      <c r="C378" t="n">
        <v>6</v>
      </c>
      <c r="D378" t="n">
        <v>508</v>
      </c>
      <c r="E378" t="s">
        <v>268</v>
      </c>
      <c r="F378" t="n">
        <v>3201</v>
      </c>
      <c r="G378" t="s">
        <v>250</v>
      </c>
      <c r="H378" t="s">
        <v>251</v>
      </c>
      <c r="I378" t="n">
        <v>5</v>
      </c>
      <c r="J378" t="n">
        <v>795</v>
      </c>
      <c r="K378" t="s">
        <v>262</v>
      </c>
      <c r="L378" t="n">
        <v>509</v>
      </c>
      <c r="M378" t="n">
        <v>0.1</v>
      </c>
      <c r="N378" t="n">
        <v>0</v>
      </c>
    </row>
    <row r="379" spans="1:20">
      <c r="A379" s="1" t="n">
        <v>33177</v>
      </c>
      <c r="B379" t="s">
        <v>248</v>
      </c>
      <c r="C379" t="n">
        <v>11</v>
      </c>
      <c r="D379" t="n">
        <v>20</v>
      </c>
      <c r="E379" t="s">
        <v>249</v>
      </c>
      <c r="F379" t="n">
        <v>3201</v>
      </c>
      <c r="G379" t="s">
        <v>250</v>
      </c>
      <c r="H379" t="s">
        <v>251</v>
      </c>
      <c r="I379" t="n">
        <v>5</v>
      </c>
      <c r="J379" t="n">
        <v>458</v>
      </c>
      <c r="K379" t="s">
        <v>252</v>
      </c>
      <c r="L379" t="n">
        <v>337</v>
      </c>
      <c r="M379" t="n">
        <v>0.1</v>
      </c>
      <c r="N379" t="n">
        <v>35.3</v>
      </c>
      <c r="O379" t="s">
        <v>253</v>
      </c>
      <c r="P379" t="s">
        <v>254</v>
      </c>
      <c r="Q379" t="s">
        <v>254</v>
      </c>
      <c r="R379" t="s">
        <v>255</v>
      </c>
      <c r="S379" t="s">
        <v>251</v>
      </c>
      <c r="T379" t="n">
        <v>5</v>
      </c>
    </row>
    <row r="380" spans="1:20">
      <c r="A380" s="1" t="n">
        <v>33177</v>
      </c>
      <c r="B380" t="s">
        <v>248</v>
      </c>
      <c r="C380" t="n">
        <v>12</v>
      </c>
      <c r="D380" t="n">
        <v>20</v>
      </c>
      <c r="E380" t="s">
        <v>249</v>
      </c>
      <c r="F380" t="n">
        <v>3201</v>
      </c>
      <c r="G380" t="s">
        <v>250</v>
      </c>
      <c r="H380" t="s">
        <v>251</v>
      </c>
      <c r="I380" t="n">
        <v>5</v>
      </c>
      <c r="J380" t="n">
        <v>458</v>
      </c>
      <c r="K380" t="s">
        <v>252</v>
      </c>
      <c r="L380" t="n">
        <v>228</v>
      </c>
      <c r="M380" t="n">
        <v>0.1</v>
      </c>
      <c r="N380" t="n">
        <v>32.4</v>
      </c>
      <c r="O380" t="s">
        <v>253</v>
      </c>
      <c r="P380" t="s">
        <v>254</v>
      </c>
      <c r="Q380" t="s">
        <v>254</v>
      </c>
      <c r="R380" t="s">
        <v>255</v>
      </c>
      <c r="S380" t="s">
        <v>251</v>
      </c>
      <c r="T380" t="n">
        <v>5</v>
      </c>
    </row>
    <row r="381" spans="1:20">
      <c r="A381" s="1" t="n">
        <v>33177</v>
      </c>
      <c r="B381" t="s">
        <v>248</v>
      </c>
      <c r="C381" t="n">
        <v>13</v>
      </c>
      <c r="D381" t="n">
        <v>20</v>
      </c>
      <c r="E381" t="s">
        <v>249</v>
      </c>
      <c r="F381" t="n">
        <v>3201</v>
      </c>
      <c r="G381" t="s">
        <v>250</v>
      </c>
      <c r="H381" t="s">
        <v>251</v>
      </c>
      <c r="I381" t="n">
        <v>5</v>
      </c>
      <c r="J381" t="n">
        <v>458</v>
      </c>
      <c r="K381" t="s">
        <v>252</v>
      </c>
      <c r="L381" t="n">
        <v>54</v>
      </c>
      <c r="M381" t="n">
        <v>0.2</v>
      </c>
      <c r="N381" t="n">
        <v>21.7</v>
      </c>
      <c r="O381" t="s">
        <v>253</v>
      </c>
      <c r="P381" t="s">
        <v>254</v>
      </c>
      <c r="Q381" t="s">
        <v>254</v>
      </c>
      <c r="R381" t="s">
        <v>255</v>
      </c>
      <c r="S381" t="s">
        <v>251</v>
      </c>
      <c r="T381" t="n">
        <v>5</v>
      </c>
    </row>
    <row r="382" spans="1:20">
      <c r="A382" s="1" t="n">
        <v>33177</v>
      </c>
      <c r="B382" t="s">
        <v>248</v>
      </c>
      <c r="C382" t="n">
        <v>14</v>
      </c>
      <c r="D382" t="n">
        <v>20</v>
      </c>
      <c r="E382" t="s">
        <v>249</v>
      </c>
      <c r="F382" t="n">
        <v>3201</v>
      </c>
      <c r="G382" t="s">
        <v>250</v>
      </c>
      <c r="H382" t="s">
        <v>251</v>
      </c>
      <c r="I382" t="n">
        <v>5</v>
      </c>
      <c r="J382" t="n">
        <v>458</v>
      </c>
      <c r="K382" t="s">
        <v>252</v>
      </c>
      <c r="L382" t="n">
        <v>311</v>
      </c>
      <c r="M382" t="n">
        <v>0.1</v>
      </c>
      <c r="N382" t="n">
        <v>35.4</v>
      </c>
      <c r="O382" t="s">
        <v>253</v>
      </c>
      <c r="P382" t="s">
        <v>254</v>
      </c>
      <c r="Q382" t="s">
        <v>254</v>
      </c>
      <c r="R382" t="s">
        <v>255</v>
      </c>
      <c r="S382" t="s">
        <v>251</v>
      </c>
      <c r="T382" t="n">
        <v>5</v>
      </c>
    </row>
    <row r="383" spans="1:20">
      <c r="A383" s="1" t="n">
        <v>33177</v>
      </c>
      <c r="B383" t="s">
        <v>248</v>
      </c>
      <c r="C383" t="n">
        <v>15</v>
      </c>
      <c r="D383" t="n">
        <v>20</v>
      </c>
      <c r="E383" t="s">
        <v>249</v>
      </c>
      <c r="F383" t="n">
        <v>3201</v>
      </c>
      <c r="G383" t="s">
        <v>250</v>
      </c>
      <c r="H383" t="s">
        <v>251</v>
      </c>
      <c r="I383" t="n">
        <v>5</v>
      </c>
      <c r="J383" t="n">
        <v>458</v>
      </c>
      <c r="K383" t="s">
        <v>252</v>
      </c>
      <c r="L383" t="n">
        <v>347</v>
      </c>
      <c r="M383" t="n">
        <v>0.1</v>
      </c>
      <c r="N383" t="n">
        <v>35.9</v>
      </c>
      <c r="O383" t="s">
        <v>253</v>
      </c>
      <c r="P383" t="s">
        <v>254</v>
      </c>
      <c r="Q383" t="s">
        <v>254</v>
      </c>
      <c r="R383" t="s">
        <v>255</v>
      </c>
      <c r="S383" t="s">
        <v>251</v>
      </c>
      <c r="T383" t="n">
        <v>5</v>
      </c>
    </row>
    <row r="384" spans="1:20">
      <c r="A384" s="1" t="n">
        <v>33177</v>
      </c>
      <c r="B384" t="s">
        <v>248</v>
      </c>
      <c r="C384" t="n">
        <v>16</v>
      </c>
      <c r="D384" t="n">
        <v>20</v>
      </c>
      <c r="E384" t="s">
        <v>249</v>
      </c>
      <c r="F384" t="n">
        <v>3201</v>
      </c>
      <c r="G384" t="s">
        <v>250</v>
      </c>
      <c r="H384" t="s">
        <v>251</v>
      </c>
      <c r="I384" t="n">
        <v>5</v>
      </c>
      <c r="J384" t="n">
        <v>458</v>
      </c>
      <c r="K384" t="s">
        <v>252</v>
      </c>
      <c r="L384" t="n">
        <v>99</v>
      </c>
      <c r="M384" t="n">
        <v>0.2</v>
      </c>
      <c r="N384" t="n">
        <v>21.5</v>
      </c>
      <c r="O384" t="s">
        <v>253</v>
      </c>
      <c r="P384" t="s">
        <v>254</v>
      </c>
      <c r="Q384" t="s">
        <v>254</v>
      </c>
      <c r="R384" t="s">
        <v>255</v>
      </c>
      <c r="S384" t="s">
        <v>251</v>
      </c>
      <c r="T384" t="n">
        <v>5</v>
      </c>
    </row>
    <row r="385" spans="1:20">
      <c r="A385" s="1" t="n">
        <v>33177</v>
      </c>
      <c r="B385" t="s">
        <v>276</v>
      </c>
      <c r="C385" t="n">
        <v>1</v>
      </c>
      <c r="D385" t="n">
        <v>20</v>
      </c>
      <c r="E385" t="s">
        <v>249</v>
      </c>
      <c r="F385" t="n">
        <v>3201</v>
      </c>
      <c r="G385" t="s">
        <v>250</v>
      </c>
      <c r="H385" t="s">
        <v>251</v>
      </c>
      <c r="I385" t="n">
        <v>5</v>
      </c>
      <c r="J385" t="n">
        <v>160</v>
      </c>
      <c r="K385" t="s">
        <v>280</v>
      </c>
      <c r="L385" t="n">
        <v>698</v>
      </c>
      <c r="M385" t="n">
        <v>0.06</v>
      </c>
      <c r="N385" t="n">
        <v>46.7</v>
      </c>
      <c r="O385" t="s">
        <v>274</v>
      </c>
      <c r="P385" t="s">
        <v>275</v>
      </c>
      <c r="Q385" t="s">
        <v>275</v>
      </c>
      <c r="R385" t="s">
        <v>255</v>
      </c>
      <c r="S385" t="s">
        <v>251</v>
      </c>
      <c r="T385" t="n">
        <v>5</v>
      </c>
    </row>
    <row r="386" spans="1:20">
      <c r="A386" s="1" t="n">
        <v>33177</v>
      </c>
      <c r="B386" t="s">
        <v>276</v>
      </c>
      <c r="C386" t="n">
        <v>2</v>
      </c>
      <c r="D386" t="n">
        <v>20</v>
      </c>
      <c r="E386" t="s">
        <v>249</v>
      </c>
      <c r="F386" t="n">
        <v>3201</v>
      </c>
      <c r="G386" t="s">
        <v>250</v>
      </c>
      <c r="H386" t="s">
        <v>251</v>
      </c>
      <c r="I386" t="n">
        <v>5</v>
      </c>
      <c r="J386" t="n">
        <v>160</v>
      </c>
      <c r="K386" t="s">
        <v>280</v>
      </c>
      <c r="L386" t="n">
        <v>249</v>
      </c>
      <c r="M386" t="n">
        <v>0.06</v>
      </c>
      <c r="N386" t="n">
        <v>44.4</v>
      </c>
      <c r="O386" t="s">
        <v>274</v>
      </c>
      <c r="P386" t="s">
        <v>275</v>
      </c>
      <c r="Q386" t="s">
        <v>275</v>
      </c>
      <c r="R386" t="s">
        <v>255</v>
      </c>
      <c r="S386" t="s">
        <v>251</v>
      </c>
      <c r="T386" t="n">
        <v>5</v>
      </c>
    </row>
    <row r="387" spans="1:20">
      <c r="A387" s="1" t="n">
        <v>33177</v>
      </c>
      <c r="B387" t="s">
        <v>276</v>
      </c>
      <c r="C387" t="n">
        <v>3</v>
      </c>
      <c r="D387" t="n">
        <v>20</v>
      </c>
      <c r="E387" t="s">
        <v>249</v>
      </c>
      <c r="F387" t="n">
        <v>3201</v>
      </c>
      <c r="G387" t="s">
        <v>250</v>
      </c>
      <c r="H387" t="s">
        <v>251</v>
      </c>
      <c r="I387" t="n">
        <v>5</v>
      </c>
      <c r="J387" t="n">
        <v>325</v>
      </c>
      <c r="K387" t="s">
        <v>287</v>
      </c>
      <c r="L387" t="n">
        <v>550</v>
      </c>
      <c r="M387" t="n">
        <v>1.07</v>
      </c>
      <c r="N387" t="n">
        <v>29.1</v>
      </c>
      <c r="O387" t="s">
        <v>274</v>
      </c>
      <c r="P387" t="s">
        <v>275</v>
      </c>
      <c r="Q387" t="s">
        <v>275</v>
      </c>
      <c r="R387" t="s">
        <v>255</v>
      </c>
      <c r="S387" t="s">
        <v>251</v>
      </c>
      <c r="T387" t="n">
        <v>5</v>
      </c>
    </row>
    <row r="388" spans="1:20">
      <c r="A388" s="1" t="n">
        <v>33177</v>
      </c>
      <c r="B388" t="s">
        <v>276</v>
      </c>
      <c r="C388" t="n">
        <v>4</v>
      </c>
      <c r="D388" t="n">
        <v>20</v>
      </c>
      <c r="E388" t="s">
        <v>249</v>
      </c>
      <c r="F388" t="n">
        <v>3201</v>
      </c>
      <c r="G388" t="s">
        <v>250</v>
      </c>
      <c r="H388" t="s">
        <v>251</v>
      </c>
      <c r="I388" t="n">
        <v>5</v>
      </c>
      <c r="J388" t="n">
        <v>458</v>
      </c>
      <c r="K388" t="s">
        <v>252</v>
      </c>
      <c r="L388" t="n">
        <v>188</v>
      </c>
      <c r="M388" t="n">
        <v>0.1</v>
      </c>
      <c r="N388" t="n">
        <v>37</v>
      </c>
      <c r="O388" t="s">
        <v>274</v>
      </c>
      <c r="P388" t="s">
        <v>275</v>
      </c>
      <c r="Q388" t="s">
        <v>275</v>
      </c>
      <c r="R388" t="s">
        <v>255</v>
      </c>
      <c r="S388" t="s">
        <v>251</v>
      </c>
      <c r="T388" t="n">
        <v>5</v>
      </c>
    </row>
    <row r="389" spans="1:20">
      <c r="A389" s="1" t="n">
        <v>33177</v>
      </c>
      <c r="B389" t="s">
        <v>276</v>
      </c>
      <c r="C389" t="n">
        <v>5</v>
      </c>
      <c r="D389" t="n">
        <v>20</v>
      </c>
      <c r="E389" t="s">
        <v>249</v>
      </c>
      <c r="F389" t="n">
        <v>3201</v>
      </c>
      <c r="G389" t="s">
        <v>250</v>
      </c>
      <c r="H389" t="s">
        <v>251</v>
      </c>
      <c r="I389" t="n">
        <v>5</v>
      </c>
      <c r="J389" t="n">
        <v>458</v>
      </c>
      <c r="K389" t="s">
        <v>252</v>
      </c>
      <c r="L389" t="n">
        <v>205</v>
      </c>
      <c r="M389" t="n">
        <v>0.18</v>
      </c>
      <c r="N389" t="n">
        <v>21.5</v>
      </c>
      <c r="O389" t="s">
        <v>274</v>
      </c>
      <c r="P389" t="s">
        <v>275</v>
      </c>
      <c r="Q389" t="s">
        <v>275</v>
      </c>
      <c r="R389" t="s">
        <v>255</v>
      </c>
      <c r="S389" t="s">
        <v>251</v>
      </c>
      <c r="T389" t="n">
        <v>5</v>
      </c>
    </row>
    <row r="390" spans="1:20">
      <c r="A390" s="1" t="n">
        <v>33177</v>
      </c>
      <c r="B390" t="s">
        <v>276</v>
      </c>
      <c r="C390" t="n">
        <v>6</v>
      </c>
      <c r="D390" t="n">
        <v>20</v>
      </c>
      <c r="E390" t="s">
        <v>249</v>
      </c>
      <c r="F390" t="n">
        <v>3201</v>
      </c>
      <c r="G390" t="s">
        <v>250</v>
      </c>
      <c r="H390" t="s">
        <v>251</v>
      </c>
      <c r="I390" t="n">
        <v>5</v>
      </c>
      <c r="J390" t="n">
        <v>580</v>
      </c>
      <c r="K390" t="s">
        <v>270</v>
      </c>
      <c r="L390" t="n">
        <v>455</v>
      </c>
      <c r="M390" t="n">
        <v>0.05</v>
      </c>
      <c r="N390" t="n">
        <v>47.1</v>
      </c>
      <c r="O390" t="s">
        <v>274</v>
      </c>
      <c r="P390" t="s">
        <v>275</v>
      </c>
      <c r="Q390" t="s">
        <v>275</v>
      </c>
      <c r="R390" t="s">
        <v>255</v>
      </c>
      <c r="S390" t="s">
        <v>251</v>
      </c>
      <c r="T390" t="n">
        <v>5</v>
      </c>
    </row>
    <row r="391" spans="1:20">
      <c r="A391" s="1" t="n">
        <v>33177</v>
      </c>
      <c r="B391" t="s">
        <v>276</v>
      </c>
      <c r="C391" t="n">
        <v>7</v>
      </c>
      <c r="D391" t="n">
        <v>20</v>
      </c>
      <c r="E391" t="s">
        <v>249</v>
      </c>
      <c r="F391" t="n">
        <v>3201</v>
      </c>
      <c r="G391" t="s">
        <v>250</v>
      </c>
      <c r="H391" t="s">
        <v>251</v>
      </c>
      <c r="I391" t="n">
        <v>5</v>
      </c>
      <c r="J391" t="n">
        <v>580</v>
      </c>
      <c r="K391" t="s">
        <v>270</v>
      </c>
      <c r="L391" t="n">
        <v>267</v>
      </c>
      <c r="M391" t="n">
        <v>0.08</v>
      </c>
      <c r="N391" t="n">
        <v>47.3</v>
      </c>
      <c r="O391" t="s">
        <v>274</v>
      </c>
      <c r="P391" t="s">
        <v>275</v>
      </c>
      <c r="Q391" t="s">
        <v>275</v>
      </c>
      <c r="R391" t="s">
        <v>255</v>
      </c>
      <c r="S391" t="s">
        <v>251</v>
      </c>
      <c r="T391" t="n">
        <v>5</v>
      </c>
    </row>
    <row r="392" spans="1:20">
      <c r="A392" s="1" t="n">
        <v>33207</v>
      </c>
      <c r="B392" t="s">
        <v>289</v>
      </c>
      <c r="C392" t="n">
        <v>1</v>
      </c>
      <c r="D392" t="n">
        <v>216</v>
      </c>
      <c r="E392" t="s">
        <v>286</v>
      </c>
      <c r="F392" t="n">
        <v>3201</v>
      </c>
      <c r="G392" t="s">
        <v>250</v>
      </c>
      <c r="H392" t="s">
        <v>251</v>
      </c>
      <c r="I392" t="n">
        <v>5</v>
      </c>
      <c r="J392" t="n">
        <v>595</v>
      </c>
      <c r="K392" t="s">
        <v>290</v>
      </c>
      <c r="L392" t="n">
        <v>183</v>
      </c>
      <c r="M392" t="n">
        <v>0</v>
      </c>
      <c r="N392" t="n">
        <v>0</v>
      </c>
    </row>
    <row r="393" spans="1:20">
      <c r="A393" s="1" t="n">
        <v>33207</v>
      </c>
      <c r="B393" t="s">
        <v>248</v>
      </c>
      <c r="C393" t="n">
        <v>2</v>
      </c>
      <c r="D393" t="n">
        <v>508</v>
      </c>
      <c r="E393" t="s">
        <v>268</v>
      </c>
      <c r="F393" t="n">
        <v>3201</v>
      </c>
      <c r="G393" t="s">
        <v>250</v>
      </c>
      <c r="H393" t="s">
        <v>251</v>
      </c>
      <c r="I393" t="n">
        <v>5</v>
      </c>
      <c r="J393" t="n">
        <v>795</v>
      </c>
      <c r="K393" t="s">
        <v>262</v>
      </c>
      <c r="L393" t="n">
        <v>266</v>
      </c>
      <c r="M393" t="n">
        <v>0.1</v>
      </c>
      <c r="N393" t="n">
        <v>0</v>
      </c>
    </row>
    <row r="394" spans="1:20">
      <c r="A394" s="1" t="n">
        <v>33207</v>
      </c>
      <c r="B394" t="s">
        <v>248</v>
      </c>
      <c r="C394" t="n">
        <v>3</v>
      </c>
      <c r="D394" t="n">
        <v>20</v>
      </c>
      <c r="E394" t="s">
        <v>249</v>
      </c>
      <c r="F394" t="n">
        <v>3201</v>
      </c>
      <c r="G394" t="s">
        <v>250</v>
      </c>
      <c r="H394" t="s">
        <v>251</v>
      </c>
      <c r="I394" t="n">
        <v>5</v>
      </c>
      <c r="J394" t="n">
        <v>458</v>
      </c>
      <c r="K394" t="s">
        <v>252</v>
      </c>
      <c r="L394" t="n">
        <v>592</v>
      </c>
      <c r="M394" t="n">
        <v>0.1</v>
      </c>
      <c r="N394" t="n">
        <v>36.3</v>
      </c>
      <c r="O394" t="s">
        <v>253</v>
      </c>
      <c r="P394" t="s">
        <v>254</v>
      </c>
      <c r="Q394" t="s">
        <v>254</v>
      </c>
      <c r="R394" t="s">
        <v>255</v>
      </c>
      <c r="S394" t="s">
        <v>251</v>
      </c>
      <c r="T394" t="n">
        <v>5</v>
      </c>
    </row>
    <row r="395" spans="1:20">
      <c r="A395" s="1" t="n">
        <v>33207</v>
      </c>
      <c r="B395" t="s">
        <v>248</v>
      </c>
      <c r="C395" t="n">
        <v>4</v>
      </c>
      <c r="D395" t="n">
        <v>20</v>
      </c>
      <c r="E395" t="s">
        <v>249</v>
      </c>
      <c r="F395" t="n">
        <v>3201</v>
      </c>
      <c r="G395" t="s">
        <v>250</v>
      </c>
      <c r="H395" t="s">
        <v>251</v>
      </c>
      <c r="I395" t="n">
        <v>5</v>
      </c>
      <c r="J395" t="n">
        <v>458</v>
      </c>
      <c r="K395" t="s">
        <v>252</v>
      </c>
      <c r="L395" t="n">
        <v>30</v>
      </c>
      <c r="M395" t="n">
        <v>0.2</v>
      </c>
      <c r="N395" t="n">
        <v>22</v>
      </c>
      <c r="O395" t="s">
        <v>253</v>
      </c>
      <c r="P395" t="s">
        <v>254</v>
      </c>
      <c r="Q395" t="s">
        <v>254</v>
      </c>
      <c r="R395" t="s">
        <v>255</v>
      </c>
      <c r="S395" t="s">
        <v>251</v>
      </c>
      <c r="T395" t="n">
        <v>5</v>
      </c>
    </row>
    <row r="396" spans="1:20">
      <c r="A396" s="1" t="n">
        <v>33207</v>
      </c>
      <c r="B396" t="s">
        <v>248</v>
      </c>
      <c r="C396" t="n">
        <v>5</v>
      </c>
      <c r="D396" t="n">
        <v>20</v>
      </c>
      <c r="E396" t="s">
        <v>249</v>
      </c>
      <c r="F396" t="n">
        <v>3201</v>
      </c>
      <c r="G396" t="s">
        <v>250</v>
      </c>
      <c r="H396" t="s">
        <v>251</v>
      </c>
      <c r="I396" t="n">
        <v>5</v>
      </c>
      <c r="J396" t="n">
        <v>458</v>
      </c>
      <c r="K396" t="s">
        <v>252</v>
      </c>
      <c r="L396" t="n">
        <v>572</v>
      </c>
      <c r="M396" t="n">
        <v>0.1</v>
      </c>
      <c r="N396" t="n">
        <v>36</v>
      </c>
      <c r="O396" t="s">
        <v>253</v>
      </c>
      <c r="P396" t="s">
        <v>254</v>
      </c>
      <c r="Q396" t="s">
        <v>254</v>
      </c>
      <c r="R396" t="s">
        <v>255</v>
      </c>
      <c r="S396" t="s">
        <v>251</v>
      </c>
      <c r="T396" t="n">
        <v>5</v>
      </c>
    </row>
    <row r="397" spans="1:20">
      <c r="A397" s="1" t="n">
        <v>33207</v>
      </c>
      <c r="B397" t="s">
        <v>278</v>
      </c>
      <c r="C397" t="n">
        <v>2</v>
      </c>
      <c r="D397" t="n">
        <v>213</v>
      </c>
      <c r="E397" t="s">
        <v>256</v>
      </c>
      <c r="F397" t="n">
        <v>3201</v>
      </c>
      <c r="G397" t="s">
        <v>250</v>
      </c>
      <c r="H397" t="s">
        <v>251</v>
      </c>
      <c r="I397" t="n">
        <v>5</v>
      </c>
      <c r="J397" t="n">
        <v>78</v>
      </c>
      <c r="K397" t="s">
        <v>271</v>
      </c>
      <c r="L397" t="n">
        <v>264</v>
      </c>
      <c r="M397" t="n">
        <v>0</v>
      </c>
      <c r="N397" t="n">
        <v>0</v>
      </c>
    </row>
    <row r="398" spans="1:20">
      <c r="A398" s="1" t="n">
        <v>33207</v>
      </c>
      <c r="B398" t="s">
        <v>276</v>
      </c>
      <c r="C398" t="n">
        <v>1</v>
      </c>
      <c r="D398" t="n">
        <v>20</v>
      </c>
      <c r="E398" t="s">
        <v>249</v>
      </c>
      <c r="F398" t="n">
        <v>3201</v>
      </c>
      <c r="G398" t="s">
        <v>250</v>
      </c>
      <c r="H398" t="s">
        <v>251</v>
      </c>
      <c r="I398" t="n">
        <v>5</v>
      </c>
      <c r="J398" t="n">
        <v>458</v>
      </c>
      <c r="K398" t="s">
        <v>252</v>
      </c>
      <c r="L398" t="n">
        <v>70</v>
      </c>
      <c r="M398" t="n">
        <v>0.19</v>
      </c>
      <c r="N398" t="n">
        <v>21.5</v>
      </c>
      <c r="O398" t="s">
        <v>274</v>
      </c>
      <c r="P398" t="s">
        <v>275</v>
      </c>
      <c r="Q398" t="s">
        <v>275</v>
      </c>
      <c r="R398" t="s">
        <v>255</v>
      </c>
      <c r="S398" t="s">
        <v>251</v>
      </c>
      <c r="T398" t="n">
        <v>5</v>
      </c>
    </row>
    <row r="399" spans="1:20">
      <c r="A399" s="1" t="n">
        <v>33207</v>
      </c>
      <c r="B399" t="s">
        <v>276</v>
      </c>
      <c r="C399" t="n">
        <v>2</v>
      </c>
      <c r="D399" t="n">
        <v>20</v>
      </c>
      <c r="E399" t="s">
        <v>249</v>
      </c>
      <c r="F399" t="n">
        <v>3201</v>
      </c>
      <c r="G399" t="s">
        <v>250</v>
      </c>
      <c r="H399" t="s">
        <v>251</v>
      </c>
      <c r="I399" t="n">
        <v>5</v>
      </c>
      <c r="J399" t="n">
        <v>580</v>
      </c>
      <c r="K399" t="s">
        <v>270</v>
      </c>
      <c r="L399" t="n">
        <v>238</v>
      </c>
      <c r="M399" t="n">
        <v>0.08</v>
      </c>
      <c r="N399" t="n">
        <v>47.3</v>
      </c>
      <c r="O399" t="s">
        <v>274</v>
      </c>
      <c r="P399" t="s">
        <v>275</v>
      </c>
      <c r="Q399" t="s">
        <v>275</v>
      </c>
      <c r="R399" t="s">
        <v>255</v>
      </c>
      <c r="S399" t="s">
        <v>251</v>
      </c>
      <c r="T399" t="n">
        <v>5</v>
      </c>
    </row>
    <row r="400" spans="1:20">
      <c r="A400" s="1" t="n">
        <v>33238</v>
      </c>
      <c r="B400" t="s">
        <v>248</v>
      </c>
      <c r="C400" t="n">
        <v>2</v>
      </c>
      <c r="D400" t="n">
        <v>20</v>
      </c>
      <c r="E400" t="s">
        <v>249</v>
      </c>
      <c r="F400" t="n">
        <v>3201</v>
      </c>
      <c r="G400" t="s">
        <v>250</v>
      </c>
      <c r="H400" t="s">
        <v>251</v>
      </c>
      <c r="I400" t="n">
        <v>5</v>
      </c>
      <c r="J400" t="n">
        <v>458</v>
      </c>
      <c r="K400" t="s">
        <v>252</v>
      </c>
      <c r="L400" t="n">
        <v>761</v>
      </c>
      <c r="M400" t="n">
        <v>0.1</v>
      </c>
      <c r="N400" t="n">
        <v>35.3</v>
      </c>
      <c r="O400" t="s">
        <v>253</v>
      </c>
      <c r="P400" t="s">
        <v>254</v>
      </c>
      <c r="Q400" t="s">
        <v>254</v>
      </c>
      <c r="R400" t="s">
        <v>255</v>
      </c>
      <c r="S400" t="s">
        <v>251</v>
      </c>
      <c r="T400" t="n">
        <v>5</v>
      </c>
    </row>
    <row r="401" spans="1:20">
      <c r="A401" s="1" t="n">
        <v>33238</v>
      </c>
      <c r="B401" t="s">
        <v>248</v>
      </c>
      <c r="C401" t="n">
        <v>3</v>
      </c>
      <c r="D401" t="n">
        <v>508</v>
      </c>
      <c r="E401" t="s">
        <v>268</v>
      </c>
      <c r="F401" t="n">
        <v>3201</v>
      </c>
      <c r="G401" t="s">
        <v>250</v>
      </c>
      <c r="H401" t="s">
        <v>251</v>
      </c>
      <c r="I401" t="n">
        <v>5</v>
      </c>
      <c r="J401" t="n">
        <v>458</v>
      </c>
      <c r="K401" t="s">
        <v>252</v>
      </c>
      <c r="L401" t="n">
        <v>207</v>
      </c>
      <c r="M401" t="n">
        <v>0.1</v>
      </c>
      <c r="N401" t="n">
        <v>0</v>
      </c>
    </row>
    <row r="402" spans="1:20">
      <c r="A402" s="1" t="n">
        <v>33238</v>
      </c>
      <c r="B402" t="s">
        <v>278</v>
      </c>
      <c r="C402" t="n">
        <v>1</v>
      </c>
      <c r="D402" t="n">
        <v>213</v>
      </c>
      <c r="E402" t="s">
        <v>256</v>
      </c>
      <c r="F402" t="n">
        <v>3201</v>
      </c>
      <c r="G402" t="s">
        <v>250</v>
      </c>
      <c r="H402" t="s">
        <v>251</v>
      </c>
      <c r="I402" t="n">
        <v>5</v>
      </c>
      <c r="J402" t="n">
        <v>78</v>
      </c>
      <c r="K402" t="s">
        <v>271</v>
      </c>
      <c r="L402" t="n">
        <v>296</v>
      </c>
      <c r="M402" t="n">
        <v>0</v>
      </c>
      <c r="N402" t="n">
        <v>0</v>
      </c>
    </row>
    <row r="403" spans="1:20">
      <c r="A403" s="1" t="n">
        <v>33238</v>
      </c>
      <c r="B403" t="s">
        <v>276</v>
      </c>
      <c r="C403" t="n">
        <v>2</v>
      </c>
      <c r="D403" t="n">
        <v>20</v>
      </c>
      <c r="E403" t="s">
        <v>249</v>
      </c>
      <c r="F403" t="n">
        <v>3201</v>
      </c>
      <c r="G403" t="s">
        <v>250</v>
      </c>
      <c r="H403" t="s">
        <v>251</v>
      </c>
      <c r="I403" t="n">
        <v>5</v>
      </c>
      <c r="J403" t="n">
        <v>160</v>
      </c>
      <c r="K403" t="s">
        <v>280</v>
      </c>
      <c r="L403" t="n">
        <v>352</v>
      </c>
      <c r="M403" t="n">
        <v>0.03</v>
      </c>
      <c r="N403" t="n">
        <v>42</v>
      </c>
      <c r="O403" t="s">
        <v>274</v>
      </c>
      <c r="P403" t="s">
        <v>275</v>
      </c>
      <c r="Q403" t="s">
        <v>275</v>
      </c>
      <c r="R403" t="s">
        <v>255</v>
      </c>
      <c r="S403" t="s">
        <v>251</v>
      </c>
      <c r="T403" t="n">
        <v>5</v>
      </c>
    </row>
    <row r="404" spans="1:20">
      <c r="A404" s="1" t="n">
        <v>33238</v>
      </c>
      <c r="B404" t="s">
        <v>276</v>
      </c>
      <c r="C404" t="n">
        <v>3</v>
      </c>
      <c r="D404" t="n">
        <v>509</v>
      </c>
      <c r="E404" t="s">
        <v>269</v>
      </c>
      <c r="F404" t="n">
        <v>3201</v>
      </c>
      <c r="G404" t="s">
        <v>250</v>
      </c>
      <c r="H404" t="s">
        <v>251</v>
      </c>
      <c r="I404" t="n">
        <v>5</v>
      </c>
      <c r="J404" t="n">
        <v>160</v>
      </c>
      <c r="K404" t="s">
        <v>280</v>
      </c>
      <c r="L404" t="n">
        <v>72</v>
      </c>
      <c r="M404" t="n">
        <v>0.8</v>
      </c>
      <c r="N404" t="n">
        <v>0</v>
      </c>
    </row>
    <row r="405" spans="1:20">
      <c r="A405" s="1" t="n">
        <v>33238</v>
      </c>
      <c r="B405" t="s">
        <v>276</v>
      </c>
      <c r="C405" t="n">
        <v>5</v>
      </c>
      <c r="D405" t="n">
        <v>509</v>
      </c>
      <c r="E405" t="s">
        <v>269</v>
      </c>
      <c r="F405" t="n">
        <v>3201</v>
      </c>
      <c r="G405" t="s">
        <v>250</v>
      </c>
      <c r="H405" t="s">
        <v>251</v>
      </c>
      <c r="I405" t="n">
        <v>5</v>
      </c>
      <c r="J405" t="n">
        <v>160</v>
      </c>
      <c r="K405" t="s">
        <v>280</v>
      </c>
      <c r="L405" t="n">
        <v>57</v>
      </c>
      <c r="M405" t="n">
        <v>0.57</v>
      </c>
      <c r="N405" t="n">
        <v>0</v>
      </c>
    </row>
    <row r="406" spans="1:20">
      <c r="A406" s="1" t="n">
        <v>33238</v>
      </c>
      <c r="B406" t="s">
        <v>276</v>
      </c>
      <c r="C406" t="n">
        <v>6</v>
      </c>
      <c r="D406" t="n">
        <v>20</v>
      </c>
      <c r="E406" t="s">
        <v>249</v>
      </c>
      <c r="F406" t="n">
        <v>3201</v>
      </c>
      <c r="G406" t="s">
        <v>250</v>
      </c>
      <c r="H406" t="s">
        <v>251</v>
      </c>
      <c r="I406" t="n">
        <v>5</v>
      </c>
      <c r="J406" t="n">
        <v>160</v>
      </c>
      <c r="K406" t="s">
        <v>280</v>
      </c>
      <c r="L406" t="n">
        <v>644</v>
      </c>
      <c r="M406" t="n">
        <v>0.04</v>
      </c>
      <c r="N406" t="n">
        <v>41.6</v>
      </c>
      <c r="O406" t="s">
        <v>274</v>
      </c>
      <c r="P406" t="s">
        <v>275</v>
      </c>
      <c r="Q406" t="s">
        <v>275</v>
      </c>
      <c r="R406" t="s">
        <v>255</v>
      </c>
      <c r="S406" t="s">
        <v>251</v>
      </c>
      <c r="T406" t="n">
        <v>5</v>
      </c>
    </row>
    <row r="407" spans="1:20">
      <c r="A407" s="1" t="n">
        <v>33238</v>
      </c>
      <c r="B407" t="s">
        <v>276</v>
      </c>
      <c r="C407" t="n">
        <v>7</v>
      </c>
      <c r="D407" t="n">
        <v>20</v>
      </c>
      <c r="E407" t="s">
        <v>249</v>
      </c>
      <c r="F407" t="n">
        <v>3201</v>
      </c>
      <c r="G407" t="s">
        <v>250</v>
      </c>
      <c r="H407" t="s">
        <v>251</v>
      </c>
      <c r="I407" t="n">
        <v>5</v>
      </c>
      <c r="J407" t="n">
        <v>160</v>
      </c>
      <c r="K407" t="s">
        <v>280</v>
      </c>
      <c r="L407" t="n">
        <v>301</v>
      </c>
      <c r="M407" t="n">
        <v>0.01</v>
      </c>
      <c r="N407" t="n">
        <v>47.5</v>
      </c>
      <c r="O407" t="s">
        <v>274</v>
      </c>
      <c r="P407" t="s">
        <v>275</v>
      </c>
      <c r="Q407" t="s">
        <v>275</v>
      </c>
      <c r="R407" t="s">
        <v>255</v>
      </c>
      <c r="S407" t="s">
        <v>251</v>
      </c>
      <c r="T407" t="n">
        <v>5</v>
      </c>
    </row>
    <row r="408" spans="1:20">
      <c r="A408" s="1" t="n">
        <v>33238</v>
      </c>
      <c r="B408" t="s">
        <v>276</v>
      </c>
      <c r="C408" t="n">
        <v>8</v>
      </c>
      <c r="D408" t="n">
        <v>20</v>
      </c>
      <c r="E408" t="s">
        <v>249</v>
      </c>
      <c r="F408" t="n">
        <v>3201</v>
      </c>
      <c r="G408" t="s">
        <v>250</v>
      </c>
      <c r="H408" t="s">
        <v>251</v>
      </c>
      <c r="I408" t="n">
        <v>5</v>
      </c>
      <c r="J408" t="n">
        <v>458</v>
      </c>
      <c r="K408" t="s">
        <v>252</v>
      </c>
      <c r="L408" t="n">
        <v>357</v>
      </c>
      <c r="M408" t="n">
        <v>0.21</v>
      </c>
      <c r="N408" t="n">
        <v>21.5</v>
      </c>
      <c r="O408" t="s">
        <v>274</v>
      </c>
      <c r="P408" t="s">
        <v>275</v>
      </c>
      <c r="Q408" t="s">
        <v>275</v>
      </c>
      <c r="R408" t="s">
        <v>255</v>
      </c>
      <c r="S408" t="s">
        <v>251</v>
      </c>
      <c r="T408" t="n">
        <v>5</v>
      </c>
    </row>
    <row r="409" spans="1:20">
      <c r="A409" s="1" t="n">
        <v>33238</v>
      </c>
      <c r="B409" t="s">
        <v>276</v>
      </c>
      <c r="C409" t="n">
        <v>9</v>
      </c>
      <c r="D409" t="n">
        <v>20</v>
      </c>
      <c r="E409" t="s">
        <v>249</v>
      </c>
      <c r="F409" t="n">
        <v>3201</v>
      </c>
      <c r="G409" t="s">
        <v>250</v>
      </c>
      <c r="H409" t="s">
        <v>251</v>
      </c>
      <c r="I409" t="n">
        <v>5</v>
      </c>
      <c r="J409" t="n">
        <v>580</v>
      </c>
      <c r="K409" t="s">
        <v>270</v>
      </c>
      <c r="L409" t="n">
        <v>182</v>
      </c>
      <c r="M409" t="n">
        <v>0.03</v>
      </c>
      <c r="N409" t="n">
        <v>47.3</v>
      </c>
      <c r="O409" t="s">
        <v>274</v>
      </c>
      <c r="P409" t="s">
        <v>275</v>
      </c>
      <c r="Q409" t="s">
        <v>275</v>
      </c>
      <c r="R409" t="s">
        <v>255</v>
      </c>
      <c r="S409" t="s">
        <v>251</v>
      </c>
      <c r="T409" t="n">
        <v>5</v>
      </c>
    </row>
    <row r="410" spans="1:20">
      <c r="A410" s="1" t="n">
        <v>33269</v>
      </c>
      <c r="B410" t="s">
        <v>248</v>
      </c>
      <c r="C410" t="n">
        <v>1</v>
      </c>
      <c r="D410" t="n">
        <v>20</v>
      </c>
      <c r="E410" t="s">
        <v>249</v>
      </c>
      <c r="F410" t="n">
        <v>3201</v>
      </c>
      <c r="G410" t="s">
        <v>250</v>
      </c>
      <c r="H410" t="s">
        <v>251</v>
      </c>
      <c r="I410" t="n">
        <v>5</v>
      </c>
      <c r="J410" t="n">
        <v>458</v>
      </c>
      <c r="K410" t="s">
        <v>252</v>
      </c>
      <c r="L410" t="n">
        <v>123</v>
      </c>
      <c r="M410" t="n">
        <v>0.2</v>
      </c>
      <c r="N410" t="n">
        <v>21.6</v>
      </c>
      <c r="O410" t="s">
        <v>253</v>
      </c>
      <c r="P410" t="s">
        <v>254</v>
      </c>
      <c r="Q410" t="s">
        <v>254</v>
      </c>
      <c r="R410" t="s">
        <v>255</v>
      </c>
      <c r="S410" t="s">
        <v>251</v>
      </c>
      <c r="T410" t="n">
        <v>5</v>
      </c>
    </row>
    <row r="411" spans="1:20">
      <c r="A411" s="1" t="n">
        <v>33269</v>
      </c>
      <c r="B411" t="s">
        <v>248</v>
      </c>
      <c r="C411" t="n">
        <v>3</v>
      </c>
      <c r="D411" t="n">
        <v>508</v>
      </c>
      <c r="E411" t="s">
        <v>268</v>
      </c>
      <c r="F411" t="n">
        <v>3201</v>
      </c>
      <c r="G411" t="s">
        <v>250</v>
      </c>
      <c r="H411" t="s">
        <v>251</v>
      </c>
      <c r="I411" t="n">
        <v>5</v>
      </c>
      <c r="J411" t="n">
        <v>150</v>
      </c>
      <c r="K411" t="s">
        <v>291</v>
      </c>
      <c r="L411" t="n">
        <v>208</v>
      </c>
      <c r="M411" t="n">
        <v>0.2</v>
      </c>
      <c r="N411" t="n">
        <v>0</v>
      </c>
    </row>
    <row r="412" spans="1:20">
      <c r="A412" s="1" t="n">
        <v>33269</v>
      </c>
      <c r="B412" t="s">
        <v>248</v>
      </c>
      <c r="C412" t="n">
        <v>4</v>
      </c>
      <c r="D412" t="n">
        <v>20</v>
      </c>
      <c r="E412" t="s">
        <v>249</v>
      </c>
      <c r="F412" t="n">
        <v>3201</v>
      </c>
      <c r="G412" t="s">
        <v>250</v>
      </c>
      <c r="H412" t="s">
        <v>251</v>
      </c>
      <c r="I412" t="n">
        <v>5</v>
      </c>
      <c r="J412" t="n">
        <v>458</v>
      </c>
      <c r="K412" t="s">
        <v>252</v>
      </c>
      <c r="L412" t="n">
        <v>301</v>
      </c>
      <c r="M412" t="n">
        <v>0.1</v>
      </c>
      <c r="N412" t="n">
        <v>35.4</v>
      </c>
      <c r="O412" t="s">
        <v>253</v>
      </c>
      <c r="P412" t="s">
        <v>254</v>
      </c>
      <c r="Q412" t="s">
        <v>254</v>
      </c>
      <c r="R412" t="s">
        <v>255</v>
      </c>
      <c r="S412" t="s">
        <v>251</v>
      </c>
      <c r="T412" t="n">
        <v>5</v>
      </c>
    </row>
    <row r="413" spans="1:20">
      <c r="A413" s="1" t="n">
        <v>33269</v>
      </c>
      <c r="B413" t="s">
        <v>248</v>
      </c>
      <c r="C413" t="n">
        <v>5</v>
      </c>
      <c r="D413" t="n">
        <v>20</v>
      </c>
      <c r="E413" t="s">
        <v>249</v>
      </c>
      <c r="F413" t="n">
        <v>3201</v>
      </c>
      <c r="G413" t="s">
        <v>250</v>
      </c>
      <c r="H413" t="s">
        <v>251</v>
      </c>
      <c r="I413" t="n">
        <v>5</v>
      </c>
      <c r="J413" t="n">
        <v>458</v>
      </c>
      <c r="K413" t="s">
        <v>252</v>
      </c>
      <c r="L413" t="n">
        <v>532</v>
      </c>
      <c r="M413" t="n">
        <v>0.1</v>
      </c>
      <c r="N413" t="n">
        <v>36.3</v>
      </c>
      <c r="O413" t="s">
        <v>253</v>
      </c>
      <c r="P413" t="s">
        <v>254</v>
      </c>
      <c r="Q413" t="s">
        <v>254</v>
      </c>
      <c r="R413" t="s">
        <v>255</v>
      </c>
      <c r="S413" t="s">
        <v>251</v>
      </c>
      <c r="T413" t="n">
        <v>5</v>
      </c>
    </row>
    <row r="414" spans="1:20">
      <c r="A414" s="1" t="n">
        <v>33269</v>
      </c>
      <c r="B414" t="s">
        <v>248</v>
      </c>
      <c r="C414" t="n">
        <v>6</v>
      </c>
      <c r="D414" t="n">
        <v>20</v>
      </c>
      <c r="E414" t="s">
        <v>249</v>
      </c>
      <c r="F414" t="n">
        <v>3201</v>
      </c>
      <c r="G414" t="s">
        <v>250</v>
      </c>
      <c r="H414" t="s">
        <v>251</v>
      </c>
      <c r="I414" t="n">
        <v>5</v>
      </c>
      <c r="J414" t="n">
        <v>458</v>
      </c>
      <c r="K414" t="s">
        <v>252</v>
      </c>
      <c r="L414" t="n">
        <v>47</v>
      </c>
      <c r="M414" t="n">
        <v>0.2</v>
      </c>
      <c r="N414" t="n">
        <v>39</v>
      </c>
      <c r="O414" t="s">
        <v>253</v>
      </c>
      <c r="P414" t="s">
        <v>254</v>
      </c>
      <c r="Q414" t="s">
        <v>254</v>
      </c>
      <c r="R414" t="s">
        <v>255</v>
      </c>
      <c r="S414" t="s">
        <v>251</v>
      </c>
      <c r="T414" t="n">
        <v>5</v>
      </c>
    </row>
    <row r="415" spans="1:20">
      <c r="A415" s="1" t="n">
        <v>33269</v>
      </c>
      <c r="B415" t="s">
        <v>263</v>
      </c>
      <c r="C415" t="n">
        <v>1</v>
      </c>
      <c r="D415" t="n">
        <v>213</v>
      </c>
      <c r="E415" t="s">
        <v>256</v>
      </c>
      <c r="F415" t="n">
        <v>3201</v>
      </c>
      <c r="G415" t="s">
        <v>250</v>
      </c>
      <c r="H415" t="s">
        <v>251</v>
      </c>
      <c r="I415" t="n">
        <v>5</v>
      </c>
      <c r="J415" t="n">
        <v>785</v>
      </c>
      <c r="K415" t="s">
        <v>281</v>
      </c>
      <c r="L415" t="n">
        <v>75</v>
      </c>
      <c r="M415" t="n">
        <v>0</v>
      </c>
      <c r="N415" t="n">
        <v>0</v>
      </c>
    </row>
    <row r="416" spans="1:20">
      <c r="A416" s="1" t="n">
        <v>33269</v>
      </c>
      <c r="B416" t="s">
        <v>276</v>
      </c>
      <c r="C416" t="n">
        <v>1</v>
      </c>
      <c r="D416" t="n">
        <v>20</v>
      </c>
      <c r="E416" t="s">
        <v>249</v>
      </c>
      <c r="F416" t="n">
        <v>3201</v>
      </c>
      <c r="G416" t="s">
        <v>250</v>
      </c>
      <c r="H416" t="s">
        <v>251</v>
      </c>
      <c r="I416" t="n">
        <v>5</v>
      </c>
      <c r="J416" t="n">
        <v>160</v>
      </c>
      <c r="K416" t="s">
        <v>280</v>
      </c>
      <c r="L416" t="n">
        <v>636</v>
      </c>
      <c r="M416" t="n">
        <v>0.01</v>
      </c>
      <c r="N416" t="n">
        <v>48</v>
      </c>
      <c r="O416" t="s">
        <v>274</v>
      </c>
      <c r="P416" t="s">
        <v>275</v>
      </c>
      <c r="Q416" t="s">
        <v>275</v>
      </c>
      <c r="R416" t="s">
        <v>255</v>
      </c>
      <c r="S416" t="s">
        <v>251</v>
      </c>
      <c r="T416" t="n">
        <v>5</v>
      </c>
    </row>
    <row r="417" spans="1:20">
      <c r="A417" s="1" t="n">
        <v>33269</v>
      </c>
      <c r="B417" t="s">
        <v>276</v>
      </c>
      <c r="C417" t="n">
        <v>2</v>
      </c>
      <c r="D417" t="n">
        <v>20</v>
      </c>
      <c r="E417" t="s">
        <v>249</v>
      </c>
      <c r="F417" t="n">
        <v>3201</v>
      </c>
      <c r="G417" t="s">
        <v>250</v>
      </c>
      <c r="H417" t="s">
        <v>251</v>
      </c>
      <c r="I417" t="n">
        <v>5</v>
      </c>
      <c r="J417" t="n">
        <v>458</v>
      </c>
      <c r="K417" t="s">
        <v>252</v>
      </c>
      <c r="L417" t="n">
        <v>299</v>
      </c>
      <c r="M417" t="n">
        <v>0.01</v>
      </c>
      <c r="N417" t="n">
        <v>51.7</v>
      </c>
      <c r="O417" t="s">
        <v>274</v>
      </c>
      <c r="P417" t="s">
        <v>275</v>
      </c>
      <c r="Q417" t="s">
        <v>275</v>
      </c>
      <c r="R417" t="s">
        <v>255</v>
      </c>
      <c r="S417" t="s">
        <v>251</v>
      </c>
      <c r="T417" t="n">
        <v>5</v>
      </c>
    </row>
    <row r="418" spans="1:20">
      <c r="A418" s="1" t="n">
        <v>33269</v>
      </c>
      <c r="B418" t="s">
        <v>276</v>
      </c>
      <c r="C418" t="n">
        <v>3</v>
      </c>
      <c r="D418" t="n">
        <v>20</v>
      </c>
      <c r="E418" t="s">
        <v>249</v>
      </c>
      <c r="F418" t="n">
        <v>3201</v>
      </c>
      <c r="G418" t="s">
        <v>250</v>
      </c>
      <c r="H418" t="s">
        <v>251</v>
      </c>
      <c r="I418" t="n">
        <v>5</v>
      </c>
      <c r="J418" t="n">
        <v>458</v>
      </c>
      <c r="K418" t="s">
        <v>252</v>
      </c>
      <c r="L418" t="n">
        <v>139</v>
      </c>
      <c r="M418" t="n">
        <v>0.37</v>
      </c>
      <c r="N418" t="n">
        <v>20.5</v>
      </c>
      <c r="O418" t="s">
        <v>274</v>
      </c>
      <c r="P418" t="s">
        <v>275</v>
      </c>
      <c r="Q418" t="s">
        <v>275</v>
      </c>
      <c r="R418" t="s">
        <v>255</v>
      </c>
      <c r="S418" t="s">
        <v>251</v>
      </c>
      <c r="T418" t="n">
        <v>5</v>
      </c>
    </row>
    <row r="419" spans="1:20">
      <c r="A419" s="1" t="n">
        <v>33269</v>
      </c>
      <c r="B419" t="s">
        <v>276</v>
      </c>
      <c r="C419" t="n">
        <v>4</v>
      </c>
      <c r="D419" t="n">
        <v>20</v>
      </c>
      <c r="E419" t="s">
        <v>249</v>
      </c>
      <c r="F419" t="n">
        <v>3201</v>
      </c>
      <c r="G419" t="s">
        <v>250</v>
      </c>
      <c r="H419" t="s">
        <v>251</v>
      </c>
      <c r="I419" t="n">
        <v>5</v>
      </c>
      <c r="J419" t="n">
        <v>458</v>
      </c>
      <c r="K419" t="s">
        <v>252</v>
      </c>
      <c r="L419" t="n">
        <v>67</v>
      </c>
      <c r="M419" t="n">
        <v>0.18</v>
      </c>
      <c r="N419" t="n">
        <v>22.5</v>
      </c>
      <c r="O419" t="s">
        <v>274</v>
      </c>
      <c r="P419" t="s">
        <v>275</v>
      </c>
      <c r="Q419" t="s">
        <v>275</v>
      </c>
      <c r="R419" t="s">
        <v>255</v>
      </c>
      <c r="S419" t="s">
        <v>251</v>
      </c>
      <c r="T419" t="n">
        <v>5</v>
      </c>
    </row>
    <row r="420" spans="1:20">
      <c r="A420" s="1" t="n">
        <v>33269</v>
      </c>
      <c r="B420" t="s">
        <v>276</v>
      </c>
      <c r="C420" t="n">
        <v>5</v>
      </c>
      <c r="D420" t="n">
        <v>20</v>
      </c>
      <c r="E420" t="s">
        <v>249</v>
      </c>
      <c r="F420" t="n">
        <v>3201</v>
      </c>
      <c r="G420" t="s">
        <v>250</v>
      </c>
      <c r="H420" t="s">
        <v>251</v>
      </c>
      <c r="I420" t="n">
        <v>5</v>
      </c>
      <c r="J420" t="n">
        <v>458</v>
      </c>
      <c r="K420" t="s">
        <v>252</v>
      </c>
      <c r="L420" t="n">
        <v>13</v>
      </c>
      <c r="M420" t="n">
        <v>0.01</v>
      </c>
      <c r="N420" t="n">
        <v>51.7</v>
      </c>
      <c r="O420" t="s">
        <v>274</v>
      </c>
      <c r="P420" t="s">
        <v>275</v>
      </c>
      <c r="Q420" t="s">
        <v>275</v>
      </c>
      <c r="R420" t="s">
        <v>255</v>
      </c>
      <c r="S420" t="s">
        <v>251</v>
      </c>
      <c r="T420" t="n">
        <v>5</v>
      </c>
    </row>
    <row r="421" spans="1:20">
      <c r="A421" s="1" t="n">
        <v>33269</v>
      </c>
      <c r="B421" t="s">
        <v>276</v>
      </c>
      <c r="C421" t="n">
        <v>6</v>
      </c>
      <c r="D421" t="n">
        <v>20</v>
      </c>
      <c r="E421" t="s">
        <v>249</v>
      </c>
      <c r="F421" t="n">
        <v>3201</v>
      </c>
      <c r="G421" t="s">
        <v>250</v>
      </c>
      <c r="H421" t="s">
        <v>251</v>
      </c>
      <c r="I421" t="n">
        <v>5</v>
      </c>
      <c r="J421" t="n">
        <v>458</v>
      </c>
      <c r="K421" t="s">
        <v>252</v>
      </c>
      <c r="L421" t="n">
        <v>247</v>
      </c>
      <c r="M421" t="n">
        <v>0.18</v>
      </c>
      <c r="N421" t="n">
        <v>22.5</v>
      </c>
      <c r="O421" t="s">
        <v>274</v>
      </c>
      <c r="P421" t="s">
        <v>275</v>
      </c>
      <c r="Q421" t="s">
        <v>275</v>
      </c>
      <c r="R421" t="s">
        <v>255</v>
      </c>
      <c r="S421" t="s">
        <v>251</v>
      </c>
      <c r="T421" t="n">
        <v>5</v>
      </c>
    </row>
    <row r="422" spans="1:20">
      <c r="A422" s="1" t="n">
        <v>33297</v>
      </c>
      <c r="B422" t="s">
        <v>248</v>
      </c>
      <c r="C422" t="n">
        <v>2</v>
      </c>
      <c r="D422" t="n">
        <v>508</v>
      </c>
      <c r="E422" t="s">
        <v>268</v>
      </c>
      <c r="F422" t="n">
        <v>3201</v>
      </c>
      <c r="G422" t="s">
        <v>250</v>
      </c>
      <c r="H422" t="s">
        <v>251</v>
      </c>
      <c r="I422" t="n">
        <v>5</v>
      </c>
      <c r="J422" t="n">
        <v>458</v>
      </c>
      <c r="K422" t="s">
        <v>252</v>
      </c>
      <c r="L422" t="n">
        <v>238</v>
      </c>
      <c r="M422" t="n">
        <v>0.1</v>
      </c>
      <c r="N422" t="n">
        <v>0</v>
      </c>
    </row>
    <row r="423" spans="1:20">
      <c r="A423" s="1" t="n">
        <v>33297</v>
      </c>
      <c r="B423" t="s">
        <v>248</v>
      </c>
      <c r="C423" t="n">
        <v>3</v>
      </c>
      <c r="D423" t="n">
        <v>20</v>
      </c>
      <c r="E423" t="s">
        <v>249</v>
      </c>
      <c r="F423" t="n">
        <v>3201</v>
      </c>
      <c r="G423" t="s">
        <v>250</v>
      </c>
      <c r="H423" t="s">
        <v>251</v>
      </c>
      <c r="I423" t="n">
        <v>5</v>
      </c>
      <c r="J423" t="n">
        <v>458</v>
      </c>
      <c r="K423" t="s">
        <v>252</v>
      </c>
      <c r="L423" t="n">
        <v>1251</v>
      </c>
      <c r="M423" t="n">
        <v>0.1</v>
      </c>
      <c r="N423" t="n">
        <v>35.6</v>
      </c>
      <c r="O423" t="s">
        <v>253</v>
      </c>
      <c r="P423" t="s">
        <v>254</v>
      </c>
      <c r="Q423" t="s">
        <v>254</v>
      </c>
      <c r="R423" t="s">
        <v>255</v>
      </c>
      <c r="S423" t="s">
        <v>251</v>
      </c>
      <c r="T423" t="n">
        <v>5</v>
      </c>
    </row>
    <row r="424" spans="1:20">
      <c r="A424" s="1" t="n">
        <v>33297</v>
      </c>
      <c r="B424" t="s">
        <v>248</v>
      </c>
      <c r="C424" t="n">
        <v>4</v>
      </c>
      <c r="D424" t="n">
        <v>20</v>
      </c>
      <c r="E424" t="s">
        <v>249</v>
      </c>
      <c r="F424" t="n">
        <v>3201</v>
      </c>
      <c r="G424" t="s">
        <v>250</v>
      </c>
      <c r="H424" t="s">
        <v>251</v>
      </c>
      <c r="I424" t="n">
        <v>5</v>
      </c>
      <c r="J424" t="n">
        <v>458</v>
      </c>
      <c r="K424" t="s">
        <v>252</v>
      </c>
      <c r="L424" t="n">
        <v>99</v>
      </c>
      <c r="M424" t="n">
        <v>0.1</v>
      </c>
      <c r="N424" t="n">
        <v>21.4</v>
      </c>
      <c r="O424" t="s">
        <v>253</v>
      </c>
      <c r="P424" t="s">
        <v>254</v>
      </c>
      <c r="Q424" t="s">
        <v>254</v>
      </c>
      <c r="R424" t="s">
        <v>255</v>
      </c>
      <c r="S424" t="s">
        <v>251</v>
      </c>
      <c r="T424" t="n">
        <v>5</v>
      </c>
    </row>
    <row r="425" spans="1:20">
      <c r="A425" s="1" t="n">
        <v>33297</v>
      </c>
      <c r="B425" t="s">
        <v>276</v>
      </c>
      <c r="C425" t="n">
        <v>2</v>
      </c>
      <c r="D425" t="n">
        <v>508</v>
      </c>
      <c r="E425" t="s">
        <v>268</v>
      </c>
      <c r="F425" t="n">
        <v>3201</v>
      </c>
      <c r="G425" t="s">
        <v>250</v>
      </c>
      <c r="H425" t="s">
        <v>251</v>
      </c>
      <c r="I425" t="n">
        <v>5</v>
      </c>
      <c r="J425" t="n">
        <v>795</v>
      </c>
      <c r="K425" t="s">
        <v>262</v>
      </c>
      <c r="L425" t="n">
        <v>135</v>
      </c>
      <c r="M425" t="n">
        <v>0.16</v>
      </c>
      <c r="N425" t="n">
        <v>0</v>
      </c>
    </row>
    <row r="426" spans="1:20">
      <c r="A426" s="1" t="n">
        <v>33297</v>
      </c>
      <c r="B426" t="s">
        <v>276</v>
      </c>
      <c r="C426" t="n">
        <v>3</v>
      </c>
      <c r="D426" t="n">
        <v>20</v>
      </c>
      <c r="E426" t="s">
        <v>249</v>
      </c>
      <c r="F426" t="n">
        <v>3201</v>
      </c>
      <c r="G426" t="s">
        <v>250</v>
      </c>
      <c r="H426" t="s">
        <v>251</v>
      </c>
      <c r="I426" t="n">
        <v>5</v>
      </c>
      <c r="J426" t="n">
        <v>458</v>
      </c>
      <c r="K426" t="s">
        <v>252</v>
      </c>
      <c r="L426" t="n">
        <v>263</v>
      </c>
      <c r="M426" t="n">
        <v>0.19</v>
      </c>
      <c r="N426" t="n">
        <v>21.5</v>
      </c>
      <c r="O426" t="s">
        <v>274</v>
      </c>
      <c r="P426" t="s">
        <v>275</v>
      </c>
      <c r="Q426" t="s">
        <v>275</v>
      </c>
      <c r="R426" t="s">
        <v>255</v>
      </c>
      <c r="S426" t="s">
        <v>251</v>
      </c>
      <c r="T426" t="n">
        <v>5</v>
      </c>
    </row>
    <row r="427" spans="1:20">
      <c r="A427" s="1" t="n">
        <v>33297</v>
      </c>
      <c r="B427" t="s">
        <v>276</v>
      </c>
      <c r="C427" t="n">
        <v>4</v>
      </c>
      <c r="D427" t="n">
        <v>20</v>
      </c>
      <c r="E427" t="s">
        <v>249</v>
      </c>
      <c r="F427" t="n">
        <v>3201</v>
      </c>
      <c r="G427" t="s">
        <v>250</v>
      </c>
      <c r="H427" t="s">
        <v>251</v>
      </c>
      <c r="I427" t="n">
        <v>5</v>
      </c>
      <c r="J427" t="n">
        <v>458</v>
      </c>
      <c r="K427" t="s">
        <v>252</v>
      </c>
      <c r="L427" t="n">
        <v>323</v>
      </c>
      <c r="M427" t="n">
        <v>0.01</v>
      </c>
      <c r="N427" t="n">
        <v>50.9</v>
      </c>
      <c r="O427" t="s">
        <v>274</v>
      </c>
      <c r="P427" t="s">
        <v>275</v>
      </c>
      <c r="Q427" t="s">
        <v>275</v>
      </c>
      <c r="R427" t="s">
        <v>255</v>
      </c>
      <c r="S427" t="s">
        <v>251</v>
      </c>
      <c r="T427" t="n">
        <v>5</v>
      </c>
    </row>
    <row r="428" spans="1:20">
      <c r="A428" s="1" t="n">
        <v>33297</v>
      </c>
      <c r="B428" t="s">
        <v>276</v>
      </c>
      <c r="C428" t="n">
        <v>5</v>
      </c>
      <c r="D428" t="n">
        <v>20</v>
      </c>
      <c r="E428" t="s">
        <v>249</v>
      </c>
      <c r="F428" t="n">
        <v>3201</v>
      </c>
      <c r="G428" t="s">
        <v>250</v>
      </c>
      <c r="H428" t="s">
        <v>251</v>
      </c>
      <c r="I428" t="n">
        <v>5</v>
      </c>
      <c r="J428" t="n">
        <v>458</v>
      </c>
      <c r="K428" t="s">
        <v>252</v>
      </c>
      <c r="L428" t="n">
        <v>296</v>
      </c>
      <c r="M428" t="n">
        <v>0.19</v>
      </c>
      <c r="N428" t="n">
        <v>21.8</v>
      </c>
      <c r="O428" t="s">
        <v>274</v>
      </c>
      <c r="P428" t="s">
        <v>275</v>
      </c>
      <c r="Q428" t="s">
        <v>275</v>
      </c>
      <c r="R428" t="s">
        <v>255</v>
      </c>
      <c r="S428" t="s">
        <v>251</v>
      </c>
      <c r="T428" t="n">
        <v>5</v>
      </c>
    </row>
    <row r="429" spans="1:20">
      <c r="A429" s="1" t="n">
        <v>33297</v>
      </c>
      <c r="B429" t="s">
        <v>276</v>
      </c>
      <c r="C429" t="n">
        <v>6</v>
      </c>
      <c r="D429" t="n">
        <v>20</v>
      </c>
      <c r="E429" t="s">
        <v>249</v>
      </c>
      <c r="F429" t="n">
        <v>3201</v>
      </c>
      <c r="G429" t="s">
        <v>250</v>
      </c>
      <c r="H429" t="s">
        <v>251</v>
      </c>
      <c r="I429" t="n">
        <v>5</v>
      </c>
      <c r="J429" t="n">
        <v>458</v>
      </c>
      <c r="K429" t="s">
        <v>252</v>
      </c>
      <c r="L429" t="n">
        <v>235</v>
      </c>
      <c r="M429" t="n">
        <v>0.18</v>
      </c>
      <c r="N429" t="n">
        <v>21.5</v>
      </c>
      <c r="O429" t="s">
        <v>274</v>
      </c>
      <c r="P429" t="s">
        <v>275</v>
      </c>
      <c r="Q429" t="s">
        <v>275</v>
      </c>
      <c r="R429" t="s">
        <v>255</v>
      </c>
      <c r="S429" t="s">
        <v>251</v>
      </c>
      <c r="T429" t="n">
        <v>5</v>
      </c>
    </row>
    <row r="430" spans="1:20">
      <c r="A430" s="1" t="n">
        <v>33297</v>
      </c>
      <c r="B430" t="s">
        <v>276</v>
      </c>
      <c r="C430" t="n">
        <v>7</v>
      </c>
      <c r="D430" t="n">
        <v>20</v>
      </c>
      <c r="E430" t="s">
        <v>249</v>
      </c>
      <c r="F430" t="n">
        <v>3201</v>
      </c>
      <c r="G430" t="s">
        <v>250</v>
      </c>
      <c r="H430" t="s">
        <v>251</v>
      </c>
      <c r="I430" t="n">
        <v>5</v>
      </c>
      <c r="J430" t="n">
        <v>580</v>
      </c>
      <c r="K430" t="s">
        <v>270</v>
      </c>
      <c r="L430" t="n">
        <v>257</v>
      </c>
      <c r="M430" t="n">
        <v>0.01</v>
      </c>
      <c r="N430" t="n">
        <v>46.8</v>
      </c>
      <c r="O430" t="s">
        <v>274</v>
      </c>
      <c r="P430" t="s">
        <v>275</v>
      </c>
      <c r="Q430" t="s">
        <v>275</v>
      </c>
      <c r="R430" t="s">
        <v>255</v>
      </c>
      <c r="S430" t="s">
        <v>251</v>
      </c>
      <c r="T430" t="n">
        <v>5</v>
      </c>
    </row>
    <row r="431" spans="1:20">
      <c r="A431" s="1" t="n">
        <v>33328</v>
      </c>
      <c r="B431" t="s">
        <v>248</v>
      </c>
      <c r="C431" t="n">
        <v>1</v>
      </c>
      <c r="D431" t="n">
        <v>20</v>
      </c>
      <c r="E431" t="s">
        <v>249</v>
      </c>
      <c r="F431" t="n">
        <v>3201</v>
      </c>
      <c r="G431" t="s">
        <v>250</v>
      </c>
      <c r="H431" t="s">
        <v>251</v>
      </c>
      <c r="I431" t="n">
        <v>5</v>
      </c>
      <c r="J431" t="n">
        <v>458</v>
      </c>
      <c r="K431" t="s">
        <v>252</v>
      </c>
      <c r="L431" t="n">
        <v>199</v>
      </c>
      <c r="M431" t="n">
        <v>0.2</v>
      </c>
      <c r="N431" t="n">
        <v>22</v>
      </c>
      <c r="O431" t="s">
        <v>253</v>
      </c>
      <c r="P431" t="s">
        <v>254</v>
      </c>
      <c r="Q431" t="s">
        <v>254</v>
      </c>
      <c r="R431" t="s">
        <v>255</v>
      </c>
      <c r="S431" t="s">
        <v>251</v>
      </c>
      <c r="T431" t="n">
        <v>5</v>
      </c>
    </row>
    <row r="432" spans="1:20">
      <c r="A432" s="1" t="n">
        <v>33328</v>
      </c>
      <c r="B432" t="s">
        <v>276</v>
      </c>
      <c r="C432" t="n">
        <v>1</v>
      </c>
      <c r="D432" t="n">
        <v>20</v>
      </c>
      <c r="E432" t="s">
        <v>249</v>
      </c>
      <c r="F432" t="n">
        <v>3201</v>
      </c>
      <c r="G432" t="s">
        <v>250</v>
      </c>
      <c r="H432" t="s">
        <v>251</v>
      </c>
      <c r="I432" t="n">
        <v>5</v>
      </c>
      <c r="J432" t="n">
        <v>458</v>
      </c>
      <c r="K432" t="s">
        <v>252</v>
      </c>
      <c r="L432" t="n">
        <v>148</v>
      </c>
      <c r="M432" t="n">
        <v>0.18</v>
      </c>
      <c r="N432" t="n">
        <v>21.8</v>
      </c>
      <c r="O432" t="s">
        <v>274</v>
      </c>
      <c r="P432" t="s">
        <v>275</v>
      </c>
      <c r="Q432" t="s">
        <v>275</v>
      </c>
      <c r="R432" t="s">
        <v>255</v>
      </c>
      <c r="S432" t="s">
        <v>251</v>
      </c>
      <c r="T432" t="n">
        <v>5</v>
      </c>
    </row>
    <row r="433" spans="1:20">
      <c r="A433" s="1" t="n">
        <v>33328</v>
      </c>
      <c r="B433" t="s">
        <v>276</v>
      </c>
      <c r="C433" t="n">
        <v>2</v>
      </c>
      <c r="D433" t="n">
        <v>20</v>
      </c>
      <c r="E433" t="s">
        <v>249</v>
      </c>
      <c r="F433" t="n">
        <v>3201</v>
      </c>
      <c r="G433" t="s">
        <v>250</v>
      </c>
      <c r="H433" t="s">
        <v>251</v>
      </c>
      <c r="I433" t="n">
        <v>5</v>
      </c>
      <c r="J433" t="n">
        <v>458</v>
      </c>
      <c r="K433" t="s">
        <v>252</v>
      </c>
      <c r="L433" t="n">
        <v>256</v>
      </c>
      <c r="M433" t="n">
        <v>0.04</v>
      </c>
      <c r="N433" t="n">
        <v>43</v>
      </c>
      <c r="O433" t="s">
        <v>274</v>
      </c>
      <c r="P433" t="s">
        <v>275</v>
      </c>
      <c r="Q433" t="s">
        <v>275</v>
      </c>
      <c r="R433" t="s">
        <v>255</v>
      </c>
      <c r="S433" t="s">
        <v>251</v>
      </c>
      <c r="T433" t="n">
        <v>5</v>
      </c>
    </row>
    <row r="434" spans="1:20">
      <c r="A434" s="1" t="n">
        <v>33328</v>
      </c>
      <c r="B434" t="s">
        <v>276</v>
      </c>
      <c r="C434" t="n">
        <v>3</v>
      </c>
      <c r="D434" t="n">
        <v>20</v>
      </c>
      <c r="E434" t="s">
        <v>249</v>
      </c>
      <c r="F434" t="n">
        <v>3201</v>
      </c>
      <c r="G434" t="s">
        <v>250</v>
      </c>
      <c r="H434" t="s">
        <v>251</v>
      </c>
      <c r="I434" t="n">
        <v>5</v>
      </c>
      <c r="J434" t="n">
        <v>458</v>
      </c>
      <c r="K434" t="s">
        <v>252</v>
      </c>
      <c r="L434" t="n">
        <v>224</v>
      </c>
      <c r="M434" t="n">
        <v>0.01</v>
      </c>
      <c r="N434" t="n">
        <v>48.1</v>
      </c>
      <c r="O434" t="s">
        <v>274</v>
      </c>
      <c r="P434" t="s">
        <v>275</v>
      </c>
      <c r="Q434" t="s">
        <v>275</v>
      </c>
      <c r="R434" t="s">
        <v>255</v>
      </c>
      <c r="S434" t="s">
        <v>251</v>
      </c>
      <c r="T434" t="n">
        <v>5</v>
      </c>
    </row>
    <row r="435" spans="1:20">
      <c r="A435" s="1" t="n">
        <v>33328</v>
      </c>
      <c r="B435" t="s">
        <v>276</v>
      </c>
      <c r="C435" t="n">
        <v>4</v>
      </c>
      <c r="D435" t="n">
        <v>20</v>
      </c>
      <c r="E435" t="s">
        <v>249</v>
      </c>
      <c r="F435" t="n">
        <v>3201</v>
      </c>
      <c r="G435" t="s">
        <v>250</v>
      </c>
      <c r="H435" t="s">
        <v>251</v>
      </c>
      <c r="I435" t="n">
        <v>5</v>
      </c>
      <c r="J435" t="n">
        <v>580</v>
      </c>
      <c r="K435" t="s">
        <v>270</v>
      </c>
      <c r="L435" t="n">
        <v>662</v>
      </c>
      <c r="M435" t="n">
        <v>0.01</v>
      </c>
      <c r="N435" t="n">
        <v>46.8</v>
      </c>
      <c r="O435" t="s">
        <v>274</v>
      </c>
      <c r="P435" t="s">
        <v>275</v>
      </c>
      <c r="Q435" t="s">
        <v>275</v>
      </c>
      <c r="R435" t="s">
        <v>255</v>
      </c>
      <c r="S435" t="s">
        <v>251</v>
      </c>
      <c r="T435" t="n">
        <v>5</v>
      </c>
    </row>
    <row r="436" spans="1:20">
      <c r="A436" s="1" t="n">
        <v>33358</v>
      </c>
      <c r="B436" t="s">
        <v>248</v>
      </c>
      <c r="C436" t="n">
        <v>1</v>
      </c>
      <c r="D436" t="n">
        <v>20</v>
      </c>
      <c r="E436" t="s">
        <v>249</v>
      </c>
      <c r="F436" t="n">
        <v>3201</v>
      </c>
      <c r="G436" t="s">
        <v>250</v>
      </c>
      <c r="H436" t="s">
        <v>251</v>
      </c>
      <c r="I436" t="n">
        <v>5</v>
      </c>
      <c r="J436" t="n">
        <v>458</v>
      </c>
      <c r="K436" t="s">
        <v>252</v>
      </c>
      <c r="L436" t="n">
        <v>427</v>
      </c>
      <c r="M436" t="n">
        <v>0.1</v>
      </c>
      <c r="N436" t="n">
        <v>35.6</v>
      </c>
      <c r="O436" t="s">
        <v>253</v>
      </c>
      <c r="P436" t="s">
        <v>254</v>
      </c>
      <c r="Q436" t="s">
        <v>254</v>
      </c>
      <c r="R436" t="s">
        <v>255</v>
      </c>
      <c r="S436" t="s">
        <v>251</v>
      </c>
      <c r="T436" t="n">
        <v>5</v>
      </c>
    </row>
    <row r="437" spans="1:20">
      <c r="A437" s="1" t="n">
        <v>33358</v>
      </c>
      <c r="B437" t="s">
        <v>248</v>
      </c>
      <c r="C437" t="n">
        <v>4</v>
      </c>
      <c r="D437" t="n">
        <v>20</v>
      </c>
      <c r="E437" t="s">
        <v>249</v>
      </c>
      <c r="F437" t="n">
        <v>3201</v>
      </c>
      <c r="G437" t="s">
        <v>250</v>
      </c>
      <c r="H437" t="s">
        <v>251</v>
      </c>
      <c r="I437" t="n">
        <v>5</v>
      </c>
      <c r="J437" t="n">
        <v>458</v>
      </c>
      <c r="K437" t="s">
        <v>252</v>
      </c>
      <c r="L437" t="n">
        <v>196</v>
      </c>
      <c r="M437" t="n">
        <v>0.1</v>
      </c>
      <c r="N437" t="n">
        <v>35.3</v>
      </c>
      <c r="O437" t="s">
        <v>253</v>
      </c>
      <c r="P437" t="s">
        <v>254</v>
      </c>
      <c r="Q437" t="s">
        <v>254</v>
      </c>
      <c r="R437" t="s">
        <v>255</v>
      </c>
      <c r="S437" t="s">
        <v>251</v>
      </c>
      <c r="T437" t="n">
        <v>5</v>
      </c>
    </row>
    <row r="438" spans="1:20">
      <c r="A438" s="1" t="n">
        <v>33358</v>
      </c>
      <c r="B438" t="s">
        <v>248</v>
      </c>
      <c r="C438" t="n">
        <v>6</v>
      </c>
      <c r="D438" t="n">
        <v>20</v>
      </c>
      <c r="E438" t="s">
        <v>249</v>
      </c>
      <c r="F438" t="n">
        <v>3201</v>
      </c>
      <c r="G438" t="s">
        <v>250</v>
      </c>
      <c r="H438" t="s">
        <v>251</v>
      </c>
      <c r="I438" t="n">
        <v>5</v>
      </c>
      <c r="J438" t="n">
        <v>458</v>
      </c>
      <c r="K438" t="s">
        <v>252</v>
      </c>
      <c r="L438" t="n">
        <v>578</v>
      </c>
      <c r="M438" t="n">
        <v>0.1</v>
      </c>
      <c r="N438" t="n">
        <v>32.5</v>
      </c>
      <c r="O438" t="s">
        <v>253</v>
      </c>
      <c r="P438" t="s">
        <v>254</v>
      </c>
      <c r="Q438" t="s">
        <v>254</v>
      </c>
      <c r="R438" t="s">
        <v>255</v>
      </c>
      <c r="S438" t="s">
        <v>251</v>
      </c>
      <c r="T438" t="n">
        <v>5</v>
      </c>
    </row>
    <row r="439" spans="1:20">
      <c r="A439" s="1" t="n">
        <v>33358</v>
      </c>
      <c r="B439" t="s">
        <v>276</v>
      </c>
      <c r="C439" t="n">
        <v>1</v>
      </c>
      <c r="D439" t="n">
        <v>20</v>
      </c>
      <c r="E439" t="s">
        <v>249</v>
      </c>
      <c r="F439" t="n">
        <v>3201</v>
      </c>
      <c r="G439" t="s">
        <v>250</v>
      </c>
      <c r="H439" t="s">
        <v>251</v>
      </c>
      <c r="I439" t="n">
        <v>5</v>
      </c>
      <c r="J439" t="n">
        <v>160</v>
      </c>
      <c r="K439" t="s">
        <v>280</v>
      </c>
      <c r="L439" t="n">
        <v>436</v>
      </c>
      <c r="M439" t="n">
        <v>0.02</v>
      </c>
      <c r="N439" t="n">
        <v>48</v>
      </c>
      <c r="O439" t="s">
        <v>274</v>
      </c>
      <c r="P439" t="s">
        <v>275</v>
      </c>
      <c r="Q439" t="s">
        <v>275</v>
      </c>
      <c r="R439" t="s">
        <v>255</v>
      </c>
      <c r="S439" t="s">
        <v>251</v>
      </c>
      <c r="T439" t="n">
        <v>5</v>
      </c>
    </row>
    <row r="440" spans="1:20">
      <c r="A440" s="1" t="n">
        <v>33358</v>
      </c>
      <c r="B440" t="s">
        <v>276</v>
      </c>
      <c r="C440" t="n">
        <v>2</v>
      </c>
      <c r="D440" t="n">
        <v>20</v>
      </c>
      <c r="E440" t="s">
        <v>249</v>
      </c>
      <c r="F440" t="n">
        <v>3201</v>
      </c>
      <c r="G440" t="s">
        <v>250</v>
      </c>
      <c r="H440" t="s">
        <v>251</v>
      </c>
      <c r="I440" t="n">
        <v>5</v>
      </c>
      <c r="J440" t="n">
        <v>160</v>
      </c>
      <c r="K440" t="s">
        <v>280</v>
      </c>
      <c r="L440" t="n">
        <v>406</v>
      </c>
      <c r="M440" t="n">
        <v>0.09</v>
      </c>
      <c r="N440" t="n">
        <v>47</v>
      </c>
      <c r="O440" t="s">
        <v>274</v>
      </c>
      <c r="P440" t="s">
        <v>275</v>
      </c>
      <c r="Q440" t="s">
        <v>275</v>
      </c>
      <c r="R440" t="s">
        <v>255</v>
      </c>
      <c r="S440" t="s">
        <v>251</v>
      </c>
      <c r="T440" t="n">
        <v>5</v>
      </c>
    </row>
    <row r="441" spans="1:20">
      <c r="A441" s="1" t="n">
        <v>33358</v>
      </c>
      <c r="B441" t="s">
        <v>276</v>
      </c>
      <c r="C441" t="n">
        <v>3</v>
      </c>
      <c r="D441" t="n">
        <v>20</v>
      </c>
      <c r="E441" t="s">
        <v>249</v>
      </c>
      <c r="F441" t="n">
        <v>3201</v>
      </c>
      <c r="G441" t="s">
        <v>250</v>
      </c>
      <c r="H441" t="s">
        <v>251</v>
      </c>
      <c r="I441" t="n">
        <v>5</v>
      </c>
      <c r="J441" t="n">
        <v>280</v>
      </c>
      <c r="K441" t="s">
        <v>273</v>
      </c>
      <c r="L441" t="n">
        <v>565</v>
      </c>
      <c r="M441" t="n">
        <v>0.08</v>
      </c>
      <c r="N441" t="n">
        <v>32.6</v>
      </c>
      <c r="O441" t="s">
        <v>274</v>
      </c>
      <c r="P441" t="s">
        <v>275</v>
      </c>
      <c r="Q441" t="s">
        <v>275</v>
      </c>
      <c r="R441" t="s">
        <v>255</v>
      </c>
      <c r="S441" t="s">
        <v>251</v>
      </c>
      <c r="T441" t="n">
        <v>5</v>
      </c>
    </row>
    <row r="442" spans="1:20">
      <c r="A442" s="1" t="n">
        <v>33389</v>
      </c>
      <c r="B442" t="s">
        <v>248</v>
      </c>
      <c r="C442" t="n">
        <v>7</v>
      </c>
      <c r="D442" t="n">
        <v>20</v>
      </c>
      <c r="E442" t="s">
        <v>249</v>
      </c>
      <c r="F442" t="n">
        <v>3201</v>
      </c>
      <c r="G442" t="s">
        <v>250</v>
      </c>
      <c r="H442" t="s">
        <v>251</v>
      </c>
      <c r="I442" t="n">
        <v>5</v>
      </c>
      <c r="J442" t="n">
        <v>280</v>
      </c>
      <c r="K442" t="s">
        <v>273</v>
      </c>
      <c r="L442" t="n">
        <v>375</v>
      </c>
      <c r="M442" t="n">
        <v>0.1</v>
      </c>
      <c r="N442" t="n">
        <v>32.5</v>
      </c>
      <c r="O442" t="s">
        <v>253</v>
      </c>
      <c r="P442" t="s">
        <v>254</v>
      </c>
      <c r="Q442" t="s">
        <v>254</v>
      </c>
      <c r="R442" t="s">
        <v>255</v>
      </c>
      <c r="S442" t="s">
        <v>251</v>
      </c>
      <c r="T442" t="n">
        <v>5</v>
      </c>
    </row>
    <row r="443" spans="1:20">
      <c r="A443" s="1" t="n">
        <v>33389</v>
      </c>
      <c r="B443" t="s">
        <v>248</v>
      </c>
      <c r="C443" t="n">
        <v>8</v>
      </c>
      <c r="D443" t="n">
        <v>20</v>
      </c>
      <c r="E443" t="s">
        <v>249</v>
      </c>
      <c r="F443" t="n">
        <v>3201</v>
      </c>
      <c r="G443" t="s">
        <v>250</v>
      </c>
      <c r="H443" t="s">
        <v>251</v>
      </c>
      <c r="I443" t="n">
        <v>5</v>
      </c>
      <c r="J443" t="n">
        <v>458</v>
      </c>
      <c r="K443" t="s">
        <v>252</v>
      </c>
      <c r="L443" t="n">
        <v>957</v>
      </c>
      <c r="M443" t="n">
        <v>0.1</v>
      </c>
      <c r="N443" t="n">
        <v>35.6</v>
      </c>
      <c r="O443" t="s">
        <v>253</v>
      </c>
      <c r="P443" t="s">
        <v>254</v>
      </c>
      <c r="Q443" t="s">
        <v>254</v>
      </c>
      <c r="R443" t="s">
        <v>255</v>
      </c>
      <c r="S443" t="s">
        <v>251</v>
      </c>
      <c r="T443" t="n">
        <v>5</v>
      </c>
    </row>
    <row r="444" spans="1:20">
      <c r="A444" s="1" t="n">
        <v>33389</v>
      </c>
      <c r="B444" t="s">
        <v>276</v>
      </c>
      <c r="C444" t="n">
        <v>1</v>
      </c>
      <c r="D444" t="n">
        <v>411</v>
      </c>
      <c r="E444" t="s">
        <v>282</v>
      </c>
      <c r="F444" t="n">
        <v>3201</v>
      </c>
      <c r="G444" t="s">
        <v>250</v>
      </c>
      <c r="H444" t="s">
        <v>251</v>
      </c>
      <c r="I444" t="n">
        <v>5</v>
      </c>
      <c r="J444" t="n">
        <v>795</v>
      </c>
      <c r="K444" t="s">
        <v>262</v>
      </c>
      <c r="L444" t="n">
        <v>85</v>
      </c>
      <c r="M444" t="n">
        <v>0</v>
      </c>
      <c r="N444" t="n">
        <v>0</v>
      </c>
    </row>
    <row r="445" spans="1:20">
      <c r="A445" s="1" t="n">
        <v>33389</v>
      </c>
      <c r="B445" t="s">
        <v>276</v>
      </c>
      <c r="C445" t="n">
        <v>2</v>
      </c>
      <c r="D445" t="n">
        <v>20</v>
      </c>
      <c r="E445" t="s">
        <v>249</v>
      </c>
      <c r="F445" t="n">
        <v>3201</v>
      </c>
      <c r="G445" t="s">
        <v>250</v>
      </c>
      <c r="H445" t="s">
        <v>251</v>
      </c>
      <c r="I445" t="n">
        <v>5</v>
      </c>
      <c r="J445" t="n">
        <v>160</v>
      </c>
      <c r="K445" t="s">
        <v>280</v>
      </c>
      <c r="L445" t="n">
        <v>430</v>
      </c>
      <c r="M445" t="n">
        <v>0.01</v>
      </c>
      <c r="N445" t="n">
        <v>48.4</v>
      </c>
      <c r="O445" t="s">
        <v>274</v>
      </c>
      <c r="P445" t="s">
        <v>275</v>
      </c>
      <c r="Q445" t="s">
        <v>275</v>
      </c>
      <c r="R445" t="s">
        <v>255</v>
      </c>
      <c r="S445" t="s">
        <v>251</v>
      </c>
      <c r="T445" t="n">
        <v>5</v>
      </c>
    </row>
    <row r="446" spans="1:20">
      <c r="A446" s="1" t="n">
        <v>33389</v>
      </c>
      <c r="B446" t="s">
        <v>276</v>
      </c>
      <c r="C446" t="n">
        <v>3</v>
      </c>
      <c r="D446" t="n">
        <v>20</v>
      </c>
      <c r="E446" t="s">
        <v>249</v>
      </c>
      <c r="F446" t="n">
        <v>3201</v>
      </c>
      <c r="G446" t="s">
        <v>250</v>
      </c>
      <c r="H446" t="s">
        <v>251</v>
      </c>
      <c r="I446" t="n">
        <v>5</v>
      </c>
      <c r="J446" t="n">
        <v>160</v>
      </c>
      <c r="K446" t="s">
        <v>280</v>
      </c>
      <c r="L446" t="n">
        <v>281</v>
      </c>
      <c r="M446" t="n">
        <v>0.04</v>
      </c>
      <c r="N446" t="n">
        <v>40.5</v>
      </c>
      <c r="O446" t="s">
        <v>274</v>
      </c>
      <c r="P446" t="s">
        <v>275</v>
      </c>
      <c r="Q446" t="s">
        <v>275</v>
      </c>
      <c r="R446" t="s">
        <v>255</v>
      </c>
      <c r="S446" t="s">
        <v>251</v>
      </c>
      <c r="T446" t="n">
        <v>5</v>
      </c>
    </row>
    <row r="447" spans="1:20">
      <c r="A447" s="1" t="n">
        <v>33389</v>
      </c>
      <c r="B447" t="s">
        <v>276</v>
      </c>
      <c r="C447" t="n">
        <v>4</v>
      </c>
      <c r="D447" t="n">
        <v>20</v>
      </c>
      <c r="E447" t="s">
        <v>249</v>
      </c>
      <c r="F447" t="n">
        <v>3201</v>
      </c>
      <c r="G447" t="s">
        <v>250</v>
      </c>
      <c r="H447" t="s">
        <v>251</v>
      </c>
      <c r="I447" t="n">
        <v>5</v>
      </c>
      <c r="J447" t="n">
        <v>160</v>
      </c>
      <c r="K447" t="s">
        <v>280</v>
      </c>
      <c r="L447" t="n">
        <v>685</v>
      </c>
      <c r="M447" t="n">
        <v>0.09</v>
      </c>
      <c r="N447" t="n">
        <v>47.4</v>
      </c>
      <c r="O447" t="s">
        <v>274</v>
      </c>
      <c r="P447" t="s">
        <v>275</v>
      </c>
      <c r="Q447" t="s">
        <v>275</v>
      </c>
      <c r="R447" t="s">
        <v>255</v>
      </c>
      <c r="S447" t="s">
        <v>251</v>
      </c>
      <c r="T447" t="n">
        <v>5</v>
      </c>
    </row>
    <row r="448" spans="1:20">
      <c r="A448" s="1" t="n">
        <v>33389</v>
      </c>
      <c r="B448" t="s">
        <v>276</v>
      </c>
      <c r="C448" t="n">
        <v>5</v>
      </c>
      <c r="D448" t="n">
        <v>20</v>
      </c>
      <c r="E448" t="s">
        <v>249</v>
      </c>
      <c r="F448" t="n">
        <v>3201</v>
      </c>
      <c r="G448" t="s">
        <v>250</v>
      </c>
      <c r="H448" t="s">
        <v>251</v>
      </c>
      <c r="I448" t="n">
        <v>5</v>
      </c>
      <c r="J448" t="n">
        <v>458</v>
      </c>
      <c r="K448" t="s">
        <v>252</v>
      </c>
      <c r="L448" t="n">
        <v>547</v>
      </c>
      <c r="M448" t="n">
        <v>0.2</v>
      </c>
      <c r="N448" t="n">
        <v>21.2</v>
      </c>
      <c r="O448" t="s">
        <v>274</v>
      </c>
      <c r="P448" t="s">
        <v>275</v>
      </c>
      <c r="Q448" t="s">
        <v>275</v>
      </c>
      <c r="R448" t="s">
        <v>255</v>
      </c>
      <c r="S448" t="s">
        <v>251</v>
      </c>
      <c r="T448" t="n">
        <v>5</v>
      </c>
    </row>
    <row r="449" spans="1:20">
      <c r="A449" s="1" t="n">
        <v>33419</v>
      </c>
      <c r="B449" t="s">
        <v>248</v>
      </c>
      <c r="C449" t="n">
        <v>1</v>
      </c>
      <c r="D449" t="n">
        <v>20</v>
      </c>
      <c r="E449" t="s">
        <v>249</v>
      </c>
      <c r="F449" t="n">
        <v>3201</v>
      </c>
      <c r="G449" t="s">
        <v>250</v>
      </c>
      <c r="H449" t="s">
        <v>251</v>
      </c>
      <c r="I449" t="n">
        <v>5</v>
      </c>
      <c r="J449" t="n">
        <v>458</v>
      </c>
      <c r="K449" t="s">
        <v>252</v>
      </c>
      <c r="L449" t="n">
        <v>1123</v>
      </c>
      <c r="M449" t="n">
        <v>0.1</v>
      </c>
      <c r="N449" t="n">
        <v>35.8</v>
      </c>
      <c r="O449" t="s">
        <v>253</v>
      </c>
      <c r="P449" t="s">
        <v>254</v>
      </c>
      <c r="Q449" t="s">
        <v>254</v>
      </c>
      <c r="R449" t="s">
        <v>255</v>
      </c>
      <c r="S449" t="s">
        <v>251</v>
      </c>
      <c r="T449" t="n">
        <v>5</v>
      </c>
    </row>
    <row r="450" spans="1:20">
      <c r="A450" s="1" t="n">
        <v>33419</v>
      </c>
      <c r="B450" t="s">
        <v>248</v>
      </c>
      <c r="C450" t="n">
        <v>2</v>
      </c>
      <c r="D450" t="n">
        <v>20</v>
      </c>
      <c r="E450" t="s">
        <v>249</v>
      </c>
      <c r="F450" t="n">
        <v>3201</v>
      </c>
      <c r="G450" t="s">
        <v>250</v>
      </c>
      <c r="H450" t="s">
        <v>251</v>
      </c>
      <c r="I450" t="n">
        <v>5</v>
      </c>
      <c r="J450" t="n">
        <v>458</v>
      </c>
      <c r="K450" t="s">
        <v>252</v>
      </c>
      <c r="L450" t="n">
        <v>100</v>
      </c>
      <c r="M450" t="n">
        <v>0.2</v>
      </c>
      <c r="N450" t="n">
        <v>21.5</v>
      </c>
      <c r="O450" t="s">
        <v>253</v>
      </c>
      <c r="P450" t="s">
        <v>254</v>
      </c>
      <c r="Q450" t="s">
        <v>254</v>
      </c>
      <c r="R450" t="s">
        <v>255</v>
      </c>
      <c r="S450" t="s">
        <v>251</v>
      </c>
      <c r="T450" t="n">
        <v>5</v>
      </c>
    </row>
    <row r="451" spans="1:20">
      <c r="A451" s="1" t="n">
        <v>33419</v>
      </c>
      <c r="B451" t="s">
        <v>276</v>
      </c>
      <c r="C451" t="n">
        <v>1</v>
      </c>
      <c r="D451" t="n">
        <v>20</v>
      </c>
      <c r="E451" t="s">
        <v>249</v>
      </c>
      <c r="F451" t="n">
        <v>3201</v>
      </c>
      <c r="G451" t="s">
        <v>250</v>
      </c>
      <c r="H451" t="s">
        <v>251</v>
      </c>
      <c r="I451" t="n">
        <v>5</v>
      </c>
      <c r="J451" t="n">
        <v>458</v>
      </c>
      <c r="K451" t="s">
        <v>252</v>
      </c>
      <c r="L451" t="n">
        <v>267</v>
      </c>
      <c r="M451" t="n">
        <v>0.2</v>
      </c>
      <c r="N451" t="n">
        <v>21.1</v>
      </c>
      <c r="O451" t="s">
        <v>274</v>
      </c>
      <c r="P451" t="s">
        <v>275</v>
      </c>
      <c r="Q451" t="s">
        <v>275</v>
      </c>
      <c r="R451" t="s">
        <v>255</v>
      </c>
      <c r="S451" t="s">
        <v>251</v>
      </c>
      <c r="T451" t="n">
        <v>5</v>
      </c>
    </row>
    <row r="452" spans="1:20">
      <c r="A452" s="1" t="n">
        <v>33419</v>
      </c>
      <c r="B452" t="s">
        <v>276</v>
      </c>
      <c r="C452" t="n">
        <v>2</v>
      </c>
      <c r="D452" t="n">
        <v>20</v>
      </c>
      <c r="E452" t="s">
        <v>249</v>
      </c>
      <c r="F452" t="n">
        <v>3201</v>
      </c>
      <c r="G452" t="s">
        <v>250</v>
      </c>
      <c r="H452" t="s">
        <v>251</v>
      </c>
      <c r="I452" t="n">
        <v>5</v>
      </c>
      <c r="J452" t="n">
        <v>458</v>
      </c>
      <c r="K452" t="s">
        <v>252</v>
      </c>
      <c r="L452" t="n">
        <v>361</v>
      </c>
      <c r="M452" t="n">
        <v>0.01</v>
      </c>
      <c r="N452" t="n">
        <v>50.5</v>
      </c>
      <c r="O452" t="s">
        <v>274</v>
      </c>
      <c r="P452" t="s">
        <v>275</v>
      </c>
      <c r="Q452" t="s">
        <v>275</v>
      </c>
      <c r="R452" t="s">
        <v>255</v>
      </c>
      <c r="S452" t="s">
        <v>251</v>
      </c>
      <c r="T452" t="n">
        <v>5</v>
      </c>
    </row>
    <row r="453" spans="1:20">
      <c r="A453" s="1" t="n">
        <v>33419</v>
      </c>
      <c r="B453" t="s">
        <v>276</v>
      </c>
      <c r="C453" t="n">
        <v>3</v>
      </c>
      <c r="D453" t="n">
        <v>20</v>
      </c>
      <c r="E453" t="s">
        <v>249</v>
      </c>
      <c r="F453" t="n">
        <v>3201</v>
      </c>
      <c r="G453" t="s">
        <v>250</v>
      </c>
      <c r="H453" t="s">
        <v>251</v>
      </c>
      <c r="I453" t="n">
        <v>5</v>
      </c>
      <c r="J453" t="n">
        <v>458</v>
      </c>
      <c r="K453" t="s">
        <v>252</v>
      </c>
      <c r="L453" t="n">
        <v>250</v>
      </c>
      <c r="M453" t="n">
        <v>0.18</v>
      </c>
      <c r="N453" t="n">
        <v>21.7</v>
      </c>
      <c r="O453" t="s">
        <v>274</v>
      </c>
      <c r="P453" t="s">
        <v>275</v>
      </c>
      <c r="Q453" t="s">
        <v>275</v>
      </c>
      <c r="R453" t="s">
        <v>255</v>
      </c>
      <c r="S453" t="s">
        <v>251</v>
      </c>
      <c r="T453" t="n">
        <v>5</v>
      </c>
    </row>
    <row r="454" spans="1:20">
      <c r="A454" s="1" t="n">
        <v>33419</v>
      </c>
      <c r="B454" t="s">
        <v>276</v>
      </c>
      <c r="C454" t="n">
        <v>4</v>
      </c>
      <c r="D454" t="n">
        <v>20</v>
      </c>
      <c r="E454" t="s">
        <v>249</v>
      </c>
      <c r="F454" t="n">
        <v>3201</v>
      </c>
      <c r="G454" t="s">
        <v>250</v>
      </c>
      <c r="H454" t="s">
        <v>251</v>
      </c>
      <c r="I454" t="n">
        <v>5</v>
      </c>
      <c r="J454" t="n">
        <v>580</v>
      </c>
      <c r="K454" t="s">
        <v>270</v>
      </c>
      <c r="L454" t="n">
        <v>438</v>
      </c>
      <c r="M454" t="n">
        <v>0.01</v>
      </c>
      <c r="N454" t="n">
        <v>46.7</v>
      </c>
      <c r="O454" t="s">
        <v>274</v>
      </c>
      <c r="P454" t="s">
        <v>275</v>
      </c>
      <c r="Q454" t="s">
        <v>275</v>
      </c>
      <c r="R454" t="s">
        <v>255</v>
      </c>
      <c r="S454" t="s">
        <v>251</v>
      </c>
      <c r="T454" t="n">
        <v>5</v>
      </c>
    </row>
    <row r="455" spans="1:20">
      <c r="A455" s="1" t="n">
        <v>33450</v>
      </c>
      <c r="B455" t="s">
        <v>248</v>
      </c>
      <c r="C455" t="n">
        <v>3</v>
      </c>
      <c r="D455" t="n">
        <v>20</v>
      </c>
      <c r="E455" t="s">
        <v>249</v>
      </c>
      <c r="F455" t="n">
        <v>3201</v>
      </c>
      <c r="G455" t="s">
        <v>250</v>
      </c>
      <c r="H455" t="s">
        <v>251</v>
      </c>
      <c r="I455" t="n">
        <v>5</v>
      </c>
      <c r="J455" t="n">
        <v>458</v>
      </c>
      <c r="K455" t="s">
        <v>252</v>
      </c>
      <c r="L455" t="n">
        <v>487</v>
      </c>
      <c r="M455" t="n">
        <v>0.1</v>
      </c>
      <c r="N455" t="n">
        <v>35.5</v>
      </c>
      <c r="O455" t="s">
        <v>253</v>
      </c>
      <c r="P455" t="s">
        <v>254</v>
      </c>
      <c r="Q455" t="s">
        <v>254</v>
      </c>
      <c r="R455" t="s">
        <v>255</v>
      </c>
      <c r="S455" t="s">
        <v>251</v>
      </c>
      <c r="T455" t="n">
        <v>5</v>
      </c>
    </row>
    <row r="456" spans="1:20">
      <c r="A456" s="1" t="n">
        <v>33450</v>
      </c>
      <c r="B456" t="s">
        <v>248</v>
      </c>
      <c r="C456" t="n">
        <v>4</v>
      </c>
      <c r="D456" t="n">
        <v>20</v>
      </c>
      <c r="E456" t="s">
        <v>249</v>
      </c>
      <c r="F456" t="n">
        <v>3201</v>
      </c>
      <c r="G456" t="s">
        <v>250</v>
      </c>
      <c r="H456" t="s">
        <v>251</v>
      </c>
      <c r="I456" t="n">
        <v>5</v>
      </c>
      <c r="J456" t="n">
        <v>458</v>
      </c>
      <c r="K456" t="s">
        <v>252</v>
      </c>
      <c r="L456" t="n">
        <v>609</v>
      </c>
      <c r="M456" t="n">
        <v>0.1</v>
      </c>
      <c r="N456" t="n">
        <v>35.6</v>
      </c>
      <c r="O456" t="s">
        <v>253</v>
      </c>
      <c r="P456" t="s">
        <v>254</v>
      </c>
      <c r="Q456" t="s">
        <v>254</v>
      </c>
      <c r="R456" t="s">
        <v>255</v>
      </c>
      <c r="S456" t="s">
        <v>251</v>
      </c>
      <c r="T456" t="n">
        <v>5</v>
      </c>
    </row>
    <row r="457" spans="1:20">
      <c r="A457" s="1" t="n">
        <v>33450</v>
      </c>
      <c r="B457" t="s">
        <v>248</v>
      </c>
      <c r="C457" t="n">
        <v>5</v>
      </c>
      <c r="D457" t="n">
        <v>20</v>
      </c>
      <c r="E457" t="s">
        <v>249</v>
      </c>
      <c r="F457" t="n">
        <v>3201</v>
      </c>
      <c r="G457" t="s">
        <v>250</v>
      </c>
      <c r="H457" t="s">
        <v>251</v>
      </c>
      <c r="I457" t="n">
        <v>5</v>
      </c>
      <c r="J457" t="n">
        <v>940</v>
      </c>
      <c r="K457" t="s">
        <v>257</v>
      </c>
      <c r="L457" t="n">
        <v>69</v>
      </c>
      <c r="M457" t="n">
        <v>5.5</v>
      </c>
      <c r="N457" t="n">
        <v>10.2</v>
      </c>
      <c r="O457" t="s">
        <v>253</v>
      </c>
      <c r="P457" t="s">
        <v>254</v>
      </c>
      <c r="Q457" t="s">
        <v>254</v>
      </c>
      <c r="R457" t="s">
        <v>255</v>
      </c>
      <c r="S457" t="s">
        <v>251</v>
      </c>
      <c r="T457" t="n">
        <v>5</v>
      </c>
    </row>
    <row r="458" spans="1:20">
      <c r="A458" s="1" t="n">
        <v>33450</v>
      </c>
      <c r="B458" t="s">
        <v>276</v>
      </c>
      <c r="C458" t="n">
        <v>1</v>
      </c>
      <c r="D458" t="n">
        <v>20</v>
      </c>
      <c r="E458" t="s">
        <v>249</v>
      </c>
      <c r="F458" t="n">
        <v>3201</v>
      </c>
      <c r="G458" t="s">
        <v>250</v>
      </c>
      <c r="H458" t="s">
        <v>251</v>
      </c>
      <c r="I458" t="n">
        <v>5</v>
      </c>
      <c r="J458" t="n">
        <v>280</v>
      </c>
      <c r="K458" t="s">
        <v>273</v>
      </c>
      <c r="L458" t="n">
        <v>298</v>
      </c>
      <c r="M458" t="n">
        <v>0.01</v>
      </c>
      <c r="N458" t="n">
        <v>43.8</v>
      </c>
      <c r="O458" t="s">
        <v>274</v>
      </c>
      <c r="P458" t="s">
        <v>275</v>
      </c>
      <c r="Q458" t="s">
        <v>275</v>
      </c>
      <c r="R458" t="s">
        <v>255</v>
      </c>
      <c r="S458" t="s">
        <v>251</v>
      </c>
      <c r="T458" t="n">
        <v>5</v>
      </c>
    </row>
    <row r="459" spans="1:20">
      <c r="A459" s="1" t="n">
        <v>33450</v>
      </c>
      <c r="B459" t="s">
        <v>276</v>
      </c>
      <c r="C459" t="n">
        <v>2</v>
      </c>
      <c r="D459" t="n">
        <v>20</v>
      </c>
      <c r="E459" t="s">
        <v>249</v>
      </c>
      <c r="F459" t="n">
        <v>3201</v>
      </c>
      <c r="G459" t="s">
        <v>250</v>
      </c>
      <c r="H459" t="s">
        <v>251</v>
      </c>
      <c r="I459" t="n">
        <v>5</v>
      </c>
      <c r="J459" t="n">
        <v>458</v>
      </c>
      <c r="K459" t="s">
        <v>252</v>
      </c>
      <c r="L459" t="n">
        <v>340</v>
      </c>
      <c r="M459" t="n">
        <v>0.18</v>
      </c>
      <c r="N459" t="n">
        <v>21.3</v>
      </c>
      <c r="O459" t="s">
        <v>274</v>
      </c>
      <c r="P459" t="s">
        <v>275</v>
      </c>
      <c r="Q459" t="s">
        <v>275</v>
      </c>
      <c r="R459" t="s">
        <v>255</v>
      </c>
      <c r="S459" t="s">
        <v>251</v>
      </c>
      <c r="T459" t="n">
        <v>5</v>
      </c>
    </row>
    <row r="460" spans="1:20">
      <c r="A460" s="1" t="n">
        <v>33450</v>
      </c>
      <c r="B460" t="s">
        <v>276</v>
      </c>
      <c r="C460" t="n">
        <v>3</v>
      </c>
      <c r="D460" t="n">
        <v>20</v>
      </c>
      <c r="E460" t="s">
        <v>249</v>
      </c>
      <c r="F460" t="n">
        <v>3201</v>
      </c>
      <c r="G460" t="s">
        <v>250</v>
      </c>
      <c r="H460" t="s">
        <v>251</v>
      </c>
      <c r="I460" t="n">
        <v>5</v>
      </c>
      <c r="J460" t="n">
        <v>458</v>
      </c>
      <c r="K460" t="s">
        <v>252</v>
      </c>
      <c r="L460" t="n">
        <v>157</v>
      </c>
      <c r="M460" t="n">
        <v>0.18</v>
      </c>
      <c r="N460" t="n">
        <v>21.2</v>
      </c>
      <c r="O460" t="s">
        <v>274</v>
      </c>
      <c r="P460" t="s">
        <v>275</v>
      </c>
      <c r="Q460" t="s">
        <v>275</v>
      </c>
      <c r="R460" t="s">
        <v>255</v>
      </c>
      <c r="S460" t="s">
        <v>251</v>
      </c>
      <c r="T460" t="n">
        <v>5</v>
      </c>
    </row>
    <row r="461" spans="1:20">
      <c r="A461" s="1" t="n">
        <v>33450</v>
      </c>
      <c r="B461" t="s">
        <v>276</v>
      </c>
      <c r="C461" t="n">
        <v>4</v>
      </c>
      <c r="D461" t="n">
        <v>20</v>
      </c>
      <c r="E461" t="s">
        <v>249</v>
      </c>
      <c r="F461" t="n">
        <v>3201</v>
      </c>
      <c r="G461" t="s">
        <v>250</v>
      </c>
      <c r="H461" t="s">
        <v>251</v>
      </c>
      <c r="I461" t="n">
        <v>5</v>
      </c>
      <c r="J461" t="n">
        <v>580</v>
      </c>
      <c r="K461" t="s">
        <v>270</v>
      </c>
      <c r="L461" t="n">
        <v>275</v>
      </c>
      <c r="M461" t="n">
        <v>0.01</v>
      </c>
      <c r="N461" t="n">
        <v>45.7</v>
      </c>
      <c r="O461" t="s">
        <v>274</v>
      </c>
      <c r="P461" t="s">
        <v>275</v>
      </c>
      <c r="Q461" t="s">
        <v>275</v>
      </c>
      <c r="R461" t="s">
        <v>255</v>
      </c>
      <c r="S461" t="s">
        <v>251</v>
      </c>
      <c r="T461" t="n">
        <v>5</v>
      </c>
    </row>
    <row r="462" spans="1:20">
      <c r="A462" s="1" t="n">
        <v>33481</v>
      </c>
      <c r="B462" t="s">
        <v>248</v>
      </c>
      <c r="C462" t="n">
        <v>1</v>
      </c>
      <c r="D462" t="n">
        <v>20</v>
      </c>
      <c r="E462" t="s">
        <v>249</v>
      </c>
      <c r="F462" t="n">
        <v>3201</v>
      </c>
      <c r="G462" t="s">
        <v>250</v>
      </c>
      <c r="H462" t="s">
        <v>251</v>
      </c>
      <c r="I462" t="n">
        <v>5</v>
      </c>
      <c r="J462" t="n">
        <v>458</v>
      </c>
      <c r="K462" t="s">
        <v>252</v>
      </c>
      <c r="L462" t="n">
        <v>348</v>
      </c>
      <c r="M462" t="n">
        <v>0.1</v>
      </c>
      <c r="N462" t="n">
        <v>35.8</v>
      </c>
      <c r="O462" t="s">
        <v>253</v>
      </c>
      <c r="P462" t="s">
        <v>254</v>
      </c>
      <c r="Q462" t="s">
        <v>254</v>
      </c>
      <c r="R462" t="s">
        <v>255</v>
      </c>
      <c r="S462" t="s">
        <v>251</v>
      </c>
      <c r="T462" t="n">
        <v>5</v>
      </c>
    </row>
    <row r="463" spans="1:20">
      <c r="A463" s="1" t="n">
        <v>33481</v>
      </c>
      <c r="B463" t="s">
        <v>248</v>
      </c>
      <c r="C463" t="n">
        <v>3</v>
      </c>
      <c r="D463" t="n">
        <v>508</v>
      </c>
      <c r="E463" t="s">
        <v>268</v>
      </c>
      <c r="F463" t="n">
        <v>3201</v>
      </c>
      <c r="G463" t="s">
        <v>250</v>
      </c>
      <c r="H463" t="s">
        <v>251</v>
      </c>
      <c r="I463" t="n">
        <v>5</v>
      </c>
      <c r="J463" t="n">
        <v>458</v>
      </c>
      <c r="K463" t="s">
        <v>252</v>
      </c>
      <c r="L463" t="n">
        <v>198</v>
      </c>
      <c r="M463" t="n">
        <v>0.13</v>
      </c>
      <c r="N463" t="n">
        <v>0</v>
      </c>
    </row>
    <row r="464" spans="1:20">
      <c r="A464" s="1" t="n">
        <v>33481</v>
      </c>
      <c r="B464" t="s">
        <v>248</v>
      </c>
      <c r="C464" t="n">
        <v>5</v>
      </c>
      <c r="D464" t="n">
        <v>508</v>
      </c>
      <c r="E464" t="s">
        <v>268</v>
      </c>
      <c r="F464" t="n">
        <v>3201</v>
      </c>
      <c r="G464" t="s">
        <v>250</v>
      </c>
      <c r="H464" t="s">
        <v>251</v>
      </c>
      <c r="I464" t="n">
        <v>5</v>
      </c>
      <c r="J464" t="n">
        <v>795</v>
      </c>
      <c r="K464" t="s">
        <v>262</v>
      </c>
      <c r="L464" t="n">
        <v>7</v>
      </c>
      <c r="M464" t="n">
        <v>0.13</v>
      </c>
      <c r="N464" t="n">
        <v>0</v>
      </c>
    </row>
    <row r="465" spans="1:20">
      <c r="A465" s="1" t="n">
        <v>33481</v>
      </c>
      <c r="B465" t="s">
        <v>248</v>
      </c>
      <c r="C465" t="n">
        <v>10</v>
      </c>
      <c r="D465" t="n">
        <v>20</v>
      </c>
      <c r="E465" t="s">
        <v>249</v>
      </c>
      <c r="F465" t="n">
        <v>3201</v>
      </c>
      <c r="G465" t="s">
        <v>250</v>
      </c>
      <c r="H465" t="s">
        <v>251</v>
      </c>
      <c r="I465" t="n">
        <v>5</v>
      </c>
      <c r="J465" t="n">
        <v>458</v>
      </c>
      <c r="K465" t="s">
        <v>252</v>
      </c>
      <c r="L465" t="n">
        <v>131</v>
      </c>
      <c r="M465" t="n">
        <v>0.1</v>
      </c>
      <c r="N465" t="n">
        <v>32.4</v>
      </c>
      <c r="O465" t="s">
        <v>253</v>
      </c>
      <c r="P465" t="s">
        <v>254</v>
      </c>
      <c r="Q465" t="s">
        <v>254</v>
      </c>
      <c r="R465" t="s">
        <v>255</v>
      </c>
      <c r="S465" t="s">
        <v>251</v>
      </c>
      <c r="T465" t="n">
        <v>5</v>
      </c>
    </row>
    <row r="466" spans="1:20">
      <c r="A466" s="1" t="n">
        <v>33481</v>
      </c>
      <c r="B466" t="s">
        <v>248</v>
      </c>
      <c r="C466" t="n">
        <v>11</v>
      </c>
      <c r="D466" t="n">
        <v>20</v>
      </c>
      <c r="E466" t="s">
        <v>249</v>
      </c>
      <c r="F466" t="n">
        <v>3201</v>
      </c>
      <c r="G466" t="s">
        <v>250</v>
      </c>
      <c r="H466" t="s">
        <v>251</v>
      </c>
      <c r="I466" t="n">
        <v>5</v>
      </c>
      <c r="J466" t="n">
        <v>458</v>
      </c>
      <c r="K466" t="s">
        <v>252</v>
      </c>
      <c r="L466" t="n">
        <v>114</v>
      </c>
      <c r="M466" t="n">
        <v>0.1</v>
      </c>
      <c r="N466" t="n">
        <v>35.8</v>
      </c>
      <c r="O466" t="s">
        <v>253</v>
      </c>
      <c r="P466" t="s">
        <v>254</v>
      </c>
      <c r="Q466" t="s">
        <v>254</v>
      </c>
      <c r="R466" t="s">
        <v>255</v>
      </c>
      <c r="S466" t="s">
        <v>251</v>
      </c>
      <c r="T466" t="n">
        <v>5</v>
      </c>
    </row>
    <row r="467" spans="1:20">
      <c r="A467" s="1" t="n">
        <v>33481</v>
      </c>
      <c r="B467" t="s">
        <v>248</v>
      </c>
      <c r="C467" t="n">
        <v>12</v>
      </c>
      <c r="D467" t="n">
        <v>20</v>
      </c>
      <c r="E467" t="s">
        <v>249</v>
      </c>
      <c r="F467" t="n">
        <v>3201</v>
      </c>
      <c r="G467" t="s">
        <v>250</v>
      </c>
      <c r="H467" t="s">
        <v>251</v>
      </c>
      <c r="I467" t="n">
        <v>5</v>
      </c>
      <c r="J467" t="n">
        <v>458</v>
      </c>
      <c r="K467" t="s">
        <v>252</v>
      </c>
      <c r="L467" t="n">
        <v>347</v>
      </c>
      <c r="M467" t="n">
        <v>0.1</v>
      </c>
      <c r="N467" t="n">
        <v>35.6</v>
      </c>
      <c r="O467" t="s">
        <v>253</v>
      </c>
      <c r="P467" t="s">
        <v>254</v>
      </c>
      <c r="Q467" t="s">
        <v>254</v>
      </c>
      <c r="R467" t="s">
        <v>255</v>
      </c>
      <c r="S467" t="s">
        <v>251</v>
      </c>
      <c r="T467" t="n">
        <v>5</v>
      </c>
    </row>
    <row r="468" spans="1:20">
      <c r="A468" s="1" t="n">
        <v>33481</v>
      </c>
      <c r="B468" t="s">
        <v>248</v>
      </c>
      <c r="C468" t="n">
        <v>13</v>
      </c>
      <c r="D468" t="n">
        <v>20</v>
      </c>
      <c r="E468" t="s">
        <v>249</v>
      </c>
      <c r="F468" t="n">
        <v>3201</v>
      </c>
      <c r="G468" t="s">
        <v>250</v>
      </c>
      <c r="H468" t="s">
        <v>251</v>
      </c>
      <c r="I468" t="n">
        <v>5</v>
      </c>
      <c r="J468" t="n">
        <v>458</v>
      </c>
      <c r="K468" t="s">
        <v>252</v>
      </c>
      <c r="L468" t="n">
        <v>99</v>
      </c>
      <c r="M468" t="n">
        <v>0.2</v>
      </c>
      <c r="N468" t="n">
        <v>21.5</v>
      </c>
      <c r="O468" t="s">
        <v>253</v>
      </c>
      <c r="P468" t="s">
        <v>254</v>
      </c>
      <c r="Q468" t="s">
        <v>254</v>
      </c>
      <c r="R468" t="s">
        <v>255</v>
      </c>
      <c r="S468" t="s">
        <v>251</v>
      </c>
      <c r="T468" t="n">
        <v>5</v>
      </c>
    </row>
    <row r="469" spans="1:20">
      <c r="A469" s="1" t="n">
        <v>33481</v>
      </c>
      <c r="B469" t="s">
        <v>276</v>
      </c>
      <c r="C469" t="n">
        <v>1</v>
      </c>
      <c r="D469" t="n">
        <v>20</v>
      </c>
      <c r="E469" t="s">
        <v>249</v>
      </c>
      <c r="F469" t="n">
        <v>3201</v>
      </c>
      <c r="G469" t="s">
        <v>250</v>
      </c>
      <c r="H469" t="s">
        <v>251</v>
      </c>
      <c r="I469" t="n">
        <v>5</v>
      </c>
      <c r="J469" t="n">
        <v>160</v>
      </c>
      <c r="K469" t="s">
        <v>280</v>
      </c>
      <c r="L469" t="n">
        <v>97</v>
      </c>
      <c r="M469" t="n">
        <v>0.01</v>
      </c>
      <c r="N469" t="n">
        <v>40.3</v>
      </c>
      <c r="O469" t="s">
        <v>274</v>
      </c>
      <c r="P469" t="s">
        <v>275</v>
      </c>
      <c r="Q469" t="s">
        <v>275</v>
      </c>
      <c r="R469" t="s">
        <v>255</v>
      </c>
      <c r="S469" t="s">
        <v>251</v>
      </c>
      <c r="T469" t="n">
        <v>5</v>
      </c>
    </row>
    <row r="470" spans="1:20">
      <c r="A470" s="1" t="n">
        <v>33481</v>
      </c>
      <c r="B470" t="s">
        <v>276</v>
      </c>
      <c r="C470" t="n">
        <v>2</v>
      </c>
      <c r="D470" t="n">
        <v>20</v>
      </c>
      <c r="E470" t="s">
        <v>249</v>
      </c>
      <c r="F470" t="n">
        <v>3201</v>
      </c>
      <c r="G470" t="s">
        <v>250</v>
      </c>
      <c r="H470" t="s">
        <v>251</v>
      </c>
      <c r="I470" t="n">
        <v>5</v>
      </c>
      <c r="J470" t="n">
        <v>160</v>
      </c>
      <c r="K470" t="s">
        <v>280</v>
      </c>
      <c r="L470" t="n">
        <v>576</v>
      </c>
      <c r="M470" t="n">
        <v>0.01</v>
      </c>
      <c r="N470" t="n">
        <v>38.3</v>
      </c>
      <c r="O470" t="s">
        <v>274</v>
      </c>
      <c r="P470" t="s">
        <v>275</v>
      </c>
      <c r="Q470" t="s">
        <v>275</v>
      </c>
      <c r="R470" t="s">
        <v>255</v>
      </c>
      <c r="S470" t="s">
        <v>251</v>
      </c>
      <c r="T470" t="n">
        <v>5</v>
      </c>
    </row>
    <row r="471" spans="1:20">
      <c r="A471" s="1" t="n">
        <v>33481</v>
      </c>
      <c r="B471" t="s">
        <v>276</v>
      </c>
      <c r="C471" t="n">
        <v>3</v>
      </c>
      <c r="D471" t="n">
        <v>20</v>
      </c>
      <c r="E471" t="s">
        <v>249</v>
      </c>
      <c r="F471" t="n">
        <v>3201</v>
      </c>
      <c r="G471" t="s">
        <v>250</v>
      </c>
      <c r="H471" t="s">
        <v>251</v>
      </c>
      <c r="I471" t="n">
        <v>5</v>
      </c>
      <c r="J471" t="n">
        <v>458</v>
      </c>
      <c r="K471" t="s">
        <v>252</v>
      </c>
      <c r="L471" t="n">
        <v>266</v>
      </c>
      <c r="M471" t="n">
        <v>0.19</v>
      </c>
      <c r="N471" t="n">
        <v>22.3</v>
      </c>
      <c r="O471" t="s">
        <v>274</v>
      </c>
      <c r="P471" t="s">
        <v>275</v>
      </c>
      <c r="Q471" t="s">
        <v>275</v>
      </c>
      <c r="R471" t="s">
        <v>255</v>
      </c>
      <c r="S471" t="s">
        <v>251</v>
      </c>
      <c r="T471" t="n">
        <v>5</v>
      </c>
    </row>
    <row r="472" spans="1:20">
      <c r="A472" s="1" t="n">
        <v>33481</v>
      </c>
      <c r="B472" t="s">
        <v>276</v>
      </c>
      <c r="C472" t="n">
        <v>4</v>
      </c>
      <c r="D472" t="n">
        <v>20</v>
      </c>
      <c r="E472" t="s">
        <v>249</v>
      </c>
      <c r="F472" t="n">
        <v>3201</v>
      </c>
      <c r="G472" t="s">
        <v>250</v>
      </c>
      <c r="H472" t="s">
        <v>251</v>
      </c>
      <c r="I472" t="n">
        <v>5</v>
      </c>
      <c r="J472" t="n">
        <v>580</v>
      </c>
      <c r="K472" t="s">
        <v>270</v>
      </c>
      <c r="L472" t="n">
        <v>430</v>
      </c>
      <c r="M472" t="n">
        <v>0.11</v>
      </c>
      <c r="N472" t="n">
        <v>46.8</v>
      </c>
      <c r="O472" t="s">
        <v>274</v>
      </c>
      <c r="P472" t="s">
        <v>275</v>
      </c>
      <c r="Q472" t="s">
        <v>275</v>
      </c>
      <c r="R472" t="s">
        <v>255</v>
      </c>
      <c r="S472" t="s">
        <v>251</v>
      </c>
      <c r="T472" t="n">
        <v>5</v>
      </c>
    </row>
    <row r="473" spans="1:20">
      <c r="A473" s="1" t="n">
        <v>33511</v>
      </c>
      <c r="B473" t="s">
        <v>248</v>
      </c>
      <c r="C473" t="n">
        <v>1</v>
      </c>
      <c r="D473" t="n">
        <v>20</v>
      </c>
      <c r="E473" t="s">
        <v>249</v>
      </c>
      <c r="F473" t="n">
        <v>3201</v>
      </c>
      <c r="G473" t="s">
        <v>250</v>
      </c>
      <c r="H473" t="s">
        <v>251</v>
      </c>
      <c r="I473" t="n">
        <v>5</v>
      </c>
      <c r="J473" t="n">
        <v>458</v>
      </c>
      <c r="K473" t="s">
        <v>252</v>
      </c>
      <c r="L473" t="n">
        <v>260</v>
      </c>
      <c r="M473" t="n">
        <v>0.1</v>
      </c>
      <c r="N473" t="n">
        <v>36.2</v>
      </c>
      <c r="O473" t="s">
        <v>253</v>
      </c>
      <c r="P473" t="s">
        <v>254</v>
      </c>
      <c r="Q473" t="s">
        <v>254</v>
      </c>
      <c r="R473" t="s">
        <v>255</v>
      </c>
      <c r="S473" t="s">
        <v>251</v>
      </c>
      <c r="T473" t="n">
        <v>5</v>
      </c>
    </row>
    <row r="474" spans="1:20">
      <c r="A474" s="1" t="n">
        <v>33511</v>
      </c>
      <c r="B474" t="s">
        <v>248</v>
      </c>
      <c r="C474" t="n">
        <v>2</v>
      </c>
      <c r="D474" t="n">
        <v>213</v>
      </c>
      <c r="E474" t="s">
        <v>256</v>
      </c>
      <c r="F474" t="n">
        <v>3201</v>
      </c>
      <c r="G474" t="s">
        <v>250</v>
      </c>
      <c r="H474" t="s">
        <v>251</v>
      </c>
      <c r="I474" t="n">
        <v>5</v>
      </c>
      <c r="J474" t="n">
        <v>595</v>
      </c>
      <c r="K474" t="s">
        <v>290</v>
      </c>
      <c r="L474" t="n">
        <v>74</v>
      </c>
      <c r="M474" t="n">
        <v>0</v>
      </c>
      <c r="N474" t="n">
        <v>0</v>
      </c>
    </row>
    <row r="475" spans="1:20">
      <c r="A475" s="1" t="n">
        <v>33511</v>
      </c>
      <c r="B475" t="s">
        <v>248</v>
      </c>
      <c r="C475" t="n">
        <v>3</v>
      </c>
      <c r="D475" t="n">
        <v>411</v>
      </c>
      <c r="E475" t="s">
        <v>282</v>
      </c>
      <c r="F475" t="n">
        <v>3201</v>
      </c>
      <c r="G475" t="s">
        <v>250</v>
      </c>
      <c r="H475" t="s">
        <v>251</v>
      </c>
      <c r="I475" t="n">
        <v>5</v>
      </c>
      <c r="J475" t="n">
        <v>940</v>
      </c>
      <c r="K475" t="s">
        <v>257</v>
      </c>
      <c r="L475" t="n">
        <v>111</v>
      </c>
      <c r="M475" t="n">
        <v>0</v>
      </c>
      <c r="N475" t="n">
        <v>0</v>
      </c>
    </row>
    <row r="476" spans="1:20">
      <c r="A476" s="1" t="n">
        <v>33511</v>
      </c>
      <c r="B476" t="s">
        <v>278</v>
      </c>
      <c r="C476" t="n">
        <v>2</v>
      </c>
      <c r="D476" t="n">
        <v>213</v>
      </c>
      <c r="E476" t="s">
        <v>256</v>
      </c>
      <c r="F476" t="n">
        <v>3201</v>
      </c>
      <c r="G476" t="s">
        <v>250</v>
      </c>
      <c r="H476" t="s">
        <v>251</v>
      </c>
      <c r="I476" t="n">
        <v>5</v>
      </c>
      <c r="J476" t="n">
        <v>78</v>
      </c>
      <c r="K476" t="s">
        <v>271</v>
      </c>
      <c r="L476" t="n">
        <v>182</v>
      </c>
      <c r="M476" t="n">
        <v>0</v>
      </c>
      <c r="N476" t="n">
        <v>0</v>
      </c>
    </row>
    <row r="477" spans="1:20">
      <c r="A477" s="1" t="n">
        <v>33511</v>
      </c>
      <c r="B477" t="s">
        <v>276</v>
      </c>
      <c r="C477" t="n">
        <v>2</v>
      </c>
      <c r="D477" t="n">
        <v>508</v>
      </c>
      <c r="E477" t="s">
        <v>268</v>
      </c>
      <c r="F477" t="n">
        <v>3201</v>
      </c>
      <c r="G477" t="s">
        <v>250</v>
      </c>
      <c r="H477" t="s">
        <v>251</v>
      </c>
      <c r="I477" t="n">
        <v>5</v>
      </c>
      <c r="J477" t="n">
        <v>795</v>
      </c>
      <c r="K477" t="s">
        <v>262</v>
      </c>
      <c r="L477" t="n">
        <v>105</v>
      </c>
      <c r="M477" t="n">
        <v>0.17</v>
      </c>
      <c r="N477" t="n">
        <v>0</v>
      </c>
    </row>
    <row r="478" spans="1:20">
      <c r="A478" s="1" t="n">
        <v>33511</v>
      </c>
      <c r="B478" t="s">
        <v>276</v>
      </c>
      <c r="C478" t="n">
        <v>3</v>
      </c>
      <c r="D478" t="n">
        <v>20</v>
      </c>
      <c r="E478" t="s">
        <v>249</v>
      </c>
      <c r="F478" t="n">
        <v>3201</v>
      </c>
      <c r="G478" t="s">
        <v>250</v>
      </c>
      <c r="H478" t="s">
        <v>251</v>
      </c>
      <c r="I478" t="n">
        <v>5</v>
      </c>
      <c r="J478" t="n">
        <v>458</v>
      </c>
      <c r="K478" t="s">
        <v>252</v>
      </c>
      <c r="L478" t="n">
        <v>355</v>
      </c>
      <c r="M478" t="n">
        <v>0.2</v>
      </c>
      <c r="N478" t="n">
        <v>21.6</v>
      </c>
      <c r="O478" t="s">
        <v>274</v>
      </c>
      <c r="P478" t="s">
        <v>275</v>
      </c>
      <c r="Q478" t="s">
        <v>275</v>
      </c>
      <c r="R478" t="s">
        <v>255</v>
      </c>
      <c r="S478" t="s">
        <v>251</v>
      </c>
      <c r="T478" t="n">
        <v>5</v>
      </c>
    </row>
    <row r="479" spans="1:20">
      <c r="A479" s="1" t="n">
        <v>33511</v>
      </c>
      <c r="B479" t="s">
        <v>276</v>
      </c>
      <c r="C479" t="n">
        <v>4</v>
      </c>
      <c r="D479" t="n">
        <v>20</v>
      </c>
      <c r="E479" t="s">
        <v>249</v>
      </c>
      <c r="F479" t="n">
        <v>3201</v>
      </c>
      <c r="G479" t="s">
        <v>250</v>
      </c>
      <c r="H479" t="s">
        <v>251</v>
      </c>
      <c r="I479" t="n">
        <v>5</v>
      </c>
      <c r="J479" t="n">
        <v>458</v>
      </c>
      <c r="K479" t="s">
        <v>252</v>
      </c>
      <c r="L479" t="n">
        <v>324</v>
      </c>
      <c r="M479" t="n">
        <v>0.02</v>
      </c>
      <c r="N479" t="n">
        <v>51.5</v>
      </c>
      <c r="O479" t="s">
        <v>274</v>
      </c>
      <c r="P479" t="s">
        <v>275</v>
      </c>
      <c r="Q479" t="s">
        <v>275</v>
      </c>
      <c r="R479" t="s">
        <v>255</v>
      </c>
      <c r="S479" t="s">
        <v>251</v>
      </c>
      <c r="T479" t="n">
        <v>5</v>
      </c>
    </row>
    <row r="480" spans="1:20">
      <c r="A480" s="1" t="n">
        <v>33511</v>
      </c>
      <c r="B480" t="s">
        <v>276</v>
      </c>
      <c r="C480" t="n">
        <v>5</v>
      </c>
      <c r="D480" t="n">
        <v>20</v>
      </c>
      <c r="E480" t="s">
        <v>249</v>
      </c>
      <c r="F480" t="n">
        <v>3201</v>
      </c>
      <c r="G480" t="s">
        <v>250</v>
      </c>
      <c r="H480" t="s">
        <v>251</v>
      </c>
      <c r="I480" t="n">
        <v>5</v>
      </c>
      <c r="J480" t="n">
        <v>458</v>
      </c>
      <c r="K480" t="s">
        <v>252</v>
      </c>
      <c r="L480" t="n">
        <v>271</v>
      </c>
      <c r="M480" t="n">
        <v>0.22</v>
      </c>
      <c r="N480" t="n">
        <v>21.9</v>
      </c>
      <c r="O480" t="s">
        <v>274</v>
      </c>
      <c r="P480" t="s">
        <v>275</v>
      </c>
      <c r="Q480" t="s">
        <v>275</v>
      </c>
      <c r="R480" t="s">
        <v>255</v>
      </c>
      <c r="S480" t="s">
        <v>251</v>
      </c>
      <c r="T480" t="n">
        <v>5</v>
      </c>
    </row>
    <row r="481" spans="1:20">
      <c r="A481" s="1" t="n">
        <v>33511</v>
      </c>
      <c r="B481" t="s">
        <v>276</v>
      </c>
      <c r="C481" t="n">
        <v>6</v>
      </c>
      <c r="D481" t="n">
        <v>20</v>
      </c>
      <c r="E481" t="s">
        <v>249</v>
      </c>
      <c r="F481" t="n">
        <v>3201</v>
      </c>
      <c r="G481" t="s">
        <v>250</v>
      </c>
      <c r="H481" t="s">
        <v>251</v>
      </c>
      <c r="I481" t="n">
        <v>5</v>
      </c>
      <c r="J481" t="n">
        <v>580</v>
      </c>
      <c r="K481" t="s">
        <v>270</v>
      </c>
      <c r="L481" t="n">
        <v>313</v>
      </c>
      <c r="M481" t="n">
        <v>0.01</v>
      </c>
      <c r="N481" t="n">
        <v>46.3</v>
      </c>
      <c r="O481" t="s">
        <v>274</v>
      </c>
      <c r="P481" t="s">
        <v>275</v>
      </c>
      <c r="Q481" t="s">
        <v>275</v>
      </c>
      <c r="R481" t="s">
        <v>255</v>
      </c>
      <c r="S481" t="s">
        <v>251</v>
      </c>
      <c r="T481" t="n">
        <v>5</v>
      </c>
    </row>
    <row r="482" spans="1:20">
      <c r="A482" s="1" t="n">
        <v>33542</v>
      </c>
      <c r="B482" t="s">
        <v>248</v>
      </c>
      <c r="C482" t="n">
        <v>1</v>
      </c>
      <c r="D482" t="n">
        <v>20</v>
      </c>
      <c r="E482" t="s">
        <v>249</v>
      </c>
      <c r="F482" t="n">
        <v>3201</v>
      </c>
      <c r="G482" t="s">
        <v>250</v>
      </c>
      <c r="H482" t="s">
        <v>251</v>
      </c>
      <c r="I482" t="n">
        <v>5</v>
      </c>
      <c r="J482" t="n">
        <v>458</v>
      </c>
      <c r="K482" t="s">
        <v>252</v>
      </c>
      <c r="L482" t="n">
        <v>733</v>
      </c>
      <c r="M482" t="n">
        <v>0.1</v>
      </c>
      <c r="N482" t="n">
        <v>36</v>
      </c>
      <c r="O482" t="s">
        <v>253</v>
      </c>
      <c r="P482" t="s">
        <v>254</v>
      </c>
      <c r="Q482" t="s">
        <v>254</v>
      </c>
      <c r="R482" t="s">
        <v>255</v>
      </c>
      <c r="S482" t="s">
        <v>251</v>
      </c>
      <c r="T482" t="n">
        <v>5</v>
      </c>
    </row>
    <row r="483" spans="1:20">
      <c r="A483" s="1" t="n">
        <v>33542</v>
      </c>
      <c r="B483" t="s">
        <v>248</v>
      </c>
      <c r="C483" t="n">
        <v>3</v>
      </c>
      <c r="D483" t="n">
        <v>508</v>
      </c>
      <c r="E483" t="s">
        <v>268</v>
      </c>
      <c r="F483" t="n">
        <v>3201</v>
      </c>
      <c r="G483" t="s">
        <v>250</v>
      </c>
      <c r="H483" t="s">
        <v>251</v>
      </c>
      <c r="I483" t="n">
        <v>5</v>
      </c>
      <c r="J483" t="n">
        <v>458</v>
      </c>
      <c r="K483" t="s">
        <v>252</v>
      </c>
      <c r="L483" t="n">
        <v>201</v>
      </c>
      <c r="M483" t="n">
        <v>0.14</v>
      </c>
      <c r="N483" t="n">
        <v>0</v>
      </c>
    </row>
    <row r="484" spans="1:20">
      <c r="A484" s="1" t="n">
        <v>33542</v>
      </c>
      <c r="B484" t="s">
        <v>248</v>
      </c>
      <c r="C484" t="n">
        <v>5</v>
      </c>
      <c r="D484" t="n">
        <v>509</v>
      </c>
      <c r="E484" t="s">
        <v>269</v>
      </c>
      <c r="F484" t="n">
        <v>3201</v>
      </c>
      <c r="G484" t="s">
        <v>250</v>
      </c>
      <c r="H484" t="s">
        <v>251</v>
      </c>
      <c r="I484" t="n">
        <v>5</v>
      </c>
      <c r="J484" t="n">
        <v>795</v>
      </c>
      <c r="K484" t="s">
        <v>262</v>
      </c>
      <c r="L484" t="n">
        <v>310</v>
      </c>
      <c r="M484" t="n">
        <v>0.72</v>
      </c>
      <c r="N484" t="n">
        <v>0</v>
      </c>
    </row>
    <row r="485" spans="1:20">
      <c r="A485" s="1" t="n">
        <v>33542</v>
      </c>
      <c r="B485" t="s">
        <v>248</v>
      </c>
      <c r="C485" t="n">
        <v>6</v>
      </c>
      <c r="D485" t="n">
        <v>20</v>
      </c>
      <c r="E485" t="s">
        <v>249</v>
      </c>
      <c r="F485" t="n">
        <v>3201</v>
      </c>
      <c r="G485" t="s">
        <v>250</v>
      </c>
      <c r="H485" t="s">
        <v>251</v>
      </c>
      <c r="I485" t="n">
        <v>5</v>
      </c>
      <c r="J485" t="n">
        <v>940</v>
      </c>
      <c r="K485" t="s">
        <v>257</v>
      </c>
      <c r="L485" t="n">
        <v>63</v>
      </c>
      <c r="M485" t="n">
        <v>5.5</v>
      </c>
      <c r="N485" t="n">
        <v>10.6</v>
      </c>
      <c r="O485" t="s">
        <v>253</v>
      </c>
      <c r="P485" t="s">
        <v>254</v>
      </c>
      <c r="Q485" t="s">
        <v>254</v>
      </c>
      <c r="R485" t="s">
        <v>255</v>
      </c>
      <c r="S485" t="s">
        <v>251</v>
      </c>
      <c r="T485" t="n">
        <v>5</v>
      </c>
    </row>
    <row r="486" spans="1:20">
      <c r="A486" s="1" t="n">
        <v>33542</v>
      </c>
      <c r="B486" t="s">
        <v>276</v>
      </c>
      <c r="C486" t="n">
        <v>2</v>
      </c>
      <c r="D486" t="n">
        <v>509</v>
      </c>
      <c r="E486" t="s">
        <v>269</v>
      </c>
      <c r="F486" t="n">
        <v>3201</v>
      </c>
      <c r="G486" t="s">
        <v>250</v>
      </c>
      <c r="H486" t="s">
        <v>251</v>
      </c>
      <c r="I486" t="n">
        <v>5</v>
      </c>
      <c r="J486" t="n">
        <v>160</v>
      </c>
      <c r="K486" t="s">
        <v>280</v>
      </c>
      <c r="L486" t="n">
        <v>53</v>
      </c>
      <c r="M486" t="n">
        <v>0.44</v>
      </c>
      <c r="N486" t="n">
        <v>0</v>
      </c>
    </row>
    <row r="487" spans="1:20">
      <c r="A487" s="1" t="n">
        <v>33542</v>
      </c>
      <c r="B487" t="s">
        <v>276</v>
      </c>
      <c r="C487" t="n">
        <v>4</v>
      </c>
      <c r="D487" t="n">
        <v>508</v>
      </c>
      <c r="E487" t="s">
        <v>268</v>
      </c>
      <c r="F487" t="n">
        <v>3201</v>
      </c>
      <c r="G487" t="s">
        <v>250</v>
      </c>
      <c r="H487" t="s">
        <v>251</v>
      </c>
      <c r="I487" t="n">
        <v>5</v>
      </c>
      <c r="J487" t="n">
        <v>795</v>
      </c>
      <c r="K487" t="s">
        <v>262</v>
      </c>
      <c r="L487" t="n">
        <v>149</v>
      </c>
      <c r="M487" t="n">
        <v>0.14</v>
      </c>
      <c r="N487" t="n">
        <v>0</v>
      </c>
    </row>
    <row r="488" spans="1:20">
      <c r="A488" s="1" t="n">
        <v>33542</v>
      </c>
      <c r="B488" t="s">
        <v>276</v>
      </c>
      <c r="C488" t="n">
        <v>5</v>
      </c>
      <c r="D488" t="n">
        <v>20</v>
      </c>
      <c r="E488" t="s">
        <v>249</v>
      </c>
      <c r="F488" t="n">
        <v>3201</v>
      </c>
      <c r="G488" t="s">
        <v>250</v>
      </c>
      <c r="H488" t="s">
        <v>251</v>
      </c>
      <c r="I488" t="n">
        <v>5</v>
      </c>
      <c r="J488" t="n">
        <v>458</v>
      </c>
      <c r="K488" t="s">
        <v>252</v>
      </c>
      <c r="L488" t="n">
        <v>406</v>
      </c>
      <c r="M488" t="n">
        <v>0.02</v>
      </c>
      <c r="N488" t="n">
        <v>50.9</v>
      </c>
      <c r="O488" t="s">
        <v>274</v>
      </c>
      <c r="P488" t="s">
        <v>275</v>
      </c>
      <c r="Q488" t="s">
        <v>275</v>
      </c>
      <c r="R488" t="s">
        <v>255</v>
      </c>
      <c r="S488" t="s">
        <v>251</v>
      </c>
      <c r="T488" t="n">
        <v>5</v>
      </c>
    </row>
    <row r="489" spans="1:20">
      <c r="A489" s="1" t="n">
        <v>33542</v>
      </c>
      <c r="B489" t="s">
        <v>276</v>
      </c>
      <c r="C489" t="n">
        <v>6</v>
      </c>
      <c r="D489" t="n">
        <v>20</v>
      </c>
      <c r="E489" t="s">
        <v>249</v>
      </c>
      <c r="F489" t="n">
        <v>3201</v>
      </c>
      <c r="G489" t="s">
        <v>250</v>
      </c>
      <c r="H489" t="s">
        <v>251</v>
      </c>
      <c r="I489" t="n">
        <v>5</v>
      </c>
      <c r="J489" t="n">
        <v>458</v>
      </c>
      <c r="K489" t="s">
        <v>252</v>
      </c>
      <c r="L489" t="n">
        <v>157</v>
      </c>
      <c r="M489" t="n">
        <v>0.22</v>
      </c>
      <c r="N489" t="n">
        <v>21.2</v>
      </c>
      <c r="O489" t="s">
        <v>274</v>
      </c>
      <c r="P489" t="s">
        <v>275</v>
      </c>
      <c r="Q489" t="s">
        <v>275</v>
      </c>
      <c r="R489" t="s">
        <v>255</v>
      </c>
      <c r="S489" t="s">
        <v>251</v>
      </c>
      <c r="T489" t="n">
        <v>5</v>
      </c>
    </row>
    <row r="490" spans="1:20">
      <c r="A490" s="1" t="n">
        <v>33542</v>
      </c>
      <c r="B490" t="s">
        <v>276</v>
      </c>
      <c r="C490" t="n">
        <v>7</v>
      </c>
      <c r="D490" t="n">
        <v>20</v>
      </c>
      <c r="E490" t="s">
        <v>249</v>
      </c>
      <c r="F490" t="n">
        <v>3201</v>
      </c>
      <c r="G490" t="s">
        <v>250</v>
      </c>
      <c r="H490" t="s">
        <v>251</v>
      </c>
      <c r="I490" t="n">
        <v>5</v>
      </c>
      <c r="J490" t="n">
        <v>580</v>
      </c>
      <c r="K490" t="s">
        <v>270</v>
      </c>
      <c r="L490" t="n">
        <v>672</v>
      </c>
      <c r="M490" t="n">
        <v>0.01</v>
      </c>
      <c r="N490" t="n">
        <v>46.2</v>
      </c>
      <c r="O490" t="s">
        <v>274</v>
      </c>
      <c r="P490" t="s">
        <v>275</v>
      </c>
      <c r="Q490" t="s">
        <v>275</v>
      </c>
      <c r="R490" t="s">
        <v>255</v>
      </c>
      <c r="S490" t="s">
        <v>251</v>
      </c>
      <c r="T490" t="n">
        <v>5</v>
      </c>
    </row>
    <row r="491" spans="1:20">
      <c r="A491" s="1" t="n">
        <v>33572</v>
      </c>
      <c r="B491" t="s">
        <v>292</v>
      </c>
      <c r="C491" t="n">
        <v>1</v>
      </c>
      <c r="D491" t="n">
        <v>216</v>
      </c>
      <c r="E491" t="s">
        <v>286</v>
      </c>
      <c r="F491" t="n">
        <v>3201</v>
      </c>
      <c r="G491" t="s">
        <v>250</v>
      </c>
      <c r="H491" t="s">
        <v>251</v>
      </c>
      <c r="I491" t="n">
        <v>5</v>
      </c>
      <c r="J491" t="n">
        <v>595</v>
      </c>
      <c r="K491" t="s">
        <v>290</v>
      </c>
      <c r="L491" t="n">
        <v>206</v>
      </c>
      <c r="M491" t="n">
        <v>0</v>
      </c>
      <c r="N491" t="n">
        <v>0</v>
      </c>
    </row>
    <row r="492" spans="1:20">
      <c r="A492" s="1" t="n">
        <v>33572</v>
      </c>
      <c r="B492" t="s">
        <v>248</v>
      </c>
      <c r="C492" t="n">
        <v>1</v>
      </c>
      <c r="D492" t="n">
        <v>20</v>
      </c>
      <c r="E492" t="s">
        <v>249</v>
      </c>
      <c r="F492" t="n">
        <v>3201</v>
      </c>
      <c r="G492" t="s">
        <v>250</v>
      </c>
      <c r="H492" t="s">
        <v>251</v>
      </c>
      <c r="I492" t="n">
        <v>5</v>
      </c>
      <c r="J492" t="n">
        <v>458</v>
      </c>
      <c r="K492" t="s">
        <v>252</v>
      </c>
      <c r="L492" t="n">
        <v>625</v>
      </c>
      <c r="M492" t="n">
        <v>0.1</v>
      </c>
      <c r="N492" t="n">
        <v>35.9</v>
      </c>
      <c r="O492" t="s">
        <v>253</v>
      </c>
      <c r="P492" t="s">
        <v>254</v>
      </c>
      <c r="Q492" t="s">
        <v>254</v>
      </c>
      <c r="R492" t="s">
        <v>255</v>
      </c>
      <c r="S492" t="s">
        <v>251</v>
      </c>
      <c r="T492" t="n">
        <v>5</v>
      </c>
    </row>
    <row r="493" spans="1:20">
      <c r="A493" s="1" t="n">
        <v>33572</v>
      </c>
      <c r="B493" t="s">
        <v>248</v>
      </c>
      <c r="C493" t="n">
        <v>2</v>
      </c>
      <c r="D493" t="n">
        <v>20</v>
      </c>
      <c r="E493" t="s">
        <v>249</v>
      </c>
      <c r="F493" t="n">
        <v>3201</v>
      </c>
      <c r="G493" t="s">
        <v>250</v>
      </c>
      <c r="H493" t="s">
        <v>251</v>
      </c>
      <c r="I493" t="n">
        <v>5</v>
      </c>
      <c r="J493" t="n">
        <v>458</v>
      </c>
      <c r="K493" t="s">
        <v>252</v>
      </c>
      <c r="L493" t="n">
        <v>137</v>
      </c>
      <c r="M493" t="n">
        <v>0.1</v>
      </c>
      <c r="N493" t="n">
        <v>35.4</v>
      </c>
      <c r="O493" t="s">
        <v>253</v>
      </c>
      <c r="P493" t="s">
        <v>254</v>
      </c>
      <c r="Q493" t="s">
        <v>254</v>
      </c>
      <c r="R493" t="s">
        <v>255</v>
      </c>
      <c r="S493" t="s">
        <v>251</v>
      </c>
      <c r="T493" t="n">
        <v>5</v>
      </c>
    </row>
    <row r="494" spans="1:20">
      <c r="A494" s="1" t="n">
        <v>33572</v>
      </c>
      <c r="B494" t="s">
        <v>276</v>
      </c>
      <c r="C494" t="n">
        <v>2</v>
      </c>
      <c r="D494" t="n">
        <v>508</v>
      </c>
      <c r="E494" t="s">
        <v>268</v>
      </c>
      <c r="F494" t="n">
        <v>3201</v>
      </c>
      <c r="G494" t="s">
        <v>250</v>
      </c>
      <c r="H494" t="s">
        <v>251</v>
      </c>
      <c r="I494" t="n">
        <v>5</v>
      </c>
      <c r="J494" t="n">
        <v>795</v>
      </c>
      <c r="K494" t="s">
        <v>262</v>
      </c>
      <c r="L494" t="n">
        <v>125</v>
      </c>
      <c r="M494" t="n">
        <v>0.15</v>
      </c>
      <c r="N494" t="n">
        <v>0</v>
      </c>
    </row>
    <row r="495" spans="1:20">
      <c r="A495" s="1" t="n">
        <v>33572</v>
      </c>
      <c r="B495" t="s">
        <v>276</v>
      </c>
      <c r="C495" t="n">
        <v>3</v>
      </c>
      <c r="D495" t="n">
        <v>20</v>
      </c>
      <c r="E495" t="s">
        <v>249</v>
      </c>
      <c r="F495" t="n">
        <v>3201</v>
      </c>
      <c r="G495" t="s">
        <v>250</v>
      </c>
      <c r="H495" t="s">
        <v>251</v>
      </c>
      <c r="I495" t="n">
        <v>5</v>
      </c>
      <c r="J495" t="n">
        <v>160</v>
      </c>
      <c r="K495" t="s">
        <v>280</v>
      </c>
      <c r="L495" t="n">
        <v>402</v>
      </c>
      <c r="M495" t="n">
        <v>0.01</v>
      </c>
      <c r="N495" t="n">
        <v>48.2</v>
      </c>
      <c r="O495" t="s">
        <v>274</v>
      </c>
      <c r="P495" t="s">
        <v>275</v>
      </c>
      <c r="Q495" t="s">
        <v>275</v>
      </c>
      <c r="R495" t="s">
        <v>255</v>
      </c>
      <c r="S495" t="s">
        <v>251</v>
      </c>
      <c r="T495" t="n">
        <v>5</v>
      </c>
    </row>
    <row r="496" spans="1:20">
      <c r="A496" s="1" t="n">
        <v>33572</v>
      </c>
      <c r="B496" t="s">
        <v>276</v>
      </c>
      <c r="C496" t="n">
        <v>4</v>
      </c>
      <c r="D496" t="n">
        <v>20</v>
      </c>
      <c r="E496" t="s">
        <v>249</v>
      </c>
      <c r="F496" t="n">
        <v>3201</v>
      </c>
      <c r="G496" t="s">
        <v>250</v>
      </c>
      <c r="H496" t="s">
        <v>251</v>
      </c>
      <c r="I496" t="n">
        <v>5</v>
      </c>
      <c r="J496" t="n">
        <v>325</v>
      </c>
      <c r="K496" t="s">
        <v>287</v>
      </c>
      <c r="L496" t="n">
        <v>700</v>
      </c>
      <c r="M496" t="n">
        <v>0.96</v>
      </c>
      <c r="N496" t="n">
        <v>28.9</v>
      </c>
      <c r="O496" t="s">
        <v>274</v>
      </c>
      <c r="P496" t="s">
        <v>275</v>
      </c>
      <c r="Q496" t="s">
        <v>275</v>
      </c>
      <c r="R496" t="s">
        <v>255</v>
      </c>
      <c r="S496" t="s">
        <v>251</v>
      </c>
      <c r="T496" t="n">
        <v>5</v>
      </c>
    </row>
    <row r="497" spans="1:20">
      <c r="A497" s="1" t="n">
        <v>33572</v>
      </c>
      <c r="B497" t="s">
        <v>276</v>
      </c>
      <c r="C497" t="n">
        <v>5</v>
      </c>
      <c r="D497" t="n">
        <v>20</v>
      </c>
      <c r="E497" t="s">
        <v>249</v>
      </c>
      <c r="F497" t="n">
        <v>3201</v>
      </c>
      <c r="G497" t="s">
        <v>250</v>
      </c>
      <c r="H497" t="s">
        <v>251</v>
      </c>
      <c r="I497" t="n">
        <v>5</v>
      </c>
      <c r="J497" t="n">
        <v>458</v>
      </c>
      <c r="K497" t="s">
        <v>252</v>
      </c>
      <c r="L497" t="n">
        <v>249</v>
      </c>
      <c r="M497" t="n">
        <v>0.2</v>
      </c>
      <c r="N497" t="n">
        <v>21.7</v>
      </c>
      <c r="O497" t="s">
        <v>274</v>
      </c>
      <c r="P497" t="s">
        <v>275</v>
      </c>
      <c r="Q497" t="s">
        <v>275</v>
      </c>
      <c r="R497" t="s">
        <v>255</v>
      </c>
      <c r="S497" t="s">
        <v>251</v>
      </c>
      <c r="T497" t="n">
        <v>5</v>
      </c>
    </row>
    <row r="498" spans="1:20">
      <c r="A498" s="1" t="n">
        <v>33572</v>
      </c>
      <c r="B498" t="s">
        <v>276</v>
      </c>
      <c r="C498" t="n">
        <v>6</v>
      </c>
      <c r="D498" t="n">
        <v>20</v>
      </c>
      <c r="E498" t="s">
        <v>249</v>
      </c>
      <c r="F498" t="n">
        <v>3201</v>
      </c>
      <c r="G498" t="s">
        <v>250</v>
      </c>
      <c r="H498" t="s">
        <v>251</v>
      </c>
      <c r="I498" t="n">
        <v>5</v>
      </c>
      <c r="J498" t="n">
        <v>458</v>
      </c>
      <c r="K498" t="s">
        <v>252</v>
      </c>
      <c r="L498" t="n">
        <v>220</v>
      </c>
      <c r="M498" t="n">
        <v>0.19</v>
      </c>
      <c r="N498" t="n">
        <v>22.8</v>
      </c>
      <c r="O498" t="s">
        <v>274</v>
      </c>
      <c r="P498" t="s">
        <v>275</v>
      </c>
      <c r="Q498" t="s">
        <v>275</v>
      </c>
      <c r="R498" t="s">
        <v>255</v>
      </c>
      <c r="S498" t="s">
        <v>251</v>
      </c>
      <c r="T498" t="n">
        <v>5</v>
      </c>
    </row>
    <row r="499" spans="1:20">
      <c r="A499" s="1" t="n">
        <v>33572</v>
      </c>
      <c r="B499" t="s">
        <v>276</v>
      </c>
      <c r="C499" t="n">
        <v>7</v>
      </c>
      <c r="D499" t="n">
        <v>20</v>
      </c>
      <c r="E499" t="s">
        <v>249</v>
      </c>
      <c r="F499" t="n">
        <v>3201</v>
      </c>
      <c r="G499" t="s">
        <v>250</v>
      </c>
      <c r="H499" t="s">
        <v>251</v>
      </c>
      <c r="I499" t="n">
        <v>5</v>
      </c>
      <c r="J499" t="n">
        <v>580</v>
      </c>
      <c r="K499" t="s">
        <v>270</v>
      </c>
      <c r="L499" t="n">
        <v>306</v>
      </c>
      <c r="M499" t="n">
        <v>0.02</v>
      </c>
      <c r="N499" t="n">
        <v>46.6</v>
      </c>
      <c r="O499" t="s">
        <v>274</v>
      </c>
      <c r="P499" t="s">
        <v>275</v>
      </c>
      <c r="Q499" t="s">
        <v>275</v>
      </c>
      <c r="R499" t="s">
        <v>255</v>
      </c>
      <c r="S499" t="s">
        <v>251</v>
      </c>
      <c r="T499" t="n">
        <v>5</v>
      </c>
    </row>
    <row r="500" spans="1:20">
      <c r="A500" s="1" t="n">
        <v>33603</v>
      </c>
      <c r="B500" t="s">
        <v>248</v>
      </c>
      <c r="C500" t="n">
        <v>2</v>
      </c>
      <c r="D500" t="n">
        <v>508</v>
      </c>
      <c r="E500" t="s">
        <v>268</v>
      </c>
      <c r="F500" t="n">
        <v>3201</v>
      </c>
      <c r="G500" t="s">
        <v>250</v>
      </c>
      <c r="H500" t="s">
        <v>251</v>
      </c>
      <c r="I500" t="n">
        <v>5</v>
      </c>
      <c r="J500" t="n">
        <v>458</v>
      </c>
      <c r="K500" t="s">
        <v>252</v>
      </c>
      <c r="L500" t="n">
        <v>206</v>
      </c>
      <c r="M500" t="n">
        <v>0.16</v>
      </c>
      <c r="N500" t="n">
        <v>0</v>
      </c>
    </row>
    <row r="501" spans="1:20">
      <c r="A501" s="1" t="n">
        <v>33603</v>
      </c>
      <c r="B501" t="s">
        <v>248</v>
      </c>
      <c r="C501" t="n">
        <v>3</v>
      </c>
      <c r="D501" t="n">
        <v>20</v>
      </c>
      <c r="E501" t="s">
        <v>249</v>
      </c>
      <c r="F501" t="n">
        <v>3201</v>
      </c>
      <c r="G501" t="s">
        <v>250</v>
      </c>
      <c r="H501" t="s">
        <v>251</v>
      </c>
      <c r="I501" t="n">
        <v>5</v>
      </c>
      <c r="J501" t="n">
        <v>458</v>
      </c>
      <c r="K501" t="s">
        <v>252</v>
      </c>
      <c r="L501" t="n">
        <v>365</v>
      </c>
      <c r="M501" t="n">
        <v>0.1</v>
      </c>
      <c r="N501" t="n">
        <v>35.8</v>
      </c>
      <c r="O501" t="s">
        <v>253</v>
      </c>
      <c r="P501" t="s">
        <v>254</v>
      </c>
      <c r="Q501" t="s">
        <v>254</v>
      </c>
      <c r="R501" t="s">
        <v>255</v>
      </c>
      <c r="S501" t="s">
        <v>251</v>
      </c>
      <c r="T501" t="n">
        <v>5</v>
      </c>
    </row>
    <row r="502" spans="1:20">
      <c r="A502" s="1" t="n">
        <v>33603</v>
      </c>
      <c r="B502" t="s">
        <v>248</v>
      </c>
      <c r="C502" t="n">
        <v>7</v>
      </c>
      <c r="D502" t="n">
        <v>20</v>
      </c>
      <c r="E502" t="s">
        <v>249</v>
      </c>
      <c r="F502" t="n">
        <v>3201</v>
      </c>
      <c r="G502" t="s">
        <v>250</v>
      </c>
      <c r="H502" t="s">
        <v>251</v>
      </c>
      <c r="I502" t="n">
        <v>5</v>
      </c>
      <c r="J502" t="n">
        <v>458</v>
      </c>
      <c r="K502" t="s">
        <v>252</v>
      </c>
      <c r="L502" t="n">
        <v>639</v>
      </c>
      <c r="M502" t="n">
        <v>0.1</v>
      </c>
      <c r="N502" t="n">
        <v>35.6</v>
      </c>
      <c r="O502" t="s">
        <v>253</v>
      </c>
      <c r="P502" t="s">
        <v>254</v>
      </c>
      <c r="Q502" t="s">
        <v>254</v>
      </c>
      <c r="R502" t="s">
        <v>255</v>
      </c>
      <c r="S502" t="s">
        <v>251</v>
      </c>
      <c r="T502" t="n">
        <v>5</v>
      </c>
    </row>
    <row r="503" spans="1:20">
      <c r="A503" s="1" t="n">
        <v>33603</v>
      </c>
      <c r="B503" t="s">
        <v>248</v>
      </c>
      <c r="C503" t="n">
        <v>8</v>
      </c>
      <c r="D503" t="n">
        <v>20</v>
      </c>
      <c r="E503" t="s">
        <v>249</v>
      </c>
      <c r="F503" t="n">
        <v>3201</v>
      </c>
      <c r="G503" t="s">
        <v>250</v>
      </c>
      <c r="H503" t="s">
        <v>251</v>
      </c>
      <c r="I503" t="n">
        <v>5</v>
      </c>
      <c r="J503" t="n">
        <v>940</v>
      </c>
      <c r="K503" t="s">
        <v>257</v>
      </c>
      <c r="L503" t="n">
        <v>38</v>
      </c>
      <c r="M503" t="n">
        <v>5.5</v>
      </c>
      <c r="N503" t="n">
        <v>10.8</v>
      </c>
      <c r="O503" t="s">
        <v>253</v>
      </c>
      <c r="P503" t="s">
        <v>254</v>
      </c>
      <c r="Q503" t="s">
        <v>254</v>
      </c>
      <c r="R503" t="s">
        <v>255</v>
      </c>
      <c r="S503" t="s">
        <v>251</v>
      </c>
      <c r="T503" t="n">
        <v>5</v>
      </c>
    </row>
    <row r="504" spans="1:20">
      <c r="A504" s="1" t="n">
        <v>33603</v>
      </c>
      <c r="B504" t="s">
        <v>276</v>
      </c>
      <c r="C504" t="n">
        <v>2</v>
      </c>
      <c r="D504" t="n">
        <v>508</v>
      </c>
      <c r="E504" t="s">
        <v>268</v>
      </c>
      <c r="F504" t="n">
        <v>3201</v>
      </c>
      <c r="G504" t="s">
        <v>250</v>
      </c>
      <c r="H504" t="s">
        <v>251</v>
      </c>
      <c r="I504" t="n">
        <v>5</v>
      </c>
      <c r="J504" t="n">
        <v>795</v>
      </c>
      <c r="K504" t="s">
        <v>262</v>
      </c>
      <c r="L504" t="n">
        <v>151</v>
      </c>
      <c r="M504" t="n">
        <v>0.15</v>
      </c>
      <c r="N504" t="n">
        <v>0</v>
      </c>
    </row>
    <row r="505" spans="1:20">
      <c r="A505" s="1" t="n">
        <v>33603</v>
      </c>
      <c r="B505" t="s">
        <v>276</v>
      </c>
      <c r="C505" t="n">
        <v>3</v>
      </c>
      <c r="D505" t="n">
        <v>20</v>
      </c>
      <c r="E505" t="s">
        <v>249</v>
      </c>
      <c r="F505" t="n">
        <v>3201</v>
      </c>
      <c r="G505" t="s">
        <v>250</v>
      </c>
      <c r="H505" t="s">
        <v>251</v>
      </c>
      <c r="I505" t="n">
        <v>5</v>
      </c>
      <c r="J505" t="n">
        <v>160</v>
      </c>
      <c r="K505" t="s">
        <v>280</v>
      </c>
      <c r="L505" t="n">
        <v>399</v>
      </c>
      <c r="M505" t="n">
        <v>0.03</v>
      </c>
      <c r="N505" t="n">
        <v>48.3</v>
      </c>
      <c r="O505" t="s">
        <v>274</v>
      </c>
      <c r="P505" t="s">
        <v>275</v>
      </c>
      <c r="Q505" t="s">
        <v>275</v>
      </c>
      <c r="R505" t="s">
        <v>255</v>
      </c>
      <c r="S505" t="s">
        <v>251</v>
      </c>
      <c r="T505" t="n">
        <v>5</v>
      </c>
    </row>
    <row r="506" spans="1:20">
      <c r="A506" s="1" t="n">
        <v>33603</v>
      </c>
      <c r="B506" t="s">
        <v>276</v>
      </c>
      <c r="C506" t="n">
        <v>4</v>
      </c>
      <c r="D506" t="n">
        <v>20</v>
      </c>
      <c r="E506" t="s">
        <v>249</v>
      </c>
      <c r="F506" t="n">
        <v>3201</v>
      </c>
      <c r="G506" t="s">
        <v>250</v>
      </c>
      <c r="H506" t="s">
        <v>251</v>
      </c>
      <c r="I506" t="n">
        <v>5</v>
      </c>
      <c r="J506" t="n">
        <v>458</v>
      </c>
      <c r="K506" t="s">
        <v>252</v>
      </c>
      <c r="L506" t="n">
        <v>252</v>
      </c>
      <c r="M506" t="n">
        <v>0.26</v>
      </c>
      <c r="N506" t="n">
        <v>21</v>
      </c>
      <c r="O506" t="s">
        <v>274</v>
      </c>
      <c r="P506" t="s">
        <v>275</v>
      </c>
      <c r="Q506" t="s">
        <v>275</v>
      </c>
      <c r="R506" t="s">
        <v>255</v>
      </c>
      <c r="S506" t="s">
        <v>251</v>
      </c>
      <c r="T506" t="n">
        <v>5</v>
      </c>
    </row>
    <row r="507" spans="1:20">
      <c r="A507" s="1" t="n">
        <v>33603</v>
      </c>
      <c r="B507" t="s">
        <v>276</v>
      </c>
      <c r="C507" t="n">
        <v>5</v>
      </c>
      <c r="D507" t="n">
        <v>20</v>
      </c>
      <c r="E507" t="s">
        <v>249</v>
      </c>
      <c r="F507" t="n">
        <v>3201</v>
      </c>
      <c r="G507" t="s">
        <v>250</v>
      </c>
      <c r="H507" t="s">
        <v>251</v>
      </c>
      <c r="I507" t="n">
        <v>5</v>
      </c>
      <c r="J507" t="n">
        <v>580</v>
      </c>
      <c r="K507" t="s">
        <v>270</v>
      </c>
      <c r="L507" t="n">
        <v>431</v>
      </c>
      <c r="M507" t="n">
        <v>0.04</v>
      </c>
      <c r="N507" t="n">
        <v>39.5</v>
      </c>
      <c r="O507" t="s">
        <v>274</v>
      </c>
      <c r="P507" t="s">
        <v>275</v>
      </c>
      <c r="Q507" t="s">
        <v>275</v>
      </c>
      <c r="R507" t="s">
        <v>255</v>
      </c>
      <c r="S507" t="s">
        <v>251</v>
      </c>
      <c r="T507" t="n">
        <v>5</v>
      </c>
    </row>
    <row r="508" spans="1:20">
      <c r="A508" s="1" t="n">
        <v>33634</v>
      </c>
      <c r="B508" t="s">
        <v>248</v>
      </c>
      <c r="C508" t="n">
        <v>2</v>
      </c>
      <c r="D508" t="n">
        <v>508</v>
      </c>
      <c r="E508" t="s">
        <v>268</v>
      </c>
      <c r="F508" t="n">
        <v>3201</v>
      </c>
      <c r="G508" t="s">
        <v>250</v>
      </c>
      <c r="H508" t="s">
        <v>251</v>
      </c>
      <c r="I508" t="n">
        <v>5</v>
      </c>
      <c r="J508" t="n">
        <v>458</v>
      </c>
      <c r="K508" t="s">
        <v>252</v>
      </c>
      <c r="L508" t="n">
        <v>200</v>
      </c>
      <c r="M508" t="n">
        <v>0.16</v>
      </c>
      <c r="N508" t="n">
        <v>0</v>
      </c>
    </row>
    <row r="509" spans="1:20">
      <c r="A509" s="1" t="n">
        <v>33634</v>
      </c>
      <c r="B509" t="s">
        <v>248</v>
      </c>
      <c r="C509" t="n">
        <v>3</v>
      </c>
      <c r="D509" t="n">
        <v>20</v>
      </c>
      <c r="E509" t="s">
        <v>249</v>
      </c>
      <c r="F509" t="n">
        <v>3201</v>
      </c>
      <c r="G509" t="s">
        <v>250</v>
      </c>
      <c r="H509" t="s">
        <v>251</v>
      </c>
      <c r="I509" t="n">
        <v>5</v>
      </c>
      <c r="J509" t="n">
        <v>458</v>
      </c>
      <c r="K509" t="s">
        <v>252</v>
      </c>
      <c r="L509" t="n">
        <v>365</v>
      </c>
      <c r="M509" t="n">
        <v>0.1</v>
      </c>
      <c r="N509" t="n">
        <v>35.9</v>
      </c>
      <c r="O509" t="s">
        <v>253</v>
      </c>
      <c r="P509" t="s">
        <v>254</v>
      </c>
      <c r="Q509" t="s">
        <v>254</v>
      </c>
      <c r="R509" t="s">
        <v>255</v>
      </c>
      <c r="S509" t="s">
        <v>251</v>
      </c>
      <c r="T509" t="n">
        <v>5</v>
      </c>
    </row>
    <row r="510" spans="1:20">
      <c r="A510" s="1" t="n">
        <v>33634</v>
      </c>
      <c r="B510" t="s">
        <v>248</v>
      </c>
      <c r="C510" t="n">
        <v>4</v>
      </c>
      <c r="D510" t="n">
        <v>20</v>
      </c>
      <c r="E510" t="s">
        <v>249</v>
      </c>
      <c r="F510" t="n">
        <v>3201</v>
      </c>
      <c r="G510" t="s">
        <v>250</v>
      </c>
      <c r="H510" t="s">
        <v>251</v>
      </c>
      <c r="I510" t="n">
        <v>5</v>
      </c>
      <c r="J510" t="n">
        <v>458</v>
      </c>
      <c r="K510" t="s">
        <v>252</v>
      </c>
      <c r="L510" t="n">
        <v>236</v>
      </c>
      <c r="M510" t="n">
        <v>0.1</v>
      </c>
      <c r="N510" t="n">
        <v>35.9</v>
      </c>
      <c r="O510" t="s">
        <v>253</v>
      </c>
      <c r="P510" t="s">
        <v>254</v>
      </c>
      <c r="Q510" t="s">
        <v>254</v>
      </c>
      <c r="R510" t="s">
        <v>255</v>
      </c>
      <c r="S510" t="s">
        <v>251</v>
      </c>
      <c r="T510" t="n">
        <v>5</v>
      </c>
    </row>
    <row r="511" spans="1:20">
      <c r="A511" s="1" t="n">
        <v>33634</v>
      </c>
      <c r="B511" t="s">
        <v>248</v>
      </c>
      <c r="C511" t="n">
        <v>5</v>
      </c>
      <c r="D511" t="n">
        <v>20</v>
      </c>
      <c r="E511" t="s">
        <v>249</v>
      </c>
      <c r="F511" t="n">
        <v>3201</v>
      </c>
      <c r="G511" t="s">
        <v>250</v>
      </c>
      <c r="H511" t="s">
        <v>251</v>
      </c>
      <c r="I511" t="n">
        <v>5</v>
      </c>
      <c r="J511" t="n">
        <v>458</v>
      </c>
      <c r="K511" t="s">
        <v>252</v>
      </c>
      <c r="L511" t="n">
        <v>497</v>
      </c>
      <c r="M511" t="n">
        <v>0.1</v>
      </c>
      <c r="N511" t="n">
        <v>35.9</v>
      </c>
      <c r="O511" t="s">
        <v>253</v>
      </c>
      <c r="P511" t="s">
        <v>254</v>
      </c>
      <c r="Q511" t="s">
        <v>254</v>
      </c>
      <c r="R511" t="s">
        <v>255</v>
      </c>
      <c r="S511" t="s">
        <v>251</v>
      </c>
      <c r="T511" t="n">
        <v>5</v>
      </c>
    </row>
    <row r="512" spans="1:20">
      <c r="A512" s="1" t="n">
        <v>33634</v>
      </c>
      <c r="B512" t="s">
        <v>276</v>
      </c>
      <c r="C512" t="n">
        <v>1</v>
      </c>
      <c r="D512" t="n">
        <v>20</v>
      </c>
      <c r="E512" t="s">
        <v>249</v>
      </c>
      <c r="F512" t="n">
        <v>3201</v>
      </c>
      <c r="G512" t="s">
        <v>250</v>
      </c>
      <c r="H512" t="s">
        <v>251</v>
      </c>
      <c r="I512" t="n">
        <v>5</v>
      </c>
      <c r="J512" t="n">
        <v>160</v>
      </c>
      <c r="K512" t="s">
        <v>280</v>
      </c>
      <c r="L512" t="n">
        <v>343</v>
      </c>
      <c r="M512" t="n">
        <v>0.06</v>
      </c>
      <c r="N512" t="n">
        <v>36.7</v>
      </c>
      <c r="O512" t="s">
        <v>274</v>
      </c>
      <c r="P512" t="s">
        <v>275</v>
      </c>
      <c r="Q512" t="s">
        <v>275</v>
      </c>
      <c r="R512" t="s">
        <v>255</v>
      </c>
      <c r="S512" t="s">
        <v>251</v>
      </c>
      <c r="T512" t="n">
        <v>5</v>
      </c>
    </row>
    <row r="513" spans="1:20">
      <c r="A513" s="1" t="n">
        <v>33634</v>
      </c>
      <c r="B513" t="s">
        <v>276</v>
      </c>
      <c r="C513" t="n">
        <v>2</v>
      </c>
      <c r="D513" t="n">
        <v>20</v>
      </c>
      <c r="E513" t="s">
        <v>249</v>
      </c>
      <c r="F513" t="n">
        <v>3201</v>
      </c>
      <c r="G513" t="s">
        <v>250</v>
      </c>
      <c r="H513" t="s">
        <v>251</v>
      </c>
      <c r="I513" t="n">
        <v>5</v>
      </c>
      <c r="J513" t="n">
        <v>280</v>
      </c>
      <c r="K513" t="s">
        <v>273</v>
      </c>
      <c r="L513" t="n">
        <v>295</v>
      </c>
      <c r="M513" t="n">
        <v>0.24</v>
      </c>
      <c r="N513" t="n">
        <v>38.9</v>
      </c>
      <c r="O513" t="s">
        <v>274</v>
      </c>
      <c r="P513" t="s">
        <v>275</v>
      </c>
      <c r="Q513" t="s">
        <v>275</v>
      </c>
      <c r="R513" t="s">
        <v>255</v>
      </c>
      <c r="S513" t="s">
        <v>251</v>
      </c>
      <c r="T513" t="n">
        <v>5</v>
      </c>
    </row>
    <row r="514" spans="1:20">
      <c r="A514" s="1" t="n">
        <v>33634</v>
      </c>
      <c r="B514" t="s">
        <v>276</v>
      </c>
      <c r="C514" t="n">
        <v>3</v>
      </c>
      <c r="D514" t="n">
        <v>20</v>
      </c>
      <c r="E514" t="s">
        <v>249</v>
      </c>
      <c r="F514" t="n">
        <v>3201</v>
      </c>
      <c r="G514" t="s">
        <v>250</v>
      </c>
      <c r="H514" t="s">
        <v>251</v>
      </c>
      <c r="I514" t="n">
        <v>5</v>
      </c>
      <c r="J514" t="n">
        <v>458</v>
      </c>
      <c r="K514" t="s">
        <v>252</v>
      </c>
      <c r="L514" t="n">
        <v>380</v>
      </c>
      <c r="M514" t="n">
        <v>0.19</v>
      </c>
      <c r="N514" t="n">
        <v>22</v>
      </c>
      <c r="O514" t="s">
        <v>274</v>
      </c>
      <c r="P514" t="s">
        <v>275</v>
      </c>
      <c r="Q514" t="s">
        <v>275</v>
      </c>
      <c r="R514" t="s">
        <v>255</v>
      </c>
      <c r="S514" t="s">
        <v>251</v>
      </c>
      <c r="T514" t="n">
        <v>5</v>
      </c>
    </row>
    <row r="515" spans="1:20">
      <c r="A515" s="1" t="n">
        <v>33634</v>
      </c>
      <c r="B515" t="s">
        <v>276</v>
      </c>
      <c r="C515" t="n">
        <v>4</v>
      </c>
      <c r="D515" t="n">
        <v>20</v>
      </c>
      <c r="E515" t="s">
        <v>249</v>
      </c>
      <c r="F515" t="n">
        <v>3201</v>
      </c>
      <c r="G515" t="s">
        <v>250</v>
      </c>
      <c r="H515" t="s">
        <v>251</v>
      </c>
      <c r="I515" t="n">
        <v>5</v>
      </c>
      <c r="J515" t="n">
        <v>458</v>
      </c>
      <c r="K515" t="s">
        <v>252</v>
      </c>
      <c r="L515" t="n">
        <v>234</v>
      </c>
      <c r="M515" t="n">
        <v>0.2</v>
      </c>
      <c r="N515" t="n">
        <v>21.5</v>
      </c>
      <c r="O515" t="s">
        <v>274</v>
      </c>
      <c r="P515" t="s">
        <v>275</v>
      </c>
      <c r="Q515" t="s">
        <v>275</v>
      </c>
      <c r="R515" t="s">
        <v>255</v>
      </c>
      <c r="S515" t="s">
        <v>251</v>
      </c>
      <c r="T515" t="n">
        <v>5</v>
      </c>
    </row>
    <row r="516" spans="1:20">
      <c r="A516" s="1" t="n">
        <v>33634</v>
      </c>
      <c r="B516" t="s">
        <v>276</v>
      </c>
      <c r="C516" t="n">
        <v>5</v>
      </c>
      <c r="D516" t="n">
        <v>20</v>
      </c>
      <c r="E516" t="s">
        <v>249</v>
      </c>
      <c r="F516" t="n">
        <v>3201</v>
      </c>
      <c r="G516" t="s">
        <v>250</v>
      </c>
      <c r="H516" t="s">
        <v>251</v>
      </c>
      <c r="I516" t="n">
        <v>5</v>
      </c>
      <c r="J516" t="n">
        <v>458</v>
      </c>
      <c r="K516" t="s">
        <v>252</v>
      </c>
      <c r="L516" t="n">
        <v>351</v>
      </c>
      <c r="M516" t="n">
        <v>0.07000000000000001</v>
      </c>
      <c r="N516" t="n">
        <v>36.5</v>
      </c>
      <c r="O516" t="s">
        <v>274</v>
      </c>
      <c r="P516" t="s">
        <v>275</v>
      </c>
      <c r="Q516" t="s">
        <v>275</v>
      </c>
      <c r="R516" t="s">
        <v>255</v>
      </c>
      <c r="S516" t="s">
        <v>251</v>
      </c>
      <c r="T516" t="n">
        <v>5</v>
      </c>
    </row>
    <row r="517" spans="1:20">
      <c r="A517" s="1" t="n">
        <v>33634</v>
      </c>
      <c r="B517" t="s">
        <v>276</v>
      </c>
      <c r="C517" t="n">
        <v>6</v>
      </c>
      <c r="D517" t="n">
        <v>20</v>
      </c>
      <c r="E517" t="s">
        <v>249</v>
      </c>
      <c r="F517" t="n">
        <v>3201</v>
      </c>
      <c r="G517" t="s">
        <v>250</v>
      </c>
      <c r="H517" t="s">
        <v>251</v>
      </c>
      <c r="I517" t="n">
        <v>5</v>
      </c>
      <c r="J517" t="n">
        <v>458</v>
      </c>
      <c r="K517" t="s">
        <v>252</v>
      </c>
      <c r="L517" t="n">
        <v>346</v>
      </c>
      <c r="M517" t="n">
        <v>0.19</v>
      </c>
      <c r="N517" t="n">
        <v>21.1</v>
      </c>
      <c r="O517" t="s">
        <v>274</v>
      </c>
      <c r="P517" t="s">
        <v>275</v>
      </c>
      <c r="Q517" t="s">
        <v>275</v>
      </c>
      <c r="R517" t="s">
        <v>255</v>
      </c>
      <c r="S517" t="s">
        <v>251</v>
      </c>
      <c r="T517" t="n">
        <v>5</v>
      </c>
    </row>
    <row r="518" spans="1:20">
      <c r="A518" s="1" t="n">
        <v>33663</v>
      </c>
      <c r="B518" t="s">
        <v>248</v>
      </c>
      <c r="C518" t="n">
        <v>1</v>
      </c>
      <c r="D518" t="n">
        <v>20</v>
      </c>
      <c r="E518" t="s">
        <v>249</v>
      </c>
      <c r="F518" t="n">
        <v>3201</v>
      </c>
      <c r="G518" t="s">
        <v>250</v>
      </c>
      <c r="H518" t="s">
        <v>251</v>
      </c>
      <c r="I518" t="n">
        <v>5</v>
      </c>
      <c r="J518" t="n">
        <v>458</v>
      </c>
      <c r="K518" t="s">
        <v>252</v>
      </c>
      <c r="L518" t="n">
        <v>209</v>
      </c>
      <c r="M518" t="n">
        <v>0.2</v>
      </c>
      <c r="N518" t="n">
        <v>32.7</v>
      </c>
      <c r="O518" t="s">
        <v>253</v>
      </c>
      <c r="P518" t="s">
        <v>254</v>
      </c>
      <c r="Q518" t="s">
        <v>254</v>
      </c>
      <c r="R518" t="s">
        <v>255</v>
      </c>
      <c r="S518" t="s">
        <v>251</v>
      </c>
      <c r="T518" t="n">
        <v>5</v>
      </c>
    </row>
    <row r="519" spans="1:20">
      <c r="A519" s="1" t="n">
        <v>33663</v>
      </c>
      <c r="B519" t="s">
        <v>248</v>
      </c>
      <c r="C519" t="n">
        <v>4</v>
      </c>
      <c r="D519" t="n">
        <v>20</v>
      </c>
      <c r="E519" t="s">
        <v>249</v>
      </c>
      <c r="F519" t="n">
        <v>3201</v>
      </c>
      <c r="G519" t="s">
        <v>250</v>
      </c>
      <c r="H519" t="s">
        <v>251</v>
      </c>
      <c r="I519" t="n">
        <v>5</v>
      </c>
      <c r="J519" t="n">
        <v>458</v>
      </c>
      <c r="K519" t="s">
        <v>252</v>
      </c>
      <c r="L519" t="n">
        <v>218</v>
      </c>
      <c r="M519" t="n">
        <v>0.1</v>
      </c>
      <c r="N519" t="n">
        <v>35.5</v>
      </c>
      <c r="O519" t="s">
        <v>253</v>
      </c>
      <c r="P519" t="s">
        <v>254</v>
      </c>
      <c r="Q519" t="s">
        <v>254</v>
      </c>
      <c r="R519" t="s">
        <v>255</v>
      </c>
      <c r="S519" t="s">
        <v>251</v>
      </c>
      <c r="T519" t="n">
        <v>5</v>
      </c>
    </row>
    <row r="520" spans="1:20">
      <c r="A520" s="1" t="n">
        <v>33663</v>
      </c>
      <c r="B520" t="s">
        <v>276</v>
      </c>
      <c r="C520" t="n">
        <v>1</v>
      </c>
      <c r="D520" t="n">
        <v>20</v>
      </c>
      <c r="E520" t="s">
        <v>249</v>
      </c>
      <c r="F520" t="n">
        <v>3201</v>
      </c>
      <c r="G520" t="s">
        <v>250</v>
      </c>
      <c r="H520" t="s">
        <v>251</v>
      </c>
      <c r="I520" t="n">
        <v>5</v>
      </c>
      <c r="J520" t="n">
        <v>160</v>
      </c>
      <c r="K520" t="s">
        <v>280</v>
      </c>
      <c r="L520" t="n">
        <v>281</v>
      </c>
      <c r="M520" t="n">
        <v>0.01</v>
      </c>
      <c r="N520" t="n">
        <v>42.3</v>
      </c>
      <c r="O520" t="s">
        <v>274</v>
      </c>
      <c r="P520" t="s">
        <v>275</v>
      </c>
      <c r="Q520" t="s">
        <v>275</v>
      </c>
      <c r="R520" t="s">
        <v>255</v>
      </c>
      <c r="S520" t="s">
        <v>251</v>
      </c>
      <c r="T520" t="n">
        <v>5</v>
      </c>
    </row>
    <row r="521" spans="1:20">
      <c r="A521" s="1" t="n">
        <v>33663</v>
      </c>
      <c r="B521" t="s">
        <v>276</v>
      </c>
      <c r="C521" t="n">
        <v>2</v>
      </c>
      <c r="D521" t="n">
        <v>20</v>
      </c>
      <c r="E521" t="s">
        <v>249</v>
      </c>
      <c r="F521" t="n">
        <v>3201</v>
      </c>
      <c r="G521" t="s">
        <v>250</v>
      </c>
      <c r="H521" t="s">
        <v>251</v>
      </c>
      <c r="I521" t="n">
        <v>5</v>
      </c>
      <c r="J521" t="n">
        <v>458</v>
      </c>
      <c r="K521" t="s">
        <v>252</v>
      </c>
      <c r="L521" t="n">
        <v>356</v>
      </c>
      <c r="M521" t="n">
        <v>0.2</v>
      </c>
      <c r="N521" t="n">
        <v>21.4</v>
      </c>
      <c r="O521" t="s">
        <v>274</v>
      </c>
      <c r="P521" t="s">
        <v>275</v>
      </c>
      <c r="Q521" t="s">
        <v>275</v>
      </c>
      <c r="R521" t="s">
        <v>255</v>
      </c>
      <c r="S521" t="s">
        <v>251</v>
      </c>
      <c r="T521" t="n">
        <v>5</v>
      </c>
    </row>
    <row r="522" spans="1:20">
      <c r="A522" s="1" t="n">
        <v>33694</v>
      </c>
      <c r="B522" t="s">
        <v>248</v>
      </c>
      <c r="C522" t="n">
        <v>2</v>
      </c>
      <c r="D522" t="n">
        <v>508</v>
      </c>
      <c r="E522" t="s">
        <v>268</v>
      </c>
      <c r="F522" t="n">
        <v>3201</v>
      </c>
      <c r="G522" t="s">
        <v>250</v>
      </c>
      <c r="H522" t="s">
        <v>251</v>
      </c>
      <c r="I522" t="n">
        <v>5</v>
      </c>
      <c r="J522" t="n">
        <v>458</v>
      </c>
      <c r="K522" t="s">
        <v>252</v>
      </c>
      <c r="L522" t="n">
        <v>63</v>
      </c>
      <c r="M522" t="n">
        <v>0.18</v>
      </c>
      <c r="N522" t="n">
        <v>0</v>
      </c>
    </row>
    <row r="523" spans="1:20">
      <c r="A523" s="1" t="n">
        <v>33694</v>
      </c>
      <c r="B523" t="s">
        <v>248</v>
      </c>
      <c r="C523" t="n">
        <v>6</v>
      </c>
      <c r="D523" t="n">
        <v>20</v>
      </c>
      <c r="E523" t="s">
        <v>249</v>
      </c>
      <c r="F523" t="n">
        <v>3201</v>
      </c>
      <c r="G523" t="s">
        <v>250</v>
      </c>
      <c r="H523" t="s">
        <v>251</v>
      </c>
      <c r="I523" t="n">
        <v>5</v>
      </c>
      <c r="J523" t="n">
        <v>458</v>
      </c>
      <c r="K523" t="s">
        <v>252</v>
      </c>
      <c r="L523" t="n">
        <v>302</v>
      </c>
      <c r="M523" t="n">
        <v>0.1</v>
      </c>
      <c r="N523" t="n">
        <v>35.5</v>
      </c>
      <c r="O523" t="s">
        <v>253</v>
      </c>
      <c r="P523" t="s">
        <v>254</v>
      </c>
      <c r="Q523" t="s">
        <v>254</v>
      </c>
      <c r="R523" t="s">
        <v>255</v>
      </c>
      <c r="S523" t="s">
        <v>251</v>
      </c>
      <c r="T523" t="n">
        <v>5</v>
      </c>
    </row>
    <row r="524" spans="1:20">
      <c r="A524" s="1" t="n">
        <v>33694</v>
      </c>
      <c r="B524" t="s">
        <v>248</v>
      </c>
      <c r="C524" t="n">
        <v>9</v>
      </c>
      <c r="D524" t="n">
        <v>20</v>
      </c>
      <c r="E524" t="s">
        <v>249</v>
      </c>
      <c r="F524" t="n">
        <v>3201</v>
      </c>
      <c r="G524" t="s">
        <v>250</v>
      </c>
      <c r="H524" t="s">
        <v>251</v>
      </c>
      <c r="I524" t="n">
        <v>5</v>
      </c>
      <c r="J524" t="n">
        <v>458</v>
      </c>
      <c r="K524" t="s">
        <v>252</v>
      </c>
      <c r="L524" t="n">
        <v>301</v>
      </c>
      <c r="M524" t="n">
        <v>0.2</v>
      </c>
      <c r="N524" t="n">
        <v>32.7</v>
      </c>
      <c r="O524" t="s">
        <v>253</v>
      </c>
      <c r="P524" t="s">
        <v>254</v>
      </c>
      <c r="Q524" t="s">
        <v>254</v>
      </c>
      <c r="R524" t="s">
        <v>255</v>
      </c>
      <c r="S524" t="s">
        <v>251</v>
      </c>
      <c r="T524" t="n">
        <v>5</v>
      </c>
    </row>
    <row r="525" spans="1:20">
      <c r="A525" s="1" t="n">
        <v>33694</v>
      </c>
      <c r="B525" t="s">
        <v>248</v>
      </c>
      <c r="C525" t="n">
        <v>10</v>
      </c>
      <c r="D525" t="n">
        <v>20</v>
      </c>
      <c r="E525" t="s">
        <v>249</v>
      </c>
      <c r="F525" t="n">
        <v>3201</v>
      </c>
      <c r="G525" t="s">
        <v>250</v>
      </c>
      <c r="H525" t="s">
        <v>251</v>
      </c>
      <c r="I525" t="n">
        <v>5</v>
      </c>
      <c r="J525" t="n">
        <v>458</v>
      </c>
      <c r="K525" t="s">
        <v>252</v>
      </c>
      <c r="L525" t="n">
        <v>463</v>
      </c>
      <c r="M525" t="n">
        <v>0.1</v>
      </c>
      <c r="N525" t="n">
        <v>35.5</v>
      </c>
      <c r="O525" t="s">
        <v>253</v>
      </c>
      <c r="P525" t="s">
        <v>254</v>
      </c>
      <c r="Q525" t="s">
        <v>254</v>
      </c>
      <c r="R525" t="s">
        <v>255</v>
      </c>
      <c r="S525" t="s">
        <v>251</v>
      </c>
      <c r="T525" t="n">
        <v>5</v>
      </c>
    </row>
    <row r="526" spans="1:20">
      <c r="A526" s="1" t="n">
        <v>33694</v>
      </c>
      <c r="B526" t="s">
        <v>276</v>
      </c>
      <c r="C526" t="n">
        <v>1</v>
      </c>
      <c r="D526" t="n">
        <v>20</v>
      </c>
      <c r="E526" t="s">
        <v>249</v>
      </c>
      <c r="F526" t="n">
        <v>3201</v>
      </c>
      <c r="G526" t="s">
        <v>250</v>
      </c>
      <c r="H526" t="s">
        <v>251</v>
      </c>
      <c r="I526" t="n">
        <v>5</v>
      </c>
      <c r="J526" t="n">
        <v>280</v>
      </c>
      <c r="K526" t="s">
        <v>273</v>
      </c>
      <c r="L526" t="n">
        <v>302</v>
      </c>
      <c r="M526" t="n">
        <v>0.43</v>
      </c>
      <c r="N526" t="n">
        <v>41.3</v>
      </c>
      <c r="O526" t="s">
        <v>274</v>
      </c>
      <c r="P526" t="s">
        <v>275</v>
      </c>
      <c r="Q526" t="s">
        <v>275</v>
      </c>
      <c r="R526" t="s">
        <v>255</v>
      </c>
      <c r="S526" t="s">
        <v>251</v>
      </c>
      <c r="T526" t="n">
        <v>5</v>
      </c>
    </row>
    <row r="527" spans="1:20">
      <c r="A527" s="1" t="n">
        <v>33694</v>
      </c>
      <c r="B527" t="s">
        <v>276</v>
      </c>
      <c r="C527" t="n">
        <v>2</v>
      </c>
      <c r="D527" t="n">
        <v>20</v>
      </c>
      <c r="E527" t="s">
        <v>249</v>
      </c>
      <c r="F527" t="n">
        <v>3201</v>
      </c>
      <c r="G527" t="s">
        <v>250</v>
      </c>
      <c r="H527" t="s">
        <v>251</v>
      </c>
      <c r="I527" t="n">
        <v>5</v>
      </c>
      <c r="J527" t="n">
        <v>458</v>
      </c>
      <c r="K527" t="s">
        <v>252</v>
      </c>
      <c r="L527" t="n">
        <v>358</v>
      </c>
      <c r="M527" t="n">
        <v>0.19</v>
      </c>
      <c r="N527" t="n">
        <v>22.9</v>
      </c>
      <c r="O527" t="s">
        <v>274</v>
      </c>
      <c r="P527" t="s">
        <v>275</v>
      </c>
      <c r="Q527" t="s">
        <v>275</v>
      </c>
      <c r="R527" t="s">
        <v>255</v>
      </c>
      <c r="S527" t="s">
        <v>251</v>
      </c>
      <c r="T527" t="n">
        <v>5</v>
      </c>
    </row>
    <row r="528" spans="1:20">
      <c r="A528" s="1" t="n">
        <v>33724</v>
      </c>
      <c r="B528" t="s">
        <v>248</v>
      </c>
      <c r="C528" t="n">
        <v>3</v>
      </c>
      <c r="D528" t="n">
        <v>20</v>
      </c>
      <c r="E528" t="s">
        <v>249</v>
      </c>
      <c r="F528" t="n">
        <v>3201</v>
      </c>
      <c r="G528" t="s">
        <v>250</v>
      </c>
      <c r="H528" t="s">
        <v>251</v>
      </c>
      <c r="I528" t="n">
        <v>5</v>
      </c>
      <c r="J528" t="n">
        <v>458</v>
      </c>
      <c r="K528" t="s">
        <v>252</v>
      </c>
      <c r="L528" t="n">
        <v>197</v>
      </c>
      <c r="M528" t="n">
        <v>0.2</v>
      </c>
      <c r="N528" t="n">
        <v>33</v>
      </c>
      <c r="O528" t="s">
        <v>253</v>
      </c>
      <c r="P528" t="s">
        <v>254</v>
      </c>
      <c r="Q528" t="s">
        <v>254</v>
      </c>
      <c r="R528" t="s">
        <v>255</v>
      </c>
      <c r="S528" t="s">
        <v>251</v>
      </c>
      <c r="T528" t="n">
        <v>5</v>
      </c>
    </row>
    <row r="529" spans="1:20">
      <c r="A529" s="1" t="n">
        <v>33724</v>
      </c>
      <c r="B529" t="s">
        <v>248</v>
      </c>
      <c r="C529" t="n">
        <v>4</v>
      </c>
      <c r="D529" t="n">
        <v>20</v>
      </c>
      <c r="E529" t="s">
        <v>249</v>
      </c>
      <c r="F529" t="n">
        <v>3201</v>
      </c>
      <c r="G529" t="s">
        <v>250</v>
      </c>
      <c r="H529" t="s">
        <v>251</v>
      </c>
      <c r="I529" t="n">
        <v>5</v>
      </c>
      <c r="J529" t="n">
        <v>458</v>
      </c>
      <c r="K529" t="s">
        <v>252</v>
      </c>
      <c r="L529" t="n">
        <v>297</v>
      </c>
      <c r="M529" t="n">
        <v>0.1</v>
      </c>
      <c r="N529" t="n">
        <v>35.3</v>
      </c>
      <c r="O529" t="s">
        <v>253</v>
      </c>
      <c r="P529" t="s">
        <v>254</v>
      </c>
      <c r="Q529" t="s">
        <v>254</v>
      </c>
      <c r="R529" t="s">
        <v>255</v>
      </c>
      <c r="S529" t="s">
        <v>251</v>
      </c>
      <c r="T529" t="n">
        <v>5</v>
      </c>
    </row>
    <row r="530" spans="1:20">
      <c r="A530" s="1" t="n">
        <v>33724</v>
      </c>
      <c r="B530" t="s">
        <v>248</v>
      </c>
      <c r="C530" t="n">
        <v>5</v>
      </c>
      <c r="D530" t="n">
        <v>20</v>
      </c>
      <c r="E530" t="s">
        <v>249</v>
      </c>
      <c r="F530" t="n">
        <v>3201</v>
      </c>
      <c r="G530" t="s">
        <v>250</v>
      </c>
      <c r="H530" t="s">
        <v>251</v>
      </c>
      <c r="I530" t="n">
        <v>5</v>
      </c>
      <c r="J530" t="n">
        <v>458</v>
      </c>
      <c r="K530" t="s">
        <v>252</v>
      </c>
      <c r="L530" t="n">
        <v>498</v>
      </c>
      <c r="M530" t="n">
        <v>0.1</v>
      </c>
      <c r="N530" t="n">
        <v>35</v>
      </c>
      <c r="O530" t="s">
        <v>253</v>
      </c>
      <c r="P530" t="s">
        <v>254</v>
      </c>
      <c r="Q530" t="s">
        <v>254</v>
      </c>
      <c r="R530" t="s">
        <v>255</v>
      </c>
      <c r="S530" t="s">
        <v>251</v>
      </c>
      <c r="T530" t="n">
        <v>5</v>
      </c>
    </row>
    <row r="531" spans="1:20">
      <c r="A531" s="1" t="n">
        <v>33724</v>
      </c>
      <c r="B531" t="s">
        <v>276</v>
      </c>
      <c r="C531" t="n">
        <v>2</v>
      </c>
      <c r="D531" t="n">
        <v>508</v>
      </c>
      <c r="E531" t="s">
        <v>268</v>
      </c>
      <c r="F531" t="n">
        <v>3201</v>
      </c>
      <c r="G531" t="s">
        <v>250</v>
      </c>
      <c r="H531" t="s">
        <v>251</v>
      </c>
      <c r="I531" t="n">
        <v>5</v>
      </c>
      <c r="J531" t="n">
        <v>458</v>
      </c>
      <c r="K531" t="s">
        <v>252</v>
      </c>
      <c r="L531" t="n">
        <v>151</v>
      </c>
      <c r="M531" t="n">
        <v>0.13</v>
      </c>
      <c r="N531" t="n">
        <v>0</v>
      </c>
    </row>
    <row r="532" spans="1:20">
      <c r="A532" s="1" t="n">
        <v>33724</v>
      </c>
      <c r="B532" t="s">
        <v>276</v>
      </c>
      <c r="C532" t="n">
        <v>3</v>
      </c>
      <c r="D532" t="n">
        <v>411</v>
      </c>
      <c r="E532" t="s">
        <v>282</v>
      </c>
      <c r="F532" t="n">
        <v>3201</v>
      </c>
      <c r="G532" t="s">
        <v>250</v>
      </c>
      <c r="H532" t="s">
        <v>251</v>
      </c>
      <c r="I532" t="n">
        <v>5</v>
      </c>
      <c r="J532" t="n">
        <v>595</v>
      </c>
      <c r="K532" t="s">
        <v>290</v>
      </c>
      <c r="L532" t="n">
        <v>84</v>
      </c>
      <c r="M532" t="n">
        <v>0</v>
      </c>
      <c r="N532" t="n">
        <v>0</v>
      </c>
    </row>
    <row r="533" spans="1:20">
      <c r="A533" s="1" t="n">
        <v>33724</v>
      </c>
      <c r="B533" t="s">
        <v>276</v>
      </c>
      <c r="C533" t="n">
        <v>4</v>
      </c>
      <c r="D533" t="n">
        <v>20</v>
      </c>
      <c r="E533" t="s">
        <v>249</v>
      </c>
      <c r="F533" t="n">
        <v>3201</v>
      </c>
      <c r="G533" t="s">
        <v>250</v>
      </c>
      <c r="H533" t="s">
        <v>251</v>
      </c>
      <c r="I533" t="n">
        <v>5</v>
      </c>
      <c r="J533" t="n">
        <v>458</v>
      </c>
      <c r="K533" t="s">
        <v>252</v>
      </c>
      <c r="L533" t="n">
        <v>470</v>
      </c>
      <c r="M533" t="n">
        <v>0.08</v>
      </c>
      <c r="N533" t="n">
        <v>22.3</v>
      </c>
      <c r="O533" t="s">
        <v>274</v>
      </c>
      <c r="P533" t="s">
        <v>275</v>
      </c>
      <c r="Q533" t="s">
        <v>275</v>
      </c>
      <c r="R533" t="s">
        <v>255</v>
      </c>
      <c r="S533" t="s">
        <v>251</v>
      </c>
      <c r="T533" t="n">
        <v>5</v>
      </c>
    </row>
    <row r="534" spans="1:20">
      <c r="A534" s="1" t="n">
        <v>33755</v>
      </c>
      <c r="B534" t="s">
        <v>248</v>
      </c>
      <c r="C534" t="n">
        <v>2</v>
      </c>
      <c r="D534" t="n">
        <v>508</v>
      </c>
      <c r="E534" t="s">
        <v>268</v>
      </c>
      <c r="F534" t="n">
        <v>3201</v>
      </c>
      <c r="G534" t="s">
        <v>250</v>
      </c>
      <c r="H534" t="s">
        <v>251</v>
      </c>
      <c r="I534" t="n">
        <v>5</v>
      </c>
      <c r="J534" t="n">
        <v>795</v>
      </c>
      <c r="K534" t="s">
        <v>262</v>
      </c>
      <c r="L534" t="n">
        <v>197</v>
      </c>
      <c r="M534" t="n">
        <v>0.18</v>
      </c>
      <c r="N534" t="n">
        <v>0</v>
      </c>
    </row>
    <row r="535" spans="1:20">
      <c r="A535" s="1" t="n">
        <v>33755</v>
      </c>
      <c r="B535" t="s">
        <v>248</v>
      </c>
      <c r="C535" t="n">
        <v>6</v>
      </c>
      <c r="D535" t="n">
        <v>20</v>
      </c>
      <c r="E535" t="s">
        <v>249</v>
      </c>
      <c r="F535" t="n">
        <v>3201</v>
      </c>
      <c r="G535" t="s">
        <v>250</v>
      </c>
      <c r="H535" t="s">
        <v>251</v>
      </c>
      <c r="I535" t="n">
        <v>5</v>
      </c>
      <c r="J535" t="n">
        <v>280</v>
      </c>
      <c r="K535" t="s">
        <v>273</v>
      </c>
      <c r="L535" t="n">
        <v>203</v>
      </c>
      <c r="M535" t="n">
        <v>0.06</v>
      </c>
      <c r="N535" t="n">
        <v>40.9</v>
      </c>
      <c r="O535" t="s">
        <v>253</v>
      </c>
      <c r="P535" t="s">
        <v>254</v>
      </c>
      <c r="Q535" t="s">
        <v>254</v>
      </c>
      <c r="R535" t="s">
        <v>255</v>
      </c>
      <c r="S535" t="s">
        <v>251</v>
      </c>
      <c r="T535" t="n">
        <v>5</v>
      </c>
    </row>
    <row r="536" spans="1:20">
      <c r="A536" s="1" t="n">
        <v>33755</v>
      </c>
      <c r="B536" t="s">
        <v>248</v>
      </c>
      <c r="C536" t="n">
        <v>7</v>
      </c>
      <c r="D536" t="n">
        <v>20</v>
      </c>
      <c r="E536" t="s">
        <v>249</v>
      </c>
      <c r="F536" t="n">
        <v>3201</v>
      </c>
      <c r="G536" t="s">
        <v>250</v>
      </c>
      <c r="H536" t="s">
        <v>251</v>
      </c>
      <c r="I536" t="n">
        <v>5</v>
      </c>
      <c r="J536" t="n">
        <v>458</v>
      </c>
      <c r="K536" t="s">
        <v>252</v>
      </c>
      <c r="L536" t="n">
        <v>247</v>
      </c>
      <c r="M536" t="n">
        <v>0.1</v>
      </c>
      <c r="N536" t="n">
        <v>34.4</v>
      </c>
      <c r="O536" t="s">
        <v>253</v>
      </c>
      <c r="P536" t="s">
        <v>254</v>
      </c>
      <c r="Q536" t="s">
        <v>254</v>
      </c>
      <c r="R536" t="s">
        <v>255</v>
      </c>
      <c r="S536" t="s">
        <v>251</v>
      </c>
      <c r="T536" t="n">
        <v>5</v>
      </c>
    </row>
    <row r="537" spans="1:20">
      <c r="A537" s="1" t="n">
        <v>33755</v>
      </c>
      <c r="B537" t="s">
        <v>248</v>
      </c>
      <c r="C537" t="n">
        <v>8</v>
      </c>
      <c r="D537" t="n">
        <v>20</v>
      </c>
      <c r="E537" t="s">
        <v>249</v>
      </c>
      <c r="F537" t="n">
        <v>3201</v>
      </c>
      <c r="G537" t="s">
        <v>250</v>
      </c>
      <c r="H537" t="s">
        <v>251</v>
      </c>
      <c r="I537" t="n">
        <v>5</v>
      </c>
      <c r="J537" t="n">
        <v>458</v>
      </c>
      <c r="K537" t="s">
        <v>252</v>
      </c>
      <c r="L537" t="n">
        <v>607</v>
      </c>
      <c r="M537" t="n">
        <v>0.1</v>
      </c>
      <c r="N537" t="n">
        <v>37.2</v>
      </c>
      <c r="O537" t="s">
        <v>253</v>
      </c>
      <c r="P537" t="s">
        <v>254</v>
      </c>
      <c r="Q537" t="s">
        <v>254</v>
      </c>
      <c r="R537" t="s">
        <v>255</v>
      </c>
      <c r="S537" t="s">
        <v>251</v>
      </c>
      <c r="T537" t="n">
        <v>5</v>
      </c>
    </row>
    <row r="538" spans="1:20">
      <c r="A538" s="1" t="n">
        <v>33755</v>
      </c>
      <c r="B538" t="s">
        <v>248</v>
      </c>
      <c r="C538" t="n">
        <v>9</v>
      </c>
      <c r="D538" t="n">
        <v>20</v>
      </c>
      <c r="E538" t="s">
        <v>249</v>
      </c>
      <c r="F538" t="n">
        <v>3201</v>
      </c>
      <c r="G538" t="s">
        <v>250</v>
      </c>
      <c r="H538" t="s">
        <v>251</v>
      </c>
      <c r="I538" t="n">
        <v>5</v>
      </c>
      <c r="J538" t="n">
        <v>458</v>
      </c>
      <c r="K538" t="s">
        <v>252</v>
      </c>
      <c r="L538" t="n">
        <v>217</v>
      </c>
      <c r="M538" t="n">
        <v>0.1</v>
      </c>
      <c r="N538" t="n">
        <v>35.4</v>
      </c>
      <c r="O538" t="s">
        <v>253</v>
      </c>
      <c r="P538" t="s">
        <v>254</v>
      </c>
      <c r="Q538" t="s">
        <v>254</v>
      </c>
      <c r="R538" t="s">
        <v>255</v>
      </c>
      <c r="S538" t="s">
        <v>251</v>
      </c>
      <c r="T538" t="n">
        <v>5</v>
      </c>
    </row>
    <row r="539" spans="1:20">
      <c r="A539" s="1" t="n">
        <v>33755</v>
      </c>
      <c r="B539" t="s">
        <v>248</v>
      </c>
      <c r="C539" t="n">
        <v>10</v>
      </c>
      <c r="D539" t="n">
        <v>20</v>
      </c>
      <c r="E539" t="s">
        <v>249</v>
      </c>
      <c r="F539" t="n">
        <v>3201</v>
      </c>
      <c r="G539" t="s">
        <v>250</v>
      </c>
      <c r="H539" t="s">
        <v>251</v>
      </c>
      <c r="I539" t="n">
        <v>5</v>
      </c>
      <c r="J539" t="n">
        <v>940</v>
      </c>
      <c r="K539" t="s">
        <v>257</v>
      </c>
      <c r="L539" t="n">
        <v>67</v>
      </c>
      <c r="M539" t="n">
        <v>5.5</v>
      </c>
      <c r="N539" t="n">
        <v>10.8</v>
      </c>
      <c r="O539" t="s">
        <v>253</v>
      </c>
      <c r="P539" t="s">
        <v>254</v>
      </c>
      <c r="Q539" t="s">
        <v>254</v>
      </c>
      <c r="R539" t="s">
        <v>255</v>
      </c>
      <c r="S539" t="s">
        <v>251</v>
      </c>
      <c r="T539" t="n">
        <v>5</v>
      </c>
    </row>
    <row r="540" spans="1:20">
      <c r="A540" s="1" t="n">
        <v>33755</v>
      </c>
      <c r="B540" t="s">
        <v>276</v>
      </c>
      <c r="C540" t="n">
        <v>1</v>
      </c>
      <c r="D540" t="n">
        <v>20</v>
      </c>
      <c r="E540" t="s">
        <v>249</v>
      </c>
      <c r="F540" t="n">
        <v>3201</v>
      </c>
      <c r="G540" t="s">
        <v>250</v>
      </c>
      <c r="H540" t="s">
        <v>251</v>
      </c>
      <c r="I540" t="n">
        <v>5</v>
      </c>
      <c r="J540" t="n">
        <v>280</v>
      </c>
      <c r="K540" t="s">
        <v>273</v>
      </c>
      <c r="L540" t="n">
        <v>317</v>
      </c>
      <c r="M540" t="n">
        <v>0.02</v>
      </c>
      <c r="N540" t="n">
        <v>42.2</v>
      </c>
      <c r="O540" t="s">
        <v>274</v>
      </c>
      <c r="P540" t="s">
        <v>275</v>
      </c>
      <c r="Q540" t="s">
        <v>275</v>
      </c>
      <c r="R540" t="s">
        <v>255</v>
      </c>
      <c r="S540" t="s">
        <v>251</v>
      </c>
      <c r="T540" t="n">
        <v>5</v>
      </c>
    </row>
    <row r="541" spans="1:20">
      <c r="A541" s="1" t="n">
        <v>33755</v>
      </c>
      <c r="B541" t="s">
        <v>276</v>
      </c>
      <c r="C541" t="n">
        <v>2</v>
      </c>
      <c r="D541" t="n">
        <v>20</v>
      </c>
      <c r="E541" t="s">
        <v>249</v>
      </c>
      <c r="F541" t="n">
        <v>3201</v>
      </c>
      <c r="G541" t="s">
        <v>250</v>
      </c>
      <c r="H541" t="s">
        <v>251</v>
      </c>
      <c r="I541" t="n">
        <v>5</v>
      </c>
      <c r="J541" t="n">
        <v>280</v>
      </c>
      <c r="K541" t="s">
        <v>273</v>
      </c>
      <c r="L541" t="n">
        <v>309</v>
      </c>
      <c r="M541" t="n">
        <v>0.02</v>
      </c>
      <c r="N541" t="n">
        <v>40.7</v>
      </c>
      <c r="O541" t="s">
        <v>274</v>
      </c>
      <c r="P541" t="s">
        <v>275</v>
      </c>
      <c r="Q541" t="s">
        <v>275</v>
      </c>
      <c r="R541" t="s">
        <v>255</v>
      </c>
      <c r="S541" t="s">
        <v>251</v>
      </c>
      <c r="T541" t="n">
        <v>5</v>
      </c>
    </row>
    <row r="542" spans="1:20">
      <c r="A542" s="1" t="n">
        <v>33755</v>
      </c>
      <c r="B542" t="s">
        <v>276</v>
      </c>
      <c r="C542" t="n">
        <v>3</v>
      </c>
      <c r="D542" t="n">
        <v>20</v>
      </c>
      <c r="E542" t="s">
        <v>249</v>
      </c>
      <c r="F542" t="n">
        <v>3201</v>
      </c>
      <c r="G542" t="s">
        <v>250</v>
      </c>
      <c r="H542" t="s">
        <v>251</v>
      </c>
      <c r="I542" t="n">
        <v>5</v>
      </c>
      <c r="J542" t="n">
        <v>458</v>
      </c>
      <c r="K542" t="s">
        <v>252</v>
      </c>
      <c r="L542" t="n">
        <v>193</v>
      </c>
      <c r="M542" t="n">
        <v>0.19</v>
      </c>
      <c r="N542" t="n">
        <v>21.3</v>
      </c>
      <c r="O542" t="s">
        <v>274</v>
      </c>
      <c r="P542" t="s">
        <v>275</v>
      </c>
      <c r="Q542" t="s">
        <v>275</v>
      </c>
      <c r="R542" t="s">
        <v>255</v>
      </c>
      <c r="S542" t="s">
        <v>251</v>
      </c>
      <c r="T542" t="n">
        <v>5</v>
      </c>
    </row>
    <row r="543" spans="1:20">
      <c r="A543" s="1" t="n">
        <v>33755</v>
      </c>
      <c r="B543" t="s">
        <v>276</v>
      </c>
      <c r="C543" t="n">
        <v>4</v>
      </c>
      <c r="D543" t="n">
        <v>20</v>
      </c>
      <c r="E543" t="s">
        <v>249</v>
      </c>
      <c r="F543" t="n">
        <v>3201</v>
      </c>
      <c r="G543" t="s">
        <v>250</v>
      </c>
      <c r="H543" t="s">
        <v>251</v>
      </c>
      <c r="I543" t="n">
        <v>5</v>
      </c>
      <c r="J543" t="n">
        <v>458</v>
      </c>
      <c r="K543" t="s">
        <v>252</v>
      </c>
      <c r="L543" t="n">
        <v>292</v>
      </c>
      <c r="M543" t="n">
        <v>0.2</v>
      </c>
      <c r="N543" t="n">
        <v>21.1</v>
      </c>
      <c r="O543" t="s">
        <v>274</v>
      </c>
      <c r="P543" t="s">
        <v>275</v>
      </c>
      <c r="Q543" t="s">
        <v>275</v>
      </c>
      <c r="R543" t="s">
        <v>255</v>
      </c>
      <c r="S543" t="s">
        <v>251</v>
      </c>
      <c r="T543" t="n">
        <v>5</v>
      </c>
    </row>
    <row r="544" spans="1:20">
      <c r="A544" s="1" t="n">
        <v>33755</v>
      </c>
      <c r="B544" t="s">
        <v>276</v>
      </c>
      <c r="C544" t="n">
        <v>5</v>
      </c>
      <c r="D544" t="n">
        <v>20</v>
      </c>
      <c r="E544" t="s">
        <v>249</v>
      </c>
      <c r="F544" t="n">
        <v>3201</v>
      </c>
      <c r="G544" t="s">
        <v>250</v>
      </c>
      <c r="H544" t="s">
        <v>251</v>
      </c>
      <c r="I544" t="n">
        <v>5</v>
      </c>
      <c r="J544" t="n">
        <v>580</v>
      </c>
      <c r="K544" t="s">
        <v>270</v>
      </c>
      <c r="L544" t="n">
        <v>155</v>
      </c>
      <c r="M544" t="n">
        <v>0.03</v>
      </c>
      <c r="N544" t="n">
        <v>39.6</v>
      </c>
      <c r="O544" t="s">
        <v>274</v>
      </c>
      <c r="P544" t="s">
        <v>275</v>
      </c>
      <c r="Q544" t="s">
        <v>275</v>
      </c>
      <c r="R544" t="s">
        <v>255</v>
      </c>
      <c r="S544" t="s">
        <v>251</v>
      </c>
      <c r="T544" t="n">
        <v>5</v>
      </c>
    </row>
    <row r="545" spans="1:20">
      <c r="A545" s="1" t="n">
        <v>33785</v>
      </c>
      <c r="B545" t="s">
        <v>248</v>
      </c>
      <c r="C545" t="n">
        <v>3</v>
      </c>
      <c r="D545" t="n">
        <v>20</v>
      </c>
      <c r="E545" t="s">
        <v>249</v>
      </c>
      <c r="F545" t="n">
        <v>3201</v>
      </c>
      <c r="G545" t="s">
        <v>250</v>
      </c>
      <c r="H545" t="s">
        <v>251</v>
      </c>
      <c r="I545" t="n">
        <v>5</v>
      </c>
      <c r="J545" t="n">
        <v>458</v>
      </c>
      <c r="K545" t="s">
        <v>252</v>
      </c>
      <c r="L545" t="n">
        <v>503</v>
      </c>
      <c r="M545" t="n">
        <v>0.1</v>
      </c>
      <c r="N545" t="n">
        <v>37.3</v>
      </c>
      <c r="O545" t="s">
        <v>253</v>
      </c>
      <c r="P545" t="s">
        <v>254</v>
      </c>
      <c r="Q545" t="s">
        <v>254</v>
      </c>
      <c r="R545" t="s">
        <v>255</v>
      </c>
      <c r="S545" t="s">
        <v>251</v>
      </c>
      <c r="T545" t="n">
        <v>5</v>
      </c>
    </row>
    <row r="546" spans="1:20">
      <c r="A546" s="1" t="n">
        <v>33785</v>
      </c>
      <c r="B546" t="s">
        <v>248</v>
      </c>
      <c r="C546" t="n">
        <v>4</v>
      </c>
      <c r="D546" t="n">
        <v>20</v>
      </c>
      <c r="E546" t="s">
        <v>249</v>
      </c>
      <c r="F546" t="n">
        <v>3201</v>
      </c>
      <c r="G546" t="s">
        <v>250</v>
      </c>
      <c r="H546" t="s">
        <v>251</v>
      </c>
      <c r="I546" t="n">
        <v>5</v>
      </c>
      <c r="J546" t="n">
        <v>458</v>
      </c>
      <c r="K546" t="s">
        <v>252</v>
      </c>
      <c r="L546" t="n">
        <v>348</v>
      </c>
      <c r="M546" t="n">
        <v>0.1</v>
      </c>
      <c r="N546" t="n">
        <v>34.8</v>
      </c>
      <c r="O546" t="s">
        <v>253</v>
      </c>
      <c r="P546" t="s">
        <v>254</v>
      </c>
      <c r="Q546" t="s">
        <v>254</v>
      </c>
      <c r="R546" t="s">
        <v>255</v>
      </c>
      <c r="S546" t="s">
        <v>251</v>
      </c>
      <c r="T546" t="n">
        <v>5</v>
      </c>
    </row>
    <row r="547" spans="1:20">
      <c r="A547" s="1" t="n">
        <v>33785</v>
      </c>
      <c r="B547" t="s">
        <v>248</v>
      </c>
      <c r="C547" t="n">
        <v>5</v>
      </c>
      <c r="D547" t="n">
        <v>20</v>
      </c>
      <c r="E547" t="s">
        <v>249</v>
      </c>
      <c r="F547" t="n">
        <v>3201</v>
      </c>
      <c r="G547" t="s">
        <v>250</v>
      </c>
      <c r="H547" t="s">
        <v>251</v>
      </c>
      <c r="I547" t="n">
        <v>5</v>
      </c>
      <c r="J547" t="n">
        <v>458</v>
      </c>
      <c r="K547" t="s">
        <v>252</v>
      </c>
      <c r="L547" t="n">
        <v>134</v>
      </c>
      <c r="M547" t="n">
        <v>0.1</v>
      </c>
      <c r="N547" t="n">
        <v>36.9</v>
      </c>
      <c r="O547" t="s">
        <v>253</v>
      </c>
      <c r="P547" t="s">
        <v>254</v>
      </c>
      <c r="Q547" t="s">
        <v>254</v>
      </c>
      <c r="R547" t="s">
        <v>255</v>
      </c>
      <c r="S547" t="s">
        <v>251</v>
      </c>
      <c r="T547" t="n">
        <v>5</v>
      </c>
    </row>
    <row r="548" spans="1:20">
      <c r="A548" s="1" t="n">
        <v>33785</v>
      </c>
      <c r="B548" t="s">
        <v>248</v>
      </c>
      <c r="C548" t="n">
        <v>6</v>
      </c>
      <c r="D548" t="n">
        <v>20</v>
      </c>
      <c r="E548" t="s">
        <v>249</v>
      </c>
      <c r="F548" t="n">
        <v>3201</v>
      </c>
      <c r="G548" t="s">
        <v>250</v>
      </c>
      <c r="H548" t="s">
        <v>251</v>
      </c>
      <c r="I548" t="n">
        <v>5</v>
      </c>
      <c r="J548" t="n">
        <v>580</v>
      </c>
      <c r="K548" t="s">
        <v>270</v>
      </c>
      <c r="L548" t="n">
        <v>232</v>
      </c>
      <c r="M548" t="n">
        <v>0.1</v>
      </c>
      <c r="N548" t="n">
        <v>46.5</v>
      </c>
      <c r="O548" t="s">
        <v>253</v>
      </c>
      <c r="P548" t="s">
        <v>254</v>
      </c>
      <c r="Q548" t="s">
        <v>254</v>
      </c>
      <c r="R548" t="s">
        <v>255</v>
      </c>
      <c r="S548" t="s">
        <v>251</v>
      </c>
      <c r="T548" t="n">
        <v>5</v>
      </c>
    </row>
    <row r="549" spans="1:20">
      <c r="A549" s="1" t="n">
        <v>33785</v>
      </c>
      <c r="B549" t="s">
        <v>276</v>
      </c>
      <c r="C549" t="n">
        <v>2</v>
      </c>
      <c r="D549" t="n">
        <v>508</v>
      </c>
      <c r="E549" t="s">
        <v>268</v>
      </c>
      <c r="F549" t="n">
        <v>3201</v>
      </c>
      <c r="G549" t="s">
        <v>250</v>
      </c>
      <c r="H549" t="s">
        <v>251</v>
      </c>
      <c r="I549" t="n">
        <v>5</v>
      </c>
      <c r="J549" t="n">
        <v>458</v>
      </c>
      <c r="K549" t="s">
        <v>252</v>
      </c>
      <c r="L549" t="n">
        <v>196</v>
      </c>
      <c r="M549" t="n">
        <v>0.13</v>
      </c>
      <c r="N549" t="n">
        <v>0</v>
      </c>
    </row>
    <row r="550" spans="1:20">
      <c r="A550" s="1" t="n">
        <v>33785</v>
      </c>
      <c r="B550" t="s">
        <v>276</v>
      </c>
      <c r="C550" t="n">
        <v>3</v>
      </c>
      <c r="D550" t="n">
        <v>20</v>
      </c>
      <c r="E550" t="s">
        <v>249</v>
      </c>
      <c r="F550" t="n">
        <v>3201</v>
      </c>
      <c r="G550" t="s">
        <v>250</v>
      </c>
      <c r="H550" t="s">
        <v>251</v>
      </c>
      <c r="I550" t="n">
        <v>5</v>
      </c>
      <c r="J550" t="n">
        <v>280</v>
      </c>
      <c r="K550" t="s">
        <v>273</v>
      </c>
      <c r="L550" t="n">
        <v>355</v>
      </c>
      <c r="M550" t="n">
        <v>0.04</v>
      </c>
      <c r="N550" t="n">
        <v>32.2</v>
      </c>
      <c r="O550" t="s">
        <v>274</v>
      </c>
      <c r="P550" t="s">
        <v>275</v>
      </c>
      <c r="Q550" t="s">
        <v>275</v>
      </c>
      <c r="R550" t="s">
        <v>255</v>
      </c>
      <c r="S550" t="s">
        <v>251</v>
      </c>
      <c r="T550" t="n">
        <v>5</v>
      </c>
    </row>
    <row r="551" spans="1:20">
      <c r="A551" s="1" t="n">
        <v>33785</v>
      </c>
      <c r="B551" t="s">
        <v>276</v>
      </c>
      <c r="C551" t="n">
        <v>4</v>
      </c>
      <c r="D551" t="n">
        <v>20</v>
      </c>
      <c r="E551" t="s">
        <v>249</v>
      </c>
      <c r="F551" t="n">
        <v>3201</v>
      </c>
      <c r="G551" t="s">
        <v>250</v>
      </c>
      <c r="H551" t="s">
        <v>251</v>
      </c>
      <c r="I551" t="n">
        <v>5</v>
      </c>
      <c r="J551" t="n">
        <v>280</v>
      </c>
      <c r="K551" t="s">
        <v>273</v>
      </c>
      <c r="L551" t="n">
        <v>290</v>
      </c>
      <c r="M551" t="n">
        <v>0.01</v>
      </c>
      <c r="N551" t="n">
        <v>41</v>
      </c>
      <c r="O551" t="s">
        <v>274</v>
      </c>
      <c r="P551" t="s">
        <v>275</v>
      </c>
      <c r="Q551" t="s">
        <v>275</v>
      </c>
      <c r="R551" t="s">
        <v>255</v>
      </c>
      <c r="S551" t="s">
        <v>251</v>
      </c>
      <c r="T551" t="n">
        <v>5</v>
      </c>
    </row>
    <row r="552" spans="1:20">
      <c r="A552" s="1" t="n">
        <v>33785</v>
      </c>
      <c r="B552" t="s">
        <v>276</v>
      </c>
      <c r="C552" t="n">
        <v>5</v>
      </c>
      <c r="D552" t="n">
        <v>20</v>
      </c>
      <c r="E552" t="s">
        <v>249</v>
      </c>
      <c r="F552" t="n">
        <v>3201</v>
      </c>
      <c r="G552" t="s">
        <v>250</v>
      </c>
      <c r="H552" t="s">
        <v>251</v>
      </c>
      <c r="I552" t="n">
        <v>5</v>
      </c>
      <c r="J552" t="n">
        <v>325</v>
      </c>
      <c r="K552" t="s">
        <v>287</v>
      </c>
      <c r="L552" t="n">
        <v>694</v>
      </c>
      <c r="M552" t="n">
        <v>0.96</v>
      </c>
      <c r="N552" t="n">
        <v>28.6</v>
      </c>
      <c r="O552" t="s">
        <v>274</v>
      </c>
      <c r="P552" t="s">
        <v>275</v>
      </c>
      <c r="Q552" t="s">
        <v>275</v>
      </c>
      <c r="R552" t="s">
        <v>255</v>
      </c>
      <c r="S552" t="s">
        <v>251</v>
      </c>
      <c r="T552" t="n">
        <v>5</v>
      </c>
    </row>
    <row r="553" spans="1:20">
      <c r="A553" s="1" t="n">
        <v>33785</v>
      </c>
      <c r="B553" t="s">
        <v>276</v>
      </c>
      <c r="C553" t="n">
        <v>6</v>
      </c>
      <c r="D553" t="n">
        <v>20</v>
      </c>
      <c r="E553" t="s">
        <v>249</v>
      </c>
      <c r="F553" t="n">
        <v>3201</v>
      </c>
      <c r="G553" t="s">
        <v>250</v>
      </c>
      <c r="H553" t="s">
        <v>251</v>
      </c>
      <c r="I553" t="n">
        <v>5</v>
      </c>
      <c r="J553" t="n">
        <v>458</v>
      </c>
      <c r="K553" t="s">
        <v>252</v>
      </c>
      <c r="L553" t="n">
        <v>207</v>
      </c>
      <c r="M553" t="n">
        <v>0.06</v>
      </c>
      <c r="N553" t="n">
        <v>31.1</v>
      </c>
      <c r="O553" t="s">
        <v>274</v>
      </c>
      <c r="P553" t="s">
        <v>275</v>
      </c>
      <c r="Q553" t="s">
        <v>275</v>
      </c>
      <c r="R553" t="s">
        <v>255</v>
      </c>
      <c r="S553" t="s">
        <v>251</v>
      </c>
      <c r="T553" t="n">
        <v>5</v>
      </c>
    </row>
    <row r="554" spans="1:20">
      <c r="A554" s="1" t="n">
        <v>33785</v>
      </c>
      <c r="B554" t="s">
        <v>276</v>
      </c>
      <c r="C554" t="n">
        <v>7</v>
      </c>
      <c r="D554" t="n">
        <v>20</v>
      </c>
      <c r="E554" t="s">
        <v>249</v>
      </c>
      <c r="F554" t="n">
        <v>3201</v>
      </c>
      <c r="G554" t="s">
        <v>250</v>
      </c>
      <c r="H554" t="s">
        <v>251</v>
      </c>
      <c r="I554" t="n">
        <v>5</v>
      </c>
      <c r="J554" t="n">
        <v>458</v>
      </c>
      <c r="K554" t="s">
        <v>252</v>
      </c>
      <c r="L554" t="n">
        <v>142</v>
      </c>
      <c r="M554" t="n">
        <v>0.21</v>
      </c>
      <c r="N554" t="n">
        <v>22</v>
      </c>
      <c r="O554" t="s">
        <v>274</v>
      </c>
      <c r="P554" t="s">
        <v>275</v>
      </c>
      <c r="Q554" t="s">
        <v>275</v>
      </c>
      <c r="R554" t="s">
        <v>255</v>
      </c>
      <c r="S554" t="s">
        <v>251</v>
      </c>
      <c r="T554" t="n">
        <v>5</v>
      </c>
    </row>
    <row r="555" spans="1:20">
      <c r="A555" s="1" t="n">
        <v>33816</v>
      </c>
      <c r="B555" t="s">
        <v>248</v>
      </c>
      <c r="C555" t="n">
        <v>1</v>
      </c>
      <c r="D555" t="n">
        <v>20</v>
      </c>
      <c r="E555" t="s">
        <v>249</v>
      </c>
      <c r="F555" t="n">
        <v>3201</v>
      </c>
      <c r="G555" t="s">
        <v>250</v>
      </c>
      <c r="H555" t="s">
        <v>251</v>
      </c>
      <c r="I555" t="n">
        <v>5</v>
      </c>
      <c r="J555" t="n">
        <v>280</v>
      </c>
      <c r="K555" t="s">
        <v>273</v>
      </c>
      <c r="L555" t="n">
        <v>286</v>
      </c>
      <c r="M555" t="n">
        <v>0.05</v>
      </c>
      <c r="N555" t="n">
        <v>43.8</v>
      </c>
      <c r="O555" t="s">
        <v>253</v>
      </c>
      <c r="P555" t="s">
        <v>254</v>
      </c>
      <c r="Q555" t="s">
        <v>254</v>
      </c>
      <c r="R555" t="s">
        <v>255</v>
      </c>
      <c r="S555" t="s">
        <v>251</v>
      </c>
      <c r="T555" t="n">
        <v>5</v>
      </c>
    </row>
    <row r="556" spans="1:20">
      <c r="A556" s="1" t="n">
        <v>33816</v>
      </c>
      <c r="B556" t="s">
        <v>248</v>
      </c>
      <c r="C556" t="n">
        <v>3</v>
      </c>
      <c r="D556" t="n">
        <v>20</v>
      </c>
      <c r="E556" t="s">
        <v>249</v>
      </c>
      <c r="F556" t="n">
        <v>3201</v>
      </c>
      <c r="G556" t="s">
        <v>250</v>
      </c>
      <c r="H556" t="s">
        <v>251</v>
      </c>
      <c r="I556" t="n">
        <v>5</v>
      </c>
      <c r="J556" t="n">
        <v>458</v>
      </c>
      <c r="K556" t="s">
        <v>252</v>
      </c>
      <c r="L556" t="n">
        <v>140</v>
      </c>
      <c r="M556" t="n">
        <v>0.1</v>
      </c>
      <c r="N556" t="n">
        <v>33.5</v>
      </c>
      <c r="O556" t="s">
        <v>253</v>
      </c>
      <c r="P556" t="s">
        <v>254</v>
      </c>
      <c r="Q556" t="s">
        <v>254</v>
      </c>
      <c r="R556" t="s">
        <v>255</v>
      </c>
      <c r="S556" t="s">
        <v>251</v>
      </c>
      <c r="T556" t="n">
        <v>5</v>
      </c>
    </row>
    <row r="557" spans="1:20">
      <c r="A557" s="1" t="n">
        <v>33816</v>
      </c>
      <c r="B557" t="s">
        <v>248</v>
      </c>
      <c r="C557" t="n">
        <v>4</v>
      </c>
      <c r="D557" t="n">
        <v>20</v>
      </c>
      <c r="E557" t="s">
        <v>249</v>
      </c>
      <c r="F557" t="n">
        <v>3201</v>
      </c>
      <c r="G557" t="s">
        <v>250</v>
      </c>
      <c r="H557" t="s">
        <v>251</v>
      </c>
      <c r="I557" t="n">
        <v>5</v>
      </c>
      <c r="J557" t="n">
        <v>458</v>
      </c>
      <c r="K557" t="s">
        <v>252</v>
      </c>
      <c r="L557" t="n">
        <v>275</v>
      </c>
      <c r="M557" t="n">
        <v>0.2</v>
      </c>
      <c r="N557" t="n">
        <v>21.3</v>
      </c>
      <c r="O557" t="s">
        <v>253</v>
      </c>
      <c r="P557" t="s">
        <v>254</v>
      </c>
      <c r="Q557" t="s">
        <v>254</v>
      </c>
      <c r="R557" t="s">
        <v>255</v>
      </c>
      <c r="S557" t="s">
        <v>251</v>
      </c>
      <c r="T557" t="n">
        <v>5</v>
      </c>
    </row>
    <row r="558" spans="1:20">
      <c r="A558" s="1" t="n">
        <v>33816</v>
      </c>
      <c r="B558" t="s">
        <v>248</v>
      </c>
      <c r="C558" t="n">
        <v>5</v>
      </c>
      <c r="D558" t="n">
        <v>20</v>
      </c>
      <c r="E558" t="s">
        <v>249</v>
      </c>
      <c r="F558" t="n">
        <v>3201</v>
      </c>
      <c r="G558" t="s">
        <v>250</v>
      </c>
      <c r="H558" t="s">
        <v>251</v>
      </c>
      <c r="I558" t="n">
        <v>5</v>
      </c>
      <c r="J558" t="n">
        <v>580</v>
      </c>
      <c r="K558" t="s">
        <v>270</v>
      </c>
      <c r="L558" t="n">
        <v>285</v>
      </c>
      <c r="M558" t="n">
        <v>0.1</v>
      </c>
      <c r="N558" t="n">
        <v>46.4</v>
      </c>
      <c r="O558" t="s">
        <v>253</v>
      </c>
      <c r="P558" t="s">
        <v>254</v>
      </c>
      <c r="Q558" t="s">
        <v>254</v>
      </c>
      <c r="R558" t="s">
        <v>255</v>
      </c>
      <c r="S558" t="s">
        <v>251</v>
      </c>
      <c r="T558" t="n">
        <v>5</v>
      </c>
    </row>
    <row r="559" spans="1:20">
      <c r="A559" s="1" t="n">
        <v>33816</v>
      </c>
      <c r="B559" t="s">
        <v>276</v>
      </c>
      <c r="C559" t="n">
        <v>1</v>
      </c>
      <c r="D559" t="n">
        <v>311</v>
      </c>
      <c r="E559" t="s">
        <v>293</v>
      </c>
      <c r="F559" t="n">
        <v>3201</v>
      </c>
      <c r="G559" t="s">
        <v>250</v>
      </c>
      <c r="H559" t="s">
        <v>251</v>
      </c>
      <c r="I559" t="n">
        <v>5</v>
      </c>
      <c r="J559" t="n">
        <v>595</v>
      </c>
      <c r="K559" t="s">
        <v>290</v>
      </c>
      <c r="L559" t="n">
        <v>201</v>
      </c>
      <c r="M559" t="n">
        <v>0</v>
      </c>
      <c r="N559" t="n">
        <v>0</v>
      </c>
    </row>
    <row r="560" spans="1:20">
      <c r="A560" s="1" t="n">
        <v>33816</v>
      </c>
      <c r="B560" t="s">
        <v>276</v>
      </c>
      <c r="C560" t="n">
        <v>2</v>
      </c>
      <c r="D560" t="n">
        <v>20</v>
      </c>
      <c r="E560" t="s">
        <v>249</v>
      </c>
      <c r="F560" t="n">
        <v>3201</v>
      </c>
      <c r="G560" t="s">
        <v>250</v>
      </c>
      <c r="H560" t="s">
        <v>251</v>
      </c>
      <c r="I560" t="n">
        <v>5</v>
      </c>
      <c r="J560" t="n">
        <v>458</v>
      </c>
      <c r="K560" t="s">
        <v>252</v>
      </c>
      <c r="L560" t="n">
        <v>318</v>
      </c>
      <c r="M560" t="n">
        <v>0.23</v>
      </c>
      <c r="N560" t="n">
        <v>21.5</v>
      </c>
      <c r="O560" t="s">
        <v>274</v>
      </c>
      <c r="P560" t="s">
        <v>275</v>
      </c>
      <c r="Q560" t="s">
        <v>275</v>
      </c>
      <c r="R560" t="s">
        <v>255</v>
      </c>
      <c r="S560" t="s">
        <v>251</v>
      </c>
      <c r="T560" t="n">
        <v>5</v>
      </c>
    </row>
    <row r="561" spans="1:20">
      <c r="A561" s="1" t="n">
        <v>33816</v>
      </c>
      <c r="B561" t="s">
        <v>276</v>
      </c>
      <c r="C561" t="n">
        <v>3</v>
      </c>
      <c r="D561" t="n">
        <v>20</v>
      </c>
      <c r="E561" t="s">
        <v>249</v>
      </c>
      <c r="F561" t="n">
        <v>3201</v>
      </c>
      <c r="G561" t="s">
        <v>250</v>
      </c>
      <c r="H561" t="s">
        <v>251</v>
      </c>
      <c r="I561" t="n">
        <v>5</v>
      </c>
      <c r="J561" t="n">
        <v>580</v>
      </c>
      <c r="K561" t="s">
        <v>270</v>
      </c>
      <c r="L561" t="n">
        <v>365</v>
      </c>
      <c r="M561" t="n">
        <v>0.01</v>
      </c>
      <c r="N561" t="n">
        <v>46.4</v>
      </c>
      <c r="O561" t="s">
        <v>274</v>
      </c>
      <c r="P561" t="s">
        <v>275</v>
      </c>
      <c r="Q561" t="s">
        <v>275</v>
      </c>
      <c r="R561" t="s">
        <v>255</v>
      </c>
      <c r="S561" t="s">
        <v>251</v>
      </c>
      <c r="T561" t="n">
        <v>5</v>
      </c>
    </row>
    <row r="562" spans="1:20">
      <c r="A562" s="1" t="n">
        <v>33816</v>
      </c>
      <c r="B562" t="s">
        <v>276</v>
      </c>
      <c r="C562" t="n">
        <v>4</v>
      </c>
      <c r="D562" t="n">
        <v>20</v>
      </c>
      <c r="E562" t="s">
        <v>249</v>
      </c>
      <c r="F562" t="n">
        <v>3201</v>
      </c>
      <c r="G562" t="s">
        <v>250</v>
      </c>
      <c r="H562" t="s">
        <v>251</v>
      </c>
      <c r="I562" t="n">
        <v>5</v>
      </c>
      <c r="J562" t="n">
        <v>580</v>
      </c>
      <c r="K562" t="s">
        <v>270</v>
      </c>
      <c r="L562" t="n">
        <v>579</v>
      </c>
      <c r="M562" t="n">
        <v>0.01</v>
      </c>
      <c r="N562" t="n">
        <v>45.8</v>
      </c>
      <c r="O562" t="s">
        <v>274</v>
      </c>
      <c r="P562" t="s">
        <v>275</v>
      </c>
      <c r="Q562" t="s">
        <v>275</v>
      </c>
      <c r="R562" t="s">
        <v>255</v>
      </c>
      <c r="S562" t="s">
        <v>251</v>
      </c>
      <c r="T562" t="n">
        <v>5</v>
      </c>
    </row>
    <row r="563" spans="1:20">
      <c r="A563" s="1" t="n">
        <v>33847</v>
      </c>
      <c r="B563" t="s">
        <v>248</v>
      </c>
      <c r="C563" t="n">
        <v>1</v>
      </c>
      <c r="D563" t="n">
        <v>20</v>
      </c>
      <c r="E563" t="s">
        <v>249</v>
      </c>
      <c r="F563" t="n">
        <v>3201</v>
      </c>
      <c r="G563" t="s">
        <v>250</v>
      </c>
      <c r="H563" t="s">
        <v>251</v>
      </c>
      <c r="I563" t="n">
        <v>5</v>
      </c>
      <c r="J563" t="n">
        <v>458</v>
      </c>
      <c r="K563" t="s">
        <v>252</v>
      </c>
      <c r="L563" t="n">
        <v>349</v>
      </c>
      <c r="M563" t="n">
        <v>0.1</v>
      </c>
      <c r="N563" t="n">
        <v>33.6</v>
      </c>
      <c r="O563" t="s">
        <v>253</v>
      </c>
      <c r="P563" t="s">
        <v>254</v>
      </c>
      <c r="Q563" t="s">
        <v>254</v>
      </c>
      <c r="R563" t="s">
        <v>255</v>
      </c>
      <c r="S563" t="s">
        <v>251</v>
      </c>
      <c r="T563" t="n">
        <v>5</v>
      </c>
    </row>
    <row r="564" spans="1:20">
      <c r="A564" s="1" t="n">
        <v>33847</v>
      </c>
      <c r="B564" t="s">
        <v>248</v>
      </c>
      <c r="C564" t="n">
        <v>3</v>
      </c>
      <c r="D564" t="n">
        <v>508</v>
      </c>
      <c r="E564" t="s">
        <v>268</v>
      </c>
      <c r="F564" t="n">
        <v>3201</v>
      </c>
      <c r="G564" t="s">
        <v>250</v>
      </c>
      <c r="H564" t="s">
        <v>251</v>
      </c>
      <c r="I564" t="n">
        <v>5</v>
      </c>
      <c r="J564" t="n">
        <v>458</v>
      </c>
      <c r="K564" t="s">
        <v>252</v>
      </c>
      <c r="L564" t="n">
        <v>200</v>
      </c>
      <c r="M564" t="n">
        <v>0.18</v>
      </c>
      <c r="N564" t="n">
        <v>0</v>
      </c>
    </row>
    <row r="565" spans="1:20">
      <c r="A565" s="1" t="n">
        <v>33847</v>
      </c>
      <c r="B565" t="s">
        <v>248</v>
      </c>
      <c r="C565" t="n">
        <v>4</v>
      </c>
      <c r="D565" t="n">
        <v>213</v>
      </c>
      <c r="E565" t="s">
        <v>256</v>
      </c>
      <c r="F565" t="n">
        <v>3201</v>
      </c>
      <c r="G565" t="s">
        <v>250</v>
      </c>
      <c r="H565" t="s">
        <v>251</v>
      </c>
      <c r="I565" t="n">
        <v>5</v>
      </c>
      <c r="J565" t="n">
        <v>887</v>
      </c>
      <c r="K565" t="s">
        <v>294</v>
      </c>
      <c r="L565" t="n">
        <v>50</v>
      </c>
      <c r="M565" t="n">
        <v>0</v>
      </c>
      <c r="N565" t="n">
        <v>0</v>
      </c>
    </row>
    <row r="566" spans="1:20">
      <c r="A566" s="1" t="n">
        <v>33847</v>
      </c>
      <c r="B566" t="s">
        <v>248</v>
      </c>
      <c r="C566" t="n">
        <v>7</v>
      </c>
      <c r="D566" t="n">
        <v>20</v>
      </c>
      <c r="E566" t="s">
        <v>249</v>
      </c>
      <c r="F566" t="n">
        <v>3201</v>
      </c>
      <c r="G566" t="s">
        <v>250</v>
      </c>
      <c r="H566" t="s">
        <v>251</v>
      </c>
      <c r="I566" t="n">
        <v>5</v>
      </c>
      <c r="J566" t="n">
        <v>458</v>
      </c>
      <c r="K566" t="s">
        <v>252</v>
      </c>
      <c r="L566" t="n">
        <v>349</v>
      </c>
      <c r="M566" t="n">
        <v>0.1</v>
      </c>
      <c r="N566" t="n">
        <v>36.8</v>
      </c>
      <c r="O566" t="s">
        <v>253</v>
      </c>
      <c r="P566" t="s">
        <v>254</v>
      </c>
      <c r="Q566" t="s">
        <v>254</v>
      </c>
      <c r="R566" t="s">
        <v>255</v>
      </c>
      <c r="S566" t="s">
        <v>251</v>
      </c>
      <c r="T566" t="n">
        <v>5</v>
      </c>
    </row>
    <row r="567" spans="1:20">
      <c r="A567" s="1" t="n">
        <v>33847</v>
      </c>
      <c r="B567" t="s">
        <v>248</v>
      </c>
      <c r="C567" t="n">
        <v>8</v>
      </c>
      <c r="D567" t="n">
        <v>20</v>
      </c>
      <c r="E567" t="s">
        <v>249</v>
      </c>
      <c r="F567" t="n">
        <v>3201</v>
      </c>
      <c r="G567" t="s">
        <v>250</v>
      </c>
      <c r="H567" t="s">
        <v>251</v>
      </c>
      <c r="I567" t="n">
        <v>5</v>
      </c>
      <c r="J567" t="n">
        <v>458</v>
      </c>
      <c r="K567" t="s">
        <v>252</v>
      </c>
      <c r="L567" t="n">
        <v>100</v>
      </c>
      <c r="M567" t="n">
        <v>0.1</v>
      </c>
      <c r="N567" t="n">
        <v>40.1</v>
      </c>
      <c r="O567" t="s">
        <v>253</v>
      </c>
      <c r="P567" t="s">
        <v>254</v>
      </c>
      <c r="Q567" t="s">
        <v>254</v>
      </c>
      <c r="R567" t="s">
        <v>255</v>
      </c>
      <c r="S567" t="s">
        <v>251</v>
      </c>
      <c r="T567" t="n">
        <v>5</v>
      </c>
    </row>
    <row r="568" spans="1:20">
      <c r="A568" s="1" t="n">
        <v>33847</v>
      </c>
      <c r="B568" t="s">
        <v>248</v>
      </c>
      <c r="C568" t="n">
        <v>9</v>
      </c>
      <c r="D568" t="n">
        <v>20</v>
      </c>
      <c r="E568" t="s">
        <v>249</v>
      </c>
      <c r="F568" t="n">
        <v>3201</v>
      </c>
      <c r="G568" t="s">
        <v>250</v>
      </c>
      <c r="H568" t="s">
        <v>251</v>
      </c>
      <c r="I568" t="n">
        <v>5</v>
      </c>
      <c r="J568" t="n">
        <v>580</v>
      </c>
      <c r="K568" t="s">
        <v>270</v>
      </c>
      <c r="L568" t="n">
        <v>232</v>
      </c>
      <c r="M568" t="n">
        <v>0.1</v>
      </c>
      <c r="N568" t="n">
        <v>46.9</v>
      </c>
      <c r="O568" t="s">
        <v>253</v>
      </c>
      <c r="P568" t="s">
        <v>254</v>
      </c>
      <c r="Q568" t="s">
        <v>254</v>
      </c>
      <c r="R568" t="s">
        <v>255</v>
      </c>
      <c r="S568" t="s">
        <v>251</v>
      </c>
      <c r="T568" t="n">
        <v>5</v>
      </c>
    </row>
    <row r="569" spans="1:20">
      <c r="A569" s="1" t="n">
        <v>33847</v>
      </c>
      <c r="B569" t="s">
        <v>248</v>
      </c>
      <c r="C569" t="n">
        <v>10</v>
      </c>
      <c r="D569" t="n">
        <v>20</v>
      </c>
      <c r="E569" t="s">
        <v>249</v>
      </c>
      <c r="F569" t="n">
        <v>3201</v>
      </c>
      <c r="G569" t="s">
        <v>250</v>
      </c>
      <c r="H569" t="s">
        <v>251</v>
      </c>
      <c r="I569" t="n">
        <v>5</v>
      </c>
      <c r="J569" t="n">
        <v>888</v>
      </c>
      <c r="K569" t="s">
        <v>295</v>
      </c>
      <c r="L569" t="n">
        <v>196</v>
      </c>
      <c r="M569" t="n">
        <v>0.8</v>
      </c>
      <c r="N569" t="n">
        <v>35.3</v>
      </c>
      <c r="O569" t="s">
        <v>253</v>
      </c>
      <c r="P569" t="s">
        <v>254</v>
      </c>
      <c r="Q569" t="s">
        <v>254</v>
      </c>
      <c r="R569" t="s">
        <v>255</v>
      </c>
      <c r="S569" t="s">
        <v>251</v>
      </c>
      <c r="T569" t="n">
        <v>5</v>
      </c>
    </row>
    <row r="570" spans="1:20">
      <c r="A570" s="1" t="n">
        <v>33847</v>
      </c>
      <c r="B570" t="s">
        <v>276</v>
      </c>
      <c r="C570" t="n">
        <v>1</v>
      </c>
      <c r="D570" t="n">
        <v>20</v>
      </c>
      <c r="E570" t="s">
        <v>249</v>
      </c>
      <c r="F570" t="n">
        <v>3201</v>
      </c>
      <c r="G570" t="s">
        <v>250</v>
      </c>
      <c r="H570" t="s">
        <v>251</v>
      </c>
      <c r="I570" t="n">
        <v>5</v>
      </c>
      <c r="J570" t="n">
        <v>280</v>
      </c>
      <c r="K570" t="s">
        <v>273</v>
      </c>
      <c r="L570" t="n">
        <v>422</v>
      </c>
      <c r="M570" t="n">
        <v>0.01</v>
      </c>
      <c r="N570" t="n">
        <v>41.2</v>
      </c>
      <c r="O570" t="s">
        <v>274</v>
      </c>
      <c r="P570" t="s">
        <v>275</v>
      </c>
      <c r="Q570" t="s">
        <v>275</v>
      </c>
      <c r="R570" t="s">
        <v>255</v>
      </c>
      <c r="S570" t="s">
        <v>251</v>
      </c>
      <c r="T570" t="n">
        <v>5</v>
      </c>
    </row>
    <row r="571" spans="1:20">
      <c r="A571" s="1" t="n">
        <v>33847</v>
      </c>
      <c r="B571" t="s">
        <v>276</v>
      </c>
      <c r="C571" t="n">
        <v>2</v>
      </c>
      <c r="D571" t="n">
        <v>20</v>
      </c>
      <c r="E571" t="s">
        <v>249</v>
      </c>
      <c r="F571" t="n">
        <v>3201</v>
      </c>
      <c r="G571" t="s">
        <v>250</v>
      </c>
      <c r="H571" t="s">
        <v>251</v>
      </c>
      <c r="I571" t="n">
        <v>5</v>
      </c>
      <c r="J571" t="n">
        <v>458</v>
      </c>
      <c r="K571" t="s">
        <v>252</v>
      </c>
      <c r="L571" t="n">
        <v>252</v>
      </c>
      <c r="M571" t="n">
        <v>0.08</v>
      </c>
      <c r="N571" t="n">
        <v>21.4</v>
      </c>
      <c r="O571" t="s">
        <v>274</v>
      </c>
      <c r="P571" t="s">
        <v>275</v>
      </c>
      <c r="Q571" t="s">
        <v>275</v>
      </c>
      <c r="R571" t="s">
        <v>255</v>
      </c>
      <c r="S571" t="s">
        <v>251</v>
      </c>
      <c r="T571" t="n">
        <v>5</v>
      </c>
    </row>
    <row r="572" spans="1:20">
      <c r="A572" s="1" t="n">
        <v>33847</v>
      </c>
      <c r="B572" t="s">
        <v>276</v>
      </c>
      <c r="C572" t="n">
        <v>3</v>
      </c>
      <c r="D572" t="n">
        <v>20</v>
      </c>
      <c r="E572" t="s">
        <v>249</v>
      </c>
      <c r="F572" t="n">
        <v>3201</v>
      </c>
      <c r="G572" t="s">
        <v>250</v>
      </c>
      <c r="H572" t="s">
        <v>251</v>
      </c>
      <c r="I572" t="n">
        <v>5</v>
      </c>
      <c r="J572" t="n">
        <v>458</v>
      </c>
      <c r="K572" t="s">
        <v>252</v>
      </c>
      <c r="L572" t="n">
        <v>148</v>
      </c>
      <c r="M572" t="n">
        <v>0.2</v>
      </c>
      <c r="N572" t="n">
        <v>21</v>
      </c>
      <c r="O572" t="s">
        <v>274</v>
      </c>
      <c r="P572" t="s">
        <v>275</v>
      </c>
      <c r="Q572" t="s">
        <v>275</v>
      </c>
      <c r="R572" t="s">
        <v>255</v>
      </c>
      <c r="S572" t="s">
        <v>251</v>
      </c>
      <c r="T572" t="n">
        <v>5</v>
      </c>
    </row>
    <row r="573" spans="1:20">
      <c r="A573" s="1" t="n">
        <v>33847</v>
      </c>
      <c r="B573" t="s">
        <v>276</v>
      </c>
      <c r="C573" t="n">
        <v>4</v>
      </c>
      <c r="D573" t="n">
        <v>20</v>
      </c>
      <c r="E573" t="s">
        <v>249</v>
      </c>
      <c r="F573" t="n">
        <v>3201</v>
      </c>
      <c r="G573" t="s">
        <v>250</v>
      </c>
      <c r="H573" t="s">
        <v>251</v>
      </c>
      <c r="I573" t="n">
        <v>5</v>
      </c>
      <c r="J573" t="n">
        <v>580</v>
      </c>
      <c r="K573" t="s">
        <v>270</v>
      </c>
      <c r="L573" t="n">
        <v>463</v>
      </c>
      <c r="M573" t="n">
        <v>0.01</v>
      </c>
      <c r="N573" t="n">
        <v>46.1</v>
      </c>
      <c r="O573" t="s">
        <v>274</v>
      </c>
      <c r="P573" t="s">
        <v>275</v>
      </c>
      <c r="Q573" t="s">
        <v>275</v>
      </c>
      <c r="R573" t="s">
        <v>255</v>
      </c>
      <c r="S573" t="s">
        <v>251</v>
      </c>
      <c r="T573" t="n">
        <v>5</v>
      </c>
    </row>
    <row r="574" spans="1:20">
      <c r="A574" s="1" t="n">
        <v>33877</v>
      </c>
      <c r="B574" t="s">
        <v>248</v>
      </c>
      <c r="C574" t="n">
        <v>3</v>
      </c>
      <c r="D574" t="n">
        <v>20</v>
      </c>
      <c r="E574" t="s">
        <v>249</v>
      </c>
      <c r="F574" t="n">
        <v>3201</v>
      </c>
      <c r="G574" t="s">
        <v>250</v>
      </c>
      <c r="H574" t="s">
        <v>251</v>
      </c>
      <c r="I574" t="n">
        <v>5</v>
      </c>
      <c r="J574" t="n">
        <v>458</v>
      </c>
      <c r="K574" t="s">
        <v>252</v>
      </c>
      <c r="L574" t="n">
        <v>154</v>
      </c>
      <c r="M574" t="n">
        <v>0.07000000000000001</v>
      </c>
      <c r="N574" t="n">
        <v>33.8</v>
      </c>
      <c r="O574" t="s">
        <v>253</v>
      </c>
      <c r="P574" t="s">
        <v>254</v>
      </c>
      <c r="Q574" t="s">
        <v>254</v>
      </c>
      <c r="R574" t="s">
        <v>255</v>
      </c>
      <c r="S574" t="s">
        <v>251</v>
      </c>
      <c r="T574" t="n">
        <v>5</v>
      </c>
    </row>
    <row r="575" spans="1:20">
      <c r="A575" s="1" t="n">
        <v>33877</v>
      </c>
      <c r="B575" t="s">
        <v>248</v>
      </c>
      <c r="C575" t="n">
        <v>4</v>
      </c>
      <c r="D575" t="n">
        <v>20</v>
      </c>
      <c r="E575" t="s">
        <v>249</v>
      </c>
      <c r="F575" t="n">
        <v>3201</v>
      </c>
      <c r="G575" t="s">
        <v>250</v>
      </c>
      <c r="H575" t="s">
        <v>251</v>
      </c>
      <c r="I575" t="n">
        <v>5</v>
      </c>
      <c r="J575" t="n">
        <v>458</v>
      </c>
      <c r="K575" t="s">
        <v>252</v>
      </c>
      <c r="L575" t="n">
        <v>221</v>
      </c>
      <c r="M575" t="n">
        <v>0.09</v>
      </c>
      <c r="N575" t="n">
        <v>36.9</v>
      </c>
      <c r="O575" t="s">
        <v>253</v>
      </c>
      <c r="P575" t="s">
        <v>254</v>
      </c>
      <c r="Q575" t="s">
        <v>254</v>
      </c>
      <c r="R575" t="s">
        <v>255</v>
      </c>
      <c r="S575" t="s">
        <v>251</v>
      </c>
      <c r="T575" t="n">
        <v>5</v>
      </c>
    </row>
    <row r="576" spans="1:20">
      <c r="A576" s="1" t="n">
        <v>33877</v>
      </c>
      <c r="B576" t="s">
        <v>248</v>
      </c>
      <c r="C576" t="n">
        <v>5</v>
      </c>
      <c r="D576" t="n">
        <v>20</v>
      </c>
      <c r="E576" t="s">
        <v>249</v>
      </c>
      <c r="F576" t="n">
        <v>3201</v>
      </c>
      <c r="G576" t="s">
        <v>250</v>
      </c>
      <c r="H576" t="s">
        <v>251</v>
      </c>
      <c r="I576" t="n">
        <v>5</v>
      </c>
      <c r="J576" t="n">
        <v>458</v>
      </c>
      <c r="K576" t="s">
        <v>252</v>
      </c>
      <c r="L576" t="n">
        <v>317</v>
      </c>
      <c r="M576" t="n">
        <v>0.09</v>
      </c>
      <c r="N576" t="n">
        <v>36.9</v>
      </c>
      <c r="O576" t="s">
        <v>253</v>
      </c>
      <c r="P576" t="s">
        <v>254</v>
      </c>
      <c r="Q576" t="s">
        <v>254</v>
      </c>
      <c r="R576" t="s">
        <v>255</v>
      </c>
      <c r="S576" t="s">
        <v>251</v>
      </c>
      <c r="T576" t="n">
        <v>5</v>
      </c>
    </row>
    <row r="577" spans="1:20">
      <c r="A577" s="1" t="n">
        <v>33877</v>
      </c>
      <c r="B577" t="s">
        <v>248</v>
      </c>
      <c r="C577" t="n">
        <v>6</v>
      </c>
      <c r="D577" t="n">
        <v>20</v>
      </c>
      <c r="E577" t="s">
        <v>249</v>
      </c>
      <c r="F577" t="n">
        <v>3201</v>
      </c>
      <c r="G577" t="s">
        <v>250</v>
      </c>
      <c r="H577" t="s">
        <v>251</v>
      </c>
      <c r="I577" t="n">
        <v>5</v>
      </c>
      <c r="J577" t="n">
        <v>458</v>
      </c>
      <c r="K577" t="s">
        <v>252</v>
      </c>
      <c r="L577" t="n">
        <v>191</v>
      </c>
      <c r="M577" t="n">
        <v>0.07000000000000001</v>
      </c>
      <c r="N577" t="n">
        <v>33.7</v>
      </c>
      <c r="O577" t="s">
        <v>253</v>
      </c>
      <c r="P577" t="s">
        <v>254</v>
      </c>
      <c r="Q577" t="s">
        <v>254</v>
      </c>
      <c r="R577" t="s">
        <v>255</v>
      </c>
      <c r="S577" t="s">
        <v>251</v>
      </c>
      <c r="T577" t="n">
        <v>5</v>
      </c>
    </row>
    <row r="578" spans="1:20">
      <c r="A578" s="1" t="n">
        <v>33877</v>
      </c>
      <c r="B578" t="s">
        <v>248</v>
      </c>
      <c r="C578" t="n">
        <v>7</v>
      </c>
      <c r="D578" t="n">
        <v>20</v>
      </c>
      <c r="E578" t="s">
        <v>249</v>
      </c>
      <c r="F578" t="n">
        <v>3201</v>
      </c>
      <c r="G578" t="s">
        <v>250</v>
      </c>
      <c r="H578" t="s">
        <v>251</v>
      </c>
      <c r="I578" t="n">
        <v>5</v>
      </c>
      <c r="J578" t="n">
        <v>580</v>
      </c>
      <c r="K578" t="s">
        <v>270</v>
      </c>
      <c r="L578" t="n">
        <v>225</v>
      </c>
      <c r="M578" t="n">
        <v>0.02</v>
      </c>
      <c r="N578" t="n">
        <v>46.9</v>
      </c>
      <c r="O578" t="s">
        <v>253</v>
      </c>
      <c r="P578" t="s">
        <v>254</v>
      </c>
      <c r="Q578" t="s">
        <v>254</v>
      </c>
      <c r="R578" t="s">
        <v>255</v>
      </c>
      <c r="S578" t="s">
        <v>251</v>
      </c>
      <c r="T578" t="n">
        <v>5</v>
      </c>
    </row>
    <row r="579" spans="1:20">
      <c r="A579" s="1" t="n">
        <v>33877</v>
      </c>
      <c r="B579" t="s">
        <v>248</v>
      </c>
      <c r="C579" t="n">
        <v>8</v>
      </c>
      <c r="D579" t="n">
        <v>20</v>
      </c>
      <c r="E579" t="s">
        <v>249</v>
      </c>
      <c r="F579" t="n">
        <v>3201</v>
      </c>
      <c r="G579" t="s">
        <v>250</v>
      </c>
      <c r="H579" t="s">
        <v>251</v>
      </c>
      <c r="I579" t="n">
        <v>5</v>
      </c>
      <c r="J579" t="n">
        <v>940</v>
      </c>
      <c r="K579" t="s">
        <v>257</v>
      </c>
      <c r="L579" t="n">
        <v>66</v>
      </c>
      <c r="M579" t="n">
        <v>5.5</v>
      </c>
      <c r="N579" t="n">
        <v>9.699999999999999</v>
      </c>
      <c r="O579" t="s">
        <v>253</v>
      </c>
      <c r="P579" t="s">
        <v>254</v>
      </c>
      <c r="Q579" t="s">
        <v>254</v>
      </c>
      <c r="R579" t="s">
        <v>255</v>
      </c>
      <c r="S579" t="s">
        <v>251</v>
      </c>
      <c r="T579" t="n">
        <v>5</v>
      </c>
    </row>
    <row r="580" spans="1:20">
      <c r="A580" s="1" t="n">
        <v>33877</v>
      </c>
      <c r="B580" t="s">
        <v>276</v>
      </c>
      <c r="C580" t="n">
        <v>1</v>
      </c>
      <c r="D580" t="n">
        <v>20</v>
      </c>
      <c r="E580" t="s">
        <v>249</v>
      </c>
      <c r="F580" t="n">
        <v>3201</v>
      </c>
      <c r="G580" t="s">
        <v>250</v>
      </c>
      <c r="H580" t="s">
        <v>251</v>
      </c>
      <c r="I580" t="n">
        <v>5</v>
      </c>
      <c r="J580" t="n">
        <v>417</v>
      </c>
      <c r="K580" t="s">
        <v>296</v>
      </c>
      <c r="L580" t="n">
        <v>465</v>
      </c>
      <c r="M580" t="n">
        <v>0.02</v>
      </c>
      <c r="N580" t="n">
        <v>43.2</v>
      </c>
      <c r="O580" t="s">
        <v>274</v>
      </c>
      <c r="P580" t="s">
        <v>275</v>
      </c>
      <c r="Q580" t="s">
        <v>275</v>
      </c>
      <c r="R580" t="s">
        <v>255</v>
      </c>
      <c r="S580" t="s">
        <v>251</v>
      </c>
      <c r="T580" t="n">
        <v>5</v>
      </c>
    </row>
    <row r="581" spans="1:20">
      <c r="A581" s="1" t="n">
        <v>33877</v>
      </c>
      <c r="B581" t="s">
        <v>276</v>
      </c>
      <c r="C581" t="n">
        <v>2</v>
      </c>
      <c r="D581" t="n">
        <v>20</v>
      </c>
      <c r="E581" t="s">
        <v>249</v>
      </c>
      <c r="F581" t="n">
        <v>3201</v>
      </c>
      <c r="G581" t="s">
        <v>250</v>
      </c>
      <c r="H581" t="s">
        <v>251</v>
      </c>
      <c r="I581" t="n">
        <v>5</v>
      </c>
      <c r="J581" t="n">
        <v>458</v>
      </c>
      <c r="K581" t="s">
        <v>252</v>
      </c>
      <c r="L581" t="n">
        <v>266</v>
      </c>
      <c r="M581" t="n">
        <v>0.2</v>
      </c>
      <c r="N581" t="n">
        <v>20.7</v>
      </c>
      <c r="O581" t="s">
        <v>274</v>
      </c>
      <c r="P581" t="s">
        <v>275</v>
      </c>
      <c r="Q581" t="s">
        <v>275</v>
      </c>
      <c r="R581" t="s">
        <v>255</v>
      </c>
      <c r="S581" t="s">
        <v>251</v>
      </c>
      <c r="T581" t="n">
        <v>5</v>
      </c>
    </row>
    <row r="582" spans="1:20">
      <c r="A582" s="1" t="n">
        <v>33877</v>
      </c>
      <c r="B582" t="s">
        <v>276</v>
      </c>
      <c r="C582" t="n">
        <v>3</v>
      </c>
      <c r="D582" t="n">
        <v>20</v>
      </c>
      <c r="E582" t="s">
        <v>249</v>
      </c>
      <c r="F582" t="n">
        <v>3201</v>
      </c>
      <c r="G582" t="s">
        <v>250</v>
      </c>
      <c r="H582" t="s">
        <v>251</v>
      </c>
      <c r="I582" t="n">
        <v>5</v>
      </c>
      <c r="J582" t="n">
        <v>580</v>
      </c>
      <c r="K582" t="s">
        <v>270</v>
      </c>
      <c r="L582" t="n">
        <v>275</v>
      </c>
      <c r="M582" t="n">
        <v>0.01</v>
      </c>
      <c r="N582" t="n">
        <v>46</v>
      </c>
      <c r="O582" t="s">
        <v>274</v>
      </c>
      <c r="P582" t="s">
        <v>275</v>
      </c>
      <c r="Q582" t="s">
        <v>275</v>
      </c>
      <c r="R582" t="s">
        <v>255</v>
      </c>
      <c r="S582" t="s">
        <v>251</v>
      </c>
      <c r="T582" t="n">
        <v>5</v>
      </c>
    </row>
    <row r="583" spans="1:20">
      <c r="A583" s="1" t="n">
        <v>33908</v>
      </c>
      <c r="B583" t="s">
        <v>248</v>
      </c>
      <c r="C583" t="n">
        <v>1</v>
      </c>
      <c r="D583" t="n">
        <v>20</v>
      </c>
      <c r="E583" t="s">
        <v>249</v>
      </c>
      <c r="F583" t="n">
        <v>3201</v>
      </c>
      <c r="G583" t="s">
        <v>250</v>
      </c>
      <c r="H583" t="s">
        <v>251</v>
      </c>
      <c r="I583" t="n">
        <v>5</v>
      </c>
      <c r="J583" t="n">
        <v>458</v>
      </c>
      <c r="K583" t="s">
        <v>252</v>
      </c>
      <c r="L583" t="n">
        <v>250</v>
      </c>
      <c r="M583" t="n">
        <v>0.09</v>
      </c>
      <c r="N583" t="n">
        <v>37</v>
      </c>
      <c r="O583" t="s">
        <v>253</v>
      </c>
      <c r="P583" t="s">
        <v>254</v>
      </c>
      <c r="Q583" t="s">
        <v>254</v>
      </c>
      <c r="R583" t="s">
        <v>255</v>
      </c>
      <c r="S583" t="s">
        <v>251</v>
      </c>
      <c r="T583" t="n">
        <v>5</v>
      </c>
    </row>
    <row r="584" spans="1:20">
      <c r="A584" s="1" t="n">
        <v>33908</v>
      </c>
      <c r="B584" t="s">
        <v>248</v>
      </c>
      <c r="C584" t="n">
        <v>2</v>
      </c>
      <c r="D584" t="n">
        <v>20</v>
      </c>
      <c r="E584" t="s">
        <v>249</v>
      </c>
      <c r="F584" t="n">
        <v>3201</v>
      </c>
      <c r="G584" t="s">
        <v>250</v>
      </c>
      <c r="H584" t="s">
        <v>251</v>
      </c>
      <c r="I584" t="n">
        <v>5</v>
      </c>
      <c r="J584" t="n">
        <v>458</v>
      </c>
      <c r="K584" t="s">
        <v>252</v>
      </c>
      <c r="L584" t="n">
        <v>241</v>
      </c>
      <c r="M584" t="n">
        <v>0.14</v>
      </c>
      <c r="N584" t="n">
        <v>21.1</v>
      </c>
      <c r="O584" t="s">
        <v>253</v>
      </c>
      <c r="P584" t="s">
        <v>254</v>
      </c>
      <c r="Q584" t="s">
        <v>254</v>
      </c>
      <c r="R584" t="s">
        <v>255</v>
      </c>
      <c r="S584" t="s">
        <v>251</v>
      </c>
      <c r="T584" t="n">
        <v>5</v>
      </c>
    </row>
    <row r="585" spans="1:20">
      <c r="A585" s="1" t="n">
        <v>33908</v>
      </c>
      <c r="B585" t="s">
        <v>248</v>
      </c>
      <c r="C585" t="n">
        <v>3</v>
      </c>
      <c r="D585" t="n">
        <v>20</v>
      </c>
      <c r="E585" t="s">
        <v>249</v>
      </c>
      <c r="F585" t="n">
        <v>3201</v>
      </c>
      <c r="G585" t="s">
        <v>250</v>
      </c>
      <c r="H585" t="s">
        <v>251</v>
      </c>
      <c r="I585" t="n">
        <v>5</v>
      </c>
      <c r="J585" t="n">
        <v>458</v>
      </c>
      <c r="K585" t="s">
        <v>252</v>
      </c>
      <c r="L585" t="n">
        <v>214</v>
      </c>
      <c r="M585" t="n">
        <v>0.07000000000000001</v>
      </c>
      <c r="N585" t="n">
        <v>33.9</v>
      </c>
      <c r="O585" t="s">
        <v>253</v>
      </c>
      <c r="P585" t="s">
        <v>254</v>
      </c>
      <c r="Q585" t="s">
        <v>254</v>
      </c>
      <c r="R585" t="s">
        <v>255</v>
      </c>
      <c r="S585" t="s">
        <v>251</v>
      </c>
      <c r="T585" t="n">
        <v>5</v>
      </c>
    </row>
    <row r="586" spans="1:20">
      <c r="A586" s="1" t="n">
        <v>33908</v>
      </c>
      <c r="B586" t="s">
        <v>248</v>
      </c>
      <c r="C586" t="n">
        <v>4</v>
      </c>
      <c r="D586" t="n">
        <v>20</v>
      </c>
      <c r="E586" t="s">
        <v>249</v>
      </c>
      <c r="F586" t="n">
        <v>3201</v>
      </c>
      <c r="G586" t="s">
        <v>250</v>
      </c>
      <c r="H586" t="s">
        <v>251</v>
      </c>
      <c r="I586" t="n">
        <v>5</v>
      </c>
      <c r="J586" t="n">
        <v>458</v>
      </c>
      <c r="K586" t="s">
        <v>252</v>
      </c>
      <c r="L586" t="n">
        <v>193</v>
      </c>
      <c r="M586" t="n">
        <v>0.09</v>
      </c>
      <c r="N586" t="n">
        <v>37.3</v>
      </c>
      <c r="O586" t="s">
        <v>253</v>
      </c>
      <c r="P586" t="s">
        <v>254</v>
      </c>
      <c r="Q586" t="s">
        <v>254</v>
      </c>
      <c r="R586" t="s">
        <v>255</v>
      </c>
      <c r="S586" t="s">
        <v>251</v>
      </c>
      <c r="T586" t="n">
        <v>5</v>
      </c>
    </row>
    <row r="587" spans="1:20">
      <c r="A587" s="1" t="n">
        <v>33908</v>
      </c>
      <c r="B587" t="s">
        <v>248</v>
      </c>
      <c r="C587" t="n">
        <v>5</v>
      </c>
      <c r="D587" t="n">
        <v>20</v>
      </c>
      <c r="E587" t="s">
        <v>249</v>
      </c>
      <c r="F587" t="n">
        <v>3201</v>
      </c>
      <c r="G587" t="s">
        <v>250</v>
      </c>
      <c r="H587" t="s">
        <v>251</v>
      </c>
      <c r="I587" t="n">
        <v>5</v>
      </c>
      <c r="J587" t="n">
        <v>580</v>
      </c>
      <c r="K587" t="s">
        <v>270</v>
      </c>
      <c r="L587" t="n">
        <v>229</v>
      </c>
      <c r="M587" t="n">
        <v>0.02</v>
      </c>
      <c r="N587" t="n">
        <v>47</v>
      </c>
      <c r="O587" t="s">
        <v>253</v>
      </c>
      <c r="P587" t="s">
        <v>254</v>
      </c>
      <c r="Q587" t="s">
        <v>254</v>
      </c>
      <c r="R587" t="s">
        <v>255</v>
      </c>
      <c r="S587" t="s">
        <v>251</v>
      </c>
      <c r="T587" t="n">
        <v>5</v>
      </c>
    </row>
    <row r="588" spans="1:20">
      <c r="A588" s="1" t="n">
        <v>33908</v>
      </c>
      <c r="B588" t="s">
        <v>248</v>
      </c>
      <c r="C588" t="n">
        <v>6</v>
      </c>
      <c r="D588" t="n">
        <v>20</v>
      </c>
      <c r="E588" t="s">
        <v>249</v>
      </c>
      <c r="F588" t="n">
        <v>3201</v>
      </c>
      <c r="G588" t="s">
        <v>250</v>
      </c>
      <c r="H588" t="s">
        <v>251</v>
      </c>
      <c r="I588" t="n">
        <v>5</v>
      </c>
      <c r="J588" t="n">
        <v>458</v>
      </c>
      <c r="K588" t="s">
        <v>252</v>
      </c>
      <c r="L588" t="n">
        <v>130</v>
      </c>
      <c r="M588" t="n">
        <v>0.07000000000000001</v>
      </c>
      <c r="N588" t="n">
        <v>33.6</v>
      </c>
      <c r="O588" t="s">
        <v>253</v>
      </c>
      <c r="P588" t="s">
        <v>254</v>
      </c>
      <c r="Q588" t="s">
        <v>254</v>
      </c>
      <c r="R588" t="s">
        <v>255</v>
      </c>
      <c r="S588" t="s">
        <v>251</v>
      </c>
      <c r="T588" t="n">
        <v>5</v>
      </c>
    </row>
    <row r="589" spans="1:20">
      <c r="A589" s="1" t="n">
        <v>33908</v>
      </c>
      <c r="B589" t="s">
        <v>276</v>
      </c>
      <c r="C589" t="n">
        <v>2</v>
      </c>
      <c r="D589" t="n">
        <v>508</v>
      </c>
      <c r="E589" t="s">
        <v>268</v>
      </c>
      <c r="F589" t="n">
        <v>3201</v>
      </c>
      <c r="G589" t="s">
        <v>250</v>
      </c>
      <c r="H589" t="s">
        <v>251</v>
      </c>
      <c r="I589" t="n">
        <v>5</v>
      </c>
      <c r="J589" t="n">
        <v>458</v>
      </c>
      <c r="K589" t="s">
        <v>252</v>
      </c>
      <c r="L589" t="n">
        <v>94</v>
      </c>
      <c r="M589" t="n">
        <v>0.15</v>
      </c>
      <c r="N589" t="n">
        <v>0</v>
      </c>
    </row>
    <row r="590" spans="1:20">
      <c r="A590" s="1" t="n">
        <v>33908</v>
      </c>
      <c r="B590" t="s">
        <v>276</v>
      </c>
      <c r="C590" t="n">
        <v>3</v>
      </c>
      <c r="D590" t="n">
        <v>20</v>
      </c>
      <c r="E590" t="s">
        <v>249</v>
      </c>
      <c r="F590" t="n">
        <v>3201</v>
      </c>
      <c r="G590" t="s">
        <v>250</v>
      </c>
      <c r="H590" t="s">
        <v>251</v>
      </c>
      <c r="I590" t="n">
        <v>5</v>
      </c>
      <c r="J590" t="n">
        <v>160</v>
      </c>
      <c r="K590" t="s">
        <v>280</v>
      </c>
      <c r="L590" t="n">
        <v>350</v>
      </c>
      <c r="M590" t="n">
        <v>0.01</v>
      </c>
      <c r="N590" t="n">
        <v>42.1</v>
      </c>
      <c r="O590" t="s">
        <v>274</v>
      </c>
      <c r="P590" t="s">
        <v>275</v>
      </c>
      <c r="Q590" t="s">
        <v>275</v>
      </c>
      <c r="R590" t="s">
        <v>255</v>
      </c>
      <c r="S590" t="s">
        <v>251</v>
      </c>
      <c r="T590" t="n">
        <v>5</v>
      </c>
    </row>
    <row r="591" spans="1:20">
      <c r="A591" s="1" t="n">
        <v>33908</v>
      </c>
      <c r="B591" t="s">
        <v>276</v>
      </c>
      <c r="C591" t="n">
        <v>4</v>
      </c>
      <c r="D591" t="n">
        <v>20</v>
      </c>
      <c r="E591" t="s">
        <v>249</v>
      </c>
      <c r="F591" t="n">
        <v>3201</v>
      </c>
      <c r="G591" t="s">
        <v>250</v>
      </c>
      <c r="H591" t="s">
        <v>251</v>
      </c>
      <c r="I591" t="n">
        <v>5</v>
      </c>
      <c r="J591" t="n">
        <v>280</v>
      </c>
      <c r="K591" t="s">
        <v>273</v>
      </c>
      <c r="L591" t="n">
        <v>580</v>
      </c>
      <c r="M591" t="n">
        <v>0.6</v>
      </c>
      <c r="N591" t="n">
        <v>32.1</v>
      </c>
      <c r="O591" t="s">
        <v>274</v>
      </c>
      <c r="P591" t="s">
        <v>275</v>
      </c>
      <c r="Q591" t="s">
        <v>275</v>
      </c>
      <c r="R591" t="s">
        <v>255</v>
      </c>
      <c r="S591" t="s">
        <v>251</v>
      </c>
      <c r="T591" t="n">
        <v>5</v>
      </c>
    </row>
    <row r="592" spans="1:20">
      <c r="A592" s="1" t="n">
        <v>33908</v>
      </c>
      <c r="B592" t="s">
        <v>276</v>
      </c>
      <c r="C592" t="n">
        <v>5</v>
      </c>
      <c r="D592" t="n">
        <v>20</v>
      </c>
      <c r="E592" t="s">
        <v>249</v>
      </c>
      <c r="F592" t="n">
        <v>3201</v>
      </c>
      <c r="G592" t="s">
        <v>250</v>
      </c>
      <c r="H592" t="s">
        <v>251</v>
      </c>
      <c r="I592" t="n">
        <v>5</v>
      </c>
      <c r="J592" t="n">
        <v>458</v>
      </c>
      <c r="K592" t="s">
        <v>252</v>
      </c>
      <c r="L592" t="n">
        <v>318</v>
      </c>
      <c r="M592" t="n">
        <v>0.17</v>
      </c>
      <c r="N592" t="n">
        <v>20.9</v>
      </c>
      <c r="O592" t="s">
        <v>274</v>
      </c>
      <c r="P592" t="s">
        <v>275</v>
      </c>
      <c r="Q592" t="s">
        <v>275</v>
      </c>
      <c r="R592" t="s">
        <v>255</v>
      </c>
      <c r="S592" t="s">
        <v>251</v>
      </c>
      <c r="T592" t="n">
        <v>5</v>
      </c>
    </row>
    <row r="593" spans="1:20">
      <c r="A593" s="1" t="n">
        <v>33938</v>
      </c>
      <c r="B593" t="s">
        <v>248</v>
      </c>
      <c r="C593" t="n">
        <v>1</v>
      </c>
      <c r="D593" t="n">
        <v>20</v>
      </c>
      <c r="E593" t="s">
        <v>249</v>
      </c>
      <c r="F593" t="n">
        <v>3201</v>
      </c>
      <c r="G593" t="s">
        <v>250</v>
      </c>
      <c r="H593" t="s">
        <v>251</v>
      </c>
      <c r="I593" t="n">
        <v>5</v>
      </c>
      <c r="J593" t="n">
        <v>160</v>
      </c>
      <c r="K593" t="s">
        <v>280</v>
      </c>
      <c r="L593" t="n">
        <v>227</v>
      </c>
      <c r="M593" t="n">
        <v>0.02</v>
      </c>
      <c r="N593" t="n">
        <v>48.7</v>
      </c>
      <c r="O593" t="s">
        <v>253</v>
      </c>
      <c r="P593" t="s">
        <v>254</v>
      </c>
      <c r="Q593" t="s">
        <v>254</v>
      </c>
      <c r="R593" t="s">
        <v>255</v>
      </c>
      <c r="S593" t="s">
        <v>251</v>
      </c>
      <c r="T593" t="n">
        <v>5</v>
      </c>
    </row>
    <row r="594" spans="1:20">
      <c r="A594" s="1" t="n">
        <v>33938</v>
      </c>
      <c r="B594" t="s">
        <v>248</v>
      </c>
      <c r="C594" t="n">
        <v>3</v>
      </c>
      <c r="D594" t="n">
        <v>20</v>
      </c>
      <c r="E594" t="s">
        <v>249</v>
      </c>
      <c r="F594" t="n">
        <v>3201</v>
      </c>
      <c r="G594" t="s">
        <v>250</v>
      </c>
      <c r="H594" t="s">
        <v>251</v>
      </c>
      <c r="I594" t="n">
        <v>5</v>
      </c>
      <c r="J594" t="n">
        <v>458</v>
      </c>
      <c r="K594" t="s">
        <v>252</v>
      </c>
      <c r="L594" t="n">
        <v>223</v>
      </c>
      <c r="M594" t="n">
        <v>0.07000000000000001</v>
      </c>
      <c r="N594" t="n">
        <v>33.3</v>
      </c>
      <c r="O594" t="s">
        <v>253</v>
      </c>
      <c r="P594" t="s">
        <v>254</v>
      </c>
      <c r="Q594" t="s">
        <v>254</v>
      </c>
      <c r="R594" t="s">
        <v>255</v>
      </c>
      <c r="S594" t="s">
        <v>251</v>
      </c>
      <c r="T594" t="n">
        <v>5</v>
      </c>
    </row>
    <row r="595" spans="1:20">
      <c r="A595" s="1" t="n">
        <v>33938</v>
      </c>
      <c r="B595" t="s">
        <v>248</v>
      </c>
      <c r="C595" t="n">
        <v>4</v>
      </c>
      <c r="D595" t="n">
        <v>20</v>
      </c>
      <c r="E595" t="s">
        <v>249</v>
      </c>
      <c r="F595" t="n">
        <v>3201</v>
      </c>
      <c r="G595" t="s">
        <v>250</v>
      </c>
      <c r="H595" t="s">
        <v>251</v>
      </c>
      <c r="I595" t="n">
        <v>5</v>
      </c>
      <c r="J595" t="n">
        <v>458</v>
      </c>
      <c r="K595" t="s">
        <v>252</v>
      </c>
      <c r="L595" t="n">
        <v>454</v>
      </c>
      <c r="M595" t="n">
        <v>0.07000000000000001</v>
      </c>
      <c r="N595" t="n">
        <v>33</v>
      </c>
      <c r="O595" t="s">
        <v>253</v>
      </c>
      <c r="P595" t="s">
        <v>254</v>
      </c>
      <c r="Q595" t="s">
        <v>254</v>
      </c>
      <c r="R595" t="s">
        <v>255</v>
      </c>
      <c r="S595" t="s">
        <v>251</v>
      </c>
      <c r="T595" t="n">
        <v>5</v>
      </c>
    </row>
    <row r="596" spans="1:20">
      <c r="A596" s="1" t="n">
        <v>33938</v>
      </c>
      <c r="B596" t="s">
        <v>248</v>
      </c>
      <c r="C596" t="n">
        <v>5</v>
      </c>
      <c r="D596" t="n">
        <v>20</v>
      </c>
      <c r="E596" t="s">
        <v>249</v>
      </c>
      <c r="F596" t="n">
        <v>3201</v>
      </c>
      <c r="G596" t="s">
        <v>250</v>
      </c>
      <c r="H596" t="s">
        <v>251</v>
      </c>
      <c r="I596" t="n">
        <v>5</v>
      </c>
      <c r="J596" t="n">
        <v>458</v>
      </c>
      <c r="K596" t="s">
        <v>252</v>
      </c>
      <c r="L596" t="n">
        <v>13</v>
      </c>
      <c r="M596" t="n">
        <v>0.14</v>
      </c>
      <c r="N596" t="n">
        <v>21.5</v>
      </c>
      <c r="O596" t="s">
        <v>253</v>
      </c>
      <c r="P596" t="s">
        <v>254</v>
      </c>
      <c r="Q596" t="s">
        <v>254</v>
      </c>
      <c r="R596" t="s">
        <v>255</v>
      </c>
      <c r="S596" t="s">
        <v>251</v>
      </c>
      <c r="T596" t="n">
        <v>5</v>
      </c>
    </row>
    <row r="597" spans="1:20">
      <c r="A597" s="1" t="n">
        <v>33938</v>
      </c>
      <c r="B597" t="s">
        <v>276</v>
      </c>
      <c r="C597" t="n">
        <v>2</v>
      </c>
      <c r="D597" t="n">
        <v>509</v>
      </c>
      <c r="E597" t="s">
        <v>269</v>
      </c>
      <c r="F597" t="n">
        <v>3201</v>
      </c>
      <c r="G597" t="s">
        <v>250</v>
      </c>
      <c r="H597" t="s">
        <v>251</v>
      </c>
      <c r="I597" t="n">
        <v>5</v>
      </c>
      <c r="J597" t="n">
        <v>160</v>
      </c>
      <c r="K597" t="s">
        <v>280</v>
      </c>
      <c r="L597" t="n">
        <v>106</v>
      </c>
      <c r="M597" t="n">
        <v>0.76</v>
      </c>
      <c r="N597" t="n">
        <v>0</v>
      </c>
    </row>
    <row r="598" spans="1:20">
      <c r="A598" s="1" t="n">
        <v>33938</v>
      </c>
      <c r="B598" t="s">
        <v>276</v>
      </c>
      <c r="C598" t="n">
        <v>3</v>
      </c>
      <c r="D598" t="n">
        <v>20</v>
      </c>
      <c r="E598" t="s">
        <v>249</v>
      </c>
      <c r="F598" t="n">
        <v>3201</v>
      </c>
      <c r="G598" t="s">
        <v>250</v>
      </c>
      <c r="H598" t="s">
        <v>251</v>
      </c>
      <c r="I598" t="n">
        <v>5</v>
      </c>
      <c r="J598" t="n">
        <v>160</v>
      </c>
      <c r="K598" t="s">
        <v>280</v>
      </c>
      <c r="L598" t="n">
        <v>238</v>
      </c>
      <c r="M598" t="n">
        <v>0.04</v>
      </c>
      <c r="N598" t="n">
        <v>46.6</v>
      </c>
      <c r="O598" t="s">
        <v>274</v>
      </c>
      <c r="P598" t="s">
        <v>275</v>
      </c>
      <c r="Q598" t="s">
        <v>275</v>
      </c>
      <c r="R598" t="s">
        <v>255</v>
      </c>
      <c r="S598" t="s">
        <v>251</v>
      </c>
      <c r="T598" t="n">
        <v>5</v>
      </c>
    </row>
    <row r="599" spans="1:20">
      <c r="A599" s="1" t="n">
        <v>33938</v>
      </c>
      <c r="B599" t="s">
        <v>276</v>
      </c>
      <c r="C599" t="n">
        <v>4</v>
      </c>
      <c r="D599" t="n">
        <v>20</v>
      </c>
      <c r="E599" t="s">
        <v>249</v>
      </c>
      <c r="F599" t="n">
        <v>3201</v>
      </c>
      <c r="G599" t="s">
        <v>250</v>
      </c>
      <c r="H599" t="s">
        <v>251</v>
      </c>
      <c r="I599" t="n">
        <v>5</v>
      </c>
      <c r="J599" t="n">
        <v>160</v>
      </c>
      <c r="K599" t="s">
        <v>280</v>
      </c>
      <c r="L599" t="n">
        <v>287</v>
      </c>
      <c r="M599" t="n">
        <v>0.2</v>
      </c>
      <c r="N599" t="n">
        <v>46.9</v>
      </c>
      <c r="O599" t="s">
        <v>274</v>
      </c>
      <c r="P599" t="s">
        <v>275</v>
      </c>
      <c r="Q599" t="s">
        <v>275</v>
      </c>
      <c r="R599" t="s">
        <v>255</v>
      </c>
      <c r="S599" t="s">
        <v>251</v>
      </c>
      <c r="T599" t="n">
        <v>5</v>
      </c>
    </row>
    <row r="600" spans="1:20">
      <c r="A600" s="1" t="n">
        <v>33938</v>
      </c>
      <c r="B600" t="s">
        <v>276</v>
      </c>
      <c r="C600" t="n">
        <v>5</v>
      </c>
      <c r="D600" t="n">
        <v>20</v>
      </c>
      <c r="E600" t="s">
        <v>249</v>
      </c>
      <c r="F600" t="n">
        <v>3201</v>
      </c>
      <c r="G600" t="s">
        <v>250</v>
      </c>
      <c r="H600" t="s">
        <v>251</v>
      </c>
      <c r="I600" t="n">
        <v>5</v>
      </c>
      <c r="J600" t="n">
        <v>417</v>
      </c>
      <c r="K600" t="s">
        <v>296</v>
      </c>
      <c r="L600" t="n">
        <v>277</v>
      </c>
      <c r="M600" t="n">
        <v>0.01</v>
      </c>
      <c r="N600" t="n">
        <v>43.6</v>
      </c>
      <c r="O600" t="s">
        <v>274</v>
      </c>
      <c r="P600" t="s">
        <v>275</v>
      </c>
      <c r="Q600" t="s">
        <v>275</v>
      </c>
      <c r="R600" t="s">
        <v>255</v>
      </c>
      <c r="S600" t="s">
        <v>251</v>
      </c>
      <c r="T600" t="n">
        <v>5</v>
      </c>
    </row>
    <row r="601" spans="1:20">
      <c r="A601" s="1" t="n">
        <v>33969</v>
      </c>
      <c r="B601" t="s">
        <v>248</v>
      </c>
      <c r="C601" t="n">
        <v>3</v>
      </c>
      <c r="D601" t="n">
        <v>20</v>
      </c>
      <c r="E601" t="s">
        <v>249</v>
      </c>
      <c r="F601" t="n">
        <v>3201</v>
      </c>
      <c r="G601" t="s">
        <v>250</v>
      </c>
      <c r="H601" t="s">
        <v>251</v>
      </c>
      <c r="I601" t="n">
        <v>5</v>
      </c>
      <c r="J601" t="n">
        <v>150</v>
      </c>
      <c r="K601" t="s">
        <v>291</v>
      </c>
      <c r="L601" t="n">
        <v>375</v>
      </c>
      <c r="M601" t="n">
        <v>0.18</v>
      </c>
      <c r="N601" t="n">
        <v>27.3</v>
      </c>
      <c r="O601" t="s">
        <v>253</v>
      </c>
      <c r="P601" t="s">
        <v>254</v>
      </c>
      <c r="Q601" t="s">
        <v>254</v>
      </c>
      <c r="R601" t="s">
        <v>255</v>
      </c>
      <c r="S601" t="s">
        <v>251</v>
      </c>
      <c r="T601" t="n">
        <v>5</v>
      </c>
    </row>
    <row r="602" spans="1:20">
      <c r="A602" s="1" t="n">
        <v>33969</v>
      </c>
      <c r="B602" t="s">
        <v>248</v>
      </c>
      <c r="C602" t="n">
        <v>4</v>
      </c>
      <c r="D602" t="n">
        <v>20</v>
      </c>
      <c r="E602" t="s">
        <v>249</v>
      </c>
      <c r="F602" t="n">
        <v>3201</v>
      </c>
      <c r="G602" t="s">
        <v>250</v>
      </c>
      <c r="H602" t="s">
        <v>251</v>
      </c>
      <c r="I602" t="n">
        <v>5</v>
      </c>
      <c r="J602" t="n">
        <v>160</v>
      </c>
      <c r="K602" t="s">
        <v>280</v>
      </c>
      <c r="L602" t="n">
        <v>219</v>
      </c>
      <c r="M602" t="n">
        <v>0.02</v>
      </c>
      <c r="N602" t="n">
        <v>48.8</v>
      </c>
      <c r="O602" t="s">
        <v>253</v>
      </c>
      <c r="P602" t="s">
        <v>254</v>
      </c>
      <c r="Q602" t="s">
        <v>254</v>
      </c>
      <c r="R602" t="s">
        <v>255</v>
      </c>
      <c r="S602" t="s">
        <v>251</v>
      </c>
      <c r="T602" t="n">
        <v>5</v>
      </c>
    </row>
    <row r="603" spans="1:20">
      <c r="A603" s="1" t="n">
        <v>33969</v>
      </c>
      <c r="B603" t="s">
        <v>248</v>
      </c>
      <c r="C603" t="n">
        <v>5</v>
      </c>
      <c r="D603" t="n">
        <v>20</v>
      </c>
      <c r="E603" t="s">
        <v>249</v>
      </c>
      <c r="F603" t="n">
        <v>3201</v>
      </c>
      <c r="G603" t="s">
        <v>250</v>
      </c>
      <c r="H603" t="s">
        <v>251</v>
      </c>
      <c r="I603" t="n">
        <v>5</v>
      </c>
      <c r="J603" t="n">
        <v>260</v>
      </c>
      <c r="K603" t="s">
        <v>272</v>
      </c>
      <c r="L603" t="n">
        <v>174</v>
      </c>
      <c r="M603" t="n">
        <v>0.19</v>
      </c>
      <c r="N603" t="n">
        <v>38.2</v>
      </c>
      <c r="O603" t="s">
        <v>253</v>
      </c>
      <c r="P603" t="s">
        <v>254</v>
      </c>
      <c r="Q603" t="s">
        <v>254</v>
      </c>
      <c r="R603" t="s">
        <v>255</v>
      </c>
      <c r="S603" t="s">
        <v>251</v>
      </c>
      <c r="T603" t="n">
        <v>5</v>
      </c>
    </row>
    <row r="604" spans="1:20">
      <c r="A604" s="1" t="n">
        <v>33969</v>
      </c>
      <c r="B604" t="s">
        <v>248</v>
      </c>
      <c r="C604" t="n">
        <v>6</v>
      </c>
      <c r="D604" t="n">
        <v>20</v>
      </c>
      <c r="E604" t="s">
        <v>249</v>
      </c>
      <c r="F604" t="n">
        <v>3201</v>
      </c>
      <c r="G604" t="s">
        <v>250</v>
      </c>
      <c r="H604" t="s">
        <v>251</v>
      </c>
      <c r="I604" t="n">
        <v>5</v>
      </c>
      <c r="J604" t="n">
        <v>458</v>
      </c>
      <c r="K604" t="s">
        <v>252</v>
      </c>
      <c r="L604" t="n">
        <v>100</v>
      </c>
      <c r="M604" t="n">
        <v>0.04</v>
      </c>
      <c r="N604" t="n">
        <v>39</v>
      </c>
      <c r="O604" t="s">
        <v>253</v>
      </c>
      <c r="P604" t="s">
        <v>254</v>
      </c>
      <c r="Q604" t="s">
        <v>254</v>
      </c>
      <c r="R604" t="s">
        <v>255</v>
      </c>
      <c r="S604" t="s">
        <v>251</v>
      </c>
      <c r="T604" t="n">
        <v>5</v>
      </c>
    </row>
    <row r="605" spans="1:20">
      <c r="A605" s="1" t="n">
        <v>33969</v>
      </c>
      <c r="B605" t="s">
        <v>248</v>
      </c>
      <c r="C605" t="n">
        <v>7</v>
      </c>
      <c r="D605" t="n">
        <v>20</v>
      </c>
      <c r="E605" t="s">
        <v>249</v>
      </c>
      <c r="F605" t="n">
        <v>3201</v>
      </c>
      <c r="G605" t="s">
        <v>250</v>
      </c>
      <c r="H605" t="s">
        <v>251</v>
      </c>
      <c r="I605" t="n">
        <v>5</v>
      </c>
      <c r="J605" t="n">
        <v>458</v>
      </c>
      <c r="K605" t="s">
        <v>252</v>
      </c>
      <c r="L605" t="n">
        <v>327</v>
      </c>
      <c r="M605" t="n">
        <v>0.04</v>
      </c>
      <c r="N605" t="n">
        <v>37.2</v>
      </c>
      <c r="O605" t="s">
        <v>253</v>
      </c>
      <c r="P605" t="s">
        <v>254</v>
      </c>
      <c r="Q605" t="s">
        <v>254</v>
      </c>
      <c r="R605" t="s">
        <v>255</v>
      </c>
      <c r="S605" t="s">
        <v>251</v>
      </c>
      <c r="T605" t="n">
        <v>5</v>
      </c>
    </row>
    <row r="606" spans="1:20">
      <c r="A606" s="1" t="n">
        <v>33969</v>
      </c>
      <c r="B606" t="s">
        <v>248</v>
      </c>
      <c r="C606" t="n">
        <v>8</v>
      </c>
      <c r="D606" t="n">
        <v>20</v>
      </c>
      <c r="E606" t="s">
        <v>249</v>
      </c>
      <c r="F606" t="n">
        <v>3201</v>
      </c>
      <c r="G606" t="s">
        <v>250</v>
      </c>
      <c r="H606" t="s">
        <v>251</v>
      </c>
      <c r="I606" t="n">
        <v>5</v>
      </c>
      <c r="J606" t="n">
        <v>940</v>
      </c>
      <c r="K606" t="s">
        <v>257</v>
      </c>
      <c r="L606" t="n">
        <v>27</v>
      </c>
      <c r="M606" t="n">
        <v>5.4</v>
      </c>
      <c r="N606" t="n">
        <v>9.9</v>
      </c>
      <c r="O606" t="s">
        <v>253</v>
      </c>
      <c r="P606" t="s">
        <v>254</v>
      </c>
      <c r="Q606" t="s">
        <v>254</v>
      </c>
      <c r="R606" t="s">
        <v>255</v>
      </c>
      <c r="S606" t="s">
        <v>251</v>
      </c>
      <c r="T606" t="n">
        <v>5</v>
      </c>
    </row>
    <row r="607" spans="1:20">
      <c r="A607" s="1" t="n">
        <v>33969</v>
      </c>
      <c r="B607" t="s">
        <v>276</v>
      </c>
      <c r="C607" t="n">
        <v>1</v>
      </c>
      <c r="D607" t="n">
        <v>20</v>
      </c>
      <c r="E607" t="s">
        <v>249</v>
      </c>
      <c r="F607" t="n">
        <v>3201</v>
      </c>
      <c r="G607" t="s">
        <v>250</v>
      </c>
      <c r="H607" t="s">
        <v>251</v>
      </c>
      <c r="I607" t="n">
        <v>5</v>
      </c>
      <c r="J607" t="n">
        <v>160</v>
      </c>
      <c r="K607" t="s">
        <v>280</v>
      </c>
      <c r="L607" t="n">
        <v>325</v>
      </c>
      <c r="M607" t="n">
        <v>0.09</v>
      </c>
      <c r="N607" t="n">
        <v>47.1</v>
      </c>
      <c r="O607" t="s">
        <v>274</v>
      </c>
      <c r="P607" t="s">
        <v>275</v>
      </c>
      <c r="Q607" t="s">
        <v>275</v>
      </c>
      <c r="R607" t="s">
        <v>255</v>
      </c>
      <c r="S607" t="s">
        <v>251</v>
      </c>
      <c r="T607" t="n">
        <v>5</v>
      </c>
    </row>
    <row r="608" spans="1:20">
      <c r="A608" s="1" t="n">
        <v>33969</v>
      </c>
      <c r="B608" t="s">
        <v>276</v>
      </c>
      <c r="C608" t="n">
        <v>2</v>
      </c>
      <c r="D608" t="n">
        <v>20</v>
      </c>
      <c r="E608" t="s">
        <v>249</v>
      </c>
      <c r="F608" t="n">
        <v>3201</v>
      </c>
      <c r="G608" t="s">
        <v>250</v>
      </c>
      <c r="H608" t="s">
        <v>251</v>
      </c>
      <c r="I608" t="n">
        <v>5</v>
      </c>
      <c r="J608" t="n">
        <v>280</v>
      </c>
      <c r="K608" t="s">
        <v>273</v>
      </c>
      <c r="L608" t="n">
        <v>246</v>
      </c>
      <c r="M608" t="n">
        <v>0.02</v>
      </c>
      <c r="N608" t="n">
        <v>40.7</v>
      </c>
      <c r="O608" t="s">
        <v>274</v>
      </c>
      <c r="P608" t="s">
        <v>275</v>
      </c>
      <c r="Q608" t="s">
        <v>275</v>
      </c>
      <c r="R608" t="s">
        <v>255</v>
      </c>
      <c r="S608" t="s">
        <v>251</v>
      </c>
      <c r="T608" t="n">
        <v>5</v>
      </c>
    </row>
    <row r="609" spans="1:20">
      <c r="A609" s="1" t="n">
        <v>33969</v>
      </c>
      <c r="B609" t="s">
        <v>276</v>
      </c>
      <c r="C609" t="n">
        <v>3</v>
      </c>
      <c r="D609" t="n">
        <v>20</v>
      </c>
      <c r="E609" t="s">
        <v>249</v>
      </c>
      <c r="F609" t="n">
        <v>3201</v>
      </c>
      <c r="G609" t="s">
        <v>250</v>
      </c>
      <c r="H609" t="s">
        <v>251</v>
      </c>
      <c r="I609" t="n">
        <v>5</v>
      </c>
      <c r="J609" t="n">
        <v>458</v>
      </c>
      <c r="K609" t="s">
        <v>252</v>
      </c>
      <c r="L609" t="n">
        <v>437</v>
      </c>
      <c r="M609" t="n">
        <v>0.18</v>
      </c>
      <c r="N609" t="n">
        <v>21</v>
      </c>
      <c r="O609" t="s">
        <v>274</v>
      </c>
      <c r="P609" t="s">
        <v>275</v>
      </c>
      <c r="Q609" t="s">
        <v>275</v>
      </c>
      <c r="R609" t="s">
        <v>255</v>
      </c>
      <c r="S609" t="s">
        <v>251</v>
      </c>
      <c r="T609" t="n">
        <v>5</v>
      </c>
    </row>
    <row r="610" spans="1:20">
      <c r="A610" s="1" t="n">
        <v>33969</v>
      </c>
      <c r="B610" t="s">
        <v>276</v>
      </c>
      <c r="C610" t="n">
        <v>4</v>
      </c>
      <c r="D610" t="n">
        <v>20</v>
      </c>
      <c r="E610" t="s">
        <v>249</v>
      </c>
      <c r="F610" t="n">
        <v>3201</v>
      </c>
      <c r="G610" t="s">
        <v>250</v>
      </c>
      <c r="H610" t="s">
        <v>251</v>
      </c>
      <c r="I610" t="n">
        <v>5</v>
      </c>
      <c r="J610" t="n">
        <v>458</v>
      </c>
      <c r="K610" t="s">
        <v>252</v>
      </c>
      <c r="L610" t="n">
        <v>247</v>
      </c>
      <c r="M610" t="n">
        <v>0.21</v>
      </c>
      <c r="N610" t="n">
        <v>22.8</v>
      </c>
      <c r="O610" t="s">
        <v>274</v>
      </c>
      <c r="P610" t="s">
        <v>275</v>
      </c>
      <c r="Q610" t="s">
        <v>275</v>
      </c>
      <c r="R610" t="s">
        <v>255</v>
      </c>
      <c r="S610" t="s">
        <v>251</v>
      </c>
      <c r="T610" t="n">
        <v>5</v>
      </c>
    </row>
    <row r="611" spans="1:20">
      <c r="A611" s="1" t="n">
        <v>34000</v>
      </c>
      <c r="B611" t="s">
        <v>248</v>
      </c>
      <c r="C611" t="n">
        <v>1</v>
      </c>
      <c r="D611" t="n">
        <v>20</v>
      </c>
      <c r="E611" t="s">
        <v>249</v>
      </c>
      <c r="F611" t="n">
        <v>3201</v>
      </c>
      <c r="G611" t="s">
        <v>250</v>
      </c>
      <c r="H611" t="s">
        <v>251</v>
      </c>
      <c r="I611" t="n">
        <v>5</v>
      </c>
      <c r="J611" t="n">
        <v>458</v>
      </c>
      <c r="K611" t="s">
        <v>252</v>
      </c>
      <c r="L611" t="n">
        <v>377</v>
      </c>
      <c r="M611" t="n">
        <v>0.07000000000000001</v>
      </c>
      <c r="N611" t="n">
        <v>32.6</v>
      </c>
      <c r="O611" t="s">
        <v>253</v>
      </c>
      <c r="P611" t="s">
        <v>254</v>
      </c>
      <c r="Q611" t="s">
        <v>254</v>
      </c>
      <c r="R611" t="s">
        <v>255</v>
      </c>
      <c r="S611" t="s">
        <v>251</v>
      </c>
      <c r="T611" t="n">
        <v>5</v>
      </c>
    </row>
    <row r="612" spans="1:20">
      <c r="A612" s="1" t="n">
        <v>34000</v>
      </c>
      <c r="B612" t="s">
        <v>258</v>
      </c>
      <c r="C612" t="n">
        <v>1</v>
      </c>
      <c r="D612" t="n">
        <v>213</v>
      </c>
      <c r="E612" t="s">
        <v>256</v>
      </c>
      <c r="F612" t="n">
        <v>3202</v>
      </c>
      <c r="G612" t="s">
        <v>297</v>
      </c>
      <c r="H612" t="s">
        <v>251</v>
      </c>
      <c r="I612" t="n">
        <v>5</v>
      </c>
      <c r="J612" t="n">
        <v>160</v>
      </c>
      <c r="K612" t="s">
        <v>280</v>
      </c>
      <c r="L612" t="n">
        <v>1</v>
      </c>
      <c r="M612" t="n">
        <v>0</v>
      </c>
      <c r="N612" t="n">
        <v>0</v>
      </c>
    </row>
    <row r="613" spans="1:20">
      <c r="A613" s="1" t="n">
        <v>34000</v>
      </c>
      <c r="B613" t="s">
        <v>258</v>
      </c>
      <c r="C613" t="n">
        <v>2</v>
      </c>
      <c r="D613" t="n">
        <v>213</v>
      </c>
      <c r="E613" t="s">
        <v>256</v>
      </c>
      <c r="F613" t="n">
        <v>3202</v>
      </c>
      <c r="G613" t="s">
        <v>297</v>
      </c>
      <c r="H613" t="s">
        <v>251</v>
      </c>
      <c r="I613" t="n">
        <v>5</v>
      </c>
      <c r="J613" t="n">
        <v>785</v>
      </c>
      <c r="K613" t="s">
        <v>281</v>
      </c>
      <c r="L613" t="n">
        <v>1</v>
      </c>
      <c r="M613" t="n">
        <v>0</v>
      </c>
      <c r="N613" t="n">
        <v>0</v>
      </c>
    </row>
    <row r="614" spans="1:20">
      <c r="A614" s="1" t="n">
        <v>34000</v>
      </c>
      <c r="B614" t="s">
        <v>276</v>
      </c>
      <c r="C614" t="n">
        <v>1</v>
      </c>
      <c r="D614" t="n">
        <v>20</v>
      </c>
      <c r="E614" t="s">
        <v>249</v>
      </c>
      <c r="F614" t="n">
        <v>3201</v>
      </c>
      <c r="G614" t="s">
        <v>250</v>
      </c>
      <c r="H614" t="s">
        <v>251</v>
      </c>
      <c r="I614" t="n">
        <v>5</v>
      </c>
      <c r="J614" t="n">
        <v>325</v>
      </c>
      <c r="K614" t="s">
        <v>287</v>
      </c>
      <c r="L614" t="n">
        <v>703</v>
      </c>
      <c r="M614" t="n">
        <v>0.99</v>
      </c>
      <c r="N614" t="n">
        <v>28.8</v>
      </c>
      <c r="O614" t="s">
        <v>274</v>
      </c>
      <c r="P614" t="s">
        <v>275</v>
      </c>
      <c r="Q614" t="s">
        <v>275</v>
      </c>
      <c r="R614" t="s">
        <v>255</v>
      </c>
      <c r="S614" t="s">
        <v>251</v>
      </c>
      <c r="T614" t="n">
        <v>5</v>
      </c>
    </row>
    <row r="615" spans="1:20">
      <c r="A615" s="1" t="n">
        <v>34000</v>
      </c>
      <c r="B615" t="s">
        <v>276</v>
      </c>
      <c r="C615" t="n">
        <v>2</v>
      </c>
      <c r="D615" t="n">
        <v>20</v>
      </c>
      <c r="E615" t="s">
        <v>249</v>
      </c>
      <c r="F615" t="n">
        <v>3201</v>
      </c>
      <c r="G615" t="s">
        <v>250</v>
      </c>
      <c r="H615" t="s">
        <v>251</v>
      </c>
      <c r="I615" t="n">
        <v>5</v>
      </c>
      <c r="J615" t="n">
        <v>458</v>
      </c>
      <c r="K615" t="s">
        <v>252</v>
      </c>
      <c r="L615" t="n">
        <v>385</v>
      </c>
      <c r="M615" t="n">
        <v>0.2</v>
      </c>
      <c r="N615" t="n">
        <v>22.4</v>
      </c>
      <c r="O615" t="s">
        <v>274</v>
      </c>
      <c r="P615" t="s">
        <v>275</v>
      </c>
      <c r="Q615" t="s">
        <v>275</v>
      </c>
      <c r="R615" t="s">
        <v>255</v>
      </c>
      <c r="S615" t="s">
        <v>251</v>
      </c>
      <c r="T615" t="n">
        <v>5</v>
      </c>
    </row>
    <row r="616" spans="1:20">
      <c r="A616" s="1" t="n">
        <v>34028</v>
      </c>
      <c r="B616" t="s">
        <v>292</v>
      </c>
      <c r="C616" t="n">
        <v>1</v>
      </c>
      <c r="D616" t="n">
        <v>216</v>
      </c>
      <c r="E616" t="s">
        <v>286</v>
      </c>
      <c r="F616" t="n">
        <v>3201</v>
      </c>
      <c r="G616" t="s">
        <v>250</v>
      </c>
      <c r="H616" t="s">
        <v>251</v>
      </c>
      <c r="I616" t="n">
        <v>5</v>
      </c>
      <c r="J616" t="n">
        <v>595</v>
      </c>
      <c r="K616" t="s">
        <v>290</v>
      </c>
      <c r="L616" t="n">
        <v>194</v>
      </c>
      <c r="M616" t="n">
        <v>0</v>
      </c>
      <c r="N616" t="n">
        <v>0</v>
      </c>
    </row>
    <row r="617" spans="1:20">
      <c r="A617" s="1" t="n">
        <v>34028</v>
      </c>
      <c r="B617" t="s">
        <v>248</v>
      </c>
      <c r="C617" t="n">
        <v>2</v>
      </c>
      <c r="D617" t="n">
        <v>20</v>
      </c>
      <c r="E617" t="s">
        <v>249</v>
      </c>
      <c r="F617" t="n">
        <v>3201</v>
      </c>
      <c r="G617" t="s">
        <v>250</v>
      </c>
      <c r="H617" t="s">
        <v>251</v>
      </c>
      <c r="I617" t="n">
        <v>5</v>
      </c>
      <c r="J617" t="n">
        <v>260</v>
      </c>
      <c r="K617" t="s">
        <v>272</v>
      </c>
      <c r="L617" t="n">
        <v>128</v>
      </c>
      <c r="M617" t="n">
        <v>0.19</v>
      </c>
      <c r="N617" t="n">
        <v>38.4</v>
      </c>
      <c r="O617" t="s">
        <v>253</v>
      </c>
      <c r="P617" t="s">
        <v>254</v>
      </c>
      <c r="Q617" t="s">
        <v>254</v>
      </c>
      <c r="R617" t="s">
        <v>255</v>
      </c>
      <c r="S617" t="s">
        <v>251</v>
      </c>
      <c r="T617" t="n">
        <v>5</v>
      </c>
    </row>
    <row r="618" spans="1:20">
      <c r="A618" s="1" t="n">
        <v>34028</v>
      </c>
      <c r="B618" t="s">
        <v>248</v>
      </c>
      <c r="C618" t="n">
        <v>3</v>
      </c>
      <c r="D618" t="n">
        <v>20</v>
      </c>
      <c r="E618" t="s">
        <v>249</v>
      </c>
      <c r="F618" t="n">
        <v>3201</v>
      </c>
      <c r="G618" t="s">
        <v>250</v>
      </c>
      <c r="H618" t="s">
        <v>251</v>
      </c>
      <c r="I618" t="n">
        <v>5</v>
      </c>
      <c r="J618" t="n">
        <v>458</v>
      </c>
      <c r="K618" t="s">
        <v>252</v>
      </c>
      <c r="L618" t="n">
        <v>174</v>
      </c>
      <c r="M618" t="n">
        <v>0.2</v>
      </c>
      <c r="N618" t="n">
        <v>22.7</v>
      </c>
      <c r="O618" t="s">
        <v>253</v>
      </c>
      <c r="P618" t="s">
        <v>254</v>
      </c>
      <c r="Q618" t="s">
        <v>254</v>
      </c>
      <c r="R618" t="s">
        <v>255</v>
      </c>
      <c r="S618" t="s">
        <v>251</v>
      </c>
      <c r="T618" t="n">
        <v>5</v>
      </c>
    </row>
    <row r="619" spans="1:20">
      <c r="A619" s="1" t="n">
        <v>34028</v>
      </c>
      <c r="B619" t="s">
        <v>248</v>
      </c>
      <c r="C619" t="n">
        <v>4</v>
      </c>
      <c r="D619" t="n">
        <v>20</v>
      </c>
      <c r="E619" t="s">
        <v>249</v>
      </c>
      <c r="F619" t="n">
        <v>3201</v>
      </c>
      <c r="G619" t="s">
        <v>250</v>
      </c>
      <c r="H619" t="s">
        <v>251</v>
      </c>
      <c r="I619" t="n">
        <v>5</v>
      </c>
      <c r="J619" t="n">
        <v>458</v>
      </c>
      <c r="K619" t="s">
        <v>252</v>
      </c>
      <c r="L619" t="n">
        <v>149</v>
      </c>
      <c r="M619" t="n">
        <v>0.07000000000000001</v>
      </c>
      <c r="N619" t="n">
        <v>32.5</v>
      </c>
      <c r="O619" t="s">
        <v>253</v>
      </c>
      <c r="P619" t="s">
        <v>254</v>
      </c>
      <c r="Q619" t="s">
        <v>254</v>
      </c>
      <c r="R619" t="s">
        <v>255</v>
      </c>
      <c r="S619" t="s">
        <v>251</v>
      </c>
      <c r="T619" t="n">
        <v>5</v>
      </c>
    </row>
    <row r="620" spans="1:20">
      <c r="A620" s="1" t="n">
        <v>34028</v>
      </c>
      <c r="B620" t="s">
        <v>248</v>
      </c>
      <c r="C620" t="n">
        <v>5</v>
      </c>
      <c r="D620" t="n">
        <v>20</v>
      </c>
      <c r="E620" t="s">
        <v>249</v>
      </c>
      <c r="F620" t="n">
        <v>3201</v>
      </c>
      <c r="G620" t="s">
        <v>250</v>
      </c>
      <c r="H620" t="s">
        <v>251</v>
      </c>
      <c r="I620" t="n">
        <v>5</v>
      </c>
      <c r="J620" t="n">
        <v>458</v>
      </c>
      <c r="K620" t="s">
        <v>252</v>
      </c>
      <c r="L620" t="n">
        <v>318</v>
      </c>
      <c r="M620" t="n">
        <v>0.04</v>
      </c>
      <c r="N620" t="n">
        <v>38.1</v>
      </c>
      <c r="O620" t="s">
        <v>253</v>
      </c>
      <c r="P620" t="s">
        <v>254</v>
      </c>
      <c r="Q620" t="s">
        <v>254</v>
      </c>
      <c r="R620" t="s">
        <v>255</v>
      </c>
      <c r="S620" t="s">
        <v>251</v>
      </c>
      <c r="T620" t="n">
        <v>5</v>
      </c>
    </row>
    <row r="621" spans="1:20">
      <c r="A621" s="1" t="n">
        <v>34028</v>
      </c>
      <c r="B621" t="s">
        <v>248</v>
      </c>
      <c r="C621" t="n">
        <v>6</v>
      </c>
      <c r="D621" t="n">
        <v>20</v>
      </c>
      <c r="E621" t="s">
        <v>249</v>
      </c>
      <c r="F621" t="n">
        <v>3201</v>
      </c>
      <c r="G621" t="s">
        <v>250</v>
      </c>
      <c r="H621" t="s">
        <v>251</v>
      </c>
      <c r="I621" t="n">
        <v>5</v>
      </c>
      <c r="J621" t="n">
        <v>940</v>
      </c>
      <c r="K621" t="s">
        <v>257</v>
      </c>
      <c r="L621" t="n">
        <v>69</v>
      </c>
      <c r="M621" t="n">
        <v>5.5</v>
      </c>
      <c r="N621" t="n">
        <v>10.7</v>
      </c>
      <c r="O621" t="s">
        <v>253</v>
      </c>
      <c r="P621" t="s">
        <v>254</v>
      </c>
      <c r="Q621" t="s">
        <v>254</v>
      </c>
      <c r="R621" t="s">
        <v>255</v>
      </c>
      <c r="S621" t="s">
        <v>251</v>
      </c>
      <c r="T621" t="n">
        <v>5</v>
      </c>
    </row>
    <row r="622" spans="1:20">
      <c r="A622" s="1" t="n">
        <v>34028</v>
      </c>
      <c r="B622" t="s">
        <v>276</v>
      </c>
      <c r="C622" t="n">
        <v>1</v>
      </c>
      <c r="D622" t="n">
        <v>20</v>
      </c>
      <c r="E622" t="s">
        <v>249</v>
      </c>
      <c r="F622" t="n">
        <v>3201</v>
      </c>
      <c r="G622" t="s">
        <v>250</v>
      </c>
      <c r="H622" t="s">
        <v>251</v>
      </c>
      <c r="I622" t="n">
        <v>5</v>
      </c>
      <c r="J622" t="n">
        <v>280</v>
      </c>
      <c r="K622" t="s">
        <v>273</v>
      </c>
      <c r="L622" t="n">
        <v>282</v>
      </c>
      <c r="M622" t="n">
        <v>0.06</v>
      </c>
      <c r="N622" t="n">
        <v>41.6</v>
      </c>
      <c r="O622" t="s">
        <v>274</v>
      </c>
      <c r="P622" t="s">
        <v>275</v>
      </c>
      <c r="Q622" t="s">
        <v>275</v>
      </c>
      <c r="R622" t="s">
        <v>255</v>
      </c>
      <c r="S622" t="s">
        <v>251</v>
      </c>
      <c r="T622" t="n">
        <v>5</v>
      </c>
    </row>
    <row r="623" spans="1:20">
      <c r="A623" s="1" t="n">
        <v>34028</v>
      </c>
      <c r="B623" t="s">
        <v>276</v>
      </c>
      <c r="C623" t="n">
        <v>2</v>
      </c>
      <c r="D623" t="n">
        <v>20</v>
      </c>
      <c r="E623" t="s">
        <v>249</v>
      </c>
      <c r="F623" t="n">
        <v>3201</v>
      </c>
      <c r="G623" t="s">
        <v>250</v>
      </c>
      <c r="H623" t="s">
        <v>251</v>
      </c>
      <c r="I623" t="n">
        <v>5</v>
      </c>
      <c r="J623" t="n">
        <v>280</v>
      </c>
      <c r="K623" t="s">
        <v>273</v>
      </c>
      <c r="L623" t="n">
        <v>301</v>
      </c>
      <c r="M623" t="n">
        <v>0.06</v>
      </c>
      <c r="N623" t="n">
        <v>40.8</v>
      </c>
      <c r="O623" t="s">
        <v>274</v>
      </c>
      <c r="P623" t="s">
        <v>275</v>
      </c>
      <c r="Q623" t="s">
        <v>275</v>
      </c>
      <c r="R623" t="s">
        <v>255</v>
      </c>
      <c r="S623" t="s">
        <v>251</v>
      </c>
      <c r="T623" t="n">
        <v>5</v>
      </c>
    </row>
    <row r="624" spans="1:20">
      <c r="A624" s="1" t="n">
        <v>34028</v>
      </c>
      <c r="B624" t="s">
        <v>276</v>
      </c>
      <c r="C624" t="n">
        <v>3</v>
      </c>
      <c r="D624" t="n">
        <v>20</v>
      </c>
      <c r="E624" t="s">
        <v>249</v>
      </c>
      <c r="F624" t="n">
        <v>3201</v>
      </c>
      <c r="G624" t="s">
        <v>250</v>
      </c>
      <c r="H624" t="s">
        <v>251</v>
      </c>
      <c r="I624" t="n">
        <v>5</v>
      </c>
      <c r="J624" t="n">
        <v>458</v>
      </c>
      <c r="K624" t="s">
        <v>252</v>
      </c>
      <c r="L624" t="n">
        <v>349</v>
      </c>
      <c r="M624" t="n">
        <v>0.15</v>
      </c>
      <c r="N624" t="n">
        <v>22.8</v>
      </c>
      <c r="O624" t="s">
        <v>274</v>
      </c>
      <c r="P624" t="s">
        <v>275</v>
      </c>
      <c r="Q624" t="s">
        <v>275</v>
      </c>
      <c r="R624" t="s">
        <v>255</v>
      </c>
      <c r="S624" t="s">
        <v>251</v>
      </c>
      <c r="T624" t="n">
        <v>5</v>
      </c>
    </row>
    <row r="625" spans="1:20">
      <c r="A625" s="1" t="n">
        <v>34028</v>
      </c>
      <c r="B625" t="s">
        <v>276</v>
      </c>
      <c r="C625" t="n">
        <v>4</v>
      </c>
      <c r="D625" t="n">
        <v>20</v>
      </c>
      <c r="E625" t="s">
        <v>249</v>
      </c>
      <c r="F625" t="n">
        <v>3201</v>
      </c>
      <c r="G625" t="s">
        <v>250</v>
      </c>
      <c r="H625" t="s">
        <v>251</v>
      </c>
      <c r="I625" t="n">
        <v>5</v>
      </c>
      <c r="J625" t="n">
        <v>458</v>
      </c>
      <c r="K625" t="s">
        <v>252</v>
      </c>
      <c r="L625" t="n">
        <v>332</v>
      </c>
      <c r="M625" t="n">
        <v>0.21</v>
      </c>
      <c r="N625" t="n">
        <v>21</v>
      </c>
      <c r="O625" t="s">
        <v>274</v>
      </c>
      <c r="P625" t="s">
        <v>275</v>
      </c>
      <c r="Q625" t="s">
        <v>275</v>
      </c>
      <c r="R625" t="s">
        <v>255</v>
      </c>
      <c r="S625" t="s">
        <v>251</v>
      </c>
      <c r="T625" t="n">
        <v>5</v>
      </c>
    </row>
    <row r="626" spans="1:20">
      <c r="A626" s="1" t="n">
        <v>34059</v>
      </c>
      <c r="B626" t="s">
        <v>248</v>
      </c>
      <c r="C626" t="n">
        <v>1</v>
      </c>
      <c r="D626" t="n">
        <v>20</v>
      </c>
      <c r="E626" t="s">
        <v>249</v>
      </c>
      <c r="F626" t="n">
        <v>3201</v>
      </c>
      <c r="G626" t="s">
        <v>250</v>
      </c>
      <c r="H626" t="s">
        <v>251</v>
      </c>
      <c r="I626" t="n">
        <v>5</v>
      </c>
      <c r="J626" t="n">
        <v>458</v>
      </c>
      <c r="K626" t="s">
        <v>252</v>
      </c>
      <c r="L626" t="n">
        <v>165</v>
      </c>
      <c r="M626" t="n">
        <v>0.1</v>
      </c>
      <c r="N626" t="n">
        <v>35</v>
      </c>
      <c r="O626" t="s">
        <v>253</v>
      </c>
      <c r="P626" t="s">
        <v>254</v>
      </c>
      <c r="Q626" t="s">
        <v>254</v>
      </c>
      <c r="R626" t="s">
        <v>255</v>
      </c>
      <c r="S626" t="s">
        <v>251</v>
      </c>
      <c r="T626" t="n">
        <v>5</v>
      </c>
    </row>
    <row r="627" spans="1:20">
      <c r="A627" s="1" t="n">
        <v>34059</v>
      </c>
      <c r="B627" t="s">
        <v>248</v>
      </c>
      <c r="C627" t="n">
        <v>3</v>
      </c>
      <c r="D627" t="n">
        <v>508</v>
      </c>
      <c r="E627" t="s">
        <v>268</v>
      </c>
      <c r="F627" t="n">
        <v>3201</v>
      </c>
      <c r="G627" t="s">
        <v>250</v>
      </c>
      <c r="H627" t="s">
        <v>251</v>
      </c>
      <c r="I627" t="n">
        <v>5</v>
      </c>
      <c r="J627" t="n">
        <v>458</v>
      </c>
      <c r="K627" t="s">
        <v>252</v>
      </c>
      <c r="L627" t="n">
        <v>100</v>
      </c>
      <c r="M627" t="n">
        <v>0.09</v>
      </c>
      <c r="N627" t="n">
        <v>0</v>
      </c>
    </row>
    <row r="628" spans="1:20">
      <c r="A628" s="1" t="n">
        <v>34059</v>
      </c>
      <c r="B628" t="s">
        <v>248</v>
      </c>
      <c r="C628" t="n">
        <v>5</v>
      </c>
      <c r="D628" t="n">
        <v>20</v>
      </c>
      <c r="E628" t="s">
        <v>249</v>
      </c>
      <c r="F628" t="n">
        <v>3201</v>
      </c>
      <c r="G628" t="s">
        <v>250</v>
      </c>
      <c r="H628" t="s">
        <v>251</v>
      </c>
      <c r="I628" t="n">
        <v>5</v>
      </c>
      <c r="J628" t="n">
        <v>458</v>
      </c>
      <c r="K628" t="s">
        <v>252</v>
      </c>
      <c r="L628" t="n">
        <v>326</v>
      </c>
      <c r="M628" t="n">
        <v>0.04</v>
      </c>
      <c r="N628" t="n">
        <v>37.7</v>
      </c>
      <c r="O628" t="s">
        <v>253</v>
      </c>
      <c r="P628" t="s">
        <v>254</v>
      </c>
      <c r="Q628" t="s">
        <v>254</v>
      </c>
      <c r="R628" t="s">
        <v>255</v>
      </c>
      <c r="S628" t="s">
        <v>251</v>
      </c>
      <c r="T628" t="n">
        <v>5</v>
      </c>
    </row>
    <row r="629" spans="1:20">
      <c r="A629" s="1" t="n">
        <v>34059</v>
      </c>
      <c r="B629" t="s">
        <v>248</v>
      </c>
      <c r="C629" t="n">
        <v>6</v>
      </c>
      <c r="D629" t="n">
        <v>20</v>
      </c>
      <c r="E629" t="s">
        <v>249</v>
      </c>
      <c r="F629" t="n">
        <v>3201</v>
      </c>
      <c r="G629" t="s">
        <v>250</v>
      </c>
      <c r="H629" t="s">
        <v>251</v>
      </c>
      <c r="I629" t="n">
        <v>5</v>
      </c>
      <c r="J629" t="n">
        <v>458</v>
      </c>
      <c r="K629" t="s">
        <v>252</v>
      </c>
      <c r="L629" t="n">
        <v>241</v>
      </c>
      <c r="M629" t="n">
        <v>0.02</v>
      </c>
      <c r="N629" t="n">
        <v>46.2</v>
      </c>
      <c r="O629" t="s">
        <v>253</v>
      </c>
      <c r="P629" t="s">
        <v>254</v>
      </c>
      <c r="Q629" t="s">
        <v>254</v>
      </c>
      <c r="R629" t="s">
        <v>255</v>
      </c>
      <c r="S629" t="s">
        <v>251</v>
      </c>
      <c r="T629" t="n">
        <v>5</v>
      </c>
    </row>
    <row r="630" spans="1:20">
      <c r="A630" s="1" t="n">
        <v>34059</v>
      </c>
      <c r="B630" t="s">
        <v>248</v>
      </c>
      <c r="C630" t="n">
        <v>7</v>
      </c>
      <c r="D630" t="n">
        <v>20</v>
      </c>
      <c r="E630" t="s">
        <v>249</v>
      </c>
      <c r="F630" t="n">
        <v>3201</v>
      </c>
      <c r="G630" t="s">
        <v>250</v>
      </c>
      <c r="H630" t="s">
        <v>251</v>
      </c>
      <c r="I630" t="n">
        <v>5</v>
      </c>
      <c r="J630" t="n">
        <v>458</v>
      </c>
      <c r="K630" t="s">
        <v>252</v>
      </c>
      <c r="L630" t="n">
        <v>121</v>
      </c>
      <c r="M630" t="n">
        <v>0.2</v>
      </c>
      <c r="N630" t="n">
        <v>21.1</v>
      </c>
      <c r="O630" t="s">
        <v>253</v>
      </c>
      <c r="P630" t="s">
        <v>254</v>
      </c>
      <c r="Q630" t="s">
        <v>254</v>
      </c>
      <c r="R630" t="s">
        <v>255</v>
      </c>
      <c r="S630" t="s">
        <v>251</v>
      </c>
      <c r="T630" t="n">
        <v>5</v>
      </c>
    </row>
    <row r="631" spans="1:20">
      <c r="A631" s="1" t="n">
        <v>34059</v>
      </c>
      <c r="B631" t="s">
        <v>248</v>
      </c>
      <c r="C631" t="n">
        <v>8</v>
      </c>
      <c r="D631" t="n">
        <v>20</v>
      </c>
      <c r="E631" t="s">
        <v>249</v>
      </c>
      <c r="F631" t="n">
        <v>3201</v>
      </c>
      <c r="G631" t="s">
        <v>250</v>
      </c>
      <c r="H631" t="s">
        <v>251</v>
      </c>
      <c r="I631" t="n">
        <v>5</v>
      </c>
      <c r="J631" t="n">
        <v>458</v>
      </c>
      <c r="K631" t="s">
        <v>252</v>
      </c>
      <c r="L631" t="n">
        <v>104</v>
      </c>
      <c r="M631" t="n">
        <v>0.09</v>
      </c>
      <c r="N631" t="n">
        <v>35.4</v>
      </c>
      <c r="O631" t="s">
        <v>253</v>
      </c>
      <c r="P631" t="s">
        <v>254</v>
      </c>
      <c r="Q631" t="s">
        <v>254</v>
      </c>
      <c r="R631" t="s">
        <v>255</v>
      </c>
      <c r="S631" t="s">
        <v>251</v>
      </c>
      <c r="T631" t="n">
        <v>5</v>
      </c>
    </row>
    <row r="632" spans="1:20">
      <c r="A632" s="1" t="n">
        <v>34059</v>
      </c>
      <c r="B632" t="s">
        <v>258</v>
      </c>
      <c r="C632" t="n">
        <v>1</v>
      </c>
      <c r="D632" t="n">
        <v>213</v>
      </c>
      <c r="E632" t="s">
        <v>256</v>
      </c>
      <c r="F632" t="n">
        <v>3201</v>
      </c>
      <c r="G632" t="s">
        <v>250</v>
      </c>
      <c r="H632" t="s">
        <v>251</v>
      </c>
      <c r="I632" t="n">
        <v>5</v>
      </c>
      <c r="J632" t="n">
        <v>785</v>
      </c>
      <c r="K632" t="s">
        <v>281</v>
      </c>
      <c r="L632" t="n">
        <v>1</v>
      </c>
      <c r="M632" t="n">
        <v>0</v>
      </c>
      <c r="N632" t="n">
        <v>0</v>
      </c>
    </row>
    <row r="633" spans="1:20">
      <c r="A633" s="1" t="n">
        <v>34059</v>
      </c>
      <c r="B633" t="s">
        <v>276</v>
      </c>
      <c r="C633" t="n">
        <v>1</v>
      </c>
      <c r="D633" t="n">
        <v>20</v>
      </c>
      <c r="E633" t="s">
        <v>249</v>
      </c>
      <c r="F633" t="n">
        <v>3201</v>
      </c>
      <c r="G633" t="s">
        <v>250</v>
      </c>
      <c r="H633" t="s">
        <v>251</v>
      </c>
      <c r="I633" t="n">
        <v>5</v>
      </c>
      <c r="J633" t="n">
        <v>280</v>
      </c>
      <c r="K633" t="s">
        <v>273</v>
      </c>
      <c r="L633" t="n">
        <v>246</v>
      </c>
      <c r="M633" t="n">
        <v>0.01</v>
      </c>
      <c r="N633" t="n">
        <v>40</v>
      </c>
      <c r="O633" t="s">
        <v>274</v>
      </c>
      <c r="P633" t="s">
        <v>275</v>
      </c>
      <c r="Q633" t="s">
        <v>275</v>
      </c>
      <c r="R633" t="s">
        <v>255</v>
      </c>
      <c r="S633" t="s">
        <v>251</v>
      </c>
      <c r="T633" t="n">
        <v>5</v>
      </c>
    </row>
    <row r="634" spans="1:20">
      <c r="A634" s="1" t="n">
        <v>34059</v>
      </c>
      <c r="B634" t="s">
        <v>276</v>
      </c>
      <c r="C634" t="n">
        <v>2</v>
      </c>
      <c r="D634" t="n">
        <v>20</v>
      </c>
      <c r="E634" t="s">
        <v>249</v>
      </c>
      <c r="F634" t="n">
        <v>3201</v>
      </c>
      <c r="G634" t="s">
        <v>250</v>
      </c>
      <c r="H634" t="s">
        <v>251</v>
      </c>
      <c r="I634" t="n">
        <v>5</v>
      </c>
      <c r="J634" t="n">
        <v>458</v>
      </c>
      <c r="K634" t="s">
        <v>252</v>
      </c>
      <c r="L634" t="n">
        <v>427</v>
      </c>
      <c r="M634" t="n">
        <v>0.21</v>
      </c>
      <c r="N634" t="n">
        <v>20.8</v>
      </c>
      <c r="O634" t="s">
        <v>274</v>
      </c>
      <c r="P634" t="s">
        <v>275</v>
      </c>
      <c r="Q634" t="s">
        <v>275</v>
      </c>
      <c r="R634" t="s">
        <v>255</v>
      </c>
      <c r="S634" t="s">
        <v>251</v>
      </c>
      <c r="T634" t="n">
        <v>5</v>
      </c>
    </row>
    <row r="635" spans="1:20">
      <c r="A635" s="1" t="n">
        <v>34059</v>
      </c>
      <c r="B635" t="s">
        <v>276</v>
      </c>
      <c r="C635" t="n">
        <v>3</v>
      </c>
      <c r="D635" t="n">
        <v>20</v>
      </c>
      <c r="E635" t="s">
        <v>249</v>
      </c>
      <c r="F635" t="n">
        <v>3201</v>
      </c>
      <c r="G635" t="s">
        <v>250</v>
      </c>
      <c r="H635" t="s">
        <v>251</v>
      </c>
      <c r="I635" t="n">
        <v>5</v>
      </c>
      <c r="J635" t="n">
        <v>458</v>
      </c>
      <c r="K635" t="s">
        <v>252</v>
      </c>
      <c r="L635" t="n">
        <v>270</v>
      </c>
      <c r="M635" t="n">
        <v>0.04</v>
      </c>
      <c r="N635" t="n">
        <v>46.2</v>
      </c>
      <c r="O635" t="s">
        <v>274</v>
      </c>
      <c r="P635" t="s">
        <v>275</v>
      </c>
      <c r="Q635" t="s">
        <v>275</v>
      </c>
      <c r="R635" t="s">
        <v>255</v>
      </c>
      <c r="S635" t="s">
        <v>251</v>
      </c>
      <c r="T635" t="n">
        <v>5</v>
      </c>
    </row>
    <row r="636" spans="1:20">
      <c r="A636" s="1" t="n">
        <v>34059</v>
      </c>
      <c r="B636" t="s">
        <v>276</v>
      </c>
      <c r="C636" t="n">
        <v>4</v>
      </c>
      <c r="D636" t="n">
        <v>20</v>
      </c>
      <c r="E636" t="s">
        <v>249</v>
      </c>
      <c r="F636" t="n">
        <v>3201</v>
      </c>
      <c r="G636" t="s">
        <v>250</v>
      </c>
      <c r="H636" t="s">
        <v>251</v>
      </c>
      <c r="I636" t="n">
        <v>5</v>
      </c>
      <c r="J636" t="n">
        <v>458</v>
      </c>
      <c r="K636" t="s">
        <v>252</v>
      </c>
      <c r="L636" t="n">
        <v>332</v>
      </c>
      <c r="M636" t="n">
        <v>0.22</v>
      </c>
      <c r="N636" t="n">
        <v>20.5</v>
      </c>
      <c r="O636" t="s">
        <v>274</v>
      </c>
      <c r="P636" t="s">
        <v>275</v>
      </c>
      <c r="Q636" t="s">
        <v>275</v>
      </c>
      <c r="R636" t="s">
        <v>255</v>
      </c>
      <c r="S636" t="s">
        <v>251</v>
      </c>
      <c r="T636" t="n">
        <v>5</v>
      </c>
    </row>
    <row r="637" spans="1:20">
      <c r="A637" s="1" t="n">
        <v>34089</v>
      </c>
      <c r="B637" t="s">
        <v>248</v>
      </c>
      <c r="C637" t="n">
        <v>1</v>
      </c>
      <c r="D637" t="n">
        <v>20</v>
      </c>
      <c r="E637" t="s">
        <v>249</v>
      </c>
      <c r="F637" t="n">
        <v>3201</v>
      </c>
      <c r="G637" t="s">
        <v>250</v>
      </c>
      <c r="H637" t="s">
        <v>251</v>
      </c>
      <c r="I637" t="n">
        <v>5</v>
      </c>
      <c r="J637" t="n">
        <v>458</v>
      </c>
      <c r="K637" t="s">
        <v>252</v>
      </c>
      <c r="L637" t="n">
        <v>211</v>
      </c>
      <c r="M637" t="n">
        <v>0.04</v>
      </c>
      <c r="N637" t="n">
        <v>37.8</v>
      </c>
      <c r="O637" t="s">
        <v>253</v>
      </c>
      <c r="P637" t="s">
        <v>254</v>
      </c>
      <c r="Q637" t="s">
        <v>254</v>
      </c>
      <c r="R637" t="s">
        <v>255</v>
      </c>
      <c r="S637" t="s">
        <v>251</v>
      </c>
      <c r="T637" t="n">
        <v>5</v>
      </c>
    </row>
    <row r="638" spans="1:20">
      <c r="A638" s="1" t="n">
        <v>34089</v>
      </c>
      <c r="B638" t="s">
        <v>248</v>
      </c>
      <c r="C638" t="n">
        <v>4</v>
      </c>
      <c r="D638" t="n">
        <v>20</v>
      </c>
      <c r="E638" t="s">
        <v>249</v>
      </c>
      <c r="F638" t="n">
        <v>3201</v>
      </c>
      <c r="G638" t="s">
        <v>250</v>
      </c>
      <c r="H638" t="s">
        <v>251</v>
      </c>
      <c r="I638" t="n">
        <v>5</v>
      </c>
      <c r="J638" t="n">
        <v>458</v>
      </c>
      <c r="K638" t="s">
        <v>252</v>
      </c>
      <c r="L638" t="n">
        <v>347</v>
      </c>
      <c r="M638" t="n">
        <v>0.07000000000000001</v>
      </c>
      <c r="N638" t="n">
        <v>32.6</v>
      </c>
      <c r="O638" t="s">
        <v>253</v>
      </c>
      <c r="P638" t="s">
        <v>254</v>
      </c>
      <c r="Q638" t="s">
        <v>254</v>
      </c>
      <c r="R638" t="s">
        <v>255</v>
      </c>
      <c r="S638" t="s">
        <v>251</v>
      </c>
      <c r="T638" t="n">
        <v>5</v>
      </c>
    </row>
    <row r="639" spans="1:20">
      <c r="A639" s="1" t="n">
        <v>34089</v>
      </c>
      <c r="B639" t="s">
        <v>248</v>
      </c>
      <c r="C639" t="n">
        <v>5</v>
      </c>
      <c r="D639" t="n">
        <v>20</v>
      </c>
      <c r="E639" t="s">
        <v>249</v>
      </c>
      <c r="F639" t="n">
        <v>3201</v>
      </c>
      <c r="G639" t="s">
        <v>250</v>
      </c>
      <c r="H639" t="s">
        <v>251</v>
      </c>
      <c r="I639" t="n">
        <v>5</v>
      </c>
      <c r="J639" t="n">
        <v>458</v>
      </c>
      <c r="K639" t="s">
        <v>252</v>
      </c>
      <c r="L639" t="n">
        <v>247</v>
      </c>
      <c r="M639" t="n">
        <v>0.07000000000000001</v>
      </c>
      <c r="N639" t="n">
        <v>33</v>
      </c>
      <c r="O639" t="s">
        <v>253</v>
      </c>
      <c r="P639" t="s">
        <v>254</v>
      </c>
      <c r="Q639" t="s">
        <v>254</v>
      </c>
      <c r="R639" t="s">
        <v>255</v>
      </c>
      <c r="S639" t="s">
        <v>251</v>
      </c>
      <c r="T639" t="n">
        <v>5</v>
      </c>
    </row>
    <row r="640" spans="1:20">
      <c r="A640" s="1" t="n">
        <v>34089</v>
      </c>
      <c r="B640" t="s">
        <v>248</v>
      </c>
      <c r="C640" t="n">
        <v>6</v>
      </c>
      <c r="D640" t="n">
        <v>20</v>
      </c>
      <c r="E640" t="s">
        <v>249</v>
      </c>
      <c r="F640" t="n">
        <v>3201</v>
      </c>
      <c r="G640" t="s">
        <v>250</v>
      </c>
      <c r="H640" t="s">
        <v>251</v>
      </c>
      <c r="I640" t="n">
        <v>5</v>
      </c>
      <c r="J640" t="n">
        <v>458</v>
      </c>
      <c r="K640" t="s">
        <v>252</v>
      </c>
      <c r="L640" t="n">
        <v>80</v>
      </c>
      <c r="M640" t="n">
        <v>0.09</v>
      </c>
      <c r="N640" t="n">
        <v>35</v>
      </c>
      <c r="O640" t="s">
        <v>253</v>
      </c>
      <c r="P640" t="s">
        <v>254</v>
      </c>
      <c r="Q640" t="s">
        <v>254</v>
      </c>
      <c r="R640" t="s">
        <v>255</v>
      </c>
      <c r="S640" t="s">
        <v>251</v>
      </c>
      <c r="T640" t="n">
        <v>5</v>
      </c>
    </row>
    <row r="641" spans="1:20">
      <c r="A641" s="1" t="n">
        <v>34089</v>
      </c>
      <c r="B641" t="s">
        <v>248</v>
      </c>
      <c r="C641" t="n">
        <v>7</v>
      </c>
      <c r="D641" t="n">
        <v>20</v>
      </c>
      <c r="E641" t="s">
        <v>249</v>
      </c>
      <c r="F641" t="n">
        <v>3201</v>
      </c>
      <c r="G641" t="s">
        <v>250</v>
      </c>
      <c r="H641" t="s">
        <v>251</v>
      </c>
      <c r="I641" t="n">
        <v>5</v>
      </c>
      <c r="J641" t="n">
        <v>458</v>
      </c>
      <c r="K641" t="s">
        <v>252</v>
      </c>
      <c r="L641" t="n">
        <v>197</v>
      </c>
      <c r="M641" t="n">
        <v>0.04</v>
      </c>
      <c r="N641" t="n">
        <v>38.1</v>
      </c>
      <c r="O641" t="s">
        <v>253</v>
      </c>
      <c r="P641" t="s">
        <v>254</v>
      </c>
      <c r="Q641" t="s">
        <v>254</v>
      </c>
      <c r="R641" t="s">
        <v>255</v>
      </c>
      <c r="S641" t="s">
        <v>251</v>
      </c>
      <c r="T641" t="n">
        <v>5</v>
      </c>
    </row>
    <row r="642" spans="1:20">
      <c r="A642" s="1" t="n">
        <v>34089</v>
      </c>
      <c r="B642" t="s">
        <v>248</v>
      </c>
      <c r="C642" t="n">
        <v>8</v>
      </c>
      <c r="D642" t="n">
        <v>20</v>
      </c>
      <c r="E642" t="s">
        <v>249</v>
      </c>
      <c r="F642" t="n">
        <v>3201</v>
      </c>
      <c r="G642" t="s">
        <v>250</v>
      </c>
      <c r="H642" t="s">
        <v>251</v>
      </c>
      <c r="I642" t="n">
        <v>5</v>
      </c>
      <c r="J642" t="n">
        <v>580</v>
      </c>
      <c r="K642" t="s">
        <v>270</v>
      </c>
      <c r="L642" t="n">
        <v>246</v>
      </c>
      <c r="M642" t="n">
        <v>0.02</v>
      </c>
      <c r="N642" t="n">
        <v>46.5</v>
      </c>
      <c r="O642" t="s">
        <v>253</v>
      </c>
      <c r="P642" t="s">
        <v>254</v>
      </c>
      <c r="Q642" t="s">
        <v>254</v>
      </c>
      <c r="R642" t="s">
        <v>255</v>
      </c>
      <c r="S642" t="s">
        <v>251</v>
      </c>
      <c r="T642" t="n">
        <v>5</v>
      </c>
    </row>
    <row r="643" spans="1:20">
      <c r="A643" s="1" t="n">
        <v>34089</v>
      </c>
      <c r="B643" t="s">
        <v>263</v>
      </c>
      <c r="C643" t="n">
        <v>1</v>
      </c>
      <c r="D643" t="n">
        <v>311</v>
      </c>
      <c r="E643" t="s">
        <v>293</v>
      </c>
      <c r="F643" t="n">
        <v>3201</v>
      </c>
      <c r="G643" t="s">
        <v>250</v>
      </c>
      <c r="H643" t="s">
        <v>251</v>
      </c>
      <c r="I643" t="n">
        <v>5</v>
      </c>
      <c r="J643" t="n">
        <v>640</v>
      </c>
      <c r="K643" t="s">
        <v>298</v>
      </c>
      <c r="L643" t="n">
        <v>19</v>
      </c>
      <c r="M643" t="n">
        <v>0</v>
      </c>
      <c r="N643" t="n">
        <v>0</v>
      </c>
    </row>
    <row r="644" spans="1:20">
      <c r="A644" s="1" t="n">
        <v>34089</v>
      </c>
      <c r="B644" t="s">
        <v>276</v>
      </c>
      <c r="C644" t="n">
        <v>1</v>
      </c>
      <c r="D644" t="n">
        <v>20</v>
      </c>
      <c r="E644" t="s">
        <v>249</v>
      </c>
      <c r="F644" t="n">
        <v>3201</v>
      </c>
      <c r="G644" t="s">
        <v>250</v>
      </c>
      <c r="H644" t="s">
        <v>251</v>
      </c>
      <c r="I644" t="n">
        <v>5</v>
      </c>
      <c r="J644" t="n">
        <v>458</v>
      </c>
      <c r="K644" t="s">
        <v>252</v>
      </c>
      <c r="L644" t="n">
        <v>248</v>
      </c>
      <c r="M644" t="n">
        <v>0.04</v>
      </c>
      <c r="N644" t="n">
        <v>45.8</v>
      </c>
      <c r="O644" t="s">
        <v>274</v>
      </c>
      <c r="P644" t="s">
        <v>275</v>
      </c>
      <c r="Q644" t="s">
        <v>275</v>
      </c>
      <c r="R644" t="s">
        <v>255</v>
      </c>
      <c r="S644" t="s">
        <v>251</v>
      </c>
      <c r="T644" t="n">
        <v>5</v>
      </c>
    </row>
    <row r="645" spans="1:20">
      <c r="A645" s="1" t="n">
        <v>34089</v>
      </c>
      <c r="B645" t="s">
        <v>276</v>
      </c>
      <c r="C645" t="n">
        <v>2</v>
      </c>
      <c r="D645" t="n">
        <v>20</v>
      </c>
      <c r="E645" t="s">
        <v>249</v>
      </c>
      <c r="F645" t="n">
        <v>3201</v>
      </c>
      <c r="G645" t="s">
        <v>250</v>
      </c>
      <c r="H645" t="s">
        <v>251</v>
      </c>
      <c r="I645" t="n">
        <v>5</v>
      </c>
      <c r="J645" t="n">
        <v>458</v>
      </c>
      <c r="K645" t="s">
        <v>252</v>
      </c>
      <c r="L645" t="n">
        <v>411</v>
      </c>
      <c r="M645" t="n">
        <v>0.21</v>
      </c>
      <c r="N645" t="n">
        <v>21.3</v>
      </c>
      <c r="O645" t="s">
        <v>274</v>
      </c>
      <c r="P645" t="s">
        <v>275</v>
      </c>
      <c r="Q645" t="s">
        <v>275</v>
      </c>
      <c r="R645" t="s">
        <v>255</v>
      </c>
      <c r="S645" t="s">
        <v>251</v>
      </c>
      <c r="T645" t="n">
        <v>5</v>
      </c>
    </row>
    <row r="646" spans="1:20">
      <c r="A646" s="1" t="n">
        <v>34120</v>
      </c>
      <c r="B646" t="s">
        <v>248</v>
      </c>
      <c r="C646" t="n">
        <v>1</v>
      </c>
      <c r="D646" t="n">
        <v>20</v>
      </c>
      <c r="E646" t="s">
        <v>249</v>
      </c>
      <c r="F646" t="n">
        <v>3201</v>
      </c>
      <c r="G646" t="s">
        <v>250</v>
      </c>
      <c r="H646" t="s">
        <v>251</v>
      </c>
      <c r="I646" t="n">
        <v>5</v>
      </c>
      <c r="J646" t="n">
        <v>458</v>
      </c>
      <c r="K646" t="s">
        <v>252</v>
      </c>
      <c r="L646" t="n">
        <v>357</v>
      </c>
      <c r="M646" t="n">
        <v>0.14</v>
      </c>
      <c r="N646" t="n">
        <v>35.5</v>
      </c>
      <c r="O646" t="s">
        <v>253</v>
      </c>
      <c r="P646" t="s">
        <v>254</v>
      </c>
      <c r="Q646" t="s">
        <v>254</v>
      </c>
      <c r="R646" t="s">
        <v>255</v>
      </c>
      <c r="S646" t="s">
        <v>251</v>
      </c>
      <c r="T646" t="n">
        <v>5</v>
      </c>
    </row>
    <row r="647" spans="1:20">
      <c r="A647" s="1" t="n">
        <v>34120</v>
      </c>
      <c r="B647" t="s">
        <v>248</v>
      </c>
      <c r="C647" t="n">
        <v>5</v>
      </c>
      <c r="D647" t="n">
        <v>20</v>
      </c>
      <c r="E647" t="s">
        <v>249</v>
      </c>
      <c r="F647" t="n">
        <v>3201</v>
      </c>
      <c r="G647" t="s">
        <v>250</v>
      </c>
      <c r="H647" t="s">
        <v>251</v>
      </c>
      <c r="I647" t="n">
        <v>5</v>
      </c>
      <c r="J647" t="n">
        <v>458</v>
      </c>
      <c r="K647" t="s">
        <v>252</v>
      </c>
      <c r="L647" t="n">
        <v>179</v>
      </c>
      <c r="M647" t="n">
        <v>0.07000000000000001</v>
      </c>
      <c r="N647" t="n">
        <v>33.1</v>
      </c>
      <c r="O647" t="s">
        <v>253</v>
      </c>
      <c r="P647" t="s">
        <v>254</v>
      </c>
      <c r="Q647" t="s">
        <v>254</v>
      </c>
      <c r="R647" t="s">
        <v>255</v>
      </c>
      <c r="S647" t="s">
        <v>251</v>
      </c>
      <c r="T647" t="n">
        <v>5</v>
      </c>
    </row>
    <row r="648" spans="1:20">
      <c r="A648" s="1" t="n">
        <v>34120</v>
      </c>
      <c r="B648" t="s">
        <v>248</v>
      </c>
      <c r="C648" t="n">
        <v>6</v>
      </c>
      <c r="D648" t="n">
        <v>20</v>
      </c>
      <c r="E648" t="s">
        <v>249</v>
      </c>
      <c r="F648" t="n">
        <v>3201</v>
      </c>
      <c r="G648" t="s">
        <v>250</v>
      </c>
      <c r="H648" t="s">
        <v>251</v>
      </c>
      <c r="I648" t="n">
        <v>5</v>
      </c>
      <c r="J648" t="n">
        <v>458</v>
      </c>
      <c r="K648" t="s">
        <v>252</v>
      </c>
      <c r="L648" t="n">
        <v>184</v>
      </c>
      <c r="M648" t="n">
        <v>0.04</v>
      </c>
      <c r="N648" t="n">
        <v>37.5</v>
      </c>
      <c r="O648" t="s">
        <v>253</v>
      </c>
      <c r="P648" t="s">
        <v>254</v>
      </c>
      <c r="Q648" t="s">
        <v>254</v>
      </c>
      <c r="R648" t="s">
        <v>255</v>
      </c>
      <c r="S648" t="s">
        <v>251</v>
      </c>
      <c r="T648" t="n">
        <v>5</v>
      </c>
    </row>
    <row r="649" spans="1:20">
      <c r="A649" s="1" t="n">
        <v>34120</v>
      </c>
      <c r="B649" t="s">
        <v>248</v>
      </c>
      <c r="C649" t="n">
        <v>7</v>
      </c>
      <c r="D649" t="n">
        <v>20</v>
      </c>
      <c r="E649" t="s">
        <v>249</v>
      </c>
      <c r="F649" t="n">
        <v>3201</v>
      </c>
      <c r="G649" t="s">
        <v>250</v>
      </c>
      <c r="H649" t="s">
        <v>251</v>
      </c>
      <c r="I649" t="n">
        <v>5</v>
      </c>
      <c r="J649" t="n">
        <v>458</v>
      </c>
      <c r="K649" t="s">
        <v>252</v>
      </c>
      <c r="L649" t="n">
        <v>265</v>
      </c>
      <c r="M649" t="n">
        <v>0.09</v>
      </c>
      <c r="N649" t="n">
        <v>35.7</v>
      </c>
      <c r="O649" t="s">
        <v>253</v>
      </c>
      <c r="P649" t="s">
        <v>254</v>
      </c>
      <c r="Q649" t="s">
        <v>254</v>
      </c>
      <c r="R649" t="s">
        <v>255</v>
      </c>
      <c r="S649" t="s">
        <v>251</v>
      </c>
      <c r="T649" t="n">
        <v>5</v>
      </c>
    </row>
    <row r="650" spans="1:20">
      <c r="A650" s="1" t="n">
        <v>34120</v>
      </c>
      <c r="B650" t="s">
        <v>248</v>
      </c>
      <c r="C650" t="n">
        <v>8</v>
      </c>
      <c r="D650" t="n">
        <v>20</v>
      </c>
      <c r="E650" t="s">
        <v>249</v>
      </c>
      <c r="F650" t="n">
        <v>3201</v>
      </c>
      <c r="G650" t="s">
        <v>250</v>
      </c>
      <c r="H650" t="s">
        <v>251</v>
      </c>
      <c r="I650" t="n">
        <v>5</v>
      </c>
      <c r="J650" t="n">
        <v>458</v>
      </c>
      <c r="K650" t="s">
        <v>252</v>
      </c>
      <c r="L650" t="n">
        <v>100</v>
      </c>
      <c r="M650" t="n">
        <v>0.14</v>
      </c>
      <c r="N650" t="n">
        <v>21.4</v>
      </c>
      <c r="O650" t="s">
        <v>253</v>
      </c>
      <c r="P650" t="s">
        <v>254</v>
      </c>
      <c r="Q650" t="s">
        <v>254</v>
      </c>
      <c r="R650" t="s">
        <v>255</v>
      </c>
      <c r="S650" t="s">
        <v>251</v>
      </c>
      <c r="T650" t="n">
        <v>5</v>
      </c>
    </row>
    <row r="651" spans="1:20">
      <c r="A651" s="1" t="n">
        <v>34120</v>
      </c>
      <c r="B651" t="s">
        <v>248</v>
      </c>
      <c r="C651" t="n">
        <v>9</v>
      </c>
      <c r="D651" t="n">
        <v>20</v>
      </c>
      <c r="E651" t="s">
        <v>249</v>
      </c>
      <c r="F651" t="n">
        <v>3201</v>
      </c>
      <c r="G651" t="s">
        <v>250</v>
      </c>
      <c r="H651" t="s">
        <v>251</v>
      </c>
      <c r="I651" t="n">
        <v>5</v>
      </c>
      <c r="J651" t="n">
        <v>580</v>
      </c>
      <c r="K651" t="s">
        <v>270</v>
      </c>
      <c r="L651" t="n">
        <v>204</v>
      </c>
      <c r="M651" t="n">
        <v>0.02</v>
      </c>
      <c r="N651" t="n">
        <v>46.2</v>
      </c>
      <c r="O651" t="s">
        <v>253</v>
      </c>
      <c r="P651" t="s">
        <v>254</v>
      </c>
      <c r="Q651" t="s">
        <v>254</v>
      </c>
      <c r="R651" t="s">
        <v>255</v>
      </c>
      <c r="S651" t="s">
        <v>251</v>
      </c>
      <c r="T651" t="n">
        <v>5</v>
      </c>
    </row>
    <row r="652" spans="1:20">
      <c r="A652" s="1" t="n">
        <v>34120</v>
      </c>
      <c r="B652" t="s">
        <v>276</v>
      </c>
      <c r="C652" t="n">
        <v>1</v>
      </c>
      <c r="D652" t="n">
        <v>20</v>
      </c>
      <c r="E652" t="s">
        <v>249</v>
      </c>
      <c r="F652" t="n">
        <v>3201</v>
      </c>
      <c r="G652" t="s">
        <v>250</v>
      </c>
      <c r="H652" t="s">
        <v>251</v>
      </c>
      <c r="I652" t="n">
        <v>5</v>
      </c>
      <c r="J652" t="n">
        <v>160</v>
      </c>
      <c r="K652" t="s">
        <v>280</v>
      </c>
      <c r="L652" t="n">
        <v>407</v>
      </c>
      <c r="M652" t="n">
        <v>0.06</v>
      </c>
      <c r="N652" t="n">
        <v>41.1</v>
      </c>
      <c r="O652" t="s">
        <v>299</v>
      </c>
      <c r="P652" t="s">
        <v>275</v>
      </c>
      <c r="Q652" t="s">
        <v>275</v>
      </c>
      <c r="R652" t="s">
        <v>255</v>
      </c>
      <c r="S652" t="s">
        <v>251</v>
      </c>
      <c r="T652" t="n">
        <v>5</v>
      </c>
    </row>
    <row r="653" spans="1:20">
      <c r="A653" s="1" t="n">
        <v>34120</v>
      </c>
      <c r="B653" t="s">
        <v>276</v>
      </c>
      <c r="C653" t="n">
        <v>2</v>
      </c>
      <c r="D653" t="n">
        <v>20</v>
      </c>
      <c r="E653" t="s">
        <v>249</v>
      </c>
      <c r="F653" t="n">
        <v>3201</v>
      </c>
      <c r="G653" t="s">
        <v>250</v>
      </c>
      <c r="H653" t="s">
        <v>251</v>
      </c>
      <c r="I653" t="n">
        <v>5</v>
      </c>
      <c r="J653" t="n">
        <v>458</v>
      </c>
      <c r="K653" t="s">
        <v>252</v>
      </c>
      <c r="L653" t="n">
        <v>206</v>
      </c>
      <c r="M653" t="n">
        <v>0.05</v>
      </c>
      <c r="N653" t="n">
        <v>46</v>
      </c>
      <c r="O653" t="s">
        <v>299</v>
      </c>
      <c r="P653" t="s">
        <v>275</v>
      </c>
      <c r="Q653" t="s">
        <v>275</v>
      </c>
      <c r="R653" t="s">
        <v>255</v>
      </c>
      <c r="S653" t="s">
        <v>251</v>
      </c>
      <c r="T653" t="n">
        <v>5</v>
      </c>
    </row>
    <row r="654" spans="1:20">
      <c r="A654" s="1" t="n">
        <v>34120</v>
      </c>
      <c r="B654" t="s">
        <v>276</v>
      </c>
      <c r="C654" t="n">
        <v>3</v>
      </c>
      <c r="D654" t="n">
        <v>20</v>
      </c>
      <c r="E654" t="s">
        <v>249</v>
      </c>
      <c r="F654" t="n">
        <v>3201</v>
      </c>
      <c r="G654" t="s">
        <v>250</v>
      </c>
      <c r="H654" t="s">
        <v>251</v>
      </c>
      <c r="I654" t="n">
        <v>5</v>
      </c>
      <c r="J654" t="n">
        <v>458</v>
      </c>
      <c r="K654" t="s">
        <v>252</v>
      </c>
      <c r="L654" t="n">
        <v>166</v>
      </c>
      <c r="M654" t="n">
        <v>0.04</v>
      </c>
      <c r="N654" t="n">
        <v>45.9</v>
      </c>
      <c r="O654" t="s">
        <v>299</v>
      </c>
      <c r="P654" t="s">
        <v>275</v>
      </c>
      <c r="Q654" t="s">
        <v>275</v>
      </c>
      <c r="R654" t="s">
        <v>255</v>
      </c>
      <c r="S654" t="s">
        <v>251</v>
      </c>
      <c r="T654" t="n">
        <v>5</v>
      </c>
    </row>
    <row r="655" spans="1:20">
      <c r="A655" s="1" t="n">
        <v>34120</v>
      </c>
      <c r="B655" t="s">
        <v>276</v>
      </c>
      <c r="C655" t="n">
        <v>4</v>
      </c>
      <c r="D655" t="n">
        <v>20</v>
      </c>
      <c r="E655" t="s">
        <v>249</v>
      </c>
      <c r="F655" t="n">
        <v>3201</v>
      </c>
      <c r="G655" t="s">
        <v>250</v>
      </c>
      <c r="H655" t="s">
        <v>251</v>
      </c>
      <c r="I655" t="n">
        <v>5</v>
      </c>
      <c r="J655" t="n">
        <v>458</v>
      </c>
      <c r="K655" t="s">
        <v>252</v>
      </c>
      <c r="L655" t="n">
        <v>303</v>
      </c>
      <c r="M655" t="n">
        <v>0.21</v>
      </c>
      <c r="N655" t="n">
        <v>20.7</v>
      </c>
      <c r="O655" t="s">
        <v>299</v>
      </c>
      <c r="P655" t="s">
        <v>275</v>
      </c>
      <c r="Q655" t="s">
        <v>275</v>
      </c>
      <c r="R655" t="s">
        <v>255</v>
      </c>
      <c r="S655" t="s">
        <v>251</v>
      </c>
      <c r="T655" t="n">
        <v>5</v>
      </c>
    </row>
    <row r="656" spans="1:20">
      <c r="A656" s="1" t="n">
        <v>34120</v>
      </c>
      <c r="B656" t="s">
        <v>276</v>
      </c>
      <c r="C656" t="n">
        <v>5</v>
      </c>
      <c r="D656" t="n">
        <v>20</v>
      </c>
      <c r="E656" t="s">
        <v>249</v>
      </c>
      <c r="F656" t="n">
        <v>3201</v>
      </c>
      <c r="G656" t="s">
        <v>250</v>
      </c>
      <c r="H656" t="s">
        <v>251</v>
      </c>
      <c r="I656" t="n">
        <v>5</v>
      </c>
      <c r="J656" t="n">
        <v>458</v>
      </c>
      <c r="K656" t="s">
        <v>252</v>
      </c>
      <c r="L656" t="n">
        <v>294</v>
      </c>
      <c r="M656" t="n">
        <v>0.22</v>
      </c>
      <c r="N656" t="n">
        <v>20.8</v>
      </c>
      <c r="O656" t="s">
        <v>299</v>
      </c>
      <c r="P656" t="s">
        <v>275</v>
      </c>
      <c r="Q656" t="s">
        <v>275</v>
      </c>
      <c r="R656" t="s">
        <v>255</v>
      </c>
      <c r="S656" t="s">
        <v>251</v>
      </c>
      <c r="T656" t="n">
        <v>5</v>
      </c>
    </row>
    <row r="657" spans="1:20">
      <c r="A657" s="1" t="n">
        <v>34150</v>
      </c>
      <c r="B657" t="s">
        <v>248</v>
      </c>
      <c r="C657" t="n">
        <v>1</v>
      </c>
      <c r="D657" t="n">
        <v>20</v>
      </c>
      <c r="E657" t="s">
        <v>249</v>
      </c>
      <c r="F657" t="n">
        <v>3201</v>
      </c>
      <c r="G657" t="s">
        <v>250</v>
      </c>
      <c r="H657" t="s">
        <v>251</v>
      </c>
      <c r="I657" t="n">
        <v>5</v>
      </c>
      <c r="J657" t="n">
        <v>458</v>
      </c>
      <c r="K657" t="s">
        <v>252</v>
      </c>
      <c r="L657" t="n">
        <v>273</v>
      </c>
      <c r="M657" t="n">
        <v>0.04</v>
      </c>
      <c r="N657" t="n">
        <v>38</v>
      </c>
      <c r="O657" t="s">
        <v>253</v>
      </c>
      <c r="P657" t="s">
        <v>254</v>
      </c>
      <c r="Q657" t="s">
        <v>254</v>
      </c>
      <c r="R657" t="s">
        <v>255</v>
      </c>
      <c r="S657" t="s">
        <v>251</v>
      </c>
      <c r="T657" t="n">
        <v>5</v>
      </c>
    </row>
    <row r="658" spans="1:20">
      <c r="A658" s="1" t="n">
        <v>34150</v>
      </c>
      <c r="B658" t="s">
        <v>248</v>
      </c>
      <c r="C658" t="n">
        <v>4</v>
      </c>
      <c r="D658" t="n">
        <v>20</v>
      </c>
      <c r="E658" t="s">
        <v>249</v>
      </c>
      <c r="F658" t="n">
        <v>3201</v>
      </c>
      <c r="G658" t="s">
        <v>250</v>
      </c>
      <c r="H658" t="s">
        <v>251</v>
      </c>
      <c r="I658" t="n">
        <v>5</v>
      </c>
      <c r="J658" t="n">
        <v>458</v>
      </c>
      <c r="K658" t="s">
        <v>252</v>
      </c>
      <c r="L658" t="n">
        <v>159</v>
      </c>
      <c r="M658" t="n">
        <v>0.09</v>
      </c>
      <c r="N658" t="n">
        <v>35.2</v>
      </c>
      <c r="O658" t="s">
        <v>253</v>
      </c>
      <c r="P658" t="s">
        <v>254</v>
      </c>
      <c r="Q658" t="s">
        <v>254</v>
      </c>
      <c r="R658" t="s">
        <v>255</v>
      </c>
      <c r="S658" t="s">
        <v>251</v>
      </c>
      <c r="T658" t="n">
        <v>5</v>
      </c>
    </row>
    <row r="659" spans="1:20">
      <c r="A659" s="1" t="n">
        <v>34150</v>
      </c>
      <c r="B659" t="s">
        <v>248</v>
      </c>
      <c r="C659" t="n">
        <v>5</v>
      </c>
      <c r="D659" t="n">
        <v>20</v>
      </c>
      <c r="E659" t="s">
        <v>249</v>
      </c>
      <c r="F659" t="n">
        <v>3201</v>
      </c>
      <c r="G659" t="s">
        <v>250</v>
      </c>
      <c r="H659" t="s">
        <v>251</v>
      </c>
      <c r="I659" t="n">
        <v>5</v>
      </c>
      <c r="J659" t="n">
        <v>458</v>
      </c>
      <c r="K659" t="s">
        <v>252</v>
      </c>
      <c r="L659" t="n">
        <v>476</v>
      </c>
      <c r="M659" t="n">
        <v>0.07000000000000001</v>
      </c>
      <c r="N659" t="n">
        <v>32.4</v>
      </c>
      <c r="O659" t="s">
        <v>253</v>
      </c>
      <c r="P659" t="s">
        <v>254</v>
      </c>
      <c r="Q659" t="s">
        <v>254</v>
      </c>
      <c r="R659" t="s">
        <v>255</v>
      </c>
      <c r="S659" t="s">
        <v>251</v>
      </c>
      <c r="T659" t="n">
        <v>5</v>
      </c>
    </row>
    <row r="660" spans="1:20">
      <c r="A660" s="1" t="n">
        <v>34150</v>
      </c>
      <c r="B660" t="s">
        <v>248</v>
      </c>
      <c r="C660" t="n">
        <v>6</v>
      </c>
      <c r="D660" t="n">
        <v>20</v>
      </c>
      <c r="E660" t="s">
        <v>249</v>
      </c>
      <c r="F660" t="n">
        <v>3201</v>
      </c>
      <c r="G660" t="s">
        <v>250</v>
      </c>
      <c r="H660" t="s">
        <v>251</v>
      </c>
      <c r="I660" t="n">
        <v>5</v>
      </c>
      <c r="J660" t="n">
        <v>458</v>
      </c>
      <c r="K660" t="s">
        <v>252</v>
      </c>
      <c r="L660" t="n">
        <v>105</v>
      </c>
      <c r="M660" t="n">
        <v>0.14</v>
      </c>
      <c r="N660" t="n">
        <v>21.3</v>
      </c>
      <c r="O660" t="s">
        <v>253</v>
      </c>
      <c r="P660" t="s">
        <v>254</v>
      </c>
      <c r="Q660" t="s">
        <v>254</v>
      </c>
      <c r="R660" t="s">
        <v>255</v>
      </c>
      <c r="S660" t="s">
        <v>251</v>
      </c>
      <c r="T660" t="n">
        <v>5</v>
      </c>
    </row>
    <row r="661" spans="1:20">
      <c r="A661" s="1" t="n">
        <v>34150</v>
      </c>
      <c r="B661" t="s">
        <v>248</v>
      </c>
      <c r="C661" t="n">
        <v>7</v>
      </c>
      <c r="D661" t="n">
        <v>20</v>
      </c>
      <c r="E661" t="s">
        <v>249</v>
      </c>
      <c r="F661" t="n">
        <v>3201</v>
      </c>
      <c r="G661" t="s">
        <v>250</v>
      </c>
      <c r="H661" t="s">
        <v>251</v>
      </c>
      <c r="I661" t="n">
        <v>5</v>
      </c>
      <c r="J661" t="n">
        <v>712</v>
      </c>
      <c r="K661" t="s">
        <v>300</v>
      </c>
      <c r="L661" t="n">
        <v>177</v>
      </c>
      <c r="M661" t="n">
        <v>0.04</v>
      </c>
      <c r="N661" t="n">
        <v>44.5</v>
      </c>
      <c r="O661" t="s">
        <v>253</v>
      </c>
      <c r="P661" t="s">
        <v>254</v>
      </c>
      <c r="Q661" t="s">
        <v>254</v>
      </c>
      <c r="R661" t="s">
        <v>255</v>
      </c>
      <c r="S661" t="s">
        <v>251</v>
      </c>
      <c r="T661" t="n">
        <v>5</v>
      </c>
    </row>
    <row r="662" spans="1:20">
      <c r="A662" s="1" t="n">
        <v>34150</v>
      </c>
      <c r="B662" t="s">
        <v>248</v>
      </c>
      <c r="C662" t="n">
        <v>8</v>
      </c>
      <c r="D662" t="n">
        <v>20</v>
      </c>
      <c r="E662" t="s">
        <v>249</v>
      </c>
      <c r="F662" t="n">
        <v>3201</v>
      </c>
      <c r="G662" t="s">
        <v>250</v>
      </c>
      <c r="H662" t="s">
        <v>251</v>
      </c>
      <c r="I662" t="n">
        <v>5</v>
      </c>
      <c r="J662" t="n">
        <v>888</v>
      </c>
      <c r="K662" t="s">
        <v>295</v>
      </c>
      <c r="L662" t="n">
        <v>208</v>
      </c>
      <c r="M662" t="n">
        <v>0.8</v>
      </c>
      <c r="N662" t="n">
        <v>35.2</v>
      </c>
      <c r="O662" t="s">
        <v>253</v>
      </c>
      <c r="P662" t="s">
        <v>254</v>
      </c>
      <c r="Q662" t="s">
        <v>254</v>
      </c>
      <c r="R662" t="s">
        <v>255</v>
      </c>
      <c r="S662" t="s">
        <v>251</v>
      </c>
      <c r="T662" t="n">
        <v>5</v>
      </c>
    </row>
    <row r="663" spans="1:20">
      <c r="A663" s="1" t="n">
        <v>34150</v>
      </c>
      <c r="B663" t="s">
        <v>248</v>
      </c>
      <c r="C663" t="n">
        <v>9</v>
      </c>
      <c r="D663" t="n">
        <v>20</v>
      </c>
      <c r="E663" t="s">
        <v>249</v>
      </c>
      <c r="F663" t="n">
        <v>3201</v>
      </c>
      <c r="G663" t="s">
        <v>250</v>
      </c>
      <c r="H663" t="s">
        <v>251</v>
      </c>
      <c r="I663" t="n">
        <v>5</v>
      </c>
      <c r="J663" t="n">
        <v>940</v>
      </c>
      <c r="K663" t="s">
        <v>257</v>
      </c>
      <c r="L663" t="n">
        <v>123</v>
      </c>
      <c r="M663" t="n">
        <v>5.4</v>
      </c>
      <c r="N663" t="n">
        <v>10.2</v>
      </c>
      <c r="O663" t="s">
        <v>253</v>
      </c>
      <c r="P663" t="s">
        <v>254</v>
      </c>
      <c r="Q663" t="s">
        <v>254</v>
      </c>
      <c r="R663" t="s">
        <v>255</v>
      </c>
      <c r="S663" t="s">
        <v>251</v>
      </c>
      <c r="T663" t="n">
        <v>5</v>
      </c>
    </row>
    <row r="664" spans="1:20">
      <c r="A664" s="1" t="n">
        <v>34150</v>
      </c>
      <c r="B664" t="s">
        <v>276</v>
      </c>
      <c r="C664" t="n">
        <v>1</v>
      </c>
      <c r="D664" t="n">
        <v>20</v>
      </c>
      <c r="E664" t="s">
        <v>249</v>
      </c>
      <c r="F664" t="n">
        <v>3201</v>
      </c>
      <c r="G664" t="s">
        <v>250</v>
      </c>
      <c r="H664" t="s">
        <v>251</v>
      </c>
      <c r="I664" t="n">
        <v>5</v>
      </c>
      <c r="J664" t="n">
        <v>160</v>
      </c>
      <c r="K664" t="s">
        <v>280</v>
      </c>
      <c r="L664" t="n">
        <v>391</v>
      </c>
      <c r="M664" t="n">
        <v>0.04</v>
      </c>
      <c r="N664" t="n">
        <v>41.5</v>
      </c>
      <c r="O664" t="s">
        <v>299</v>
      </c>
      <c r="P664" t="s">
        <v>275</v>
      </c>
      <c r="Q664" t="s">
        <v>275</v>
      </c>
      <c r="R664" t="s">
        <v>255</v>
      </c>
      <c r="S664" t="s">
        <v>251</v>
      </c>
      <c r="T664" t="n">
        <v>5</v>
      </c>
    </row>
    <row r="665" spans="1:20">
      <c r="A665" s="1" t="n">
        <v>34150</v>
      </c>
      <c r="B665" t="s">
        <v>276</v>
      </c>
      <c r="C665" t="n">
        <v>2</v>
      </c>
      <c r="D665" t="n">
        <v>20</v>
      </c>
      <c r="E665" t="s">
        <v>249</v>
      </c>
      <c r="F665" t="n">
        <v>3201</v>
      </c>
      <c r="G665" t="s">
        <v>250</v>
      </c>
      <c r="H665" t="s">
        <v>251</v>
      </c>
      <c r="I665" t="n">
        <v>5</v>
      </c>
      <c r="J665" t="n">
        <v>458</v>
      </c>
      <c r="K665" t="s">
        <v>252</v>
      </c>
      <c r="L665" t="n">
        <v>292</v>
      </c>
      <c r="M665" t="n">
        <v>0.22</v>
      </c>
      <c r="N665" t="n">
        <v>20.8</v>
      </c>
      <c r="O665" t="s">
        <v>299</v>
      </c>
      <c r="P665" t="s">
        <v>275</v>
      </c>
      <c r="Q665" t="s">
        <v>275</v>
      </c>
      <c r="R665" t="s">
        <v>255</v>
      </c>
      <c r="S665" t="s">
        <v>251</v>
      </c>
      <c r="T665" t="n">
        <v>5</v>
      </c>
    </row>
    <row r="666" spans="1:20">
      <c r="A666" s="1" t="n">
        <v>34150</v>
      </c>
      <c r="B666" t="s">
        <v>276</v>
      </c>
      <c r="C666" t="n">
        <v>3</v>
      </c>
      <c r="D666" t="n">
        <v>20</v>
      </c>
      <c r="E666" t="s">
        <v>249</v>
      </c>
      <c r="F666" t="n">
        <v>3201</v>
      </c>
      <c r="G666" t="s">
        <v>250</v>
      </c>
      <c r="H666" t="s">
        <v>251</v>
      </c>
      <c r="I666" t="n">
        <v>5</v>
      </c>
      <c r="J666" t="n">
        <v>458</v>
      </c>
      <c r="K666" t="s">
        <v>252</v>
      </c>
      <c r="L666" t="n">
        <v>166</v>
      </c>
      <c r="M666" t="n">
        <v>0.21</v>
      </c>
      <c r="N666" t="n">
        <v>20.8</v>
      </c>
      <c r="O666" t="s">
        <v>299</v>
      </c>
      <c r="P666" t="s">
        <v>275</v>
      </c>
      <c r="Q666" t="s">
        <v>275</v>
      </c>
      <c r="R666" t="s">
        <v>255</v>
      </c>
      <c r="S666" t="s">
        <v>251</v>
      </c>
      <c r="T666" t="n">
        <v>5</v>
      </c>
    </row>
    <row r="667" spans="1:20">
      <c r="A667" s="1" t="n">
        <v>34150</v>
      </c>
      <c r="B667" t="s">
        <v>276</v>
      </c>
      <c r="C667" t="n">
        <v>4</v>
      </c>
      <c r="D667" t="n">
        <v>20</v>
      </c>
      <c r="E667" t="s">
        <v>249</v>
      </c>
      <c r="F667" t="n">
        <v>3201</v>
      </c>
      <c r="G667" t="s">
        <v>250</v>
      </c>
      <c r="H667" t="s">
        <v>251</v>
      </c>
      <c r="I667" t="n">
        <v>5</v>
      </c>
      <c r="J667" t="n">
        <v>712</v>
      </c>
      <c r="K667" t="s">
        <v>300</v>
      </c>
      <c r="L667" t="n">
        <v>351</v>
      </c>
      <c r="M667" t="n">
        <v>0.06</v>
      </c>
      <c r="N667" t="n">
        <v>43.9</v>
      </c>
      <c r="O667" t="s">
        <v>299</v>
      </c>
      <c r="P667" t="s">
        <v>275</v>
      </c>
      <c r="Q667" t="s">
        <v>275</v>
      </c>
      <c r="R667" t="s">
        <v>255</v>
      </c>
      <c r="S667" t="s">
        <v>251</v>
      </c>
      <c r="T667" t="n">
        <v>5</v>
      </c>
    </row>
    <row r="668" spans="1:20">
      <c r="A668" s="1" t="n">
        <v>34150</v>
      </c>
      <c r="B668" t="s">
        <v>276</v>
      </c>
      <c r="C668" t="n">
        <v>5</v>
      </c>
      <c r="D668" t="n">
        <v>20</v>
      </c>
      <c r="E668" t="s">
        <v>249</v>
      </c>
      <c r="F668" t="n">
        <v>3201</v>
      </c>
      <c r="G668" t="s">
        <v>250</v>
      </c>
      <c r="H668" t="s">
        <v>251</v>
      </c>
      <c r="I668" t="n">
        <v>5</v>
      </c>
      <c r="J668" t="n">
        <v>888</v>
      </c>
      <c r="K668" t="s">
        <v>295</v>
      </c>
      <c r="L668" t="n">
        <v>104</v>
      </c>
      <c r="M668" t="n">
        <v>1.03</v>
      </c>
      <c r="N668" t="n">
        <v>33.9</v>
      </c>
      <c r="O668" t="s">
        <v>299</v>
      </c>
      <c r="P668" t="s">
        <v>275</v>
      </c>
      <c r="Q668" t="s">
        <v>275</v>
      </c>
      <c r="R668" t="s">
        <v>255</v>
      </c>
      <c r="S668" t="s">
        <v>251</v>
      </c>
      <c r="T668" t="n">
        <v>5</v>
      </c>
    </row>
    <row r="669" spans="1:20">
      <c r="A669" s="1" t="n">
        <v>34181</v>
      </c>
      <c r="B669" t="s">
        <v>248</v>
      </c>
      <c r="C669" t="n">
        <v>1</v>
      </c>
      <c r="D669" t="n">
        <v>20</v>
      </c>
      <c r="E669" t="s">
        <v>249</v>
      </c>
      <c r="F669" t="n">
        <v>3201</v>
      </c>
      <c r="G669" t="s">
        <v>250</v>
      </c>
      <c r="H669" t="s">
        <v>251</v>
      </c>
      <c r="I669" t="n">
        <v>5</v>
      </c>
      <c r="J669" t="n">
        <v>458</v>
      </c>
      <c r="K669" t="s">
        <v>252</v>
      </c>
      <c r="L669" t="n">
        <v>504</v>
      </c>
      <c r="M669" t="n">
        <v>0.07000000000000001</v>
      </c>
      <c r="N669" t="n">
        <v>32.7</v>
      </c>
      <c r="O669" t="s">
        <v>253</v>
      </c>
      <c r="P669" t="s">
        <v>254</v>
      </c>
      <c r="Q669" t="s">
        <v>254</v>
      </c>
      <c r="R669" t="s">
        <v>255</v>
      </c>
      <c r="S669" t="s">
        <v>251</v>
      </c>
      <c r="T669" t="n">
        <v>5</v>
      </c>
    </row>
    <row r="670" spans="1:20">
      <c r="A670" s="1" t="n">
        <v>34181</v>
      </c>
      <c r="B670" t="s">
        <v>248</v>
      </c>
      <c r="C670" t="n">
        <v>5</v>
      </c>
      <c r="D670" t="n">
        <v>20</v>
      </c>
      <c r="E670" t="s">
        <v>249</v>
      </c>
      <c r="F670" t="n">
        <v>3201</v>
      </c>
      <c r="G670" t="s">
        <v>250</v>
      </c>
      <c r="H670" t="s">
        <v>251</v>
      </c>
      <c r="I670" t="n">
        <v>5</v>
      </c>
      <c r="J670" t="n">
        <v>458</v>
      </c>
      <c r="K670" t="s">
        <v>252</v>
      </c>
      <c r="L670" t="n">
        <v>246</v>
      </c>
      <c r="M670" t="n">
        <v>0.04</v>
      </c>
      <c r="N670" t="n">
        <v>38.2</v>
      </c>
      <c r="O670" t="s">
        <v>253</v>
      </c>
      <c r="P670" t="s">
        <v>254</v>
      </c>
      <c r="Q670" t="s">
        <v>254</v>
      </c>
      <c r="R670" t="s">
        <v>255</v>
      </c>
      <c r="S670" t="s">
        <v>251</v>
      </c>
      <c r="T670" t="n">
        <v>5</v>
      </c>
    </row>
    <row r="671" spans="1:20">
      <c r="A671" s="1" t="n">
        <v>34181</v>
      </c>
      <c r="B671" t="s">
        <v>248</v>
      </c>
      <c r="C671" t="n">
        <v>6</v>
      </c>
      <c r="D671" t="n">
        <v>20</v>
      </c>
      <c r="E671" t="s">
        <v>249</v>
      </c>
      <c r="F671" t="n">
        <v>3201</v>
      </c>
      <c r="G671" t="s">
        <v>250</v>
      </c>
      <c r="H671" t="s">
        <v>251</v>
      </c>
      <c r="I671" t="n">
        <v>5</v>
      </c>
      <c r="J671" t="n">
        <v>458</v>
      </c>
      <c r="K671" t="s">
        <v>252</v>
      </c>
      <c r="L671" t="n">
        <v>231</v>
      </c>
      <c r="M671" t="n">
        <v>0.1</v>
      </c>
      <c r="N671" t="n">
        <v>35.6</v>
      </c>
      <c r="O671" t="s">
        <v>253</v>
      </c>
      <c r="P671" t="s">
        <v>254</v>
      </c>
      <c r="Q671" t="s">
        <v>254</v>
      </c>
      <c r="R671" t="s">
        <v>255</v>
      </c>
      <c r="S671" t="s">
        <v>251</v>
      </c>
      <c r="T671" t="n">
        <v>5</v>
      </c>
    </row>
    <row r="672" spans="1:20">
      <c r="A672" s="1" t="n">
        <v>34181</v>
      </c>
      <c r="B672" t="s">
        <v>248</v>
      </c>
      <c r="C672" t="n">
        <v>7</v>
      </c>
      <c r="D672" t="n">
        <v>20</v>
      </c>
      <c r="E672" t="s">
        <v>249</v>
      </c>
      <c r="F672" t="n">
        <v>3201</v>
      </c>
      <c r="G672" t="s">
        <v>250</v>
      </c>
      <c r="H672" t="s">
        <v>251</v>
      </c>
      <c r="I672" t="n">
        <v>5</v>
      </c>
      <c r="J672" t="n">
        <v>580</v>
      </c>
      <c r="K672" t="s">
        <v>270</v>
      </c>
      <c r="L672" t="n">
        <v>217</v>
      </c>
      <c r="M672" t="n">
        <v>0.02</v>
      </c>
      <c r="N672" t="n">
        <v>45.7</v>
      </c>
      <c r="O672" t="s">
        <v>253</v>
      </c>
      <c r="P672" t="s">
        <v>254</v>
      </c>
      <c r="Q672" t="s">
        <v>254</v>
      </c>
      <c r="R672" t="s">
        <v>255</v>
      </c>
      <c r="S672" t="s">
        <v>251</v>
      </c>
      <c r="T672" t="n">
        <v>5</v>
      </c>
    </row>
    <row r="673" spans="1:20">
      <c r="A673" s="1" t="n">
        <v>34181</v>
      </c>
      <c r="B673" t="s">
        <v>248</v>
      </c>
      <c r="C673" t="n">
        <v>8</v>
      </c>
      <c r="D673" t="n">
        <v>20</v>
      </c>
      <c r="E673" t="s">
        <v>249</v>
      </c>
      <c r="F673" t="n">
        <v>3201</v>
      </c>
      <c r="G673" t="s">
        <v>250</v>
      </c>
      <c r="H673" t="s">
        <v>251</v>
      </c>
      <c r="I673" t="n">
        <v>5</v>
      </c>
      <c r="J673" t="n">
        <v>580</v>
      </c>
      <c r="K673" t="s">
        <v>270</v>
      </c>
      <c r="L673" t="n">
        <v>109</v>
      </c>
      <c r="M673" t="n">
        <v>0.02</v>
      </c>
      <c r="N673" t="n">
        <v>46.3</v>
      </c>
      <c r="O673" t="s">
        <v>253</v>
      </c>
      <c r="P673" t="s">
        <v>254</v>
      </c>
      <c r="Q673" t="s">
        <v>254</v>
      </c>
      <c r="R673" t="s">
        <v>255</v>
      </c>
      <c r="S673" t="s">
        <v>251</v>
      </c>
      <c r="T673" t="n">
        <v>5</v>
      </c>
    </row>
    <row r="674" spans="1:20">
      <c r="A674" s="1" t="n">
        <v>34181</v>
      </c>
      <c r="B674" t="s">
        <v>248</v>
      </c>
      <c r="C674" t="n">
        <v>9</v>
      </c>
      <c r="D674" t="n">
        <v>20</v>
      </c>
      <c r="E674" t="s">
        <v>249</v>
      </c>
      <c r="F674" t="n">
        <v>3201</v>
      </c>
      <c r="G674" t="s">
        <v>250</v>
      </c>
      <c r="H674" t="s">
        <v>251</v>
      </c>
      <c r="I674" t="n">
        <v>5</v>
      </c>
      <c r="J674" t="n">
        <v>888</v>
      </c>
      <c r="K674" t="s">
        <v>295</v>
      </c>
      <c r="L674" t="n">
        <v>200</v>
      </c>
      <c r="M674" t="n">
        <v>0.8</v>
      </c>
      <c r="N674" t="n">
        <v>33.9</v>
      </c>
      <c r="O674" t="s">
        <v>253</v>
      </c>
      <c r="P674" t="s">
        <v>254</v>
      </c>
      <c r="Q674" t="s">
        <v>254</v>
      </c>
      <c r="R674" t="s">
        <v>255</v>
      </c>
      <c r="S674" t="s">
        <v>251</v>
      </c>
      <c r="T674" t="n">
        <v>5</v>
      </c>
    </row>
    <row r="675" spans="1:20">
      <c r="A675" s="1" t="n">
        <v>34181</v>
      </c>
      <c r="B675" t="s">
        <v>258</v>
      </c>
      <c r="C675" t="n">
        <v>1</v>
      </c>
      <c r="D675" t="n">
        <v>213</v>
      </c>
      <c r="E675" t="s">
        <v>256</v>
      </c>
      <c r="F675" t="n">
        <v>3201</v>
      </c>
      <c r="G675" t="s">
        <v>250</v>
      </c>
      <c r="H675" t="s">
        <v>251</v>
      </c>
      <c r="I675" t="n">
        <v>5</v>
      </c>
      <c r="J675" t="n">
        <v>458</v>
      </c>
      <c r="K675" t="s">
        <v>252</v>
      </c>
      <c r="L675" t="n">
        <v>1</v>
      </c>
      <c r="M675" t="n">
        <v>0</v>
      </c>
      <c r="N675" t="n">
        <v>0</v>
      </c>
    </row>
    <row r="676" spans="1:20">
      <c r="A676" s="1" t="n">
        <v>34181</v>
      </c>
      <c r="B676" t="s">
        <v>276</v>
      </c>
      <c r="C676" t="n">
        <v>1</v>
      </c>
      <c r="D676" t="n">
        <v>20</v>
      </c>
      <c r="E676" t="s">
        <v>249</v>
      </c>
      <c r="F676" t="n">
        <v>3201</v>
      </c>
      <c r="G676" t="s">
        <v>250</v>
      </c>
      <c r="H676" t="s">
        <v>251</v>
      </c>
      <c r="I676" t="n">
        <v>5</v>
      </c>
      <c r="J676" t="n">
        <v>160</v>
      </c>
      <c r="K676" t="s">
        <v>280</v>
      </c>
      <c r="L676" t="n">
        <v>676</v>
      </c>
      <c r="M676" t="n">
        <v>0.09</v>
      </c>
      <c r="N676" t="n">
        <v>47.2</v>
      </c>
      <c r="O676" t="s">
        <v>299</v>
      </c>
      <c r="P676" t="s">
        <v>275</v>
      </c>
      <c r="Q676" t="s">
        <v>275</v>
      </c>
      <c r="R676" t="s">
        <v>255</v>
      </c>
      <c r="S676" t="s">
        <v>251</v>
      </c>
      <c r="T676" t="n">
        <v>5</v>
      </c>
    </row>
    <row r="677" spans="1:20">
      <c r="A677" s="1" t="n">
        <v>34181</v>
      </c>
      <c r="B677" t="s">
        <v>276</v>
      </c>
      <c r="C677" t="n">
        <v>2</v>
      </c>
      <c r="D677" t="n">
        <v>20</v>
      </c>
      <c r="E677" t="s">
        <v>249</v>
      </c>
      <c r="F677" t="n">
        <v>3201</v>
      </c>
      <c r="G677" t="s">
        <v>250</v>
      </c>
      <c r="H677" t="s">
        <v>251</v>
      </c>
      <c r="I677" t="n">
        <v>5</v>
      </c>
      <c r="J677" t="n">
        <v>458</v>
      </c>
      <c r="K677" t="s">
        <v>252</v>
      </c>
      <c r="L677" t="n">
        <v>420</v>
      </c>
      <c r="M677" t="n">
        <v>0.03</v>
      </c>
      <c r="N677" t="n">
        <v>46</v>
      </c>
      <c r="O677" t="s">
        <v>299</v>
      </c>
      <c r="P677" t="s">
        <v>275</v>
      </c>
      <c r="Q677" t="s">
        <v>275</v>
      </c>
      <c r="R677" t="s">
        <v>255</v>
      </c>
      <c r="S677" t="s">
        <v>251</v>
      </c>
      <c r="T677" t="n">
        <v>5</v>
      </c>
    </row>
    <row r="678" spans="1:20">
      <c r="A678" s="1" t="n">
        <v>34181</v>
      </c>
      <c r="B678" t="s">
        <v>276</v>
      </c>
      <c r="C678" t="n">
        <v>3</v>
      </c>
      <c r="D678" t="n">
        <v>20</v>
      </c>
      <c r="E678" t="s">
        <v>249</v>
      </c>
      <c r="F678" t="n">
        <v>3201</v>
      </c>
      <c r="G678" t="s">
        <v>250</v>
      </c>
      <c r="H678" t="s">
        <v>251</v>
      </c>
      <c r="I678" t="n">
        <v>5</v>
      </c>
      <c r="J678" t="n">
        <v>458</v>
      </c>
      <c r="K678" t="s">
        <v>252</v>
      </c>
      <c r="L678" t="n">
        <v>315</v>
      </c>
      <c r="M678" t="n">
        <v>0.2</v>
      </c>
      <c r="N678" t="n">
        <v>20.7</v>
      </c>
      <c r="O678" t="s">
        <v>299</v>
      </c>
      <c r="P678" t="s">
        <v>275</v>
      </c>
      <c r="Q678" t="s">
        <v>275</v>
      </c>
      <c r="R678" t="s">
        <v>255</v>
      </c>
      <c r="S678" t="s">
        <v>251</v>
      </c>
      <c r="T678" t="n">
        <v>5</v>
      </c>
    </row>
    <row r="679" spans="1:20">
      <c r="A679" s="1" t="n">
        <v>34181</v>
      </c>
      <c r="B679" t="s">
        <v>276</v>
      </c>
      <c r="C679" t="n">
        <v>4</v>
      </c>
      <c r="D679" t="n">
        <v>20</v>
      </c>
      <c r="E679" t="s">
        <v>249</v>
      </c>
      <c r="F679" t="n">
        <v>3201</v>
      </c>
      <c r="G679" t="s">
        <v>250</v>
      </c>
      <c r="H679" t="s">
        <v>251</v>
      </c>
      <c r="I679" t="n">
        <v>5</v>
      </c>
      <c r="J679" t="n">
        <v>888</v>
      </c>
      <c r="K679" t="s">
        <v>295</v>
      </c>
      <c r="L679" t="n">
        <v>99</v>
      </c>
      <c r="M679" t="n">
        <v>1.02</v>
      </c>
      <c r="N679" t="n">
        <v>33.9</v>
      </c>
      <c r="O679" t="s">
        <v>299</v>
      </c>
      <c r="P679" t="s">
        <v>275</v>
      </c>
      <c r="Q679" t="s">
        <v>275</v>
      </c>
      <c r="R679" t="s">
        <v>255</v>
      </c>
      <c r="S679" t="s">
        <v>251</v>
      </c>
      <c r="T679" t="n">
        <v>5</v>
      </c>
    </row>
    <row r="680" spans="1:20">
      <c r="A680" s="1" t="n">
        <v>34212</v>
      </c>
      <c r="B680" t="s">
        <v>248</v>
      </c>
      <c r="C680" t="n">
        <v>1</v>
      </c>
      <c r="D680" t="n">
        <v>20</v>
      </c>
      <c r="E680" t="s">
        <v>249</v>
      </c>
      <c r="F680" t="n">
        <v>3201</v>
      </c>
      <c r="G680" t="s">
        <v>250</v>
      </c>
      <c r="H680" t="s">
        <v>251</v>
      </c>
      <c r="I680" t="n">
        <v>5</v>
      </c>
      <c r="J680" t="n">
        <v>160</v>
      </c>
      <c r="K680" t="s">
        <v>280</v>
      </c>
      <c r="L680" t="n">
        <v>207</v>
      </c>
      <c r="M680" t="n">
        <v>0.02</v>
      </c>
      <c r="N680" t="n">
        <v>48.4</v>
      </c>
      <c r="O680" t="s">
        <v>253</v>
      </c>
      <c r="P680" t="s">
        <v>254</v>
      </c>
      <c r="Q680" t="s">
        <v>254</v>
      </c>
      <c r="R680" t="s">
        <v>255</v>
      </c>
      <c r="S680" t="s">
        <v>251</v>
      </c>
      <c r="T680" t="n">
        <v>5</v>
      </c>
    </row>
    <row r="681" spans="1:20">
      <c r="A681" s="1" t="n">
        <v>34212</v>
      </c>
      <c r="B681" t="s">
        <v>248</v>
      </c>
      <c r="C681" t="n">
        <v>2</v>
      </c>
      <c r="D681" t="n">
        <v>20</v>
      </c>
      <c r="E681" t="s">
        <v>249</v>
      </c>
      <c r="F681" t="n">
        <v>3201</v>
      </c>
      <c r="G681" t="s">
        <v>250</v>
      </c>
      <c r="H681" t="s">
        <v>251</v>
      </c>
      <c r="I681" t="n">
        <v>5</v>
      </c>
      <c r="J681" t="n">
        <v>458</v>
      </c>
      <c r="K681" t="s">
        <v>252</v>
      </c>
      <c r="L681" t="n">
        <v>171</v>
      </c>
      <c r="M681" t="n">
        <v>0.04</v>
      </c>
      <c r="N681" t="n">
        <v>37.9</v>
      </c>
      <c r="O681" t="s">
        <v>253</v>
      </c>
      <c r="P681" t="s">
        <v>254</v>
      </c>
      <c r="Q681" t="s">
        <v>254</v>
      </c>
      <c r="R681" t="s">
        <v>255</v>
      </c>
      <c r="S681" t="s">
        <v>251</v>
      </c>
      <c r="T681" t="n">
        <v>5</v>
      </c>
    </row>
    <row r="682" spans="1:20">
      <c r="A682" s="1" t="n">
        <v>34212</v>
      </c>
      <c r="B682" t="s">
        <v>248</v>
      </c>
      <c r="C682" t="n">
        <v>3</v>
      </c>
      <c r="D682" t="n">
        <v>20</v>
      </c>
      <c r="E682" t="s">
        <v>249</v>
      </c>
      <c r="F682" t="n">
        <v>3201</v>
      </c>
      <c r="G682" t="s">
        <v>250</v>
      </c>
      <c r="H682" t="s">
        <v>251</v>
      </c>
      <c r="I682" t="n">
        <v>5</v>
      </c>
      <c r="J682" t="n">
        <v>458</v>
      </c>
      <c r="K682" t="s">
        <v>252</v>
      </c>
      <c r="L682" t="n">
        <v>236</v>
      </c>
      <c r="M682" t="n">
        <v>0.07000000000000001</v>
      </c>
      <c r="N682" t="n">
        <v>32.6</v>
      </c>
      <c r="O682" t="s">
        <v>253</v>
      </c>
      <c r="P682" t="s">
        <v>254</v>
      </c>
      <c r="Q682" t="s">
        <v>254</v>
      </c>
      <c r="R682" t="s">
        <v>255</v>
      </c>
      <c r="S682" t="s">
        <v>251</v>
      </c>
      <c r="T682" t="n">
        <v>5</v>
      </c>
    </row>
    <row r="683" spans="1:20">
      <c r="A683" s="1" t="n">
        <v>34212</v>
      </c>
      <c r="B683" t="s">
        <v>248</v>
      </c>
      <c r="C683" t="n">
        <v>4</v>
      </c>
      <c r="D683" t="n">
        <v>20</v>
      </c>
      <c r="E683" t="s">
        <v>249</v>
      </c>
      <c r="F683" t="n">
        <v>3201</v>
      </c>
      <c r="G683" t="s">
        <v>250</v>
      </c>
      <c r="H683" t="s">
        <v>251</v>
      </c>
      <c r="I683" t="n">
        <v>5</v>
      </c>
      <c r="J683" t="n">
        <v>458</v>
      </c>
      <c r="K683" t="s">
        <v>252</v>
      </c>
      <c r="L683" t="n">
        <v>512</v>
      </c>
      <c r="M683" t="n">
        <v>0.07000000000000001</v>
      </c>
      <c r="N683" t="n">
        <v>31.5</v>
      </c>
      <c r="O683" t="s">
        <v>253</v>
      </c>
      <c r="P683" t="s">
        <v>254</v>
      </c>
      <c r="Q683" t="s">
        <v>254</v>
      </c>
      <c r="R683" t="s">
        <v>255</v>
      </c>
      <c r="S683" t="s">
        <v>251</v>
      </c>
      <c r="T683" t="n">
        <v>5</v>
      </c>
    </row>
    <row r="684" spans="1:20">
      <c r="A684" s="1" t="n">
        <v>34212</v>
      </c>
      <c r="B684" t="s">
        <v>276</v>
      </c>
      <c r="C684" t="n">
        <v>1</v>
      </c>
      <c r="D684" t="n">
        <v>20</v>
      </c>
      <c r="E684" t="s">
        <v>249</v>
      </c>
      <c r="F684" t="n">
        <v>3201</v>
      </c>
      <c r="G684" t="s">
        <v>250</v>
      </c>
      <c r="H684" t="s">
        <v>251</v>
      </c>
      <c r="I684" t="n">
        <v>5</v>
      </c>
      <c r="J684" t="n">
        <v>458</v>
      </c>
      <c r="K684" t="s">
        <v>252</v>
      </c>
      <c r="L684" t="n">
        <v>251</v>
      </c>
      <c r="M684" t="n">
        <v>0.19</v>
      </c>
      <c r="N684" t="n">
        <v>20.7</v>
      </c>
      <c r="O684" t="s">
        <v>299</v>
      </c>
      <c r="P684" t="s">
        <v>275</v>
      </c>
      <c r="Q684" t="s">
        <v>275</v>
      </c>
      <c r="R684" t="s">
        <v>255</v>
      </c>
      <c r="S684" t="s">
        <v>251</v>
      </c>
      <c r="T684" t="n">
        <v>5</v>
      </c>
    </row>
    <row r="685" spans="1:20">
      <c r="A685" s="1" t="n">
        <v>34212</v>
      </c>
      <c r="B685" t="s">
        <v>276</v>
      </c>
      <c r="C685" t="n">
        <v>2</v>
      </c>
      <c r="D685" t="n">
        <v>20</v>
      </c>
      <c r="E685" t="s">
        <v>249</v>
      </c>
      <c r="F685" t="n">
        <v>3201</v>
      </c>
      <c r="G685" t="s">
        <v>250</v>
      </c>
      <c r="H685" t="s">
        <v>251</v>
      </c>
      <c r="I685" t="n">
        <v>5</v>
      </c>
      <c r="J685" t="n">
        <v>458</v>
      </c>
      <c r="K685" t="s">
        <v>252</v>
      </c>
      <c r="L685" t="n">
        <v>351</v>
      </c>
      <c r="M685" t="n">
        <v>0.02</v>
      </c>
      <c r="N685" t="n">
        <v>46</v>
      </c>
      <c r="O685" t="s">
        <v>299</v>
      </c>
      <c r="P685" t="s">
        <v>275</v>
      </c>
      <c r="Q685" t="s">
        <v>275</v>
      </c>
      <c r="R685" t="s">
        <v>255</v>
      </c>
      <c r="S685" t="s">
        <v>251</v>
      </c>
      <c r="T685" t="n">
        <v>5</v>
      </c>
    </row>
    <row r="686" spans="1:20">
      <c r="A686" s="1" t="n">
        <v>34212</v>
      </c>
      <c r="B686" t="s">
        <v>276</v>
      </c>
      <c r="C686" t="n">
        <v>3</v>
      </c>
      <c r="D686" t="n">
        <v>20</v>
      </c>
      <c r="E686" t="s">
        <v>249</v>
      </c>
      <c r="F686" t="n">
        <v>3201</v>
      </c>
      <c r="G686" t="s">
        <v>250</v>
      </c>
      <c r="H686" t="s">
        <v>251</v>
      </c>
      <c r="I686" t="n">
        <v>5</v>
      </c>
      <c r="J686" t="n">
        <v>458</v>
      </c>
      <c r="K686" t="s">
        <v>252</v>
      </c>
      <c r="L686" t="n">
        <v>314</v>
      </c>
      <c r="M686" t="n">
        <v>0.21</v>
      </c>
      <c r="N686" t="n">
        <v>20.9</v>
      </c>
      <c r="O686" t="s">
        <v>299</v>
      </c>
      <c r="P686" t="s">
        <v>275</v>
      </c>
      <c r="Q686" t="s">
        <v>275</v>
      </c>
      <c r="R686" t="s">
        <v>255</v>
      </c>
      <c r="S686" t="s">
        <v>251</v>
      </c>
      <c r="T686" t="n">
        <v>5</v>
      </c>
    </row>
    <row r="687" spans="1:20">
      <c r="A687" s="1" t="n">
        <v>34212</v>
      </c>
      <c r="B687" t="s">
        <v>276</v>
      </c>
      <c r="C687" t="n">
        <v>4</v>
      </c>
      <c r="D687" t="n">
        <v>20</v>
      </c>
      <c r="E687" t="s">
        <v>249</v>
      </c>
      <c r="F687" t="n">
        <v>3201</v>
      </c>
      <c r="G687" t="s">
        <v>250</v>
      </c>
      <c r="H687" t="s">
        <v>251</v>
      </c>
      <c r="I687" t="n">
        <v>5</v>
      </c>
      <c r="J687" t="n">
        <v>712</v>
      </c>
      <c r="K687" t="s">
        <v>300</v>
      </c>
      <c r="L687" t="n">
        <v>465</v>
      </c>
      <c r="M687" t="n">
        <v>0.04</v>
      </c>
      <c r="N687" t="n">
        <v>44.1</v>
      </c>
      <c r="O687" t="s">
        <v>299</v>
      </c>
      <c r="P687" t="s">
        <v>275</v>
      </c>
      <c r="Q687" t="s">
        <v>275</v>
      </c>
      <c r="R687" t="s">
        <v>255</v>
      </c>
      <c r="S687" t="s">
        <v>251</v>
      </c>
      <c r="T687" t="n">
        <v>5</v>
      </c>
    </row>
    <row r="688" spans="1:20">
      <c r="A688" s="1" t="n">
        <v>34242</v>
      </c>
      <c r="B688" t="s">
        <v>248</v>
      </c>
      <c r="C688" t="n">
        <v>1</v>
      </c>
      <c r="D688" t="n">
        <v>20</v>
      </c>
      <c r="E688" t="s">
        <v>249</v>
      </c>
      <c r="F688" t="n">
        <v>3201</v>
      </c>
      <c r="G688" t="s">
        <v>250</v>
      </c>
      <c r="H688" t="s">
        <v>251</v>
      </c>
      <c r="I688" t="n">
        <v>5</v>
      </c>
      <c r="J688" t="n">
        <v>458</v>
      </c>
      <c r="K688" t="s">
        <v>252</v>
      </c>
      <c r="L688" t="n">
        <v>106</v>
      </c>
      <c r="M688" t="n">
        <v>0.2</v>
      </c>
      <c r="N688" t="n">
        <v>21.1</v>
      </c>
      <c r="O688" t="s">
        <v>253</v>
      </c>
      <c r="P688" t="s">
        <v>254</v>
      </c>
      <c r="Q688" t="s">
        <v>254</v>
      </c>
      <c r="R688" t="s">
        <v>255</v>
      </c>
      <c r="S688" t="s">
        <v>251</v>
      </c>
      <c r="T688" t="n">
        <v>5</v>
      </c>
    </row>
    <row r="689" spans="1:20">
      <c r="A689" s="1" t="n">
        <v>34242</v>
      </c>
      <c r="B689" t="s">
        <v>248</v>
      </c>
      <c r="C689" t="n">
        <v>3</v>
      </c>
      <c r="D689" t="n">
        <v>20</v>
      </c>
      <c r="E689" t="s">
        <v>249</v>
      </c>
      <c r="F689" t="n">
        <v>3201</v>
      </c>
      <c r="G689" t="s">
        <v>250</v>
      </c>
      <c r="H689" t="s">
        <v>251</v>
      </c>
      <c r="I689" t="n">
        <v>5</v>
      </c>
      <c r="J689" t="n">
        <v>458</v>
      </c>
      <c r="K689" t="s">
        <v>252</v>
      </c>
      <c r="L689" t="n">
        <v>224</v>
      </c>
      <c r="M689" t="n">
        <v>0.04</v>
      </c>
      <c r="N689" t="n">
        <v>37.8</v>
      </c>
      <c r="O689" t="s">
        <v>253</v>
      </c>
      <c r="P689" t="s">
        <v>254</v>
      </c>
      <c r="Q689" t="s">
        <v>254</v>
      </c>
      <c r="R689" t="s">
        <v>255</v>
      </c>
      <c r="S689" t="s">
        <v>251</v>
      </c>
      <c r="T689" t="n">
        <v>5</v>
      </c>
    </row>
    <row r="690" spans="1:20">
      <c r="A690" s="1" t="n">
        <v>34242</v>
      </c>
      <c r="B690" t="s">
        <v>248</v>
      </c>
      <c r="C690" t="n">
        <v>4</v>
      </c>
      <c r="D690" t="n">
        <v>20</v>
      </c>
      <c r="E690" t="s">
        <v>249</v>
      </c>
      <c r="F690" t="n">
        <v>3201</v>
      </c>
      <c r="G690" t="s">
        <v>250</v>
      </c>
      <c r="H690" t="s">
        <v>251</v>
      </c>
      <c r="I690" t="n">
        <v>5</v>
      </c>
      <c r="J690" t="n">
        <v>458</v>
      </c>
      <c r="K690" t="s">
        <v>252</v>
      </c>
      <c r="L690" t="n">
        <v>243</v>
      </c>
      <c r="M690" t="n">
        <v>0.02</v>
      </c>
      <c r="N690" t="n">
        <v>46.1</v>
      </c>
      <c r="O690" t="s">
        <v>253</v>
      </c>
      <c r="P690" t="s">
        <v>254</v>
      </c>
      <c r="Q690" t="s">
        <v>254</v>
      </c>
      <c r="R690" t="s">
        <v>255</v>
      </c>
      <c r="S690" t="s">
        <v>251</v>
      </c>
      <c r="T690" t="n">
        <v>5</v>
      </c>
    </row>
    <row r="691" spans="1:20">
      <c r="A691" s="1" t="n">
        <v>34242</v>
      </c>
      <c r="B691" t="s">
        <v>248</v>
      </c>
      <c r="C691" t="n">
        <v>5</v>
      </c>
      <c r="D691" t="n">
        <v>20</v>
      </c>
      <c r="E691" t="s">
        <v>249</v>
      </c>
      <c r="F691" t="n">
        <v>3201</v>
      </c>
      <c r="G691" t="s">
        <v>250</v>
      </c>
      <c r="H691" t="s">
        <v>251</v>
      </c>
      <c r="I691" t="n">
        <v>5</v>
      </c>
      <c r="J691" t="n">
        <v>940</v>
      </c>
      <c r="K691" t="s">
        <v>257</v>
      </c>
      <c r="L691" t="n">
        <v>41</v>
      </c>
      <c r="M691" t="n">
        <v>5.5</v>
      </c>
      <c r="N691" t="n">
        <v>10.6</v>
      </c>
      <c r="O691" t="s">
        <v>253</v>
      </c>
      <c r="P691" t="s">
        <v>254</v>
      </c>
      <c r="Q691" t="s">
        <v>254</v>
      </c>
      <c r="R691" t="s">
        <v>255</v>
      </c>
      <c r="S691" t="s">
        <v>251</v>
      </c>
      <c r="T691" t="n">
        <v>5</v>
      </c>
    </row>
    <row r="692" spans="1:20">
      <c r="A692" s="1" t="n">
        <v>34242</v>
      </c>
      <c r="B692" t="s">
        <v>276</v>
      </c>
      <c r="C692" t="n">
        <v>1</v>
      </c>
      <c r="D692" t="n">
        <v>20</v>
      </c>
      <c r="E692" t="s">
        <v>249</v>
      </c>
      <c r="F692" t="n">
        <v>3201</v>
      </c>
      <c r="G692" t="s">
        <v>250</v>
      </c>
      <c r="H692" t="s">
        <v>251</v>
      </c>
      <c r="I692" t="n">
        <v>5</v>
      </c>
      <c r="J692" t="n">
        <v>458</v>
      </c>
      <c r="K692" t="s">
        <v>252</v>
      </c>
      <c r="L692" t="n">
        <v>304</v>
      </c>
      <c r="M692" t="n">
        <v>0.02</v>
      </c>
      <c r="N692" t="n">
        <v>45.5</v>
      </c>
      <c r="O692" t="s">
        <v>299</v>
      </c>
      <c r="P692" t="s">
        <v>275</v>
      </c>
      <c r="Q692" t="s">
        <v>275</v>
      </c>
      <c r="R692" t="s">
        <v>255</v>
      </c>
      <c r="S692" t="s">
        <v>251</v>
      </c>
      <c r="T692" t="n">
        <v>5</v>
      </c>
    </row>
    <row r="693" spans="1:20">
      <c r="A693" s="1" t="n">
        <v>34242</v>
      </c>
      <c r="B693" t="s">
        <v>276</v>
      </c>
      <c r="C693" t="n">
        <v>2</v>
      </c>
      <c r="D693" t="n">
        <v>20</v>
      </c>
      <c r="E693" t="s">
        <v>249</v>
      </c>
      <c r="F693" t="n">
        <v>3201</v>
      </c>
      <c r="G693" t="s">
        <v>250</v>
      </c>
      <c r="H693" t="s">
        <v>251</v>
      </c>
      <c r="I693" t="n">
        <v>5</v>
      </c>
      <c r="J693" t="n">
        <v>458</v>
      </c>
      <c r="K693" t="s">
        <v>252</v>
      </c>
      <c r="L693" t="n">
        <v>315</v>
      </c>
      <c r="M693" t="n">
        <v>0.2</v>
      </c>
      <c r="N693" t="n">
        <v>20.7</v>
      </c>
      <c r="O693" t="s">
        <v>299</v>
      </c>
      <c r="P693" t="s">
        <v>275</v>
      </c>
      <c r="Q693" t="s">
        <v>275</v>
      </c>
      <c r="R693" t="s">
        <v>255</v>
      </c>
      <c r="S693" t="s">
        <v>251</v>
      </c>
      <c r="T693" t="n">
        <v>5</v>
      </c>
    </row>
    <row r="694" spans="1:20">
      <c r="A694" s="1" t="n">
        <v>34273</v>
      </c>
      <c r="B694" t="s">
        <v>301</v>
      </c>
      <c r="C694" t="n">
        <v>1</v>
      </c>
      <c r="D694" t="n">
        <v>20</v>
      </c>
      <c r="E694" t="s">
        <v>249</v>
      </c>
      <c r="F694" t="n">
        <v>3201</v>
      </c>
      <c r="G694" t="s">
        <v>250</v>
      </c>
      <c r="H694" t="s">
        <v>251</v>
      </c>
      <c r="I694" t="n">
        <v>5</v>
      </c>
      <c r="J694" t="n">
        <v>160</v>
      </c>
      <c r="K694" t="s">
        <v>280</v>
      </c>
      <c r="L694" t="n">
        <v>701</v>
      </c>
      <c r="M694" t="n">
        <v>0.09</v>
      </c>
      <c r="N694" t="n">
        <v>47</v>
      </c>
      <c r="O694" t="s">
        <v>299</v>
      </c>
      <c r="P694" t="s">
        <v>275</v>
      </c>
      <c r="Q694" t="s">
        <v>275</v>
      </c>
      <c r="R694" t="s">
        <v>255</v>
      </c>
      <c r="S694" t="s">
        <v>251</v>
      </c>
      <c r="T694" t="n">
        <v>5</v>
      </c>
    </row>
    <row r="695" spans="1:20">
      <c r="A695" s="1" t="n">
        <v>34273</v>
      </c>
      <c r="B695" t="s">
        <v>301</v>
      </c>
      <c r="C695" t="n">
        <v>2</v>
      </c>
      <c r="D695" t="n">
        <v>20</v>
      </c>
      <c r="E695" t="s">
        <v>249</v>
      </c>
      <c r="F695" t="n">
        <v>3201</v>
      </c>
      <c r="G695" t="s">
        <v>250</v>
      </c>
      <c r="H695" t="s">
        <v>251</v>
      </c>
      <c r="I695" t="n">
        <v>5</v>
      </c>
      <c r="J695" t="n">
        <v>160</v>
      </c>
      <c r="K695" t="s">
        <v>280</v>
      </c>
      <c r="L695" t="n">
        <v>437</v>
      </c>
      <c r="M695" t="n">
        <v>0.09</v>
      </c>
      <c r="N695" t="n">
        <v>46.9</v>
      </c>
      <c r="O695" t="s">
        <v>299</v>
      </c>
      <c r="P695" t="s">
        <v>275</v>
      </c>
      <c r="Q695" t="s">
        <v>275</v>
      </c>
      <c r="R695" t="s">
        <v>255</v>
      </c>
      <c r="S695" t="s">
        <v>251</v>
      </c>
      <c r="T695" t="n">
        <v>5</v>
      </c>
    </row>
    <row r="696" spans="1:20">
      <c r="A696" s="1" t="n">
        <v>34273</v>
      </c>
      <c r="B696" t="s">
        <v>301</v>
      </c>
      <c r="C696" t="n">
        <v>3</v>
      </c>
      <c r="D696" t="n">
        <v>20</v>
      </c>
      <c r="E696" t="s">
        <v>249</v>
      </c>
      <c r="F696" t="n">
        <v>3201</v>
      </c>
      <c r="G696" t="s">
        <v>250</v>
      </c>
      <c r="H696" t="s">
        <v>251</v>
      </c>
      <c r="I696" t="n">
        <v>5</v>
      </c>
      <c r="J696" t="n">
        <v>458</v>
      </c>
      <c r="K696" t="s">
        <v>252</v>
      </c>
      <c r="L696" t="n">
        <v>361</v>
      </c>
      <c r="M696" t="n">
        <v>0.19</v>
      </c>
      <c r="N696" t="n">
        <v>20.5</v>
      </c>
      <c r="O696" t="s">
        <v>299</v>
      </c>
      <c r="P696" t="s">
        <v>275</v>
      </c>
      <c r="Q696" t="s">
        <v>275</v>
      </c>
      <c r="R696" t="s">
        <v>255</v>
      </c>
      <c r="S696" t="s">
        <v>251</v>
      </c>
      <c r="T696" t="n">
        <v>5</v>
      </c>
    </row>
    <row r="697" spans="1:20">
      <c r="A697" s="1" t="n">
        <v>34273</v>
      </c>
      <c r="B697" t="s">
        <v>301</v>
      </c>
      <c r="C697" t="n">
        <v>4</v>
      </c>
      <c r="D697" t="n">
        <v>20</v>
      </c>
      <c r="E697" t="s">
        <v>249</v>
      </c>
      <c r="F697" t="n">
        <v>3201</v>
      </c>
      <c r="G697" t="s">
        <v>250</v>
      </c>
      <c r="H697" t="s">
        <v>251</v>
      </c>
      <c r="I697" t="n">
        <v>5</v>
      </c>
      <c r="J697" t="n">
        <v>458</v>
      </c>
      <c r="K697" t="s">
        <v>252</v>
      </c>
      <c r="L697" t="n">
        <v>308</v>
      </c>
      <c r="M697" t="n">
        <v>0.2</v>
      </c>
      <c r="N697" t="n">
        <v>20.8</v>
      </c>
      <c r="O697" t="s">
        <v>299</v>
      </c>
      <c r="P697" t="s">
        <v>275</v>
      </c>
      <c r="Q697" t="s">
        <v>275</v>
      </c>
      <c r="R697" t="s">
        <v>255</v>
      </c>
      <c r="S697" t="s">
        <v>251</v>
      </c>
      <c r="T697" t="n">
        <v>5</v>
      </c>
    </row>
    <row r="698" spans="1:20">
      <c r="A698" s="1" t="n">
        <v>34273</v>
      </c>
      <c r="B698" t="s">
        <v>301</v>
      </c>
      <c r="C698" t="n">
        <v>5</v>
      </c>
      <c r="D698" t="n">
        <v>20</v>
      </c>
      <c r="E698" t="s">
        <v>249</v>
      </c>
      <c r="F698" t="n">
        <v>3201</v>
      </c>
      <c r="G698" t="s">
        <v>250</v>
      </c>
      <c r="H698" t="s">
        <v>251</v>
      </c>
      <c r="I698" t="n">
        <v>5</v>
      </c>
      <c r="J698" t="n">
        <v>458</v>
      </c>
      <c r="K698" t="s">
        <v>252</v>
      </c>
      <c r="L698" t="n">
        <v>334</v>
      </c>
      <c r="M698" t="n">
        <v>0.02</v>
      </c>
      <c r="N698" t="n">
        <v>45.5</v>
      </c>
      <c r="O698" t="s">
        <v>299</v>
      </c>
      <c r="P698" t="s">
        <v>275</v>
      </c>
      <c r="Q698" t="s">
        <v>275</v>
      </c>
      <c r="R698" t="s">
        <v>255</v>
      </c>
      <c r="S698" t="s">
        <v>251</v>
      </c>
      <c r="T698" t="n">
        <v>5</v>
      </c>
    </row>
    <row r="699" spans="1:20">
      <c r="A699" s="1" t="n">
        <v>34273</v>
      </c>
      <c r="B699" t="s">
        <v>248</v>
      </c>
      <c r="C699" t="n">
        <v>1</v>
      </c>
      <c r="D699" t="n">
        <v>20</v>
      </c>
      <c r="E699" t="s">
        <v>249</v>
      </c>
      <c r="F699" t="n">
        <v>3201</v>
      </c>
      <c r="G699" t="s">
        <v>250</v>
      </c>
      <c r="H699" t="s">
        <v>251</v>
      </c>
      <c r="I699" t="n">
        <v>5</v>
      </c>
      <c r="J699" t="n">
        <v>458</v>
      </c>
      <c r="K699" t="s">
        <v>252</v>
      </c>
      <c r="L699" t="n">
        <v>246</v>
      </c>
      <c r="M699" t="n">
        <v>0.1</v>
      </c>
      <c r="N699" t="n">
        <v>35.4</v>
      </c>
      <c r="O699" t="s">
        <v>253</v>
      </c>
      <c r="P699" t="s">
        <v>254</v>
      </c>
      <c r="Q699" t="s">
        <v>254</v>
      </c>
      <c r="R699" t="s">
        <v>255</v>
      </c>
      <c r="S699" t="s">
        <v>251</v>
      </c>
      <c r="T699" t="n">
        <v>5</v>
      </c>
    </row>
    <row r="700" spans="1:20">
      <c r="A700" s="1" t="n">
        <v>34273</v>
      </c>
      <c r="B700" t="s">
        <v>248</v>
      </c>
      <c r="C700" t="n">
        <v>2</v>
      </c>
      <c r="D700" t="n">
        <v>213</v>
      </c>
      <c r="E700" t="s">
        <v>256</v>
      </c>
      <c r="F700" t="n">
        <v>3201</v>
      </c>
      <c r="G700" t="s">
        <v>250</v>
      </c>
      <c r="H700" t="s">
        <v>251</v>
      </c>
      <c r="I700" t="n">
        <v>5</v>
      </c>
      <c r="J700" t="n">
        <v>795</v>
      </c>
      <c r="K700" t="s">
        <v>262</v>
      </c>
      <c r="L700" t="n">
        <v>266</v>
      </c>
      <c r="M700" t="n">
        <v>0</v>
      </c>
      <c r="N700" t="n">
        <v>0</v>
      </c>
    </row>
    <row r="701" spans="1:20">
      <c r="A701" s="1" t="n">
        <v>34273</v>
      </c>
      <c r="B701" t="s">
        <v>248</v>
      </c>
      <c r="C701" t="n">
        <v>4</v>
      </c>
      <c r="D701" t="n">
        <v>20</v>
      </c>
      <c r="E701" t="s">
        <v>249</v>
      </c>
      <c r="F701" t="n">
        <v>3201</v>
      </c>
      <c r="G701" t="s">
        <v>250</v>
      </c>
      <c r="H701" t="s">
        <v>251</v>
      </c>
      <c r="I701" t="n">
        <v>5</v>
      </c>
      <c r="J701" t="n">
        <v>458</v>
      </c>
      <c r="K701" t="s">
        <v>252</v>
      </c>
      <c r="L701" t="n">
        <v>319</v>
      </c>
      <c r="M701" t="n">
        <v>0.07000000000000001</v>
      </c>
      <c r="N701" t="n">
        <v>34</v>
      </c>
      <c r="O701" t="s">
        <v>253</v>
      </c>
      <c r="P701" t="s">
        <v>254</v>
      </c>
      <c r="Q701" t="s">
        <v>254</v>
      </c>
      <c r="R701" t="s">
        <v>255</v>
      </c>
      <c r="S701" t="s">
        <v>251</v>
      </c>
      <c r="T701" t="n">
        <v>5</v>
      </c>
    </row>
    <row r="702" spans="1:20">
      <c r="A702" s="1" t="n">
        <v>34273</v>
      </c>
      <c r="B702" t="s">
        <v>248</v>
      </c>
      <c r="C702" t="n">
        <v>5</v>
      </c>
      <c r="D702" t="n">
        <v>20</v>
      </c>
      <c r="E702" t="s">
        <v>249</v>
      </c>
      <c r="F702" t="n">
        <v>3201</v>
      </c>
      <c r="G702" t="s">
        <v>250</v>
      </c>
      <c r="H702" t="s">
        <v>251</v>
      </c>
      <c r="I702" t="n">
        <v>5</v>
      </c>
      <c r="J702" t="n">
        <v>458</v>
      </c>
      <c r="K702" t="s">
        <v>252</v>
      </c>
      <c r="L702" t="n">
        <v>105</v>
      </c>
      <c r="M702" t="n">
        <v>0.2</v>
      </c>
      <c r="N702" t="n">
        <v>20.8</v>
      </c>
      <c r="O702" t="s">
        <v>253</v>
      </c>
      <c r="P702" t="s">
        <v>254</v>
      </c>
      <c r="Q702" t="s">
        <v>254</v>
      </c>
      <c r="R702" t="s">
        <v>255</v>
      </c>
      <c r="S702" t="s">
        <v>251</v>
      </c>
      <c r="T702" t="n">
        <v>5</v>
      </c>
    </row>
    <row r="703" spans="1:20">
      <c r="A703" s="1" t="n">
        <v>34273</v>
      </c>
      <c r="B703" t="s">
        <v>248</v>
      </c>
      <c r="C703" t="n">
        <v>6</v>
      </c>
      <c r="D703" t="n">
        <v>20</v>
      </c>
      <c r="E703" t="s">
        <v>249</v>
      </c>
      <c r="F703" t="n">
        <v>3201</v>
      </c>
      <c r="G703" t="s">
        <v>250</v>
      </c>
      <c r="H703" t="s">
        <v>251</v>
      </c>
      <c r="I703" t="n">
        <v>5</v>
      </c>
      <c r="J703" t="n">
        <v>458</v>
      </c>
      <c r="K703" t="s">
        <v>252</v>
      </c>
      <c r="L703" t="n">
        <v>221</v>
      </c>
      <c r="M703" t="n">
        <v>0.02</v>
      </c>
      <c r="N703" t="n">
        <v>45.5</v>
      </c>
      <c r="O703" t="s">
        <v>253</v>
      </c>
      <c r="P703" t="s">
        <v>254</v>
      </c>
      <c r="Q703" t="s">
        <v>254</v>
      </c>
      <c r="R703" t="s">
        <v>255</v>
      </c>
      <c r="S703" t="s">
        <v>251</v>
      </c>
      <c r="T703" t="n">
        <v>5</v>
      </c>
    </row>
    <row r="704" spans="1:20">
      <c r="A704" s="1" t="n">
        <v>34273</v>
      </c>
      <c r="B704" t="s">
        <v>248</v>
      </c>
      <c r="C704" t="n">
        <v>7</v>
      </c>
      <c r="D704" t="n">
        <v>20</v>
      </c>
      <c r="E704" t="s">
        <v>249</v>
      </c>
      <c r="F704" t="n">
        <v>3201</v>
      </c>
      <c r="G704" t="s">
        <v>250</v>
      </c>
      <c r="H704" t="s">
        <v>251</v>
      </c>
      <c r="I704" t="n">
        <v>5</v>
      </c>
      <c r="J704" t="n">
        <v>458</v>
      </c>
      <c r="K704" t="s">
        <v>252</v>
      </c>
      <c r="L704" t="n">
        <v>254</v>
      </c>
      <c r="M704" t="n">
        <v>0.07000000000000001</v>
      </c>
      <c r="N704" t="n">
        <v>32.3</v>
      </c>
      <c r="O704" t="s">
        <v>253</v>
      </c>
      <c r="P704" t="s">
        <v>254</v>
      </c>
      <c r="Q704" t="s">
        <v>254</v>
      </c>
      <c r="R704" t="s">
        <v>255</v>
      </c>
      <c r="S704" t="s">
        <v>251</v>
      </c>
      <c r="T704" t="n">
        <v>5</v>
      </c>
    </row>
    <row r="705" spans="1:20">
      <c r="A705" s="1" t="n">
        <v>34303</v>
      </c>
      <c r="B705" t="s">
        <v>301</v>
      </c>
      <c r="C705" t="n">
        <v>1</v>
      </c>
      <c r="D705" t="n">
        <v>20</v>
      </c>
      <c r="E705" t="s">
        <v>249</v>
      </c>
      <c r="F705" t="n">
        <v>3201</v>
      </c>
      <c r="G705" t="s">
        <v>250</v>
      </c>
      <c r="H705" t="s">
        <v>251</v>
      </c>
      <c r="I705" t="n">
        <v>5</v>
      </c>
      <c r="J705" t="n">
        <v>458</v>
      </c>
      <c r="K705" t="s">
        <v>252</v>
      </c>
      <c r="L705" t="n">
        <v>341</v>
      </c>
      <c r="M705" t="n">
        <v>0.23</v>
      </c>
      <c r="N705" t="n">
        <v>20.8</v>
      </c>
      <c r="O705" t="s">
        <v>299</v>
      </c>
      <c r="P705" t="s">
        <v>275</v>
      </c>
      <c r="Q705" t="s">
        <v>275</v>
      </c>
      <c r="R705" t="s">
        <v>255</v>
      </c>
      <c r="S705" t="s">
        <v>251</v>
      </c>
      <c r="T705" t="n">
        <v>5</v>
      </c>
    </row>
    <row r="706" spans="1:20">
      <c r="A706" s="1" t="n">
        <v>34303</v>
      </c>
      <c r="B706" t="s">
        <v>301</v>
      </c>
      <c r="C706" t="n">
        <v>2</v>
      </c>
      <c r="D706" t="n">
        <v>20</v>
      </c>
      <c r="E706" t="s">
        <v>249</v>
      </c>
      <c r="F706" t="n">
        <v>3201</v>
      </c>
      <c r="G706" t="s">
        <v>250</v>
      </c>
      <c r="H706" t="s">
        <v>251</v>
      </c>
      <c r="I706" t="n">
        <v>5</v>
      </c>
      <c r="J706" t="n">
        <v>458</v>
      </c>
      <c r="K706" t="s">
        <v>252</v>
      </c>
      <c r="L706" t="n">
        <v>245</v>
      </c>
      <c r="M706" t="n">
        <v>0.02</v>
      </c>
      <c r="N706" t="n">
        <v>45.6</v>
      </c>
      <c r="O706" t="s">
        <v>299</v>
      </c>
      <c r="P706" t="s">
        <v>275</v>
      </c>
      <c r="Q706" t="s">
        <v>275</v>
      </c>
      <c r="R706" t="s">
        <v>255</v>
      </c>
      <c r="S706" t="s">
        <v>251</v>
      </c>
      <c r="T706" t="n">
        <v>5</v>
      </c>
    </row>
    <row r="707" spans="1:20">
      <c r="A707" s="1" t="n">
        <v>34303</v>
      </c>
      <c r="B707" t="s">
        <v>248</v>
      </c>
      <c r="C707" t="n">
        <v>1</v>
      </c>
      <c r="D707" t="n">
        <v>20</v>
      </c>
      <c r="E707" t="s">
        <v>249</v>
      </c>
      <c r="F707" t="n">
        <v>3201</v>
      </c>
      <c r="G707" t="s">
        <v>250</v>
      </c>
      <c r="H707" t="s">
        <v>251</v>
      </c>
      <c r="I707" t="n">
        <v>5</v>
      </c>
      <c r="J707" t="n">
        <v>458</v>
      </c>
      <c r="K707" t="s">
        <v>252</v>
      </c>
      <c r="L707" t="n">
        <v>228</v>
      </c>
      <c r="M707" t="n">
        <v>0.04</v>
      </c>
      <c r="N707" t="n">
        <v>38.4</v>
      </c>
      <c r="O707" t="s">
        <v>253</v>
      </c>
      <c r="P707" t="s">
        <v>254</v>
      </c>
      <c r="Q707" t="s">
        <v>254</v>
      </c>
      <c r="R707" t="s">
        <v>255</v>
      </c>
      <c r="S707" t="s">
        <v>251</v>
      </c>
      <c r="T707" t="n">
        <v>5</v>
      </c>
    </row>
    <row r="708" spans="1:20">
      <c r="A708" s="1" t="n">
        <v>34303</v>
      </c>
      <c r="B708" t="s">
        <v>248</v>
      </c>
      <c r="C708" t="n">
        <v>2</v>
      </c>
      <c r="D708" t="n">
        <v>213</v>
      </c>
      <c r="E708" t="s">
        <v>256</v>
      </c>
      <c r="F708" t="n">
        <v>3201</v>
      </c>
      <c r="G708" t="s">
        <v>250</v>
      </c>
      <c r="H708" t="s">
        <v>251</v>
      </c>
      <c r="I708" t="n">
        <v>5</v>
      </c>
      <c r="J708" t="n">
        <v>795</v>
      </c>
      <c r="K708" t="s">
        <v>262</v>
      </c>
      <c r="L708" t="n">
        <v>295</v>
      </c>
      <c r="M708" t="n">
        <v>0</v>
      </c>
      <c r="N708" t="n">
        <v>0</v>
      </c>
    </row>
    <row r="709" spans="1:20">
      <c r="A709" s="1" t="n">
        <v>34303</v>
      </c>
      <c r="B709" t="s">
        <v>248</v>
      </c>
      <c r="C709" t="n">
        <v>4</v>
      </c>
      <c r="D709" t="n">
        <v>850</v>
      </c>
      <c r="E709" t="s">
        <v>302</v>
      </c>
      <c r="F709" t="n">
        <v>3201</v>
      </c>
      <c r="G709" t="s">
        <v>250</v>
      </c>
      <c r="H709" t="s">
        <v>251</v>
      </c>
      <c r="I709" t="n">
        <v>5</v>
      </c>
      <c r="J709" t="n">
        <v>458</v>
      </c>
      <c r="K709" t="s">
        <v>252</v>
      </c>
      <c r="L709" t="n">
        <v>219</v>
      </c>
      <c r="M709" t="n">
        <v>0</v>
      </c>
      <c r="N709" t="n">
        <v>0</v>
      </c>
      <c r="O709" t="s">
        <v>253</v>
      </c>
      <c r="P709" t="s">
        <v>254</v>
      </c>
      <c r="Q709" t="s">
        <v>254</v>
      </c>
      <c r="R709" t="s">
        <v>255</v>
      </c>
      <c r="S709" t="s">
        <v>251</v>
      </c>
      <c r="T709" t="n">
        <v>5</v>
      </c>
    </row>
    <row r="710" spans="1:20">
      <c r="A710" s="1" t="n">
        <v>34303</v>
      </c>
      <c r="B710" t="s">
        <v>263</v>
      </c>
      <c r="C710" t="n">
        <v>1</v>
      </c>
      <c r="D710" t="n">
        <v>213</v>
      </c>
      <c r="E710" t="s">
        <v>256</v>
      </c>
      <c r="F710" t="n">
        <v>3201</v>
      </c>
      <c r="G710" t="s">
        <v>250</v>
      </c>
      <c r="H710" t="s">
        <v>251</v>
      </c>
      <c r="I710" t="n">
        <v>5</v>
      </c>
      <c r="K710" t="s">
        <v>303</v>
      </c>
      <c r="L710" t="n">
        <v>20</v>
      </c>
      <c r="M710" t="n">
        <v>0</v>
      </c>
      <c r="N710" t="n">
        <v>0</v>
      </c>
    </row>
    <row r="711" spans="1:20">
      <c r="A711" s="1" t="n">
        <v>34334</v>
      </c>
      <c r="B711" t="s">
        <v>301</v>
      </c>
      <c r="C711" t="n">
        <v>1</v>
      </c>
      <c r="D711" t="n">
        <v>20</v>
      </c>
      <c r="E711" t="s">
        <v>249</v>
      </c>
      <c r="F711" t="n">
        <v>3201</v>
      </c>
      <c r="G711" t="s">
        <v>250</v>
      </c>
      <c r="H711" t="s">
        <v>251</v>
      </c>
      <c r="I711" t="n">
        <v>5</v>
      </c>
      <c r="J711" t="n">
        <v>458</v>
      </c>
      <c r="K711" t="s">
        <v>252</v>
      </c>
      <c r="L711" t="n">
        <v>260</v>
      </c>
      <c r="M711" t="n">
        <v>0.04</v>
      </c>
      <c r="N711" t="n">
        <v>45.4</v>
      </c>
      <c r="O711" t="s">
        <v>299</v>
      </c>
      <c r="P711" t="s">
        <v>275</v>
      </c>
      <c r="Q711" t="s">
        <v>275</v>
      </c>
      <c r="R711" t="s">
        <v>255</v>
      </c>
      <c r="S711" t="s">
        <v>251</v>
      </c>
      <c r="T711" t="n">
        <v>5</v>
      </c>
    </row>
    <row r="712" spans="1:20">
      <c r="A712" s="1" t="n">
        <v>34334</v>
      </c>
      <c r="B712" t="s">
        <v>301</v>
      </c>
      <c r="C712" t="n">
        <v>2</v>
      </c>
      <c r="D712" t="n">
        <v>20</v>
      </c>
      <c r="E712" t="s">
        <v>249</v>
      </c>
      <c r="F712" t="n">
        <v>3201</v>
      </c>
      <c r="G712" t="s">
        <v>250</v>
      </c>
      <c r="H712" t="s">
        <v>251</v>
      </c>
      <c r="I712" t="n">
        <v>5</v>
      </c>
      <c r="J712" t="n">
        <v>458</v>
      </c>
      <c r="K712" t="s">
        <v>252</v>
      </c>
      <c r="L712" t="n">
        <v>324</v>
      </c>
      <c r="M712" t="n">
        <v>0.2</v>
      </c>
      <c r="N712" t="n">
        <v>22.6</v>
      </c>
      <c r="O712" t="s">
        <v>299</v>
      </c>
      <c r="P712" t="s">
        <v>275</v>
      </c>
      <c r="Q712" t="s">
        <v>275</v>
      </c>
      <c r="R712" t="s">
        <v>255</v>
      </c>
      <c r="S712" t="s">
        <v>251</v>
      </c>
      <c r="T712" t="n">
        <v>5</v>
      </c>
    </row>
    <row r="713" spans="1:20">
      <c r="A713" s="1" t="n">
        <v>34334</v>
      </c>
      <c r="B713" t="s">
        <v>301</v>
      </c>
      <c r="C713" t="n">
        <v>3</v>
      </c>
      <c r="D713" t="n">
        <v>20</v>
      </c>
      <c r="E713" t="s">
        <v>249</v>
      </c>
      <c r="F713" t="n">
        <v>3201</v>
      </c>
      <c r="G713" t="s">
        <v>250</v>
      </c>
      <c r="H713" t="s">
        <v>251</v>
      </c>
      <c r="I713" t="n">
        <v>5</v>
      </c>
      <c r="J713" t="n">
        <v>458</v>
      </c>
      <c r="K713" t="s">
        <v>252</v>
      </c>
      <c r="L713" t="n">
        <v>113</v>
      </c>
      <c r="M713" t="n">
        <v>0.06</v>
      </c>
      <c r="N713" t="n">
        <v>42.5</v>
      </c>
      <c r="O713" t="s">
        <v>299</v>
      </c>
      <c r="P713" t="s">
        <v>275</v>
      </c>
      <c r="Q713" t="s">
        <v>275</v>
      </c>
      <c r="R713" t="s">
        <v>255</v>
      </c>
      <c r="S713" t="s">
        <v>251</v>
      </c>
      <c r="T713" t="n">
        <v>5</v>
      </c>
    </row>
    <row r="714" spans="1:20">
      <c r="A714" s="1" t="n">
        <v>34334</v>
      </c>
      <c r="B714" t="s">
        <v>301</v>
      </c>
      <c r="C714" t="n">
        <v>4</v>
      </c>
      <c r="D714" t="n">
        <v>20</v>
      </c>
      <c r="E714" t="s">
        <v>249</v>
      </c>
      <c r="F714" t="n">
        <v>3201</v>
      </c>
      <c r="G714" t="s">
        <v>250</v>
      </c>
      <c r="H714" t="s">
        <v>251</v>
      </c>
      <c r="I714" t="n">
        <v>5</v>
      </c>
      <c r="J714" t="n">
        <v>580</v>
      </c>
      <c r="K714" t="s">
        <v>270</v>
      </c>
      <c r="L714" t="n">
        <v>238</v>
      </c>
      <c r="M714" t="n">
        <v>0.03</v>
      </c>
      <c r="N714" t="n">
        <v>46.2</v>
      </c>
      <c r="O714" t="s">
        <v>299</v>
      </c>
      <c r="P714" t="s">
        <v>275</v>
      </c>
      <c r="Q714" t="s">
        <v>275</v>
      </c>
      <c r="R714" t="s">
        <v>255</v>
      </c>
      <c r="S714" t="s">
        <v>251</v>
      </c>
      <c r="T714" t="n">
        <v>5</v>
      </c>
    </row>
    <row r="715" spans="1:20">
      <c r="A715" s="1" t="n">
        <v>34334</v>
      </c>
      <c r="B715" t="s">
        <v>248</v>
      </c>
      <c r="C715" t="n">
        <v>1</v>
      </c>
      <c r="D715" t="n">
        <v>20</v>
      </c>
      <c r="E715" t="s">
        <v>249</v>
      </c>
      <c r="F715" t="n">
        <v>3201</v>
      </c>
      <c r="G715" t="s">
        <v>250</v>
      </c>
      <c r="H715" t="s">
        <v>251</v>
      </c>
      <c r="I715" t="n">
        <v>5</v>
      </c>
      <c r="J715" t="n">
        <v>458</v>
      </c>
      <c r="K715" t="s">
        <v>252</v>
      </c>
      <c r="L715" t="n">
        <v>249</v>
      </c>
      <c r="M715" t="n">
        <v>0.07000000000000001</v>
      </c>
      <c r="N715" t="n">
        <v>32.7</v>
      </c>
      <c r="O715" t="s">
        <v>253</v>
      </c>
      <c r="P715" t="s">
        <v>254</v>
      </c>
      <c r="Q715" t="s">
        <v>254</v>
      </c>
      <c r="R715" t="s">
        <v>255</v>
      </c>
      <c r="S715" t="s">
        <v>251</v>
      </c>
      <c r="T715" t="n">
        <v>5</v>
      </c>
    </row>
    <row r="716" spans="1:20">
      <c r="A716" s="1" t="n">
        <v>34334</v>
      </c>
      <c r="B716" t="s">
        <v>248</v>
      </c>
      <c r="C716" t="n">
        <v>2</v>
      </c>
      <c r="D716" t="n">
        <v>216</v>
      </c>
      <c r="E716" t="s">
        <v>286</v>
      </c>
      <c r="F716" t="n">
        <v>3201</v>
      </c>
      <c r="G716" t="s">
        <v>250</v>
      </c>
      <c r="H716" t="s">
        <v>251</v>
      </c>
      <c r="I716" t="n">
        <v>5</v>
      </c>
      <c r="J716" t="n">
        <v>795</v>
      </c>
      <c r="K716" t="s">
        <v>262</v>
      </c>
      <c r="L716" t="n">
        <v>33</v>
      </c>
      <c r="M716" t="n">
        <v>0</v>
      </c>
      <c r="N716" t="n">
        <v>0</v>
      </c>
    </row>
    <row r="717" spans="1:20">
      <c r="A717" s="1" t="n">
        <v>34334</v>
      </c>
      <c r="B717" t="s">
        <v>248</v>
      </c>
      <c r="C717" t="n">
        <v>3</v>
      </c>
      <c r="D717" t="n">
        <v>20</v>
      </c>
      <c r="E717" t="s">
        <v>249</v>
      </c>
      <c r="F717" t="n">
        <v>3201</v>
      </c>
      <c r="G717" t="s">
        <v>250</v>
      </c>
      <c r="H717" t="s">
        <v>251</v>
      </c>
      <c r="I717" t="n">
        <v>5</v>
      </c>
      <c r="J717" t="n">
        <v>458</v>
      </c>
      <c r="K717" t="s">
        <v>252</v>
      </c>
      <c r="L717" t="n">
        <v>218</v>
      </c>
      <c r="M717" t="n">
        <v>0.04</v>
      </c>
      <c r="N717" t="n">
        <v>38.6</v>
      </c>
      <c r="O717" t="s">
        <v>253</v>
      </c>
      <c r="P717" t="s">
        <v>254</v>
      </c>
      <c r="Q717" t="s">
        <v>254</v>
      </c>
      <c r="R717" t="s">
        <v>255</v>
      </c>
      <c r="S717" t="s">
        <v>251</v>
      </c>
      <c r="T717" t="n">
        <v>5</v>
      </c>
    </row>
    <row r="718" spans="1:20">
      <c r="A718" s="1" t="n">
        <v>34334</v>
      </c>
      <c r="B718" t="s">
        <v>248</v>
      </c>
      <c r="C718" t="n">
        <v>4</v>
      </c>
      <c r="D718" t="n">
        <v>20</v>
      </c>
      <c r="E718" t="s">
        <v>249</v>
      </c>
      <c r="F718" t="n">
        <v>3201</v>
      </c>
      <c r="G718" t="s">
        <v>250</v>
      </c>
      <c r="H718" t="s">
        <v>251</v>
      </c>
      <c r="I718" t="n">
        <v>5</v>
      </c>
      <c r="J718" t="n">
        <v>458</v>
      </c>
      <c r="K718" t="s">
        <v>252</v>
      </c>
      <c r="L718" t="n">
        <v>219</v>
      </c>
      <c r="M718" t="n">
        <v>0.02</v>
      </c>
      <c r="N718" t="n">
        <v>45.6</v>
      </c>
      <c r="O718" t="s">
        <v>253</v>
      </c>
      <c r="P718" t="s">
        <v>254</v>
      </c>
      <c r="Q718" t="s">
        <v>254</v>
      </c>
      <c r="R718" t="s">
        <v>255</v>
      </c>
      <c r="S718" t="s">
        <v>251</v>
      </c>
      <c r="T718" t="n">
        <v>5</v>
      </c>
    </row>
    <row r="719" spans="1:20">
      <c r="A719" s="1" t="n">
        <v>34334</v>
      </c>
      <c r="B719" t="s">
        <v>248</v>
      </c>
      <c r="C719" t="n">
        <v>5</v>
      </c>
      <c r="D719" t="n">
        <v>20</v>
      </c>
      <c r="E719" t="s">
        <v>249</v>
      </c>
      <c r="F719" t="n">
        <v>3201</v>
      </c>
      <c r="G719" t="s">
        <v>250</v>
      </c>
      <c r="H719" t="s">
        <v>251</v>
      </c>
      <c r="I719" t="n">
        <v>5</v>
      </c>
      <c r="J719" t="n">
        <v>458</v>
      </c>
      <c r="K719" t="s">
        <v>252</v>
      </c>
      <c r="L719" t="n">
        <v>189</v>
      </c>
      <c r="M719" t="n">
        <v>0.1</v>
      </c>
      <c r="N719" t="n">
        <v>35</v>
      </c>
      <c r="O719" t="s">
        <v>253</v>
      </c>
      <c r="P719" t="s">
        <v>254</v>
      </c>
      <c r="Q719" t="s">
        <v>254</v>
      </c>
      <c r="R719" t="s">
        <v>255</v>
      </c>
      <c r="S719" t="s">
        <v>251</v>
      </c>
      <c r="T719" t="n">
        <v>5</v>
      </c>
    </row>
    <row r="720" spans="1:20">
      <c r="A720" s="1" t="n">
        <v>34334</v>
      </c>
      <c r="B720" t="s">
        <v>248</v>
      </c>
      <c r="C720" t="n">
        <v>6</v>
      </c>
      <c r="D720" t="n">
        <v>20</v>
      </c>
      <c r="E720" t="s">
        <v>249</v>
      </c>
      <c r="F720" t="n">
        <v>3201</v>
      </c>
      <c r="G720" t="s">
        <v>250</v>
      </c>
      <c r="H720" t="s">
        <v>251</v>
      </c>
      <c r="I720" t="n">
        <v>5</v>
      </c>
      <c r="J720" t="n">
        <v>458</v>
      </c>
      <c r="K720" t="s">
        <v>252</v>
      </c>
      <c r="L720" t="n">
        <v>346</v>
      </c>
      <c r="M720" t="n">
        <v>0.1</v>
      </c>
      <c r="N720" t="n">
        <v>35.2</v>
      </c>
      <c r="O720" t="s">
        <v>253</v>
      </c>
      <c r="P720" t="s">
        <v>254</v>
      </c>
      <c r="Q720" t="s">
        <v>254</v>
      </c>
      <c r="R720" t="s">
        <v>255</v>
      </c>
      <c r="S720" t="s">
        <v>251</v>
      </c>
      <c r="T720" t="n">
        <v>5</v>
      </c>
    </row>
    <row r="721" spans="1:20">
      <c r="A721" s="1" t="n">
        <v>34334</v>
      </c>
      <c r="B721" t="s">
        <v>248</v>
      </c>
      <c r="C721" t="n">
        <v>7</v>
      </c>
      <c r="D721" t="n">
        <v>20</v>
      </c>
      <c r="E721" t="s">
        <v>249</v>
      </c>
      <c r="F721" t="n">
        <v>3201</v>
      </c>
      <c r="G721" t="s">
        <v>250</v>
      </c>
      <c r="H721" t="s">
        <v>251</v>
      </c>
      <c r="I721" t="n">
        <v>5</v>
      </c>
      <c r="J721" t="n">
        <v>458</v>
      </c>
      <c r="K721" t="s">
        <v>252</v>
      </c>
      <c r="L721" t="n">
        <v>92</v>
      </c>
      <c r="M721" t="n">
        <v>0.2</v>
      </c>
      <c r="N721" t="n">
        <v>21.4</v>
      </c>
      <c r="O721" t="s">
        <v>253</v>
      </c>
      <c r="P721" t="s">
        <v>254</v>
      </c>
      <c r="Q721" t="s">
        <v>254</v>
      </c>
      <c r="R721" t="s">
        <v>255</v>
      </c>
      <c r="S721" t="s">
        <v>251</v>
      </c>
      <c r="T721" t="n">
        <v>5</v>
      </c>
    </row>
    <row r="722" spans="1:20">
      <c r="A722" s="1" t="n">
        <v>34334</v>
      </c>
      <c r="B722" t="s">
        <v>248</v>
      </c>
      <c r="C722" t="n">
        <v>8</v>
      </c>
      <c r="D722" t="n">
        <v>20</v>
      </c>
      <c r="E722" t="s">
        <v>249</v>
      </c>
      <c r="F722" t="n">
        <v>3201</v>
      </c>
      <c r="G722" t="s">
        <v>250</v>
      </c>
      <c r="H722" t="s">
        <v>251</v>
      </c>
      <c r="I722" t="n">
        <v>5</v>
      </c>
      <c r="J722" t="n">
        <v>458</v>
      </c>
      <c r="K722" t="s">
        <v>252</v>
      </c>
      <c r="L722" t="n">
        <v>244</v>
      </c>
      <c r="M722" t="n">
        <v>0.07000000000000001</v>
      </c>
      <c r="N722" t="n">
        <v>32.5</v>
      </c>
      <c r="O722" t="s">
        <v>253</v>
      </c>
      <c r="P722" t="s">
        <v>254</v>
      </c>
      <c r="Q722" t="s">
        <v>254</v>
      </c>
      <c r="R722" t="s">
        <v>255</v>
      </c>
      <c r="S722" t="s">
        <v>251</v>
      </c>
      <c r="T722" t="n">
        <v>5</v>
      </c>
    </row>
    <row r="723" spans="1:20">
      <c r="A723" s="1" t="n">
        <v>34334</v>
      </c>
      <c r="B723" t="s">
        <v>248</v>
      </c>
      <c r="C723" t="n">
        <v>9</v>
      </c>
      <c r="D723" t="n">
        <v>20</v>
      </c>
      <c r="E723" t="s">
        <v>249</v>
      </c>
      <c r="F723" t="n">
        <v>3201</v>
      </c>
      <c r="G723" t="s">
        <v>250</v>
      </c>
      <c r="H723" t="s">
        <v>251</v>
      </c>
      <c r="I723" t="n">
        <v>5</v>
      </c>
      <c r="J723" t="n">
        <v>940</v>
      </c>
      <c r="K723" t="s">
        <v>257</v>
      </c>
      <c r="L723" t="n">
        <v>119</v>
      </c>
      <c r="M723" t="n">
        <v>5.5</v>
      </c>
      <c r="N723" t="n">
        <v>10.8</v>
      </c>
      <c r="O723" t="s">
        <v>253</v>
      </c>
      <c r="P723" t="s">
        <v>254</v>
      </c>
      <c r="Q723" t="s">
        <v>254</v>
      </c>
      <c r="R723" t="s">
        <v>255</v>
      </c>
      <c r="S723" t="s">
        <v>251</v>
      </c>
      <c r="T723" t="n">
        <v>5</v>
      </c>
    </row>
    <row r="724" spans="1:20">
      <c r="A724" s="1" t="n">
        <v>34365</v>
      </c>
      <c r="B724" t="s">
        <v>301</v>
      </c>
      <c r="C724" t="n">
        <v>1</v>
      </c>
      <c r="D724" t="n">
        <v>20</v>
      </c>
      <c r="E724" t="s">
        <v>249</v>
      </c>
      <c r="F724" t="n">
        <v>3201</v>
      </c>
      <c r="G724" t="s">
        <v>250</v>
      </c>
      <c r="H724" t="s">
        <v>251</v>
      </c>
      <c r="I724" t="n">
        <v>5</v>
      </c>
      <c r="J724" t="n">
        <v>325</v>
      </c>
      <c r="K724" t="s">
        <v>287</v>
      </c>
      <c r="L724" t="n">
        <v>672</v>
      </c>
      <c r="M724" t="n">
        <v>1.07</v>
      </c>
      <c r="N724" t="n">
        <v>27.9</v>
      </c>
      <c r="O724" t="s">
        <v>299</v>
      </c>
      <c r="P724" t="s">
        <v>275</v>
      </c>
      <c r="Q724" t="s">
        <v>275</v>
      </c>
      <c r="R724" t="s">
        <v>255</v>
      </c>
      <c r="S724" t="s">
        <v>251</v>
      </c>
      <c r="T724" t="n">
        <v>5</v>
      </c>
    </row>
    <row r="725" spans="1:20">
      <c r="A725" s="1" t="n">
        <v>34365</v>
      </c>
      <c r="B725" t="s">
        <v>301</v>
      </c>
      <c r="C725" t="n">
        <v>2</v>
      </c>
      <c r="D725" t="n">
        <v>20</v>
      </c>
      <c r="E725" t="s">
        <v>249</v>
      </c>
      <c r="F725" t="n">
        <v>3201</v>
      </c>
      <c r="G725" t="s">
        <v>250</v>
      </c>
      <c r="H725" t="s">
        <v>251</v>
      </c>
      <c r="I725" t="n">
        <v>5</v>
      </c>
      <c r="J725" t="n">
        <v>458</v>
      </c>
      <c r="K725" t="s">
        <v>252</v>
      </c>
      <c r="L725" t="n">
        <v>259</v>
      </c>
      <c r="M725" t="n">
        <v>0.21</v>
      </c>
      <c r="N725" t="n">
        <v>21.5</v>
      </c>
      <c r="O725" t="s">
        <v>299</v>
      </c>
      <c r="P725" t="s">
        <v>275</v>
      </c>
      <c r="Q725" t="s">
        <v>275</v>
      </c>
      <c r="R725" t="s">
        <v>255</v>
      </c>
      <c r="S725" t="s">
        <v>251</v>
      </c>
      <c r="T725" t="n">
        <v>5</v>
      </c>
    </row>
    <row r="726" spans="1:20">
      <c r="A726" s="1" t="n">
        <v>34365</v>
      </c>
      <c r="B726" t="s">
        <v>301</v>
      </c>
      <c r="C726" t="n">
        <v>3</v>
      </c>
      <c r="D726" t="n">
        <v>20</v>
      </c>
      <c r="E726" t="s">
        <v>249</v>
      </c>
      <c r="F726" t="n">
        <v>3201</v>
      </c>
      <c r="G726" t="s">
        <v>250</v>
      </c>
      <c r="H726" t="s">
        <v>251</v>
      </c>
      <c r="I726" t="n">
        <v>5</v>
      </c>
      <c r="J726" t="n">
        <v>458</v>
      </c>
      <c r="K726" t="s">
        <v>252</v>
      </c>
      <c r="L726" t="n">
        <v>352</v>
      </c>
      <c r="M726" t="n">
        <v>0.03</v>
      </c>
      <c r="N726" t="n">
        <v>45.2</v>
      </c>
      <c r="O726" t="s">
        <v>299</v>
      </c>
      <c r="P726" t="s">
        <v>275</v>
      </c>
      <c r="Q726" t="s">
        <v>275</v>
      </c>
      <c r="R726" t="s">
        <v>255</v>
      </c>
      <c r="S726" t="s">
        <v>251</v>
      </c>
      <c r="T726" t="n">
        <v>5</v>
      </c>
    </row>
    <row r="727" spans="1:20">
      <c r="A727" s="1" t="n">
        <v>34365</v>
      </c>
      <c r="B727" t="s">
        <v>301</v>
      </c>
      <c r="C727" t="n">
        <v>4</v>
      </c>
      <c r="D727" t="n">
        <v>20</v>
      </c>
      <c r="E727" t="s">
        <v>249</v>
      </c>
      <c r="F727" t="n">
        <v>3201</v>
      </c>
      <c r="G727" t="s">
        <v>250</v>
      </c>
      <c r="H727" t="s">
        <v>251</v>
      </c>
      <c r="I727" t="n">
        <v>5</v>
      </c>
      <c r="J727" t="n">
        <v>458</v>
      </c>
      <c r="K727" t="s">
        <v>252</v>
      </c>
      <c r="L727" t="n">
        <v>229</v>
      </c>
      <c r="M727" t="n">
        <v>0.31</v>
      </c>
      <c r="N727" t="n">
        <v>23</v>
      </c>
      <c r="O727" t="s">
        <v>299</v>
      </c>
      <c r="P727" t="s">
        <v>275</v>
      </c>
      <c r="Q727" t="s">
        <v>275</v>
      </c>
      <c r="R727" t="s">
        <v>255</v>
      </c>
      <c r="S727" t="s">
        <v>251</v>
      </c>
      <c r="T727" t="n">
        <v>5</v>
      </c>
    </row>
    <row r="728" spans="1:20">
      <c r="A728" s="1" t="n">
        <v>34365</v>
      </c>
      <c r="B728" t="s">
        <v>301</v>
      </c>
      <c r="C728" t="n">
        <v>5</v>
      </c>
      <c r="D728" t="n">
        <v>20</v>
      </c>
      <c r="E728" t="s">
        <v>249</v>
      </c>
      <c r="F728" t="n">
        <v>3201</v>
      </c>
      <c r="G728" t="s">
        <v>250</v>
      </c>
      <c r="H728" t="s">
        <v>251</v>
      </c>
      <c r="I728" t="n">
        <v>5</v>
      </c>
      <c r="J728" t="n">
        <v>458</v>
      </c>
      <c r="K728" t="s">
        <v>252</v>
      </c>
      <c r="L728" t="n">
        <v>105</v>
      </c>
      <c r="M728" t="n">
        <v>0.23</v>
      </c>
      <c r="N728" t="n">
        <v>21.2</v>
      </c>
      <c r="O728" t="s">
        <v>299</v>
      </c>
      <c r="P728" t="s">
        <v>275</v>
      </c>
      <c r="Q728" t="s">
        <v>275</v>
      </c>
      <c r="R728" t="s">
        <v>255</v>
      </c>
      <c r="S728" t="s">
        <v>251</v>
      </c>
      <c r="T728" t="n">
        <v>5</v>
      </c>
    </row>
    <row r="729" spans="1:20">
      <c r="A729" s="1" t="n">
        <v>34365</v>
      </c>
      <c r="B729" t="s">
        <v>301</v>
      </c>
      <c r="C729" t="n">
        <v>6</v>
      </c>
      <c r="D729" t="n">
        <v>20</v>
      </c>
      <c r="E729" t="s">
        <v>249</v>
      </c>
      <c r="F729" t="n">
        <v>3201</v>
      </c>
      <c r="G729" t="s">
        <v>250</v>
      </c>
      <c r="H729" t="s">
        <v>251</v>
      </c>
      <c r="I729" t="n">
        <v>5</v>
      </c>
      <c r="J729" t="n">
        <v>712</v>
      </c>
      <c r="K729" t="s">
        <v>300</v>
      </c>
      <c r="L729" t="n">
        <v>462</v>
      </c>
      <c r="M729" t="n">
        <v>0.04</v>
      </c>
      <c r="N729" t="n">
        <v>44.3</v>
      </c>
      <c r="O729" t="s">
        <v>299</v>
      </c>
      <c r="P729" t="s">
        <v>275</v>
      </c>
      <c r="Q729" t="s">
        <v>275</v>
      </c>
      <c r="R729" t="s">
        <v>255</v>
      </c>
      <c r="S729" t="s">
        <v>251</v>
      </c>
      <c r="T729" t="n">
        <v>5</v>
      </c>
    </row>
    <row r="730" spans="1:20">
      <c r="A730" s="1" t="n">
        <v>34365</v>
      </c>
      <c r="B730" t="s">
        <v>248</v>
      </c>
      <c r="C730" t="n">
        <v>1</v>
      </c>
      <c r="D730" t="n">
        <v>20</v>
      </c>
      <c r="E730" t="s">
        <v>249</v>
      </c>
      <c r="F730" t="n">
        <v>3201</v>
      </c>
      <c r="G730" t="s">
        <v>250</v>
      </c>
      <c r="H730" t="s">
        <v>251</v>
      </c>
      <c r="I730" t="n">
        <v>5</v>
      </c>
      <c r="J730" t="n">
        <v>458</v>
      </c>
      <c r="K730" t="s">
        <v>252</v>
      </c>
      <c r="L730" t="n">
        <v>99</v>
      </c>
      <c r="M730" t="n">
        <v>0.2</v>
      </c>
      <c r="N730" t="n">
        <v>21.7</v>
      </c>
      <c r="O730" t="s">
        <v>253</v>
      </c>
      <c r="P730" t="s">
        <v>254</v>
      </c>
      <c r="Q730" t="s">
        <v>254</v>
      </c>
      <c r="R730" t="s">
        <v>255</v>
      </c>
      <c r="S730" t="s">
        <v>251</v>
      </c>
      <c r="T730" t="n">
        <v>5</v>
      </c>
    </row>
    <row r="731" spans="1:20">
      <c r="A731" s="1" t="n">
        <v>34365</v>
      </c>
      <c r="B731" t="s">
        <v>248</v>
      </c>
      <c r="C731" t="n">
        <v>7</v>
      </c>
      <c r="D731" t="n">
        <v>20</v>
      </c>
      <c r="E731" t="s">
        <v>249</v>
      </c>
      <c r="F731" t="n">
        <v>3201</v>
      </c>
      <c r="G731" t="s">
        <v>250</v>
      </c>
      <c r="H731" t="s">
        <v>251</v>
      </c>
      <c r="I731" t="n">
        <v>5</v>
      </c>
      <c r="J731" t="n">
        <v>458</v>
      </c>
      <c r="K731" t="s">
        <v>252</v>
      </c>
      <c r="L731" t="n">
        <v>250</v>
      </c>
      <c r="M731" t="n">
        <v>0.07000000000000001</v>
      </c>
      <c r="N731" t="n">
        <v>32.9</v>
      </c>
      <c r="O731" t="s">
        <v>253</v>
      </c>
      <c r="P731" t="s">
        <v>254</v>
      </c>
      <c r="Q731" t="s">
        <v>254</v>
      </c>
      <c r="R731" t="s">
        <v>255</v>
      </c>
      <c r="S731" t="s">
        <v>251</v>
      </c>
      <c r="T731" t="n">
        <v>5</v>
      </c>
    </row>
    <row r="732" spans="1:20">
      <c r="A732" s="1" t="n">
        <v>34365</v>
      </c>
      <c r="B732" t="s">
        <v>248</v>
      </c>
      <c r="C732" t="n">
        <v>8</v>
      </c>
      <c r="D732" t="n">
        <v>20</v>
      </c>
      <c r="E732" t="s">
        <v>249</v>
      </c>
      <c r="F732" t="n">
        <v>3201</v>
      </c>
      <c r="G732" t="s">
        <v>250</v>
      </c>
      <c r="H732" t="s">
        <v>251</v>
      </c>
      <c r="I732" t="n">
        <v>5</v>
      </c>
      <c r="J732" t="n">
        <v>458</v>
      </c>
      <c r="K732" t="s">
        <v>252</v>
      </c>
      <c r="L732" t="n">
        <v>213</v>
      </c>
      <c r="M732" t="n">
        <v>0.04</v>
      </c>
      <c r="N732" t="n">
        <v>38</v>
      </c>
      <c r="O732" t="s">
        <v>253</v>
      </c>
      <c r="P732" t="s">
        <v>254</v>
      </c>
      <c r="Q732" t="s">
        <v>254</v>
      </c>
      <c r="R732" t="s">
        <v>255</v>
      </c>
      <c r="S732" t="s">
        <v>251</v>
      </c>
      <c r="T732" t="n">
        <v>5</v>
      </c>
    </row>
    <row r="733" spans="1:20">
      <c r="A733" s="1" t="n">
        <v>34365</v>
      </c>
      <c r="B733" t="s">
        <v>248</v>
      </c>
      <c r="C733" t="n">
        <v>9</v>
      </c>
      <c r="D733" t="n">
        <v>20</v>
      </c>
      <c r="E733" t="s">
        <v>249</v>
      </c>
      <c r="F733" t="n">
        <v>3201</v>
      </c>
      <c r="G733" t="s">
        <v>250</v>
      </c>
      <c r="H733" t="s">
        <v>251</v>
      </c>
      <c r="I733" t="n">
        <v>5</v>
      </c>
      <c r="J733" t="n">
        <v>458</v>
      </c>
      <c r="K733" t="s">
        <v>252</v>
      </c>
      <c r="L733" t="n">
        <v>183</v>
      </c>
      <c r="M733" t="n">
        <v>0.02</v>
      </c>
      <c r="N733" t="n">
        <v>45</v>
      </c>
      <c r="O733" t="s">
        <v>253</v>
      </c>
      <c r="P733" t="s">
        <v>254</v>
      </c>
      <c r="Q733" t="s">
        <v>254</v>
      </c>
      <c r="R733" t="s">
        <v>255</v>
      </c>
      <c r="S733" t="s">
        <v>251</v>
      </c>
      <c r="T733" t="n">
        <v>5</v>
      </c>
    </row>
    <row r="734" spans="1:20">
      <c r="A734" s="1" t="n">
        <v>34365</v>
      </c>
      <c r="B734" t="s">
        <v>248</v>
      </c>
      <c r="C734" t="n">
        <v>10</v>
      </c>
      <c r="D734" t="n">
        <v>20</v>
      </c>
      <c r="E734" t="s">
        <v>249</v>
      </c>
      <c r="F734" t="n">
        <v>3201</v>
      </c>
      <c r="G734" t="s">
        <v>250</v>
      </c>
      <c r="H734" t="s">
        <v>251</v>
      </c>
      <c r="I734" t="n">
        <v>5</v>
      </c>
      <c r="J734" t="n">
        <v>458</v>
      </c>
      <c r="K734" t="s">
        <v>252</v>
      </c>
      <c r="L734" t="n">
        <v>14</v>
      </c>
      <c r="M734" t="n">
        <v>0.02</v>
      </c>
      <c r="N734" t="n">
        <v>45.8</v>
      </c>
      <c r="O734" t="s">
        <v>253</v>
      </c>
      <c r="P734" t="s">
        <v>254</v>
      </c>
      <c r="Q734" t="s">
        <v>254</v>
      </c>
      <c r="R734" t="s">
        <v>255</v>
      </c>
      <c r="S734" t="s">
        <v>251</v>
      </c>
      <c r="T734" t="n">
        <v>5</v>
      </c>
    </row>
    <row r="735" spans="1:20">
      <c r="A735" s="1" t="n">
        <v>34365</v>
      </c>
      <c r="B735" t="s">
        <v>248</v>
      </c>
      <c r="C735" t="n">
        <v>11</v>
      </c>
      <c r="D735" t="n">
        <v>20</v>
      </c>
      <c r="E735" t="s">
        <v>249</v>
      </c>
      <c r="F735" t="n">
        <v>3201</v>
      </c>
      <c r="G735" t="s">
        <v>250</v>
      </c>
      <c r="H735" t="s">
        <v>251</v>
      </c>
      <c r="I735" t="n">
        <v>5</v>
      </c>
      <c r="J735" t="n">
        <v>458</v>
      </c>
      <c r="K735" t="s">
        <v>252</v>
      </c>
      <c r="L735" t="n">
        <v>410</v>
      </c>
      <c r="M735" t="n">
        <v>0.07000000000000001</v>
      </c>
      <c r="N735" t="n">
        <v>32.5</v>
      </c>
      <c r="O735" t="s">
        <v>253</v>
      </c>
      <c r="P735" t="s">
        <v>254</v>
      </c>
      <c r="Q735" t="s">
        <v>254</v>
      </c>
      <c r="R735" t="s">
        <v>255</v>
      </c>
      <c r="S735" t="s">
        <v>251</v>
      </c>
      <c r="T735" t="n">
        <v>5</v>
      </c>
    </row>
    <row r="736" spans="1:20">
      <c r="A736" s="1" t="n">
        <v>34365</v>
      </c>
      <c r="B736" t="s">
        <v>258</v>
      </c>
      <c r="C736" t="n">
        <v>1</v>
      </c>
      <c r="D736" t="n">
        <v>213</v>
      </c>
      <c r="E736" t="s">
        <v>256</v>
      </c>
      <c r="F736" t="n">
        <v>3201</v>
      </c>
      <c r="G736" t="s">
        <v>250</v>
      </c>
      <c r="H736" t="s">
        <v>251</v>
      </c>
      <c r="I736" t="n">
        <v>5</v>
      </c>
      <c r="J736" t="n">
        <v>160</v>
      </c>
      <c r="K736" t="s">
        <v>280</v>
      </c>
      <c r="L736" t="n">
        <v>1</v>
      </c>
      <c r="M736" t="n">
        <v>0</v>
      </c>
      <c r="N736" t="n">
        <v>0</v>
      </c>
    </row>
    <row r="737" spans="1:20">
      <c r="A737" s="1" t="n">
        <v>34365</v>
      </c>
      <c r="B737" t="s">
        <v>263</v>
      </c>
      <c r="C737" t="n">
        <v>1</v>
      </c>
      <c r="D737" t="n">
        <v>213</v>
      </c>
      <c r="E737" t="s">
        <v>256</v>
      </c>
      <c r="F737" t="n">
        <v>3201</v>
      </c>
      <c r="G737" t="s">
        <v>250</v>
      </c>
      <c r="H737" t="s">
        <v>251</v>
      </c>
      <c r="I737" t="n">
        <v>5</v>
      </c>
      <c r="J737" t="n">
        <v>785</v>
      </c>
      <c r="K737" t="s">
        <v>281</v>
      </c>
      <c r="L737" t="n">
        <v>25</v>
      </c>
      <c r="M737" t="n">
        <v>0</v>
      </c>
      <c r="N737" t="n">
        <v>0</v>
      </c>
    </row>
    <row r="738" spans="1:20">
      <c r="A738" s="1" t="n">
        <v>34393</v>
      </c>
      <c r="B738" t="s">
        <v>301</v>
      </c>
      <c r="C738" t="n">
        <v>1</v>
      </c>
      <c r="D738" t="n">
        <v>20</v>
      </c>
      <c r="E738" t="s">
        <v>249</v>
      </c>
      <c r="F738" t="n">
        <v>3201</v>
      </c>
      <c r="G738" t="s">
        <v>250</v>
      </c>
      <c r="H738" t="s">
        <v>251</v>
      </c>
      <c r="I738" t="n">
        <v>5</v>
      </c>
      <c r="J738" t="n">
        <v>458</v>
      </c>
      <c r="K738" t="s">
        <v>252</v>
      </c>
      <c r="L738" t="n">
        <v>292</v>
      </c>
      <c r="M738" t="n">
        <v>0.2</v>
      </c>
      <c r="N738" t="n">
        <v>20.7</v>
      </c>
      <c r="O738" t="s">
        <v>299</v>
      </c>
      <c r="P738" t="s">
        <v>275</v>
      </c>
      <c r="Q738" t="s">
        <v>275</v>
      </c>
      <c r="R738" t="s">
        <v>255</v>
      </c>
      <c r="S738" t="s">
        <v>251</v>
      </c>
      <c r="T738" t="n">
        <v>5</v>
      </c>
    </row>
    <row r="739" spans="1:20">
      <c r="A739" s="1" t="n">
        <v>34393</v>
      </c>
      <c r="B739" t="s">
        <v>301</v>
      </c>
      <c r="C739" t="n">
        <v>2</v>
      </c>
      <c r="D739" t="n">
        <v>20</v>
      </c>
      <c r="E739" t="s">
        <v>249</v>
      </c>
      <c r="F739" t="n">
        <v>3201</v>
      </c>
      <c r="G739" t="s">
        <v>250</v>
      </c>
      <c r="H739" t="s">
        <v>251</v>
      </c>
      <c r="I739" t="n">
        <v>5</v>
      </c>
      <c r="J739" t="n">
        <v>712</v>
      </c>
      <c r="K739" t="s">
        <v>300</v>
      </c>
      <c r="L739" t="n">
        <v>457</v>
      </c>
      <c r="M739" t="n">
        <v>0.05</v>
      </c>
      <c r="N739" t="n">
        <v>44</v>
      </c>
      <c r="O739" t="s">
        <v>299</v>
      </c>
      <c r="P739" t="s">
        <v>275</v>
      </c>
      <c r="Q739" t="s">
        <v>275</v>
      </c>
      <c r="R739" t="s">
        <v>255</v>
      </c>
      <c r="S739" t="s">
        <v>251</v>
      </c>
      <c r="T739" t="n">
        <v>5</v>
      </c>
    </row>
    <row r="740" spans="1:20">
      <c r="A740" s="1" t="n">
        <v>34393</v>
      </c>
      <c r="B740" t="s">
        <v>248</v>
      </c>
      <c r="C740" t="n">
        <v>3</v>
      </c>
      <c r="D740" t="n">
        <v>20</v>
      </c>
      <c r="E740" t="s">
        <v>249</v>
      </c>
      <c r="F740" t="n">
        <v>3201</v>
      </c>
      <c r="G740" t="s">
        <v>250</v>
      </c>
      <c r="H740" t="s">
        <v>251</v>
      </c>
      <c r="I740" t="n">
        <v>5</v>
      </c>
      <c r="J740" t="n">
        <v>458</v>
      </c>
      <c r="K740" t="s">
        <v>252</v>
      </c>
      <c r="L740" t="n">
        <v>200</v>
      </c>
      <c r="M740" t="n">
        <v>0.02</v>
      </c>
      <c r="N740" t="n">
        <v>43.5</v>
      </c>
      <c r="O740" t="s">
        <v>253</v>
      </c>
      <c r="P740" t="s">
        <v>254</v>
      </c>
      <c r="Q740" t="s">
        <v>254</v>
      </c>
      <c r="R740" t="s">
        <v>255</v>
      </c>
      <c r="S740" t="s">
        <v>251</v>
      </c>
      <c r="T740" t="n">
        <v>5</v>
      </c>
    </row>
    <row r="741" spans="1:20">
      <c r="A741" s="1" t="n">
        <v>34393</v>
      </c>
      <c r="B741" t="s">
        <v>248</v>
      </c>
      <c r="C741" t="n">
        <v>4</v>
      </c>
      <c r="D741" t="n">
        <v>20</v>
      </c>
      <c r="E741" t="s">
        <v>249</v>
      </c>
      <c r="F741" t="n">
        <v>3201</v>
      </c>
      <c r="G741" t="s">
        <v>250</v>
      </c>
      <c r="H741" t="s">
        <v>251</v>
      </c>
      <c r="I741" t="n">
        <v>5</v>
      </c>
      <c r="J741" t="n">
        <v>458</v>
      </c>
      <c r="K741" t="s">
        <v>252</v>
      </c>
      <c r="L741" t="n">
        <v>210</v>
      </c>
      <c r="M741" t="n">
        <v>0.1</v>
      </c>
      <c r="N741" t="n">
        <v>34.7</v>
      </c>
      <c r="O741" t="s">
        <v>253</v>
      </c>
      <c r="P741" t="s">
        <v>254</v>
      </c>
      <c r="Q741" t="s">
        <v>254</v>
      </c>
      <c r="R741" t="s">
        <v>255</v>
      </c>
      <c r="S741" t="s">
        <v>251</v>
      </c>
      <c r="T741" t="n">
        <v>5</v>
      </c>
    </row>
    <row r="742" spans="1:20">
      <c r="A742" s="1" t="n">
        <v>34393</v>
      </c>
      <c r="B742" t="s">
        <v>248</v>
      </c>
      <c r="C742" t="n">
        <v>5</v>
      </c>
      <c r="D742" t="n">
        <v>20</v>
      </c>
      <c r="E742" t="s">
        <v>249</v>
      </c>
      <c r="F742" t="n">
        <v>3201</v>
      </c>
      <c r="G742" t="s">
        <v>250</v>
      </c>
      <c r="H742" t="s">
        <v>251</v>
      </c>
      <c r="I742" t="n">
        <v>5</v>
      </c>
      <c r="J742" t="n">
        <v>458</v>
      </c>
      <c r="K742" t="s">
        <v>252</v>
      </c>
      <c r="L742" t="n">
        <v>229</v>
      </c>
      <c r="M742" t="n">
        <v>0.04</v>
      </c>
      <c r="N742" t="n">
        <v>38.1</v>
      </c>
      <c r="O742" t="s">
        <v>253</v>
      </c>
      <c r="P742" t="s">
        <v>254</v>
      </c>
      <c r="Q742" t="s">
        <v>254</v>
      </c>
      <c r="R742" t="s">
        <v>255</v>
      </c>
      <c r="S742" t="s">
        <v>251</v>
      </c>
      <c r="T742" t="n">
        <v>5</v>
      </c>
    </row>
    <row r="743" spans="1:20">
      <c r="A743" s="1" t="n">
        <v>34393</v>
      </c>
      <c r="B743" t="s">
        <v>248</v>
      </c>
      <c r="C743" t="n">
        <v>6</v>
      </c>
      <c r="D743" t="n">
        <v>20</v>
      </c>
      <c r="E743" t="s">
        <v>249</v>
      </c>
      <c r="F743" t="n">
        <v>3201</v>
      </c>
      <c r="G743" t="s">
        <v>250</v>
      </c>
      <c r="H743" t="s">
        <v>251</v>
      </c>
      <c r="I743" t="n">
        <v>5</v>
      </c>
      <c r="J743" t="n">
        <v>458</v>
      </c>
      <c r="K743" t="s">
        <v>252</v>
      </c>
      <c r="L743" t="n">
        <v>344</v>
      </c>
      <c r="M743" t="n">
        <v>0.07000000000000001</v>
      </c>
      <c r="N743" t="n">
        <v>33</v>
      </c>
      <c r="O743" t="s">
        <v>253</v>
      </c>
      <c r="P743" t="s">
        <v>254</v>
      </c>
      <c r="Q743" t="s">
        <v>254</v>
      </c>
      <c r="R743" t="s">
        <v>255</v>
      </c>
      <c r="S743" t="s">
        <v>251</v>
      </c>
      <c r="T743" t="n">
        <v>5</v>
      </c>
    </row>
    <row r="744" spans="1:20">
      <c r="A744" s="1" t="n">
        <v>34393</v>
      </c>
      <c r="B744" t="s">
        <v>248</v>
      </c>
      <c r="C744" t="n">
        <v>7</v>
      </c>
      <c r="D744" t="n">
        <v>20</v>
      </c>
      <c r="E744" t="s">
        <v>249</v>
      </c>
      <c r="F744" t="n">
        <v>3201</v>
      </c>
      <c r="G744" t="s">
        <v>250</v>
      </c>
      <c r="H744" t="s">
        <v>251</v>
      </c>
      <c r="I744" t="n">
        <v>5</v>
      </c>
      <c r="J744" t="n">
        <v>458</v>
      </c>
      <c r="K744" t="s">
        <v>252</v>
      </c>
      <c r="L744" t="n">
        <v>218</v>
      </c>
      <c r="M744" t="n">
        <v>0.02</v>
      </c>
      <c r="N744" t="n">
        <v>46.1</v>
      </c>
      <c r="O744" t="s">
        <v>253</v>
      </c>
      <c r="P744" t="s">
        <v>254</v>
      </c>
      <c r="Q744" t="s">
        <v>254</v>
      </c>
      <c r="R744" t="s">
        <v>255</v>
      </c>
      <c r="S744" t="s">
        <v>251</v>
      </c>
      <c r="T744" t="n">
        <v>5</v>
      </c>
    </row>
    <row r="745" spans="1:20">
      <c r="A745" s="1" t="n">
        <v>34393</v>
      </c>
      <c r="B745" t="s">
        <v>258</v>
      </c>
      <c r="C745" t="n">
        <v>1</v>
      </c>
      <c r="D745" t="n">
        <v>213</v>
      </c>
      <c r="E745" t="s">
        <v>256</v>
      </c>
      <c r="F745" t="n">
        <v>3201</v>
      </c>
      <c r="G745" t="s">
        <v>250</v>
      </c>
      <c r="H745" t="s">
        <v>251</v>
      </c>
      <c r="I745" t="n">
        <v>5</v>
      </c>
      <c r="J745" t="n">
        <v>458</v>
      </c>
      <c r="K745" t="s">
        <v>252</v>
      </c>
      <c r="L745" t="n">
        <v>1</v>
      </c>
      <c r="M745" t="n">
        <v>0</v>
      </c>
      <c r="N745" t="n">
        <v>0</v>
      </c>
    </row>
    <row r="746" spans="1:20">
      <c r="A746" s="1" t="n">
        <v>34393</v>
      </c>
      <c r="B746" t="s">
        <v>258</v>
      </c>
      <c r="C746" t="n">
        <v>2</v>
      </c>
      <c r="D746" t="n">
        <v>213</v>
      </c>
      <c r="E746" t="s">
        <v>256</v>
      </c>
      <c r="F746" t="n">
        <v>3201</v>
      </c>
      <c r="G746" t="s">
        <v>250</v>
      </c>
      <c r="H746" t="s">
        <v>251</v>
      </c>
      <c r="I746" t="n">
        <v>5</v>
      </c>
      <c r="J746" t="n">
        <v>595</v>
      </c>
      <c r="K746" t="s">
        <v>290</v>
      </c>
      <c r="L746" t="n">
        <v>1</v>
      </c>
      <c r="M746" t="n">
        <v>0</v>
      </c>
      <c r="N746" t="n">
        <v>0</v>
      </c>
    </row>
    <row r="747" spans="1:20">
      <c r="A747" s="1" t="n">
        <v>34393</v>
      </c>
      <c r="B747" t="s">
        <v>263</v>
      </c>
      <c r="C747" t="n">
        <v>1</v>
      </c>
      <c r="D747" t="n">
        <v>213</v>
      </c>
      <c r="E747" t="s">
        <v>256</v>
      </c>
      <c r="F747" t="n">
        <v>3201</v>
      </c>
      <c r="G747" t="s">
        <v>250</v>
      </c>
      <c r="H747" t="s">
        <v>251</v>
      </c>
      <c r="I747" t="n">
        <v>5</v>
      </c>
      <c r="J747" t="n">
        <v>595</v>
      </c>
      <c r="K747" t="s">
        <v>290</v>
      </c>
      <c r="L747" t="n">
        <v>23</v>
      </c>
      <c r="M747" t="n">
        <v>0</v>
      </c>
      <c r="N747" t="n">
        <v>0</v>
      </c>
    </row>
    <row r="748" spans="1:20">
      <c r="A748" s="1" t="n">
        <v>34424</v>
      </c>
      <c r="B748" t="s">
        <v>301</v>
      </c>
      <c r="C748" t="n">
        <v>1</v>
      </c>
      <c r="D748" t="n">
        <v>20</v>
      </c>
      <c r="E748" t="s">
        <v>249</v>
      </c>
      <c r="F748" t="n">
        <v>3201</v>
      </c>
      <c r="G748" t="s">
        <v>250</v>
      </c>
      <c r="H748" t="s">
        <v>251</v>
      </c>
      <c r="I748" t="n">
        <v>5</v>
      </c>
      <c r="J748" t="n">
        <v>160</v>
      </c>
      <c r="K748" t="s">
        <v>280</v>
      </c>
      <c r="L748" t="n">
        <v>343</v>
      </c>
      <c r="M748" t="n">
        <v>0.01</v>
      </c>
      <c r="N748" t="n">
        <v>54.1</v>
      </c>
      <c r="O748" t="s">
        <v>299</v>
      </c>
      <c r="P748" t="s">
        <v>275</v>
      </c>
      <c r="Q748" t="s">
        <v>275</v>
      </c>
      <c r="R748" t="s">
        <v>255</v>
      </c>
      <c r="S748" t="s">
        <v>251</v>
      </c>
      <c r="T748" t="n">
        <v>5</v>
      </c>
    </row>
    <row r="749" spans="1:20">
      <c r="A749" s="1" t="n">
        <v>34424</v>
      </c>
      <c r="B749" t="s">
        <v>301</v>
      </c>
      <c r="C749" t="n">
        <v>2</v>
      </c>
      <c r="D749" t="n">
        <v>20</v>
      </c>
      <c r="E749" t="s">
        <v>249</v>
      </c>
      <c r="F749" t="n">
        <v>3201</v>
      </c>
      <c r="G749" t="s">
        <v>250</v>
      </c>
      <c r="H749" t="s">
        <v>251</v>
      </c>
      <c r="I749" t="n">
        <v>5</v>
      </c>
      <c r="J749" t="n">
        <v>458</v>
      </c>
      <c r="K749" t="s">
        <v>252</v>
      </c>
      <c r="L749" t="n">
        <v>303</v>
      </c>
      <c r="M749" t="n">
        <v>0.2</v>
      </c>
      <c r="N749" t="n">
        <v>21.2</v>
      </c>
      <c r="O749" t="s">
        <v>299</v>
      </c>
      <c r="P749" t="s">
        <v>275</v>
      </c>
      <c r="Q749" t="s">
        <v>275</v>
      </c>
      <c r="R749" t="s">
        <v>255</v>
      </c>
      <c r="S749" t="s">
        <v>251</v>
      </c>
      <c r="T749" t="n">
        <v>5</v>
      </c>
    </row>
    <row r="750" spans="1:20">
      <c r="A750" s="1" t="n">
        <v>34424</v>
      </c>
      <c r="B750" t="s">
        <v>248</v>
      </c>
      <c r="C750" t="n">
        <v>1</v>
      </c>
      <c r="D750" t="n">
        <v>20</v>
      </c>
      <c r="E750" t="s">
        <v>249</v>
      </c>
      <c r="F750" t="n">
        <v>3201</v>
      </c>
      <c r="G750" t="s">
        <v>250</v>
      </c>
      <c r="H750" t="s">
        <v>251</v>
      </c>
      <c r="I750" t="n">
        <v>5</v>
      </c>
      <c r="J750" t="n">
        <v>458</v>
      </c>
      <c r="K750" t="s">
        <v>252</v>
      </c>
      <c r="L750" t="n">
        <v>415</v>
      </c>
      <c r="M750" t="n">
        <v>0.07000000000000001</v>
      </c>
      <c r="N750" t="n">
        <v>32.4</v>
      </c>
      <c r="O750" t="s">
        <v>253</v>
      </c>
      <c r="P750" t="s">
        <v>254</v>
      </c>
      <c r="Q750" t="s">
        <v>254</v>
      </c>
      <c r="R750" t="s">
        <v>255</v>
      </c>
      <c r="S750" t="s">
        <v>251</v>
      </c>
      <c r="T750" t="n">
        <v>5</v>
      </c>
    </row>
    <row r="751" spans="1:20">
      <c r="A751" s="1" t="n">
        <v>34424</v>
      </c>
      <c r="B751" t="s">
        <v>248</v>
      </c>
      <c r="C751" t="n">
        <v>4</v>
      </c>
      <c r="D751" t="n">
        <v>20</v>
      </c>
      <c r="E751" t="s">
        <v>249</v>
      </c>
      <c r="F751" t="n">
        <v>3201</v>
      </c>
      <c r="G751" t="s">
        <v>250</v>
      </c>
      <c r="H751" t="s">
        <v>251</v>
      </c>
      <c r="I751" t="n">
        <v>5</v>
      </c>
      <c r="J751" t="n">
        <v>458</v>
      </c>
      <c r="K751" t="s">
        <v>252</v>
      </c>
      <c r="L751" t="n">
        <v>410</v>
      </c>
      <c r="M751" t="n">
        <v>0.07000000000000001</v>
      </c>
      <c r="N751" t="n">
        <v>32.5</v>
      </c>
      <c r="O751" t="s">
        <v>253</v>
      </c>
      <c r="P751" t="s">
        <v>254</v>
      </c>
      <c r="Q751" t="s">
        <v>254</v>
      </c>
      <c r="R751" t="s">
        <v>255</v>
      </c>
      <c r="S751" t="s">
        <v>251</v>
      </c>
      <c r="T751" t="n">
        <v>5</v>
      </c>
    </row>
    <row r="752" spans="1:20">
      <c r="A752" s="1" t="n">
        <v>34424</v>
      </c>
      <c r="B752" t="s">
        <v>248</v>
      </c>
      <c r="C752" t="n">
        <v>5</v>
      </c>
      <c r="D752" t="n">
        <v>20</v>
      </c>
      <c r="E752" t="s">
        <v>249</v>
      </c>
      <c r="F752" t="n">
        <v>3201</v>
      </c>
      <c r="G752" t="s">
        <v>250</v>
      </c>
      <c r="H752" t="s">
        <v>251</v>
      </c>
      <c r="I752" t="n">
        <v>5</v>
      </c>
      <c r="J752" t="n">
        <v>458</v>
      </c>
      <c r="K752" t="s">
        <v>252</v>
      </c>
      <c r="L752" t="n">
        <v>216</v>
      </c>
      <c r="M752" t="n">
        <v>0.04</v>
      </c>
      <c r="N752" t="n">
        <v>37.2</v>
      </c>
      <c r="O752" t="s">
        <v>253</v>
      </c>
      <c r="P752" t="s">
        <v>254</v>
      </c>
      <c r="Q752" t="s">
        <v>254</v>
      </c>
      <c r="R752" t="s">
        <v>255</v>
      </c>
      <c r="S752" t="s">
        <v>251</v>
      </c>
      <c r="T752" t="n">
        <v>5</v>
      </c>
    </row>
    <row r="753" spans="1:20">
      <c r="A753" s="1" t="n">
        <v>34424</v>
      </c>
      <c r="B753" t="s">
        <v>248</v>
      </c>
      <c r="C753" t="n">
        <v>6</v>
      </c>
      <c r="D753" t="n">
        <v>20</v>
      </c>
      <c r="E753" t="s">
        <v>249</v>
      </c>
      <c r="F753" t="n">
        <v>3201</v>
      </c>
      <c r="G753" t="s">
        <v>250</v>
      </c>
      <c r="H753" t="s">
        <v>251</v>
      </c>
      <c r="I753" t="n">
        <v>5</v>
      </c>
      <c r="J753" t="n">
        <v>458</v>
      </c>
      <c r="K753" t="s">
        <v>252</v>
      </c>
      <c r="L753" t="n">
        <v>199</v>
      </c>
      <c r="M753" t="n">
        <v>0.02</v>
      </c>
      <c r="N753" t="n">
        <v>45.8</v>
      </c>
      <c r="O753" t="s">
        <v>253</v>
      </c>
      <c r="P753" t="s">
        <v>254</v>
      </c>
      <c r="Q753" t="s">
        <v>254</v>
      </c>
      <c r="R753" t="s">
        <v>255</v>
      </c>
      <c r="S753" t="s">
        <v>251</v>
      </c>
      <c r="T753" t="n">
        <v>5</v>
      </c>
    </row>
    <row r="754" spans="1:20">
      <c r="A754" s="1" t="n">
        <v>34424</v>
      </c>
      <c r="B754" t="s">
        <v>263</v>
      </c>
      <c r="C754" t="n">
        <v>1</v>
      </c>
      <c r="D754" t="n">
        <v>213</v>
      </c>
      <c r="E754" t="s">
        <v>256</v>
      </c>
      <c r="F754" t="n">
        <v>3201</v>
      </c>
      <c r="G754" t="s">
        <v>250</v>
      </c>
      <c r="H754" t="s">
        <v>251</v>
      </c>
      <c r="I754" t="n">
        <v>5</v>
      </c>
      <c r="J754" t="n">
        <v>640</v>
      </c>
      <c r="K754" t="s">
        <v>298</v>
      </c>
      <c r="L754" t="n">
        <v>20</v>
      </c>
      <c r="M754" t="n">
        <v>0</v>
      </c>
      <c r="N754" t="n">
        <v>0</v>
      </c>
    </row>
    <row r="755" spans="1:20">
      <c r="A755" s="1" t="n">
        <v>34454</v>
      </c>
      <c r="B755" t="s">
        <v>301</v>
      </c>
      <c r="C755" t="n">
        <v>1</v>
      </c>
      <c r="D755" t="n">
        <v>20</v>
      </c>
      <c r="E755" t="s">
        <v>249</v>
      </c>
      <c r="F755" t="n">
        <v>3201</v>
      </c>
      <c r="G755" t="s">
        <v>250</v>
      </c>
      <c r="H755" t="s">
        <v>251</v>
      </c>
      <c r="I755" t="n">
        <v>5</v>
      </c>
      <c r="J755" t="n">
        <v>458</v>
      </c>
      <c r="K755" t="s">
        <v>252</v>
      </c>
      <c r="L755" t="n">
        <v>276</v>
      </c>
      <c r="M755" t="n">
        <v>0.22</v>
      </c>
      <c r="N755" t="n">
        <v>21</v>
      </c>
      <c r="O755" t="s">
        <v>299</v>
      </c>
      <c r="P755" t="s">
        <v>275</v>
      </c>
      <c r="Q755" t="s">
        <v>275</v>
      </c>
      <c r="R755" t="s">
        <v>255</v>
      </c>
      <c r="S755" t="s">
        <v>251</v>
      </c>
      <c r="T755" t="n">
        <v>5</v>
      </c>
    </row>
    <row r="756" spans="1:20">
      <c r="A756" s="1" t="n">
        <v>34454</v>
      </c>
      <c r="B756" t="s">
        <v>301</v>
      </c>
      <c r="C756" t="n">
        <v>2</v>
      </c>
      <c r="D756" t="n">
        <v>20</v>
      </c>
      <c r="E756" t="s">
        <v>249</v>
      </c>
      <c r="F756" t="n">
        <v>3201</v>
      </c>
      <c r="G756" t="s">
        <v>250</v>
      </c>
      <c r="H756" t="s">
        <v>251</v>
      </c>
      <c r="I756" t="n">
        <v>5</v>
      </c>
      <c r="J756" t="n">
        <v>458</v>
      </c>
      <c r="K756" t="s">
        <v>252</v>
      </c>
      <c r="L756" t="n">
        <v>349</v>
      </c>
      <c r="M756" t="n">
        <v>0.24</v>
      </c>
      <c r="N756" t="n">
        <v>21.3</v>
      </c>
      <c r="O756" t="s">
        <v>299</v>
      </c>
      <c r="P756" t="s">
        <v>275</v>
      </c>
      <c r="Q756" t="s">
        <v>275</v>
      </c>
      <c r="R756" t="s">
        <v>255</v>
      </c>
      <c r="S756" t="s">
        <v>251</v>
      </c>
      <c r="T756" t="n">
        <v>5</v>
      </c>
    </row>
    <row r="757" spans="1:20">
      <c r="A757" s="1" t="n">
        <v>34454</v>
      </c>
      <c r="B757" t="s">
        <v>301</v>
      </c>
      <c r="C757" t="n">
        <v>3</v>
      </c>
      <c r="D757" t="n">
        <v>20</v>
      </c>
      <c r="E757" t="s">
        <v>249</v>
      </c>
      <c r="F757" t="n">
        <v>3201</v>
      </c>
      <c r="G757" t="s">
        <v>250</v>
      </c>
      <c r="H757" t="s">
        <v>251</v>
      </c>
      <c r="I757" t="n">
        <v>5</v>
      </c>
      <c r="J757" t="n">
        <v>458</v>
      </c>
      <c r="K757" t="s">
        <v>252</v>
      </c>
      <c r="L757" t="n">
        <v>362</v>
      </c>
      <c r="M757" t="n">
        <v>0.03</v>
      </c>
      <c r="N757" t="n">
        <v>45.2</v>
      </c>
      <c r="O757" t="s">
        <v>299</v>
      </c>
      <c r="P757" t="s">
        <v>275</v>
      </c>
      <c r="Q757" t="s">
        <v>275</v>
      </c>
      <c r="R757" t="s">
        <v>255</v>
      </c>
      <c r="S757" t="s">
        <v>251</v>
      </c>
      <c r="T757" t="n">
        <v>5</v>
      </c>
    </row>
    <row r="758" spans="1:20">
      <c r="A758" s="1" t="n">
        <v>34454</v>
      </c>
      <c r="B758" t="s">
        <v>301</v>
      </c>
      <c r="C758" t="n">
        <v>4</v>
      </c>
      <c r="D758" t="n">
        <v>20</v>
      </c>
      <c r="E758" t="s">
        <v>249</v>
      </c>
      <c r="F758" t="n">
        <v>3201</v>
      </c>
      <c r="G758" t="s">
        <v>250</v>
      </c>
      <c r="H758" t="s">
        <v>251</v>
      </c>
      <c r="I758" t="n">
        <v>5</v>
      </c>
      <c r="J758" t="n">
        <v>712</v>
      </c>
      <c r="K758" t="s">
        <v>300</v>
      </c>
      <c r="L758" t="n">
        <v>448</v>
      </c>
      <c r="M758" t="n">
        <v>0.06</v>
      </c>
      <c r="N758" t="n">
        <v>44.1</v>
      </c>
      <c r="O758" t="s">
        <v>299</v>
      </c>
      <c r="P758" t="s">
        <v>275</v>
      </c>
      <c r="Q758" t="s">
        <v>275</v>
      </c>
      <c r="R758" t="s">
        <v>255</v>
      </c>
      <c r="S758" t="s">
        <v>251</v>
      </c>
      <c r="T758" t="n">
        <v>5</v>
      </c>
    </row>
    <row r="759" spans="1:20">
      <c r="A759" s="1" t="n">
        <v>34454</v>
      </c>
      <c r="B759" t="s">
        <v>248</v>
      </c>
      <c r="C759" t="n">
        <v>1</v>
      </c>
      <c r="D759" t="n">
        <v>20</v>
      </c>
      <c r="E759" t="s">
        <v>249</v>
      </c>
      <c r="F759" t="n">
        <v>3201</v>
      </c>
      <c r="G759" t="s">
        <v>250</v>
      </c>
      <c r="H759" t="s">
        <v>251</v>
      </c>
      <c r="I759" t="n">
        <v>5</v>
      </c>
      <c r="J759" t="n">
        <v>458</v>
      </c>
      <c r="K759" t="s">
        <v>252</v>
      </c>
      <c r="L759" t="n">
        <v>297</v>
      </c>
      <c r="M759" t="n">
        <v>0.1</v>
      </c>
      <c r="N759" t="n">
        <v>35.1</v>
      </c>
      <c r="O759" t="s">
        <v>253</v>
      </c>
      <c r="P759" t="s">
        <v>254</v>
      </c>
      <c r="Q759" t="s">
        <v>254</v>
      </c>
      <c r="R759" t="s">
        <v>255</v>
      </c>
      <c r="S759" t="s">
        <v>251</v>
      </c>
      <c r="T759" t="n">
        <v>5</v>
      </c>
    </row>
    <row r="760" spans="1:20">
      <c r="A760" s="1" t="n">
        <v>34454</v>
      </c>
      <c r="B760" t="s">
        <v>248</v>
      </c>
      <c r="C760" t="n">
        <v>3</v>
      </c>
      <c r="D760" t="n">
        <v>20</v>
      </c>
      <c r="E760" t="s">
        <v>249</v>
      </c>
      <c r="F760" t="n">
        <v>3201</v>
      </c>
      <c r="G760" t="s">
        <v>250</v>
      </c>
      <c r="H760" t="s">
        <v>251</v>
      </c>
      <c r="I760" t="n">
        <v>5</v>
      </c>
      <c r="J760" t="n">
        <v>458</v>
      </c>
      <c r="K760" t="s">
        <v>252</v>
      </c>
      <c r="L760" t="n">
        <v>70</v>
      </c>
      <c r="M760" t="n">
        <v>0.2</v>
      </c>
      <c r="N760" t="n">
        <v>21.1</v>
      </c>
      <c r="O760" t="s">
        <v>253</v>
      </c>
      <c r="P760" t="s">
        <v>254</v>
      </c>
      <c r="Q760" t="s">
        <v>254</v>
      </c>
      <c r="R760" t="s">
        <v>255</v>
      </c>
      <c r="S760" t="s">
        <v>251</v>
      </c>
      <c r="T760" t="n">
        <v>5</v>
      </c>
    </row>
    <row r="761" spans="1:20">
      <c r="A761" s="1" t="n">
        <v>34454</v>
      </c>
      <c r="B761" t="s">
        <v>248</v>
      </c>
      <c r="C761" t="n">
        <v>4</v>
      </c>
      <c r="D761" t="n">
        <v>20</v>
      </c>
      <c r="E761" t="s">
        <v>249</v>
      </c>
      <c r="F761" t="n">
        <v>3201</v>
      </c>
      <c r="G761" t="s">
        <v>250</v>
      </c>
      <c r="H761" t="s">
        <v>251</v>
      </c>
      <c r="I761" t="n">
        <v>5</v>
      </c>
      <c r="J761" t="n">
        <v>458</v>
      </c>
      <c r="K761" t="s">
        <v>252</v>
      </c>
      <c r="L761" t="n">
        <v>99</v>
      </c>
      <c r="M761" t="n">
        <v>0.2</v>
      </c>
      <c r="N761" t="n">
        <v>21.4</v>
      </c>
      <c r="O761" t="s">
        <v>253</v>
      </c>
      <c r="P761" t="s">
        <v>254</v>
      </c>
      <c r="Q761" t="s">
        <v>254</v>
      </c>
      <c r="R761" t="s">
        <v>255</v>
      </c>
      <c r="S761" t="s">
        <v>251</v>
      </c>
      <c r="T761" t="n">
        <v>5</v>
      </c>
    </row>
    <row r="762" spans="1:20">
      <c r="A762" s="1" t="n">
        <v>34454</v>
      </c>
      <c r="B762" t="s">
        <v>248</v>
      </c>
      <c r="C762" t="n">
        <v>5</v>
      </c>
      <c r="D762" t="n">
        <v>20</v>
      </c>
      <c r="E762" t="s">
        <v>249</v>
      </c>
      <c r="F762" t="n">
        <v>3201</v>
      </c>
      <c r="G762" t="s">
        <v>250</v>
      </c>
      <c r="H762" t="s">
        <v>251</v>
      </c>
      <c r="I762" t="n">
        <v>5</v>
      </c>
      <c r="J762" t="n">
        <v>458</v>
      </c>
      <c r="K762" t="s">
        <v>252</v>
      </c>
      <c r="L762" t="n">
        <v>300</v>
      </c>
      <c r="M762" t="n">
        <v>0.07000000000000001</v>
      </c>
      <c r="N762" t="n">
        <v>32.4</v>
      </c>
      <c r="O762" t="s">
        <v>253</v>
      </c>
      <c r="P762" t="s">
        <v>254</v>
      </c>
      <c r="Q762" t="s">
        <v>254</v>
      </c>
      <c r="R762" t="s">
        <v>255</v>
      </c>
      <c r="S762" t="s">
        <v>251</v>
      </c>
      <c r="T762" t="n">
        <v>5</v>
      </c>
    </row>
    <row r="763" spans="1:20">
      <c r="A763" s="1" t="n">
        <v>34454</v>
      </c>
      <c r="B763" t="s">
        <v>248</v>
      </c>
      <c r="C763" t="n">
        <v>6</v>
      </c>
      <c r="D763" t="n">
        <v>20</v>
      </c>
      <c r="E763" t="s">
        <v>249</v>
      </c>
      <c r="F763" t="n">
        <v>3201</v>
      </c>
      <c r="G763" t="s">
        <v>250</v>
      </c>
      <c r="H763" t="s">
        <v>251</v>
      </c>
      <c r="I763" t="n">
        <v>5</v>
      </c>
      <c r="J763" t="n">
        <v>458</v>
      </c>
      <c r="K763" t="s">
        <v>252</v>
      </c>
      <c r="L763" t="n">
        <v>417</v>
      </c>
      <c r="M763" t="n">
        <v>0.07000000000000001</v>
      </c>
      <c r="N763" t="n">
        <v>32.6</v>
      </c>
      <c r="O763" t="s">
        <v>253</v>
      </c>
      <c r="P763" t="s">
        <v>254</v>
      </c>
      <c r="Q763" t="s">
        <v>254</v>
      </c>
      <c r="R763" t="s">
        <v>255</v>
      </c>
      <c r="S763" t="s">
        <v>251</v>
      </c>
      <c r="T763" t="n">
        <v>5</v>
      </c>
    </row>
    <row r="764" spans="1:20">
      <c r="A764" s="1" t="n">
        <v>34454</v>
      </c>
      <c r="B764" t="s">
        <v>248</v>
      </c>
      <c r="C764" t="n">
        <v>7</v>
      </c>
      <c r="D764" t="n">
        <v>20</v>
      </c>
      <c r="E764" t="s">
        <v>249</v>
      </c>
      <c r="F764" t="n">
        <v>3201</v>
      </c>
      <c r="G764" t="s">
        <v>250</v>
      </c>
      <c r="H764" t="s">
        <v>251</v>
      </c>
      <c r="I764" t="n">
        <v>5</v>
      </c>
      <c r="J764" t="n">
        <v>458</v>
      </c>
      <c r="K764" t="s">
        <v>252</v>
      </c>
      <c r="L764" t="n">
        <v>198</v>
      </c>
      <c r="M764" t="n">
        <v>0.02</v>
      </c>
      <c r="N764" t="n">
        <v>45.9</v>
      </c>
      <c r="O764" t="s">
        <v>253</v>
      </c>
      <c r="P764" t="s">
        <v>254</v>
      </c>
      <c r="Q764" t="s">
        <v>254</v>
      </c>
      <c r="R764" t="s">
        <v>255</v>
      </c>
      <c r="S764" t="s">
        <v>251</v>
      </c>
      <c r="T764" t="n">
        <v>5</v>
      </c>
    </row>
    <row r="765" spans="1:20">
      <c r="A765" s="1" t="n">
        <v>34454</v>
      </c>
      <c r="B765" t="s">
        <v>248</v>
      </c>
      <c r="C765" t="n">
        <v>8</v>
      </c>
      <c r="D765" t="n">
        <v>20</v>
      </c>
      <c r="E765" t="s">
        <v>249</v>
      </c>
      <c r="F765" t="n">
        <v>3201</v>
      </c>
      <c r="G765" t="s">
        <v>250</v>
      </c>
      <c r="H765" t="s">
        <v>251</v>
      </c>
      <c r="I765" t="n">
        <v>5</v>
      </c>
      <c r="J765" t="n">
        <v>458</v>
      </c>
      <c r="K765" t="s">
        <v>252</v>
      </c>
      <c r="L765" t="n">
        <v>132</v>
      </c>
      <c r="M765" t="n">
        <v>0.02</v>
      </c>
      <c r="N765" t="n">
        <v>45.9</v>
      </c>
      <c r="O765" t="s">
        <v>253</v>
      </c>
      <c r="P765" t="s">
        <v>254</v>
      </c>
      <c r="Q765" t="s">
        <v>254</v>
      </c>
      <c r="R765" t="s">
        <v>255</v>
      </c>
      <c r="S765" t="s">
        <v>251</v>
      </c>
      <c r="T765" t="n">
        <v>5</v>
      </c>
    </row>
    <row r="766" spans="1:20">
      <c r="A766" s="1" t="n">
        <v>34454</v>
      </c>
      <c r="B766" t="s">
        <v>248</v>
      </c>
      <c r="C766" t="n">
        <v>9</v>
      </c>
      <c r="D766" t="n">
        <v>20</v>
      </c>
      <c r="E766" t="s">
        <v>249</v>
      </c>
      <c r="F766" t="n">
        <v>3201</v>
      </c>
      <c r="G766" t="s">
        <v>250</v>
      </c>
      <c r="H766" t="s">
        <v>251</v>
      </c>
      <c r="I766" t="n">
        <v>5</v>
      </c>
      <c r="J766" t="n">
        <v>940</v>
      </c>
      <c r="K766" t="s">
        <v>257</v>
      </c>
      <c r="L766" t="n">
        <v>76</v>
      </c>
      <c r="M766" t="n">
        <v>5.5</v>
      </c>
      <c r="N766" t="n">
        <v>10.7</v>
      </c>
      <c r="O766" t="s">
        <v>253</v>
      </c>
      <c r="P766" t="s">
        <v>254</v>
      </c>
      <c r="Q766" t="s">
        <v>254</v>
      </c>
      <c r="R766" t="s">
        <v>255</v>
      </c>
      <c r="S766" t="s">
        <v>251</v>
      </c>
      <c r="T766" t="n">
        <v>5</v>
      </c>
    </row>
    <row r="767" spans="1:20">
      <c r="A767" s="1" t="n">
        <v>34454</v>
      </c>
      <c r="B767" t="s">
        <v>258</v>
      </c>
      <c r="C767" t="n">
        <v>1</v>
      </c>
      <c r="D767" t="n">
        <v>213</v>
      </c>
      <c r="E767" t="s">
        <v>256</v>
      </c>
      <c r="F767" t="n">
        <v>3201</v>
      </c>
      <c r="G767" t="s">
        <v>250</v>
      </c>
      <c r="H767" t="s">
        <v>251</v>
      </c>
      <c r="I767" t="n">
        <v>5</v>
      </c>
      <c r="J767" t="n">
        <v>785</v>
      </c>
      <c r="K767" t="s">
        <v>281</v>
      </c>
      <c r="L767" t="n">
        <v>1</v>
      </c>
      <c r="M767" t="n">
        <v>0</v>
      </c>
      <c r="N767" t="n">
        <v>0</v>
      </c>
    </row>
    <row r="768" spans="1:20">
      <c r="A768" s="1" t="n">
        <v>34454</v>
      </c>
      <c r="B768" t="s">
        <v>263</v>
      </c>
      <c r="C768" t="n">
        <v>1</v>
      </c>
      <c r="D768" t="n">
        <v>213</v>
      </c>
      <c r="E768" t="s">
        <v>256</v>
      </c>
      <c r="F768" t="n">
        <v>3201</v>
      </c>
      <c r="G768" t="s">
        <v>250</v>
      </c>
      <c r="H768" t="s">
        <v>251</v>
      </c>
      <c r="I768" t="n">
        <v>5</v>
      </c>
      <c r="J768" t="n">
        <v>795</v>
      </c>
      <c r="K768" t="s">
        <v>262</v>
      </c>
      <c r="L768" t="n">
        <v>40</v>
      </c>
      <c r="M768" t="n">
        <v>0</v>
      </c>
      <c r="N768" t="n">
        <v>0</v>
      </c>
    </row>
    <row r="769" spans="1:20">
      <c r="A769" s="1" t="n">
        <v>34485</v>
      </c>
      <c r="B769" t="s">
        <v>301</v>
      </c>
      <c r="C769" t="n">
        <v>1</v>
      </c>
      <c r="D769" t="n">
        <v>20</v>
      </c>
      <c r="E769" t="s">
        <v>249</v>
      </c>
      <c r="F769" t="n">
        <v>3201</v>
      </c>
      <c r="G769" t="s">
        <v>250</v>
      </c>
      <c r="H769" t="s">
        <v>251</v>
      </c>
      <c r="I769" t="n">
        <v>5</v>
      </c>
      <c r="J769" t="n">
        <v>160</v>
      </c>
      <c r="K769" t="s">
        <v>280</v>
      </c>
      <c r="L769" t="n">
        <v>399</v>
      </c>
      <c r="M769" t="n">
        <v>0.1</v>
      </c>
      <c r="N769" t="n">
        <v>45.9</v>
      </c>
      <c r="O769" t="s">
        <v>299</v>
      </c>
      <c r="P769" t="s">
        <v>275</v>
      </c>
      <c r="Q769" t="s">
        <v>275</v>
      </c>
      <c r="R769" t="s">
        <v>255</v>
      </c>
      <c r="S769" t="s">
        <v>251</v>
      </c>
      <c r="T769" t="n">
        <v>5</v>
      </c>
    </row>
    <row r="770" spans="1:20">
      <c r="A770" s="1" t="n">
        <v>34485</v>
      </c>
      <c r="B770" t="s">
        <v>301</v>
      </c>
      <c r="C770" t="n">
        <v>2</v>
      </c>
      <c r="D770" t="n">
        <v>20</v>
      </c>
      <c r="E770" t="s">
        <v>249</v>
      </c>
      <c r="F770" t="n">
        <v>3201</v>
      </c>
      <c r="G770" t="s">
        <v>250</v>
      </c>
      <c r="H770" t="s">
        <v>251</v>
      </c>
      <c r="I770" t="n">
        <v>5</v>
      </c>
      <c r="J770" t="n">
        <v>458</v>
      </c>
      <c r="K770" t="s">
        <v>252</v>
      </c>
      <c r="L770" t="n">
        <v>302</v>
      </c>
      <c r="M770" t="n">
        <v>0.21</v>
      </c>
      <c r="N770" t="n">
        <v>20.8</v>
      </c>
      <c r="O770" t="s">
        <v>299</v>
      </c>
      <c r="P770" t="s">
        <v>275</v>
      </c>
      <c r="Q770" t="s">
        <v>275</v>
      </c>
      <c r="R770" t="s">
        <v>255</v>
      </c>
      <c r="S770" t="s">
        <v>251</v>
      </c>
      <c r="T770" t="n">
        <v>5</v>
      </c>
    </row>
    <row r="771" spans="1:20">
      <c r="A771" s="1" t="n">
        <v>34485</v>
      </c>
      <c r="B771" t="s">
        <v>301</v>
      </c>
      <c r="C771" t="n">
        <v>3</v>
      </c>
      <c r="D771" t="n">
        <v>20</v>
      </c>
      <c r="E771" t="s">
        <v>249</v>
      </c>
      <c r="F771" t="n">
        <v>3201</v>
      </c>
      <c r="G771" t="s">
        <v>250</v>
      </c>
      <c r="H771" t="s">
        <v>251</v>
      </c>
      <c r="I771" t="n">
        <v>5</v>
      </c>
      <c r="J771" t="n">
        <v>458</v>
      </c>
      <c r="K771" t="s">
        <v>252</v>
      </c>
      <c r="L771" t="n">
        <v>336</v>
      </c>
      <c r="M771" t="n">
        <v>0.04</v>
      </c>
      <c r="N771" t="n">
        <v>45.3</v>
      </c>
      <c r="O771" t="s">
        <v>299</v>
      </c>
      <c r="P771" t="s">
        <v>275</v>
      </c>
      <c r="Q771" t="s">
        <v>275</v>
      </c>
      <c r="R771" t="s">
        <v>255</v>
      </c>
      <c r="S771" t="s">
        <v>251</v>
      </c>
      <c r="T771" t="n">
        <v>5</v>
      </c>
    </row>
    <row r="772" spans="1:20">
      <c r="A772" s="1" t="n">
        <v>34485</v>
      </c>
      <c r="B772" t="s">
        <v>301</v>
      </c>
      <c r="C772" t="n">
        <v>4</v>
      </c>
      <c r="D772" t="n">
        <v>20</v>
      </c>
      <c r="E772" t="s">
        <v>249</v>
      </c>
      <c r="F772" t="n">
        <v>3201</v>
      </c>
      <c r="G772" t="s">
        <v>250</v>
      </c>
      <c r="H772" t="s">
        <v>251</v>
      </c>
      <c r="I772" t="n">
        <v>5</v>
      </c>
      <c r="J772" t="n">
        <v>458</v>
      </c>
      <c r="K772" t="s">
        <v>252</v>
      </c>
      <c r="L772" t="n">
        <v>299</v>
      </c>
      <c r="M772" t="n">
        <v>0.21</v>
      </c>
      <c r="N772" t="n">
        <v>20.8</v>
      </c>
      <c r="O772" t="s">
        <v>299</v>
      </c>
      <c r="P772" t="s">
        <v>275</v>
      </c>
      <c r="Q772" t="s">
        <v>275</v>
      </c>
      <c r="R772" t="s">
        <v>255</v>
      </c>
      <c r="S772" t="s">
        <v>251</v>
      </c>
      <c r="T772" t="n">
        <v>5</v>
      </c>
    </row>
    <row r="773" spans="1:20">
      <c r="A773" s="1" t="n">
        <v>34485</v>
      </c>
      <c r="B773" t="s">
        <v>301</v>
      </c>
      <c r="C773" t="n">
        <v>5</v>
      </c>
      <c r="D773" t="n">
        <v>20</v>
      </c>
      <c r="E773" t="s">
        <v>249</v>
      </c>
      <c r="F773" t="n">
        <v>3201</v>
      </c>
      <c r="G773" t="s">
        <v>250</v>
      </c>
      <c r="H773" t="s">
        <v>251</v>
      </c>
      <c r="I773" t="n">
        <v>5</v>
      </c>
      <c r="J773" t="n">
        <v>458</v>
      </c>
      <c r="K773" t="s">
        <v>252</v>
      </c>
      <c r="L773" t="n">
        <v>118</v>
      </c>
      <c r="M773" t="n">
        <v>0.21</v>
      </c>
      <c r="N773" t="n">
        <v>20.9</v>
      </c>
      <c r="O773" t="s">
        <v>299</v>
      </c>
      <c r="P773" t="s">
        <v>275</v>
      </c>
      <c r="Q773" t="s">
        <v>275</v>
      </c>
      <c r="R773" t="s">
        <v>255</v>
      </c>
      <c r="S773" t="s">
        <v>251</v>
      </c>
      <c r="T773" t="n">
        <v>5</v>
      </c>
    </row>
    <row r="774" spans="1:20">
      <c r="A774" s="1" t="n">
        <v>34485</v>
      </c>
      <c r="B774" t="s">
        <v>301</v>
      </c>
      <c r="C774" t="n">
        <v>6</v>
      </c>
      <c r="D774" t="n">
        <v>20</v>
      </c>
      <c r="E774" t="s">
        <v>249</v>
      </c>
      <c r="F774" t="n">
        <v>3201</v>
      </c>
      <c r="G774" t="s">
        <v>250</v>
      </c>
      <c r="H774" t="s">
        <v>251</v>
      </c>
      <c r="I774" t="n">
        <v>5</v>
      </c>
      <c r="J774" t="n">
        <v>712</v>
      </c>
      <c r="K774" t="s">
        <v>300</v>
      </c>
      <c r="L774" t="n">
        <v>751</v>
      </c>
      <c r="M774" t="n">
        <v>0.04</v>
      </c>
      <c r="N774" t="n">
        <v>44</v>
      </c>
      <c r="O774" t="s">
        <v>299</v>
      </c>
      <c r="P774" t="s">
        <v>275</v>
      </c>
      <c r="Q774" t="s">
        <v>275</v>
      </c>
      <c r="R774" t="s">
        <v>255</v>
      </c>
      <c r="S774" t="s">
        <v>251</v>
      </c>
      <c r="T774" t="n">
        <v>5</v>
      </c>
    </row>
    <row r="775" spans="1:20">
      <c r="A775" s="1" t="n">
        <v>34485</v>
      </c>
      <c r="B775" t="s">
        <v>248</v>
      </c>
      <c r="C775" t="n">
        <v>1</v>
      </c>
      <c r="D775" t="n">
        <v>20</v>
      </c>
      <c r="E775" t="s">
        <v>249</v>
      </c>
      <c r="F775" t="n">
        <v>3201</v>
      </c>
      <c r="G775" t="s">
        <v>250</v>
      </c>
      <c r="H775" t="s">
        <v>251</v>
      </c>
      <c r="I775" t="n">
        <v>5</v>
      </c>
      <c r="J775" t="n">
        <v>458</v>
      </c>
      <c r="K775" t="s">
        <v>252</v>
      </c>
      <c r="L775" t="n">
        <v>44</v>
      </c>
      <c r="M775" t="n">
        <v>0.2</v>
      </c>
      <c r="N775" t="n">
        <v>21.1</v>
      </c>
      <c r="O775" t="s">
        <v>253</v>
      </c>
      <c r="P775" t="s">
        <v>254</v>
      </c>
      <c r="Q775" t="s">
        <v>254</v>
      </c>
      <c r="R775" t="s">
        <v>255</v>
      </c>
      <c r="S775" t="s">
        <v>251</v>
      </c>
      <c r="T775" t="n">
        <v>5</v>
      </c>
    </row>
    <row r="776" spans="1:20">
      <c r="A776" s="1" t="n">
        <v>34485</v>
      </c>
      <c r="B776" t="s">
        <v>248</v>
      </c>
      <c r="C776" t="n">
        <v>3</v>
      </c>
      <c r="D776" t="n">
        <v>850</v>
      </c>
      <c r="E776" t="s">
        <v>302</v>
      </c>
      <c r="F776" t="n">
        <v>3201</v>
      </c>
      <c r="G776" t="s">
        <v>250</v>
      </c>
      <c r="H776" t="s">
        <v>251</v>
      </c>
      <c r="I776" t="n">
        <v>5</v>
      </c>
      <c r="J776" t="n">
        <v>795</v>
      </c>
      <c r="K776" t="s">
        <v>262</v>
      </c>
      <c r="L776" t="n">
        <v>201</v>
      </c>
      <c r="M776" t="n">
        <v>0</v>
      </c>
      <c r="N776" t="n">
        <v>0</v>
      </c>
      <c r="O776" t="s">
        <v>253</v>
      </c>
      <c r="P776" t="s">
        <v>254</v>
      </c>
      <c r="Q776" t="s">
        <v>254</v>
      </c>
      <c r="R776" t="s">
        <v>255</v>
      </c>
      <c r="S776" t="s">
        <v>251</v>
      </c>
      <c r="T776" t="n">
        <v>5</v>
      </c>
    </row>
    <row r="777" spans="1:20">
      <c r="A777" s="1" t="n">
        <v>34485</v>
      </c>
      <c r="B777" t="s">
        <v>248</v>
      </c>
      <c r="C777" t="n">
        <v>5</v>
      </c>
      <c r="D777" t="n">
        <v>20</v>
      </c>
      <c r="E777" t="s">
        <v>249</v>
      </c>
      <c r="F777" t="n">
        <v>3201</v>
      </c>
      <c r="G777" t="s">
        <v>250</v>
      </c>
      <c r="H777" t="s">
        <v>251</v>
      </c>
      <c r="I777" t="n">
        <v>5</v>
      </c>
      <c r="J777" t="n">
        <v>458</v>
      </c>
      <c r="K777" t="s">
        <v>252</v>
      </c>
      <c r="L777" t="n">
        <v>382</v>
      </c>
      <c r="M777" t="n">
        <v>0.07000000000000001</v>
      </c>
      <c r="N777" t="n">
        <v>32.3</v>
      </c>
      <c r="O777" t="s">
        <v>253</v>
      </c>
      <c r="P777" t="s">
        <v>254</v>
      </c>
      <c r="Q777" t="s">
        <v>254</v>
      </c>
      <c r="R777" t="s">
        <v>255</v>
      </c>
      <c r="S777" t="s">
        <v>251</v>
      </c>
      <c r="T777" t="n">
        <v>5</v>
      </c>
    </row>
    <row r="778" spans="1:20">
      <c r="A778" s="1" t="n">
        <v>34485</v>
      </c>
      <c r="B778" t="s">
        <v>248</v>
      </c>
      <c r="C778" t="n">
        <v>6</v>
      </c>
      <c r="D778" t="n">
        <v>20</v>
      </c>
      <c r="E778" t="s">
        <v>249</v>
      </c>
      <c r="F778" t="n">
        <v>3201</v>
      </c>
      <c r="G778" t="s">
        <v>250</v>
      </c>
      <c r="H778" t="s">
        <v>251</v>
      </c>
      <c r="I778" t="n">
        <v>5</v>
      </c>
      <c r="J778" t="n">
        <v>458</v>
      </c>
      <c r="K778" t="s">
        <v>252</v>
      </c>
      <c r="L778" t="n">
        <v>110</v>
      </c>
      <c r="M778" t="n">
        <v>0.07000000000000001</v>
      </c>
      <c r="N778" t="n">
        <v>32.4</v>
      </c>
      <c r="O778" t="s">
        <v>253</v>
      </c>
      <c r="P778" t="s">
        <v>254</v>
      </c>
      <c r="Q778" t="s">
        <v>254</v>
      </c>
      <c r="R778" t="s">
        <v>255</v>
      </c>
      <c r="S778" t="s">
        <v>251</v>
      </c>
      <c r="T778" t="n">
        <v>5</v>
      </c>
    </row>
    <row r="779" spans="1:20">
      <c r="A779" s="1" t="n">
        <v>34485</v>
      </c>
      <c r="B779" t="s">
        <v>248</v>
      </c>
      <c r="C779" t="n">
        <v>7</v>
      </c>
      <c r="D779" t="n">
        <v>20</v>
      </c>
      <c r="E779" t="s">
        <v>249</v>
      </c>
      <c r="F779" t="n">
        <v>3201</v>
      </c>
      <c r="G779" t="s">
        <v>250</v>
      </c>
      <c r="H779" t="s">
        <v>251</v>
      </c>
      <c r="I779" t="n">
        <v>5</v>
      </c>
      <c r="J779" t="n">
        <v>458</v>
      </c>
      <c r="K779" t="s">
        <v>252</v>
      </c>
      <c r="L779" t="n">
        <v>137</v>
      </c>
      <c r="M779" t="n">
        <v>0.07000000000000001</v>
      </c>
      <c r="N779" t="n">
        <v>32.6</v>
      </c>
      <c r="O779" t="s">
        <v>253</v>
      </c>
      <c r="P779" t="s">
        <v>254</v>
      </c>
      <c r="Q779" t="s">
        <v>254</v>
      </c>
      <c r="R779" t="s">
        <v>255</v>
      </c>
      <c r="S779" t="s">
        <v>251</v>
      </c>
      <c r="T779" t="n">
        <v>5</v>
      </c>
    </row>
    <row r="780" spans="1:20">
      <c r="A780" s="1" t="n">
        <v>34485</v>
      </c>
      <c r="B780" t="s">
        <v>248</v>
      </c>
      <c r="C780" t="n">
        <v>8</v>
      </c>
      <c r="D780" t="n">
        <v>20</v>
      </c>
      <c r="E780" t="s">
        <v>249</v>
      </c>
      <c r="F780" t="n">
        <v>3201</v>
      </c>
      <c r="G780" t="s">
        <v>250</v>
      </c>
      <c r="H780" t="s">
        <v>251</v>
      </c>
      <c r="I780" t="n">
        <v>5</v>
      </c>
      <c r="J780" t="n">
        <v>458</v>
      </c>
      <c r="K780" t="s">
        <v>252</v>
      </c>
      <c r="L780" t="n">
        <v>210</v>
      </c>
      <c r="M780" t="n">
        <v>0.04</v>
      </c>
      <c r="N780" t="n">
        <v>37.9</v>
      </c>
      <c r="O780" t="s">
        <v>253</v>
      </c>
      <c r="P780" t="s">
        <v>254</v>
      </c>
      <c r="Q780" t="s">
        <v>254</v>
      </c>
      <c r="R780" t="s">
        <v>255</v>
      </c>
      <c r="S780" t="s">
        <v>251</v>
      </c>
      <c r="T780" t="n">
        <v>5</v>
      </c>
    </row>
    <row r="781" spans="1:20">
      <c r="A781" s="1" t="n">
        <v>34485</v>
      </c>
      <c r="B781" t="s">
        <v>248</v>
      </c>
      <c r="C781" t="n">
        <v>9</v>
      </c>
      <c r="D781" t="n">
        <v>20</v>
      </c>
      <c r="E781" t="s">
        <v>249</v>
      </c>
      <c r="F781" t="n">
        <v>3201</v>
      </c>
      <c r="G781" t="s">
        <v>250</v>
      </c>
      <c r="H781" t="s">
        <v>251</v>
      </c>
      <c r="I781" t="n">
        <v>5</v>
      </c>
      <c r="J781" t="n">
        <v>458</v>
      </c>
      <c r="K781" t="s">
        <v>252</v>
      </c>
      <c r="L781" t="n">
        <v>211</v>
      </c>
      <c r="M781" t="n">
        <v>0.02</v>
      </c>
      <c r="N781" t="n">
        <v>44.9</v>
      </c>
      <c r="O781" t="s">
        <v>253</v>
      </c>
      <c r="P781" t="s">
        <v>254</v>
      </c>
      <c r="Q781" t="s">
        <v>254</v>
      </c>
      <c r="R781" t="s">
        <v>255</v>
      </c>
      <c r="S781" t="s">
        <v>251</v>
      </c>
      <c r="T781" t="n">
        <v>5</v>
      </c>
    </row>
    <row r="782" spans="1:20">
      <c r="A782" s="1" t="n">
        <v>34485</v>
      </c>
      <c r="B782" t="s">
        <v>248</v>
      </c>
      <c r="C782" t="n">
        <v>10</v>
      </c>
      <c r="D782" t="n">
        <v>20</v>
      </c>
      <c r="E782" t="s">
        <v>249</v>
      </c>
      <c r="F782" t="n">
        <v>3201</v>
      </c>
      <c r="G782" t="s">
        <v>250</v>
      </c>
      <c r="H782" t="s">
        <v>251</v>
      </c>
      <c r="I782" t="n">
        <v>5</v>
      </c>
      <c r="J782" t="n">
        <v>458</v>
      </c>
      <c r="K782" t="s">
        <v>252</v>
      </c>
      <c r="L782" t="n">
        <v>195</v>
      </c>
      <c r="M782" t="n">
        <v>0.02</v>
      </c>
      <c r="N782" t="n">
        <v>45.3</v>
      </c>
      <c r="O782" t="s">
        <v>253</v>
      </c>
      <c r="P782" t="s">
        <v>254</v>
      </c>
      <c r="Q782" t="s">
        <v>254</v>
      </c>
      <c r="R782" t="s">
        <v>255</v>
      </c>
      <c r="S782" t="s">
        <v>251</v>
      </c>
      <c r="T782" t="n">
        <v>5</v>
      </c>
    </row>
    <row r="783" spans="1:20">
      <c r="A783" s="1" t="n">
        <v>34485</v>
      </c>
      <c r="B783" t="s">
        <v>258</v>
      </c>
      <c r="C783" t="n">
        <v>1</v>
      </c>
      <c r="D783" t="n">
        <v>213</v>
      </c>
      <c r="E783" t="s">
        <v>256</v>
      </c>
      <c r="F783" t="n">
        <v>3201</v>
      </c>
      <c r="G783" t="s">
        <v>250</v>
      </c>
      <c r="H783" t="s">
        <v>251</v>
      </c>
      <c r="I783" t="n">
        <v>5</v>
      </c>
      <c r="J783" t="n">
        <v>795</v>
      </c>
      <c r="K783" t="s">
        <v>262</v>
      </c>
      <c r="L783" t="n">
        <v>1</v>
      </c>
      <c r="M783" t="n">
        <v>0</v>
      </c>
      <c r="N783" t="n">
        <v>0</v>
      </c>
    </row>
    <row r="784" spans="1:20">
      <c r="A784" s="1" t="n">
        <v>34485</v>
      </c>
      <c r="B784" t="s">
        <v>263</v>
      </c>
      <c r="C784" t="n">
        <v>1</v>
      </c>
      <c r="D784" t="n">
        <v>213</v>
      </c>
      <c r="E784" t="s">
        <v>256</v>
      </c>
      <c r="F784" t="n">
        <v>3201</v>
      </c>
      <c r="G784" t="s">
        <v>250</v>
      </c>
      <c r="H784" t="s">
        <v>251</v>
      </c>
      <c r="I784" t="n">
        <v>5</v>
      </c>
      <c r="J784" t="n">
        <v>595</v>
      </c>
      <c r="K784" t="s">
        <v>290</v>
      </c>
      <c r="L784" t="n">
        <v>5</v>
      </c>
      <c r="M784" t="n">
        <v>0</v>
      </c>
      <c r="N784" t="n">
        <v>0</v>
      </c>
    </row>
    <row r="785" spans="1:20">
      <c r="A785" s="1" t="n">
        <v>34515</v>
      </c>
      <c r="B785" t="s">
        <v>301</v>
      </c>
      <c r="C785" t="n">
        <v>1</v>
      </c>
      <c r="D785" t="n">
        <v>20</v>
      </c>
      <c r="E785" t="s">
        <v>249</v>
      </c>
      <c r="F785" t="n">
        <v>3201</v>
      </c>
      <c r="G785" t="s">
        <v>250</v>
      </c>
      <c r="H785" t="s">
        <v>251</v>
      </c>
      <c r="I785" t="n">
        <v>5</v>
      </c>
      <c r="J785" t="n">
        <v>160</v>
      </c>
      <c r="K785" t="s">
        <v>280</v>
      </c>
      <c r="L785" t="n">
        <v>320</v>
      </c>
      <c r="M785" t="n">
        <v>0.03</v>
      </c>
      <c r="N785" t="n">
        <v>53.3</v>
      </c>
      <c r="O785" t="s">
        <v>299</v>
      </c>
      <c r="P785" t="s">
        <v>275</v>
      </c>
      <c r="Q785" t="s">
        <v>275</v>
      </c>
      <c r="R785" t="s">
        <v>255</v>
      </c>
      <c r="S785" t="s">
        <v>251</v>
      </c>
      <c r="T785" t="n">
        <v>5</v>
      </c>
    </row>
    <row r="786" spans="1:20">
      <c r="A786" s="1" t="n">
        <v>34515</v>
      </c>
      <c r="B786" t="s">
        <v>301</v>
      </c>
      <c r="C786" t="n">
        <v>2</v>
      </c>
      <c r="D786" t="n">
        <v>20</v>
      </c>
      <c r="E786" t="s">
        <v>249</v>
      </c>
      <c r="F786" t="n">
        <v>3201</v>
      </c>
      <c r="G786" t="s">
        <v>250</v>
      </c>
      <c r="H786" t="s">
        <v>251</v>
      </c>
      <c r="I786" t="n">
        <v>5</v>
      </c>
      <c r="J786" t="n">
        <v>458</v>
      </c>
      <c r="K786" t="s">
        <v>252</v>
      </c>
      <c r="L786" t="n">
        <v>85</v>
      </c>
      <c r="M786" t="n">
        <v>0.23</v>
      </c>
      <c r="N786" t="n">
        <v>20.4</v>
      </c>
      <c r="O786" t="s">
        <v>299</v>
      </c>
      <c r="P786" t="s">
        <v>275</v>
      </c>
      <c r="Q786" t="s">
        <v>275</v>
      </c>
      <c r="R786" t="s">
        <v>255</v>
      </c>
      <c r="S786" t="s">
        <v>251</v>
      </c>
      <c r="T786" t="n">
        <v>5</v>
      </c>
    </row>
    <row r="787" spans="1:20">
      <c r="A787" s="1" t="n">
        <v>34515</v>
      </c>
      <c r="B787" t="s">
        <v>301</v>
      </c>
      <c r="C787" t="n">
        <v>3</v>
      </c>
      <c r="D787" t="n">
        <v>20</v>
      </c>
      <c r="E787" t="s">
        <v>249</v>
      </c>
      <c r="F787" t="n">
        <v>3201</v>
      </c>
      <c r="G787" t="s">
        <v>250</v>
      </c>
      <c r="H787" t="s">
        <v>251</v>
      </c>
      <c r="I787" t="n">
        <v>5</v>
      </c>
      <c r="J787" t="n">
        <v>458</v>
      </c>
      <c r="K787" t="s">
        <v>252</v>
      </c>
      <c r="L787" t="n">
        <v>213</v>
      </c>
      <c r="M787" t="n">
        <v>0.02</v>
      </c>
      <c r="N787" t="n">
        <v>45.4</v>
      </c>
      <c r="O787" t="s">
        <v>299</v>
      </c>
      <c r="P787" t="s">
        <v>275</v>
      </c>
      <c r="Q787" t="s">
        <v>275</v>
      </c>
      <c r="R787" t="s">
        <v>255</v>
      </c>
      <c r="S787" t="s">
        <v>251</v>
      </c>
      <c r="T787" t="n">
        <v>5</v>
      </c>
    </row>
    <row r="788" spans="1:20">
      <c r="A788" s="1" t="n">
        <v>34515</v>
      </c>
      <c r="B788" t="s">
        <v>301</v>
      </c>
      <c r="C788" t="n">
        <v>4</v>
      </c>
      <c r="D788" t="n">
        <v>20</v>
      </c>
      <c r="E788" t="s">
        <v>249</v>
      </c>
      <c r="F788" t="n">
        <v>3201</v>
      </c>
      <c r="G788" t="s">
        <v>250</v>
      </c>
      <c r="H788" t="s">
        <v>251</v>
      </c>
      <c r="I788" t="n">
        <v>5</v>
      </c>
      <c r="J788" t="n">
        <v>458</v>
      </c>
      <c r="K788" t="s">
        <v>252</v>
      </c>
      <c r="L788" t="n">
        <v>468</v>
      </c>
      <c r="M788" t="n">
        <v>0.21</v>
      </c>
      <c r="N788" t="n">
        <v>20.8</v>
      </c>
      <c r="O788" t="s">
        <v>299</v>
      </c>
      <c r="P788" t="s">
        <v>275</v>
      </c>
      <c r="Q788" t="s">
        <v>275</v>
      </c>
      <c r="R788" t="s">
        <v>255</v>
      </c>
      <c r="S788" t="s">
        <v>251</v>
      </c>
      <c r="T788" t="n">
        <v>5</v>
      </c>
    </row>
    <row r="789" spans="1:20">
      <c r="A789" s="1" t="n">
        <v>34515</v>
      </c>
      <c r="B789" t="s">
        <v>301</v>
      </c>
      <c r="C789" t="n">
        <v>5</v>
      </c>
      <c r="D789" t="n">
        <v>20</v>
      </c>
      <c r="E789" t="s">
        <v>249</v>
      </c>
      <c r="F789" t="n">
        <v>3201</v>
      </c>
      <c r="G789" t="s">
        <v>250</v>
      </c>
      <c r="H789" t="s">
        <v>251</v>
      </c>
      <c r="I789" t="n">
        <v>5</v>
      </c>
      <c r="J789" t="n">
        <v>458</v>
      </c>
      <c r="K789" t="s">
        <v>252</v>
      </c>
      <c r="L789" t="n">
        <v>103</v>
      </c>
      <c r="M789" t="n">
        <v>0.04</v>
      </c>
      <c r="N789" t="n">
        <v>45.5</v>
      </c>
      <c r="O789" t="s">
        <v>299</v>
      </c>
      <c r="P789" t="s">
        <v>275</v>
      </c>
      <c r="Q789" t="s">
        <v>275</v>
      </c>
      <c r="R789" t="s">
        <v>255</v>
      </c>
      <c r="S789" t="s">
        <v>251</v>
      </c>
      <c r="T789" t="n">
        <v>5</v>
      </c>
    </row>
    <row r="790" spans="1:20">
      <c r="A790" s="1" t="n">
        <v>34515</v>
      </c>
      <c r="B790" t="s">
        <v>301</v>
      </c>
      <c r="C790" t="n">
        <v>6</v>
      </c>
      <c r="D790" t="n">
        <v>20</v>
      </c>
      <c r="E790" t="s">
        <v>249</v>
      </c>
      <c r="F790" t="n">
        <v>3201</v>
      </c>
      <c r="G790" t="s">
        <v>250</v>
      </c>
      <c r="H790" t="s">
        <v>251</v>
      </c>
      <c r="I790" t="n">
        <v>5</v>
      </c>
      <c r="J790" t="n">
        <v>458</v>
      </c>
      <c r="K790" t="s">
        <v>252</v>
      </c>
      <c r="L790" t="n">
        <v>339</v>
      </c>
      <c r="M790" t="n">
        <v>0.2</v>
      </c>
      <c r="N790" t="n">
        <v>20.8</v>
      </c>
      <c r="O790" t="s">
        <v>299</v>
      </c>
      <c r="P790" t="s">
        <v>275</v>
      </c>
      <c r="Q790" t="s">
        <v>275</v>
      </c>
      <c r="R790" t="s">
        <v>255</v>
      </c>
      <c r="S790" t="s">
        <v>251</v>
      </c>
      <c r="T790" t="n">
        <v>5</v>
      </c>
    </row>
    <row r="791" spans="1:20">
      <c r="A791" s="1" t="n">
        <v>34515</v>
      </c>
      <c r="B791" t="s">
        <v>248</v>
      </c>
      <c r="C791" t="n">
        <v>1</v>
      </c>
      <c r="D791" t="n">
        <v>213</v>
      </c>
      <c r="E791" t="s">
        <v>256</v>
      </c>
      <c r="F791" t="n">
        <v>3201</v>
      </c>
      <c r="G791" t="s">
        <v>250</v>
      </c>
      <c r="H791" t="s">
        <v>251</v>
      </c>
      <c r="I791" t="n">
        <v>5</v>
      </c>
      <c r="J791" t="n">
        <v>595</v>
      </c>
      <c r="K791" t="s">
        <v>290</v>
      </c>
      <c r="L791" t="n">
        <v>225</v>
      </c>
      <c r="M791" t="n">
        <v>0</v>
      </c>
      <c r="N791" t="n">
        <v>0</v>
      </c>
    </row>
    <row r="792" spans="1:20">
      <c r="A792" s="1" t="n">
        <v>34515</v>
      </c>
      <c r="B792" t="s">
        <v>248</v>
      </c>
      <c r="C792" t="n">
        <v>3</v>
      </c>
      <c r="D792" t="n">
        <v>20</v>
      </c>
      <c r="E792" t="s">
        <v>249</v>
      </c>
      <c r="F792" t="n">
        <v>3201</v>
      </c>
      <c r="G792" t="s">
        <v>250</v>
      </c>
      <c r="H792" t="s">
        <v>251</v>
      </c>
      <c r="I792" t="n">
        <v>5</v>
      </c>
      <c r="J792" t="n">
        <v>458</v>
      </c>
      <c r="K792" t="s">
        <v>252</v>
      </c>
      <c r="L792" t="n">
        <v>102</v>
      </c>
      <c r="M792" t="n">
        <v>0.2</v>
      </c>
      <c r="N792" t="n">
        <v>21.2</v>
      </c>
      <c r="O792" t="s">
        <v>253</v>
      </c>
      <c r="P792" t="s">
        <v>254</v>
      </c>
      <c r="Q792" t="s">
        <v>254</v>
      </c>
      <c r="R792" t="s">
        <v>255</v>
      </c>
      <c r="S792" t="s">
        <v>251</v>
      </c>
      <c r="T792" t="n">
        <v>5</v>
      </c>
    </row>
    <row r="793" spans="1:20">
      <c r="A793" s="1" t="n">
        <v>34515</v>
      </c>
      <c r="B793" t="s">
        <v>248</v>
      </c>
      <c r="C793" t="n">
        <v>4</v>
      </c>
      <c r="D793" t="n">
        <v>20</v>
      </c>
      <c r="E793" t="s">
        <v>249</v>
      </c>
      <c r="F793" t="n">
        <v>3201</v>
      </c>
      <c r="G793" t="s">
        <v>250</v>
      </c>
      <c r="H793" t="s">
        <v>251</v>
      </c>
      <c r="I793" t="n">
        <v>5</v>
      </c>
      <c r="J793" t="n">
        <v>458</v>
      </c>
      <c r="K793" t="s">
        <v>252</v>
      </c>
      <c r="L793" t="n">
        <v>266</v>
      </c>
      <c r="M793" t="n">
        <v>0.02</v>
      </c>
      <c r="N793" t="n">
        <v>45.6</v>
      </c>
      <c r="O793" t="s">
        <v>253</v>
      </c>
      <c r="P793" t="s">
        <v>254</v>
      </c>
      <c r="Q793" t="s">
        <v>254</v>
      </c>
      <c r="R793" t="s">
        <v>255</v>
      </c>
      <c r="S793" t="s">
        <v>251</v>
      </c>
      <c r="T793" t="n">
        <v>5</v>
      </c>
    </row>
    <row r="794" spans="1:20">
      <c r="A794" s="1" t="n">
        <v>34515</v>
      </c>
      <c r="B794" t="s">
        <v>248</v>
      </c>
      <c r="C794" t="n">
        <v>5</v>
      </c>
      <c r="D794" t="n">
        <v>20</v>
      </c>
      <c r="E794" t="s">
        <v>249</v>
      </c>
      <c r="F794" t="n">
        <v>3201</v>
      </c>
      <c r="G794" t="s">
        <v>250</v>
      </c>
      <c r="H794" t="s">
        <v>251</v>
      </c>
      <c r="I794" t="n">
        <v>5</v>
      </c>
      <c r="J794" t="n">
        <v>458</v>
      </c>
      <c r="K794" t="s">
        <v>252</v>
      </c>
      <c r="L794" t="n">
        <v>361</v>
      </c>
      <c r="M794" t="n">
        <v>0.07000000000000001</v>
      </c>
      <c r="N794" t="n">
        <v>32.2</v>
      </c>
      <c r="O794" t="s">
        <v>253</v>
      </c>
      <c r="P794" t="s">
        <v>254</v>
      </c>
      <c r="Q794" t="s">
        <v>254</v>
      </c>
      <c r="R794" t="s">
        <v>255</v>
      </c>
      <c r="S794" t="s">
        <v>251</v>
      </c>
      <c r="T794" t="n">
        <v>5</v>
      </c>
    </row>
    <row r="795" spans="1:20">
      <c r="A795" s="1" t="n">
        <v>34515</v>
      </c>
      <c r="B795" t="s">
        <v>248</v>
      </c>
      <c r="C795" t="n">
        <v>6</v>
      </c>
      <c r="D795" t="n">
        <v>20</v>
      </c>
      <c r="E795" t="s">
        <v>249</v>
      </c>
      <c r="F795" t="n">
        <v>3201</v>
      </c>
      <c r="G795" t="s">
        <v>250</v>
      </c>
      <c r="H795" t="s">
        <v>251</v>
      </c>
      <c r="I795" t="n">
        <v>5</v>
      </c>
      <c r="J795" t="n">
        <v>458</v>
      </c>
      <c r="K795" t="s">
        <v>252</v>
      </c>
      <c r="L795" t="n">
        <v>294</v>
      </c>
      <c r="M795" t="n">
        <v>0.07000000000000001</v>
      </c>
      <c r="N795" t="n">
        <v>32.4</v>
      </c>
      <c r="O795" t="s">
        <v>253</v>
      </c>
      <c r="P795" t="s">
        <v>254</v>
      </c>
      <c r="Q795" t="s">
        <v>254</v>
      </c>
      <c r="R795" t="s">
        <v>255</v>
      </c>
      <c r="S795" t="s">
        <v>251</v>
      </c>
      <c r="T795" t="n">
        <v>5</v>
      </c>
    </row>
    <row r="796" spans="1:20">
      <c r="A796" s="1" t="n">
        <v>34515</v>
      </c>
      <c r="B796" t="s">
        <v>248</v>
      </c>
      <c r="C796" t="n">
        <v>7</v>
      </c>
      <c r="D796" t="n">
        <v>20</v>
      </c>
      <c r="E796" t="s">
        <v>249</v>
      </c>
      <c r="F796" t="n">
        <v>3201</v>
      </c>
      <c r="G796" t="s">
        <v>250</v>
      </c>
      <c r="H796" t="s">
        <v>251</v>
      </c>
      <c r="I796" t="n">
        <v>5</v>
      </c>
      <c r="J796" t="n">
        <v>458</v>
      </c>
      <c r="K796" t="s">
        <v>252</v>
      </c>
      <c r="L796" t="n">
        <v>423</v>
      </c>
      <c r="M796" t="n">
        <v>0.04</v>
      </c>
      <c r="N796" t="n">
        <v>38.1</v>
      </c>
      <c r="O796" t="s">
        <v>253</v>
      </c>
      <c r="P796" t="s">
        <v>254</v>
      </c>
      <c r="Q796" t="s">
        <v>254</v>
      </c>
      <c r="R796" t="s">
        <v>255</v>
      </c>
      <c r="S796" t="s">
        <v>251</v>
      </c>
      <c r="T796" t="n">
        <v>5</v>
      </c>
    </row>
    <row r="797" spans="1:20">
      <c r="A797" s="1" t="n">
        <v>34546</v>
      </c>
      <c r="B797" t="s">
        <v>301</v>
      </c>
      <c r="C797" t="n">
        <v>1</v>
      </c>
      <c r="D797" t="n">
        <v>20</v>
      </c>
      <c r="E797" t="s">
        <v>249</v>
      </c>
      <c r="F797" t="n">
        <v>3201</v>
      </c>
      <c r="G797" t="s">
        <v>250</v>
      </c>
      <c r="H797" t="s">
        <v>251</v>
      </c>
      <c r="I797" t="n">
        <v>5</v>
      </c>
      <c r="J797" t="n">
        <v>160</v>
      </c>
      <c r="K797" t="s">
        <v>280</v>
      </c>
      <c r="L797" t="n">
        <v>651</v>
      </c>
      <c r="M797" t="n">
        <v>0.02</v>
      </c>
      <c r="N797" t="n">
        <v>54</v>
      </c>
      <c r="O797" t="s">
        <v>299</v>
      </c>
      <c r="P797" t="s">
        <v>275</v>
      </c>
      <c r="Q797" t="s">
        <v>275</v>
      </c>
      <c r="R797" t="s">
        <v>255</v>
      </c>
      <c r="S797" t="s">
        <v>251</v>
      </c>
      <c r="T797" t="n">
        <v>5</v>
      </c>
    </row>
    <row r="798" spans="1:20">
      <c r="A798" s="1" t="n">
        <v>34546</v>
      </c>
      <c r="B798" t="s">
        <v>301</v>
      </c>
      <c r="C798" t="n">
        <v>2</v>
      </c>
      <c r="D798" t="n">
        <v>20</v>
      </c>
      <c r="E798" t="s">
        <v>249</v>
      </c>
      <c r="F798" t="n">
        <v>3201</v>
      </c>
      <c r="G798" t="s">
        <v>250</v>
      </c>
      <c r="H798" t="s">
        <v>251</v>
      </c>
      <c r="I798" t="n">
        <v>5</v>
      </c>
      <c r="J798" t="n">
        <v>458</v>
      </c>
      <c r="K798" t="s">
        <v>252</v>
      </c>
      <c r="L798" t="n">
        <v>384</v>
      </c>
      <c r="M798" t="n">
        <v>0.03</v>
      </c>
      <c r="N798" t="n">
        <v>45.3</v>
      </c>
      <c r="O798" t="s">
        <v>299</v>
      </c>
      <c r="P798" t="s">
        <v>275</v>
      </c>
      <c r="Q798" t="s">
        <v>275</v>
      </c>
      <c r="R798" t="s">
        <v>255</v>
      </c>
      <c r="S798" t="s">
        <v>251</v>
      </c>
      <c r="T798" t="n">
        <v>5</v>
      </c>
    </row>
    <row r="799" spans="1:20">
      <c r="A799" s="1" t="n">
        <v>34546</v>
      </c>
      <c r="B799" t="s">
        <v>301</v>
      </c>
      <c r="C799" t="n">
        <v>3</v>
      </c>
      <c r="D799" t="n">
        <v>20</v>
      </c>
      <c r="E799" t="s">
        <v>249</v>
      </c>
      <c r="F799" t="n">
        <v>3201</v>
      </c>
      <c r="G799" t="s">
        <v>250</v>
      </c>
      <c r="H799" t="s">
        <v>251</v>
      </c>
      <c r="I799" t="n">
        <v>5</v>
      </c>
      <c r="J799" t="n">
        <v>458</v>
      </c>
      <c r="K799" t="s">
        <v>252</v>
      </c>
      <c r="L799" t="n">
        <v>349</v>
      </c>
      <c r="M799" t="n">
        <v>0.21</v>
      </c>
      <c r="N799" t="n">
        <v>20.8</v>
      </c>
      <c r="O799" t="s">
        <v>299</v>
      </c>
      <c r="P799" t="s">
        <v>275</v>
      </c>
      <c r="Q799" t="s">
        <v>275</v>
      </c>
      <c r="R799" t="s">
        <v>255</v>
      </c>
      <c r="S799" t="s">
        <v>251</v>
      </c>
      <c r="T799" t="n">
        <v>5</v>
      </c>
    </row>
    <row r="800" spans="1:20">
      <c r="A800" s="1" t="n">
        <v>34546</v>
      </c>
      <c r="B800" t="s">
        <v>301</v>
      </c>
      <c r="C800" t="n">
        <v>4</v>
      </c>
      <c r="D800" t="n">
        <v>20</v>
      </c>
      <c r="E800" t="s">
        <v>249</v>
      </c>
      <c r="F800" t="n">
        <v>3201</v>
      </c>
      <c r="G800" t="s">
        <v>250</v>
      </c>
      <c r="H800" t="s">
        <v>251</v>
      </c>
      <c r="I800" t="n">
        <v>5</v>
      </c>
      <c r="J800" t="n">
        <v>712</v>
      </c>
      <c r="K800" t="s">
        <v>300</v>
      </c>
      <c r="L800" t="n">
        <v>675</v>
      </c>
      <c r="M800" t="n">
        <v>0.06</v>
      </c>
      <c r="N800" t="n">
        <v>43.6</v>
      </c>
      <c r="O800" t="s">
        <v>299</v>
      </c>
      <c r="P800" t="s">
        <v>275</v>
      </c>
      <c r="Q800" t="s">
        <v>275</v>
      </c>
      <c r="R800" t="s">
        <v>255</v>
      </c>
      <c r="S800" t="s">
        <v>251</v>
      </c>
      <c r="T800" t="n">
        <v>5</v>
      </c>
    </row>
    <row r="801" spans="1:20">
      <c r="A801" s="1" t="n">
        <v>34546</v>
      </c>
      <c r="B801" t="s">
        <v>248</v>
      </c>
      <c r="C801" t="n">
        <v>1</v>
      </c>
      <c r="D801" t="n">
        <v>20</v>
      </c>
      <c r="E801" t="s">
        <v>249</v>
      </c>
      <c r="F801" t="n">
        <v>3201</v>
      </c>
      <c r="G801" t="s">
        <v>250</v>
      </c>
      <c r="H801" t="s">
        <v>251</v>
      </c>
      <c r="I801" t="n">
        <v>5</v>
      </c>
      <c r="J801" t="n">
        <v>458</v>
      </c>
      <c r="K801" t="s">
        <v>252</v>
      </c>
      <c r="L801" t="n">
        <v>99</v>
      </c>
      <c r="M801" t="n">
        <v>0.2</v>
      </c>
      <c r="N801" t="n">
        <v>21.1</v>
      </c>
      <c r="O801" t="s">
        <v>253</v>
      </c>
      <c r="P801" t="s">
        <v>254</v>
      </c>
      <c r="Q801" t="s">
        <v>254</v>
      </c>
      <c r="R801" t="s">
        <v>255</v>
      </c>
      <c r="S801" t="s">
        <v>251</v>
      </c>
      <c r="T801" t="n">
        <v>5</v>
      </c>
    </row>
    <row r="802" spans="1:20">
      <c r="A802" s="1" t="n">
        <v>34546</v>
      </c>
      <c r="B802" t="s">
        <v>248</v>
      </c>
      <c r="C802" t="n">
        <v>3</v>
      </c>
      <c r="D802" t="n">
        <v>20</v>
      </c>
      <c r="E802" t="s">
        <v>249</v>
      </c>
      <c r="F802" t="n">
        <v>3201</v>
      </c>
      <c r="G802" t="s">
        <v>250</v>
      </c>
      <c r="H802" t="s">
        <v>251</v>
      </c>
      <c r="I802" t="n">
        <v>5</v>
      </c>
      <c r="J802" t="n">
        <v>458</v>
      </c>
      <c r="K802" t="s">
        <v>252</v>
      </c>
      <c r="L802" t="n">
        <v>501</v>
      </c>
      <c r="M802" t="n">
        <v>0.07000000000000001</v>
      </c>
      <c r="N802" t="n">
        <v>32.6</v>
      </c>
      <c r="O802" t="s">
        <v>253</v>
      </c>
      <c r="P802" t="s">
        <v>254</v>
      </c>
      <c r="Q802" t="s">
        <v>254</v>
      </c>
      <c r="R802" t="s">
        <v>255</v>
      </c>
      <c r="S802" t="s">
        <v>251</v>
      </c>
      <c r="T802" t="n">
        <v>5</v>
      </c>
    </row>
    <row r="803" spans="1:20">
      <c r="A803" s="1" t="n">
        <v>34546</v>
      </c>
      <c r="B803" t="s">
        <v>248</v>
      </c>
      <c r="C803" t="n">
        <v>4</v>
      </c>
      <c r="D803" t="n">
        <v>20</v>
      </c>
      <c r="E803" t="s">
        <v>249</v>
      </c>
      <c r="F803" t="n">
        <v>3201</v>
      </c>
      <c r="G803" t="s">
        <v>250</v>
      </c>
      <c r="H803" t="s">
        <v>251</v>
      </c>
      <c r="I803" t="n">
        <v>5</v>
      </c>
      <c r="J803" t="n">
        <v>458</v>
      </c>
      <c r="K803" t="s">
        <v>252</v>
      </c>
      <c r="L803" t="n">
        <v>234</v>
      </c>
      <c r="M803" t="n">
        <v>0.04</v>
      </c>
      <c r="N803" t="n">
        <v>37.9</v>
      </c>
      <c r="O803" t="s">
        <v>253</v>
      </c>
      <c r="P803" t="s">
        <v>254</v>
      </c>
      <c r="Q803" t="s">
        <v>254</v>
      </c>
      <c r="R803" t="s">
        <v>255</v>
      </c>
      <c r="S803" t="s">
        <v>251</v>
      </c>
      <c r="T803" t="n">
        <v>5</v>
      </c>
    </row>
    <row r="804" spans="1:20">
      <c r="A804" s="1" t="n">
        <v>34546</v>
      </c>
      <c r="B804" t="s">
        <v>248</v>
      </c>
      <c r="C804" t="n">
        <v>5</v>
      </c>
      <c r="D804" t="n">
        <v>20</v>
      </c>
      <c r="E804" t="s">
        <v>249</v>
      </c>
      <c r="F804" t="n">
        <v>3201</v>
      </c>
      <c r="G804" t="s">
        <v>250</v>
      </c>
      <c r="H804" t="s">
        <v>251</v>
      </c>
      <c r="I804" t="n">
        <v>5</v>
      </c>
      <c r="J804" t="n">
        <v>458</v>
      </c>
      <c r="K804" t="s">
        <v>252</v>
      </c>
      <c r="L804" t="n">
        <v>231</v>
      </c>
      <c r="M804" t="n">
        <v>0.04</v>
      </c>
      <c r="N804" t="n">
        <v>38.3</v>
      </c>
      <c r="O804" t="s">
        <v>253</v>
      </c>
      <c r="P804" t="s">
        <v>254</v>
      </c>
      <c r="Q804" t="s">
        <v>254</v>
      </c>
      <c r="R804" t="s">
        <v>255</v>
      </c>
      <c r="S804" t="s">
        <v>251</v>
      </c>
      <c r="T804" t="n">
        <v>5</v>
      </c>
    </row>
    <row r="805" spans="1:20">
      <c r="A805" s="1" t="n">
        <v>34546</v>
      </c>
      <c r="B805" t="s">
        <v>248</v>
      </c>
      <c r="C805" t="n">
        <v>6</v>
      </c>
      <c r="D805" t="n">
        <v>20</v>
      </c>
      <c r="E805" t="s">
        <v>249</v>
      </c>
      <c r="F805" t="n">
        <v>3201</v>
      </c>
      <c r="G805" t="s">
        <v>250</v>
      </c>
      <c r="H805" t="s">
        <v>251</v>
      </c>
      <c r="I805" t="n">
        <v>5</v>
      </c>
      <c r="J805" t="n">
        <v>458</v>
      </c>
      <c r="K805" t="s">
        <v>252</v>
      </c>
      <c r="L805" t="n">
        <v>203</v>
      </c>
      <c r="M805" t="n">
        <v>0.02</v>
      </c>
      <c r="N805" t="n">
        <v>45.2</v>
      </c>
      <c r="O805" t="s">
        <v>253</v>
      </c>
      <c r="P805" t="s">
        <v>254</v>
      </c>
      <c r="Q805" t="s">
        <v>254</v>
      </c>
      <c r="R805" t="s">
        <v>255</v>
      </c>
      <c r="S805" t="s">
        <v>251</v>
      </c>
      <c r="T805" t="n">
        <v>5</v>
      </c>
    </row>
    <row r="806" spans="1:20">
      <c r="A806" s="1" t="n">
        <v>34546</v>
      </c>
      <c r="B806" t="s">
        <v>263</v>
      </c>
      <c r="C806" t="n">
        <v>1</v>
      </c>
      <c r="D806" t="n">
        <v>213</v>
      </c>
      <c r="E806" t="s">
        <v>256</v>
      </c>
      <c r="F806" t="n">
        <v>3201</v>
      </c>
      <c r="G806" t="s">
        <v>250</v>
      </c>
      <c r="H806" t="s">
        <v>251</v>
      </c>
      <c r="I806" t="n">
        <v>5</v>
      </c>
      <c r="J806" t="n">
        <v>785</v>
      </c>
      <c r="K806" t="s">
        <v>281</v>
      </c>
      <c r="L806" t="n">
        <v>40</v>
      </c>
      <c r="M806" t="n">
        <v>0</v>
      </c>
      <c r="N806" t="n">
        <v>0</v>
      </c>
    </row>
    <row r="807" spans="1:20">
      <c r="A807" s="1" t="n">
        <v>34577</v>
      </c>
      <c r="B807" t="s">
        <v>301</v>
      </c>
      <c r="C807" t="n">
        <v>1</v>
      </c>
      <c r="D807" t="n">
        <v>20</v>
      </c>
      <c r="E807" t="s">
        <v>249</v>
      </c>
      <c r="F807" t="n">
        <v>3201</v>
      </c>
      <c r="G807" t="s">
        <v>250</v>
      </c>
      <c r="H807" t="s">
        <v>251</v>
      </c>
      <c r="I807" t="n">
        <v>5</v>
      </c>
      <c r="J807" t="n">
        <v>458</v>
      </c>
      <c r="K807" t="s">
        <v>252</v>
      </c>
      <c r="L807" t="n">
        <v>399</v>
      </c>
      <c r="M807" t="n">
        <v>0.22</v>
      </c>
      <c r="N807" t="n">
        <v>20.8</v>
      </c>
      <c r="O807" t="s">
        <v>299</v>
      </c>
      <c r="P807" t="s">
        <v>275</v>
      </c>
      <c r="Q807" t="s">
        <v>275</v>
      </c>
      <c r="R807" t="s">
        <v>255</v>
      </c>
      <c r="S807" t="s">
        <v>251</v>
      </c>
      <c r="T807" t="n">
        <v>5</v>
      </c>
    </row>
    <row r="808" spans="1:20">
      <c r="A808" s="1" t="n">
        <v>34577</v>
      </c>
      <c r="B808" t="s">
        <v>301</v>
      </c>
      <c r="C808" t="n">
        <v>2</v>
      </c>
      <c r="D808" t="n">
        <v>20</v>
      </c>
      <c r="E808" t="s">
        <v>249</v>
      </c>
      <c r="F808" t="n">
        <v>3201</v>
      </c>
      <c r="G808" t="s">
        <v>250</v>
      </c>
      <c r="H808" t="s">
        <v>251</v>
      </c>
      <c r="I808" t="n">
        <v>5</v>
      </c>
      <c r="J808" t="n">
        <v>458</v>
      </c>
      <c r="K808" t="s">
        <v>252</v>
      </c>
      <c r="L808" t="n">
        <v>307</v>
      </c>
      <c r="M808" t="n">
        <v>0.19</v>
      </c>
      <c r="N808" t="n">
        <v>21.2</v>
      </c>
      <c r="O808" t="s">
        <v>299</v>
      </c>
      <c r="P808" t="s">
        <v>275</v>
      </c>
      <c r="Q808" t="s">
        <v>275</v>
      </c>
      <c r="R808" t="s">
        <v>255</v>
      </c>
      <c r="S808" t="s">
        <v>251</v>
      </c>
      <c r="T808" t="n">
        <v>5</v>
      </c>
    </row>
    <row r="809" spans="1:20">
      <c r="A809" s="1" t="n">
        <v>34577</v>
      </c>
      <c r="B809" t="s">
        <v>301</v>
      </c>
      <c r="C809" t="n">
        <v>3</v>
      </c>
      <c r="D809" t="n">
        <v>20</v>
      </c>
      <c r="E809" t="s">
        <v>249</v>
      </c>
      <c r="F809" t="n">
        <v>3201</v>
      </c>
      <c r="G809" t="s">
        <v>250</v>
      </c>
      <c r="H809" t="s">
        <v>251</v>
      </c>
      <c r="I809" t="n">
        <v>5</v>
      </c>
      <c r="J809" t="n">
        <v>458</v>
      </c>
      <c r="K809" t="s">
        <v>252</v>
      </c>
      <c r="L809" t="n">
        <v>404</v>
      </c>
      <c r="M809" t="n">
        <v>0.03</v>
      </c>
      <c r="N809" t="n">
        <v>54.6</v>
      </c>
      <c r="O809" t="s">
        <v>299</v>
      </c>
      <c r="P809" t="s">
        <v>275</v>
      </c>
      <c r="Q809" t="s">
        <v>275</v>
      </c>
      <c r="R809" t="s">
        <v>255</v>
      </c>
      <c r="S809" t="s">
        <v>251</v>
      </c>
      <c r="T809" t="n">
        <v>5</v>
      </c>
    </row>
    <row r="810" spans="1:20">
      <c r="A810" s="1" t="n">
        <v>34577</v>
      </c>
      <c r="B810" t="s">
        <v>248</v>
      </c>
      <c r="C810" t="n">
        <v>2</v>
      </c>
      <c r="D810" t="n">
        <v>20</v>
      </c>
      <c r="E810" t="s">
        <v>249</v>
      </c>
      <c r="F810" t="n">
        <v>3201</v>
      </c>
      <c r="G810" t="s">
        <v>250</v>
      </c>
      <c r="H810" t="s">
        <v>251</v>
      </c>
      <c r="I810" t="n">
        <v>5</v>
      </c>
      <c r="J810" t="n">
        <v>458</v>
      </c>
      <c r="K810" t="s">
        <v>252</v>
      </c>
      <c r="L810" t="n">
        <v>397</v>
      </c>
      <c r="M810" t="n">
        <v>0.07000000000000001</v>
      </c>
      <c r="N810" t="n">
        <v>32.5</v>
      </c>
      <c r="O810" t="s">
        <v>253</v>
      </c>
      <c r="P810" t="s">
        <v>254</v>
      </c>
      <c r="Q810" t="s">
        <v>254</v>
      </c>
      <c r="R810" t="s">
        <v>255</v>
      </c>
      <c r="S810" t="s">
        <v>251</v>
      </c>
      <c r="T810" t="n">
        <v>5</v>
      </c>
    </row>
    <row r="811" spans="1:20">
      <c r="A811" s="1" t="n">
        <v>34577</v>
      </c>
      <c r="B811" t="s">
        <v>248</v>
      </c>
      <c r="C811" t="n">
        <v>3</v>
      </c>
      <c r="D811" t="n">
        <v>20</v>
      </c>
      <c r="E811" t="s">
        <v>249</v>
      </c>
      <c r="F811" t="n">
        <v>3201</v>
      </c>
      <c r="G811" t="s">
        <v>250</v>
      </c>
      <c r="H811" t="s">
        <v>251</v>
      </c>
      <c r="I811" t="n">
        <v>5</v>
      </c>
      <c r="J811" t="n">
        <v>458</v>
      </c>
      <c r="K811" t="s">
        <v>252</v>
      </c>
      <c r="L811" t="n">
        <v>419</v>
      </c>
      <c r="M811" t="n">
        <v>0.07000000000000001</v>
      </c>
      <c r="N811" t="n">
        <v>32.6</v>
      </c>
      <c r="O811" t="s">
        <v>253</v>
      </c>
      <c r="P811" t="s">
        <v>254</v>
      </c>
      <c r="Q811" t="s">
        <v>254</v>
      </c>
      <c r="R811" t="s">
        <v>255</v>
      </c>
      <c r="S811" t="s">
        <v>251</v>
      </c>
      <c r="T811" t="n">
        <v>5</v>
      </c>
    </row>
    <row r="812" spans="1:20">
      <c r="A812" s="1" t="n">
        <v>34577</v>
      </c>
      <c r="B812" t="s">
        <v>248</v>
      </c>
      <c r="C812" t="n">
        <v>4</v>
      </c>
      <c r="D812" t="n">
        <v>20</v>
      </c>
      <c r="E812" t="s">
        <v>249</v>
      </c>
      <c r="F812" t="n">
        <v>3201</v>
      </c>
      <c r="G812" t="s">
        <v>250</v>
      </c>
      <c r="H812" t="s">
        <v>251</v>
      </c>
      <c r="I812" t="n">
        <v>5</v>
      </c>
      <c r="J812" t="n">
        <v>458</v>
      </c>
      <c r="K812" t="s">
        <v>252</v>
      </c>
      <c r="L812" t="n">
        <v>232</v>
      </c>
      <c r="M812" t="n">
        <v>0.04</v>
      </c>
      <c r="N812" t="n">
        <v>38.5</v>
      </c>
      <c r="O812" t="s">
        <v>253</v>
      </c>
      <c r="P812" t="s">
        <v>254</v>
      </c>
      <c r="Q812" t="s">
        <v>254</v>
      </c>
      <c r="R812" t="s">
        <v>255</v>
      </c>
      <c r="S812" t="s">
        <v>251</v>
      </c>
      <c r="T812" t="n">
        <v>5</v>
      </c>
    </row>
    <row r="813" spans="1:20">
      <c r="A813" s="1" t="n">
        <v>34577</v>
      </c>
      <c r="B813" t="s">
        <v>248</v>
      </c>
      <c r="C813" t="n">
        <v>5</v>
      </c>
      <c r="D813" t="n">
        <v>20</v>
      </c>
      <c r="E813" t="s">
        <v>249</v>
      </c>
      <c r="F813" t="n">
        <v>3201</v>
      </c>
      <c r="G813" t="s">
        <v>250</v>
      </c>
      <c r="H813" t="s">
        <v>251</v>
      </c>
      <c r="I813" t="n">
        <v>5</v>
      </c>
      <c r="J813" t="n">
        <v>458</v>
      </c>
      <c r="K813" t="s">
        <v>252</v>
      </c>
      <c r="L813" t="n">
        <v>153</v>
      </c>
      <c r="M813" t="n">
        <v>0.02</v>
      </c>
      <c r="N813" t="n">
        <v>45.8</v>
      </c>
      <c r="O813" t="s">
        <v>253</v>
      </c>
      <c r="P813" t="s">
        <v>254</v>
      </c>
      <c r="Q813" t="s">
        <v>254</v>
      </c>
      <c r="R813" t="s">
        <v>255</v>
      </c>
      <c r="S813" t="s">
        <v>251</v>
      </c>
      <c r="T813" t="n">
        <v>5</v>
      </c>
    </row>
    <row r="814" spans="1:20">
      <c r="A814" s="1" t="n">
        <v>34577</v>
      </c>
      <c r="B814" t="s">
        <v>248</v>
      </c>
      <c r="C814" t="n">
        <v>6</v>
      </c>
      <c r="D814" t="n">
        <v>20</v>
      </c>
      <c r="E814" t="s">
        <v>249</v>
      </c>
      <c r="F814" t="n">
        <v>3201</v>
      </c>
      <c r="G814" t="s">
        <v>250</v>
      </c>
      <c r="H814" t="s">
        <v>251</v>
      </c>
      <c r="I814" t="n">
        <v>5</v>
      </c>
      <c r="J814" t="n">
        <v>458</v>
      </c>
      <c r="K814" t="s">
        <v>252</v>
      </c>
      <c r="L814" t="n">
        <v>200</v>
      </c>
      <c r="M814" t="n">
        <v>0.02</v>
      </c>
      <c r="N814" t="n">
        <v>45.8</v>
      </c>
      <c r="O814" t="s">
        <v>253</v>
      </c>
      <c r="P814" t="s">
        <v>254</v>
      </c>
      <c r="Q814" t="s">
        <v>254</v>
      </c>
      <c r="R814" t="s">
        <v>255</v>
      </c>
      <c r="S814" t="s">
        <v>251</v>
      </c>
      <c r="T814" t="n">
        <v>5</v>
      </c>
    </row>
    <row r="815" spans="1:20">
      <c r="A815" s="1" t="n">
        <v>34577</v>
      </c>
      <c r="B815" t="s">
        <v>258</v>
      </c>
      <c r="C815" t="n">
        <v>1</v>
      </c>
      <c r="D815" t="n">
        <v>213</v>
      </c>
      <c r="E815" t="s">
        <v>256</v>
      </c>
      <c r="F815" t="n">
        <v>3201</v>
      </c>
      <c r="G815" t="s">
        <v>250</v>
      </c>
      <c r="H815" t="s">
        <v>251</v>
      </c>
      <c r="I815" t="n">
        <v>5</v>
      </c>
      <c r="J815" t="n">
        <v>785</v>
      </c>
      <c r="K815" t="s">
        <v>281</v>
      </c>
      <c r="L815" t="n">
        <v>1</v>
      </c>
      <c r="M815" t="n">
        <v>0</v>
      </c>
      <c r="N815" t="n">
        <v>0</v>
      </c>
    </row>
    <row r="816" spans="1:20">
      <c r="A816" s="1" t="n">
        <v>34607</v>
      </c>
      <c r="B816" t="s">
        <v>301</v>
      </c>
      <c r="C816" t="n">
        <v>1</v>
      </c>
      <c r="D816" t="n">
        <v>20</v>
      </c>
      <c r="E816" t="s">
        <v>249</v>
      </c>
      <c r="F816" t="n">
        <v>3201</v>
      </c>
      <c r="G816" t="s">
        <v>250</v>
      </c>
      <c r="H816" t="s">
        <v>251</v>
      </c>
      <c r="I816" t="n">
        <v>5</v>
      </c>
      <c r="J816" t="n">
        <v>160</v>
      </c>
      <c r="K816" t="s">
        <v>280</v>
      </c>
      <c r="L816" t="n">
        <v>309</v>
      </c>
      <c r="M816" t="n">
        <v>0.06</v>
      </c>
      <c r="N816" t="n">
        <v>35.4</v>
      </c>
      <c r="O816" t="s">
        <v>299</v>
      </c>
      <c r="P816" t="s">
        <v>275</v>
      </c>
      <c r="Q816" t="s">
        <v>275</v>
      </c>
      <c r="R816" t="s">
        <v>255</v>
      </c>
      <c r="S816" t="s">
        <v>251</v>
      </c>
      <c r="T816" t="n">
        <v>5</v>
      </c>
    </row>
    <row r="817" spans="1:20">
      <c r="A817" s="1" t="n">
        <v>34607</v>
      </c>
      <c r="B817" t="s">
        <v>301</v>
      </c>
      <c r="C817" t="n">
        <v>2</v>
      </c>
      <c r="D817" t="n">
        <v>20</v>
      </c>
      <c r="E817" t="s">
        <v>249</v>
      </c>
      <c r="F817" t="n">
        <v>3201</v>
      </c>
      <c r="G817" t="s">
        <v>250</v>
      </c>
      <c r="H817" t="s">
        <v>251</v>
      </c>
      <c r="I817" t="n">
        <v>5</v>
      </c>
      <c r="J817" t="n">
        <v>160</v>
      </c>
      <c r="K817" t="s">
        <v>280</v>
      </c>
      <c r="L817" t="n">
        <v>250</v>
      </c>
      <c r="M817" t="n">
        <v>0.05</v>
      </c>
      <c r="N817" t="n">
        <v>36.3</v>
      </c>
      <c r="O817" t="s">
        <v>299</v>
      </c>
      <c r="P817" t="s">
        <v>275</v>
      </c>
      <c r="Q817" t="s">
        <v>275</v>
      </c>
      <c r="R817" t="s">
        <v>255</v>
      </c>
      <c r="S817" t="s">
        <v>251</v>
      </c>
      <c r="T817" t="n">
        <v>5</v>
      </c>
    </row>
    <row r="818" spans="1:20">
      <c r="A818" s="1" t="n">
        <v>34607</v>
      </c>
      <c r="B818" t="s">
        <v>301</v>
      </c>
      <c r="C818" t="n">
        <v>3</v>
      </c>
      <c r="D818" t="n">
        <v>20</v>
      </c>
      <c r="E818" t="s">
        <v>249</v>
      </c>
      <c r="F818" t="n">
        <v>3201</v>
      </c>
      <c r="G818" t="s">
        <v>250</v>
      </c>
      <c r="H818" t="s">
        <v>251</v>
      </c>
      <c r="I818" t="n">
        <v>5</v>
      </c>
      <c r="J818" t="n">
        <v>160</v>
      </c>
      <c r="K818" t="s">
        <v>280</v>
      </c>
      <c r="L818" t="n">
        <v>504</v>
      </c>
      <c r="M818" t="n">
        <v>0.02</v>
      </c>
      <c r="N818" t="n">
        <v>53.3</v>
      </c>
      <c r="O818" t="s">
        <v>299</v>
      </c>
      <c r="P818" t="s">
        <v>275</v>
      </c>
      <c r="Q818" t="s">
        <v>275</v>
      </c>
      <c r="R818" t="s">
        <v>255</v>
      </c>
      <c r="S818" t="s">
        <v>251</v>
      </c>
      <c r="T818" t="n">
        <v>5</v>
      </c>
    </row>
    <row r="819" spans="1:20">
      <c r="A819" s="1" t="n">
        <v>34607</v>
      </c>
      <c r="B819" t="s">
        <v>301</v>
      </c>
      <c r="C819" t="n">
        <v>4</v>
      </c>
      <c r="D819" t="n">
        <v>20</v>
      </c>
      <c r="E819" t="s">
        <v>249</v>
      </c>
      <c r="F819" t="n">
        <v>3201</v>
      </c>
      <c r="G819" t="s">
        <v>250</v>
      </c>
      <c r="H819" t="s">
        <v>251</v>
      </c>
      <c r="I819" t="n">
        <v>5</v>
      </c>
      <c r="J819" t="n">
        <v>458</v>
      </c>
      <c r="K819" t="s">
        <v>252</v>
      </c>
      <c r="L819" t="n">
        <v>463</v>
      </c>
      <c r="M819" t="n">
        <v>0.22</v>
      </c>
      <c r="N819" t="n">
        <v>21</v>
      </c>
      <c r="O819" t="s">
        <v>299</v>
      </c>
      <c r="P819" t="s">
        <v>275</v>
      </c>
      <c r="Q819" t="s">
        <v>275</v>
      </c>
      <c r="R819" t="s">
        <v>255</v>
      </c>
      <c r="S819" t="s">
        <v>251</v>
      </c>
      <c r="T819" t="n">
        <v>5</v>
      </c>
    </row>
    <row r="820" spans="1:20">
      <c r="A820" s="1" t="n">
        <v>34607</v>
      </c>
      <c r="B820" t="s">
        <v>248</v>
      </c>
      <c r="C820" t="n">
        <v>2</v>
      </c>
      <c r="D820" t="n">
        <v>20</v>
      </c>
      <c r="E820" t="s">
        <v>249</v>
      </c>
      <c r="F820" t="n">
        <v>3201</v>
      </c>
      <c r="G820" t="s">
        <v>250</v>
      </c>
      <c r="H820" t="s">
        <v>251</v>
      </c>
      <c r="I820" t="n">
        <v>5</v>
      </c>
      <c r="J820" t="n">
        <v>458</v>
      </c>
      <c r="K820" t="s">
        <v>252</v>
      </c>
      <c r="L820" t="n">
        <v>409</v>
      </c>
      <c r="M820" t="n">
        <v>0.07000000000000001</v>
      </c>
      <c r="N820" t="n">
        <v>32.5</v>
      </c>
      <c r="O820" t="s">
        <v>253</v>
      </c>
      <c r="P820" t="s">
        <v>254</v>
      </c>
      <c r="Q820" t="s">
        <v>254</v>
      </c>
      <c r="R820" t="s">
        <v>255</v>
      </c>
      <c r="S820" t="s">
        <v>251</v>
      </c>
      <c r="T820" t="n">
        <v>5</v>
      </c>
    </row>
    <row r="821" spans="1:20">
      <c r="A821" s="1" t="n">
        <v>34607</v>
      </c>
      <c r="B821" t="s">
        <v>248</v>
      </c>
      <c r="C821" t="n">
        <v>3</v>
      </c>
      <c r="D821" t="n">
        <v>20</v>
      </c>
      <c r="E821" t="s">
        <v>249</v>
      </c>
      <c r="F821" t="n">
        <v>3201</v>
      </c>
      <c r="G821" t="s">
        <v>250</v>
      </c>
      <c r="H821" t="s">
        <v>251</v>
      </c>
      <c r="I821" t="n">
        <v>5</v>
      </c>
      <c r="J821" t="n">
        <v>458</v>
      </c>
      <c r="K821" t="s">
        <v>252</v>
      </c>
      <c r="L821" t="n">
        <v>408</v>
      </c>
      <c r="M821" t="n">
        <v>0.07000000000000001</v>
      </c>
      <c r="N821" t="n">
        <v>32.7</v>
      </c>
      <c r="O821" t="s">
        <v>253</v>
      </c>
      <c r="P821" t="s">
        <v>254</v>
      </c>
      <c r="Q821" t="s">
        <v>254</v>
      </c>
      <c r="R821" t="s">
        <v>255</v>
      </c>
      <c r="S821" t="s">
        <v>251</v>
      </c>
      <c r="T821" t="n">
        <v>5</v>
      </c>
    </row>
    <row r="822" spans="1:20">
      <c r="A822" s="1" t="n">
        <v>34607</v>
      </c>
      <c r="B822" t="s">
        <v>248</v>
      </c>
      <c r="C822" t="n">
        <v>4</v>
      </c>
      <c r="D822" t="n">
        <v>20</v>
      </c>
      <c r="E822" t="s">
        <v>249</v>
      </c>
      <c r="F822" t="n">
        <v>3201</v>
      </c>
      <c r="G822" t="s">
        <v>250</v>
      </c>
      <c r="H822" t="s">
        <v>251</v>
      </c>
      <c r="I822" t="n">
        <v>5</v>
      </c>
      <c r="J822" t="n">
        <v>458</v>
      </c>
      <c r="K822" t="s">
        <v>252</v>
      </c>
      <c r="L822" t="n">
        <v>231</v>
      </c>
      <c r="M822" t="n">
        <v>0.04</v>
      </c>
      <c r="N822" t="n">
        <v>38.2</v>
      </c>
      <c r="O822" t="s">
        <v>253</v>
      </c>
      <c r="P822" t="s">
        <v>254</v>
      </c>
      <c r="Q822" t="s">
        <v>254</v>
      </c>
      <c r="R822" t="s">
        <v>255</v>
      </c>
      <c r="S822" t="s">
        <v>251</v>
      </c>
      <c r="T822" t="n">
        <v>5</v>
      </c>
    </row>
    <row r="823" spans="1:20">
      <c r="A823" s="1" t="n">
        <v>34607</v>
      </c>
      <c r="B823" t="s">
        <v>248</v>
      </c>
      <c r="C823" t="n">
        <v>5</v>
      </c>
      <c r="D823" t="n">
        <v>20</v>
      </c>
      <c r="E823" t="s">
        <v>249</v>
      </c>
      <c r="F823" t="n">
        <v>3201</v>
      </c>
      <c r="G823" t="s">
        <v>250</v>
      </c>
      <c r="H823" t="s">
        <v>251</v>
      </c>
      <c r="I823" t="n">
        <v>5</v>
      </c>
      <c r="J823" t="n">
        <v>458</v>
      </c>
      <c r="K823" t="s">
        <v>252</v>
      </c>
      <c r="L823" t="n">
        <v>317</v>
      </c>
      <c r="M823" t="n">
        <v>0.02</v>
      </c>
      <c r="N823" t="n">
        <v>45.6</v>
      </c>
      <c r="O823" t="s">
        <v>253</v>
      </c>
      <c r="P823" t="s">
        <v>254</v>
      </c>
      <c r="Q823" t="s">
        <v>254</v>
      </c>
      <c r="R823" t="s">
        <v>255</v>
      </c>
      <c r="S823" t="s">
        <v>251</v>
      </c>
      <c r="T823" t="n">
        <v>5</v>
      </c>
    </row>
    <row r="824" spans="1:20">
      <c r="A824" s="1" t="n">
        <v>34607</v>
      </c>
      <c r="B824" t="s">
        <v>248</v>
      </c>
      <c r="C824" t="n">
        <v>6</v>
      </c>
      <c r="D824" t="n">
        <v>20</v>
      </c>
      <c r="E824" t="s">
        <v>249</v>
      </c>
      <c r="F824" t="n">
        <v>3201</v>
      </c>
      <c r="G824" t="s">
        <v>250</v>
      </c>
      <c r="H824" t="s">
        <v>251</v>
      </c>
      <c r="I824" t="n">
        <v>5</v>
      </c>
      <c r="J824" t="n">
        <v>940</v>
      </c>
      <c r="K824" t="s">
        <v>257</v>
      </c>
      <c r="L824" t="n">
        <v>90</v>
      </c>
      <c r="M824" t="n">
        <v>5.5</v>
      </c>
      <c r="N824" t="n">
        <v>10.9</v>
      </c>
      <c r="O824" t="s">
        <v>253</v>
      </c>
      <c r="P824" t="s">
        <v>254</v>
      </c>
      <c r="Q824" t="s">
        <v>254</v>
      </c>
      <c r="R824" t="s">
        <v>255</v>
      </c>
      <c r="S824" t="s">
        <v>251</v>
      </c>
      <c r="T824" t="n">
        <v>5</v>
      </c>
    </row>
    <row r="825" spans="1:20">
      <c r="A825" s="1" t="n">
        <v>34607</v>
      </c>
      <c r="B825" t="s">
        <v>258</v>
      </c>
      <c r="C825" t="n">
        <v>1</v>
      </c>
      <c r="D825" t="n">
        <v>213</v>
      </c>
      <c r="E825" t="s">
        <v>256</v>
      </c>
      <c r="F825" t="n">
        <v>3201</v>
      </c>
      <c r="G825" t="s">
        <v>250</v>
      </c>
      <c r="H825" t="s">
        <v>251</v>
      </c>
      <c r="I825" t="n">
        <v>5</v>
      </c>
      <c r="J825" t="n">
        <v>458</v>
      </c>
      <c r="K825" t="s">
        <v>252</v>
      </c>
      <c r="L825" t="n">
        <v>1</v>
      </c>
      <c r="M825" t="n">
        <v>0</v>
      </c>
      <c r="N825" t="n">
        <v>0</v>
      </c>
    </row>
    <row r="826" spans="1:20">
      <c r="A826" s="1" t="n">
        <v>34607</v>
      </c>
      <c r="B826" t="s">
        <v>258</v>
      </c>
      <c r="C826" t="n">
        <v>2</v>
      </c>
      <c r="D826" t="n">
        <v>213</v>
      </c>
      <c r="E826" t="s">
        <v>256</v>
      </c>
      <c r="F826" t="n">
        <v>3201</v>
      </c>
      <c r="G826" t="s">
        <v>250</v>
      </c>
      <c r="H826" t="s">
        <v>251</v>
      </c>
      <c r="I826" t="n">
        <v>5</v>
      </c>
      <c r="J826" t="n">
        <v>785</v>
      </c>
      <c r="K826" t="s">
        <v>281</v>
      </c>
      <c r="L826" t="n">
        <v>1</v>
      </c>
      <c r="M826" t="n">
        <v>0</v>
      </c>
      <c r="N826" t="n">
        <v>0</v>
      </c>
    </row>
    <row r="827" spans="1:20">
      <c r="A827" s="1" t="n">
        <v>34607</v>
      </c>
      <c r="B827" t="s">
        <v>258</v>
      </c>
      <c r="C827" t="n">
        <v>3</v>
      </c>
      <c r="D827" t="n">
        <v>213</v>
      </c>
      <c r="E827" t="s">
        <v>256</v>
      </c>
      <c r="F827" t="n">
        <v>3201</v>
      </c>
      <c r="G827" t="s">
        <v>250</v>
      </c>
      <c r="H827" t="s">
        <v>251</v>
      </c>
      <c r="I827" t="n">
        <v>5</v>
      </c>
      <c r="J827" t="n">
        <v>785</v>
      </c>
      <c r="K827" t="s">
        <v>281</v>
      </c>
      <c r="L827" t="n">
        <v>1</v>
      </c>
      <c r="M827" t="n">
        <v>0</v>
      </c>
      <c r="N827" t="n">
        <v>0</v>
      </c>
    </row>
    <row r="828" spans="1:20">
      <c r="A828" s="1" t="n">
        <v>34607</v>
      </c>
      <c r="B828" t="s">
        <v>258</v>
      </c>
      <c r="C828" t="n">
        <v>4</v>
      </c>
      <c r="D828" t="n">
        <v>213</v>
      </c>
      <c r="E828" t="s">
        <v>256</v>
      </c>
      <c r="F828" t="n">
        <v>3201</v>
      </c>
      <c r="G828" t="s">
        <v>250</v>
      </c>
      <c r="H828" t="s">
        <v>251</v>
      </c>
      <c r="I828" t="n">
        <v>5</v>
      </c>
      <c r="J828" t="n">
        <v>785</v>
      </c>
      <c r="K828" t="s">
        <v>281</v>
      </c>
      <c r="L828" t="n">
        <v>1</v>
      </c>
      <c r="M828" t="n">
        <v>0</v>
      </c>
      <c r="N828" t="n">
        <v>0</v>
      </c>
    </row>
    <row r="829" spans="1:20">
      <c r="A829" s="1" t="n">
        <v>34638</v>
      </c>
      <c r="B829" t="s">
        <v>301</v>
      </c>
      <c r="C829" t="n">
        <v>1</v>
      </c>
      <c r="D829" t="n">
        <v>20</v>
      </c>
      <c r="E829" t="s">
        <v>249</v>
      </c>
      <c r="F829" t="n">
        <v>3201</v>
      </c>
      <c r="G829" t="s">
        <v>250</v>
      </c>
      <c r="H829" t="s">
        <v>251</v>
      </c>
      <c r="I829" t="n">
        <v>5</v>
      </c>
      <c r="J829" t="n">
        <v>458</v>
      </c>
      <c r="K829" t="s">
        <v>252</v>
      </c>
      <c r="L829" t="n">
        <v>207</v>
      </c>
      <c r="M829" t="n">
        <v>0.03</v>
      </c>
      <c r="N829" t="n">
        <v>45.9</v>
      </c>
      <c r="O829" t="s">
        <v>299</v>
      </c>
      <c r="P829" t="s">
        <v>275</v>
      </c>
      <c r="Q829" t="s">
        <v>275</v>
      </c>
      <c r="R829" t="s">
        <v>255</v>
      </c>
      <c r="S829" t="s">
        <v>251</v>
      </c>
      <c r="T829" t="n">
        <v>5</v>
      </c>
    </row>
    <row r="830" spans="1:20">
      <c r="A830" s="1" t="n">
        <v>34638</v>
      </c>
      <c r="B830" t="s">
        <v>301</v>
      </c>
      <c r="C830" t="n">
        <v>2</v>
      </c>
      <c r="D830" t="n">
        <v>20</v>
      </c>
      <c r="E830" t="s">
        <v>249</v>
      </c>
      <c r="F830" t="n">
        <v>3201</v>
      </c>
      <c r="G830" t="s">
        <v>250</v>
      </c>
      <c r="H830" t="s">
        <v>251</v>
      </c>
      <c r="I830" t="n">
        <v>5</v>
      </c>
      <c r="J830" t="n">
        <v>458</v>
      </c>
      <c r="K830" t="s">
        <v>252</v>
      </c>
      <c r="L830" t="n">
        <v>422</v>
      </c>
      <c r="M830" t="n">
        <v>0.22</v>
      </c>
      <c r="N830" t="n">
        <v>20.7</v>
      </c>
      <c r="O830" t="s">
        <v>299</v>
      </c>
      <c r="P830" t="s">
        <v>275</v>
      </c>
      <c r="Q830" t="s">
        <v>275</v>
      </c>
      <c r="R830" t="s">
        <v>255</v>
      </c>
      <c r="S830" t="s">
        <v>251</v>
      </c>
      <c r="T830" t="n">
        <v>5</v>
      </c>
    </row>
    <row r="831" spans="1:20">
      <c r="A831" s="1" t="n">
        <v>34638</v>
      </c>
      <c r="B831" t="s">
        <v>301</v>
      </c>
      <c r="C831" t="n">
        <v>3</v>
      </c>
      <c r="D831" t="n">
        <v>20</v>
      </c>
      <c r="E831" t="s">
        <v>249</v>
      </c>
      <c r="F831" t="n">
        <v>3201</v>
      </c>
      <c r="G831" t="s">
        <v>250</v>
      </c>
      <c r="H831" t="s">
        <v>251</v>
      </c>
      <c r="I831" t="n">
        <v>5</v>
      </c>
      <c r="J831" t="n">
        <v>458</v>
      </c>
      <c r="K831" t="s">
        <v>252</v>
      </c>
      <c r="L831" t="n">
        <v>306</v>
      </c>
      <c r="M831" t="n">
        <v>0.03</v>
      </c>
      <c r="N831" t="n">
        <v>45</v>
      </c>
      <c r="O831" t="s">
        <v>299</v>
      </c>
      <c r="P831" t="s">
        <v>275</v>
      </c>
      <c r="Q831" t="s">
        <v>275</v>
      </c>
      <c r="R831" t="s">
        <v>255</v>
      </c>
      <c r="S831" t="s">
        <v>251</v>
      </c>
      <c r="T831" t="n">
        <v>5</v>
      </c>
    </row>
    <row r="832" spans="1:20">
      <c r="A832" s="1" t="n">
        <v>34638</v>
      </c>
      <c r="B832" t="s">
        <v>301</v>
      </c>
      <c r="C832" t="n">
        <v>4</v>
      </c>
      <c r="D832" t="n">
        <v>20</v>
      </c>
      <c r="E832" t="s">
        <v>249</v>
      </c>
      <c r="F832" t="n">
        <v>3201</v>
      </c>
      <c r="G832" t="s">
        <v>250</v>
      </c>
      <c r="H832" t="s">
        <v>251</v>
      </c>
      <c r="I832" t="n">
        <v>5</v>
      </c>
      <c r="J832" t="n">
        <v>160</v>
      </c>
      <c r="K832" t="s">
        <v>280</v>
      </c>
      <c r="L832" t="n">
        <v>668</v>
      </c>
      <c r="M832" t="n">
        <v>0.03</v>
      </c>
      <c r="N832" t="n">
        <v>54.7</v>
      </c>
      <c r="O832" t="s">
        <v>299</v>
      </c>
      <c r="P832" t="s">
        <v>275</v>
      </c>
      <c r="Q832" t="s">
        <v>275</v>
      </c>
      <c r="R832" t="s">
        <v>255</v>
      </c>
      <c r="S832" t="s">
        <v>251</v>
      </c>
      <c r="T832" t="n">
        <v>5</v>
      </c>
    </row>
    <row r="833" spans="1:20">
      <c r="A833" s="1" t="n">
        <v>34638</v>
      </c>
      <c r="B833" t="s">
        <v>301</v>
      </c>
      <c r="C833" t="n">
        <v>5</v>
      </c>
      <c r="D833" t="n">
        <v>20</v>
      </c>
      <c r="E833" t="s">
        <v>249</v>
      </c>
      <c r="F833" t="n">
        <v>3201</v>
      </c>
      <c r="G833" t="s">
        <v>250</v>
      </c>
      <c r="H833" t="s">
        <v>251</v>
      </c>
      <c r="I833" t="n">
        <v>5</v>
      </c>
      <c r="J833" t="n">
        <v>458</v>
      </c>
      <c r="K833" t="s">
        <v>252</v>
      </c>
      <c r="L833" t="n">
        <v>479</v>
      </c>
      <c r="M833" t="n">
        <v>0.2</v>
      </c>
      <c r="N833" t="n">
        <v>22</v>
      </c>
      <c r="O833" t="s">
        <v>299</v>
      </c>
      <c r="P833" t="s">
        <v>275</v>
      </c>
      <c r="Q833" t="s">
        <v>275</v>
      </c>
      <c r="R833" t="s">
        <v>255</v>
      </c>
      <c r="S833" t="s">
        <v>251</v>
      </c>
      <c r="T833" t="n">
        <v>5</v>
      </c>
    </row>
    <row r="834" spans="1:20">
      <c r="A834" s="1" t="n">
        <v>34638</v>
      </c>
      <c r="B834" t="s">
        <v>248</v>
      </c>
      <c r="C834" t="n">
        <v>1</v>
      </c>
      <c r="D834" t="n">
        <v>20</v>
      </c>
      <c r="E834" t="s">
        <v>249</v>
      </c>
      <c r="F834" t="n">
        <v>3201</v>
      </c>
      <c r="G834" t="s">
        <v>250</v>
      </c>
      <c r="H834" t="s">
        <v>251</v>
      </c>
      <c r="I834" t="n">
        <v>5</v>
      </c>
      <c r="J834" t="n">
        <v>458</v>
      </c>
      <c r="K834" t="s">
        <v>252</v>
      </c>
      <c r="L834" t="n">
        <v>362</v>
      </c>
      <c r="M834" t="n">
        <v>0.07000000000000001</v>
      </c>
      <c r="N834" t="n">
        <v>32.6</v>
      </c>
      <c r="O834" t="s">
        <v>253</v>
      </c>
      <c r="P834" t="s">
        <v>254</v>
      </c>
      <c r="Q834" t="s">
        <v>254</v>
      </c>
      <c r="R834" t="s">
        <v>255</v>
      </c>
      <c r="S834" t="s">
        <v>251</v>
      </c>
      <c r="T834" t="n">
        <v>5</v>
      </c>
    </row>
    <row r="835" spans="1:20">
      <c r="A835" s="1" t="n">
        <v>34638</v>
      </c>
      <c r="B835" t="s">
        <v>248</v>
      </c>
      <c r="C835" t="n">
        <v>3</v>
      </c>
      <c r="D835" t="n">
        <v>20</v>
      </c>
      <c r="E835" t="s">
        <v>249</v>
      </c>
      <c r="F835" t="n">
        <v>3201</v>
      </c>
      <c r="G835" t="s">
        <v>250</v>
      </c>
      <c r="H835" t="s">
        <v>251</v>
      </c>
      <c r="I835" t="n">
        <v>5</v>
      </c>
      <c r="J835" t="n">
        <v>458</v>
      </c>
      <c r="K835" t="s">
        <v>252</v>
      </c>
      <c r="L835" t="n">
        <v>209</v>
      </c>
      <c r="M835" t="n">
        <v>0.07000000000000001</v>
      </c>
      <c r="N835" t="n">
        <v>32.7</v>
      </c>
      <c r="O835" t="s">
        <v>253</v>
      </c>
      <c r="P835" t="s">
        <v>254</v>
      </c>
      <c r="Q835" t="s">
        <v>254</v>
      </c>
      <c r="R835" t="s">
        <v>255</v>
      </c>
      <c r="S835" t="s">
        <v>251</v>
      </c>
      <c r="T835" t="n">
        <v>5</v>
      </c>
    </row>
    <row r="836" spans="1:20">
      <c r="A836" s="1" t="n">
        <v>34638</v>
      </c>
      <c r="B836" t="s">
        <v>248</v>
      </c>
      <c r="C836" t="n">
        <v>5</v>
      </c>
      <c r="D836" t="n">
        <v>850</v>
      </c>
      <c r="E836" t="s">
        <v>302</v>
      </c>
      <c r="F836" t="n">
        <v>3201</v>
      </c>
      <c r="G836" t="s">
        <v>250</v>
      </c>
      <c r="H836" t="s">
        <v>251</v>
      </c>
      <c r="I836" t="n">
        <v>5</v>
      </c>
      <c r="J836" t="n">
        <v>458</v>
      </c>
      <c r="K836" t="s">
        <v>252</v>
      </c>
      <c r="L836" t="n">
        <v>211</v>
      </c>
      <c r="M836" t="n">
        <v>0</v>
      </c>
      <c r="N836" t="n">
        <v>0</v>
      </c>
      <c r="O836" t="s">
        <v>253</v>
      </c>
      <c r="P836" t="s">
        <v>254</v>
      </c>
      <c r="Q836" t="s">
        <v>254</v>
      </c>
      <c r="R836" t="s">
        <v>255</v>
      </c>
      <c r="S836" t="s">
        <v>251</v>
      </c>
      <c r="T836" t="n">
        <v>5</v>
      </c>
    </row>
    <row r="837" spans="1:20">
      <c r="A837" s="1" t="n">
        <v>34638</v>
      </c>
      <c r="B837" t="s">
        <v>248</v>
      </c>
      <c r="C837" t="n">
        <v>6</v>
      </c>
      <c r="D837" t="n">
        <v>20</v>
      </c>
      <c r="E837" t="s">
        <v>249</v>
      </c>
      <c r="F837" t="n">
        <v>3201</v>
      </c>
      <c r="G837" t="s">
        <v>250</v>
      </c>
      <c r="H837" t="s">
        <v>251</v>
      </c>
      <c r="I837" t="n">
        <v>5</v>
      </c>
      <c r="J837" t="n">
        <v>458</v>
      </c>
      <c r="K837" t="s">
        <v>252</v>
      </c>
      <c r="L837" t="n">
        <v>370</v>
      </c>
      <c r="M837" t="n">
        <v>0.02</v>
      </c>
      <c r="N837" t="n">
        <v>45.5</v>
      </c>
      <c r="O837" t="s">
        <v>253</v>
      </c>
      <c r="P837" t="s">
        <v>254</v>
      </c>
      <c r="Q837" t="s">
        <v>254</v>
      </c>
      <c r="R837" t="s">
        <v>255</v>
      </c>
      <c r="S837" t="s">
        <v>251</v>
      </c>
      <c r="T837" t="n">
        <v>5</v>
      </c>
    </row>
    <row r="838" spans="1:20">
      <c r="A838" s="1" t="n">
        <v>34638</v>
      </c>
      <c r="B838" t="s">
        <v>248</v>
      </c>
      <c r="C838" t="n">
        <v>7</v>
      </c>
      <c r="D838" t="n">
        <v>20</v>
      </c>
      <c r="E838" t="s">
        <v>249</v>
      </c>
      <c r="F838" t="n">
        <v>3201</v>
      </c>
      <c r="G838" t="s">
        <v>250</v>
      </c>
      <c r="H838" t="s">
        <v>251</v>
      </c>
      <c r="I838" t="n">
        <v>5</v>
      </c>
      <c r="J838" t="n">
        <v>458</v>
      </c>
      <c r="K838" t="s">
        <v>252</v>
      </c>
      <c r="L838" t="n">
        <v>395</v>
      </c>
      <c r="M838" t="n">
        <v>0.02</v>
      </c>
      <c r="N838" t="n">
        <v>46.6</v>
      </c>
      <c r="O838" t="s">
        <v>253</v>
      </c>
      <c r="P838" t="s">
        <v>254</v>
      </c>
      <c r="Q838" t="s">
        <v>254</v>
      </c>
      <c r="R838" t="s">
        <v>255</v>
      </c>
      <c r="S838" t="s">
        <v>251</v>
      </c>
      <c r="T838" t="n">
        <v>5</v>
      </c>
    </row>
    <row r="839" spans="1:20">
      <c r="A839" s="1" t="n">
        <v>34638</v>
      </c>
      <c r="B839" t="s">
        <v>263</v>
      </c>
      <c r="C839" t="n">
        <v>1</v>
      </c>
      <c r="D839" t="n">
        <v>213</v>
      </c>
      <c r="E839" t="s">
        <v>256</v>
      </c>
      <c r="F839" t="n">
        <v>3201</v>
      </c>
      <c r="G839" t="s">
        <v>250</v>
      </c>
      <c r="H839" t="s">
        <v>251</v>
      </c>
      <c r="I839" t="n">
        <v>5</v>
      </c>
      <c r="J839" t="n">
        <v>785</v>
      </c>
      <c r="K839" t="s">
        <v>281</v>
      </c>
      <c r="L839" t="n">
        <v>35</v>
      </c>
      <c r="M839" t="n">
        <v>0</v>
      </c>
      <c r="N839" t="n">
        <v>0</v>
      </c>
    </row>
    <row r="840" spans="1:20">
      <c r="A840" s="1" t="n">
        <v>34668</v>
      </c>
      <c r="B840" t="s">
        <v>301</v>
      </c>
      <c r="C840" t="n">
        <v>1</v>
      </c>
      <c r="D840" t="n">
        <v>20</v>
      </c>
      <c r="E840" t="s">
        <v>249</v>
      </c>
      <c r="F840" t="n">
        <v>3201</v>
      </c>
      <c r="G840" t="s">
        <v>250</v>
      </c>
      <c r="H840" t="s">
        <v>251</v>
      </c>
      <c r="I840" t="n">
        <v>5</v>
      </c>
      <c r="J840" t="n">
        <v>160</v>
      </c>
      <c r="K840" t="s">
        <v>280</v>
      </c>
      <c r="L840" t="n">
        <v>652</v>
      </c>
      <c r="M840" t="n">
        <v>0.03</v>
      </c>
      <c r="N840" t="n">
        <v>54.6</v>
      </c>
      <c r="O840" t="s">
        <v>299</v>
      </c>
      <c r="P840" t="s">
        <v>275</v>
      </c>
      <c r="Q840" t="s">
        <v>275</v>
      </c>
      <c r="R840" t="s">
        <v>255</v>
      </c>
      <c r="S840" t="s">
        <v>251</v>
      </c>
      <c r="T840" t="n">
        <v>5</v>
      </c>
    </row>
    <row r="841" spans="1:20">
      <c r="A841" s="1" t="n">
        <v>34668</v>
      </c>
      <c r="B841" t="s">
        <v>301</v>
      </c>
      <c r="C841" t="n">
        <v>2</v>
      </c>
      <c r="D841" t="n">
        <v>20</v>
      </c>
      <c r="E841" t="s">
        <v>249</v>
      </c>
      <c r="F841" t="n">
        <v>3201</v>
      </c>
      <c r="G841" t="s">
        <v>250</v>
      </c>
      <c r="H841" t="s">
        <v>251</v>
      </c>
      <c r="I841" t="n">
        <v>5</v>
      </c>
      <c r="J841" t="n">
        <v>458</v>
      </c>
      <c r="K841" t="s">
        <v>252</v>
      </c>
      <c r="L841" t="n">
        <v>248</v>
      </c>
      <c r="M841" t="n">
        <v>0.08</v>
      </c>
      <c r="N841" t="n">
        <v>32.7</v>
      </c>
      <c r="O841" t="s">
        <v>299</v>
      </c>
      <c r="P841" t="s">
        <v>275</v>
      </c>
      <c r="Q841" t="s">
        <v>275</v>
      </c>
      <c r="R841" t="s">
        <v>255</v>
      </c>
      <c r="S841" t="s">
        <v>251</v>
      </c>
      <c r="T841" t="n">
        <v>5</v>
      </c>
    </row>
    <row r="842" spans="1:20">
      <c r="A842" s="1" t="n">
        <v>34668</v>
      </c>
      <c r="B842" t="s">
        <v>301</v>
      </c>
      <c r="C842" t="n">
        <v>3</v>
      </c>
      <c r="D842" t="n">
        <v>20</v>
      </c>
      <c r="E842" t="s">
        <v>249</v>
      </c>
      <c r="F842" t="n">
        <v>3201</v>
      </c>
      <c r="G842" t="s">
        <v>250</v>
      </c>
      <c r="H842" t="s">
        <v>251</v>
      </c>
      <c r="I842" t="n">
        <v>5</v>
      </c>
      <c r="J842" t="n">
        <v>458</v>
      </c>
      <c r="K842" t="s">
        <v>252</v>
      </c>
      <c r="L842" t="n">
        <v>246</v>
      </c>
      <c r="M842" t="n">
        <v>0.04</v>
      </c>
      <c r="N842" t="n">
        <v>45.5</v>
      </c>
      <c r="O842" t="s">
        <v>299</v>
      </c>
      <c r="P842" t="s">
        <v>275</v>
      </c>
      <c r="Q842" t="s">
        <v>275</v>
      </c>
      <c r="R842" t="s">
        <v>255</v>
      </c>
      <c r="S842" t="s">
        <v>251</v>
      </c>
      <c r="T842" t="n">
        <v>5</v>
      </c>
    </row>
    <row r="843" spans="1:20">
      <c r="A843" s="1" t="n">
        <v>34668</v>
      </c>
      <c r="B843" t="s">
        <v>301</v>
      </c>
      <c r="C843" t="n">
        <v>4</v>
      </c>
      <c r="D843" t="n">
        <v>20</v>
      </c>
      <c r="E843" t="s">
        <v>249</v>
      </c>
      <c r="F843" t="n">
        <v>3201</v>
      </c>
      <c r="G843" t="s">
        <v>250</v>
      </c>
      <c r="H843" t="s">
        <v>251</v>
      </c>
      <c r="I843" t="n">
        <v>5</v>
      </c>
      <c r="J843" t="n">
        <v>712</v>
      </c>
      <c r="K843" t="s">
        <v>300</v>
      </c>
      <c r="L843" t="n">
        <v>682</v>
      </c>
      <c r="M843" t="n">
        <v>0.02</v>
      </c>
      <c r="N843" t="n">
        <v>44.5</v>
      </c>
      <c r="O843" t="s">
        <v>299</v>
      </c>
      <c r="P843" t="s">
        <v>275</v>
      </c>
      <c r="Q843" t="s">
        <v>275</v>
      </c>
      <c r="R843" t="s">
        <v>255</v>
      </c>
      <c r="S843" t="s">
        <v>251</v>
      </c>
      <c r="T843" t="n">
        <v>5</v>
      </c>
    </row>
    <row r="844" spans="1:20">
      <c r="A844" s="1" t="n">
        <v>34668</v>
      </c>
      <c r="B844" t="s">
        <v>248</v>
      </c>
      <c r="C844" t="n">
        <v>1</v>
      </c>
      <c r="D844" t="n">
        <v>20</v>
      </c>
      <c r="E844" t="s">
        <v>249</v>
      </c>
      <c r="F844" t="n">
        <v>3201</v>
      </c>
      <c r="G844" t="s">
        <v>250</v>
      </c>
      <c r="H844" t="s">
        <v>251</v>
      </c>
      <c r="I844" t="n">
        <v>5</v>
      </c>
      <c r="J844" t="n">
        <v>458</v>
      </c>
      <c r="K844" t="s">
        <v>252</v>
      </c>
      <c r="L844" t="n">
        <v>399</v>
      </c>
      <c r="M844" t="n">
        <v>0.07000000000000001</v>
      </c>
      <c r="N844" t="n">
        <v>32.6</v>
      </c>
      <c r="O844" t="s">
        <v>253</v>
      </c>
      <c r="P844" t="s">
        <v>254</v>
      </c>
      <c r="Q844" t="s">
        <v>254</v>
      </c>
      <c r="R844" t="s">
        <v>255</v>
      </c>
      <c r="S844" t="s">
        <v>251</v>
      </c>
      <c r="T844" t="n">
        <v>5</v>
      </c>
    </row>
    <row r="845" spans="1:20">
      <c r="A845" s="1" t="n">
        <v>34668</v>
      </c>
      <c r="B845" t="s">
        <v>248</v>
      </c>
      <c r="C845" t="n">
        <v>4</v>
      </c>
      <c r="D845" t="n">
        <v>20</v>
      </c>
      <c r="E845" t="s">
        <v>249</v>
      </c>
      <c r="F845" t="n">
        <v>3201</v>
      </c>
      <c r="G845" t="s">
        <v>250</v>
      </c>
      <c r="H845" t="s">
        <v>251</v>
      </c>
      <c r="I845" t="n">
        <v>5</v>
      </c>
      <c r="J845" t="n">
        <v>458</v>
      </c>
      <c r="K845" t="s">
        <v>252</v>
      </c>
      <c r="L845" t="n">
        <v>398</v>
      </c>
      <c r="M845" t="n">
        <v>0.02</v>
      </c>
      <c r="N845" t="n">
        <v>45.5</v>
      </c>
      <c r="O845" t="s">
        <v>253</v>
      </c>
      <c r="P845" t="s">
        <v>254</v>
      </c>
      <c r="Q845" t="s">
        <v>254</v>
      </c>
      <c r="R845" t="s">
        <v>255</v>
      </c>
      <c r="S845" t="s">
        <v>251</v>
      </c>
      <c r="T845" t="n">
        <v>5</v>
      </c>
    </row>
    <row r="846" spans="1:20">
      <c r="A846" s="1" t="n">
        <v>34668</v>
      </c>
      <c r="B846" t="s">
        <v>248</v>
      </c>
      <c r="C846" t="n">
        <v>5</v>
      </c>
      <c r="D846" t="n">
        <v>20</v>
      </c>
      <c r="E846" t="s">
        <v>249</v>
      </c>
      <c r="F846" t="n">
        <v>3201</v>
      </c>
      <c r="G846" t="s">
        <v>250</v>
      </c>
      <c r="H846" t="s">
        <v>251</v>
      </c>
      <c r="I846" t="n">
        <v>5</v>
      </c>
      <c r="J846" t="n">
        <v>458</v>
      </c>
      <c r="K846" t="s">
        <v>252</v>
      </c>
      <c r="L846" t="n">
        <v>151</v>
      </c>
      <c r="M846" t="n">
        <v>0.02</v>
      </c>
      <c r="N846" t="n">
        <v>45.7</v>
      </c>
      <c r="O846" t="s">
        <v>253</v>
      </c>
      <c r="P846" t="s">
        <v>254</v>
      </c>
      <c r="Q846" t="s">
        <v>254</v>
      </c>
      <c r="R846" t="s">
        <v>255</v>
      </c>
      <c r="S846" t="s">
        <v>251</v>
      </c>
      <c r="T846" t="n">
        <v>5</v>
      </c>
    </row>
    <row r="847" spans="1:20">
      <c r="A847" s="1" t="n">
        <v>34699</v>
      </c>
      <c r="B847" t="s">
        <v>301</v>
      </c>
      <c r="C847" t="n">
        <v>1</v>
      </c>
      <c r="D847" t="n">
        <v>20</v>
      </c>
      <c r="E847" t="s">
        <v>249</v>
      </c>
      <c r="F847" t="n">
        <v>3201</v>
      </c>
      <c r="G847" t="s">
        <v>250</v>
      </c>
      <c r="H847" t="s">
        <v>251</v>
      </c>
      <c r="I847" t="n">
        <v>5</v>
      </c>
      <c r="J847" t="n">
        <v>458</v>
      </c>
      <c r="K847" t="s">
        <v>252</v>
      </c>
      <c r="L847" t="n">
        <v>476</v>
      </c>
      <c r="M847" t="n">
        <v>0.03</v>
      </c>
      <c r="N847" t="n">
        <v>21.3</v>
      </c>
      <c r="O847" t="s">
        <v>299</v>
      </c>
      <c r="P847" t="s">
        <v>275</v>
      </c>
      <c r="Q847" t="s">
        <v>275</v>
      </c>
      <c r="R847" t="s">
        <v>255</v>
      </c>
      <c r="S847" t="s">
        <v>251</v>
      </c>
      <c r="T847" t="n">
        <v>5</v>
      </c>
    </row>
    <row r="848" spans="1:20">
      <c r="A848" s="1" t="n">
        <v>34699</v>
      </c>
      <c r="B848" t="s">
        <v>301</v>
      </c>
      <c r="C848" t="n">
        <v>2</v>
      </c>
      <c r="D848" t="n">
        <v>20</v>
      </c>
      <c r="E848" t="s">
        <v>249</v>
      </c>
      <c r="F848" t="n">
        <v>3201</v>
      </c>
      <c r="G848" t="s">
        <v>250</v>
      </c>
      <c r="H848" t="s">
        <v>251</v>
      </c>
      <c r="I848" t="n">
        <v>5</v>
      </c>
      <c r="J848" t="n">
        <v>458</v>
      </c>
      <c r="K848" t="s">
        <v>252</v>
      </c>
      <c r="L848" t="n">
        <v>180</v>
      </c>
      <c r="M848" t="n">
        <v>0.03</v>
      </c>
      <c r="N848" t="n">
        <v>45.5</v>
      </c>
      <c r="O848" t="s">
        <v>299</v>
      </c>
      <c r="P848" t="s">
        <v>275</v>
      </c>
      <c r="Q848" t="s">
        <v>275</v>
      </c>
      <c r="R848" t="s">
        <v>255</v>
      </c>
      <c r="S848" t="s">
        <v>251</v>
      </c>
      <c r="T848" t="n">
        <v>5</v>
      </c>
    </row>
    <row r="849" spans="1:20">
      <c r="A849" s="1" t="n">
        <v>34699</v>
      </c>
      <c r="B849" t="s">
        <v>301</v>
      </c>
      <c r="C849" t="n">
        <v>3</v>
      </c>
      <c r="D849" t="n">
        <v>20</v>
      </c>
      <c r="E849" t="s">
        <v>249</v>
      </c>
      <c r="F849" t="n">
        <v>3201</v>
      </c>
      <c r="G849" t="s">
        <v>250</v>
      </c>
      <c r="H849" t="s">
        <v>251</v>
      </c>
      <c r="I849" t="n">
        <v>5</v>
      </c>
      <c r="J849" t="n">
        <v>458</v>
      </c>
      <c r="K849" t="s">
        <v>252</v>
      </c>
      <c r="L849" t="n">
        <v>445</v>
      </c>
      <c r="M849" t="n">
        <v>0.03</v>
      </c>
      <c r="N849" t="n">
        <v>46.5</v>
      </c>
      <c r="O849" t="s">
        <v>299</v>
      </c>
      <c r="P849" t="s">
        <v>275</v>
      </c>
      <c r="Q849" t="s">
        <v>275</v>
      </c>
      <c r="R849" t="s">
        <v>255</v>
      </c>
      <c r="S849" t="s">
        <v>251</v>
      </c>
      <c r="T849" t="n">
        <v>5</v>
      </c>
    </row>
    <row r="850" spans="1:20">
      <c r="A850" s="1" t="n">
        <v>34699</v>
      </c>
      <c r="B850" t="s">
        <v>248</v>
      </c>
      <c r="C850" t="n">
        <v>1</v>
      </c>
      <c r="D850" t="n">
        <v>20</v>
      </c>
      <c r="E850" t="s">
        <v>249</v>
      </c>
      <c r="F850" t="n">
        <v>3201</v>
      </c>
      <c r="G850" t="s">
        <v>250</v>
      </c>
      <c r="H850" t="s">
        <v>251</v>
      </c>
      <c r="I850" t="n">
        <v>5</v>
      </c>
      <c r="J850" t="n">
        <v>458</v>
      </c>
      <c r="K850" t="s">
        <v>252</v>
      </c>
      <c r="L850" t="n">
        <v>329</v>
      </c>
      <c r="M850" t="n">
        <v>0.07000000000000001</v>
      </c>
      <c r="N850" t="n">
        <v>32.5</v>
      </c>
      <c r="O850" t="s">
        <v>253</v>
      </c>
      <c r="P850" t="s">
        <v>254</v>
      </c>
      <c r="Q850" t="s">
        <v>254</v>
      </c>
      <c r="R850" t="s">
        <v>255</v>
      </c>
      <c r="S850" t="s">
        <v>251</v>
      </c>
      <c r="T850" t="n">
        <v>5</v>
      </c>
    </row>
    <row r="851" spans="1:20">
      <c r="A851" s="1" t="n">
        <v>34699</v>
      </c>
      <c r="B851" t="s">
        <v>248</v>
      </c>
      <c r="C851" t="n">
        <v>3</v>
      </c>
      <c r="D851" t="n">
        <v>20</v>
      </c>
      <c r="E851" t="s">
        <v>249</v>
      </c>
      <c r="F851" t="n">
        <v>3201</v>
      </c>
      <c r="G851" t="s">
        <v>250</v>
      </c>
      <c r="H851" t="s">
        <v>251</v>
      </c>
      <c r="I851" t="n">
        <v>5</v>
      </c>
      <c r="J851" t="n">
        <v>458</v>
      </c>
      <c r="K851" t="s">
        <v>252</v>
      </c>
      <c r="L851" t="n">
        <v>396</v>
      </c>
      <c r="M851" t="n">
        <v>0.07000000000000001</v>
      </c>
      <c r="N851" t="n">
        <v>32.6</v>
      </c>
      <c r="O851" t="s">
        <v>253</v>
      </c>
      <c r="P851" t="s">
        <v>254</v>
      </c>
      <c r="Q851" t="s">
        <v>254</v>
      </c>
      <c r="R851" t="s">
        <v>255</v>
      </c>
      <c r="S851" t="s">
        <v>251</v>
      </c>
      <c r="T851" t="n">
        <v>5</v>
      </c>
    </row>
    <row r="852" spans="1:20">
      <c r="A852" s="1" t="n">
        <v>34699</v>
      </c>
      <c r="B852" t="s">
        <v>248</v>
      </c>
      <c r="C852" t="n">
        <v>4</v>
      </c>
      <c r="D852" t="n">
        <v>20</v>
      </c>
      <c r="E852" t="s">
        <v>249</v>
      </c>
      <c r="F852" t="n">
        <v>3201</v>
      </c>
      <c r="G852" t="s">
        <v>250</v>
      </c>
      <c r="H852" t="s">
        <v>251</v>
      </c>
      <c r="I852" t="n">
        <v>5</v>
      </c>
      <c r="J852" t="n">
        <v>458</v>
      </c>
      <c r="K852" t="s">
        <v>252</v>
      </c>
      <c r="L852" t="n">
        <v>398</v>
      </c>
      <c r="M852" t="n">
        <v>0.02</v>
      </c>
      <c r="N852" t="n">
        <v>45.4</v>
      </c>
      <c r="O852" t="s">
        <v>253</v>
      </c>
      <c r="P852" t="s">
        <v>254</v>
      </c>
      <c r="Q852" t="s">
        <v>254</v>
      </c>
      <c r="R852" t="s">
        <v>255</v>
      </c>
      <c r="S852" t="s">
        <v>251</v>
      </c>
      <c r="T852" t="n">
        <v>5</v>
      </c>
    </row>
    <row r="853" spans="1:20">
      <c r="A853" s="1" t="n">
        <v>34699</v>
      </c>
      <c r="B853" t="s">
        <v>248</v>
      </c>
      <c r="C853" t="n">
        <v>5</v>
      </c>
      <c r="D853" t="n">
        <v>20</v>
      </c>
      <c r="E853" t="s">
        <v>249</v>
      </c>
      <c r="F853" t="n">
        <v>3201</v>
      </c>
      <c r="G853" t="s">
        <v>250</v>
      </c>
      <c r="H853" t="s">
        <v>251</v>
      </c>
      <c r="I853" t="n">
        <v>5</v>
      </c>
      <c r="J853" t="n">
        <v>458</v>
      </c>
      <c r="K853" t="s">
        <v>252</v>
      </c>
      <c r="L853" t="n">
        <v>393</v>
      </c>
      <c r="M853" t="n">
        <v>0.02</v>
      </c>
      <c r="N853" t="n">
        <v>45.9</v>
      </c>
      <c r="O853" t="s">
        <v>253</v>
      </c>
      <c r="P853" t="s">
        <v>254</v>
      </c>
      <c r="Q853" t="s">
        <v>254</v>
      </c>
      <c r="R853" t="s">
        <v>255</v>
      </c>
      <c r="S853" t="s">
        <v>251</v>
      </c>
      <c r="T853" t="n">
        <v>5</v>
      </c>
    </row>
    <row r="854" spans="1:20">
      <c r="A854" s="1" t="n">
        <v>34730</v>
      </c>
      <c r="B854" t="s">
        <v>301</v>
      </c>
      <c r="C854" t="n">
        <v>1</v>
      </c>
      <c r="D854" t="n">
        <v>20</v>
      </c>
      <c r="E854" t="s">
        <v>249</v>
      </c>
      <c r="F854" t="n">
        <v>3201</v>
      </c>
      <c r="G854" t="s">
        <v>250</v>
      </c>
      <c r="H854" t="s">
        <v>251</v>
      </c>
      <c r="I854" t="n">
        <v>5</v>
      </c>
      <c r="J854" t="n">
        <v>160</v>
      </c>
      <c r="K854" t="s">
        <v>280</v>
      </c>
      <c r="L854" t="n">
        <v>652</v>
      </c>
      <c r="M854" t="n">
        <v>0.1</v>
      </c>
      <c r="N854" t="n">
        <v>46.2</v>
      </c>
      <c r="O854" t="s">
        <v>299</v>
      </c>
      <c r="P854" t="s">
        <v>275</v>
      </c>
      <c r="Q854" t="s">
        <v>275</v>
      </c>
      <c r="R854" t="s">
        <v>255</v>
      </c>
      <c r="S854" t="s">
        <v>251</v>
      </c>
      <c r="T854" t="n">
        <v>5</v>
      </c>
    </row>
    <row r="855" spans="1:20">
      <c r="A855" s="1" t="n">
        <v>34730</v>
      </c>
      <c r="B855" t="s">
        <v>301</v>
      </c>
      <c r="C855" t="n">
        <v>2</v>
      </c>
      <c r="D855" t="n">
        <v>20</v>
      </c>
      <c r="E855" t="s">
        <v>249</v>
      </c>
      <c r="F855" t="n">
        <v>3201</v>
      </c>
      <c r="G855" t="s">
        <v>250</v>
      </c>
      <c r="H855" t="s">
        <v>251</v>
      </c>
      <c r="I855" t="n">
        <v>5</v>
      </c>
      <c r="J855" t="n">
        <v>458</v>
      </c>
      <c r="K855" t="s">
        <v>252</v>
      </c>
      <c r="L855" t="n">
        <v>221</v>
      </c>
      <c r="M855" t="n">
        <v>0.21</v>
      </c>
      <c r="N855" t="n">
        <v>21</v>
      </c>
      <c r="O855" t="s">
        <v>299</v>
      </c>
      <c r="P855" t="s">
        <v>275</v>
      </c>
      <c r="Q855" t="s">
        <v>275</v>
      </c>
      <c r="R855" t="s">
        <v>255</v>
      </c>
      <c r="S855" t="s">
        <v>251</v>
      </c>
      <c r="T855" t="n">
        <v>5</v>
      </c>
    </row>
    <row r="856" spans="1:20">
      <c r="A856" s="1" t="n">
        <v>34730</v>
      </c>
      <c r="B856" t="s">
        <v>301</v>
      </c>
      <c r="C856" t="n">
        <v>3</v>
      </c>
      <c r="D856" t="n">
        <v>20</v>
      </c>
      <c r="E856" t="s">
        <v>249</v>
      </c>
      <c r="F856" t="n">
        <v>3201</v>
      </c>
      <c r="G856" t="s">
        <v>250</v>
      </c>
      <c r="H856" t="s">
        <v>251</v>
      </c>
      <c r="I856" t="n">
        <v>5</v>
      </c>
      <c r="J856" t="n">
        <v>458</v>
      </c>
      <c r="K856" t="s">
        <v>252</v>
      </c>
      <c r="L856" t="n">
        <v>73</v>
      </c>
      <c r="M856" t="n">
        <v>0.09</v>
      </c>
      <c r="N856" t="n">
        <v>33.1</v>
      </c>
      <c r="O856" t="s">
        <v>299</v>
      </c>
      <c r="P856" t="s">
        <v>275</v>
      </c>
      <c r="Q856" t="s">
        <v>275</v>
      </c>
      <c r="R856" t="s">
        <v>255</v>
      </c>
      <c r="S856" t="s">
        <v>251</v>
      </c>
      <c r="T856" t="n">
        <v>5</v>
      </c>
    </row>
    <row r="857" spans="1:20">
      <c r="A857" s="1" t="n">
        <v>34730</v>
      </c>
      <c r="B857" t="s">
        <v>301</v>
      </c>
      <c r="C857" t="n">
        <v>4</v>
      </c>
      <c r="D857" t="n">
        <v>20</v>
      </c>
      <c r="E857" t="s">
        <v>249</v>
      </c>
      <c r="F857" t="n">
        <v>3201</v>
      </c>
      <c r="G857" t="s">
        <v>250</v>
      </c>
      <c r="H857" t="s">
        <v>251</v>
      </c>
      <c r="I857" t="n">
        <v>5</v>
      </c>
      <c r="J857" t="n">
        <v>458</v>
      </c>
      <c r="K857" t="s">
        <v>252</v>
      </c>
      <c r="L857" t="n">
        <v>175</v>
      </c>
      <c r="M857" t="n">
        <v>0.21</v>
      </c>
      <c r="N857" t="n">
        <v>20.7</v>
      </c>
      <c r="O857" t="s">
        <v>299</v>
      </c>
      <c r="P857" t="s">
        <v>275</v>
      </c>
      <c r="Q857" t="s">
        <v>275</v>
      </c>
      <c r="R857" t="s">
        <v>255</v>
      </c>
      <c r="S857" t="s">
        <v>251</v>
      </c>
      <c r="T857" t="n">
        <v>5</v>
      </c>
    </row>
    <row r="858" spans="1:20">
      <c r="A858" s="1" t="n">
        <v>34730</v>
      </c>
      <c r="B858" t="s">
        <v>301</v>
      </c>
      <c r="C858" t="n">
        <v>5</v>
      </c>
      <c r="D858" t="n">
        <v>20</v>
      </c>
      <c r="E858" t="s">
        <v>249</v>
      </c>
      <c r="F858" t="n">
        <v>3201</v>
      </c>
      <c r="G858" t="s">
        <v>250</v>
      </c>
      <c r="H858" t="s">
        <v>251</v>
      </c>
      <c r="I858" t="n">
        <v>5</v>
      </c>
      <c r="J858" t="n">
        <v>712</v>
      </c>
      <c r="K858" t="s">
        <v>300</v>
      </c>
      <c r="L858" t="n">
        <v>702</v>
      </c>
      <c r="M858" t="n">
        <v>0.04</v>
      </c>
      <c r="N858" t="n">
        <v>44.5</v>
      </c>
      <c r="O858" t="s">
        <v>299</v>
      </c>
      <c r="P858" t="s">
        <v>275</v>
      </c>
      <c r="Q858" t="s">
        <v>275</v>
      </c>
      <c r="R858" t="s">
        <v>255</v>
      </c>
      <c r="S858" t="s">
        <v>251</v>
      </c>
      <c r="T858" t="n">
        <v>5</v>
      </c>
    </row>
    <row r="859" spans="1:20">
      <c r="A859" s="1" t="n">
        <v>34730</v>
      </c>
      <c r="B859" t="s">
        <v>248</v>
      </c>
      <c r="C859" t="n">
        <v>1</v>
      </c>
      <c r="D859" t="n">
        <v>20</v>
      </c>
      <c r="E859" t="s">
        <v>249</v>
      </c>
      <c r="F859" t="n">
        <v>3201</v>
      </c>
      <c r="G859" t="s">
        <v>250</v>
      </c>
      <c r="H859" t="s">
        <v>251</v>
      </c>
      <c r="I859" t="n">
        <v>5</v>
      </c>
      <c r="J859" t="n">
        <v>458</v>
      </c>
      <c r="K859" t="s">
        <v>252</v>
      </c>
      <c r="L859" t="n">
        <v>398</v>
      </c>
      <c r="M859" t="n">
        <v>0.07000000000000001</v>
      </c>
      <c r="N859" t="n">
        <v>32.5</v>
      </c>
      <c r="O859" t="s">
        <v>253</v>
      </c>
      <c r="P859" t="s">
        <v>254</v>
      </c>
      <c r="Q859" t="s">
        <v>254</v>
      </c>
      <c r="R859" t="s">
        <v>255</v>
      </c>
      <c r="S859" t="s">
        <v>251</v>
      </c>
      <c r="T859" t="n">
        <v>5</v>
      </c>
    </row>
    <row r="860" spans="1:20">
      <c r="A860" s="1" t="n">
        <v>34730</v>
      </c>
      <c r="B860" t="s">
        <v>248</v>
      </c>
      <c r="C860" t="n">
        <v>3</v>
      </c>
      <c r="D860" t="n">
        <v>20</v>
      </c>
      <c r="E860" t="s">
        <v>249</v>
      </c>
      <c r="F860" t="n">
        <v>3201</v>
      </c>
      <c r="G860" t="s">
        <v>250</v>
      </c>
      <c r="H860" t="s">
        <v>251</v>
      </c>
      <c r="I860" t="n">
        <v>5</v>
      </c>
      <c r="J860" t="n">
        <v>458</v>
      </c>
      <c r="K860" t="s">
        <v>252</v>
      </c>
      <c r="L860" t="n">
        <v>126</v>
      </c>
      <c r="M860" t="n">
        <v>0.04</v>
      </c>
      <c r="N860" t="n">
        <v>38.3</v>
      </c>
      <c r="O860" t="s">
        <v>253</v>
      </c>
      <c r="P860" t="s">
        <v>254</v>
      </c>
      <c r="Q860" t="s">
        <v>254</v>
      </c>
      <c r="R860" t="s">
        <v>255</v>
      </c>
      <c r="S860" t="s">
        <v>251</v>
      </c>
      <c r="T860" t="n">
        <v>5</v>
      </c>
    </row>
    <row r="861" spans="1:20">
      <c r="A861" s="1" t="n">
        <v>34730</v>
      </c>
      <c r="B861" t="s">
        <v>248</v>
      </c>
      <c r="C861" t="n">
        <v>4</v>
      </c>
      <c r="D861" t="n">
        <v>20</v>
      </c>
      <c r="E861" t="s">
        <v>249</v>
      </c>
      <c r="F861" t="n">
        <v>3201</v>
      </c>
      <c r="G861" t="s">
        <v>250</v>
      </c>
      <c r="H861" t="s">
        <v>251</v>
      </c>
      <c r="I861" t="n">
        <v>5</v>
      </c>
      <c r="J861" t="n">
        <v>458</v>
      </c>
      <c r="K861" t="s">
        <v>252</v>
      </c>
      <c r="L861" t="n">
        <v>198</v>
      </c>
      <c r="M861" t="n">
        <v>0.1</v>
      </c>
      <c r="N861" t="n">
        <v>46.1</v>
      </c>
      <c r="O861" t="s">
        <v>253</v>
      </c>
      <c r="P861" t="s">
        <v>254</v>
      </c>
      <c r="Q861" t="s">
        <v>254</v>
      </c>
      <c r="R861" t="s">
        <v>255</v>
      </c>
      <c r="S861" t="s">
        <v>251</v>
      </c>
      <c r="T861" t="n">
        <v>5</v>
      </c>
    </row>
    <row r="862" spans="1:20">
      <c r="A862" s="1" t="n">
        <v>34730</v>
      </c>
      <c r="B862" t="s">
        <v>258</v>
      </c>
      <c r="C862" t="n">
        <v>1</v>
      </c>
      <c r="D862" t="n">
        <v>213</v>
      </c>
      <c r="E862" t="s">
        <v>256</v>
      </c>
      <c r="F862" t="n">
        <v>3201</v>
      </c>
      <c r="G862" t="s">
        <v>250</v>
      </c>
      <c r="H862" t="s">
        <v>251</v>
      </c>
      <c r="I862" t="n">
        <v>5</v>
      </c>
      <c r="J862" t="n">
        <v>458</v>
      </c>
      <c r="K862" t="s">
        <v>252</v>
      </c>
      <c r="L862" t="n">
        <v>1</v>
      </c>
      <c r="M862" t="n">
        <v>0</v>
      </c>
      <c r="N862" t="n">
        <v>0</v>
      </c>
    </row>
    <row r="863" spans="1:20">
      <c r="A863" s="1" t="n">
        <v>34730</v>
      </c>
      <c r="B863" t="s">
        <v>263</v>
      </c>
      <c r="C863" t="n">
        <v>1</v>
      </c>
      <c r="D863" t="n">
        <v>213</v>
      </c>
      <c r="E863" t="s">
        <v>256</v>
      </c>
      <c r="F863" t="n">
        <v>3201</v>
      </c>
      <c r="G863" t="s">
        <v>250</v>
      </c>
      <c r="H863" t="s">
        <v>251</v>
      </c>
      <c r="I863" t="n">
        <v>5</v>
      </c>
      <c r="J863" t="n">
        <v>595</v>
      </c>
      <c r="K863" t="s">
        <v>290</v>
      </c>
      <c r="L863" t="n">
        <v>21</v>
      </c>
      <c r="M863" t="n">
        <v>0</v>
      </c>
      <c r="N863" t="n">
        <v>0</v>
      </c>
    </row>
    <row r="864" spans="1:20">
      <c r="A864" s="1" t="n">
        <v>34758</v>
      </c>
      <c r="B864" t="s">
        <v>301</v>
      </c>
      <c r="C864" t="n">
        <v>1</v>
      </c>
      <c r="D864" t="n">
        <v>20</v>
      </c>
      <c r="E864" t="s">
        <v>249</v>
      </c>
      <c r="F864" t="n">
        <v>3201</v>
      </c>
      <c r="G864" t="s">
        <v>250</v>
      </c>
      <c r="H864" t="s">
        <v>251</v>
      </c>
      <c r="I864" t="n">
        <v>5</v>
      </c>
      <c r="J864" t="n">
        <v>160</v>
      </c>
      <c r="K864" t="s">
        <v>280</v>
      </c>
      <c r="L864" t="n">
        <v>278</v>
      </c>
      <c r="M864" t="n">
        <v>0.02</v>
      </c>
      <c r="N864" t="n">
        <v>53.9</v>
      </c>
      <c r="O864" t="s">
        <v>299</v>
      </c>
      <c r="P864" t="s">
        <v>275</v>
      </c>
      <c r="Q864" t="s">
        <v>275</v>
      </c>
      <c r="R864" t="s">
        <v>255</v>
      </c>
      <c r="S864" t="s">
        <v>251</v>
      </c>
      <c r="T864" t="n">
        <v>5</v>
      </c>
    </row>
    <row r="865" spans="1:20">
      <c r="A865" s="1" t="n">
        <v>34758</v>
      </c>
      <c r="B865" t="s">
        <v>301</v>
      </c>
      <c r="C865" t="n">
        <v>2</v>
      </c>
      <c r="D865" t="n">
        <v>20</v>
      </c>
      <c r="E865" t="s">
        <v>249</v>
      </c>
      <c r="F865" t="n">
        <v>3201</v>
      </c>
      <c r="G865" t="s">
        <v>250</v>
      </c>
      <c r="H865" t="s">
        <v>251</v>
      </c>
      <c r="I865" t="n">
        <v>5</v>
      </c>
      <c r="J865" t="n">
        <v>160</v>
      </c>
      <c r="K865" t="s">
        <v>280</v>
      </c>
      <c r="L865" t="n">
        <v>348</v>
      </c>
      <c r="M865" t="n">
        <v>0.02</v>
      </c>
      <c r="N865" t="n">
        <v>54.6</v>
      </c>
      <c r="O865" t="s">
        <v>299</v>
      </c>
      <c r="P865" t="s">
        <v>275</v>
      </c>
      <c r="Q865" t="s">
        <v>275</v>
      </c>
      <c r="R865" t="s">
        <v>255</v>
      </c>
      <c r="S865" t="s">
        <v>251</v>
      </c>
      <c r="T865" t="n">
        <v>5</v>
      </c>
    </row>
    <row r="866" spans="1:20">
      <c r="A866" s="1" t="n">
        <v>34758</v>
      </c>
      <c r="B866" t="s">
        <v>301</v>
      </c>
      <c r="C866" t="n">
        <v>3</v>
      </c>
      <c r="D866" t="n">
        <v>20</v>
      </c>
      <c r="E866" t="s">
        <v>249</v>
      </c>
      <c r="F866" t="n">
        <v>3201</v>
      </c>
      <c r="G866" t="s">
        <v>250</v>
      </c>
      <c r="H866" t="s">
        <v>251</v>
      </c>
      <c r="I866" t="n">
        <v>5</v>
      </c>
      <c r="J866" t="n">
        <v>458</v>
      </c>
      <c r="K866" t="s">
        <v>252</v>
      </c>
      <c r="L866" t="n">
        <v>351</v>
      </c>
      <c r="M866" t="n">
        <v>0.03</v>
      </c>
      <c r="N866" t="n">
        <v>46.4</v>
      </c>
      <c r="O866" t="s">
        <v>299</v>
      </c>
      <c r="P866" t="s">
        <v>275</v>
      </c>
      <c r="Q866" t="s">
        <v>275</v>
      </c>
      <c r="R866" t="s">
        <v>255</v>
      </c>
      <c r="S866" t="s">
        <v>251</v>
      </c>
      <c r="T866" t="n">
        <v>5</v>
      </c>
    </row>
    <row r="867" spans="1:20">
      <c r="A867" s="1" t="n">
        <v>34758</v>
      </c>
      <c r="B867" t="s">
        <v>301</v>
      </c>
      <c r="C867" t="n">
        <v>4</v>
      </c>
      <c r="D867" t="n">
        <v>20</v>
      </c>
      <c r="E867" t="s">
        <v>249</v>
      </c>
      <c r="F867" t="n">
        <v>3201</v>
      </c>
      <c r="G867" t="s">
        <v>250</v>
      </c>
      <c r="H867" t="s">
        <v>251</v>
      </c>
      <c r="I867" t="n">
        <v>5</v>
      </c>
      <c r="J867" t="n">
        <v>458</v>
      </c>
      <c r="K867" t="s">
        <v>252</v>
      </c>
      <c r="L867" t="n">
        <v>368</v>
      </c>
      <c r="M867" t="n">
        <v>0.21</v>
      </c>
      <c r="N867" t="n">
        <v>20.1</v>
      </c>
      <c r="O867" t="s">
        <v>299</v>
      </c>
      <c r="P867" t="s">
        <v>275</v>
      </c>
      <c r="Q867" t="s">
        <v>275</v>
      </c>
      <c r="R867" t="s">
        <v>255</v>
      </c>
      <c r="S867" t="s">
        <v>251</v>
      </c>
      <c r="T867" t="n">
        <v>5</v>
      </c>
    </row>
    <row r="868" spans="1:20">
      <c r="A868" s="1" t="n">
        <v>34758</v>
      </c>
      <c r="B868" t="s">
        <v>248</v>
      </c>
      <c r="C868" t="n">
        <v>1</v>
      </c>
      <c r="D868" t="n">
        <v>20</v>
      </c>
      <c r="E868" t="s">
        <v>249</v>
      </c>
      <c r="F868" t="n">
        <v>3201</v>
      </c>
      <c r="G868" t="s">
        <v>250</v>
      </c>
      <c r="H868" t="s">
        <v>251</v>
      </c>
      <c r="I868" t="n">
        <v>5</v>
      </c>
      <c r="J868" t="n">
        <v>458</v>
      </c>
      <c r="K868" t="s">
        <v>252</v>
      </c>
      <c r="L868" t="n">
        <v>198</v>
      </c>
      <c r="M868" t="n">
        <v>0.1</v>
      </c>
      <c r="N868" t="n">
        <v>35.4</v>
      </c>
      <c r="O868" t="s">
        <v>253</v>
      </c>
      <c r="P868" t="s">
        <v>254</v>
      </c>
      <c r="Q868" t="s">
        <v>254</v>
      </c>
      <c r="R868" t="s">
        <v>255</v>
      </c>
      <c r="S868" t="s">
        <v>251</v>
      </c>
      <c r="T868" t="n">
        <v>5</v>
      </c>
    </row>
    <row r="869" spans="1:20">
      <c r="A869" s="1" t="n">
        <v>34758</v>
      </c>
      <c r="B869" t="s">
        <v>248</v>
      </c>
      <c r="C869" t="n">
        <v>4</v>
      </c>
      <c r="D869" t="n">
        <v>20</v>
      </c>
      <c r="E869" t="s">
        <v>249</v>
      </c>
      <c r="F869" t="n">
        <v>3201</v>
      </c>
      <c r="G869" t="s">
        <v>250</v>
      </c>
      <c r="H869" t="s">
        <v>251</v>
      </c>
      <c r="I869" t="n">
        <v>5</v>
      </c>
      <c r="J869" t="n">
        <v>458</v>
      </c>
      <c r="K869" t="s">
        <v>252</v>
      </c>
      <c r="L869" t="n">
        <v>149</v>
      </c>
      <c r="M869" t="n">
        <v>0.04</v>
      </c>
      <c r="N869" t="n">
        <v>38.4</v>
      </c>
      <c r="O869" t="s">
        <v>253</v>
      </c>
      <c r="P869" t="s">
        <v>254</v>
      </c>
      <c r="Q869" t="s">
        <v>254</v>
      </c>
      <c r="R869" t="s">
        <v>255</v>
      </c>
      <c r="S869" t="s">
        <v>251</v>
      </c>
      <c r="T869" t="n">
        <v>5</v>
      </c>
    </row>
    <row r="870" spans="1:20">
      <c r="A870" s="1" t="n">
        <v>34758</v>
      </c>
      <c r="B870" t="s">
        <v>248</v>
      </c>
      <c r="C870" t="n">
        <v>5</v>
      </c>
      <c r="D870" t="n">
        <v>20</v>
      </c>
      <c r="E870" t="s">
        <v>249</v>
      </c>
      <c r="F870" t="n">
        <v>3201</v>
      </c>
      <c r="G870" t="s">
        <v>250</v>
      </c>
      <c r="H870" t="s">
        <v>251</v>
      </c>
      <c r="I870" t="n">
        <v>5</v>
      </c>
      <c r="J870" t="n">
        <v>458</v>
      </c>
      <c r="K870" t="s">
        <v>252</v>
      </c>
      <c r="L870" t="n">
        <v>168</v>
      </c>
      <c r="M870" t="n">
        <v>0.04</v>
      </c>
      <c r="N870" t="n">
        <v>38.5</v>
      </c>
      <c r="O870" t="s">
        <v>253</v>
      </c>
      <c r="P870" t="s">
        <v>254</v>
      </c>
      <c r="Q870" t="s">
        <v>254</v>
      </c>
      <c r="R870" t="s">
        <v>255</v>
      </c>
      <c r="S870" t="s">
        <v>251</v>
      </c>
      <c r="T870" t="n">
        <v>5</v>
      </c>
    </row>
    <row r="871" spans="1:20">
      <c r="A871" s="1" t="n">
        <v>34758</v>
      </c>
      <c r="B871" t="s">
        <v>248</v>
      </c>
      <c r="C871" t="n">
        <v>6</v>
      </c>
      <c r="D871" t="n">
        <v>20</v>
      </c>
      <c r="E871" t="s">
        <v>249</v>
      </c>
      <c r="F871" t="n">
        <v>3201</v>
      </c>
      <c r="G871" t="s">
        <v>250</v>
      </c>
      <c r="H871" t="s">
        <v>251</v>
      </c>
      <c r="I871" t="n">
        <v>5</v>
      </c>
      <c r="J871" t="n">
        <v>458</v>
      </c>
      <c r="K871" t="s">
        <v>252</v>
      </c>
      <c r="L871" t="n">
        <v>196</v>
      </c>
      <c r="M871" t="n">
        <v>0.02</v>
      </c>
      <c r="N871" t="n">
        <v>45.5</v>
      </c>
      <c r="O871" t="s">
        <v>253</v>
      </c>
      <c r="P871" t="s">
        <v>254</v>
      </c>
      <c r="Q871" t="s">
        <v>254</v>
      </c>
      <c r="R871" t="s">
        <v>255</v>
      </c>
      <c r="S871" t="s">
        <v>251</v>
      </c>
      <c r="T871" t="n">
        <v>5</v>
      </c>
    </row>
    <row r="872" spans="1:20">
      <c r="A872" s="1" t="n">
        <v>34758</v>
      </c>
      <c r="B872" t="s">
        <v>248</v>
      </c>
      <c r="C872" t="n">
        <v>7</v>
      </c>
      <c r="D872" t="n">
        <v>20</v>
      </c>
      <c r="E872" t="s">
        <v>249</v>
      </c>
      <c r="F872" t="n">
        <v>3201</v>
      </c>
      <c r="G872" t="s">
        <v>250</v>
      </c>
      <c r="H872" t="s">
        <v>251</v>
      </c>
      <c r="I872" t="n">
        <v>5</v>
      </c>
      <c r="J872" t="n">
        <v>458</v>
      </c>
      <c r="K872" t="s">
        <v>252</v>
      </c>
      <c r="L872" t="n">
        <v>350</v>
      </c>
      <c r="M872" t="n">
        <v>0.07000000000000001</v>
      </c>
      <c r="N872" t="n">
        <v>32.5</v>
      </c>
      <c r="O872" t="s">
        <v>253</v>
      </c>
      <c r="P872" t="s">
        <v>254</v>
      </c>
      <c r="Q872" t="s">
        <v>254</v>
      </c>
      <c r="R872" t="s">
        <v>255</v>
      </c>
      <c r="S872" t="s">
        <v>251</v>
      </c>
      <c r="T872" t="n">
        <v>5</v>
      </c>
    </row>
    <row r="873" spans="1:20">
      <c r="A873" s="1" t="n">
        <v>34758</v>
      </c>
      <c r="B873" t="s">
        <v>248</v>
      </c>
      <c r="C873" t="n">
        <v>8</v>
      </c>
      <c r="D873" t="n">
        <v>20</v>
      </c>
      <c r="E873" t="s">
        <v>249</v>
      </c>
      <c r="F873" t="n">
        <v>3201</v>
      </c>
      <c r="G873" t="s">
        <v>250</v>
      </c>
      <c r="H873" t="s">
        <v>251</v>
      </c>
      <c r="I873" t="n">
        <v>5</v>
      </c>
      <c r="J873" t="n">
        <v>458</v>
      </c>
      <c r="K873" t="s">
        <v>252</v>
      </c>
      <c r="L873" t="n">
        <v>202</v>
      </c>
      <c r="M873" t="n">
        <v>0.07000000000000001</v>
      </c>
      <c r="N873" t="n">
        <v>32.6</v>
      </c>
      <c r="O873" t="s">
        <v>253</v>
      </c>
      <c r="P873" t="s">
        <v>254</v>
      </c>
      <c r="Q873" t="s">
        <v>254</v>
      </c>
      <c r="R873" t="s">
        <v>255</v>
      </c>
      <c r="S873" t="s">
        <v>251</v>
      </c>
      <c r="T873" t="n">
        <v>5</v>
      </c>
    </row>
    <row r="874" spans="1:20">
      <c r="A874" s="1" t="n">
        <v>34758</v>
      </c>
      <c r="B874" t="s">
        <v>258</v>
      </c>
      <c r="C874" t="n">
        <v>1</v>
      </c>
      <c r="D874" t="n">
        <v>213</v>
      </c>
      <c r="E874" t="s">
        <v>256</v>
      </c>
      <c r="F874" t="n">
        <v>3201</v>
      </c>
      <c r="G874" t="s">
        <v>250</v>
      </c>
      <c r="H874" t="s">
        <v>251</v>
      </c>
      <c r="I874" t="n">
        <v>5</v>
      </c>
      <c r="J874" t="n">
        <v>160</v>
      </c>
      <c r="K874" t="s">
        <v>280</v>
      </c>
      <c r="L874" t="n">
        <v>1</v>
      </c>
      <c r="M874" t="n">
        <v>0</v>
      </c>
      <c r="N874" t="n">
        <v>0</v>
      </c>
    </row>
    <row r="875" spans="1:20">
      <c r="A875" s="1" t="n">
        <v>34789</v>
      </c>
      <c r="B875" t="s">
        <v>301</v>
      </c>
      <c r="C875" t="n">
        <v>1</v>
      </c>
      <c r="D875" t="n">
        <v>20</v>
      </c>
      <c r="E875" t="s">
        <v>249</v>
      </c>
      <c r="F875" t="n">
        <v>3201</v>
      </c>
      <c r="G875" t="s">
        <v>250</v>
      </c>
      <c r="H875" t="s">
        <v>251</v>
      </c>
      <c r="I875" t="n">
        <v>5</v>
      </c>
      <c r="J875" t="n">
        <v>280</v>
      </c>
      <c r="K875" t="s">
        <v>273</v>
      </c>
      <c r="L875" t="n">
        <v>632</v>
      </c>
      <c r="M875" t="n">
        <v>0.05</v>
      </c>
      <c r="N875" t="n">
        <v>38.6</v>
      </c>
      <c r="O875" t="s">
        <v>299</v>
      </c>
      <c r="P875" t="s">
        <v>275</v>
      </c>
      <c r="Q875" t="s">
        <v>275</v>
      </c>
      <c r="R875" t="s">
        <v>255</v>
      </c>
      <c r="S875" t="s">
        <v>251</v>
      </c>
      <c r="T875" t="n">
        <v>5</v>
      </c>
    </row>
    <row r="876" spans="1:20">
      <c r="A876" s="1" t="n">
        <v>34789</v>
      </c>
      <c r="B876" t="s">
        <v>248</v>
      </c>
      <c r="C876" t="n">
        <v>1</v>
      </c>
      <c r="D876" t="n">
        <v>20</v>
      </c>
      <c r="E876" t="s">
        <v>249</v>
      </c>
      <c r="F876" t="n">
        <v>3201</v>
      </c>
      <c r="G876" t="s">
        <v>250</v>
      </c>
      <c r="H876" t="s">
        <v>251</v>
      </c>
      <c r="I876" t="n">
        <v>5</v>
      </c>
      <c r="J876" t="n">
        <v>280</v>
      </c>
      <c r="K876" t="s">
        <v>273</v>
      </c>
      <c r="L876" t="n">
        <v>381</v>
      </c>
      <c r="M876" t="n">
        <v>0.1</v>
      </c>
      <c r="N876" t="n">
        <v>39.5</v>
      </c>
      <c r="O876" t="s">
        <v>253</v>
      </c>
      <c r="P876" t="s">
        <v>254</v>
      </c>
      <c r="Q876" t="s">
        <v>254</v>
      </c>
      <c r="R876" t="s">
        <v>255</v>
      </c>
      <c r="S876" t="s">
        <v>251</v>
      </c>
      <c r="T876" t="n">
        <v>5</v>
      </c>
    </row>
    <row r="877" spans="1:20">
      <c r="A877" s="1" t="n">
        <v>34789</v>
      </c>
      <c r="B877" t="s">
        <v>248</v>
      </c>
      <c r="C877" t="n">
        <v>3</v>
      </c>
      <c r="D877" t="n">
        <v>20</v>
      </c>
      <c r="E877" t="s">
        <v>249</v>
      </c>
      <c r="F877" t="n">
        <v>3201</v>
      </c>
      <c r="G877" t="s">
        <v>250</v>
      </c>
      <c r="H877" t="s">
        <v>251</v>
      </c>
      <c r="I877" t="n">
        <v>5</v>
      </c>
      <c r="J877" t="n">
        <v>458</v>
      </c>
      <c r="K877" t="s">
        <v>252</v>
      </c>
      <c r="L877" t="n">
        <v>218</v>
      </c>
      <c r="M877" t="n">
        <v>0.07000000000000001</v>
      </c>
      <c r="N877" t="n">
        <v>32.5</v>
      </c>
      <c r="O877" t="s">
        <v>253</v>
      </c>
      <c r="P877" t="s">
        <v>254</v>
      </c>
      <c r="Q877" t="s">
        <v>254</v>
      </c>
      <c r="R877" t="s">
        <v>255</v>
      </c>
      <c r="S877" t="s">
        <v>251</v>
      </c>
      <c r="T877" t="n">
        <v>5</v>
      </c>
    </row>
    <row r="878" spans="1:20">
      <c r="A878" s="1" t="n">
        <v>34789</v>
      </c>
      <c r="B878" t="s">
        <v>248</v>
      </c>
      <c r="C878" t="n">
        <v>4</v>
      </c>
      <c r="D878" t="n">
        <v>20</v>
      </c>
      <c r="E878" t="s">
        <v>249</v>
      </c>
      <c r="F878" t="n">
        <v>3201</v>
      </c>
      <c r="G878" t="s">
        <v>250</v>
      </c>
      <c r="H878" t="s">
        <v>251</v>
      </c>
      <c r="I878" t="n">
        <v>5</v>
      </c>
      <c r="J878" t="n">
        <v>458</v>
      </c>
      <c r="K878" t="s">
        <v>252</v>
      </c>
      <c r="L878" t="n">
        <v>177</v>
      </c>
      <c r="M878" t="n">
        <v>0.07000000000000001</v>
      </c>
      <c r="N878" t="n">
        <v>32.6</v>
      </c>
      <c r="O878" t="s">
        <v>253</v>
      </c>
      <c r="P878" t="s">
        <v>254</v>
      </c>
      <c r="Q878" t="s">
        <v>254</v>
      </c>
      <c r="R878" t="s">
        <v>255</v>
      </c>
      <c r="S878" t="s">
        <v>251</v>
      </c>
      <c r="T878" t="n">
        <v>5</v>
      </c>
    </row>
    <row r="879" spans="1:20">
      <c r="A879" s="1" t="n">
        <v>34789</v>
      </c>
      <c r="B879" t="s">
        <v>248</v>
      </c>
      <c r="C879" t="n">
        <v>5</v>
      </c>
      <c r="D879" t="n">
        <v>20</v>
      </c>
      <c r="E879" t="s">
        <v>249</v>
      </c>
      <c r="F879" t="n">
        <v>3201</v>
      </c>
      <c r="G879" t="s">
        <v>250</v>
      </c>
      <c r="H879" t="s">
        <v>251</v>
      </c>
      <c r="I879" t="n">
        <v>5</v>
      </c>
      <c r="J879" t="n">
        <v>458</v>
      </c>
      <c r="K879" t="s">
        <v>252</v>
      </c>
      <c r="L879" t="n">
        <v>177</v>
      </c>
      <c r="M879" t="n">
        <v>0.04</v>
      </c>
      <c r="N879" t="n">
        <v>38.8</v>
      </c>
      <c r="O879" t="s">
        <v>253</v>
      </c>
      <c r="P879" t="s">
        <v>254</v>
      </c>
      <c r="Q879" t="s">
        <v>254</v>
      </c>
      <c r="R879" t="s">
        <v>255</v>
      </c>
      <c r="S879" t="s">
        <v>251</v>
      </c>
      <c r="T879" t="n">
        <v>5</v>
      </c>
    </row>
    <row r="880" spans="1:20">
      <c r="A880" s="1" t="n">
        <v>34789</v>
      </c>
      <c r="B880" t="s">
        <v>248</v>
      </c>
      <c r="C880" t="n">
        <v>6</v>
      </c>
      <c r="D880" t="n">
        <v>20</v>
      </c>
      <c r="E880" t="s">
        <v>249</v>
      </c>
      <c r="F880" t="n">
        <v>3201</v>
      </c>
      <c r="G880" t="s">
        <v>250</v>
      </c>
      <c r="H880" t="s">
        <v>251</v>
      </c>
      <c r="I880" t="n">
        <v>5</v>
      </c>
      <c r="J880" t="n">
        <v>458</v>
      </c>
      <c r="K880" t="s">
        <v>252</v>
      </c>
      <c r="L880" t="n">
        <v>180</v>
      </c>
      <c r="M880" t="n">
        <v>0.02</v>
      </c>
      <c r="N880" t="n">
        <v>46.5</v>
      </c>
      <c r="O880" t="s">
        <v>253</v>
      </c>
      <c r="P880" t="s">
        <v>254</v>
      </c>
      <c r="Q880" t="s">
        <v>254</v>
      </c>
      <c r="R880" t="s">
        <v>255</v>
      </c>
      <c r="S880" t="s">
        <v>251</v>
      </c>
      <c r="T880" t="n">
        <v>5</v>
      </c>
    </row>
    <row r="881" spans="1:20">
      <c r="A881" s="1" t="n">
        <v>34789</v>
      </c>
      <c r="B881" t="s">
        <v>248</v>
      </c>
      <c r="C881" t="n">
        <v>7</v>
      </c>
      <c r="D881" t="n">
        <v>20</v>
      </c>
      <c r="E881" t="s">
        <v>249</v>
      </c>
      <c r="F881" t="n">
        <v>3201</v>
      </c>
      <c r="G881" t="s">
        <v>250</v>
      </c>
      <c r="H881" t="s">
        <v>251</v>
      </c>
      <c r="I881" t="n">
        <v>5</v>
      </c>
      <c r="J881" t="n">
        <v>458</v>
      </c>
      <c r="K881" t="s">
        <v>252</v>
      </c>
      <c r="L881" t="n">
        <v>160</v>
      </c>
      <c r="M881" t="n">
        <v>0.01</v>
      </c>
      <c r="N881" t="n">
        <v>45.4</v>
      </c>
      <c r="O881" t="s">
        <v>253</v>
      </c>
      <c r="P881" t="s">
        <v>254</v>
      </c>
      <c r="Q881" t="s">
        <v>254</v>
      </c>
      <c r="R881" t="s">
        <v>255</v>
      </c>
      <c r="S881" t="s">
        <v>251</v>
      </c>
      <c r="T881" t="n">
        <v>5</v>
      </c>
    </row>
    <row r="882" spans="1:20">
      <c r="A882" s="1" t="n">
        <v>34789</v>
      </c>
      <c r="B882" t="s">
        <v>263</v>
      </c>
      <c r="C882" t="n">
        <v>1</v>
      </c>
      <c r="D882" t="n">
        <v>213</v>
      </c>
      <c r="E882" t="s">
        <v>256</v>
      </c>
      <c r="F882" t="n">
        <v>3201</v>
      </c>
      <c r="G882" t="s">
        <v>250</v>
      </c>
      <c r="H882" t="s">
        <v>251</v>
      </c>
      <c r="I882" t="n">
        <v>5</v>
      </c>
      <c r="J882" t="n">
        <v>595</v>
      </c>
      <c r="K882" t="s">
        <v>290</v>
      </c>
      <c r="L882" t="n">
        <v>23</v>
      </c>
      <c r="M882" t="n">
        <v>0</v>
      </c>
      <c r="N882" t="n">
        <v>0</v>
      </c>
    </row>
    <row r="883" spans="1:20">
      <c r="A883" s="1" t="n">
        <v>34819</v>
      </c>
      <c r="B883" t="s">
        <v>301</v>
      </c>
      <c r="C883" t="n">
        <v>1</v>
      </c>
      <c r="D883" t="n">
        <v>213</v>
      </c>
      <c r="E883" t="s">
        <v>256</v>
      </c>
      <c r="F883" t="n">
        <v>3201</v>
      </c>
      <c r="G883" t="s">
        <v>250</v>
      </c>
      <c r="H883" t="s">
        <v>251</v>
      </c>
      <c r="I883" t="n">
        <v>5</v>
      </c>
      <c r="J883" t="n">
        <v>795</v>
      </c>
      <c r="K883" t="s">
        <v>262</v>
      </c>
      <c r="L883" t="n">
        <v>54</v>
      </c>
      <c r="M883" t="n">
        <v>0</v>
      </c>
      <c r="N883" t="n">
        <v>0</v>
      </c>
    </row>
    <row r="884" spans="1:20">
      <c r="A884" s="1" t="n">
        <v>34819</v>
      </c>
      <c r="B884" t="s">
        <v>301</v>
      </c>
      <c r="C884" t="n">
        <v>2</v>
      </c>
      <c r="D884" t="n">
        <v>20</v>
      </c>
      <c r="E884" t="s">
        <v>249</v>
      </c>
      <c r="F884" t="n">
        <v>3201</v>
      </c>
      <c r="G884" t="s">
        <v>250</v>
      </c>
      <c r="H884" t="s">
        <v>251</v>
      </c>
      <c r="I884" t="n">
        <v>5</v>
      </c>
      <c r="J884" t="n">
        <v>160</v>
      </c>
      <c r="K884" t="s">
        <v>280</v>
      </c>
      <c r="L884" t="n">
        <v>326</v>
      </c>
      <c r="M884" t="n">
        <v>0.01</v>
      </c>
      <c r="N884" t="n">
        <v>54.5</v>
      </c>
      <c r="O884" t="s">
        <v>299</v>
      </c>
      <c r="P884" t="s">
        <v>275</v>
      </c>
      <c r="Q884" t="s">
        <v>275</v>
      </c>
      <c r="R884" t="s">
        <v>255</v>
      </c>
      <c r="S884" t="s">
        <v>251</v>
      </c>
      <c r="T884" t="n">
        <v>5</v>
      </c>
    </row>
    <row r="885" spans="1:20">
      <c r="A885" s="1" t="n">
        <v>34819</v>
      </c>
      <c r="B885" t="s">
        <v>301</v>
      </c>
      <c r="C885" t="n">
        <v>3</v>
      </c>
      <c r="D885" t="n">
        <v>20</v>
      </c>
      <c r="E885" t="s">
        <v>249</v>
      </c>
      <c r="F885" t="n">
        <v>3201</v>
      </c>
      <c r="G885" t="s">
        <v>250</v>
      </c>
      <c r="H885" t="s">
        <v>251</v>
      </c>
      <c r="I885" t="n">
        <v>5</v>
      </c>
      <c r="J885" t="n">
        <v>160</v>
      </c>
      <c r="K885" t="s">
        <v>280</v>
      </c>
      <c r="L885" t="n">
        <v>343</v>
      </c>
      <c r="M885" t="n">
        <v>0.05</v>
      </c>
      <c r="N885" t="n">
        <v>51.6</v>
      </c>
      <c r="O885" t="s">
        <v>299</v>
      </c>
      <c r="P885" t="s">
        <v>275</v>
      </c>
      <c r="Q885" t="s">
        <v>275</v>
      </c>
      <c r="R885" t="s">
        <v>255</v>
      </c>
      <c r="S885" t="s">
        <v>251</v>
      </c>
      <c r="T885" t="n">
        <v>5</v>
      </c>
    </row>
    <row r="886" spans="1:20">
      <c r="A886" s="1" t="n">
        <v>34819</v>
      </c>
      <c r="B886" t="s">
        <v>301</v>
      </c>
      <c r="C886" t="n">
        <v>4</v>
      </c>
      <c r="D886" t="n">
        <v>20</v>
      </c>
      <c r="E886" t="s">
        <v>249</v>
      </c>
      <c r="F886" t="n">
        <v>3201</v>
      </c>
      <c r="G886" t="s">
        <v>250</v>
      </c>
      <c r="H886" t="s">
        <v>251</v>
      </c>
      <c r="I886" t="n">
        <v>5</v>
      </c>
      <c r="J886" t="n">
        <v>160</v>
      </c>
      <c r="K886" t="s">
        <v>280</v>
      </c>
      <c r="L886" t="n">
        <v>327</v>
      </c>
      <c r="M886" t="n">
        <v>0.04</v>
      </c>
      <c r="N886" t="n">
        <v>38.5</v>
      </c>
      <c r="O886" t="s">
        <v>299</v>
      </c>
      <c r="P886" t="s">
        <v>275</v>
      </c>
      <c r="Q886" t="s">
        <v>275</v>
      </c>
      <c r="R886" t="s">
        <v>255</v>
      </c>
      <c r="S886" t="s">
        <v>251</v>
      </c>
      <c r="T886" t="n">
        <v>5</v>
      </c>
    </row>
    <row r="887" spans="1:20">
      <c r="A887" s="1" t="n">
        <v>34819</v>
      </c>
      <c r="B887" t="s">
        <v>301</v>
      </c>
      <c r="C887" t="n">
        <v>5</v>
      </c>
      <c r="D887" t="n">
        <v>20</v>
      </c>
      <c r="E887" t="s">
        <v>249</v>
      </c>
      <c r="F887" t="n">
        <v>3201</v>
      </c>
      <c r="G887" t="s">
        <v>250</v>
      </c>
      <c r="H887" t="s">
        <v>251</v>
      </c>
      <c r="I887" t="n">
        <v>5</v>
      </c>
      <c r="J887" t="n">
        <v>458</v>
      </c>
      <c r="K887" t="s">
        <v>252</v>
      </c>
      <c r="L887" t="n">
        <v>385</v>
      </c>
      <c r="M887" t="n">
        <v>0.21</v>
      </c>
      <c r="N887" t="n">
        <v>20.8</v>
      </c>
      <c r="O887" t="s">
        <v>299</v>
      </c>
      <c r="P887" t="s">
        <v>275</v>
      </c>
      <c r="Q887" t="s">
        <v>275</v>
      </c>
      <c r="R887" t="s">
        <v>255</v>
      </c>
      <c r="S887" t="s">
        <v>251</v>
      </c>
      <c r="T887" t="n">
        <v>5</v>
      </c>
    </row>
    <row r="888" spans="1:20">
      <c r="A888" s="1" t="n">
        <v>34819</v>
      </c>
      <c r="B888" t="s">
        <v>301</v>
      </c>
      <c r="C888" t="n">
        <v>6</v>
      </c>
      <c r="D888" t="n">
        <v>20</v>
      </c>
      <c r="E888" t="s">
        <v>249</v>
      </c>
      <c r="F888" t="n">
        <v>3201</v>
      </c>
      <c r="G888" t="s">
        <v>250</v>
      </c>
      <c r="H888" t="s">
        <v>251</v>
      </c>
      <c r="I888" t="n">
        <v>5</v>
      </c>
      <c r="J888" t="n">
        <v>458</v>
      </c>
      <c r="K888" t="s">
        <v>252</v>
      </c>
      <c r="L888" t="n">
        <v>215</v>
      </c>
      <c r="M888" t="n">
        <v>0.21</v>
      </c>
      <c r="N888" t="n">
        <v>20.7</v>
      </c>
      <c r="O888" t="s">
        <v>299</v>
      </c>
      <c r="P888" t="s">
        <v>275</v>
      </c>
      <c r="Q888" t="s">
        <v>275</v>
      </c>
      <c r="R888" t="s">
        <v>255</v>
      </c>
      <c r="S888" t="s">
        <v>251</v>
      </c>
      <c r="T888" t="n">
        <v>5</v>
      </c>
    </row>
    <row r="889" spans="1:20">
      <c r="A889" s="1" t="n">
        <v>34819</v>
      </c>
      <c r="B889" t="s">
        <v>248</v>
      </c>
      <c r="C889" t="n">
        <v>2</v>
      </c>
      <c r="D889" t="n">
        <v>20</v>
      </c>
      <c r="E889" t="s">
        <v>249</v>
      </c>
      <c r="F889" t="n">
        <v>3201</v>
      </c>
      <c r="G889" t="s">
        <v>250</v>
      </c>
      <c r="H889" t="s">
        <v>251</v>
      </c>
      <c r="I889" t="n">
        <v>5</v>
      </c>
      <c r="J889" t="n">
        <v>458</v>
      </c>
      <c r="K889" t="s">
        <v>252</v>
      </c>
      <c r="L889" t="n">
        <v>206</v>
      </c>
      <c r="M889" t="n">
        <v>0.01</v>
      </c>
      <c r="N889" t="n">
        <v>45.7</v>
      </c>
      <c r="O889" t="s">
        <v>253</v>
      </c>
      <c r="P889" t="s">
        <v>254</v>
      </c>
      <c r="Q889" t="s">
        <v>254</v>
      </c>
      <c r="R889" t="s">
        <v>255</v>
      </c>
      <c r="S889" t="s">
        <v>251</v>
      </c>
      <c r="T889" t="n">
        <v>5</v>
      </c>
    </row>
    <row r="890" spans="1:20">
      <c r="A890" s="1" t="n">
        <v>34819</v>
      </c>
      <c r="B890" t="s">
        <v>248</v>
      </c>
      <c r="C890" t="n">
        <v>3</v>
      </c>
      <c r="D890" t="n">
        <v>20</v>
      </c>
      <c r="E890" t="s">
        <v>249</v>
      </c>
      <c r="F890" t="n">
        <v>3201</v>
      </c>
      <c r="G890" t="s">
        <v>250</v>
      </c>
      <c r="H890" t="s">
        <v>251</v>
      </c>
      <c r="I890" t="n">
        <v>5</v>
      </c>
      <c r="J890" t="n">
        <v>458</v>
      </c>
      <c r="K890" t="s">
        <v>252</v>
      </c>
      <c r="L890" t="n">
        <v>299</v>
      </c>
      <c r="M890" t="n">
        <v>0.07000000000000001</v>
      </c>
      <c r="N890" t="n">
        <v>32.4</v>
      </c>
      <c r="O890" t="s">
        <v>253</v>
      </c>
      <c r="P890" t="s">
        <v>254</v>
      </c>
      <c r="Q890" t="s">
        <v>254</v>
      </c>
      <c r="R890" t="s">
        <v>255</v>
      </c>
      <c r="S890" t="s">
        <v>251</v>
      </c>
      <c r="T890" t="n">
        <v>5</v>
      </c>
    </row>
    <row r="891" spans="1:20">
      <c r="A891" s="1" t="n">
        <v>34819</v>
      </c>
      <c r="B891" t="s">
        <v>248</v>
      </c>
      <c r="C891" t="n">
        <v>4</v>
      </c>
      <c r="D891" t="n">
        <v>20</v>
      </c>
      <c r="E891" t="s">
        <v>249</v>
      </c>
      <c r="F891" t="n">
        <v>3201</v>
      </c>
      <c r="G891" t="s">
        <v>250</v>
      </c>
      <c r="H891" t="s">
        <v>251</v>
      </c>
      <c r="I891" t="n">
        <v>5</v>
      </c>
      <c r="J891" t="n">
        <v>458</v>
      </c>
      <c r="K891" t="s">
        <v>252</v>
      </c>
      <c r="L891" t="n">
        <v>414</v>
      </c>
      <c r="M891" t="n">
        <v>0.07000000000000001</v>
      </c>
      <c r="N891" t="n">
        <v>32.5</v>
      </c>
      <c r="O891" t="s">
        <v>253</v>
      </c>
      <c r="P891" t="s">
        <v>254</v>
      </c>
      <c r="Q891" t="s">
        <v>254</v>
      </c>
      <c r="R891" t="s">
        <v>255</v>
      </c>
      <c r="S891" t="s">
        <v>251</v>
      </c>
      <c r="T891" t="n">
        <v>5</v>
      </c>
    </row>
    <row r="892" spans="1:20">
      <c r="A892" s="1" t="n">
        <v>34819</v>
      </c>
      <c r="B892" t="s">
        <v>248</v>
      </c>
      <c r="C892" t="n">
        <v>5</v>
      </c>
      <c r="D892" t="n">
        <v>20</v>
      </c>
      <c r="E892" t="s">
        <v>249</v>
      </c>
      <c r="F892" t="n">
        <v>3201</v>
      </c>
      <c r="G892" t="s">
        <v>250</v>
      </c>
      <c r="H892" t="s">
        <v>251</v>
      </c>
      <c r="I892" t="n">
        <v>5</v>
      </c>
      <c r="J892" t="n">
        <v>458</v>
      </c>
      <c r="K892" t="s">
        <v>252</v>
      </c>
      <c r="L892" t="n">
        <v>193</v>
      </c>
      <c r="M892" t="n">
        <v>0.04</v>
      </c>
      <c r="N892" t="n">
        <v>38.6</v>
      </c>
      <c r="O892" t="s">
        <v>253</v>
      </c>
      <c r="P892" t="s">
        <v>254</v>
      </c>
      <c r="Q892" t="s">
        <v>254</v>
      </c>
      <c r="R892" t="s">
        <v>255</v>
      </c>
      <c r="S892" t="s">
        <v>251</v>
      </c>
      <c r="T892" t="n">
        <v>5</v>
      </c>
    </row>
    <row r="893" spans="1:20">
      <c r="A893" s="1" t="n">
        <v>34819</v>
      </c>
      <c r="B893" t="s">
        <v>248</v>
      </c>
      <c r="C893" t="n">
        <v>6</v>
      </c>
      <c r="D893" t="n">
        <v>20</v>
      </c>
      <c r="E893" t="s">
        <v>249</v>
      </c>
      <c r="F893" t="n">
        <v>3201</v>
      </c>
      <c r="G893" t="s">
        <v>250</v>
      </c>
      <c r="H893" t="s">
        <v>251</v>
      </c>
      <c r="I893" t="n">
        <v>5</v>
      </c>
      <c r="J893" t="n">
        <v>458</v>
      </c>
      <c r="K893" t="s">
        <v>252</v>
      </c>
      <c r="L893" t="n">
        <v>395</v>
      </c>
      <c r="M893" t="n">
        <v>0.02</v>
      </c>
      <c r="N893" t="n">
        <v>46.3</v>
      </c>
      <c r="O893" t="s">
        <v>253</v>
      </c>
      <c r="P893" t="s">
        <v>254</v>
      </c>
      <c r="Q893" t="s">
        <v>254</v>
      </c>
      <c r="R893" t="s">
        <v>255</v>
      </c>
      <c r="S893" t="s">
        <v>251</v>
      </c>
      <c r="T893" t="n">
        <v>5</v>
      </c>
    </row>
    <row r="894" spans="1:20">
      <c r="A894" s="1" t="n">
        <v>34819</v>
      </c>
      <c r="B894" t="s">
        <v>248</v>
      </c>
      <c r="C894" t="n">
        <v>7</v>
      </c>
      <c r="D894" t="n">
        <v>20</v>
      </c>
      <c r="E894" t="s">
        <v>249</v>
      </c>
      <c r="F894" t="n">
        <v>3201</v>
      </c>
      <c r="G894" t="s">
        <v>250</v>
      </c>
      <c r="H894" t="s">
        <v>251</v>
      </c>
      <c r="I894" t="n">
        <v>5</v>
      </c>
      <c r="J894" t="n">
        <v>940</v>
      </c>
      <c r="K894" t="s">
        <v>257</v>
      </c>
      <c r="L894" t="n">
        <v>105</v>
      </c>
      <c r="M894" t="n">
        <v>5.5</v>
      </c>
      <c r="N894" t="n">
        <v>10.6</v>
      </c>
      <c r="O894" t="s">
        <v>253</v>
      </c>
      <c r="P894" t="s">
        <v>254</v>
      </c>
      <c r="Q894" t="s">
        <v>254</v>
      </c>
      <c r="R894" t="s">
        <v>255</v>
      </c>
      <c r="S894" t="s">
        <v>251</v>
      </c>
      <c r="T894" t="n">
        <v>5</v>
      </c>
    </row>
    <row r="895" spans="1:20">
      <c r="A895" s="1" t="n">
        <v>34850</v>
      </c>
      <c r="B895" t="s">
        <v>301</v>
      </c>
      <c r="C895" t="n">
        <v>1</v>
      </c>
      <c r="D895" t="n">
        <v>20</v>
      </c>
      <c r="E895" t="s">
        <v>249</v>
      </c>
      <c r="F895" t="n">
        <v>3201</v>
      </c>
      <c r="G895" t="s">
        <v>250</v>
      </c>
      <c r="H895" t="s">
        <v>251</v>
      </c>
      <c r="I895" t="n">
        <v>5</v>
      </c>
      <c r="J895" t="n">
        <v>160</v>
      </c>
      <c r="K895" t="s">
        <v>280</v>
      </c>
      <c r="L895" t="n">
        <v>318</v>
      </c>
      <c r="M895" t="n">
        <v>0.02</v>
      </c>
      <c r="N895" t="n">
        <v>54.7</v>
      </c>
      <c r="O895" t="s">
        <v>299</v>
      </c>
      <c r="P895" t="s">
        <v>275</v>
      </c>
      <c r="Q895" t="s">
        <v>275</v>
      </c>
      <c r="R895" t="s">
        <v>255</v>
      </c>
      <c r="S895" t="s">
        <v>251</v>
      </c>
      <c r="T895" t="n">
        <v>5</v>
      </c>
    </row>
    <row r="896" spans="1:20">
      <c r="A896" s="1" t="n">
        <v>34850</v>
      </c>
      <c r="B896" t="s">
        <v>301</v>
      </c>
      <c r="C896" t="n">
        <v>2</v>
      </c>
      <c r="D896" t="n">
        <v>20</v>
      </c>
      <c r="E896" t="s">
        <v>249</v>
      </c>
      <c r="F896" t="n">
        <v>3201</v>
      </c>
      <c r="G896" t="s">
        <v>250</v>
      </c>
      <c r="H896" t="s">
        <v>251</v>
      </c>
      <c r="I896" t="n">
        <v>5</v>
      </c>
      <c r="J896" t="n">
        <v>160</v>
      </c>
      <c r="K896" t="s">
        <v>280</v>
      </c>
      <c r="L896" t="n">
        <v>331</v>
      </c>
      <c r="M896" t="n">
        <v>0.04</v>
      </c>
      <c r="N896" t="n">
        <v>37.6</v>
      </c>
      <c r="O896" t="s">
        <v>299</v>
      </c>
      <c r="P896" t="s">
        <v>275</v>
      </c>
      <c r="Q896" t="s">
        <v>275</v>
      </c>
      <c r="R896" t="s">
        <v>255</v>
      </c>
      <c r="S896" t="s">
        <v>251</v>
      </c>
      <c r="T896" t="n">
        <v>5</v>
      </c>
    </row>
    <row r="897" spans="1:20">
      <c r="A897" s="1" t="n">
        <v>34850</v>
      </c>
      <c r="B897" t="s">
        <v>301</v>
      </c>
      <c r="C897" t="n">
        <v>3</v>
      </c>
      <c r="D897" t="n">
        <v>20</v>
      </c>
      <c r="E897" t="s">
        <v>249</v>
      </c>
      <c r="F897" t="n">
        <v>3201</v>
      </c>
      <c r="G897" t="s">
        <v>250</v>
      </c>
      <c r="H897" t="s">
        <v>251</v>
      </c>
      <c r="I897" t="n">
        <v>5</v>
      </c>
      <c r="J897" t="n">
        <v>458</v>
      </c>
      <c r="K897" t="s">
        <v>252</v>
      </c>
      <c r="L897" t="n">
        <v>426</v>
      </c>
      <c r="M897" t="n">
        <v>0.19</v>
      </c>
      <c r="N897" t="n">
        <v>21.8</v>
      </c>
      <c r="O897" t="s">
        <v>299</v>
      </c>
      <c r="P897" t="s">
        <v>275</v>
      </c>
      <c r="Q897" t="s">
        <v>275</v>
      </c>
      <c r="R897" t="s">
        <v>255</v>
      </c>
      <c r="S897" t="s">
        <v>251</v>
      </c>
      <c r="T897" t="n">
        <v>5</v>
      </c>
    </row>
    <row r="898" spans="1:20">
      <c r="A898" s="1" t="n">
        <v>34850</v>
      </c>
      <c r="B898" t="s">
        <v>301</v>
      </c>
      <c r="C898" t="n">
        <v>4</v>
      </c>
      <c r="D898" t="n">
        <v>20</v>
      </c>
      <c r="E898" t="s">
        <v>249</v>
      </c>
      <c r="F898" t="n">
        <v>3201</v>
      </c>
      <c r="G898" t="s">
        <v>250</v>
      </c>
      <c r="H898" t="s">
        <v>251</v>
      </c>
      <c r="I898" t="n">
        <v>5</v>
      </c>
      <c r="J898" t="n">
        <v>712</v>
      </c>
      <c r="K898" t="s">
        <v>300</v>
      </c>
      <c r="L898" t="n">
        <v>292</v>
      </c>
      <c r="M898" t="n">
        <v>0.05</v>
      </c>
      <c r="N898" t="n">
        <v>44.4</v>
      </c>
      <c r="O898" t="s">
        <v>299</v>
      </c>
      <c r="P898" t="s">
        <v>275</v>
      </c>
      <c r="Q898" t="s">
        <v>275</v>
      </c>
      <c r="R898" t="s">
        <v>255</v>
      </c>
      <c r="S898" t="s">
        <v>251</v>
      </c>
      <c r="T898" t="n">
        <v>5</v>
      </c>
    </row>
    <row r="899" spans="1:20">
      <c r="A899" s="1" t="n">
        <v>34850</v>
      </c>
      <c r="B899" t="s">
        <v>248</v>
      </c>
      <c r="C899" t="n">
        <v>1</v>
      </c>
      <c r="D899" t="n">
        <v>20</v>
      </c>
      <c r="E899" t="s">
        <v>249</v>
      </c>
      <c r="F899" t="n">
        <v>3201</v>
      </c>
      <c r="G899" t="s">
        <v>250</v>
      </c>
      <c r="H899" t="s">
        <v>251</v>
      </c>
      <c r="I899" t="n">
        <v>5</v>
      </c>
      <c r="J899" t="n">
        <v>458</v>
      </c>
      <c r="K899" t="s">
        <v>252</v>
      </c>
      <c r="L899" t="n">
        <v>346</v>
      </c>
      <c r="M899" t="n">
        <v>0.07000000000000001</v>
      </c>
      <c r="N899" t="n">
        <v>32.6</v>
      </c>
      <c r="O899" t="s">
        <v>253</v>
      </c>
      <c r="P899" t="s">
        <v>254</v>
      </c>
      <c r="Q899" t="s">
        <v>254</v>
      </c>
      <c r="R899" t="s">
        <v>255</v>
      </c>
      <c r="S899" t="s">
        <v>251</v>
      </c>
      <c r="T899" t="n">
        <v>5</v>
      </c>
    </row>
    <row r="900" spans="1:20">
      <c r="A900" s="1" t="n">
        <v>34850</v>
      </c>
      <c r="B900" t="s">
        <v>248</v>
      </c>
      <c r="C900" t="n">
        <v>5</v>
      </c>
      <c r="D900" t="n">
        <v>20</v>
      </c>
      <c r="E900" t="s">
        <v>249</v>
      </c>
      <c r="F900" t="n">
        <v>3201</v>
      </c>
      <c r="G900" t="s">
        <v>250</v>
      </c>
      <c r="H900" t="s">
        <v>251</v>
      </c>
      <c r="I900" t="n">
        <v>5</v>
      </c>
      <c r="J900" t="n">
        <v>458</v>
      </c>
      <c r="K900" t="s">
        <v>252</v>
      </c>
      <c r="L900" t="n">
        <v>356</v>
      </c>
      <c r="M900" t="n">
        <v>0.02</v>
      </c>
      <c r="N900" t="n">
        <v>46.3</v>
      </c>
      <c r="O900" t="s">
        <v>253</v>
      </c>
      <c r="P900" t="s">
        <v>254</v>
      </c>
      <c r="Q900" t="s">
        <v>254</v>
      </c>
      <c r="R900" t="s">
        <v>255</v>
      </c>
      <c r="S900" t="s">
        <v>251</v>
      </c>
      <c r="T900" t="n">
        <v>5</v>
      </c>
    </row>
    <row r="901" spans="1:20">
      <c r="A901" s="1" t="n">
        <v>34880</v>
      </c>
      <c r="B901" t="s">
        <v>301</v>
      </c>
      <c r="C901" t="n">
        <v>1</v>
      </c>
      <c r="D901" t="n">
        <v>20</v>
      </c>
      <c r="E901" t="s">
        <v>249</v>
      </c>
      <c r="F901" t="n">
        <v>3201</v>
      </c>
      <c r="G901" t="s">
        <v>250</v>
      </c>
      <c r="H901" t="s">
        <v>251</v>
      </c>
      <c r="I901" t="n">
        <v>5</v>
      </c>
      <c r="J901" t="n">
        <v>160</v>
      </c>
      <c r="K901" t="s">
        <v>280</v>
      </c>
      <c r="L901" t="n">
        <v>301</v>
      </c>
      <c r="M901" t="n">
        <v>0.01</v>
      </c>
      <c r="N901" t="n">
        <v>54</v>
      </c>
      <c r="O901" t="s">
        <v>299</v>
      </c>
      <c r="P901" t="s">
        <v>275</v>
      </c>
      <c r="Q901" t="s">
        <v>275</v>
      </c>
      <c r="R901" t="s">
        <v>255</v>
      </c>
      <c r="S901" t="s">
        <v>251</v>
      </c>
      <c r="T901" t="n">
        <v>5</v>
      </c>
    </row>
    <row r="902" spans="1:20">
      <c r="A902" s="1" t="n">
        <v>34880</v>
      </c>
      <c r="B902" t="s">
        <v>301</v>
      </c>
      <c r="C902" t="n">
        <v>2</v>
      </c>
      <c r="D902" t="n">
        <v>20</v>
      </c>
      <c r="E902" t="s">
        <v>249</v>
      </c>
      <c r="F902" t="n">
        <v>3201</v>
      </c>
      <c r="G902" t="s">
        <v>250</v>
      </c>
      <c r="H902" t="s">
        <v>251</v>
      </c>
      <c r="I902" t="n">
        <v>5</v>
      </c>
      <c r="J902" t="n">
        <v>458</v>
      </c>
      <c r="K902" t="s">
        <v>252</v>
      </c>
      <c r="L902" t="n">
        <v>192</v>
      </c>
      <c r="M902" t="n">
        <v>0.21</v>
      </c>
      <c r="N902" t="n">
        <v>20.8</v>
      </c>
      <c r="O902" t="s">
        <v>299</v>
      </c>
      <c r="P902" t="s">
        <v>275</v>
      </c>
      <c r="Q902" t="s">
        <v>275</v>
      </c>
      <c r="R902" t="s">
        <v>255</v>
      </c>
      <c r="S902" t="s">
        <v>251</v>
      </c>
      <c r="T902" t="n">
        <v>5</v>
      </c>
    </row>
    <row r="903" spans="1:20">
      <c r="A903" s="1" t="n">
        <v>34880</v>
      </c>
      <c r="B903" t="s">
        <v>248</v>
      </c>
      <c r="C903" t="n">
        <v>1</v>
      </c>
      <c r="D903" t="n">
        <v>20</v>
      </c>
      <c r="E903" t="s">
        <v>249</v>
      </c>
      <c r="F903" t="n">
        <v>3201</v>
      </c>
      <c r="G903" t="s">
        <v>250</v>
      </c>
      <c r="H903" t="s">
        <v>251</v>
      </c>
      <c r="I903" t="n">
        <v>5</v>
      </c>
      <c r="J903" t="n">
        <v>458</v>
      </c>
      <c r="K903" t="s">
        <v>252</v>
      </c>
      <c r="L903" t="n">
        <v>370</v>
      </c>
      <c r="M903" t="n">
        <v>0.07000000000000001</v>
      </c>
      <c r="N903" t="n">
        <v>32.3</v>
      </c>
      <c r="O903" t="s">
        <v>253</v>
      </c>
      <c r="P903" t="s">
        <v>254</v>
      </c>
      <c r="Q903" t="s">
        <v>254</v>
      </c>
      <c r="R903" t="s">
        <v>255</v>
      </c>
      <c r="S903" t="s">
        <v>251</v>
      </c>
      <c r="T903" t="n">
        <v>5</v>
      </c>
    </row>
    <row r="904" spans="1:20">
      <c r="A904" s="1" t="n">
        <v>34880</v>
      </c>
      <c r="B904" t="s">
        <v>248</v>
      </c>
      <c r="C904" t="n">
        <v>3</v>
      </c>
      <c r="D904" t="n">
        <v>20</v>
      </c>
      <c r="E904" t="s">
        <v>249</v>
      </c>
      <c r="F904" t="n">
        <v>3201</v>
      </c>
      <c r="G904" t="s">
        <v>250</v>
      </c>
      <c r="H904" t="s">
        <v>251</v>
      </c>
      <c r="I904" t="n">
        <v>5</v>
      </c>
      <c r="J904" t="n">
        <v>458</v>
      </c>
      <c r="K904" t="s">
        <v>252</v>
      </c>
      <c r="L904" t="n">
        <v>485</v>
      </c>
      <c r="M904" t="n">
        <v>0.02</v>
      </c>
      <c r="N904" t="n">
        <v>46.1</v>
      </c>
      <c r="O904" t="s">
        <v>253</v>
      </c>
      <c r="P904" t="s">
        <v>254</v>
      </c>
      <c r="Q904" t="s">
        <v>254</v>
      </c>
      <c r="R904" t="s">
        <v>255</v>
      </c>
      <c r="S904" t="s">
        <v>251</v>
      </c>
      <c r="T904" t="n">
        <v>5</v>
      </c>
    </row>
    <row r="905" spans="1:20">
      <c r="A905" s="1" t="n">
        <v>34880</v>
      </c>
      <c r="B905" t="s">
        <v>263</v>
      </c>
      <c r="C905" t="n">
        <v>1</v>
      </c>
      <c r="D905" t="n">
        <v>213</v>
      </c>
      <c r="E905" t="s">
        <v>256</v>
      </c>
      <c r="F905" t="n">
        <v>3201</v>
      </c>
      <c r="G905" t="s">
        <v>250</v>
      </c>
      <c r="H905" t="s">
        <v>251</v>
      </c>
      <c r="I905" t="n">
        <v>5</v>
      </c>
      <c r="J905" t="n">
        <v>520</v>
      </c>
      <c r="K905" t="s">
        <v>283</v>
      </c>
      <c r="L905" t="n">
        <v>31</v>
      </c>
      <c r="M905" t="n">
        <v>0</v>
      </c>
      <c r="N905" t="n">
        <v>0</v>
      </c>
    </row>
    <row r="906" spans="1:20">
      <c r="A906" s="1" t="n">
        <v>34880</v>
      </c>
      <c r="B906" t="s">
        <v>263</v>
      </c>
      <c r="C906" t="n">
        <v>2</v>
      </c>
      <c r="D906" t="n">
        <v>213</v>
      </c>
      <c r="E906" t="s">
        <v>256</v>
      </c>
      <c r="F906" t="n">
        <v>3201</v>
      </c>
      <c r="G906" t="s">
        <v>250</v>
      </c>
      <c r="H906" t="s">
        <v>251</v>
      </c>
      <c r="I906" t="n">
        <v>5</v>
      </c>
      <c r="J906" t="n">
        <v>595</v>
      </c>
      <c r="K906" t="s">
        <v>290</v>
      </c>
      <c r="L906" t="n">
        <v>30</v>
      </c>
      <c r="M906" t="n">
        <v>0</v>
      </c>
      <c r="N906" t="n">
        <v>0</v>
      </c>
    </row>
    <row r="907" spans="1:20">
      <c r="A907" s="1" t="n">
        <v>34911</v>
      </c>
      <c r="B907" t="s">
        <v>301</v>
      </c>
      <c r="C907" t="n">
        <v>1</v>
      </c>
      <c r="D907" t="n">
        <v>20</v>
      </c>
      <c r="E907" t="s">
        <v>249</v>
      </c>
      <c r="F907" t="n">
        <v>3201</v>
      </c>
      <c r="G907" t="s">
        <v>250</v>
      </c>
      <c r="H907" t="s">
        <v>251</v>
      </c>
      <c r="I907" t="n">
        <v>5</v>
      </c>
      <c r="J907" t="n">
        <v>160</v>
      </c>
      <c r="K907" t="s">
        <v>280</v>
      </c>
      <c r="L907" t="n">
        <v>647</v>
      </c>
      <c r="M907" t="n">
        <v>0.05</v>
      </c>
      <c r="N907" t="n">
        <v>54.4</v>
      </c>
      <c r="O907" t="s">
        <v>299</v>
      </c>
      <c r="P907" t="s">
        <v>275</v>
      </c>
      <c r="Q907" t="s">
        <v>275</v>
      </c>
      <c r="R907" t="s">
        <v>255</v>
      </c>
      <c r="S907" t="s">
        <v>251</v>
      </c>
      <c r="T907" t="n">
        <v>5</v>
      </c>
    </row>
    <row r="908" spans="1:20">
      <c r="A908" s="1" t="n">
        <v>34911</v>
      </c>
      <c r="B908" t="s">
        <v>301</v>
      </c>
      <c r="C908" t="n">
        <v>2</v>
      </c>
      <c r="D908" t="n">
        <v>20</v>
      </c>
      <c r="E908" t="s">
        <v>249</v>
      </c>
      <c r="F908" t="n">
        <v>3201</v>
      </c>
      <c r="G908" t="s">
        <v>250</v>
      </c>
      <c r="H908" t="s">
        <v>251</v>
      </c>
      <c r="I908" t="n">
        <v>5</v>
      </c>
      <c r="J908" t="n">
        <v>458</v>
      </c>
      <c r="K908" t="s">
        <v>252</v>
      </c>
      <c r="L908" t="n">
        <v>468</v>
      </c>
      <c r="M908" t="n">
        <v>0.03</v>
      </c>
      <c r="N908" t="n">
        <v>46.7</v>
      </c>
      <c r="O908" t="s">
        <v>299</v>
      </c>
      <c r="P908" t="s">
        <v>275</v>
      </c>
      <c r="Q908" t="s">
        <v>275</v>
      </c>
      <c r="R908" t="s">
        <v>255</v>
      </c>
      <c r="S908" t="s">
        <v>251</v>
      </c>
      <c r="T908" t="n">
        <v>5</v>
      </c>
    </row>
    <row r="909" spans="1:20">
      <c r="A909" s="1" t="n">
        <v>34911</v>
      </c>
      <c r="B909" t="s">
        <v>301</v>
      </c>
      <c r="C909" t="n">
        <v>3</v>
      </c>
      <c r="D909" t="n">
        <v>20</v>
      </c>
      <c r="E909" t="s">
        <v>249</v>
      </c>
      <c r="F909" t="n">
        <v>3201</v>
      </c>
      <c r="G909" t="s">
        <v>250</v>
      </c>
      <c r="H909" t="s">
        <v>251</v>
      </c>
      <c r="I909" t="n">
        <v>5</v>
      </c>
      <c r="J909" t="n">
        <v>458</v>
      </c>
      <c r="K909" t="s">
        <v>252</v>
      </c>
      <c r="L909" t="n">
        <v>268</v>
      </c>
      <c r="M909" t="n">
        <v>0.21</v>
      </c>
      <c r="N909" t="n">
        <v>21.2</v>
      </c>
      <c r="O909" t="s">
        <v>299</v>
      </c>
      <c r="P909" t="s">
        <v>275</v>
      </c>
      <c r="Q909" t="s">
        <v>275</v>
      </c>
      <c r="R909" t="s">
        <v>255</v>
      </c>
      <c r="S909" t="s">
        <v>251</v>
      </c>
      <c r="T909" t="n">
        <v>5</v>
      </c>
    </row>
    <row r="910" spans="1:20">
      <c r="A910" s="1" t="n">
        <v>34911</v>
      </c>
      <c r="B910" t="s">
        <v>301</v>
      </c>
      <c r="C910" t="n">
        <v>4</v>
      </c>
      <c r="D910" t="n">
        <v>20</v>
      </c>
      <c r="E910" t="s">
        <v>249</v>
      </c>
      <c r="F910" t="n">
        <v>3201</v>
      </c>
      <c r="G910" t="s">
        <v>250</v>
      </c>
      <c r="H910" t="s">
        <v>251</v>
      </c>
      <c r="I910" t="n">
        <v>5</v>
      </c>
      <c r="J910" t="n">
        <v>458</v>
      </c>
      <c r="K910" t="s">
        <v>252</v>
      </c>
      <c r="L910" t="n">
        <v>257</v>
      </c>
      <c r="M910" t="n">
        <v>0.21</v>
      </c>
      <c r="N910" t="n">
        <v>20.7</v>
      </c>
      <c r="O910" t="s">
        <v>299</v>
      </c>
      <c r="P910" t="s">
        <v>275</v>
      </c>
      <c r="Q910" t="s">
        <v>275</v>
      </c>
      <c r="R910" t="s">
        <v>255</v>
      </c>
      <c r="S910" t="s">
        <v>251</v>
      </c>
      <c r="T910" t="n">
        <v>5</v>
      </c>
    </row>
    <row r="911" spans="1:20">
      <c r="A911" s="1" t="n">
        <v>34911</v>
      </c>
      <c r="B911" t="s">
        <v>301</v>
      </c>
      <c r="C911" t="n">
        <v>5</v>
      </c>
      <c r="D911" t="n">
        <v>20</v>
      </c>
      <c r="E911" t="s">
        <v>249</v>
      </c>
      <c r="F911" t="n">
        <v>3201</v>
      </c>
      <c r="G911" t="s">
        <v>250</v>
      </c>
      <c r="H911" t="s">
        <v>251</v>
      </c>
      <c r="I911" t="n">
        <v>5</v>
      </c>
      <c r="J911" t="n">
        <v>458</v>
      </c>
      <c r="K911" t="s">
        <v>252</v>
      </c>
      <c r="L911" t="n">
        <v>421</v>
      </c>
      <c r="M911" t="n">
        <v>0.04</v>
      </c>
      <c r="N911" t="n">
        <v>45.4</v>
      </c>
      <c r="O911" t="s">
        <v>299</v>
      </c>
      <c r="P911" t="s">
        <v>275</v>
      </c>
      <c r="Q911" t="s">
        <v>275</v>
      </c>
      <c r="R911" t="s">
        <v>255</v>
      </c>
      <c r="S911" t="s">
        <v>251</v>
      </c>
      <c r="T911" t="n">
        <v>5</v>
      </c>
    </row>
    <row r="912" spans="1:20">
      <c r="A912" s="1" t="n">
        <v>34911</v>
      </c>
      <c r="B912" t="s">
        <v>301</v>
      </c>
      <c r="C912" t="n">
        <v>6</v>
      </c>
      <c r="D912" t="n">
        <v>20</v>
      </c>
      <c r="E912" t="s">
        <v>249</v>
      </c>
      <c r="F912" t="n">
        <v>3201</v>
      </c>
      <c r="G912" t="s">
        <v>250</v>
      </c>
      <c r="H912" t="s">
        <v>251</v>
      </c>
      <c r="I912" t="n">
        <v>5</v>
      </c>
      <c r="J912" t="n">
        <v>888</v>
      </c>
      <c r="K912" t="s">
        <v>295</v>
      </c>
      <c r="L912" t="n">
        <v>289</v>
      </c>
      <c r="M912" t="n">
        <v>1.06</v>
      </c>
      <c r="N912" t="n">
        <v>33.5</v>
      </c>
      <c r="O912" t="s">
        <v>299</v>
      </c>
      <c r="P912" t="s">
        <v>275</v>
      </c>
      <c r="Q912" t="s">
        <v>275</v>
      </c>
      <c r="R912" t="s">
        <v>255</v>
      </c>
      <c r="S912" t="s">
        <v>251</v>
      </c>
      <c r="T912" t="n">
        <v>5</v>
      </c>
    </row>
    <row r="913" spans="1:20">
      <c r="A913" s="1" t="n">
        <v>34911</v>
      </c>
      <c r="B913" t="s">
        <v>248</v>
      </c>
      <c r="C913" t="n">
        <v>1</v>
      </c>
      <c r="D913" t="n">
        <v>20</v>
      </c>
      <c r="E913" t="s">
        <v>249</v>
      </c>
      <c r="F913" t="n">
        <v>3201</v>
      </c>
      <c r="G913" t="s">
        <v>250</v>
      </c>
      <c r="H913" t="s">
        <v>251</v>
      </c>
      <c r="I913" t="n">
        <v>5</v>
      </c>
      <c r="J913" t="n">
        <v>458</v>
      </c>
      <c r="K913" t="s">
        <v>252</v>
      </c>
      <c r="L913" t="n">
        <v>184</v>
      </c>
      <c r="M913" t="n">
        <v>0.07000000000000001</v>
      </c>
      <c r="N913" t="n">
        <v>32.4</v>
      </c>
      <c r="O913" t="s">
        <v>253</v>
      </c>
      <c r="P913" t="s">
        <v>254</v>
      </c>
      <c r="Q913" t="s">
        <v>254</v>
      </c>
      <c r="R913" t="s">
        <v>255</v>
      </c>
      <c r="S913" t="s">
        <v>251</v>
      </c>
      <c r="T913" t="n">
        <v>5</v>
      </c>
    </row>
    <row r="914" spans="1:20">
      <c r="A914" s="1" t="n">
        <v>34911</v>
      </c>
      <c r="B914" t="s">
        <v>248</v>
      </c>
      <c r="C914" t="n">
        <v>3</v>
      </c>
      <c r="D914" t="n">
        <v>20</v>
      </c>
      <c r="E914" t="s">
        <v>249</v>
      </c>
      <c r="F914" t="n">
        <v>3201</v>
      </c>
      <c r="G914" t="s">
        <v>250</v>
      </c>
      <c r="H914" t="s">
        <v>251</v>
      </c>
      <c r="I914" t="n">
        <v>5</v>
      </c>
      <c r="J914" t="n">
        <v>458</v>
      </c>
      <c r="K914" t="s">
        <v>252</v>
      </c>
      <c r="L914" t="n">
        <v>162</v>
      </c>
      <c r="M914" t="n">
        <v>0.07000000000000001</v>
      </c>
      <c r="N914" t="n">
        <v>32.4</v>
      </c>
      <c r="O914" t="s">
        <v>253</v>
      </c>
      <c r="P914" t="s">
        <v>254</v>
      </c>
      <c r="Q914" t="s">
        <v>254</v>
      </c>
      <c r="R914" t="s">
        <v>255</v>
      </c>
      <c r="S914" t="s">
        <v>251</v>
      </c>
      <c r="T914" t="n">
        <v>5</v>
      </c>
    </row>
    <row r="915" spans="1:20">
      <c r="A915" s="1" t="n">
        <v>34911</v>
      </c>
      <c r="B915" t="s">
        <v>248</v>
      </c>
      <c r="C915" t="n">
        <v>5</v>
      </c>
      <c r="D915" t="n">
        <v>850</v>
      </c>
      <c r="E915" t="s">
        <v>302</v>
      </c>
      <c r="F915" t="n">
        <v>3201</v>
      </c>
      <c r="G915" t="s">
        <v>250</v>
      </c>
      <c r="H915" t="s">
        <v>251</v>
      </c>
      <c r="I915" t="n">
        <v>5</v>
      </c>
      <c r="J915" t="n">
        <v>458</v>
      </c>
      <c r="K915" t="s">
        <v>252</v>
      </c>
      <c r="L915" t="n">
        <v>249</v>
      </c>
      <c r="M915" t="n">
        <v>0</v>
      </c>
      <c r="N915" t="n">
        <v>0</v>
      </c>
      <c r="O915" t="s">
        <v>253</v>
      </c>
      <c r="P915" t="s">
        <v>254</v>
      </c>
      <c r="Q915" t="s">
        <v>254</v>
      </c>
      <c r="R915" t="s">
        <v>255</v>
      </c>
      <c r="S915" t="s">
        <v>251</v>
      </c>
      <c r="T915" t="n">
        <v>5</v>
      </c>
    </row>
    <row r="916" spans="1:20">
      <c r="A916" s="1" t="n">
        <v>34911</v>
      </c>
      <c r="B916" t="s">
        <v>248</v>
      </c>
      <c r="C916" t="n">
        <v>6</v>
      </c>
      <c r="D916" t="n">
        <v>20</v>
      </c>
      <c r="E916" t="s">
        <v>249</v>
      </c>
      <c r="F916" t="n">
        <v>3201</v>
      </c>
      <c r="G916" t="s">
        <v>250</v>
      </c>
      <c r="H916" t="s">
        <v>251</v>
      </c>
      <c r="I916" t="n">
        <v>5</v>
      </c>
      <c r="J916" t="n">
        <v>458</v>
      </c>
      <c r="K916" t="s">
        <v>252</v>
      </c>
      <c r="L916" t="n">
        <v>343</v>
      </c>
      <c r="M916" t="n">
        <v>0.07000000000000001</v>
      </c>
      <c r="N916" t="n">
        <v>32.5</v>
      </c>
      <c r="O916" t="s">
        <v>253</v>
      </c>
      <c r="P916" t="s">
        <v>254</v>
      </c>
      <c r="Q916" t="s">
        <v>254</v>
      </c>
      <c r="R916" t="s">
        <v>255</v>
      </c>
      <c r="S916" t="s">
        <v>251</v>
      </c>
      <c r="T916" t="n">
        <v>5</v>
      </c>
    </row>
    <row r="917" spans="1:20">
      <c r="A917" s="1" t="n">
        <v>34911</v>
      </c>
      <c r="B917" t="s">
        <v>248</v>
      </c>
      <c r="C917" t="n">
        <v>7</v>
      </c>
      <c r="D917" t="n">
        <v>20</v>
      </c>
      <c r="E917" t="s">
        <v>249</v>
      </c>
      <c r="F917" t="n">
        <v>3201</v>
      </c>
      <c r="G917" t="s">
        <v>250</v>
      </c>
      <c r="H917" t="s">
        <v>251</v>
      </c>
      <c r="I917" t="n">
        <v>5</v>
      </c>
      <c r="J917" t="n">
        <v>458</v>
      </c>
      <c r="K917" t="s">
        <v>252</v>
      </c>
      <c r="L917" t="n">
        <v>345</v>
      </c>
      <c r="M917" t="n">
        <v>0.02</v>
      </c>
      <c r="N917" t="n">
        <v>46.5</v>
      </c>
      <c r="O917" t="s">
        <v>253</v>
      </c>
      <c r="P917" t="s">
        <v>254</v>
      </c>
      <c r="Q917" t="s">
        <v>254</v>
      </c>
      <c r="R917" t="s">
        <v>255</v>
      </c>
      <c r="S917" t="s">
        <v>251</v>
      </c>
      <c r="T917" t="n">
        <v>5</v>
      </c>
    </row>
    <row r="918" spans="1:20">
      <c r="A918" s="1" t="n">
        <v>34911</v>
      </c>
      <c r="B918" t="s">
        <v>248</v>
      </c>
      <c r="C918" t="n">
        <v>8</v>
      </c>
      <c r="D918" t="n">
        <v>20</v>
      </c>
      <c r="E918" t="s">
        <v>249</v>
      </c>
      <c r="F918" t="n">
        <v>3201</v>
      </c>
      <c r="G918" t="s">
        <v>250</v>
      </c>
      <c r="H918" t="s">
        <v>251</v>
      </c>
      <c r="I918" t="n">
        <v>5</v>
      </c>
      <c r="J918" t="n">
        <v>458</v>
      </c>
      <c r="K918" t="s">
        <v>252</v>
      </c>
      <c r="L918" t="n">
        <v>178</v>
      </c>
      <c r="M918" t="n">
        <v>0.02</v>
      </c>
      <c r="N918" t="n">
        <v>46.6</v>
      </c>
      <c r="O918" t="s">
        <v>253</v>
      </c>
      <c r="P918" t="s">
        <v>254</v>
      </c>
      <c r="Q918" t="s">
        <v>254</v>
      </c>
      <c r="R918" t="s">
        <v>255</v>
      </c>
      <c r="S918" t="s">
        <v>251</v>
      </c>
      <c r="T918" t="n">
        <v>5</v>
      </c>
    </row>
    <row r="919" spans="1:20">
      <c r="A919" s="1" t="n">
        <v>34911</v>
      </c>
      <c r="B919" t="s">
        <v>248</v>
      </c>
      <c r="C919" t="n">
        <v>9</v>
      </c>
      <c r="D919" t="n">
        <v>20</v>
      </c>
      <c r="E919" t="s">
        <v>249</v>
      </c>
      <c r="F919" t="n">
        <v>3201</v>
      </c>
      <c r="G919" t="s">
        <v>250</v>
      </c>
      <c r="H919" t="s">
        <v>251</v>
      </c>
      <c r="I919" t="n">
        <v>5</v>
      </c>
      <c r="J919" t="n">
        <v>458</v>
      </c>
      <c r="K919" t="s">
        <v>252</v>
      </c>
      <c r="L919" t="n">
        <v>197</v>
      </c>
      <c r="M919" t="n">
        <v>0.02</v>
      </c>
      <c r="N919" t="n">
        <v>46.6</v>
      </c>
      <c r="O919" t="s">
        <v>253</v>
      </c>
      <c r="P919" t="s">
        <v>254</v>
      </c>
      <c r="Q919" t="s">
        <v>254</v>
      </c>
      <c r="R919" t="s">
        <v>255</v>
      </c>
      <c r="S919" t="s">
        <v>251</v>
      </c>
      <c r="T919" t="n">
        <v>5</v>
      </c>
    </row>
    <row r="920" spans="1:20">
      <c r="A920" s="1" t="n">
        <v>34911</v>
      </c>
      <c r="B920" t="s">
        <v>248</v>
      </c>
      <c r="C920" t="n">
        <v>10</v>
      </c>
      <c r="D920" t="n">
        <v>20</v>
      </c>
      <c r="E920" t="s">
        <v>249</v>
      </c>
      <c r="F920" t="n">
        <v>3201</v>
      </c>
      <c r="G920" t="s">
        <v>250</v>
      </c>
      <c r="H920" t="s">
        <v>251</v>
      </c>
      <c r="I920" t="n">
        <v>5</v>
      </c>
      <c r="J920" t="n">
        <v>945</v>
      </c>
      <c r="K920" t="s">
        <v>304</v>
      </c>
      <c r="L920" t="n">
        <v>346</v>
      </c>
      <c r="M920" t="n">
        <v>0.1</v>
      </c>
      <c r="N920" t="n">
        <v>40.1</v>
      </c>
      <c r="O920" t="s">
        <v>253</v>
      </c>
      <c r="P920" t="s">
        <v>254</v>
      </c>
      <c r="Q920" t="s">
        <v>254</v>
      </c>
      <c r="R920" t="s">
        <v>255</v>
      </c>
      <c r="S920" t="s">
        <v>251</v>
      </c>
      <c r="T920" t="n">
        <v>5</v>
      </c>
    </row>
    <row r="921" spans="1:20">
      <c r="A921" s="1" t="n">
        <v>34942</v>
      </c>
      <c r="B921" t="s">
        <v>301</v>
      </c>
      <c r="C921" t="n">
        <v>1</v>
      </c>
      <c r="D921" t="n">
        <v>20</v>
      </c>
      <c r="E921" t="s">
        <v>249</v>
      </c>
      <c r="F921" t="n">
        <v>3201</v>
      </c>
      <c r="G921" t="s">
        <v>250</v>
      </c>
      <c r="H921" t="s">
        <v>251</v>
      </c>
      <c r="I921" t="n">
        <v>5</v>
      </c>
      <c r="J921" t="n">
        <v>458</v>
      </c>
      <c r="K921" t="s">
        <v>252</v>
      </c>
      <c r="L921" t="n">
        <v>235</v>
      </c>
      <c r="M921" t="n">
        <v>0.22</v>
      </c>
      <c r="N921" t="n">
        <v>21</v>
      </c>
      <c r="O921" t="s">
        <v>299</v>
      </c>
      <c r="P921" t="s">
        <v>275</v>
      </c>
      <c r="Q921" t="s">
        <v>275</v>
      </c>
      <c r="R921" t="s">
        <v>255</v>
      </c>
      <c r="S921" t="s">
        <v>251</v>
      </c>
      <c r="T921" t="n">
        <v>5</v>
      </c>
    </row>
    <row r="922" spans="1:20">
      <c r="A922" s="1" t="n">
        <v>34942</v>
      </c>
      <c r="B922" t="s">
        <v>301</v>
      </c>
      <c r="C922" t="n">
        <v>2</v>
      </c>
      <c r="D922" t="n">
        <v>20</v>
      </c>
      <c r="E922" t="s">
        <v>249</v>
      </c>
      <c r="F922" t="n">
        <v>3201</v>
      </c>
      <c r="G922" t="s">
        <v>250</v>
      </c>
      <c r="H922" t="s">
        <v>251</v>
      </c>
      <c r="I922" t="n">
        <v>5</v>
      </c>
      <c r="J922" t="n">
        <v>458</v>
      </c>
      <c r="K922" t="s">
        <v>252</v>
      </c>
      <c r="L922" t="n">
        <v>475</v>
      </c>
      <c r="M922" t="n">
        <v>0.04</v>
      </c>
      <c r="N922" t="n">
        <v>43.7</v>
      </c>
      <c r="O922" t="s">
        <v>299</v>
      </c>
      <c r="P922" t="s">
        <v>275</v>
      </c>
      <c r="Q922" t="s">
        <v>275</v>
      </c>
      <c r="R922" t="s">
        <v>255</v>
      </c>
      <c r="S922" t="s">
        <v>251</v>
      </c>
      <c r="T922" t="n">
        <v>5</v>
      </c>
    </row>
    <row r="923" spans="1:20">
      <c r="A923" s="1" t="n">
        <v>34942</v>
      </c>
      <c r="B923" t="s">
        <v>301</v>
      </c>
      <c r="C923" t="n">
        <v>3</v>
      </c>
      <c r="D923" t="n">
        <v>20</v>
      </c>
      <c r="E923" t="s">
        <v>249</v>
      </c>
      <c r="F923" t="n">
        <v>3201</v>
      </c>
      <c r="G923" t="s">
        <v>250</v>
      </c>
      <c r="H923" t="s">
        <v>251</v>
      </c>
      <c r="I923" t="n">
        <v>5</v>
      </c>
      <c r="J923" t="n">
        <v>458</v>
      </c>
      <c r="K923" t="s">
        <v>252</v>
      </c>
      <c r="L923" t="n">
        <v>200</v>
      </c>
      <c r="M923" t="n">
        <v>0.21</v>
      </c>
      <c r="N923" t="n">
        <v>20.7</v>
      </c>
      <c r="O923" t="s">
        <v>299</v>
      </c>
      <c r="P923" t="s">
        <v>275</v>
      </c>
      <c r="Q923" t="s">
        <v>275</v>
      </c>
      <c r="R923" t="s">
        <v>255</v>
      </c>
      <c r="S923" t="s">
        <v>251</v>
      </c>
      <c r="T923" t="n">
        <v>5</v>
      </c>
    </row>
    <row r="924" spans="1:20">
      <c r="A924" s="1" t="n">
        <v>34942</v>
      </c>
      <c r="B924" t="s">
        <v>301</v>
      </c>
      <c r="C924" t="n">
        <v>4</v>
      </c>
      <c r="D924" t="n">
        <v>20</v>
      </c>
      <c r="E924" t="s">
        <v>249</v>
      </c>
      <c r="F924" t="n">
        <v>3201</v>
      </c>
      <c r="G924" t="s">
        <v>250</v>
      </c>
      <c r="H924" t="s">
        <v>251</v>
      </c>
      <c r="I924" t="n">
        <v>5</v>
      </c>
      <c r="J924" t="n">
        <v>458</v>
      </c>
      <c r="K924" t="s">
        <v>252</v>
      </c>
      <c r="L924" t="n">
        <v>459</v>
      </c>
      <c r="M924" t="n">
        <v>0.01</v>
      </c>
      <c r="N924" t="n">
        <v>46.3</v>
      </c>
      <c r="O924" t="s">
        <v>299</v>
      </c>
      <c r="P924" t="s">
        <v>275</v>
      </c>
      <c r="Q924" t="s">
        <v>275</v>
      </c>
      <c r="R924" t="s">
        <v>255</v>
      </c>
      <c r="S924" t="s">
        <v>251</v>
      </c>
      <c r="T924" t="n">
        <v>5</v>
      </c>
    </row>
    <row r="925" spans="1:20">
      <c r="A925" s="1" t="n">
        <v>34942</v>
      </c>
      <c r="B925" t="s">
        <v>301</v>
      </c>
      <c r="C925" t="n">
        <v>5</v>
      </c>
      <c r="D925" t="n">
        <v>20</v>
      </c>
      <c r="E925" t="s">
        <v>249</v>
      </c>
      <c r="F925" t="n">
        <v>3201</v>
      </c>
      <c r="G925" t="s">
        <v>250</v>
      </c>
      <c r="H925" t="s">
        <v>251</v>
      </c>
      <c r="I925" t="n">
        <v>5</v>
      </c>
      <c r="J925" t="n">
        <v>888</v>
      </c>
      <c r="K925" t="s">
        <v>295</v>
      </c>
      <c r="L925" t="n">
        <v>402</v>
      </c>
      <c r="M925" t="n">
        <v>1.06</v>
      </c>
      <c r="N925" t="n">
        <v>33.4</v>
      </c>
      <c r="O925" t="s">
        <v>299</v>
      </c>
      <c r="P925" t="s">
        <v>275</v>
      </c>
      <c r="Q925" t="s">
        <v>275</v>
      </c>
      <c r="R925" t="s">
        <v>255</v>
      </c>
      <c r="S925" t="s">
        <v>251</v>
      </c>
      <c r="T925" t="n">
        <v>5</v>
      </c>
    </row>
    <row r="926" spans="1:20">
      <c r="A926" s="1" t="n">
        <v>34942</v>
      </c>
      <c r="B926" t="s">
        <v>248</v>
      </c>
      <c r="C926" t="n">
        <v>1</v>
      </c>
      <c r="D926" t="n">
        <v>20</v>
      </c>
      <c r="E926" t="s">
        <v>249</v>
      </c>
      <c r="F926" t="n">
        <v>3201</v>
      </c>
      <c r="G926" t="s">
        <v>250</v>
      </c>
      <c r="H926" t="s">
        <v>251</v>
      </c>
      <c r="I926" t="n">
        <v>5</v>
      </c>
      <c r="J926" t="n">
        <v>458</v>
      </c>
      <c r="K926" t="s">
        <v>252</v>
      </c>
      <c r="L926" t="n">
        <v>188</v>
      </c>
      <c r="M926" t="n">
        <v>0.02</v>
      </c>
      <c r="N926" t="n">
        <v>46.3</v>
      </c>
      <c r="O926" t="s">
        <v>253</v>
      </c>
      <c r="P926" t="s">
        <v>254</v>
      </c>
      <c r="Q926" t="s">
        <v>254</v>
      </c>
      <c r="R926" t="s">
        <v>255</v>
      </c>
      <c r="S926" t="s">
        <v>251</v>
      </c>
      <c r="T926" t="n">
        <v>5</v>
      </c>
    </row>
    <row r="927" spans="1:20">
      <c r="A927" s="1" t="n">
        <v>34942</v>
      </c>
      <c r="B927" t="s">
        <v>248</v>
      </c>
      <c r="C927" t="n">
        <v>3</v>
      </c>
      <c r="D927" t="n">
        <v>508</v>
      </c>
      <c r="E927" t="s">
        <v>268</v>
      </c>
      <c r="F927" t="n">
        <v>3201</v>
      </c>
      <c r="G927" t="s">
        <v>250</v>
      </c>
      <c r="H927" t="s">
        <v>251</v>
      </c>
      <c r="I927" t="n">
        <v>5</v>
      </c>
      <c r="J927" t="n">
        <v>458</v>
      </c>
      <c r="K927" t="s">
        <v>252</v>
      </c>
      <c r="L927" t="n">
        <v>200</v>
      </c>
      <c r="M927" t="n">
        <v>0.1</v>
      </c>
      <c r="N927" t="n">
        <v>0</v>
      </c>
    </row>
    <row r="928" spans="1:20">
      <c r="A928" s="1" t="n">
        <v>34942</v>
      </c>
      <c r="B928" t="s">
        <v>248</v>
      </c>
      <c r="C928" t="n">
        <v>5</v>
      </c>
      <c r="D928" t="n">
        <v>20</v>
      </c>
      <c r="E928" t="s">
        <v>249</v>
      </c>
      <c r="F928" t="n">
        <v>3201</v>
      </c>
      <c r="G928" t="s">
        <v>250</v>
      </c>
      <c r="H928" t="s">
        <v>251</v>
      </c>
      <c r="I928" t="n">
        <v>5</v>
      </c>
      <c r="J928" t="n">
        <v>458</v>
      </c>
      <c r="K928" t="s">
        <v>252</v>
      </c>
      <c r="L928" t="n">
        <v>200</v>
      </c>
      <c r="M928" t="n">
        <v>0.07000000000000001</v>
      </c>
      <c r="N928" t="n">
        <v>32.4</v>
      </c>
      <c r="O928" t="s">
        <v>253</v>
      </c>
      <c r="P928" t="s">
        <v>254</v>
      </c>
      <c r="Q928" t="s">
        <v>254</v>
      </c>
      <c r="R928" t="s">
        <v>255</v>
      </c>
      <c r="S928" t="s">
        <v>251</v>
      </c>
      <c r="T928" t="n">
        <v>5</v>
      </c>
    </row>
    <row r="929" spans="1:20">
      <c r="A929" s="1" t="n">
        <v>34942</v>
      </c>
      <c r="B929" t="s">
        <v>248</v>
      </c>
      <c r="C929" t="n">
        <v>6</v>
      </c>
      <c r="D929" t="n">
        <v>20</v>
      </c>
      <c r="E929" t="s">
        <v>249</v>
      </c>
      <c r="F929" t="n">
        <v>3201</v>
      </c>
      <c r="G929" t="s">
        <v>250</v>
      </c>
      <c r="H929" t="s">
        <v>251</v>
      </c>
      <c r="I929" t="n">
        <v>5</v>
      </c>
      <c r="J929" t="n">
        <v>458</v>
      </c>
      <c r="K929" t="s">
        <v>252</v>
      </c>
      <c r="L929" t="n">
        <v>358</v>
      </c>
      <c r="M929" t="n">
        <v>0.07000000000000001</v>
      </c>
      <c r="N929" t="n">
        <v>33.2</v>
      </c>
      <c r="O929" t="s">
        <v>253</v>
      </c>
      <c r="P929" t="s">
        <v>254</v>
      </c>
      <c r="Q929" t="s">
        <v>254</v>
      </c>
      <c r="R929" t="s">
        <v>255</v>
      </c>
      <c r="S929" t="s">
        <v>251</v>
      </c>
      <c r="T929" t="n">
        <v>5</v>
      </c>
    </row>
    <row r="930" spans="1:20">
      <c r="A930" s="1" t="n">
        <v>34942</v>
      </c>
      <c r="B930" t="s">
        <v>248</v>
      </c>
      <c r="C930" t="n">
        <v>7</v>
      </c>
      <c r="D930" t="n">
        <v>20</v>
      </c>
      <c r="E930" t="s">
        <v>249</v>
      </c>
      <c r="F930" t="n">
        <v>3201</v>
      </c>
      <c r="G930" t="s">
        <v>250</v>
      </c>
      <c r="H930" t="s">
        <v>251</v>
      </c>
      <c r="I930" t="n">
        <v>5</v>
      </c>
      <c r="J930" t="n">
        <v>458</v>
      </c>
      <c r="K930" t="s">
        <v>252</v>
      </c>
      <c r="L930" t="n">
        <v>209</v>
      </c>
      <c r="M930" t="n">
        <v>0.1</v>
      </c>
      <c r="N930" t="n">
        <v>32.3</v>
      </c>
      <c r="O930" t="s">
        <v>253</v>
      </c>
      <c r="P930" t="s">
        <v>254</v>
      </c>
      <c r="Q930" t="s">
        <v>254</v>
      </c>
      <c r="R930" t="s">
        <v>255</v>
      </c>
      <c r="S930" t="s">
        <v>251</v>
      </c>
      <c r="T930" t="n">
        <v>5</v>
      </c>
    </row>
    <row r="931" spans="1:20">
      <c r="A931" s="1" t="n">
        <v>34942</v>
      </c>
      <c r="B931" t="s">
        <v>248</v>
      </c>
      <c r="C931" t="n">
        <v>8</v>
      </c>
      <c r="D931" t="n">
        <v>20</v>
      </c>
      <c r="E931" t="s">
        <v>249</v>
      </c>
      <c r="F931" t="n">
        <v>3201</v>
      </c>
      <c r="G931" t="s">
        <v>250</v>
      </c>
      <c r="H931" t="s">
        <v>251</v>
      </c>
      <c r="I931" t="n">
        <v>5</v>
      </c>
      <c r="J931" t="n">
        <v>458</v>
      </c>
      <c r="K931" t="s">
        <v>252</v>
      </c>
      <c r="L931" t="n">
        <v>169</v>
      </c>
      <c r="M931" t="n">
        <v>0.04</v>
      </c>
      <c r="N931" t="n">
        <v>38.5</v>
      </c>
      <c r="O931" t="s">
        <v>253</v>
      </c>
      <c r="P931" t="s">
        <v>254</v>
      </c>
      <c r="Q931" t="s">
        <v>254</v>
      </c>
      <c r="R931" t="s">
        <v>255</v>
      </c>
      <c r="S931" t="s">
        <v>251</v>
      </c>
      <c r="T931" t="n">
        <v>5</v>
      </c>
    </row>
    <row r="932" spans="1:20">
      <c r="A932" s="1" t="n">
        <v>34942</v>
      </c>
      <c r="B932" t="s">
        <v>248</v>
      </c>
      <c r="C932" t="n">
        <v>9</v>
      </c>
      <c r="D932" t="n">
        <v>20</v>
      </c>
      <c r="E932" t="s">
        <v>249</v>
      </c>
      <c r="F932" t="n">
        <v>3201</v>
      </c>
      <c r="G932" t="s">
        <v>250</v>
      </c>
      <c r="H932" t="s">
        <v>251</v>
      </c>
      <c r="I932" t="n">
        <v>5</v>
      </c>
      <c r="J932" t="n">
        <v>458</v>
      </c>
      <c r="K932" t="s">
        <v>252</v>
      </c>
      <c r="L932" t="n">
        <v>217</v>
      </c>
      <c r="M932" t="n">
        <v>0.02</v>
      </c>
      <c r="N932" t="n">
        <v>46.1</v>
      </c>
      <c r="O932" t="s">
        <v>253</v>
      </c>
      <c r="P932" t="s">
        <v>254</v>
      </c>
      <c r="Q932" t="s">
        <v>254</v>
      </c>
      <c r="R932" t="s">
        <v>255</v>
      </c>
      <c r="S932" t="s">
        <v>251</v>
      </c>
      <c r="T932" t="n">
        <v>5</v>
      </c>
    </row>
    <row r="933" spans="1:20">
      <c r="A933" s="1" t="n">
        <v>34972</v>
      </c>
      <c r="B933" t="s">
        <v>301</v>
      </c>
      <c r="C933" t="n">
        <v>1</v>
      </c>
      <c r="D933" t="n">
        <v>20</v>
      </c>
      <c r="E933" t="s">
        <v>249</v>
      </c>
      <c r="F933" t="n">
        <v>3201</v>
      </c>
      <c r="G933" t="s">
        <v>250</v>
      </c>
      <c r="H933" t="s">
        <v>251</v>
      </c>
      <c r="I933" t="n">
        <v>5</v>
      </c>
      <c r="J933" t="n">
        <v>458</v>
      </c>
      <c r="K933" t="s">
        <v>252</v>
      </c>
      <c r="L933" t="n">
        <v>26</v>
      </c>
      <c r="M933" t="n">
        <v>0.01</v>
      </c>
      <c r="N933" t="n">
        <v>46.3</v>
      </c>
      <c r="O933" t="s">
        <v>299</v>
      </c>
      <c r="P933" t="s">
        <v>275</v>
      </c>
      <c r="Q933" t="s">
        <v>275</v>
      </c>
      <c r="R933" t="s">
        <v>255</v>
      </c>
      <c r="S933" t="s">
        <v>251</v>
      </c>
      <c r="T933" t="n">
        <v>5</v>
      </c>
    </row>
    <row r="934" spans="1:20">
      <c r="A934" s="1" t="n">
        <v>34972</v>
      </c>
      <c r="B934" t="s">
        <v>301</v>
      </c>
      <c r="C934" t="n">
        <v>2</v>
      </c>
      <c r="D934" t="n">
        <v>20</v>
      </c>
      <c r="E934" t="s">
        <v>249</v>
      </c>
      <c r="F934" t="n">
        <v>3201</v>
      </c>
      <c r="G934" t="s">
        <v>250</v>
      </c>
      <c r="H934" t="s">
        <v>251</v>
      </c>
      <c r="I934" t="n">
        <v>5</v>
      </c>
      <c r="J934" t="n">
        <v>458</v>
      </c>
      <c r="K934" t="s">
        <v>252</v>
      </c>
      <c r="L934" t="n">
        <v>100</v>
      </c>
      <c r="M934" t="n">
        <v>0.07000000000000001</v>
      </c>
      <c r="N934" t="n">
        <v>32.5</v>
      </c>
      <c r="O934" t="s">
        <v>299</v>
      </c>
      <c r="P934" t="s">
        <v>275</v>
      </c>
      <c r="Q934" t="s">
        <v>275</v>
      </c>
      <c r="R934" t="s">
        <v>255</v>
      </c>
      <c r="S934" t="s">
        <v>251</v>
      </c>
      <c r="T934" t="n">
        <v>5</v>
      </c>
    </row>
    <row r="935" spans="1:20">
      <c r="A935" s="1" t="n">
        <v>34972</v>
      </c>
      <c r="B935" t="s">
        <v>301</v>
      </c>
      <c r="C935" t="n">
        <v>3</v>
      </c>
      <c r="D935" t="n">
        <v>20</v>
      </c>
      <c r="E935" t="s">
        <v>249</v>
      </c>
      <c r="F935" t="n">
        <v>3201</v>
      </c>
      <c r="G935" t="s">
        <v>250</v>
      </c>
      <c r="H935" t="s">
        <v>251</v>
      </c>
      <c r="I935" t="n">
        <v>5</v>
      </c>
      <c r="J935" t="n">
        <v>458</v>
      </c>
      <c r="K935" t="s">
        <v>252</v>
      </c>
      <c r="L935" t="n">
        <v>99</v>
      </c>
      <c r="M935" t="n">
        <v>0.11</v>
      </c>
      <c r="N935" t="n">
        <v>35</v>
      </c>
      <c r="O935" t="s">
        <v>299</v>
      </c>
      <c r="P935" t="s">
        <v>275</v>
      </c>
      <c r="Q935" t="s">
        <v>275</v>
      </c>
      <c r="R935" t="s">
        <v>255</v>
      </c>
      <c r="S935" t="s">
        <v>251</v>
      </c>
      <c r="T935" t="n">
        <v>5</v>
      </c>
    </row>
    <row r="936" spans="1:20">
      <c r="A936" s="1" t="n">
        <v>34972</v>
      </c>
      <c r="B936" t="s">
        <v>301</v>
      </c>
      <c r="C936" t="n">
        <v>4</v>
      </c>
      <c r="D936" t="n">
        <v>20</v>
      </c>
      <c r="E936" t="s">
        <v>249</v>
      </c>
      <c r="F936" t="n">
        <v>3201</v>
      </c>
      <c r="G936" t="s">
        <v>250</v>
      </c>
      <c r="H936" t="s">
        <v>251</v>
      </c>
      <c r="I936" t="n">
        <v>5</v>
      </c>
      <c r="J936" t="n">
        <v>458</v>
      </c>
      <c r="K936" t="s">
        <v>252</v>
      </c>
      <c r="L936" t="n">
        <v>212</v>
      </c>
      <c r="M936" t="n">
        <v>0.22</v>
      </c>
      <c r="N936" t="n">
        <v>21</v>
      </c>
      <c r="O936" t="s">
        <v>299</v>
      </c>
      <c r="P936" t="s">
        <v>275</v>
      </c>
      <c r="Q936" t="s">
        <v>275</v>
      </c>
      <c r="R936" t="s">
        <v>255</v>
      </c>
      <c r="S936" t="s">
        <v>251</v>
      </c>
      <c r="T936" t="n">
        <v>5</v>
      </c>
    </row>
    <row r="937" spans="1:20">
      <c r="A937" s="1" t="n">
        <v>34972</v>
      </c>
      <c r="B937" t="s">
        <v>301</v>
      </c>
      <c r="C937" t="n">
        <v>5</v>
      </c>
      <c r="D937" t="n">
        <v>20</v>
      </c>
      <c r="E937" t="s">
        <v>249</v>
      </c>
      <c r="F937" t="n">
        <v>3201</v>
      </c>
      <c r="G937" t="s">
        <v>250</v>
      </c>
      <c r="H937" t="s">
        <v>251</v>
      </c>
      <c r="I937" t="n">
        <v>5</v>
      </c>
      <c r="J937" t="n">
        <v>458</v>
      </c>
      <c r="K937" t="s">
        <v>252</v>
      </c>
      <c r="L937" t="n">
        <v>401</v>
      </c>
      <c r="M937" t="n">
        <v>0.01</v>
      </c>
      <c r="N937" t="n">
        <v>45.4</v>
      </c>
      <c r="O937" t="s">
        <v>299</v>
      </c>
      <c r="P937" t="s">
        <v>275</v>
      </c>
      <c r="Q937" t="s">
        <v>275</v>
      </c>
      <c r="R937" t="s">
        <v>255</v>
      </c>
      <c r="S937" t="s">
        <v>251</v>
      </c>
      <c r="T937" t="n">
        <v>5</v>
      </c>
    </row>
    <row r="938" spans="1:20">
      <c r="A938" s="1" t="n">
        <v>34972</v>
      </c>
      <c r="B938" t="s">
        <v>301</v>
      </c>
      <c r="C938" t="n">
        <v>6</v>
      </c>
      <c r="D938" t="n">
        <v>20</v>
      </c>
      <c r="E938" t="s">
        <v>249</v>
      </c>
      <c r="F938" t="n">
        <v>3201</v>
      </c>
      <c r="G938" t="s">
        <v>250</v>
      </c>
      <c r="H938" t="s">
        <v>251</v>
      </c>
      <c r="I938" t="n">
        <v>5</v>
      </c>
      <c r="J938" t="n">
        <v>458</v>
      </c>
      <c r="K938" t="s">
        <v>252</v>
      </c>
      <c r="L938" t="n">
        <v>115</v>
      </c>
      <c r="M938" t="n">
        <v>0.02</v>
      </c>
      <c r="N938" t="n">
        <v>45.2</v>
      </c>
      <c r="O938" t="s">
        <v>299</v>
      </c>
      <c r="P938" t="s">
        <v>275</v>
      </c>
      <c r="Q938" t="s">
        <v>275</v>
      </c>
      <c r="R938" t="s">
        <v>255</v>
      </c>
      <c r="S938" t="s">
        <v>251</v>
      </c>
      <c r="T938" t="n">
        <v>5</v>
      </c>
    </row>
    <row r="939" spans="1:20">
      <c r="A939" s="1" t="n">
        <v>34972</v>
      </c>
      <c r="B939" t="s">
        <v>301</v>
      </c>
      <c r="C939" t="n">
        <v>7</v>
      </c>
      <c r="D939" t="n">
        <v>20</v>
      </c>
      <c r="E939" t="s">
        <v>249</v>
      </c>
      <c r="F939" t="n">
        <v>3201</v>
      </c>
      <c r="G939" t="s">
        <v>250</v>
      </c>
      <c r="H939" t="s">
        <v>251</v>
      </c>
      <c r="I939" t="n">
        <v>5</v>
      </c>
      <c r="J939" t="n">
        <v>888</v>
      </c>
      <c r="K939" t="s">
        <v>295</v>
      </c>
      <c r="L939" t="n">
        <v>700</v>
      </c>
      <c r="M939" t="n">
        <v>1.06</v>
      </c>
      <c r="N939" t="n">
        <v>33.5</v>
      </c>
      <c r="O939" t="s">
        <v>299</v>
      </c>
      <c r="P939" t="s">
        <v>275</v>
      </c>
      <c r="Q939" t="s">
        <v>275</v>
      </c>
      <c r="R939" t="s">
        <v>255</v>
      </c>
      <c r="S939" t="s">
        <v>251</v>
      </c>
      <c r="T939" t="n">
        <v>5</v>
      </c>
    </row>
    <row r="940" spans="1:20">
      <c r="A940" s="1" t="n">
        <v>34972</v>
      </c>
      <c r="B940" t="s">
        <v>248</v>
      </c>
      <c r="C940" t="n">
        <v>1</v>
      </c>
      <c r="D940" t="n">
        <v>20</v>
      </c>
      <c r="E940" t="s">
        <v>249</v>
      </c>
      <c r="F940" t="n">
        <v>3201</v>
      </c>
      <c r="G940" t="s">
        <v>250</v>
      </c>
      <c r="H940" t="s">
        <v>251</v>
      </c>
      <c r="I940" t="n">
        <v>5</v>
      </c>
      <c r="J940" t="n">
        <v>458</v>
      </c>
      <c r="K940" t="s">
        <v>252</v>
      </c>
      <c r="L940" t="n">
        <v>196</v>
      </c>
      <c r="M940" t="n">
        <v>0.01</v>
      </c>
      <c r="N940" t="n">
        <v>45.5</v>
      </c>
      <c r="O940" t="s">
        <v>253</v>
      </c>
      <c r="P940" t="s">
        <v>254</v>
      </c>
      <c r="Q940" t="s">
        <v>254</v>
      </c>
      <c r="R940" t="s">
        <v>255</v>
      </c>
      <c r="S940" t="s">
        <v>251</v>
      </c>
      <c r="T940" t="n">
        <v>5</v>
      </c>
    </row>
    <row r="941" spans="1:20">
      <c r="A941" s="1" t="n">
        <v>34972</v>
      </c>
      <c r="B941" t="s">
        <v>248</v>
      </c>
      <c r="C941" t="n">
        <v>6</v>
      </c>
      <c r="D941" t="n">
        <v>850</v>
      </c>
      <c r="E941" t="s">
        <v>302</v>
      </c>
      <c r="F941" t="n">
        <v>3201</v>
      </c>
      <c r="G941" t="s">
        <v>250</v>
      </c>
      <c r="H941" t="s">
        <v>251</v>
      </c>
      <c r="I941" t="n">
        <v>5</v>
      </c>
      <c r="J941" t="n">
        <v>458</v>
      </c>
      <c r="K941" t="s">
        <v>252</v>
      </c>
      <c r="L941" t="n">
        <v>340</v>
      </c>
      <c r="M941" t="n">
        <v>0</v>
      </c>
      <c r="N941" t="n">
        <v>32.3</v>
      </c>
      <c r="O941" t="s">
        <v>253</v>
      </c>
      <c r="P941" t="s">
        <v>254</v>
      </c>
      <c r="Q941" t="s">
        <v>254</v>
      </c>
      <c r="R941" t="s">
        <v>255</v>
      </c>
      <c r="S941" t="s">
        <v>251</v>
      </c>
      <c r="T941" t="n">
        <v>5</v>
      </c>
    </row>
    <row r="942" spans="1:20">
      <c r="A942" s="1" t="n">
        <v>34972</v>
      </c>
      <c r="B942" t="s">
        <v>248</v>
      </c>
      <c r="C942" t="n">
        <v>7</v>
      </c>
      <c r="D942" t="n">
        <v>20</v>
      </c>
      <c r="E942" t="s">
        <v>249</v>
      </c>
      <c r="F942" t="n">
        <v>3201</v>
      </c>
      <c r="G942" t="s">
        <v>250</v>
      </c>
      <c r="H942" t="s">
        <v>251</v>
      </c>
      <c r="I942" t="n">
        <v>5</v>
      </c>
      <c r="J942" t="n">
        <v>458</v>
      </c>
      <c r="K942" t="s">
        <v>252</v>
      </c>
      <c r="L942" t="n">
        <v>252</v>
      </c>
      <c r="M942" t="n">
        <v>0.07000000000000001</v>
      </c>
      <c r="N942" t="n">
        <v>32.2</v>
      </c>
      <c r="O942" t="s">
        <v>253</v>
      </c>
      <c r="P942" t="s">
        <v>254</v>
      </c>
      <c r="Q942" t="s">
        <v>254</v>
      </c>
      <c r="R942" t="s">
        <v>255</v>
      </c>
      <c r="S942" t="s">
        <v>251</v>
      </c>
      <c r="T942" t="n">
        <v>5</v>
      </c>
    </row>
    <row r="943" spans="1:20">
      <c r="A943" s="1" t="n">
        <v>34972</v>
      </c>
      <c r="B943" t="s">
        <v>248</v>
      </c>
      <c r="C943" t="n">
        <v>8</v>
      </c>
      <c r="D943" t="n">
        <v>20</v>
      </c>
      <c r="E943" t="s">
        <v>249</v>
      </c>
      <c r="F943" t="n">
        <v>3201</v>
      </c>
      <c r="G943" t="s">
        <v>250</v>
      </c>
      <c r="H943" t="s">
        <v>251</v>
      </c>
      <c r="I943" t="n">
        <v>5</v>
      </c>
      <c r="J943" t="n">
        <v>458</v>
      </c>
      <c r="K943" t="s">
        <v>252</v>
      </c>
      <c r="L943" t="n">
        <v>102</v>
      </c>
      <c r="M943" t="n">
        <v>0.1</v>
      </c>
      <c r="N943" t="n">
        <v>35.5</v>
      </c>
      <c r="O943" t="s">
        <v>253</v>
      </c>
      <c r="P943" t="s">
        <v>254</v>
      </c>
      <c r="Q943" t="s">
        <v>254</v>
      </c>
      <c r="R943" t="s">
        <v>255</v>
      </c>
      <c r="S943" t="s">
        <v>251</v>
      </c>
      <c r="T943" t="n">
        <v>5</v>
      </c>
    </row>
    <row r="944" spans="1:20">
      <c r="A944" s="1" t="n">
        <v>34972</v>
      </c>
      <c r="B944" t="s">
        <v>248</v>
      </c>
      <c r="C944" t="n">
        <v>9</v>
      </c>
      <c r="D944" t="n">
        <v>20</v>
      </c>
      <c r="E944" t="s">
        <v>249</v>
      </c>
      <c r="F944" t="n">
        <v>3201</v>
      </c>
      <c r="G944" t="s">
        <v>250</v>
      </c>
      <c r="H944" t="s">
        <v>251</v>
      </c>
      <c r="I944" t="n">
        <v>5</v>
      </c>
      <c r="J944" t="n">
        <v>580</v>
      </c>
      <c r="K944" t="s">
        <v>270</v>
      </c>
      <c r="L944" t="n">
        <v>407</v>
      </c>
      <c r="M944" t="n">
        <v>0.1</v>
      </c>
      <c r="N944" t="n">
        <v>46.1</v>
      </c>
      <c r="O944" t="s">
        <v>253</v>
      </c>
      <c r="P944" t="s">
        <v>254</v>
      </c>
      <c r="Q944" t="s">
        <v>254</v>
      </c>
      <c r="R944" t="s">
        <v>255</v>
      </c>
      <c r="S944" t="s">
        <v>251</v>
      </c>
      <c r="T944" t="n">
        <v>5</v>
      </c>
    </row>
    <row r="945" spans="1:20">
      <c r="A945" s="1" t="n">
        <v>35003</v>
      </c>
      <c r="B945" t="s">
        <v>301</v>
      </c>
      <c r="C945" t="n">
        <v>1</v>
      </c>
      <c r="D945" t="n">
        <v>20</v>
      </c>
      <c r="E945" t="s">
        <v>249</v>
      </c>
      <c r="F945" t="n">
        <v>3201</v>
      </c>
      <c r="G945" t="s">
        <v>250</v>
      </c>
      <c r="H945" t="s">
        <v>251</v>
      </c>
      <c r="I945" t="n">
        <v>5</v>
      </c>
      <c r="J945" t="n">
        <v>160</v>
      </c>
      <c r="K945" t="s">
        <v>280</v>
      </c>
      <c r="L945" t="n">
        <v>470</v>
      </c>
      <c r="M945" t="n">
        <v>0.01</v>
      </c>
      <c r="N945" t="n">
        <v>52.3</v>
      </c>
      <c r="O945" t="s">
        <v>299</v>
      </c>
      <c r="P945" t="s">
        <v>275</v>
      </c>
      <c r="Q945" t="s">
        <v>275</v>
      </c>
      <c r="R945" t="s">
        <v>255</v>
      </c>
      <c r="S945" t="s">
        <v>251</v>
      </c>
      <c r="T945" t="n">
        <v>5</v>
      </c>
    </row>
    <row r="946" spans="1:20">
      <c r="A946" s="1" t="n">
        <v>35003</v>
      </c>
      <c r="B946" t="s">
        <v>301</v>
      </c>
      <c r="C946" t="n">
        <v>2</v>
      </c>
      <c r="D946" t="n">
        <v>20</v>
      </c>
      <c r="E946" t="s">
        <v>249</v>
      </c>
      <c r="F946" t="n">
        <v>3201</v>
      </c>
      <c r="G946" t="s">
        <v>250</v>
      </c>
      <c r="H946" t="s">
        <v>251</v>
      </c>
      <c r="I946" t="n">
        <v>5</v>
      </c>
      <c r="J946" t="n">
        <v>458</v>
      </c>
      <c r="K946" t="s">
        <v>252</v>
      </c>
      <c r="L946" t="n">
        <v>231</v>
      </c>
      <c r="M946" t="n">
        <v>0.21</v>
      </c>
      <c r="N946" t="n">
        <v>21</v>
      </c>
      <c r="O946" t="s">
        <v>299</v>
      </c>
      <c r="P946" t="s">
        <v>275</v>
      </c>
      <c r="Q946" t="s">
        <v>275</v>
      </c>
      <c r="R946" t="s">
        <v>255</v>
      </c>
      <c r="S946" t="s">
        <v>251</v>
      </c>
      <c r="T946" t="n">
        <v>5</v>
      </c>
    </row>
    <row r="947" spans="1:20">
      <c r="A947" s="1" t="n">
        <v>35003</v>
      </c>
      <c r="B947" t="s">
        <v>301</v>
      </c>
      <c r="C947" t="n">
        <v>3</v>
      </c>
      <c r="D947" t="n">
        <v>20</v>
      </c>
      <c r="E947" t="s">
        <v>249</v>
      </c>
      <c r="F947" t="n">
        <v>3201</v>
      </c>
      <c r="G947" t="s">
        <v>250</v>
      </c>
      <c r="H947" t="s">
        <v>251</v>
      </c>
      <c r="I947" t="n">
        <v>5</v>
      </c>
      <c r="J947" t="n">
        <v>458</v>
      </c>
      <c r="K947" t="s">
        <v>252</v>
      </c>
      <c r="L947" t="n">
        <v>681</v>
      </c>
      <c r="M947" t="n">
        <v>0.02</v>
      </c>
      <c r="N947" t="n">
        <v>46.4</v>
      </c>
      <c r="O947" t="s">
        <v>299</v>
      </c>
      <c r="P947" t="s">
        <v>275</v>
      </c>
      <c r="Q947" t="s">
        <v>275</v>
      </c>
      <c r="R947" t="s">
        <v>255</v>
      </c>
      <c r="S947" t="s">
        <v>251</v>
      </c>
      <c r="T947" t="n">
        <v>5</v>
      </c>
    </row>
    <row r="948" spans="1:20">
      <c r="A948" s="1" t="n">
        <v>35003</v>
      </c>
      <c r="B948" t="s">
        <v>301</v>
      </c>
      <c r="C948" t="n">
        <v>4</v>
      </c>
      <c r="D948" t="n">
        <v>20</v>
      </c>
      <c r="E948" t="s">
        <v>249</v>
      </c>
      <c r="F948" t="n">
        <v>3201</v>
      </c>
      <c r="G948" t="s">
        <v>250</v>
      </c>
      <c r="H948" t="s">
        <v>251</v>
      </c>
      <c r="I948" t="n">
        <v>5</v>
      </c>
      <c r="J948" t="n">
        <v>458</v>
      </c>
      <c r="K948" t="s">
        <v>252</v>
      </c>
      <c r="L948" t="n">
        <v>221</v>
      </c>
      <c r="M948" t="n">
        <v>0.21</v>
      </c>
      <c r="N948" t="n">
        <v>20.8</v>
      </c>
      <c r="O948" t="s">
        <v>299</v>
      </c>
      <c r="P948" t="s">
        <v>275</v>
      </c>
      <c r="Q948" t="s">
        <v>275</v>
      </c>
      <c r="R948" t="s">
        <v>255</v>
      </c>
      <c r="S948" t="s">
        <v>251</v>
      </c>
      <c r="T948" t="n">
        <v>5</v>
      </c>
    </row>
    <row r="949" spans="1:20">
      <c r="A949" s="1" t="n">
        <v>35003</v>
      </c>
      <c r="B949" t="s">
        <v>301</v>
      </c>
      <c r="C949" t="n">
        <v>5</v>
      </c>
      <c r="D949" t="n">
        <v>20</v>
      </c>
      <c r="E949" t="s">
        <v>249</v>
      </c>
      <c r="F949" t="n">
        <v>3201</v>
      </c>
      <c r="G949" t="s">
        <v>250</v>
      </c>
      <c r="H949" t="s">
        <v>251</v>
      </c>
      <c r="I949" t="n">
        <v>5</v>
      </c>
      <c r="J949" t="n">
        <v>712</v>
      </c>
      <c r="K949" t="s">
        <v>300</v>
      </c>
      <c r="L949" t="n">
        <v>675</v>
      </c>
      <c r="M949" t="n">
        <v>0.04</v>
      </c>
      <c r="N949" t="n">
        <v>44.2</v>
      </c>
      <c r="O949" t="s">
        <v>299</v>
      </c>
      <c r="P949" t="s">
        <v>275</v>
      </c>
      <c r="Q949" t="s">
        <v>275</v>
      </c>
      <c r="R949" t="s">
        <v>255</v>
      </c>
      <c r="S949" t="s">
        <v>251</v>
      </c>
      <c r="T949" t="n">
        <v>5</v>
      </c>
    </row>
    <row r="950" spans="1:20">
      <c r="A950" s="1" t="n">
        <v>35003</v>
      </c>
      <c r="B950" t="s">
        <v>248</v>
      </c>
      <c r="C950" t="n">
        <v>1</v>
      </c>
      <c r="D950" t="n">
        <v>20</v>
      </c>
      <c r="E950" t="s">
        <v>249</v>
      </c>
      <c r="F950" t="n">
        <v>3201</v>
      </c>
      <c r="G950" t="s">
        <v>250</v>
      </c>
      <c r="H950" t="s">
        <v>251</v>
      </c>
      <c r="I950" t="n">
        <v>5</v>
      </c>
      <c r="J950" t="n">
        <v>458</v>
      </c>
      <c r="K950" t="s">
        <v>252</v>
      </c>
      <c r="L950" t="n">
        <v>172</v>
      </c>
      <c r="M950" t="n">
        <v>0.07000000000000001</v>
      </c>
      <c r="N950" t="n">
        <v>32.2</v>
      </c>
      <c r="O950" t="s">
        <v>253</v>
      </c>
      <c r="P950" t="s">
        <v>254</v>
      </c>
      <c r="Q950" t="s">
        <v>254</v>
      </c>
      <c r="R950" t="s">
        <v>255</v>
      </c>
      <c r="S950" t="s">
        <v>251</v>
      </c>
      <c r="T950" t="n">
        <v>5</v>
      </c>
    </row>
    <row r="951" spans="1:20">
      <c r="A951" s="1" t="n">
        <v>35003</v>
      </c>
      <c r="B951" t="s">
        <v>248</v>
      </c>
      <c r="C951" t="n">
        <v>2</v>
      </c>
      <c r="D951" t="n">
        <v>213</v>
      </c>
      <c r="E951" t="s">
        <v>256</v>
      </c>
      <c r="F951" t="n">
        <v>3201</v>
      </c>
      <c r="G951" t="s">
        <v>250</v>
      </c>
      <c r="H951" t="s">
        <v>251</v>
      </c>
      <c r="I951" t="n">
        <v>5</v>
      </c>
      <c r="J951" t="n">
        <v>515</v>
      </c>
      <c r="K951" t="s">
        <v>261</v>
      </c>
      <c r="L951" t="n">
        <v>75</v>
      </c>
      <c r="M951" t="n">
        <v>0</v>
      </c>
      <c r="N951" t="n">
        <v>0</v>
      </c>
    </row>
    <row r="952" spans="1:20">
      <c r="A952" s="1" t="n">
        <v>35003</v>
      </c>
      <c r="B952" t="s">
        <v>248</v>
      </c>
      <c r="C952" t="n">
        <v>3</v>
      </c>
      <c r="D952" t="n">
        <v>213</v>
      </c>
      <c r="E952" t="s">
        <v>256</v>
      </c>
      <c r="F952" t="n">
        <v>3201</v>
      </c>
      <c r="G952" t="s">
        <v>250</v>
      </c>
      <c r="H952" t="s">
        <v>251</v>
      </c>
      <c r="I952" t="n">
        <v>5</v>
      </c>
      <c r="J952" t="n">
        <v>515</v>
      </c>
      <c r="K952" t="s">
        <v>261</v>
      </c>
      <c r="L952" t="n">
        <v>20</v>
      </c>
      <c r="M952" t="n">
        <v>0</v>
      </c>
      <c r="N952" t="n">
        <v>0</v>
      </c>
    </row>
    <row r="953" spans="1:20">
      <c r="A953" s="1" t="n">
        <v>35003</v>
      </c>
      <c r="B953" t="s">
        <v>248</v>
      </c>
      <c r="C953" t="n">
        <v>5</v>
      </c>
      <c r="D953" t="n">
        <v>20</v>
      </c>
      <c r="E953" t="s">
        <v>249</v>
      </c>
      <c r="F953" t="n">
        <v>3201</v>
      </c>
      <c r="G953" t="s">
        <v>250</v>
      </c>
      <c r="H953" t="s">
        <v>251</v>
      </c>
      <c r="I953" t="n">
        <v>5</v>
      </c>
      <c r="J953" t="n">
        <v>458</v>
      </c>
      <c r="K953" t="s">
        <v>252</v>
      </c>
      <c r="L953" t="n">
        <v>397</v>
      </c>
      <c r="M953" t="n">
        <v>0.02</v>
      </c>
      <c r="N953" t="n">
        <v>46</v>
      </c>
      <c r="O953" t="s">
        <v>253</v>
      </c>
      <c r="P953" t="s">
        <v>254</v>
      </c>
      <c r="Q953" t="s">
        <v>254</v>
      </c>
      <c r="R953" t="s">
        <v>255</v>
      </c>
      <c r="S953" t="s">
        <v>251</v>
      </c>
      <c r="T953" t="n">
        <v>5</v>
      </c>
    </row>
    <row r="954" spans="1:20">
      <c r="A954" s="1" t="n">
        <v>35003</v>
      </c>
      <c r="B954" t="s">
        <v>248</v>
      </c>
      <c r="C954" t="n">
        <v>6</v>
      </c>
      <c r="D954" t="n">
        <v>20</v>
      </c>
      <c r="E954" t="s">
        <v>249</v>
      </c>
      <c r="F954" t="n">
        <v>3201</v>
      </c>
      <c r="G954" t="s">
        <v>250</v>
      </c>
      <c r="H954" t="s">
        <v>251</v>
      </c>
      <c r="I954" t="n">
        <v>5</v>
      </c>
      <c r="J954" t="n">
        <v>458</v>
      </c>
      <c r="K954" t="s">
        <v>252</v>
      </c>
      <c r="L954" t="n">
        <v>396</v>
      </c>
      <c r="M954" t="n">
        <v>0.07000000000000001</v>
      </c>
      <c r="N954" t="n">
        <v>32.1</v>
      </c>
      <c r="O954" t="s">
        <v>253</v>
      </c>
      <c r="P954" t="s">
        <v>254</v>
      </c>
      <c r="Q954" t="s">
        <v>254</v>
      </c>
      <c r="R954" t="s">
        <v>255</v>
      </c>
      <c r="S954" t="s">
        <v>251</v>
      </c>
      <c r="T954" t="n">
        <v>5</v>
      </c>
    </row>
    <row r="955" spans="1:20">
      <c r="A955" s="1" t="n">
        <v>35003</v>
      </c>
      <c r="B955" t="s">
        <v>248</v>
      </c>
      <c r="C955" t="n">
        <v>7</v>
      </c>
      <c r="D955" t="n">
        <v>20</v>
      </c>
      <c r="E955" t="s">
        <v>249</v>
      </c>
      <c r="F955" t="n">
        <v>3201</v>
      </c>
      <c r="G955" t="s">
        <v>250</v>
      </c>
      <c r="H955" t="s">
        <v>251</v>
      </c>
      <c r="I955" t="n">
        <v>5</v>
      </c>
      <c r="J955" t="n">
        <v>580</v>
      </c>
      <c r="K955" t="s">
        <v>270</v>
      </c>
      <c r="L955" t="n">
        <v>170</v>
      </c>
      <c r="M955" t="n">
        <v>0.1</v>
      </c>
      <c r="N955" t="n">
        <v>46.1</v>
      </c>
      <c r="O955" t="s">
        <v>253</v>
      </c>
      <c r="P955" t="s">
        <v>254</v>
      </c>
      <c r="Q955" t="s">
        <v>254</v>
      </c>
      <c r="R955" t="s">
        <v>255</v>
      </c>
      <c r="S955" t="s">
        <v>251</v>
      </c>
      <c r="T955" t="n">
        <v>5</v>
      </c>
    </row>
    <row r="956" spans="1:20">
      <c r="A956" s="1" t="n">
        <v>35003</v>
      </c>
      <c r="B956" t="s">
        <v>248</v>
      </c>
      <c r="C956" t="n">
        <v>8</v>
      </c>
      <c r="D956" t="n">
        <v>20</v>
      </c>
      <c r="E956" t="s">
        <v>249</v>
      </c>
      <c r="F956" t="n">
        <v>3201</v>
      </c>
      <c r="G956" t="s">
        <v>250</v>
      </c>
      <c r="H956" t="s">
        <v>251</v>
      </c>
      <c r="I956" t="n">
        <v>5</v>
      </c>
      <c r="J956" t="n">
        <v>940</v>
      </c>
      <c r="K956" t="s">
        <v>257</v>
      </c>
      <c r="L956" t="n">
        <v>95</v>
      </c>
      <c r="M956" t="n">
        <v>5.5</v>
      </c>
      <c r="N956" t="n">
        <v>10.2</v>
      </c>
      <c r="O956" t="s">
        <v>253</v>
      </c>
      <c r="P956" t="s">
        <v>254</v>
      </c>
      <c r="Q956" t="s">
        <v>254</v>
      </c>
      <c r="R956" t="s">
        <v>255</v>
      </c>
      <c r="S956" t="s">
        <v>251</v>
      </c>
      <c r="T956" t="n">
        <v>5</v>
      </c>
    </row>
    <row r="957" spans="1:20">
      <c r="A957" s="1" t="n">
        <v>35033</v>
      </c>
      <c r="B957" t="s">
        <v>301</v>
      </c>
      <c r="C957" t="n">
        <v>1</v>
      </c>
      <c r="D957" t="n">
        <v>20</v>
      </c>
      <c r="E957" t="s">
        <v>249</v>
      </c>
      <c r="F957" t="n">
        <v>3201</v>
      </c>
      <c r="G957" t="s">
        <v>250</v>
      </c>
      <c r="H957" t="s">
        <v>251</v>
      </c>
      <c r="I957" t="n">
        <v>5</v>
      </c>
      <c r="J957" t="n">
        <v>458</v>
      </c>
      <c r="K957" t="s">
        <v>252</v>
      </c>
      <c r="L957" t="n">
        <v>251</v>
      </c>
      <c r="M957" t="n">
        <v>0.18</v>
      </c>
      <c r="N957" t="n">
        <v>22.2</v>
      </c>
      <c r="O957" t="s">
        <v>299</v>
      </c>
      <c r="P957" t="s">
        <v>275</v>
      </c>
      <c r="Q957" t="s">
        <v>275</v>
      </c>
      <c r="R957" t="s">
        <v>255</v>
      </c>
      <c r="S957" t="s">
        <v>251</v>
      </c>
      <c r="T957" t="n">
        <v>5</v>
      </c>
    </row>
    <row r="958" spans="1:20">
      <c r="A958" s="1" t="n">
        <v>35033</v>
      </c>
      <c r="B958" t="s">
        <v>301</v>
      </c>
      <c r="C958" t="n">
        <v>2</v>
      </c>
      <c r="D958" t="n">
        <v>20</v>
      </c>
      <c r="E958" t="s">
        <v>249</v>
      </c>
      <c r="F958" t="n">
        <v>3201</v>
      </c>
      <c r="G958" t="s">
        <v>250</v>
      </c>
      <c r="H958" t="s">
        <v>251</v>
      </c>
      <c r="I958" t="n">
        <v>5</v>
      </c>
      <c r="J958" t="n">
        <v>458</v>
      </c>
      <c r="K958" t="s">
        <v>252</v>
      </c>
      <c r="L958" t="n">
        <v>377</v>
      </c>
      <c r="M958" t="n">
        <v>0.02</v>
      </c>
      <c r="N958" t="n">
        <v>46.4</v>
      </c>
      <c r="O958" t="s">
        <v>299</v>
      </c>
      <c r="P958" t="s">
        <v>275</v>
      </c>
      <c r="Q958" t="s">
        <v>275</v>
      </c>
      <c r="R958" t="s">
        <v>255</v>
      </c>
      <c r="S958" t="s">
        <v>251</v>
      </c>
      <c r="T958" t="n">
        <v>5</v>
      </c>
    </row>
    <row r="959" spans="1:20">
      <c r="A959" s="1" t="n">
        <v>35033</v>
      </c>
      <c r="B959" t="s">
        <v>301</v>
      </c>
      <c r="C959" t="n">
        <v>3</v>
      </c>
      <c r="D959" t="n">
        <v>20</v>
      </c>
      <c r="E959" t="s">
        <v>249</v>
      </c>
      <c r="F959" t="n">
        <v>3201</v>
      </c>
      <c r="G959" t="s">
        <v>250</v>
      </c>
      <c r="H959" t="s">
        <v>251</v>
      </c>
      <c r="I959" t="n">
        <v>5</v>
      </c>
      <c r="J959" t="n">
        <v>458</v>
      </c>
      <c r="K959" t="s">
        <v>252</v>
      </c>
      <c r="L959" t="n">
        <v>241</v>
      </c>
      <c r="M959" t="n">
        <v>0.21</v>
      </c>
      <c r="N959" t="n">
        <v>21</v>
      </c>
      <c r="O959" t="s">
        <v>299</v>
      </c>
      <c r="P959" t="s">
        <v>275</v>
      </c>
      <c r="Q959" t="s">
        <v>275</v>
      </c>
      <c r="R959" t="s">
        <v>255</v>
      </c>
      <c r="S959" t="s">
        <v>251</v>
      </c>
      <c r="T959" t="n">
        <v>5</v>
      </c>
    </row>
    <row r="960" spans="1:20">
      <c r="A960" s="1" t="n">
        <v>35033</v>
      </c>
      <c r="B960" t="s">
        <v>301</v>
      </c>
      <c r="C960" t="n">
        <v>4</v>
      </c>
      <c r="D960" t="n">
        <v>20</v>
      </c>
      <c r="E960" t="s">
        <v>249</v>
      </c>
      <c r="F960" t="n">
        <v>3201</v>
      </c>
      <c r="G960" t="s">
        <v>250</v>
      </c>
      <c r="H960" t="s">
        <v>251</v>
      </c>
      <c r="I960" t="n">
        <v>5</v>
      </c>
      <c r="J960" t="n">
        <v>458</v>
      </c>
      <c r="K960" t="s">
        <v>252</v>
      </c>
      <c r="L960" t="n">
        <v>99</v>
      </c>
      <c r="M960" t="n">
        <v>0.03</v>
      </c>
      <c r="N960" t="n">
        <v>45.8</v>
      </c>
      <c r="O960" t="s">
        <v>299</v>
      </c>
      <c r="P960" t="s">
        <v>275</v>
      </c>
      <c r="Q960" t="s">
        <v>275</v>
      </c>
      <c r="R960" t="s">
        <v>255</v>
      </c>
      <c r="S960" t="s">
        <v>251</v>
      </c>
      <c r="T960" t="n">
        <v>5</v>
      </c>
    </row>
    <row r="961" spans="1:20">
      <c r="A961" s="1" t="n">
        <v>35033</v>
      </c>
      <c r="B961" t="s">
        <v>301</v>
      </c>
      <c r="C961" t="n">
        <v>5</v>
      </c>
      <c r="D961" t="n">
        <v>20</v>
      </c>
      <c r="E961" t="s">
        <v>249</v>
      </c>
      <c r="F961" t="n">
        <v>3201</v>
      </c>
      <c r="G961" t="s">
        <v>250</v>
      </c>
      <c r="H961" t="s">
        <v>251</v>
      </c>
      <c r="I961" t="n">
        <v>5</v>
      </c>
      <c r="J961" t="n">
        <v>580</v>
      </c>
      <c r="K961" t="s">
        <v>270</v>
      </c>
      <c r="L961" t="n">
        <v>472</v>
      </c>
      <c r="M961" t="n">
        <v>0.03</v>
      </c>
      <c r="N961" t="n">
        <v>45.9</v>
      </c>
      <c r="O961" t="s">
        <v>299</v>
      </c>
      <c r="P961" t="s">
        <v>275</v>
      </c>
      <c r="Q961" t="s">
        <v>275</v>
      </c>
      <c r="R961" t="s">
        <v>255</v>
      </c>
      <c r="S961" t="s">
        <v>251</v>
      </c>
      <c r="T961" t="n">
        <v>5</v>
      </c>
    </row>
    <row r="962" spans="1:20">
      <c r="A962" s="1" t="n">
        <v>35033</v>
      </c>
      <c r="B962" t="s">
        <v>248</v>
      </c>
      <c r="C962" t="n">
        <v>1</v>
      </c>
      <c r="D962" t="n">
        <v>20</v>
      </c>
      <c r="E962" t="s">
        <v>249</v>
      </c>
      <c r="F962" t="n">
        <v>3201</v>
      </c>
      <c r="G962" t="s">
        <v>250</v>
      </c>
      <c r="H962" t="s">
        <v>251</v>
      </c>
      <c r="I962" t="n">
        <v>5</v>
      </c>
      <c r="J962" t="n">
        <v>458</v>
      </c>
      <c r="K962" t="s">
        <v>252</v>
      </c>
      <c r="L962" t="n">
        <v>230</v>
      </c>
      <c r="M962" t="n">
        <v>0.07000000000000001</v>
      </c>
      <c r="N962" t="n">
        <v>32.4</v>
      </c>
      <c r="O962" t="s">
        <v>253</v>
      </c>
      <c r="P962" t="s">
        <v>254</v>
      </c>
      <c r="Q962" t="s">
        <v>254</v>
      </c>
      <c r="R962" t="s">
        <v>255</v>
      </c>
      <c r="S962" t="s">
        <v>251</v>
      </c>
      <c r="T962" t="n">
        <v>5</v>
      </c>
    </row>
    <row r="963" spans="1:20">
      <c r="A963" s="1" t="n">
        <v>35033</v>
      </c>
      <c r="B963" t="s">
        <v>248</v>
      </c>
      <c r="C963" t="n">
        <v>3</v>
      </c>
      <c r="D963" t="n">
        <v>20</v>
      </c>
      <c r="E963" t="s">
        <v>249</v>
      </c>
      <c r="F963" t="n">
        <v>3201</v>
      </c>
      <c r="G963" t="s">
        <v>250</v>
      </c>
      <c r="H963" t="s">
        <v>251</v>
      </c>
      <c r="I963" t="n">
        <v>5</v>
      </c>
      <c r="J963" t="n">
        <v>458</v>
      </c>
      <c r="K963" t="s">
        <v>252</v>
      </c>
      <c r="L963" t="n">
        <v>374</v>
      </c>
      <c r="M963" t="n">
        <v>0.07000000000000001</v>
      </c>
      <c r="N963" t="n">
        <v>32.9</v>
      </c>
      <c r="O963" t="s">
        <v>253</v>
      </c>
      <c r="P963" t="s">
        <v>254</v>
      </c>
      <c r="Q963" t="s">
        <v>254</v>
      </c>
      <c r="R963" t="s">
        <v>255</v>
      </c>
      <c r="S963" t="s">
        <v>251</v>
      </c>
      <c r="T963" t="n">
        <v>5</v>
      </c>
    </row>
    <row r="964" spans="1:20">
      <c r="A964" s="1" t="n">
        <v>35033</v>
      </c>
      <c r="B964" t="s">
        <v>248</v>
      </c>
      <c r="C964" t="n">
        <v>4</v>
      </c>
      <c r="D964" t="n">
        <v>20</v>
      </c>
      <c r="E964" t="s">
        <v>249</v>
      </c>
      <c r="F964" t="n">
        <v>3201</v>
      </c>
      <c r="G964" t="s">
        <v>250</v>
      </c>
      <c r="H964" t="s">
        <v>251</v>
      </c>
      <c r="I964" t="n">
        <v>5</v>
      </c>
      <c r="J964" t="n">
        <v>458</v>
      </c>
      <c r="K964" t="s">
        <v>252</v>
      </c>
      <c r="L964" t="n">
        <v>227</v>
      </c>
      <c r="M964" t="n">
        <v>0.02</v>
      </c>
      <c r="N964" t="n">
        <v>46.5</v>
      </c>
      <c r="O964" t="s">
        <v>253</v>
      </c>
      <c r="P964" t="s">
        <v>254</v>
      </c>
      <c r="Q964" t="s">
        <v>254</v>
      </c>
      <c r="R964" t="s">
        <v>255</v>
      </c>
      <c r="S964" t="s">
        <v>251</v>
      </c>
      <c r="T964" t="n">
        <v>5</v>
      </c>
    </row>
    <row r="965" spans="1:20">
      <c r="A965" s="1" t="n">
        <v>35033</v>
      </c>
      <c r="B965" t="s">
        <v>248</v>
      </c>
      <c r="C965" t="n">
        <v>5</v>
      </c>
      <c r="D965" t="n">
        <v>20</v>
      </c>
      <c r="E965" t="s">
        <v>249</v>
      </c>
      <c r="F965" t="n">
        <v>3201</v>
      </c>
      <c r="G965" t="s">
        <v>250</v>
      </c>
      <c r="H965" t="s">
        <v>251</v>
      </c>
      <c r="I965" t="n">
        <v>5</v>
      </c>
      <c r="J965" t="n">
        <v>458</v>
      </c>
      <c r="K965" t="s">
        <v>252</v>
      </c>
      <c r="L965" t="n">
        <v>301</v>
      </c>
      <c r="M965" t="n">
        <v>0.02</v>
      </c>
      <c r="N965" t="n">
        <v>46.5</v>
      </c>
      <c r="O965" t="s">
        <v>253</v>
      </c>
      <c r="P965" t="s">
        <v>254</v>
      </c>
      <c r="Q965" t="s">
        <v>254</v>
      </c>
      <c r="R965" t="s">
        <v>255</v>
      </c>
      <c r="S965" t="s">
        <v>251</v>
      </c>
      <c r="T965" t="n">
        <v>5</v>
      </c>
    </row>
    <row r="966" spans="1:20">
      <c r="A966" s="1" t="n">
        <v>35033</v>
      </c>
      <c r="B966" t="s">
        <v>248</v>
      </c>
      <c r="C966" t="n">
        <v>6</v>
      </c>
      <c r="D966" t="n">
        <v>20</v>
      </c>
      <c r="E966" t="s">
        <v>249</v>
      </c>
      <c r="F966" t="n">
        <v>3201</v>
      </c>
      <c r="G966" t="s">
        <v>250</v>
      </c>
      <c r="H966" t="s">
        <v>251</v>
      </c>
      <c r="I966" t="n">
        <v>5</v>
      </c>
      <c r="J966" t="n">
        <v>458</v>
      </c>
      <c r="K966" t="s">
        <v>252</v>
      </c>
      <c r="L966" t="n">
        <v>99</v>
      </c>
      <c r="M966" t="n">
        <v>0.02</v>
      </c>
      <c r="N966" t="n">
        <v>46.8</v>
      </c>
      <c r="O966" t="s">
        <v>253</v>
      </c>
      <c r="P966" t="s">
        <v>254</v>
      </c>
      <c r="Q966" t="s">
        <v>254</v>
      </c>
      <c r="R966" t="s">
        <v>255</v>
      </c>
      <c r="S966" t="s">
        <v>251</v>
      </c>
      <c r="T966" t="n">
        <v>5</v>
      </c>
    </row>
    <row r="967" spans="1:20">
      <c r="A967" s="1" t="n">
        <v>35033</v>
      </c>
      <c r="B967" t="s">
        <v>258</v>
      </c>
      <c r="C967" t="n">
        <v>1</v>
      </c>
      <c r="D967" t="n">
        <v>213</v>
      </c>
      <c r="E967" t="s">
        <v>256</v>
      </c>
      <c r="F967" t="n">
        <v>3201</v>
      </c>
      <c r="G967" t="s">
        <v>250</v>
      </c>
      <c r="H967" t="s">
        <v>251</v>
      </c>
      <c r="I967" t="n">
        <v>5</v>
      </c>
      <c r="J967" t="n">
        <v>160</v>
      </c>
      <c r="K967" t="s">
        <v>280</v>
      </c>
      <c r="L967" t="n">
        <v>1</v>
      </c>
      <c r="M967" t="n">
        <v>0</v>
      </c>
      <c r="N967" t="n">
        <v>0</v>
      </c>
    </row>
    <row r="968" spans="1:20">
      <c r="A968" s="1" t="n">
        <v>35033</v>
      </c>
      <c r="B968" t="s">
        <v>258</v>
      </c>
      <c r="C968" t="n">
        <v>2</v>
      </c>
      <c r="D968" t="n">
        <v>213</v>
      </c>
      <c r="E968" t="s">
        <v>256</v>
      </c>
      <c r="F968" t="n">
        <v>3201</v>
      </c>
      <c r="G968" t="s">
        <v>250</v>
      </c>
      <c r="H968" t="s">
        <v>251</v>
      </c>
      <c r="I968" t="n">
        <v>5</v>
      </c>
      <c r="J968" t="n">
        <v>458</v>
      </c>
      <c r="K968" t="s">
        <v>252</v>
      </c>
      <c r="L968" t="n">
        <v>1</v>
      </c>
      <c r="M968" t="n">
        <v>0</v>
      </c>
      <c r="N968" t="n">
        <v>0</v>
      </c>
    </row>
    <row r="969" spans="1:20">
      <c r="A969" s="1" t="n">
        <v>35064</v>
      </c>
      <c r="B969" t="s">
        <v>301</v>
      </c>
      <c r="C969" t="n">
        <v>1</v>
      </c>
      <c r="D969" t="n">
        <v>20</v>
      </c>
      <c r="E969" t="s">
        <v>249</v>
      </c>
      <c r="F969" t="n">
        <v>3201</v>
      </c>
      <c r="G969" t="s">
        <v>250</v>
      </c>
      <c r="H969" t="s">
        <v>251</v>
      </c>
      <c r="I969" t="n">
        <v>5</v>
      </c>
      <c r="J969" t="n">
        <v>160</v>
      </c>
      <c r="K969" t="s">
        <v>280</v>
      </c>
      <c r="L969" t="n">
        <v>277</v>
      </c>
      <c r="M969" t="n">
        <v>0.04</v>
      </c>
      <c r="N969" t="n">
        <v>35.8</v>
      </c>
      <c r="O969" t="s">
        <v>299</v>
      </c>
      <c r="P969" t="s">
        <v>275</v>
      </c>
      <c r="Q969" t="s">
        <v>275</v>
      </c>
      <c r="R969" t="s">
        <v>255</v>
      </c>
      <c r="S969" t="s">
        <v>251</v>
      </c>
      <c r="T969" t="n">
        <v>5</v>
      </c>
    </row>
    <row r="970" spans="1:20">
      <c r="A970" s="1" t="n">
        <v>35064</v>
      </c>
      <c r="B970" t="s">
        <v>301</v>
      </c>
      <c r="C970" t="n">
        <v>2</v>
      </c>
      <c r="D970" t="n">
        <v>20</v>
      </c>
      <c r="E970" t="s">
        <v>249</v>
      </c>
      <c r="F970" t="n">
        <v>3201</v>
      </c>
      <c r="G970" t="s">
        <v>250</v>
      </c>
      <c r="H970" t="s">
        <v>251</v>
      </c>
      <c r="I970" t="n">
        <v>5</v>
      </c>
      <c r="J970" t="n">
        <v>160</v>
      </c>
      <c r="K970" t="s">
        <v>280</v>
      </c>
      <c r="L970" t="n">
        <v>450</v>
      </c>
      <c r="M970" t="n">
        <v>0.01</v>
      </c>
      <c r="N970" t="n">
        <v>54.2</v>
      </c>
      <c r="O970" t="s">
        <v>299</v>
      </c>
      <c r="P970" t="s">
        <v>275</v>
      </c>
      <c r="Q970" t="s">
        <v>275</v>
      </c>
      <c r="R970" t="s">
        <v>255</v>
      </c>
      <c r="S970" t="s">
        <v>251</v>
      </c>
      <c r="T970" t="n">
        <v>5</v>
      </c>
    </row>
    <row r="971" spans="1:20">
      <c r="A971" s="1" t="n">
        <v>35064</v>
      </c>
      <c r="B971" t="s">
        <v>301</v>
      </c>
      <c r="C971" t="n">
        <v>3</v>
      </c>
      <c r="D971" t="n">
        <v>20</v>
      </c>
      <c r="E971" t="s">
        <v>249</v>
      </c>
      <c r="F971" t="n">
        <v>3201</v>
      </c>
      <c r="G971" t="s">
        <v>250</v>
      </c>
      <c r="H971" t="s">
        <v>251</v>
      </c>
      <c r="I971" t="n">
        <v>5</v>
      </c>
      <c r="J971" t="n">
        <v>458</v>
      </c>
      <c r="K971" t="s">
        <v>252</v>
      </c>
      <c r="L971" t="n">
        <v>291</v>
      </c>
      <c r="M971" t="n">
        <v>0.22</v>
      </c>
      <c r="N971" t="n">
        <v>21</v>
      </c>
      <c r="O971" t="s">
        <v>299</v>
      </c>
      <c r="P971" t="s">
        <v>275</v>
      </c>
      <c r="Q971" t="s">
        <v>275</v>
      </c>
      <c r="R971" t="s">
        <v>255</v>
      </c>
      <c r="S971" t="s">
        <v>251</v>
      </c>
      <c r="T971" t="n">
        <v>5</v>
      </c>
    </row>
    <row r="972" spans="1:20">
      <c r="A972" s="1" t="n">
        <v>35064</v>
      </c>
      <c r="B972" t="s">
        <v>301</v>
      </c>
      <c r="C972" t="n">
        <v>4</v>
      </c>
      <c r="D972" t="n">
        <v>20</v>
      </c>
      <c r="E972" t="s">
        <v>249</v>
      </c>
      <c r="F972" t="n">
        <v>3201</v>
      </c>
      <c r="G972" t="s">
        <v>250</v>
      </c>
      <c r="H972" t="s">
        <v>251</v>
      </c>
      <c r="I972" t="n">
        <v>5</v>
      </c>
      <c r="J972" t="n">
        <v>580</v>
      </c>
      <c r="K972" t="s">
        <v>270</v>
      </c>
      <c r="L972" t="n">
        <v>351</v>
      </c>
      <c r="M972" t="n">
        <v>0.04</v>
      </c>
      <c r="N972" t="n">
        <v>38.4</v>
      </c>
      <c r="O972" t="s">
        <v>299</v>
      </c>
      <c r="P972" t="s">
        <v>275</v>
      </c>
      <c r="Q972" t="s">
        <v>275</v>
      </c>
      <c r="R972" t="s">
        <v>255</v>
      </c>
      <c r="S972" t="s">
        <v>251</v>
      </c>
      <c r="T972" t="n">
        <v>5</v>
      </c>
    </row>
    <row r="973" spans="1:20">
      <c r="A973" s="1" t="n">
        <v>35064</v>
      </c>
      <c r="B973" t="s">
        <v>248</v>
      </c>
      <c r="C973" t="n">
        <v>1</v>
      </c>
      <c r="D973" t="n">
        <v>20</v>
      </c>
      <c r="E973" t="s">
        <v>249</v>
      </c>
      <c r="F973" t="n">
        <v>3201</v>
      </c>
      <c r="G973" t="s">
        <v>250</v>
      </c>
      <c r="H973" t="s">
        <v>251</v>
      </c>
      <c r="I973" t="n">
        <v>5</v>
      </c>
      <c r="J973" t="n">
        <v>458</v>
      </c>
      <c r="K973" t="s">
        <v>252</v>
      </c>
      <c r="L973" t="n">
        <v>400</v>
      </c>
      <c r="M973" t="n">
        <v>0.07000000000000001</v>
      </c>
      <c r="N973" t="n">
        <v>32.2</v>
      </c>
      <c r="O973" t="s">
        <v>253</v>
      </c>
      <c r="P973" t="s">
        <v>254</v>
      </c>
      <c r="Q973" t="s">
        <v>254</v>
      </c>
      <c r="R973" t="s">
        <v>255</v>
      </c>
      <c r="S973" t="s">
        <v>251</v>
      </c>
      <c r="T973" t="n">
        <v>5</v>
      </c>
    </row>
    <row r="974" spans="1:20">
      <c r="A974" s="1" t="n">
        <v>35064</v>
      </c>
      <c r="B974" t="s">
        <v>248</v>
      </c>
      <c r="C974" t="n">
        <v>3</v>
      </c>
      <c r="D974" t="n">
        <v>20</v>
      </c>
      <c r="E974" t="s">
        <v>249</v>
      </c>
      <c r="F974" t="n">
        <v>3201</v>
      </c>
      <c r="G974" t="s">
        <v>250</v>
      </c>
      <c r="H974" t="s">
        <v>251</v>
      </c>
      <c r="I974" t="n">
        <v>5</v>
      </c>
      <c r="J974" t="n">
        <v>458</v>
      </c>
      <c r="K974" t="s">
        <v>252</v>
      </c>
      <c r="L974" t="n">
        <v>592</v>
      </c>
      <c r="M974" t="n">
        <v>0.02</v>
      </c>
      <c r="N974" t="n">
        <v>46.5</v>
      </c>
      <c r="O974" t="s">
        <v>253</v>
      </c>
      <c r="P974" t="s">
        <v>254</v>
      </c>
      <c r="Q974" t="s">
        <v>254</v>
      </c>
      <c r="R974" t="s">
        <v>255</v>
      </c>
      <c r="S974" t="s">
        <v>251</v>
      </c>
      <c r="T974" t="n">
        <v>5</v>
      </c>
    </row>
    <row r="975" spans="1:20">
      <c r="A975" s="1" t="n">
        <v>35095</v>
      </c>
      <c r="B975" t="s">
        <v>301</v>
      </c>
      <c r="C975" t="n">
        <v>1</v>
      </c>
      <c r="D975" t="n">
        <v>20</v>
      </c>
      <c r="E975" t="s">
        <v>249</v>
      </c>
      <c r="F975" t="n">
        <v>3201</v>
      </c>
      <c r="G975" t="s">
        <v>250</v>
      </c>
      <c r="H975" t="s">
        <v>251</v>
      </c>
      <c r="I975" t="n">
        <v>5</v>
      </c>
      <c r="J975" t="n">
        <v>160</v>
      </c>
      <c r="K975" t="s">
        <v>280</v>
      </c>
      <c r="L975" t="n">
        <v>263</v>
      </c>
      <c r="M975" t="n">
        <v>0.04</v>
      </c>
      <c r="N975" t="n">
        <v>36</v>
      </c>
      <c r="O975" t="s">
        <v>299</v>
      </c>
      <c r="P975" t="s">
        <v>275</v>
      </c>
      <c r="Q975" t="s">
        <v>275</v>
      </c>
      <c r="R975" t="s">
        <v>255</v>
      </c>
      <c r="S975" t="s">
        <v>251</v>
      </c>
      <c r="T975" t="n">
        <v>5</v>
      </c>
    </row>
    <row r="976" spans="1:20">
      <c r="A976" s="1" t="n">
        <v>35095</v>
      </c>
      <c r="B976" t="s">
        <v>301</v>
      </c>
      <c r="C976" t="n">
        <v>2</v>
      </c>
      <c r="D976" t="n">
        <v>20</v>
      </c>
      <c r="E976" t="s">
        <v>249</v>
      </c>
      <c r="F976" t="n">
        <v>3201</v>
      </c>
      <c r="G976" t="s">
        <v>250</v>
      </c>
      <c r="H976" t="s">
        <v>251</v>
      </c>
      <c r="I976" t="n">
        <v>5</v>
      </c>
      <c r="J976" t="n">
        <v>160</v>
      </c>
      <c r="K976" t="s">
        <v>280</v>
      </c>
      <c r="L976" t="n">
        <v>398</v>
      </c>
      <c r="M976" t="n">
        <v>0.04</v>
      </c>
      <c r="N976" t="n">
        <v>46.9</v>
      </c>
      <c r="O976" t="s">
        <v>299</v>
      </c>
      <c r="P976" t="s">
        <v>275</v>
      </c>
      <c r="Q976" t="s">
        <v>275</v>
      </c>
      <c r="R976" t="s">
        <v>255</v>
      </c>
      <c r="S976" t="s">
        <v>251</v>
      </c>
      <c r="T976" t="n">
        <v>5</v>
      </c>
    </row>
    <row r="977" spans="1:20">
      <c r="A977" s="1" t="n">
        <v>35095</v>
      </c>
      <c r="B977" t="s">
        <v>301</v>
      </c>
      <c r="C977" t="n">
        <v>3</v>
      </c>
      <c r="D977" t="n">
        <v>20</v>
      </c>
      <c r="E977" t="s">
        <v>249</v>
      </c>
      <c r="F977" t="n">
        <v>3201</v>
      </c>
      <c r="G977" t="s">
        <v>250</v>
      </c>
      <c r="H977" t="s">
        <v>251</v>
      </c>
      <c r="I977" t="n">
        <v>5</v>
      </c>
      <c r="J977" t="n">
        <v>280</v>
      </c>
      <c r="K977" t="s">
        <v>273</v>
      </c>
      <c r="L977" t="n">
        <v>685</v>
      </c>
      <c r="M977" t="n">
        <v>0.07000000000000001</v>
      </c>
      <c r="N977" t="n">
        <v>39</v>
      </c>
      <c r="O977" t="s">
        <v>299</v>
      </c>
      <c r="P977" t="s">
        <v>275</v>
      </c>
      <c r="Q977" t="s">
        <v>275</v>
      </c>
      <c r="R977" t="s">
        <v>255</v>
      </c>
      <c r="S977" t="s">
        <v>251</v>
      </c>
      <c r="T977" t="n">
        <v>5</v>
      </c>
    </row>
    <row r="978" spans="1:20">
      <c r="A978" s="1" t="n">
        <v>35095</v>
      </c>
      <c r="B978" t="s">
        <v>301</v>
      </c>
      <c r="C978" t="n">
        <v>4</v>
      </c>
      <c r="D978" t="n">
        <v>20</v>
      </c>
      <c r="E978" t="s">
        <v>249</v>
      </c>
      <c r="F978" t="n">
        <v>3201</v>
      </c>
      <c r="G978" t="s">
        <v>250</v>
      </c>
      <c r="H978" t="s">
        <v>251</v>
      </c>
      <c r="I978" t="n">
        <v>5</v>
      </c>
      <c r="J978" t="n">
        <v>458</v>
      </c>
      <c r="K978" t="s">
        <v>252</v>
      </c>
      <c r="L978" t="n">
        <v>172</v>
      </c>
      <c r="M978" t="n">
        <v>0.21</v>
      </c>
      <c r="N978" t="n">
        <v>20.8</v>
      </c>
      <c r="O978" t="s">
        <v>299</v>
      </c>
      <c r="P978" t="s">
        <v>275</v>
      </c>
      <c r="Q978" t="s">
        <v>275</v>
      </c>
      <c r="R978" t="s">
        <v>255</v>
      </c>
      <c r="S978" t="s">
        <v>251</v>
      </c>
      <c r="T978" t="n">
        <v>5</v>
      </c>
    </row>
    <row r="979" spans="1:20">
      <c r="A979" s="1" t="n">
        <v>35095</v>
      </c>
      <c r="B979" t="s">
        <v>301</v>
      </c>
      <c r="C979" t="n">
        <v>5</v>
      </c>
      <c r="D979" t="n">
        <v>20</v>
      </c>
      <c r="E979" t="s">
        <v>249</v>
      </c>
      <c r="F979" t="n">
        <v>3201</v>
      </c>
      <c r="G979" t="s">
        <v>250</v>
      </c>
      <c r="H979" t="s">
        <v>251</v>
      </c>
      <c r="I979" t="n">
        <v>5</v>
      </c>
      <c r="J979" t="n">
        <v>458</v>
      </c>
      <c r="K979" t="s">
        <v>252</v>
      </c>
      <c r="L979" t="n">
        <v>208</v>
      </c>
      <c r="M979" t="n">
        <v>0.21</v>
      </c>
      <c r="N979" t="n">
        <v>20.7</v>
      </c>
      <c r="O979" t="s">
        <v>299</v>
      </c>
      <c r="P979" t="s">
        <v>275</v>
      </c>
      <c r="Q979" t="s">
        <v>275</v>
      </c>
      <c r="R979" t="s">
        <v>255</v>
      </c>
      <c r="S979" t="s">
        <v>251</v>
      </c>
      <c r="T979" t="n">
        <v>5</v>
      </c>
    </row>
    <row r="980" spans="1:20">
      <c r="A980" s="1" t="n">
        <v>35095</v>
      </c>
      <c r="B980" t="s">
        <v>248</v>
      </c>
      <c r="C980" t="n">
        <v>1</v>
      </c>
      <c r="D980" t="n">
        <v>20</v>
      </c>
      <c r="E980" t="s">
        <v>249</v>
      </c>
      <c r="F980" t="n">
        <v>3201</v>
      </c>
      <c r="G980" t="s">
        <v>250</v>
      </c>
      <c r="H980" t="s">
        <v>251</v>
      </c>
      <c r="I980" t="n">
        <v>5</v>
      </c>
      <c r="J980" t="n">
        <v>458</v>
      </c>
      <c r="K980" t="s">
        <v>252</v>
      </c>
      <c r="L980" t="n">
        <v>395</v>
      </c>
      <c r="M980" t="n">
        <v>0.07000000000000001</v>
      </c>
      <c r="N980" t="n">
        <v>33.1</v>
      </c>
      <c r="O980" t="s">
        <v>253</v>
      </c>
      <c r="P980" t="s">
        <v>254</v>
      </c>
      <c r="Q980" t="s">
        <v>254</v>
      </c>
      <c r="R980" t="s">
        <v>255</v>
      </c>
      <c r="S980" t="s">
        <v>251</v>
      </c>
      <c r="T980" t="n">
        <v>5</v>
      </c>
    </row>
    <row r="981" spans="1:20">
      <c r="A981" s="1" t="n">
        <v>35095</v>
      </c>
      <c r="B981" t="s">
        <v>248</v>
      </c>
      <c r="C981" t="n">
        <v>4</v>
      </c>
      <c r="D981" t="n">
        <v>20</v>
      </c>
      <c r="E981" t="s">
        <v>249</v>
      </c>
      <c r="F981" t="n">
        <v>3201</v>
      </c>
      <c r="G981" t="s">
        <v>250</v>
      </c>
      <c r="H981" t="s">
        <v>251</v>
      </c>
      <c r="I981" t="n">
        <v>5</v>
      </c>
      <c r="J981" t="n">
        <v>458</v>
      </c>
      <c r="K981" t="s">
        <v>252</v>
      </c>
      <c r="L981" t="n">
        <v>237</v>
      </c>
      <c r="M981" t="n">
        <v>0.04</v>
      </c>
      <c r="N981" t="n">
        <v>38.5</v>
      </c>
      <c r="O981" t="s">
        <v>253</v>
      </c>
      <c r="P981" t="s">
        <v>254</v>
      </c>
      <c r="Q981" t="s">
        <v>254</v>
      </c>
      <c r="R981" t="s">
        <v>255</v>
      </c>
      <c r="S981" t="s">
        <v>251</v>
      </c>
      <c r="T981" t="n">
        <v>5</v>
      </c>
    </row>
    <row r="982" spans="1:20">
      <c r="A982" s="1" t="n">
        <v>35095</v>
      </c>
      <c r="B982" t="s">
        <v>248</v>
      </c>
      <c r="C982" t="n">
        <v>5</v>
      </c>
      <c r="D982" t="n">
        <v>850</v>
      </c>
      <c r="E982" t="s">
        <v>302</v>
      </c>
      <c r="F982" t="n">
        <v>3201</v>
      </c>
      <c r="G982" t="s">
        <v>250</v>
      </c>
      <c r="H982" t="s">
        <v>251</v>
      </c>
      <c r="I982" t="n">
        <v>5</v>
      </c>
      <c r="J982" t="n">
        <v>458</v>
      </c>
      <c r="K982" t="s">
        <v>252</v>
      </c>
      <c r="L982" t="n">
        <v>171</v>
      </c>
      <c r="M982" t="n">
        <v>0</v>
      </c>
      <c r="N982" t="n">
        <v>0</v>
      </c>
      <c r="O982" t="s">
        <v>253</v>
      </c>
      <c r="P982" t="s">
        <v>254</v>
      </c>
      <c r="Q982" t="s">
        <v>254</v>
      </c>
      <c r="R982" t="s">
        <v>255</v>
      </c>
      <c r="S982" t="s">
        <v>251</v>
      </c>
      <c r="T982" t="n">
        <v>5</v>
      </c>
    </row>
    <row r="983" spans="1:20">
      <c r="A983" s="1" t="n">
        <v>35095</v>
      </c>
      <c r="B983" t="s">
        <v>248</v>
      </c>
      <c r="C983" t="n">
        <v>7</v>
      </c>
      <c r="D983" t="n">
        <v>850</v>
      </c>
      <c r="E983" t="s">
        <v>302</v>
      </c>
      <c r="F983" t="n">
        <v>3201</v>
      </c>
      <c r="G983" t="s">
        <v>250</v>
      </c>
      <c r="H983" t="s">
        <v>251</v>
      </c>
      <c r="I983" t="n">
        <v>5</v>
      </c>
      <c r="J983" t="n">
        <v>458</v>
      </c>
      <c r="K983" t="s">
        <v>252</v>
      </c>
      <c r="L983" t="n">
        <v>98</v>
      </c>
      <c r="M983" t="n">
        <v>0</v>
      </c>
      <c r="N983" t="n">
        <v>0</v>
      </c>
      <c r="O983" t="s">
        <v>253</v>
      </c>
      <c r="P983" t="s">
        <v>254</v>
      </c>
      <c r="Q983" t="s">
        <v>254</v>
      </c>
      <c r="R983" t="s">
        <v>255</v>
      </c>
      <c r="S983" t="s">
        <v>251</v>
      </c>
      <c r="T983" t="n">
        <v>5</v>
      </c>
    </row>
    <row r="984" spans="1:20">
      <c r="A984" s="1" t="n">
        <v>35095</v>
      </c>
      <c r="B984" t="s">
        <v>248</v>
      </c>
      <c r="C984" t="n">
        <v>8</v>
      </c>
      <c r="D984" t="n">
        <v>20</v>
      </c>
      <c r="E984" t="s">
        <v>249</v>
      </c>
      <c r="F984" t="n">
        <v>3201</v>
      </c>
      <c r="G984" t="s">
        <v>250</v>
      </c>
      <c r="H984" t="s">
        <v>251</v>
      </c>
      <c r="I984" t="n">
        <v>5</v>
      </c>
      <c r="J984" t="n">
        <v>458</v>
      </c>
      <c r="K984" t="s">
        <v>252</v>
      </c>
      <c r="L984" t="n">
        <v>331</v>
      </c>
      <c r="M984" t="n">
        <v>0.02</v>
      </c>
      <c r="N984" t="n">
        <v>46.4</v>
      </c>
      <c r="O984" t="s">
        <v>253</v>
      </c>
      <c r="P984" t="s">
        <v>254</v>
      </c>
      <c r="Q984" t="s">
        <v>254</v>
      </c>
      <c r="R984" t="s">
        <v>255</v>
      </c>
      <c r="S984" t="s">
        <v>251</v>
      </c>
      <c r="T984" t="n">
        <v>5</v>
      </c>
    </row>
    <row r="985" spans="1:20">
      <c r="A985" s="1" t="n">
        <v>35095</v>
      </c>
      <c r="B985" t="s">
        <v>248</v>
      </c>
      <c r="C985" t="n">
        <v>9</v>
      </c>
      <c r="D985" t="n">
        <v>20</v>
      </c>
      <c r="E985" t="s">
        <v>249</v>
      </c>
      <c r="F985" t="n">
        <v>3201</v>
      </c>
      <c r="G985" t="s">
        <v>250</v>
      </c>
      <c r="H985" t="s">
        <v>251</v>
      </c>
      <c r="I985" t="n">
        <v>5</v>
      </c>
      <c r="J985" t="n">
        <v>945</v>
      </c>
      <c r="K985" t="s">
        <v>304</v>
      </c>
      <c r="L985" t="n">
        <v>391</v>
      </c>
      <c r="M985" t="n">
        <v>0.1</v>
      </c>
      <c r="N985" t="n">
        <v>40.5</v>
      </c>
      <c r="O985" t="s">
        <v>253</v>
      </c>
      <c r="P985" t="s">
        <v>254</v>
      </c>
      <c r="Q985" t="s">
        <v>254</v>
      </c>
      <c r="R985" t="s">
        <v>255</v>
      </c>
      <c r="S985" t="s">
        <v>251</v>
      </c>
      <c r="T985" t="n">
        <v>5</v>
      </c>
    </row>
    <row r="986" spans="1:20">
      <c r="A986" s="1" t="n">
        <v>35124</v>
      </c>
      <c r="B986" t="s">
        <v>301</v>
      </c>
      <c r="C986" t="n">
        <v>1</v>
      </c>
      <c r="D986" t="n">
        <v>20</v>
      </c>
      <c r="E986" t="s">
        <v>249</v>
      </c>
      <c r="F986" t="n">
        <v>3201</v>
      </c>
      <c r="G986" t="s">
        <v>250</v>
      </c>
      <c r="H986" t="s">
        <v>251</v>
      </c>
      <c r="I986" t="n">
        <v>5</v>
      </c>
      <c r="J986" t="n">
        <v>458</v>
      </c>
      <c r="K986" t="s">
        <v>252</v>
      </c>
      <c r="L986" t="n">
        <v>192</v>
      </c>
      <c r="M986" t="n">
        <v>0.29</v>
      </c>
      <c r="N986" t="n">
        <v>20.7</v>
      </c>
      <c r="O986" t="s">
        <v>299</v>
      </c>
      <c r="P986" t="s">
        <v>275</v>
      </c>
      <c r="Q986" t="s">
        <v>275</v>
      </c>
      <c r="R986" t="s">
        <v>255</v>
      </c>
      <c r="S986" t="s">
        <v>251</v>
      </c>
      <c r="T986" t="n">
        <v>5</v>
      </c>
    </row>
    <row r="987" spans="1:20">
      <c r="A987" s="1" t="n">
        <v>35124</v>
      </c>
      <c r="B987" t="s">
        <v>301</v>
      </c>
      <c r="C987" t="n">
        <v>2</v>
      </c>
      <c r="D987" t="n">
        <v>20</v>
      </c>
      <c r="E987" t="s">
        <v>249</v>
      </c>
      <c r="F987" t="n">
        <v>3201</v>
      </c>
      <c r="G987" t="s">
        <v>250</v>
      </c>
      <c r="H987" t="s">
        <v>251</v>
      </c>
      <c r="I987" t="n">
        <v>5</v>
      </c>
      <c r="J987" t="n">
        <v>458</v>
      </c>
      <c r="K987" t="s">
        <v>252</v>
      </c>
      <c r="L987" t="n">
        <v>183</v>
      </c>
      <c r="M987" t="n">
        <v>0.21</v>
      </c>
      <c r="N987" t="n">
        <v>20.7</v>
      </c>
      <c r="O987" t="s">
        <v>299</v>
      </c>
      <c r="P987" t="s">
        <v>275</v>
      </c>
      <c r="Q987" t="s">
        <v>275</v>
      </c>
      <c r="R987" t="s">
        <v>255</v>
      </c>
      <c r="S987" t="s">
        <v>251</v>
      </c>
      <c r="T987" t="n">
        <v>5</v>
      </c>
    </row>
    <row r="988" spans="1:20">
      <c r="A988" s="1" t="n">
        <v>35124</v>
      </c>
      <c r="B988" t="s">
        <v>301</v>
      </c>
      <c r="C988" t="n">
        <v>3</v>
      </c>
      <c r="D988" t="n">
        <v>20</v>
      </c>
      <c r="E988" t="s">
        <v>249</v>
      </c>
      <c r="F988" t="n">
        <v>3201</v>
      </c>
      <c r="G988" t="s">
        <v>250</v>
      </c>
      <c r="H988" t="s">
        <v>251</v>
      </c>
      <c r="I988" t="n">
        <v>5</v>
      </c>
      <c r="J988" t="n">
        <v>580</v>
      </c>
      <c r="K988" t="s">
        <v>270</v>
      </c>
      <c r="L988" t="n">
        <v>502</v>
      </c>
      <c r="M988" t="n">
        <v>0.03</v>
      </c>
      <c r="N988" t="n">
        <v>46.2</v>
      </c>
      <c r="O988" t="s">
        <v>299</v>
      </c>
      <c r="P988" t="s">
        <v>275</v>
      </c>
      <c r="Q988" t="s">
        <v>275</v>
      </c>
      <c r="R988" t="s">
        <v>255</v>
      </c>
      <c r="S988" t="s">
        <v>251</v>
      </c>
      <c r="T988" t="n">
        <v>5</v>
      </c>
    </row>
    <row r="989" spans="1:20">
      <c r="A989" s="1" t="n">
        <v>35124</v>
      </c>
      <c r="B989" t="s">
        <v>248</v>
      </c>
      <c r="C989" t="n">
        <v>1</v>
      </c>
      <c r="D989" t="n">
        <v>20</v>
      </c>
      <c r="E989" t="s">
        <v>249</v>
      </c>
      <c r="F989" t="n">
        <v>3201</v>
      </c>
      <c r="G989" t="s">
        <v>250</v>
      </c>
      <c r="H989" t="s">
        <v>251</v>
      </c>
      <c r="I989" t="n">
        <v>5</v>
      </c>
      <c r="J989" t="n">
        <v>458</v>
      </c>
      <c r="K989" t="s">
        <v>252</v>
      </c>
      <c r="L989" t="n">
        <v>200</v>
      </c>
      <c r="M989" t="n">
        <v>0.1</v>
      </c>
      <c r="N989" t="n">
        <v>35.7</v>
      </c>
      <c r="O989" t="s">
        <v>253</v>
      </c>
      <c r="P989" t="s">
        <v>254</v>
      </c>
      <c r="Q989" t="s">
        <v>254</v>
      </c>
      <c r="R989" t="s">
        <v>255</v>
      </c>
      <c r="S989" t="s">
        <v>251</v>
      </c>
      <c r="T989" t="n">
        <v>5</v>
      </c>
    </row>
    <row r="990" spans="1:20">
      <c r="A990" s="1" t="n">
        <v>35124</v>
      </c>
      <c r="B990" t="s">
        <v>248</v>
      </c>
      <c r="C990" t="n">
        <v>2</v>
      </c>
      <c r="D990" t="n">
        <v>20</v>
      </c>
      <c r="E990" t="s">
        <v>249</v>
      </c>
      <c r="F990" t="n">
        <v>3201</v>
      </c>
      <c r="G990" t="s">
        <v>250</v>
      </c>
      <c r="H990" t="s">
        <v>251</v>
      </c>
      <c r="I990" t="n">
        <v>5</v>
      </c>
      <c r="J990" t="n">
        <v>458</v>
      </c>
      <c r="K990" t="s">
        <v>252</v>
      </c>
      <c r="L990" t="n">
        <v>386</v>
      </c>
      <c r="M990" t="n">
        <v>0.07000000000000001</v>
      </c>
      <c r="N990" t="n">
        <v>32.45</v>
      </c>
      <c r="O990" t="s">
        <v>253</v>
      </c>
      <c r="P990" t="s">
        <v>254</v>
      </c>
      <c r="Q990" t="s">
        <v>254</v>
      </c>
      <c r="R990" t="s">
        <v>255</v>
      </c>
      <c r="S990" t="s">
        <v>251</v>
      </c>
      <c r="T990" t="n">
        <v>5</v>
      </c>
    </row>
    <row r="991" spans="1:20">
      <c r="A991" s="1" t="n">
        <v>35124</v>
      </c>
      <c r="B991" t="s">
        <v>248</v>
      </c>
      <c r="C991" t="n">
        <v>6</v>
      </c>
      <c r="D991" t="n">
        <v>20</v>
      </c>
      <c r="E991" t="s">
        <v>249</v>
      </c>
      <c r="F991" t="n">
        <v>3201</v>
      </c>
      <c r="G991" t="s">
        <v>250</v>
      </c>
      <c r="H991" t="s">
        <v>251</v>
      </c>
      <c r="I991" t="n">
        <v>5</v>
      </c>
      <c r="J991" t="n">
        <v>458</v>
      </c>
      <c r="K991" t="s">
        <v>252</v>
      </c>
      <c r="L991" t="n">
        <v>298</v>
      </c>
      <c r="M991" t="n">
        <v>0.02</v>
      </c>
      <c r="N991" t="n">
        <v>46.4</v>
      </c>
      <c r="O991" t="s">
        <v>253</v>
      </c>
      <c r="P991" t="s">
        <v>254</v>
      </c>
      <c r="Q991" t="s">
        <v>254</v>
      </c>
      <c r="R991" t="s">
        <v>255</v>
      </c>
      <c r="S991" t="s">
        <v>251</v>
      </c>
      <c r="T991" t="n">
        <v>5</v>
      </c>
    </row>
    <row r="992" spans="1:20">
      <c r="A992" s="1" t="n">
        <v>35124</v>
      </c>
      <c r="B992" t="s">
        <v>248</v>
      </c>
      <c r="C992" t="n">
        <v>7</v>
      </c>
      <c r="D992" t="n">
        <v>20</v>
      </c>
      <c r="E992" t="s">
        <v>249</v>
      </c>
      <c r="F992" t="n">
        <v>3201</v>
      </c>
      <c r="G992" t="s">
        <v>250</v>
      </c>
      <c r="H992" t="s">
        <v>251</v>
      </c>
      <c r="I992" t="n">
        <v>5</v>
      </c>
      <c r="J992" t="n">
        <v>945</v>
      </c>
      <c r="K992" t="s">
        <v>304</v>
      </c>
      <c r="L992" t="n">
        <v>394</v>
      </c>
      <c r="M992" t="n">
        <v>0.1</v>
      </c>
      <c r="N992" t="n">
        <v>40.6</v>
      </c>
      <c r="O992" t="s">
        <v>253</v>
      </c>
      <c r="P992" t="s">
        <v>254</v>
      </c>
      <c r="Q992" t="s">
        <v>254</v>
      </c>
      <c r="R992" t="s">
        <v>255</v>
      </c>
      <c r="S992" t="s">
        <v>251</v>
      </c>
      <c r="T992" t="n">
        <v>5</v>
      </c>
    </row>
    <row r="993" spans="1:20">
      <c r="A993" s="1" t="n">
        <v>35124</v>
      </c>
      <c r="B993" t="s">
        <v>258</v>
      </c>
      <c r="C993" t="n">
        <v>1</v>
      </c>
      <c r="D993" t="n">
        <v>213</v>
      </c>
      <c r="E993" t="s">
        <v>256</v>
      </c>
      <c r="F993" t="n">
        <v>3201</v>
      </c>
      <c r="G993" t="s">
        <v>250</v>
      </c>
      <c r="H993" t="s">
        <v>251</v>
      </c>
      <c r="I993" t="n">
        <v>5</v>
      </c>
      <c r="J993" t="n">
        <v>640</v>
      </c>
      <c r="K993" t="s">
        <v>298</v>
      </c>
      <c r="L993" t="n">
        <v>1</v>
      </c>
      <c r="M993" t="n">
        <v>0</v>
      </c>
      <c r="N993" t="n">
        <v>0</v>
      </c>
    </row>
    <row r="994" spans="1:20">
      <c r="A994" s="1" t="n">
        <v>35155</v>
      </c>
      <c r="B994" t="s">
        <v>301</v>
      </c>
      <c r="C994" t="n">
        <v>1</v>
      </c>
      <c r="D994" t="n">
        <v>20</v>
      </c>
      <c r="E994" t="s">
        <v>249</v>
      </c>
      <c r="F994" t="n">
        <v>3201</v>
      </c>
      <c r="G994" t="s">
        <v>250</v>
      </c>
      <c r="H994" t="s">
        <v>251</v>
      </c>
      <c r="I994" t="n">
        <v>5</v>
      </c>
      <c r="J994" t="n">
        <v>458</v>
      </c>
      <c r="K994" t="s">
        <v>252</v>
      </c>
      <c r="L994" t="n">
        <v>351</v>
      </c>
      <c r="M994" t="n">
        <v>0.03</v>
      </c>
      <c r="N994" t="n">
        <v>45.6</v>
      </c>
      <c r="O994" t="s">
        <v>299</v>
      </c>
      <c r="P994" t="s">
        <v>275</v>
      </c>
      <c r="Q994" t="s">
        <v>275</v>
      </c>
      <c r="R994" t="s">
        <v>255</v>
      </c>
      <c r="S994" t="s">
        <v>251</v>
      </c>
      <c r="T994" t="n">
        <v>5</v>
      </c>
    </row>
    <row r="995" spans="1:20">
      <c r="A995" s="1" t="n">
        <v>35155</v>
      </c>
      <c r="B995" t="s">
        <v>301</v>
      </c>
      <c r="C995" t="n">
        <v>2</v>
      </c>
      <c r="D995" t="n">
        <v>20</v>
      </c>
      <c r="E995" t="s">
        <v>249</v>
      </c>
      <c r="F995" t="n">
        <v>3201</v>
      </c>
      <c r="G995" t="s">
        <v>250</v>
      </c>
      <c r="H995" t="s">
        <v>251</v>
      </c>
      <c r="I995" t="n">
        <v>5</v>
      </c>
      <c r="J995" t="n">
        <v>458</v>
      </c>
      <c r="K995" t="s">
        <v>252</v>
      </c>
      <c r="L995" t="n">
        <v>362</v>
      </c>
      <c r="M995" t="n">
        <v>0.21</v>
      </c>
      <c r="N995" t="n">
        <v>20.7</v>
      </c>
      <c r="O995" t="s">
        <v>299</v>
      </c>
      <c r="P995" t="s">
        <v>275</v>
      </c>
      <c r="Q995" t="s">
        <v>275</v>
      </c>
      <c r="R995" t="s">
        <v>255</v>
      </c>
      <c r="S995" t="s">
        <v>251</v>
      </c>
      <c r="T995" t="n">
        <v>5</v>
      </c>
    </row>
    <row r="996" spans="1:20">
      <c r="A996" s="1" t="n">
        <v>35155</v>
      </c>
      <c r="B996" t="s">
        <v>248</v>
      </c>
      <c r="C996" t="n">
        <v>1</v>
      </c>
      <c r="D996" t="n">
        <v>20</v>
      </c>
      <c r="E996" t="s">
        <v>249</v>
      </c>
      <c r="F996" t="n">
        <v>3201</v>
      </c>
      <c r="G996" t="s">
        <v>250</v>
      </c>
      <c r="H996" t="s">
        <v>251</v>
      </c>
      <c r="I996" t="n">
        <v>5</v>
      </c>
      <c r="J996" t="n">
        <v>458</v>
      </c>
      <c r="K996" t="s">
        <v>252</v>
      </c>
      <c r="L996" t="n">
        <v>447</v>
      </c>
      <c r="M996" t="n">
        <v>0.07000000000000001</v>
      </c>
      <c r="N996" t="n">
        <v>32.3</v>
      </c>
      <c r="O996" t="s">
        <v>253</v>
      </c>
      <c r="P996" t="s">
        <v>254</v>
      </c>
      <c r="Q996" t="s">
        <v>254</v>
      </c>
      <c r="R996" t="s">
        <v>255</v>
      </c>
      <c r="S996" t="s">
        <v>251</v>
      </c>
      <c r="T996" t="n">
        <v>5</v>
      </c>
    </row>
    <row r="997" spans="1:20">
      <c r="A997" s="1" t="n">
        <v>35155</v>
      </c>
      <c r="B997" t="s">
        <v>248</v>
      </c>
      <c r="C997" t="n">
        <v>6</v>
      </c>
      <c r="D997" t="n">
        <v>20</v>
      </c>
      <c r="E997" t="s">
        <v>249</v>
      </c>
      <c r="F997" t="n">
        <v>3201</v>
      </c>
      <c r="G997" t="s">
        <v>250</v>
      </c>
      <c r="H997" t="s">
        <v>251</v>
      </c>
      <c r="I997" t="n">
        <v>5</v>
      </c>
      <c r="J997" t="n">
        <v>458</v>
      </c>
      <c r="K997" t="s">
        <v>252</v>
      </c>
      <c r="L997" t="n">
        <v>238</v>
      </c>
      <c r="M997" t="n">
        <v>0.04</v>
      </c>
      <c r="N997" t="n">
        <v>38.5</v>
      </c>
      <c r="O997" t="s">
        <v>253</v>
      </c>
      <c r="P997" t="s">
        <v>254</v>
      </c>
      <c r="Q997" t="s">
        <v>254</v>
      </c>
      <c r="R997" t="s">
        <v>255</v>
      </c>
      <c r="S997" t="s">
        <v>251</v>
      </c>
      <c r="T997" t="n">
        <v>5</v>
      </c>
    </row>
    <row r="998" spans="1:20">
      <c r="A998" s="1" t="n">
        <v>35155</v>
      </c>
      <c r="B998" t="s">
        <v>248</v>
      </c>
      <c r="C998" t="n">
        <v>7</v>
      </c>
      <c r="D998" t="n">
        <v>850</v>
      </c>
      <c r="E998" t="s">
        <v>302</v>
      </c>
      <c r="F998" t="n">
        <v>3201</v>
      </c>
      <c r="G998" t="s">
        <v>250</v>
      </c>
      <c r="H998" t="s">
        <v>251</v>
      </c>
      <c r="I998" t="n">
        <v>5</v>
      </c>
      <c r="J998" t="n">
        <v>458</v>
      </c>
      <c r="K998" t="s">
        <v>252</v>
      </c>
      <c r="L998" t="n">
        <v>97</v>
      </c>
      <c r="M998" t="n">
        <v>0</v>
      </c>
      <c r="N998" t="n">
        <v>0</v>
      </c>
      <c r="O998" t="s">
        <v>253</v>
      </c>
      <c r="P998" t="s">
        <v>254</v>
      </c>
      <c r="Q998" t="s">
        <v>254</v>
      </c>
      <c r="R998" t="s">
        <v>255</v>
      </c>
      <c r="S998" t="s">
        <v>251</v>
      </c>
      <c r="T998" t="n">
        <v>5</v>
      </c>
    </row>
    <row r="999" spans="1:20">
      <c r="A999" s="1" t="n">
        <v>35155</v>
      </c>
      <c r="B999" t="s">
        <v>248</v>
      </c>
      <c r="C999" t="n">
        <v>9</v>
      </c>
      <c r="D999" t="n">
        <v>20</v>
      </c>
      <c r="E999" t="s">
        <v>249</v>
      </c>
      <c r="F999" t="n">
        <v>3201</v>
      </c>
      <c r="G999" t="s">
        <v>250</v>
      </c>
      <c r="H999" t="s">
        <v>251</v>
      </c>
      <c r="I999" t="n">
        <v>5</v>
      </c>
      <c r="J999" t="n">
        <v>458</v>
      </c>
      <c r="K999" t="s">
        <v>252</v>
      </c>
      <c r="L999" t="n">
        <v>298</v>
      </c>
      <c r="M999" t="n">
        <v>0.1</v>
      </c>
      <c r="N999" t="n">
        <v>45.5</v>
      </c>
      <c r="O999" t="s">
        <v>253</v>
      </c>
      <c r="P999" t="s">
        <v>254</v>
      </c>
      <c r="Q999" t="s">
        <v>254</v>
      </c>
      <c r="R999" t="s">
        <v>255</v>
      </c>
      <c r="S999" t="s">
        <v>251</v>
      </c>
      <c r="T999" t="n">
        <v>5</v>
      </c>
    </row>
    <row r="1000" spans="1:20">
      <c r="A1000" s="1" t="n">
        <v>35155</v>
      </c>
      <c r="B1000" t="s">
        <v>248</v>
      </c>
      <c r="C1000" t="n">
        <v>10</v>
      </c>
      <c r="D1000" t="n">
        <v>20</v>
      </c>
      <c r="E1000" t="s">
        <v>249</v>
      </c>
      <c r="F1000" t="n">
        <v>3201</v>
      </c>
      <c r="G1000" t="s">
        <v>250</v>
      </c>
      <c r="H1000" t="s">
        <v>251</v>
      </c>
      <c r="I1000" t="n">
        <v>5</v>
      </c>
      <c r="J1000" t="n">
        <v>940</v>
      </c>
      <c r="K1000" t="s">
        <v>257</v>
      </c>
      <c r="L1000" t="n">
        <v>86</v>
      </c>
      <c r="M1000" t="n">
        <v>5.5</v>
      </c>
      <c r="N1000" t="n">
        <v>10</v>
      </c>
      <c r="O1000" t="s">
        <v>253</v>
      </c>
      <c r="P1000" t="s">
        <v>254</v>
      </c>
      <c r="Q1000" t="s">
        <v>254</v>
      </c>
      <c r="R1000" t="s">
        <v>255</v>
      </c>
      <c r="S1000" t="s">
        <v>251</v>
      </c>
      <c r="T1000" t="n">
        <v>5</v>
      </c>
    </row>
    <row r="1001" spans="1:20">
      <c r="A1001" s="1" t="n">
        <v>35155</v>
      </c>
      <c r="B1001" t="s">
        <v>248</v>
      </c>
      <c r="C1001" t="n">
        <v>11</v>
      </c>
      <c r="D1001" t="n">
        <v>20</v>
      </c>
      <c r="E1001" t="s">
        <v>249</v>
      </c>
      <c r="F1001" t="n">
        <v>3201</v>
      </c>
      <c r="G1001" t="s">
        <v>250</v>
      </c>
      <c r="H1001" t="s">
        <v>251</v>
      </c>
      <c r="I1001" t="n">
        <v>5</v>
      </c>
      <c r="J1001" t="n">
        <v>945</v>
      </c>
      <c r="K1001" t="s">
        <v>304</v>
      </c>
      <c r="L1001" t="n">
        <v>465</v>
      </c>
      <c r="M1001" t="n">
        <v>0.1</v>
      </c>
      <c r="N1001" t="n">
        <v>40.9</v>
      </c>
      <c r="O1001" t="s">
        <v>253</v>
      </c>
      <c r="P1001" t="s">
        <v>254</v>
      </c>
      <c r="Q1001" t="s">
        <v>254</v>
      </c>
      <c r="R1001" t="s">
        <v>255</v>
      </c>
      <c r="S1001" t="s">
        <v>251</v>
      </c>
      <c r="T1001" t="n">
        <v>5</v>
      </c>
    </row>
    <row r="1002" spans="1:20">
      <c r="A1002" s="1" t="n">
        <v>35185</v>
      </c>
      <c r="B1002" t="s">
        <v>301</v>
      </c>
      <c r="C1002" t="n">
        <v>1</v>
      </c>
      <c r="D1002" t="n">
        <v>20</v>
      </c>
      <c r="E1002" t="s">
        <v>249</v>
      </c>
      <c r="F1002" t="n">
        <v>3201</v>
      </c>
      <c r="G1002" t="s">
        <v>250</v>
      </c>
      <c r="H1002" t="s">
        <v>251</v>
      </c>
      <c r="I1002" t="n">
        <v>5</v>
      </c>
      <c r="J1002" t="n">
        <v>160</v>
      </c>
      <c r="K1002" t="s">
        <v>280</v>
      </c>
      <c r="L1002" t="n">
        <v>672</v>
      </c>
      <c r="M1002" t="n">
        <v>0.05</v>
      </c>
      <c r="N1002" t="n">
        <v>52.7</v>
      </c>
      <c r="O1002" t="s">
        <v>299</v>
      </c>
      <c r="P1002" t="s">
        <v>275</v>
      </c>
      <c r="Q1002" t="s">
        <v>275</v>
      </c>
      <c r="R1002" t="s">
        <v>255</v>
      </c>
      <c r="S1002" t="s">
        <v>251</v>
      </c>
      <c r="T1002" t="n">
        <v>5</v>
      </c>
    </row>
    <row r="1003" spans="1:20">
      <c r="A1003" s="1" t="n">
        <v>35185</v>
      </c>
      <c r="B1003" t="s">
        <v>301</v>
      </c>
      <c r="C1003" t="n">
        <v>2</v>
      </c>
      <c r="D1003" t="n">
        <v>20</v>
      </c>
      <c r="E1003" t="s">
        <v>249</v>
      </c>
      <c r="F1003" t="n">
        <v>3201</v>
      </c>
      <c r="G1003" t="s">
        <v>250</v>
      </c>
      <c r="H1003" t="s">
        <v>251</v>
      </c>
      <c r="I1003" t="n">
        <v>5</v>
      </c>
      <c r="J1003" t="n">
        <v>458</v>
      </c>
      <c r="K1003" t="s">
        <v>252</v>
      </c>
      <c r="L1003" t="n">
        <v>344</v>
      </c>
      <c r="M1003" t="n">
        <v>0.21</v>
      </c>
      <c r="N1003" t="n">
        <v>20.5</v>
      </c>
      <c r="O1003" t="s">
        <v>299</v>
      </c>
      <c r="P1003" t="s">
        <v>275</v>
      </c>
      <c r="Q1003" t="s">
        <v>275</v>
      </c>
      <c r="R1003" t="s">
        <v>255</v>
      </c>
      <c r="S1003" t="s">
        <v>251</v>
      </c>
      <c r="T1003" t="n">
        <v>5</v>
      </c>
    </row>
    <row r="1004" spans="1:20">
      <c r="A1004" s="1" t="n">
        <v>35185</v>
      </c>
      <c r="B1004" t="s">
        <v>301</v>
      </c>
      <c r="C1004" t="n">
        <v>3</v>
      </c>
      <c r="D1004" t="n">
        <v>20</v>
      </c>
      <c r="E1004" t="s">
        <v>249</v>
      </c>
      <c r="F1004" t="n">
        <v>3201</v>
      </c>
      <c r="G1004" t="s">
        <v>250</v>
      </c>
      <c r="H1004" t="s">
        <v>251</v>
      </c>
      <c r="I1004" t="n">
        <v>5</v>
      </c>
      <c r="J1004" t="n">
        <v>458</v>
      </c>
      <c r="K1004" t="s">
        <v>252</v>
      </c>
      <c r="L1004" t="n">
        <v>347</v>
      </c>
      <c r="M1004" t="n">
        <v>0.22</v>
      </c>
      <c r="N1004" t="n">
        <v>20.5</v>
      </c>
      <c r="O1004" t="s">
        <v>299</v>
      </c>
      <c r="P1004" t="s">
        <v>275</v>
      </c>
      <c r="Q1004" t="s">
        <v>275</v>
      </c>
      <c r="R1004" t="s">
        <v>255</v>
      </c>
      <c r="S1004" t="s">
        <v>251</v>
      </c>
      <c r="T1004" t="n">
        <v>5</v>
      </c>
    </row>
    <row r="1005" spans="1:20">
      <c r="A1005" s="1" t="n">
        <v>35185</v>
      </c>
      <c r="B1005" t="s">
        <v>301</v>
      </c>
      <c r="C1005" t="n">
        <v>4</v>
      </c>
      <c r="D1005" t="n">
        <v>20</v>
      </c>
      <c r="E1005" t="s">
        <v>249</v>
      </c>
      <c r="F1005" t="n">
        <v>3201</v>
      </c>
      <c r="G1005" t="s">
        <v>250</v>
      </c>
      <c r="H1005" t="s">
        <v>251</v>
      </c>
      <c r="I1005" t="n">
        <v>5</v>
      </c>
      <c r="J1005" t="n">
        <v>458</v>
      </c>
      <c r="K1005" t="s">
        <v>252</v>
      </c>
      <c r="L1005" t="n">
        <v>336</v>
      </c>
      <c r="M1005" t="n">
        <v>0.02</v>
      </c>
      <c r="N1005" t="n">
        <v>45.3</v>
      </c>
      <c r="O1005" t="s">
        <v>299</v>
      </c>
      <c r="P1005" t="s">
        <v>275</v>
      </c>
      <c r="Q1005" t="s">
        <v>275</v>
      </c>
      <c r="R1005" t="s">
        <v>255</v>
      </c>
      <c r="S1005" t="s">
        <v>251</v>
      </c>
      <c r="T1005" t="n">
        <v>5</v>
      </c>
    </row>
    <row r="1006" spans="1:20">
      <c r="A1006" s="1" t="n">
        <v>35185</v>
      </c>
      <c r="B1006" t="s">
        <v>248</v>
      </c>
      <c r="C1006" t="n">
        <v>1</v>
      </c>
      <c r="D1006" t="n">
        <v>20</v>
      </c>
      <c r="E1006" t="s">
        <v>249</v>
      </c>
      <c r="F1006" t="n">
        <v>3201</v>
      </c>
      <c r="G1006" t="s">
        <v>250</v>
      </c>
      <c r="H1006" t="s">
        <v>251</v>
      </c>
      <c r="I1006" t="n">
        <v>5</v>
      </c>
      <c r="J1006" t="n">
        <v>458</v>
      </c>
      <c r="K1006" t="s">
        <v>252</v>
      </c>
      <c r="L1006" t="n">
        <v>397</v>
      </c>
      <c r="M1006" t="n">
        <v>0.07000000000000001</v>
      </c>
      <c r="N1006" t="n">
        <v>32.2</v>
      </c>
      <c r="O1006" t="s">
        <v>253</v>
      </c>
      <c r="P1006" t="s">
        <v>254</v>
      </c>
      <c r="Q1006" t="s">
        <v>254</v>
      </c>
      <c r="R1006" t="s">
        <v>255</v>
      </c>
      <c r="S1006" t="s">
        <v>251</v>
      </c>
      <c r="T1006" t="n">
        <v>5</v>
      </c>
    </row>
    <row r="1007" spans="1:20">
      <c r="A1007" s="1" t="n">
        <v>35185</v>
      </c>
      <c r="B1007" t="s">
        <v>248</v>
      </c>
      <c r="C1007" t="n">
        <v>4</v>
      </c>
      <c r="D1007" t="n">
        <v>20</v>
      </c>
      <c r="E1007" t="s">
        <v>249</v>
      </c>
      <c r="F1007" t="n">
        <v>3201</v>
      </c>
      <c r="G1007" t="s">
        <v>250</v>
      </c>
      <c r="H1007" t="s">
        <v>251</v>
      </c>
      <c r="I1007" t="n">
        <v>5</v>
      </c>
      <c r="J1007" t="n">
        <v>458</v>
      </c>
      <c r="K1007" t="s">
        <v>252</v>
      </c>
      <c r="L1007" t="n">
        <v>200</v>
      </c>
      <c r="M1007" t="n">
        <v>0.02</v>
      </c>
      <c r="N1007" t="n">
        <v>45.9</v>
      </c>
      <c r="O1007" t="s">
        <v>253</v>
      </c>
      <c r="P1007" t="s">
        <v>254</v>
      </c>
      <c r="Q1007" t="s">
        <v>254</v>
      </c>
      <c r="R1007" t="s">
        <v>255</v>
      </c>
      <c r="S1007" t="s">
        <v>251</v>
      </c>
      <c r="T1007" t="n">
        <v>5</v>
      </c>
    </row>
    <row r="1008" spans="1:20">
      <c r="A1008" s="1" t="n">
        <v>35185</v>
      </c>
      <c r="B1008" t="s">
        <v>248</v>
      </c>
      <c r="C1008" t="n">
        <v>5</v>
      </c>
      <c r="D1008" t="n">
        <v>20</v>
      </c>
      <c r="E1008" t="s">
        <v>249</v>
      </c>
      <c r="F1008" t="n">
        <v>3201</v>
      </c>
      <c r="G1008" t="s">
        <v>250</v>
      </c>
      <c r="H1008" t="s">
        <v>251</v>
      </c>
      <c r="I1008" t="n">
        <v>5</v>
      </c>
      <c r="J1008" t="n">
        <v>458</v>
      </c>
      <c r="K1008" t="s">
        <v>252</v>
      </c>
      <c r="L1008" t="n">
        <v>98</v>
      </c>
      <c r="M1008" t="n">
        <v>0.02</v>
      </c>
      <c r="N1008" t="n">
        <v>45.9</v>
      </c>
      <c r="O1008" t="s">
        <v>253</v>
      </c>
      <c r="P1008" t="s">
        <v>254</v>
      </c>
      <c r="Q1008" t="s">
        <v>254</v>
      </c>
      <c r="R1008" t="s">
        <v>255</v>
      </c>
      <c r="S1008" t="s">
        <v>251</v>
      </c>
      <c r="T1008" t="n">
        <v>5</v>
      </c>
    </row>
    <row r="1009" spans="1:20">
      <c r="A1009" s="1" t="n">
        <v>35216</v>
      </c>
      <c r="B1009" t="s">
        <v>301</v>
      </c>
      <c r="C1009" t="n">
        <v>1</v>
      </c>
      <c r="D1009" t="n">
        <v>20</v>
      </c>
      <c r="E1009" t="s">
        <v>249</v>
      </c>
      <c r="F1009" t="n">
        <v>3201</v>
      </c>
      <c r="G1009" t="s">
        <v>250</v>
      </c>
      <c r="H1009" t="s">
        <v>251</v>
      </c>
      <c r="I1009" t="n">
        <v>5</v>
      </c>
      <c r="J1009" t="n">
        <v>160</v>
      </c>
      <c r="K1009" t="s">
        <v>280</v>
      </c>
      <c r="L1009" t="n">
        <v>491</v>
      </c>
      <c r="M1009" t="n">
        <v>0.05</v>
      </c>
      <c r="N1009" t="n">
        <v>47</v>
      </c>
      <c r="O1009" t="s">
        <v>299</v>
      </c>
      <c r="P1009" t="s">
        <v>275</v>
      </c>
      <c r="Q1009" t="s">
        <v>275</v>
      </c>
      <c r="R1009" t="s">
        <v>255</v>
      </c>
      <c r="S1009" t="s">
        <v>251</v>
      </c>
      <c r="T1009" t="n">
        <v>5</v>
      </c>
    </row>
    <row r="1010" spans="1:20">
      <c r="A1010" s="1" t="n">
        <v>35216</v>
      </c>
      <c r="B1010" t="s">
        <v>301</v>
      </c>
      <c r="C1010" t="n">
        <v>2</v>
      </c>
      <c r="D1010" t="n">
        <v>20</v>
      </c>
      <c r="E1010" t="s">
        <v>249</v>
      </c>
      <c r="F1010" t="n">
        <v>3201</v>
      </c>
      <c r="G1010" t="s">
        <v>250</v>
      </c>
      <c r="H1010" t="s">
        <v>251</v>
      </c>
      <c r="I1010" t="n">
        <v>5</v>
      </c>
      <c r="J1010" t="n">
        <v>280</v>
      </c>
      <c r="K1010" t="s">
        <v>273</v>
      </c>
      <c r="L1010" t="n">
        <v>575</v>
      </c>
      <c r="M1010" t="n">
        <v>0.12</v>
      </c>
      <c r="N1010" t="n">
        <v>31.9</v>
      </c>
      <c r="O1010" t="s">
        <v>299</v>
      </c>
      <c r="P1010" t="s">
        <v>275</v>
      </c>
      <c r="Q1010" t="s">
        <v>275</v>
      </c>
      <c r="R1010" t="s">
        <v>255</v>
      </c>
      <c r="S1010" t="s">
        <v>251</v>
      </c>
      <c r="T1010" t="n">
        <v>5</v>
      </c>
    </row>
    <row r="1011" spans="1:20">
      <c r="A1011" s="1" t="n">
        <v>35216</v>
      </c>
      <c r="B1011" t="s">
        <v>301</v>
      </c>
      <c r="C1011" t="n">
        <v>3</v>
      </c>
      <c r="D1011" t="n">
        <v>20</v>
      </c>
      <c r="E1011" t="s">
        <v>249</v>
      </c>
      <c r="F1011" t="n">
        <v>3201</v>
      </c>
      <c r="G1011" t="s">
        <v>250</v>
      </c>
      <c r="H1011" t="s">
        <v>251</v>
      </c>
      <c r="I1011" t="n">
        <v>5</v>
      </c>
      <c r="J1011" t="n">
        <v>712</v>
      </c>
      <c r="K1011" t="s">
        <v>300</v>
      </c>
      <c r="L1011" t="n">
        <v>701</v>
      </c>
      <c r="M1011" t="n">
        <v>0.04</v>
      </c>
      <c r="N1011" t="n">
        <v>44.4</v>
      </c>
      <c r="O1011" t="s">
        <v>299</v>
      </c>
      <c r="P1011" t="s">
        <v>275</v>
      </c>
      <c r="Q1011" t="s">
        <v>275</v>
      </c>
      <c r="R1011" t="s">
        <v>255</v>
      </c>
      <c r="S1011" t="s">
        <v>251</v>
      </c>
      <c r="T1011" t="n">
        <v>5</v>
      </c>
    </row>
    <row r="1012" spans="1:20">
      <c r="A1012" s="1" t="n">
        <v>35216</v>
      </c>
      <c r="B1012" t="s">
        <v>248</v>
      </c>
      <c r="C1012" t="n">
        <v>2</v>
      </c>
      <c r="D1012" t="n">
        <v>509</v>
      </c>
      <c r="E1012" t="s">
        <v>269</v>
      </c>
      <c r="F1012" t="n">
        <v>3201</v>
      </c>
      <c r="G1012" t="s">
        <v>250</v>
      </c>
      <c r="H1012" t="s">
        <v>251</v>
      </c>
      <c r="I1012" t="n">
        <v>5</v>
      </c>
      <c r="J1012" t="n">
        <v>458</v>
      </c>
      <c r="K1012" t="s">
        <v>252</v>
      </c>
      <c r="L1012" t="n">
        <v>227</v>
      </c>
      <c r="M1012" t="n">
        <v>1</v>
      </c>
      <c r="N1012" t="n">
        <v>0</v>
      </c>
    </row>
    <row r="1013" spans="1:20">
      <c r="A1013" s="1" t="n">
        <v>35216</v>
      </c>
      <c r="B1013" t="s">
        <v>248</v>
      </c>
      <c r="C1013" t="n">
        <v>7</v>
      </c>
      <c r="D1013" t="n">
        <v>20</v>
      </c>
      <c r="E1013" t="s">
        <v>249</v>
      </c>
      <c r="F1013" t="n">
        <v>3201</v>
      </c>
      <c r="G1013" t="s">
        <v>250</v>
      </c>
      <c r="H1013" t="s">
        <v>251</v>
      </c>
      <c r="I1013" t="n">
        <v>5</v>
      </c>
      <c r="J1013" t="n">
        <v>160</v>
      </c>
      <c r="K1013" t="s">
        <v>280</v>
      </c>
      <c r="L1013" t="n">
        <v>198</v>
      </c>
      <c r="M1013" t="n">
        <v>0.1</v>
      </c>
      <c r="N1013" t="n">
        <v>46.9</v>
      </c>
      <c r="O1013" t="s">
        <v>253</v>
      </c>
      <c r="P1013" t="s">
        <v>254</v>
      </c>
      <c r="Q1013" t="s">
        <v>254</v>
      </c>
      <c r="R1013" t="s">
        <v>255</v>
      </c>
      <c r="S1013" t="s">
        <v>251</v>
      </c>
      <c r="T1013" t="n">
        <v>5</v>
      </c>
    </row>
    <row r="1014" spans="1:20">
      <c r="A1014" s="1" t="n">
        <v>35216</v>
      </c>
      <c r="B1014" t="s">
        <v>248</v>
      </c>
      <c r="C1014" t="n">
        <v>8</v>
      </c>
      <c r="D1014" t="n">
        <v>20</v>
      </c>
      <c r="E1014" t="s">
        <v>249</v>
      </c>
      <c r="F1014" t="n">
        <v>3201</v>
      </c>
      <c r="G1014" t="s">
        <v>250</v>
      </c>
      <c r="H1014" t="s">
        <v>251</v>
      </c>
      <c r="I1014" t="n">
        <v>5</v>
      </c>
      <c r="J1014" t="n">
        <v>458</v>
      </c>
      <c r="K1014" t="s">
        <v>252</v>
      </c>
      <c r="L1014" t="n">
        <v>252</v>
      </c>
      <c r="M1014" t="n">
        <v>0.1</v>
      </c>
      <c r="N1014" t="n">
        <v>35.2</v>
      </c>
      <c r="O1014" t="s">
        <v>253</v>
      </c>
      <c r="P1014" t="s">
        <v>254</v>
      </c>
      <c r="Q1014" t="s">
        <v>254</v>
      </c>
      <c r="R1014" t="s">
        <v>255</v>
      </c>
      <c r="S1014" t="s">
        <v>251</v>
      </c>
      <c r="T1014" t="n">
        <v>5</v>
      </c>
    </row>
    <row r="1015" spans="1:20">
      <c r="A1015" s="1" t="n">
        <v>35216</v>
      </c>
      <c r="B1015" t="s">
        <v>248</v>
      </c>
      <c r="C1015" t="n">
        <v>9</v>
      </c>
      <c r="D1015" t="n">
        <v>20</v>
      </c>
      <c r="E1015" t="s">
        <v>249</v>
      </c>
      <c r="F1015" t="n">
        <v>3201</v>
      </c>
      <c r="G1015" t="s">
        <v>250</v>
      </c>
      <c r="H1015" t="s">
        <v>251</v>
      </c>
      <c r="I1015" t="n">
        <v>5</v>
      </c>
      <c r="J1015" t="n">
        <v>458</v>
      </c>
      <c r="K1015" t="s">
        <v>252</v>
      </c>
      <c r="L1015" t="n">
        <v>224</v>
      </c>
      <c r="M1015" t="n">
        <v>0.04</v>
      </c>
      <c r="N1015" t="n">
        <v>38.2</v>
      </c>
      <c r="O1015" t="s">
        <v>253</v>
      </c>
      <c r="P1015" t="s">
        <v>254</v>
      </c>
      <c r="Q1015" t="s">
        <v>254</v>
      </c>
      <c r="R1015" t="s">
        <v>255</v>
      </c>
      <c r="S1015" t="s">
        <v>251</v>
      </c>
      <c r="T1015" t="n">
        <v>5</v>
      </c>
    </row>
    <row r="1016" spans="1:20">
      <c r="A1016" s="1" t="n">
        <v>35216</v>
      </c>
      <c r="B1016" t="s">
        <v>248</v>
      </c>
      <c r="C1016" t="n">
        <v>10</v>
      </c>
      <c r="D1016" t="n">
        <v>20</v>
      </c>
      <c r="E1016" t="s">
        <v>249</v>
      </c>
      <c r="F1016" t="n">
        <v>3201</v>
      </c>
      <c r="G1016" t="s">
        <v>250</v>
      </c>
      <c r="H1016" t="s">
        <v>251</v>
      </c>
      <c r="I1016" t="n">
        <v>5</v>
      </c>
      <c r="J1016" t="n">
        <v>945</v>
      </c>
      <c r="K1016" t="s">
        <v>304</v>
      </c>
      <c r="L1016" t="n">
        <v>300</v>
      </c>
      <c r="M1016" t="n">
        <v>0.1</v>
      </c>
      <c r="N1016" t="n">
        <v>40.3</v>
      </c>
      <c r="O1016" t="s">
        <v>253</v>
      </c>
      <c r="P1016" t="s">
        <v>254</v>
      </c>
      <c r="Q1016" t="s">
        <v>254</v>
      </c>
      <c r="R1016" t="s">
        <v>255</v>
      </c>
      <c r="S1016" t="s">
        <v>251</v>
      </c>
      <c r="T1016" t="n">
        <v>5</v>
      </c>
    </row>
    <row r="1017" spans="1:20">
      <c r="A1017" s="1" t="n">
        <v>35216</v>
      </c>
      <c r="B1017" t="s">
        <v>248</v>
      </c>
      <c r="C1017" t="n">
        <v>11</v>
      </c>
      <c r="D1017" t="n">
        <v>20</v>
      </c>
      <c r="E1017" t="s">
        <v>249</v>
      </c>
      <c r="F1017" t="n">
        <v>3201</v>
      </c>
      <c r="G1017" t="s">
        <v>250</v>
      </c>
      <c r="H1017" t="s">
        <v>251</v>
      </c>
      <c r="I1017" t="n">
        <v>5</v>
      </c>
      <c r="J1017" t="n">
        <v>945</v>
      </c>
      <c r="K1017" t="s">
        <v>304</v>
      </c>
      <c r="L1017" t="n">
        <v>350</v>
      </c>
      <c r="M1017" t="n">
        <v>0.1</v>
      </c>
      <c r="N1017" t="n">
        <v>40.3</v>
      </c>
      <c r="O1017" t="s">
        <v>253</v>
      </c>
      <c r="P1017" t="s">
        <v>254</v>
      </c>
      <c r="Q1017" t="s">
        <v>254</v>
      </c>
      <c r="R1017" t="s">
        <v>255</v>
      </c>
      <c r="S1017" t="s">
        <v>251</v>
      </c>
      <c r="T1017" t="n">
        <v>5</v>
      </c>
    </row>
    <row r="1018" spans="1:20">
      <c r="A1018" s="1" t="n">
        <v>35216</v>
      </c>
      <c r="B1018" t="s">
        <v>258</v>
      </c>
      <c r="C1018" t="n">
        <v>1</v>
      </c>
      <c r="D1018" t="n">
        <v>213</v>
      </c>
      <c r="E1018" t="s">
        <v>256</v>
      </c>
      <c r="F1018" t="n">
        <v>3201</v>
      </c>
      <c r="G1018" t="s">
        <v>250</v>
      </c>
      <c r="H1018" t="s">
        <v>251</v>
      </c>
      <c r="I1018" t="n">
        <v>5</v>
      </c>
      <c r="J1018" t="n">
        <v>795</v>
      </c>
      <c r="K1018" t="s">
        <v>262</v>
      </c>
      <c r="L1018" t="n">
        <v>1</v>
      </c>
      <c r="M1018" t="n">
        <v>0</v>
      </c>
      <c r="N1018" t="n">
        <v>0</v>
      </c>
    </row>
    <row r="1019" spans="1:20">
      <c r="A1019" s="1" t="n">
        <v>35216</v>
      </c>
      <c r="B1019" t="s">
        <v>258</v>
      </c>
      <c r="C1019" t="n">
        <v>2</v>
      </c>
      <c r="D1019" t="n">
        <v>213</v>
      </c>
      <c r="E1019" t="s">
        <v>256</v>
      </c>
      <c r="F1019" t="n">
        <v>3201</v>
      </c>
      <c r="G1019" t="s">
        <v>250</v>
      </c>
      <c r="H1019" t="s">
        <v>251</v>
      </c>
      <c r="I1019" t="n">
        <v>5</v>
      </c>
      <c r="J1019" t="n">
        <v>795</v>
      </c>
      <c r="K1019" t="s">
        <v>262</v>
      </c>
      <c r="L1019" t="n">
        <v>1</v>
      </c>
      <c r="M1019" t="n">
        <v>0</v>
      </c>
      <c r="N1019" t="n">
        <v>0</v>
      </c>
    </row>
    <row r="1020" spans="1:20">
      <c r="A1020" s="1" t="n">
        <v>35246</v>
      </c>
      <c r="B1020" t="s">
        <v>301</v>
      </c>
      <c r="C1020" t="n">
        <v>1</v>
      </c>
      <c r="D1020" t="n">
        <v>20</v>
      </c>
      <c r="E1020" t="s">
        <v>249</v>
      </c>
      <c r="F1020" t="n">
        <v>3201</v>
      </c>
      <c r="G1020" t="s">
        <v>250</v>
      </c>
      <c r="H1020" t="s">
        <v>251</v>
      </c>
      <c r="I1020" t="n">
        <v>5</v>
      </c>
      <c r="J1020" t="n">
        <v>160</v>
      </c>
      <c r="K1020" t="s">
        <v>280</v>
      </c>
      <c r="L1020" t="n">
        <v>702</v>
      </c>
      <c r="M1020" t="n">
        <v>0.04</v>
      </c>
      <c r="N1020" t="n">
        <v>47.3</v>
      </c>
      <c r="O1020" t="s">
        <v>299</v>
      </c>
      <c r="P1020" t="s">
        <v>275</v>
      </c>
      <c r="Q1020" t="s">
        <v>275</v>
      </c>
      <c r="R1020" t="s">
        <v>255</v>
      </c>
      <c r="S1020" t="s">
        <v>251</v>
      </c>
      <c r="T1020" t="n">
        <v>5</v>
      </c>
    </row>
    <row r="1021" spans="1:20">
      <c r="A1021" s="1" t="n">
        <v>35246</v>
      </c>
      <c r="B1021" t="s">
        <v>301</v>
      </c>
      <c r="C1021" t="n">
        <v>2</v>
      </c>
      <c r="D1021" t="n">
        <v>20</v>
      </c>
      <c r="E1021" t="s">
        <v>249</v>
      </c>
      <c r="F1021" t="n">
        <v>3201</v>
      </c>
      <c r="G1021" t="s">
        <v>250</v>
      </c>
      <c r="H1021" t="s">
        <v>251</v>
      </c>
      <c r="I1021" t="n">
        <v>5</v>
      </c>
      <c r="J1021" t="n">
        <v>160</v>
      </c>
      <c r="K1021" t="s">
        <v>280</v>
      </c>
      <c r="L1021" t="n">
        <v>709</v>
      </c>
      <c r="M1021" t="n">
        <v>0.03</v>
      </c>
      <c r="N1021" t="n">
        <v>47.1</v>
      </c>
      <c r="O1021" t="s">
        <v>299</v>
      </c>
      <c r="P1021" t="s">
        <v>275</v>
      </c>
      <c r="Q1021" t="s">
        <v>275</v>
      </c>
      <c r="R1021" t="s">
        <v>255</v>
      </c>
      <c r="S1021" t="s">
        <v>251</v>
      </c>
      <c r="T1021" t="n">
        <v>5</v>
      </c>
    </row>
    <row r="1022" spans="1:20">
      <c r="A1022" s="1" t="n">
        <v>35246</v>
      </c>
      <c r="B1022" t="s">
        <v>301</v>
      </c>
      <c r="C1022" t="n">
        <v>3</v>
      </c>
      <c r="D1022" t="n">
        <v>20</v>
      </c>
      <c r="E1022" t="s">
        <v>249</v>
      </c>
      <c r="F1022" t="n">
        <v>3201</v>
      </c>
      <c r="G1022" t="s">
        <v>250</v>
      </c>
      <c r="H1022" t="s">
        <v>251</v>
      </c>
      <c r="I1022" t="n">
        <v>5</v>
      </c>
      <c r="J1022" t="n">
        <v>280</v>
      </c>
      <c r="K1022" t="s">
        <v>273</v>
      </c>
      <c r="L1022" t="n">
        <v>451</v>
      </c>
      <c r="M1022" t="n">
        <v>0.11</v>
      </c>
      <c r="N1022" t="n">
        <v>32.5</v>
      </c>
      <c r="O1022" t="s">
        <v>299</v>
      </c>
      <c r="P1022" t="s">
        <v>275</v>
      </c>
      <c r="Q1022" t="s">
        <v>275</v>
      </c>
      <c r="R1022" t="s">
        <v>255</v>
      </c>
      <c r="S1022" t="s">
        <v>251</v>
      </c>
      <c r="T1022" t="n">
        <v>5</v>
      </c>
    </row>
    <row r="1023" spans="1:20">
      <c r="A1023" s="1" t="n">
        <v>35246</v>
      </c>
      <c r="B1023" t="s">
        <v>301</v>
      </c>
      <c r="C1023" t="n">
        <v>4</v>
      </c>
      <c r="D1023" t="n">
        <v>20</v>
      </c>
      <c r="E1023" t="s">
        <v>249</v>
      </c>
      <c r="F1023" t="n">
        <v>3201</v>
      </c>
      <c r="G1023" t="s">
        <v>250</v>
      </c>
      <c r="H1023" t="s">
        <v>251</v>
      </c>
      <c r="I1023" t="n">
        <v>5</v>
      </c>
      <c r="J1023" t="n">
        <v>458</v>
      </c>
      <c r="K1023" t="s">
        <v>252</v>
      </c>
      <c r="L1023" t="n">
        <v>231</v>
      </c>
      <c r="M1023" t="n">
        <v>0.03</v>
      </c>
      <c r="N1023" t="n">
        <v>42.1</v>
      </c>
      <c r="O1023" t="s">
        <v>299</v>
      </c>
      <c r="P1023" t="s">
        <v>275</v>
      </c>
      <c r="Q1023" t="s">
        <v>275</v>
      </c>
      <c r="R1023" t="s">
        <v>255</v>
      </c>
      <c r="S1023" t="s">
        <v>251</v>
      </c>
      <c r="T1023" t="n">
        <v>5</v>
      </c>
    </row>
    <row r="1024" spans="1:20">
      <c r="A1024" s="1" t="n">
        <v>35246</v>
      </c>
      <c r="B1024" t="s">
        <v>248</v>
      </c>
      <c r="C1024" t="n">
        <v>1</v>
      </c>
      <c r="D1024" t="n">
        <v>508</v>
      </c>
      <c r="E1024" t="s">
        <v>268</v>
      </c>
      <c r="F1024" t="n">
        <v>3201</v>
      </c>
      <c r="G1024" t="s">
        <v>250</v>
      </c>
      <c r="H1024" t="s">
        <v>251</v>
      </c>
      <c r="I1024" t="n">
        <v>5</v>
      </c>
      <c r="J1024" t="n">
        <v>458</v>
      </c>
      <c r="K1024" t="s">
        <v>252</v>
      </c>
      <c r="L1024" t="n">
        <v>200</v>
      </c>
      <c r="M1024" t="n">
        <v>0.1</v>
      </c>
      <c r="N1024" t="n">
        <v>0</v>
      </c>
    </row>
    <row r="1025" spans="1:20">
      <c r="A1025" s="1" t="n">
        <v>35246</v>
      </c>
      <c r="B1025" t="s">
        <v>248</v>
      </c>
      <c r="C1025" t="n">
        <v>5</v>
      </c>
      <c r="D1025" t="n">
        <v>20</v>
      </c>
      <c r="E1025" t="s">
        <v>249</v>
      </c>
      <c r="F1025" t="n">
        <v>3201</v>
      </c>
      <c r="G1025" t="s">
        <v>250</v>
      </c>
      <c r="H1025" t="s">
        <v>251</v>
      </c>
      <c r="I1025" t="n">
        <v>5</v>
      </c>
      <c r="J1025" t="n">
        <v>325</v>
      </c>
      <c r="K1025" t="s">
        <v>287</v>
      </c>
      <c r="L1025" t="n">
        <v>200</v>
      </c>
      <c r="M1025" t="n">
        <v>1</v>
      </c>
      <c r="N1025" t="n">
        <v>26</v>
      </c>
      <c r="O1025" t="s">
        <v>253</v>
      </c>
      <c r="P1025" t="s">
        <v>254</v>
      </c>
      <c r="Q1025" t="s">
        <v>254</v>
      </c>
      <c r="R1025" t="s">
        <v>255</v>
      </c>
      <c r="S1025" t="s">
        <v>251</v>
      </c>
      <c r="T1025" t="n">
        <v>5</v>
      </c>
    </row>
    <row r="1026" spans="1:20">
      <c r="A1026" s="1" t="n">
        <v>35246</v>
      </c>
      <c r="B1026" t="s">
        <v>248</v>
      </c>
      <c r="C1026" t="n">
        <v>6</v>
      </c>
      <c r="D1026" t="n">
        <v>20</v>
      </c>
      <c r="E1026" t="s">
        <v>249</v>
      </c>
      <c r="F1026" t="n">
        <v>3201</v>
      </c>
      <c r="G1026" t="s">
        <v>250</v>
      </c>
      <c r="H1026" t="s">
        <v>251</v>
      </c>
      <c r="I1026" t="n">
        <v>5</v>
      </c>
      <c r="J1026" t="n">
        <v>458</v>
      </c>
      <c r="K1026" t="s">
        <v>252</v>
      </c>
      <c r="L1026" t="n">
        <v>212</v>
      </c>
      <c r="M1026" t="n">
        <v>0.07000000000000001</v>
      </c>
      <c r="N1026" t="n">
        <v>32.2</v>
      </c>
      <c r="O1026" t="s">
        <v>253</v>
      </c>
      <c r="P1026" t="s">
        <v>254</v>
      </c>
      <c r="Q1026" t="s">
        <v>254</v>
      </c>
      <c r="R1026" t="s">
        <v>255</v>
      </c>
      <c r="S1026" t="s">
        <v>251</v>
      </c>
      <c r="T1026" t="n">
        <v>5</v>
      </c>
    </row>
    <row r="1027" spans="1:20">
      <c r="A1027" s="1" t="n">
        <v>35246</v>
      </c>
      <c r="B1027" t="s">
        <v>248</v>
      </c>
      <c r="C1027" t="n">
        <v>7</v>
      </c>
      <c r="D1027" t="n">
        <v>20</v>
      </c>
      <c r="E1027" t="s">
        <v>249</v>
      </c>
      <c r="F1027" t="n">
        <v>3201</v>
      </c>
      <c r="G1027" t="s">
        <v>250</v>
      </c>
      <c r="H1027" t="s">
        <v>251</v>
      </c>
      <c r="I1027" t="n">
        <v>5</v>
      </c>
      <c r="J1027" t="n">
        <v>945</v>
      </c>
      <c r="K1027" t="s">
        <v>304</v>
      </c>
      <c r="L1027" t="n">
        <v>200</v>
      </c>
      <c r="M1027" t="n">
        <v>0.1</v>
      </c>
      <c r="N1027" t="n">
        <v>40</v>
      </c>
      <c r="O1027" t="s">
        <v>253</v>
      </c>
      <c r="P1027" t="s">
        <v>254</v>
      </c>
      <c r="Q1027" t="s">
        <v>254</v>
      </c>
      <c r="R1027" t="s">
        <v>255</v>
      </c>
      <c r="S1027" t="s">
        <v>251</v>
      </c>
      <c r="T1027" t="n">
        <v>5</v>
      </c>
    </row>
    <row r="1028" spans="1:20">
      <c r="A1028" s="1" t="n">
        <v>35246</v>
      </c>
      <c r="B1028" t="s">
        <v>248</v>
      </c>
      <c r="C1028" t="n">
        <v>8</v>
      </c>
      <c r="D1028" t="n">
        <v>20</v>
      </c>
      <c r="E1028" t="s">
        <v>249</v>
      </c>
      <c r="F1028" t="n">
        <v>3201</v>
      </c>
      <c r="G1028" t="s">
        <v>250</v>
      </c>
      <c r="H1028" t="s">
        <v>251</v>
      </c>
      <c r="I1028" t="n">
        <v>5</v>
      </c>
      <c r="J1028" t="n">
        <v>945</v>
      </c>
      <c r="K1028" t="s">
        <v>304</v>
      </c>
      <c r="L1028" t="n">
        <v>229</v>
      </c>
      <c r="M1028" t="n">
        <v>0.1</v>
      </c>
      <c r="N1028" t="n">
        <v>40</v>
      </c>
      <c r="O1028" t="s">
        <v>253</v>
      </c>
      <c r="P1028" t="s">
        <v>254</v>
      </c>
      <c r="Q1028" t="s">
        <v>254</v>
      </c>
      <c r="R1028" t="s">
        <v>255</v>
      </c>
      <c r="S1028" t="s">
        <v>251</v>
      </c>
      <c r="T1028" t="n">
        <v>5</v>
      </c>
    </row>
    <row r="1029" spans="1:20">
      <c r="A1029" s="1" t="n">
        <v>35246</v>
      </c>
      <c r="B1029" t="s">
        <v>248</v>
      </c>
      <c r="C1029" t="n">
        <v>9</v>
      </c>
      <c r="D1029" t="n">
        <v>20</v>
      </c>
      <c r="E1029" t="s">
        <v>249</v>
      </c>
      <c r="F1029" t="n">
        <v>3201</v>
      </c>
      <c r="G1029" t="s">
        <v>250</v>
      </c>
      <c r="H1029" t="s">
        <v>251</v>
      </c>
      <c r="I1029" t="n">
        <v>5</v>
      </c>
      <c r="J1029" t="n">
        <v>945</v>
      </c>
      <c r="K1029" t="s">
        <v>304</v>
      </c>
      <c r="L1029" t="n">
        <v>75</v>
      </c>
      <c r="M1029" t="n">
        <v>0.1</v>
      </c>
      <c r="N1029" t="n">
        <v>40.5</v>
      </c>
      <c r="O1029" t="s">
        <v>253</v>
      </c>
      <c r="P1029" t="s">
        <v>254</v>
      </c>
      <c r="Q1029" t="s">
        <v>254</v>
      </c>
      <c r="R1029" t="s">
        <v>255</v>
      </c>
      <c r="S1029" t="s">
        <v>251</v>
      </c>
      <c r="T1029" t="n">
        <v>5</v>
      </c>
    </row>
    <row r="1030" spans="1:20">
      <c r="A1030" s="1" t="n">
        <v>35246</v>
      </c>
      <c r="B1030" t="s">
        <v>248</v>
      </c>
      <c r="C1030" t="n">
        <v>10</v>
      </c>
      <c r="D1030" t="n">
        <v>20</v>
      </c>
      <c r="E1030" t="s">
        <v>249</v>
      </c>
      <c r="F1030" t="n">
        <v>3201</v>
      </c>
      <c r="G1030" t="s">
        <v>250</v>
      </c>
      <c r="H1030" t="s">
        <v>251</v>
      </c>
      <c r="I1030" t="n">
        <v>5</v>
      </c>
      <c r="J1030" t="n">
        <v>945</v>
      </c>
      <c r="K1030" t="s">
        <v>304</v>
      </c>
      <c r="L1030" t="n">
        <v>418</v>
      </c>
      <c r="M1030" t="n">
        <v>0.1</v>
      </c>
      <c r="N1030" t="n">
        <v>40.5</v>
      </c>
      <c r="O1030" t="s">
        <v>253</v>
      </c>
      <c r="P1030" t="s">
        <v>254</v>
      </c>
      <c r="Q1030" t="s">
        <v>254</v>
      </c>
      <c r="R1030" t="s">
        <v>255</v>
      </c>
      <c r="S1030" t="s">
        <v>251</v>
      </c>
      <c r="T1030" t="n">
        <v>5</v>
      </c>
    </row>
    <row r="1031" spans="1:20">
      <c r="A1031" s="1" t="n">
        <v>35277</v>
      </c>
      <c r="B1031" t="s">
        <v>301</v>
      </c>
      <c r="C1031" t="n">
        <v>1</v>
      </c>
      <c r="D1031" t="n">
        <v>20</v>
      </c>
      <c r="E1031" t="s">
        <v>249</v>
      </c>
      <c r="F1031" t="n">
        <v>3201</v>
      </c>
      <c r="G1031" t="s">
        <v>250</v>
      </c>
      <c r="H1031" t="s">
        <v>251</v>
      </c>
      <c r="I1031" t="n">
        <v>5</v>
      </c>
      <c r="J1031" t="n">
        <v>280</v>
      </c>
      <c r="K1031" t="s">
        <v>273</v>
      </c>
      <c r="L1031" t="n">
        <v>710</v>
      </c>
      <c r="M1031" t="n">
        <v>0.1</v>
      </c>
      <c r="N1031" t="n">
        <v>31.5</v>
      </c>
      <c r="O1031" t="s">
        <v>299</v>
      </c>
      <c r="P1031" t="s">
        <v>275</v>
      </c>
      <c r="Q1031" t="s">
        <v>275</v>
      </c>
      <c r="R1031" t="s">
        <v>255</v>
      </c>
      <c r="S1031" t="s">
        <v>251</v>
      </c>
      <c r="T1031" t="n">
        <v>5</v>
      </c>
    </row>
    <row r="1032" spans="1:20">
      <c r="A1032" s="1" t="n">
        <v>35277</v>
      </c>
      <c r="B1032" t="s">
        <v>301</v>
      </c>
      <c r="C1032" t="n">
        <v>2</v>
      </c>
      <c r="D1032" t="n">
        <v>20</v>
      </c>
      <c r="E1032" t="s">
        <v>249</v>
      </c>
      <c r="F1032" t="n">
        <v>3201</v>
      </c>
      <c r="G1032" t="s">
        <v>250</v>
      </c>
      <c r="H1032" t="s">
        <v>251</v>
      </c>
      <c r="I1032" t="n">
        <v>5</v>
      </c>
      <c r="J1032" t="n">
        <v>458</v>
      </c>
      <c r="K1032" t="s">
        <v>252</v>
      </c>
      <c r="L1032" t="n">
        <v>252</v>
      </c>
      <c r="M1032" t="n">
        <v>0.21</v>
      </c>
      <c r="N1032" t="n">
        <v>20.2</v>
      </c>
      <c r="O1032" t="s">
        <v>299</v>
      </c>
      <c r="P1032" t="s">
        <v>275</v>
      </c>
      <c r="Q1032" t="s">
        <v>275</v>
      </c>
      <c r="R1032" t="s">
        <v>255</v>
      </c>
      <c r="S1032" t="s">
        <v>251</v>
      </c>
      <c r="T1032" t="n">
        <v>5</v>
      </c>
    </row>
    <row r="1033" spans="1:20">
      <c r="A1033" s="1" t="n">
        <v>35277</v>
      </c>
      <c r="B1033" t="s">
        <v>301</v>
      </c>
      <c r="C1033" t="n">
        <v>3</v>
      </c>
      <c r="D1033" t="n">
        <v>20</v>
      </c>
      <c r="E1033" t="s">
        <v>249</v>
      </c>
      <c r="F1033" t="n">
        <v>3201</v>
      </c>
      <c r="G1033" t="s">
        <v>250</v>
      </c>
      <c r="H1033" t="s">
        <v>251</v>
      </c>
      <c r="I1033" t="n">
        <v>5</v>
      </c>
      <c r="J1033" t="n">
        <v>712</v>
      </c>
      <c r="K1033" t="s">
        <v>300</v>
      </c>
      <c r="L1033" t="n">
        <v>778</v>
      </c>
      <c r="M1033" t="n">
        <v>0.06</v>
      </c>
      <c r="N1033" t="n">
        <v>44.4</v>
      </c>
      <c r="O1033" t="s">
        <v>299</v>
      </c>
      <c r="P1033" t="s">
        <v>275</v>
      </c>
      <c r="Q1033" t="s">
        <v>275</v>
      </c>
      <c r="R1033" t="s">
        <v>255</v>
      </c>
      <c r="S1033" t="s">
        <v>251</v>
      </c>
      <c r="T1033" t="n">
        <v>5</v>
      </c>
    </row>
    <row r="1034" spans="1:20">
      <c r="A1034" s="1" t="n">
        <v>35277</v>
      </c>
      <c r="B1034" t="s">
        <v>248</v>
      </c>
      <c r="C1034" t="n">
        <v>1</v>
      </c>
      <c r="D1034" t="n">
        <v>20</v>
      </c>
      <c r="E1034" t="s">
        <v>249</v>
      </c>
      <c r="F1034" t="n">
        <v>3201</v>
      </c>
      <c r="G1034" t="s">
        <v>250</v>
      </c>
      <c r="H1034" t="s">
        <v>251</v>
      </c>
      <c r="I1034" t="n">
        <v>5</v>
      </c>
      <c r="J1034" t="n">
        <v>280</v>
      </c>
      <c r="K1034" t="s">
        <v>273</v>
      </c>
      <c r="L1034" t="n">
        <v>426</v>
      </c>
      <c r="M1034" t="n">
        <v>0.1</v>
      </c>
      <c r="N1034" t="n">
        <v>38.3</v>
      </c>
      <c r="O1034" t="s">
        <v>253</v>
      </c>
      <c r="P1034" t="s">
        <v>254</v>
      </c>
      <c r="Q1034" t="s">
        <v>254</v>
      </c>
      <c r="R1034" t="s">
        <v>255</v>
      </c>
      <c r="S1034" t="s">
        <v>251</v>
      </c>
      <c r="T1034" t="n">
        <v>5</v>
      </c>
    </row>
    <row r="1035" spans="1:20">
      <c r="A1035" s="1" t="n">
        <v>35277</v>
      </c>
      <c r="B1035" t="s">
        <v>248</v>
      </c>
      <c r="C1035" t="n">
        <v>2</v>
      </c>
      <c r="D1035" t="n">
        <v>508</v>
      </c>
      <c r="E1035" t="s">
        <v>268</v>
      </c>
      <c r="F1035" t="n">
        <v>3201</v>
      </c>
      <c r="G1035" t="s">
        <v>250</v>
      </c>
      <c r="H1035" t="s">
        <v>251</v>
      </c>
      <c r="I1035" t="n">
        <v>5</v>
      </c>
      <c r="J1035" t="n">
        <v>458</v>
      </c>
      <c r="K1035" t="s">
        <v>252</v>
      </c>
      <c r="L1035" t="n">
        <v>103</v>
      </c>
      <c r="M1035" t="n">
        <v>0.1</v>
      </c>
      <c r="N1035" t="n">
        <v>0</v>
      </c>
    </row>
    <row r="1036" spans="1:20">
      <c r="A1036" s="1" t="n">
        <v>35277</v>
      </c>
      <c r="B1036" t="s">
        <v>248</v>
      </c>
      <c r="C1036" t="n">
        <v>3</v>
      </c>
      <c r="D1036" t="n">
        <v>508</v>
      </c>
      <c r="E1036" t="s">
        <v>268</v>
      </c>
      <c r="F1036" t="n">
        <v>3201</v>
      </c>
      <c r="G1036" t="s">
        <v>250</v>
      </c>
      <c r="H1036" t="s">
        <v>251</v>
      </c>
      <c r="I1036" t="n">
        <v>5</v>
      </c>
      <c r="J1036" t="n">
        <v>458</v>
      </c>
      <c r="K1036" t="s">
        <v>252</v>
      </c>
      <c r="L1036" t="n">
        <v>148</v>
      </c>
      <c r="M1036" t="n">
        <v>0.1</v>
      </c>
      <c r="N1036" t="n">
        <v>0</v>
      </c>
    </row>
    <row r="1037" spans="1:20">
      <c r="A1037" s="1" t="n">
        <v>35277</v>
      </c>
      <c r="B1037" t="s">
        <v>248</v>
      </c>
      <c r="C1037" t="n">
        <v>6</v>
      </c>
      <c r="D1037" t="n">
        <v>20</v>
      </c>
      <c r="E1037" t="s">
        <v>249</v>
      </c>
      <c r="F1037" t="n">
        <v>3201</v>
      </c>
      <c r="G1037" t="s">
        <v>250</v>
      </c>
      <c r="H1037" t="s">
        <v>251</v>
      </c>
      <c r="I1037" t="n">
        <v>5</v>
      </c>
      <c r="J1037" t="n">
        <v>458</v>
      </c>
      <c r="K1037" t="s">
        <v>252</v>
      </c>
      <c r="L1037" t="n">
        <v>321</v>
      </c>
      <c r="M1037" t="n">
        <v>0.07000000000000001</v>
      </c>
      <c r="N1037" t="n">
        <v>32.2</v>
      </c>
      <c r="O1037" t="s">
        <v>253</v>
      </c>
      <c r="P1037" t="s">
        <v>254</v>
      </c>
      <c r="Q1037" t="s">
        <v>254</v>
      </c>
      <c r="R1037" t="s">
        <v>255</v>
      </c>
      <c r="S1037" t="s">
        <v>251</v>
      </c>
      <c r="T1037" t="n">
        <v>5</v>
      </c>
    </row>
    <row r="1038" spans="1:20">
      <c r="A1038" s="1" t="n">
        <v>35277</v>
      </c>
      <c r="B1038" t="s">
        <v>248</v>
      </c>
      <c r="C1038" t="n">
        <v>7</v>
      </c>
      <c r="D1038" t="n">
        <v>20</v>
      </c>
      <c r="E1038" t="s">
        <v>249</v>
      </c>
      <c r="F1038" t="n">
        <v>3201</v>
      </c>
      <c r="G1038" t="s">
        <v>250</v>
      </c>
      <c r="H1038" t="s">
        <v>251</v>
      </c>
      <c r="I1038" t="n">
        <v>5</v>
      </c>
      <c r="J1038" t="n">
        <v>945</v>
      </c>
      <c r="K1038" t="s">
        <v>304</v>
      </c>
      <c r="L1038" t="n">
        <v>409</v>
      </c>
      <c r="M1038" t="n">
        <v>0.1</v>
      </c>
      <c r="N1038" t="n">
        <v>40.3</v>
      </c>
      <c r="O1038" t="s">
        <v>253</v>
      </c>
      <c r="P1038" t="s">
        <v>254</v>
      </c>
      <c r="Q1038" t="s">
        <v>254</v>
      </c>
      <c r="R1038" t="s">
        <v>255</v>
      </c>
      <c r="S1038" t="s">
        <v>251</v>
      </c>
      <c r="T1038" t="n">
        <v>5</v>
      </c>
    </row>
    <row r="1039" spans="1:20">
      <c r="A1039" s="1" t="n">
        <v>35277</v>
      </c>
      <c r="B1039" t="s">
        <v>258</v>
      </c>
      <c r="C1039" t="n">
        <v>1</v>
      </c>
      <c r="D1039" t="n">
        <v>213</v>
      </c>
      <c r="E1039" t="s">
        <v>256</v>
      </c>
      <c r="F1039" t="n">
        <v>3201</v>
      </c>
      <c r="G1039" t="s">
        <v>250</v>
      </c>
      <c r="H1039" t="s">
        <v>251</v>
      </c>
      <c r="I1039" t="n">
        <v>5</v>
      </c>
      <c r="J1039" t="n">
        <v>595</v>
      </c>
      <c r="K1039" t="s">
        <v>290</v>
      </c>
      <c r="L1039" t="n">
        <v>1</v>
      </c>
      <c r="M1039" t="n">
        <v>0</v>
      </c>
      <c r="N1039" t="n">
        <v>0</v>
      </c>
    </row>
    <row r="1040" spans="1:20">
      <c r="A1040" s="1" t="n">
        <v>35308</v>
      </c>
      <c r="B1040" t="s">
        <v>301</v>
      </c>
      <c r="C1040" t="n">
        <v>1</v>
      </c>
      <c r="D1040" t="n">
        <v>20</v>
      </c>
      <c r="E1040" t="s">
        <v>249</v>
      </c>
      <c r="F1040" t="n">
        <v>3201</v>
      </c>
      <c r="G1040" t="s">
        <v>250</v>
      </c>
      <c r="H1040" t="s">
        <v>251</v>
      </c>
      <c r="I1040" t="n">
        <v>5</v>
      </c>
      <c r="J1040" t="n">
        <v>160</v>
      </c>
      <c r="K1040" t="s">
        <v>280</v>
      </c>
      <c r="L1040" t="n">
        <v>700</v>
      </c>
      <c r="M1040" t="n">
        <v>0.03</v>
      </c>
      <c r="N1040" t="n">
        <v>54.2</v>
      </c>
      <c r="O1040" t="s">
        <v>299</v>
      </c>
      <c r="P1040" t="s">
        <v>275</v>
      </c>
      <c r="Q1040" t="s">
        <v>275</v>
      </c>
      <c r="R1040" t="s">
        <v>255</v>
      </c>
      <c r="S1040" t="s">
        <v>251</v>
      </c>
      <c r="T1040" t="n">
        <v>5</v>
      </c>
    </row>
    <row r="1041" spans="1:20">
      <c r="A1041" s="1" t="n">
        <v>35308</v>
      </c>
      <c r="B1041" t="s">
        <v>301</v>
      </c>
      <c r="C1041" t="n">
        <v>2</v>
      </c>
      <c r="D1041" t="n">
        <v>20</v>
      </c>
      <c r="E1041" t="s">
        <v>249</v>
      </c>
      <c r="F1041" t="n">
        <v>3201</v>
      </c>
      <c r="G1041" t="s">
        <v>250</v>
      </c>
      <c r="H1041" t="s">
        <v>251</v>
      </c>
      <c r="I1041" t="n">
        <v>5</v>
      </c>
      <c r="J1041" t="n">
        <v>280</v>
      </c>
      <c r="K1041" t="s">
        <v>273</v>
      </c>
      <c r="L1041" t="n">
        <v>486</v>
      </c>
      <c r="M1041" t="n">
        <v>0.11</v>
      </c>
      <c r="N1041" t="n">
        <v>31.1</v>
      </c>
      <c r="O1041" t="s">
        <v>299</v>
      </c>
      <c r="P1041" t="s">
        <v>275</v>
      </c>
      <c r="Q1041" t="s">
        <v>275</v>
      </c>
      <c r="R1041" t="s">
        <v>255</v>
      </c>
      <c r="S1041" t="s">
        <v>251</v>
      </c>
      <c r="T1041" t="n">
        <v>5</v>
      </c>
    </row>
    <row r="1042" spans="1:20">
      <c r="A1042" s="1" t="n">
        <v>35308</v>
      </c>
      <c r="B1042" t="s">
        <v>301</v>
      </c>
      <c r="C1042" t="n">
        <v>3</v>
      </c>
      <c r="D1042" t="n">
        <v>20</v>
      </c>
      <c r="E1042" t="s">
        <v>249</v>
      </c>
      <c r="F1042" t="n">
        <v>3201</v>
      </c>
      <c r="G1042" t="s">
        <v>250</v>
      </c>
      <c r="H1042" t="s">
        <v>251</v>
      </c>
      <c r="I1042" t="n">
        <v>5</v>
      </c>
      <c r="J1042" t="n">
        <v>280</v>
      </c>
      <c r="K1042" t="s">
        <v>273</v>
      </c>
      <c r="L1042" t="n">
        <v>194</v>
      </c>
      <c r="M1042" t="n">
        <v>0.09</v>
      </c>
      <c r="N1042" t="n">
        <v>31.7</v>
      </c>
      <c r="O1042" t="s">
        <v>299</v>
      </c>
      <c r="P1042" t="s">
        <v>275</v>
      </c>
      <c r="Q1042" t="s">
        <v>275</v>
      </c>
      <c r="R1042" t="s">
        <v>255</v>
      </c>
      <c r="S1042" t="s">
        <v>251</v>
      </c>
      <c r="T1042" t="n">
        <v>5</v>
      </c>
    </row>
    <row r="1043" spans="1:20">
      <c r="A1043" s="1" t="n">
        <v>35308</v>
      </c>
      <c r="B1043" t="s">
        <v>301</v>
      </c>
      <c r="C1043" t="n">
        <v>4</v>
      </c>
      <c r="D1043" t="n">
        <v>20</v>
      </c>
      <c r="E1043" t="s">
        <v>249</v>
      </c>
      <c r="F1043" t="n">
        <v>3201</v>
      </c>
      <c r="G1043" t="s">
        <v>250</v>
      </c>
      <c r="H1043" t="s">
        <v>251</v>
      </c>
      <c r="I1043" t="n">
        <v>5</v>
      </c>
      <c r="J1043" t="n">
        <v>458</v>
      </c>
      <c r="K1043" t="s">
        <v>252</v>
      </c>
      <c r="L1043" t="n">
        <v>351</v>
      </c>
      <c r="M1043" t="n">
        <v>0.21</v>
      </c>
      <c r="N1043" t="n">
        <v>20.2</v>
      </c>
      <c r="O1043" t="s">
        <v>299</v>
      </c>
      <c r="P1043" t="s">
        <v>275</v>
      </c>
      <c r="Q1043" t="s">
        <v>275</v>
      </c>
      <c r="R1043" t="s">
        <v>255</v>
      </c>
      <c r="S1043" t="s">
        <v>251</v>
      </c>
      <c r="T1043" t="n">
        <v>5</v>
      </c>
    </row>
    <row r="1044" spans="1:20">
      <c r="A1044" s="1" t="n">
        <v>35308</v>
      </c>
      <c r="B1044" t="s">
        <v>301</v>
      </c>
      <c r="C1044" t="n">
        <v>5</v>
      </c>
      <c r="D1044" t="n">
        <v>20</v>
      </c>
      <c r="E1044" t="s">
        <v>249</v>
      </c>
      <c r="F1044" t="n">
        <v>3201</v>
      </c>
      <c r="G1044" t="s">
        <v>250</v>
      </c>
      <c r="H1044" t="s">
        <v>251</v>
      </c>
      <c r="I1044" t="n">
        <v>5</v>
      </c>
      <c r="J1044" t="n">
        <v>712</v>
      </c>
      <c r="K1044" t="s">
        <v>300</v>
      </c>
      <c r="L1044" t="n">
        <v>1228</v>
      </c>
      <c r="M1044" t="n">
        <v>0.05</v>
      </c>
      <c r="N1044" t="n">
        <v>44.3</v>
      </c>
      <c r="O1044" t="s">
        <v>299</v>
      </c>
      <c r="P1044" t="s">
        <v>275</v>
      </c>
      <c r="Q1044" t="s">
        <v>275</v>
      </c>
      <c r="R1044" t="s">
        <v>255</v>
      </c>
      <c r="S1044" t="s">
        <v>251</v>
      </c>
      <c r="T1044" t="n">
        <v>5</v>
      </c>
    </row>
    <row r="1045" spans="1:20">
      <c r="A1045" s="1" t="n">
        <v>35308</v>
      </c>
      <c r="B1045" t="s">
        <v>248</v>
      </c>
      <c r="C1045" t="n">
        <v>1</v>
      </c>
      <c r="D1045" t="n">
        <v>508</v>
      </c>
      <c r="E1045" t="s">
        <v>268</v>
      </c>
      <c r="F1045" t="n">
        <v>3201</v>
      </c>
      <c r="G1045" t="s">
        <v>250</v>
      </c>
      <c r="H1045" t="s">
        <v>251</v>
      </c>
      <c r="I1045" t="n">
        <v>5</v>
      </c>
      <c r="J1045" t="n">
        <v>940</v>
      </c>
      <c r="K1045" t="s">
        <v>257</v>
      </c>
      <c r="L1045" t="n">
        <v>248</v>
      </c>
      <c r="M1045" t="n">
        <v>0.18</v>
      </c>
      <c r="N1045" t="n">
        <v>0</v>
      </c>
    </row>
    <row r="1046" spans="1:20">
      <c r="A1046" s="1" t="n">
        <v>35308</v>
      </c>
      <c r="B1046" t="s">
        <v>248</v>
      </c>
      <c r="C1046" t="n">
        <v>6</v>
      </c>
      <c r="D1046" t="n">
        <v>20</v>
      </c>
      <c r="E1046" t="s">
        <v>249</v>
      </c>
      <c r="F1046" t="n">
        <v>3201</v>
      </c>
      <c r="G1046" t="s">
        <v>250</v>
      </c>
      <c r="H1046" t="s">
        <v>251</v>
      </c>
      <c r="I1046" t="n">
        <v>5</v>
      </c>
      <c r="J1046" t="n">
        <v>280</v>
      </c>
      <c r="K1046" t="s">
        <v>273</v>
      </c>
      <c r="L1046" t="n">
        <v>195</v>
      </c>
      <c r="M1046" t="n">
        <v>0.01</v>
      </c>
      <c r="N1046" t="n">
        <v>31.9</v>
      </c>
      <c r="O1046" t="s">
        <v>253</v>
      </c>
      <c r="P1046" t="s">
        <v>254</v>
      </c>
      <c r="Q1046" t="s">
        <v>254</v>
      </c>
      <c r="R1046" t="s">
        <v>255</v>
      </c>
      <c r="S1046" t="s">
        <v>251</v>
      </c>
      <c r="T1046" t="n">
        <v>5</v>
      </c>
    </row>
    <row r="1047" spans="1:20">
      <c r="A1047" s="1" t="n">
        <v>35308</v>
      </c>
      <c r="B1047" t="s">
        <v>248</v>
      </c>
      <c r="C1047" t="n">
        <v>7</v>
      </c>
      <c r="D1047" t="n">
        <v>20</v>
      </c>
      <c r="E1047" t="s">
        <v>249</v>
      </c>
      <c r="F1047" t="n">
        <v>3201</v>
      </c>
      <c r="G1047" t="s">
        <v>250</v>
      </c>
      <c r="H1047" t="s">
        <v>251</v>
      </c>
      <c r="I1047" t="n">
        <v>5</v>
      </c>
      <c r="J1047" t="n">
        <v>280</v>
      </c>
      <c r="K1047" t="s">
        <v>273</v>
      </c>
      <c r="L1047" t="n">
        <v>397</v>
      </c>
      <c r="M1047" t="n">
        <v>0.1</v>
      </c>
      <c r="N1047" t="n">
        <v>38.4</v>
      </c>
      <c r="O1047" t="s">
        <v>253</v>
      </c>
      <c r="P1047" t="s">
        <v>254</v>
      </c>
      <c r="Q1047" t="s">
        <v>254</v>
      </c>
      <c r="R1047" t="s">
        <v>255</v>
      </c>
      <c r="S1047" t="s">
        <v>251</v>
      </c>
      <c r="T1047" t="n">
        <v>5</v>
      </c>
    </row>
    <row r="1048" spans="1:20">
      <c r="A1048" s="1" t="n">
        <v>35308</v>
      </c>
      <c r="B1048" t="s">
        <v>248</v>
      </c>
      <c r="C1048" t="n">
        <v>8</v>
      </c>
      <c r="D1048" t="n">
        <v>20</v>
      </c>
      <c r="E1048" t="s">
        <v>249</v>
      </c>
      <c r="F1048" t="n">
        <v>3201</v>
      </c>
      <c r="G1048" t="s">
        <v>250</v>
      </c>
      <c r="H1048" t="s">
        <v>251</v>
      </c>
      <c r="I1048" t="n">
        <v>5</v>
      </c>
      <c r="J1048" t="n">
        <v>280</v>
      </c>
      <c r="K1048" t="s">
        <v>273</v>
      </c>
      <c r="L1048" t="n">
        <v>313</v>
      </c>
      <c r="M1048" t="n">
        <v>0.1</v>
      </c>
      <c r="N1048" t="n">
        <v>38.6</v>
      </c>
      <c r="O1048" t="s">
        <v>253</v>
      </c>
      <c r="P1048" t="s">
        <v>254</v>
      </c>
      <c r="Q1048" t="s">
        <v>254</v>
      </c>
      <c r="R1048" t="s">
        <v>255</v>
      </c>
      <c r="S1048" t="s">
        <v>251</v>
      </c>
      <c r="T1048" t="n">
        <v>5</v>
      </c>
    </row>
    <row r="1049" spans="1:20">
      <c r="A1049" s="1" t="n">
        <v>35308</v>
      </c>
      <c r="B1049" t="s">
        <v>248</v>
      </c>
      <c r="C1049" t="n">
        <v>9</v>
      </c>
      <c r="D1049" t="n">
        <v>20</v>
      </c>
      <c r="E1049" t="s">
        <v>249</v>
      </c>
      <c r="F1049" t="n">
        <v>3201</v>
      </c>
      <c r="G1049" t="s">
        <v>250</v>
      </c>
      <c r="H1049" t="s">
        <v>251</v>
      </c>
      <c r="I1049" t="n">
        <v>5</v>
      </c>
      <c r="J1049" t="n">
        <v>458</v>
      </c>
      <c r="K1049" t="s">
        <v>252</v>
      </c>
      <c r="L1049" t="n">
        <v>397</v>
      </c>
      <c r="M1049" t="n">
        <v>0.07000000000000001</v>
      </c>
      <c r="N1049" t="n">
        <v>32.3</v>
      </c>
      <c r="O1049" t="s">
        <v>253</v>
      </c>
      <c r="P1049" t="s">
        <v>254</v>
      </c>
      <c r="Q1049" t="s">
        <v>254</v>
      </c>
      <c r="R1049" t="s">
        <v>255</v>
      </c>
      <c r="S1049" t="s">
        <v>251</v>
      </c>
      <c r="T1049" t="n">
        <v>5</v>
      </c>
    </row>
    <row r="1050" spans="1:20">
      <c r="A1050" s="1" t="n">
        <v>35308</v>
      </c>
      <c r="B1050" t="s">
        <v>248</v>
      </c>
      <c r="C1050" t="n">
        <v>10</v>
      </c>
      <c r="D1050" t="n">
        <v>20</v>
      </c>
      <c r="E1050" t="s">
        <v>249</v>
      </c>
      <c r="F1050" t="n">
        <v>3201</v>
      </c>
      <c r="G1050" t="s">
        <v>250</v>
      </c>
      <c r="H1050" t="s">
        <v>251</v>
      </c>
      <c r="I1050" t="n">
        <v>5</v>
      </c>
      <c r="J1050" t="n">
        <v>458</v>
      </c>
      <c r="K1050" t="s">
        <v>252</v>
      </c>
      <c r="L1050" t="n">
        <v>197</v>
      </c>
      <c r="M1050" t="n">
        <v>0.1</v>
      </c>
      <c r="N1050" t="n">
        <v>32.5</v>
      </c>
      <c r="O1050" t="s">
        <v>253</v>
      </c>
      <c r="P1050" t="s">
        <v>254</v>
      </c>
      <c r="Q1050" t="s">
        <v>254</v>
      </c>
      <c r="R1050" t="s">
        <v>255</v>
      </c>
      <c r="S1050" t="s">
        <v>251</v>
      </c>
      <c r="T1050" t="n">
        <v>5</v>
      </c>
    </row>
    <row r="1051" spans="1:20">
      <c r="A1051" s="1" t="n">
        <v>35308</v>
      </c>
      <c r="B1051" t="s">
        <v>258</v>
      </c>
      <c r="C1051" t="n">
        <v>1</v>
      </c>
      <c r="D1051" t="n">
        <v>213</v>
      </c>
      <c r="E1051" t="s">
        <v>256</v>
      </c>
      <c r="F1051" t="n">
        <v>3201</v>
      </c>
      <c r="G1051" t="s">
        <v>250</v>
      </c>
      <c r="H1051" t="s">
        <v>251</v>
      </c>
      <c r="I1051" t="n">
        <v>5</v>
      </c>
      <c r="J1051" t="n">
        <v>595</v>
      </c>
      <c r="K1051" t="s">
        <v>290</v>
      </c>
      <c r="L1051" t="n">
        <v>1</v>
      </c>
      <c r="M1051" t="n">
        <v>0</v>
      </c>
      <c r="N1051" t="n">
        <v>0</v>
      </c>
    </row>
    <row r="1052" spans="1:20">
      <c r="A1052" s="1" t="n">
        <v>35308</v>
      </c>
      <c r="B1052" t="s">
        <v>258</v>
      </c>
      <c r="C1052" t="n">
        <v>2</v>
      </c>
      <c r="D1052" t="n">
        <v>213</v>
      </c>
      <c r="E1052" t="s">
        <v>256</v>
      </c>
      <c r="F1052" t="n">
        <v>3201</v>
      </c>
      <c r="G1052" t="s">
        <v>250</v>
      </c>
      <c r="H1052" t="s">
        <v>251</v>
      </c>
      <c r="I1052" t="n">
        <v>5</v>
      </c>
      <c r="J1052" t="n">
        <v>595</v>
      </c>
      <c r="K1052" t="s">
        <v>290</v>
      </c>
      <c r="L1052" t="n">
        <v>1</v>
      </c>
      <c r="M1052" t="n">
        <v>0</v>
      </c>
      <c r="N1052" t="n">
        <v>0</v>
      </c>
    </row>
    <row r="1053" spans="1:20">
      <c r="A1053" s="1" t="n">
        <v>35338</v>
      </c>
      <c r="B1053" t="s">
        <v>301</v>
      </c>
      <c r="C1053" t="n">
        <v>1</v>
      </c>
      <c r="D1053" t="n">
        <v>20</v>
      </c>
      <c r="E1053" t="s">
        <v>249</v>
      </c>
      <c r="F1053" t="n">
        <v>3201</v>
      </c>
      <c r="G1053" t="s">
        <v>250</v>
      </c>
      <c r="H1053" t="s">
        <v>251</v>
      </c>
      <c r="I1053" t="n">
        <v>5</v>
      </c>
      <c r="J1053" t="n">
        <v>160</v>
      </c>
      <c r="K1053" t="s">
        <v>280</v>
      </c>
      <c r="L1053" t="n">
        <v>702</v>
      </c>
      <c r="M1053" t="n">
        <v>0.01</v>
      </c>
      <c r="N1053" t="n">
        <v>54.8</v>
      </c>
      <c r="O1053" t="s">
        <v>299</v>
      </c>
      <c r="P1053" t="s">
        <v>275</v>
      </c>
      <c r="Q1053" t="s">
        <v>275</v>
      </c>
      <c r="R1053" t="s">
        <v>255</v>
      </c>
      <c r="S1053" t="s">
        <v>251</v>
      </c>
      <c r="T1053" t="n">
        <v>5</v>
      </c>
    </row>
    <row r="1054" spans="1:20">
      <c r="A1054" s="1" t="n">
        <v>35338</v>
      </c>
      <c r="B1054" t="s">
        <v>301</v>
      </c>
      <c r="C1054" t="n">
        <v>2</v>
      </c>
      <c r="D1054" t="n">
        <v>20</v>
      </c>
      <c r="E1054" t="s">
        <v>249</v>
      </c>
      <c r="F1054" t="n">
        <v>3201</v>
      </c>
      <c r="G1054" t="s">
        <v>250</v>
      </c>
      <c r="H1054" t="s">
        <v>251</v>
      </c>
      <c r="I1054" t="n">
        <v>5</v>
      </c>
      <c r="J1054" t="n">
        <v>458</v>
      </c>
      <c r="K1054" t="s">
        <v>252</v>
      </c>
      <c r="L1054" t="n">
        <v>200</v>
      </c>
      <c r="M1054" t="n">
        <v>0.09</v>
      </c>
      <c r="N1054" t="n">
        <v>41.3</v>
      </c>
      <c r="O1054" t="s">
        <v>299</v>
      </c>
      <c r="P1054" t="s">
        <v>275</v>
      </c>
      <c r="Q1054" t="s">
        <v>275</v>
      </c>
      <c r="R1054" t="s">
        <v>255</v>
      </c>
      <c r="S1054" t="s">
        <v>251</v>
      </c>
      <c r="T1054" t="n">
        <v>5</v>
      </c>
    </row>
    <row r="1055" spans="1:20">
      <c r="A1055" s="1" t="n">
        <v>35338</v>
      </c>
      <c r="B1055" t="s">
        <v>301</v>
      </c>
      <c r="C1055" t="n">
        <v>3</v>
      </c>
      <c r="D1055" t="n">
        <v>20</v>
      </c>
      <c r="E1055" t="s">
        <v>249</v>
      </c>
      <c r="F1055" t="n">
        <v>3201</v>
      </c>
      <c r="G1055" t="s">
        <v>250</v>
      </c>
      <c r="H1055" t="s">
        <v>251</v>
      </c>
      <c r="I1055" t="n">
        <v>5</v>
      </c>
      <c r="J1055" t="n">
        <v>458</v>
      </c>
      <c r="K1055" t="s">
        <v>252</v>
      </c>
      <c r="L1055" t="n">
        <v>268</v>
      </c>
      <c r="M1055" t="n">
        <v>0.22</v>
      </c>
      <c r="N1055" t="n">
        <v>20.4</v>
      </c>
      <c r="O1055" t="s">
        <v>299</v>
      </c>
      <c r="P1055" t="s">
        <v>275</v>
      </c>
      <c r="Q1055" t="s">
        <v>275</v>
      </c>
      <c r="R1055" t="s">
        <v>255</v>
      </c>
      <c r="S1055" t="s">
        <v>251</v>
      </c>
      <c r="T1055" t="n">
        <v>5</v>
      </c>
    </row>
    <row r="1056" spans="1:20">
      <c r="A1056" s="1" t="n">
        <v>35338</v>
      </c>
      <c r="B1056" t="s">
        <v>248</v>
      </c>
      <c r="C1056" t="n">
        <v>1</v>
      </c>
      <c r="D1056" t="n">
        <v>20</v>
      </c>
      <c r="E1056" t="s">
        <v>249</v>
      </c>
      <c r="F1056" t="n">
        <v>3201</v>
      </c>
      <c r="G1056" t="s">
        <v>250</v>
      </c>
      <c r="H1056" t="s">
        <v>251</v>
      </c>
      <c r="I1056" t="n">
        <v>5</v>
      </c>
      <c r="J1056" t="n">
        <v>280</v>
      </c>
      <c r="K1056" t="s">
        <v>273</v>
      </c>
      <c r="L1056" t="n">
        <v>201</v>
      </c>
      <c r="M1056" t="n">
        <v>0.01</v>
      </c>
      <c r="N1056" t="n">
        <v>31.5</v>
      </c>
      <c r="O1056" t="s">
        <v>253</v>
      </c>
      <c r="P1056" t="s">
        <v>254</v>
      </c>
      <c r="Q1056" t="s">
        <v>254</v>
      </c>
      <c r="R1056" t="s">
        <v>255</v>
      </c>
      <c r="S1056" t="s">
        <v>251</v>
      </c>
      <c r="T1056" t="n">
        <v>5</v>
      </c>
    </row>
    <row r="1057" spans="1:20">
      <c r="A1057" s="1" t="n">
        <v>35338</v>
      </c>
      <c r="B1057" t="s">
        <v>248</v>
      </c>
      <c r="C1057" t="n">
        <v>2</v>
      </c>
      <c r="D1057" t="n">
        <v>20</v>
      </c>
      <c r="E1057" t="s">
        <v>249</v>
      </c>
      <c r="F1057" t="n">
        <v>3201</v>
      </c>
      <c r="G1057" t="s">
        <v>250</v>
      </c>
      <c r="H1057" t="s">
        <v>251</v>
      </c>
      <c r="I1057" t="n">
        <v>5</v>
      </c>
      <c r="J1057" t="n">
        <v>280</v>
      </c>
      <c r="K1057" t="s">
        <v>273</v>
      </c>
      <c r="L1057" t="n">
        <v>397</v>
      </c>
      <c r="M1057" t="n">
        <v>0.1</v>
      </c>
      <c r="N1057" t="n">
        <v>38.7</v>
      </c>
      <c r="O1057" t="s">
        <v>253</v>
      </c>
      <c r="P1057" t="s">
        <v>254</v>
      </c>
      <c r="Q1057" t="s">
        <v>254</v>
      </c>
      <c r="R1057" t="s">
        <v>255</v>
      </c>
      <c r="S1057" t="s">
        <v>251</v>
      </c>
      <c r="T1057" t="n">
        <v>5</v>
      </c>
    </row>
    <row r="1058" spans="1:20">
      <c r="A1058" s="1" t="n">
        <v>35338</v>
      </c>
      <c r="B1058" t="s">
        <v>248</v>
      </c>
      <c r="C1058" t="n">
        <v>3</v>
      </c>
      <c r="D1058" t="n">
        <v>20</v>
      </c>
      <c r="E1058" t="s">
        <v>249</v>
      </c>
      <c r="F1058" t="n">
        <v>3201</v>
      </c>
      <c r="G1058" t="s">
        <v>250</v>
      </c>
      <c r="H1058" t="s">
        <v>251</v>
      </c>
      <c r="I1058" t="n">
        <v>5</v>
      </c>
      <c r="J1058" t="n">
        <v>458</v>
      </c>
      <c r="K1058" t="s">
        <v>252</v>
      </c>
      <c r="L1058" t="n">
        <v>300</v>
      </c>
      <c r="M1058" t="n">
        <v>0.07000000000000001</v>
      </c>
      <c r="N1058" t="n">
        <v>32.4</v>
      </c>
      <c r="O1058" t="s">
        <v>253</v>
      </c>
      <c r="P1058" t="s">
        <v>254</v>
      </c>
      <c r="Q1058" t="s">
        <v>254</v>
      </c>
      <c r="R1058" t="s">
        <v>255</v>
      </c>
      <c r="S1058" t="s">
        <v>251</v>
      </c>
      <c r="T1058" t="n">
        <v>5</v>
      </c>
    </row>
    <row r="1059" spans="1:20">
      <c r="A1059" s="1" t="n">
        <v>35338</v>
      </c>
      <c r="B1059" t="s">
        <v>248</v>
      </c>
      <c r="C1059" t="n">
        <v>4</v>
      </c>
      <c r="D1059" t="n">
        <v>20</v>
      </c>
      <c r="E1059" t="s">
        <v>249</v>
      </c>
      <c r="F1059" t="n">
        <v>3201</v>
      </c>
      <c r="G1059" t="s">
        <v>250</v>
      </c>
      <c r="H1059" t="s">
        <v>251</v>
      </c>
      <c r="I1059" t="n">
        <v>5</v>
      </c>
      <c r="J1059" t="n">
        <v>940</v>
      </c>
      <c r="K1059" t="s">
        <v>257</v>
      </c>
      <c r="L1059" t="n">
        <v>96</v>
      </c>
      <c r="M1059" t="n">
        <v>5.5</v>
      </c>
      <c r="N1059" t="n">
        <v>10</v>
      </c>
      <c r="O1059" t="s">
        <v>253</v>
      </c>
      <c r="P1059" t="s">
        <v>254</v>
      </c>
      <c r="Q1059" t="s">
        <v>254</v>
      </c>
      <c r="R1059" t="s">
        <v>255</v>
      </c>
      <c r="S1059" t="s">
        <v>251</v>
      </c>
      <c r="T1059" t="n">
        <v>5</v>
      </c>
    </row>
    <row r="1060" spans="1:20">
      <c r="A1060" s="1" t="n">
        <v>35338</v>
      </c>
      <c r="B1060" t="s">
        <v>263</v>
      </c>
      <c r="C1060" t="n">
        <v>1</v>
      </c>
      <c r="D1060" t="n">
        <v>213</v>
      </c>
      <c r="E1060" t="s">
        <v>256</v>
      </c>
      <c r="F1060" t="n">
        <v>3201</v>
      </c>
      <c r="G1060" t="s">
        <v>250</v>
      </c>
      <c r="H1060" t="s">
        <v>251</v>
      </c>
      <c r="I1060" t="n">
        <v>5</v>
      </c>
      <c r="J1060" t="n">
        <v>640</v>
      </c>
      <c r="K1060" t="s">
        <v>298</v>
      </c>
      <c r="L1060" t="n">
        <v>22</v>
      </c>
      <c r="M1060" t="n">
        <v>0</v>
      </c>
      <c r="N1060" t="n">
        <v>0</v>
      </c>
    </row>
    <row r="1061" spans="1:20">
      <c r="A1061" s="1" t="n">
        <v>35369</v>
      </c>
      <c r="B1061" t="s">
        <v>301</v>
      </c>
      <c r="C1061" t="n">
        <v>1</v>
      </c>
      <c r="D1061" t="n">
        <v>20</v>
      </c>
      <c r="E1061" t="s">
        <v>249</v>
      </c>
      <c r="F1061" t="n">
        <v>3201</v>
      </c>
      <c r="G1061" t="s">
        <v>250</v>
      </c>
      <c r="H1061" t="s">
        <v>251</v>
      </c>
      <c r="I1061" t="n">
        <v>5</v>
      </c>
      <c r="J1061" t="n">
        <v>160</v>
      </c>
      <c r="K1061" t="s">
        <v>280</v>
      </c>
      <c r="L1061" t="n">
        <v>727</v>
      </c>
      <c r="M1061" t="n">
        <v>0.04</v>
      </c>
      <c r="N1061" t="n">
        <v>47.4</v>
      </c>
      <c r="O1061" t="s">
        <v>299</v>
      </c>
      <c r="P1061" t="s">
        <v>275</v>
      </c>
      <c r="Q1061" t="s">
        <v>275</v>
      </c>
      <c r="R1061" t="s">
        <v>255</v>
      </c>
      <c r="S1061" t="s">
        <v>251</v>
      </c>
      <c r="T1061" t="n">
        <v>5</v>
      </c>
    </row>
    <row r="1062" spans="1:20">
      <c r="A1062" s="1" t="n">
        <v>35369</v>
      </c>
      <c r="B1062" t="s">
        <v>301</v>
      </c>
      <c r="C1062" t="n">
        <v>2</v>
      </c>
      <c r="D1062" t="n">
        <v>20</v>
      </c>
      <c r="E1062" t="s">
        <v>249</v>
      </c>
      <c r="F1062" t="n">
        <v>3201</v>
      </c>
      <c r="G1062" t="s">
        <v>250</v>
      </c>
      <c r="H1062" t="s">
        <v>251</v>
      </c>
      <c r="I1062" t="n">
        <v>5</v>
      </c>
      <c r="J1062" t="n">
        <v>160</v>
      </c>
      <c r="K1062" t="s">
        <v>280</v>
      </c>
      <c r="L1062" t="n">
        <v>140</v>
      </c>
      <c r="M1062" t="n">
        <v>0.04</v>
      </c>
      <c r="N1062" t="n">
        <v>42.3</v>
      </c>
      <c r="O1062" t="s">
        <v>299</v>
      </c>
      <c r="P1062" t="s">
        <v>275</v>
      </c>
      <c r="Q1062" t="s">
        <v>275</v>
      </c>
      <c r="R1062" t="s">
        <v>255</v>
      </c>
      <c r="S1062" t="s">
        <v>251</v>
      </c>
      <c r="T1062" t="n">
        <v>5</v>
      </c>
    </row>
    <row r="1063" spans="1:20">
      <c r="A1063" s="1" t="n">
        <v>35369</v>
      </c>
      <c r="B1063" t="s">
        <v>301</v>
      </c>
      <c r="C1063" t="n">
        <v>3</v>
      </c>
      <c r="D1063" t="n">
        <v>20</v>
      </c>
      <c r="E1063" t="s">
        <v>249</v>
      </c>
      <c r="F1063" t="n">
        <v>3201</v>
      </c>
      <c r="G1063" t="s">
        <v>250</v>
      </c>
      <c r="H1063" t="s">
        <v>251</v>
      </c>
      <c r="I1063" t="n">
        <v>5</v>
      </c>
      <c r="J1063" t="n">
        <v>160</v>
      </c>
      <c r="K1063" t="s">
        <v>280</v>
      </c>
      <c r="L1063" t="n">
        <v>525</v>
      </c>
      <c r="M1063" t="n">
        <v>0.03</v>
      </c>
      <c r="N1063" t="n">
        <v>54.7</v>
      </c>
      <c r="O1063" t="s">
        <v>299</v>
      </c>
      <c r="P1063" t="s">
        <v>275</v>
      </c>
      <c r="Q1063" t="s">
        <v>275</v>
      </c>
      <c r="R1063" t="s">
        <v>255</v>
      </c>
      <c r="S1063" t="s">
        <v>251</v>
      </c>
      <c r="T1063" t="n">
        <v>5</v>
      </c>
    </row>
    <row r="1064" spans="1:20">
      <c r="A1064" s="1" t="n">
        <v>35369</v>
      </c>
      <c r="B1064" t="s">
        <v>301</v>
      </c>
      <c r="C1064" t="n">
        <v>4</v>
      </c>
      <c r="D1064" t="n">
        <v>20</v>
      </c>
      <c r="E1064" t="s">
        <v>249</v>
      </c>
      <c r="F1064" t="n">
        <v>3201</v>
      </c>
      <c r="G1064" t="s">
        <v>250</v>
      </c>
      <c r="H1064" t="s">
        <v>251</v>
      </c>
      <c r="I1064" t="n">
        <v>5</v>
      </c>
      <c r="J1064" t="n">
        <v>280</v>
      </c>
      <c r="K1064" t="s">
        <v>273</v>
      </c>
      <c r="L1064" t="n">
        <v>660</v>
      </c>
      <c r="M1064" t="n">
        <v>0.1</v>
      </c>
      <c r="N1064" t="n">
        <v>31.5</v>
      </c>
      <c r="O1064" t="s">
        <v>299</v>
      </c>
      <c r="P1064" t="s">
        <v>275</v>
      </c>
      <c r="Q1064" t="s">
        <v>275</v>
      </c>
      <c r="R1064" t="s">
        <v>255</v>
      </c>
      <c r="S1064" t="s">
        <v>251</v>
      </c>
      <c r="T1064" t="n">
        <v>5</v>
      </c>
    </row>
    <row r="1065" spans="1:20">
      <c r="A1065" s="1" t="n">
        <v>35369</v>
      </c>
      <c r="B1065" t="s">
        <v>301</v>
      </c>
      <c r="C1065" t="n">
        <v>5</v>
      </c>
      <c r="D1065" t="n">
        <v>20</v>
      </c>
      <c r="E1065" t="s">
        <v>249</v>
      </c>
      <c r="F1065" t="n">
        <v>3201</v>
      </c>
      <c r="G1065" t="s">
        <v>250</v>
      </c>
      <c r="H1065" t="s">
        <v>251</v>
      </c>
      <c r="I1065" t="n">
        <v>5</v>
      </c>
      <c r="J1065" t="n">
        <v>458</v>
      </c>
      <c r="K1065" t="s">
        <v>252</v>
      </c>
      <c r="L1065" t="n">
        <v>264</v>
      </c>
      <c r="M1065" t="n">
        <v>0.22</v>
      </c>
      <c r="N1065" t="n">
        <v>20.1</v>
      </c>
      <c r="O1065" t="s">
        <v>299</v>
      </c>
      <c r="P1065" t="s">
        <v>275</v>
      </c>
      <c r="Q1065" t="s">
        <v>275</v>
      </c>
      <c r="R1065" t="s">
        <v>255</v>
      </c>
      <c r="S1065" t="s">
        <v>251</v>
      </c>
      <c r="T1065" t="n">
        <v>5</v>
      </c>
    </row>
    <row r="1066" spans="1:20">
      <c r="A1066" s="1" t="n">
        <v>35369</v>
      </c>
      <c r="B1066" t="s">
        <v>248</v>
      </c>
      <c r="C1066" t="n">
        <v>1</v>
      </c>
      <c r="D1066" t="n">
        <v>20</v>
      </c>
      <c r="E1066" t="s">
        <v>249</v>
      </c>
      <c r="F1066" t="n">
        <v>3201</v>
      </c>
      <c r="G1066" t="s">
        <v>250</v>
      </c>
      <c r="H1066" t="s">
        <v>251</v>
      </c>
      <c r="I1066" t="n">
        <v>5</v>
      </c>
      <c r="J1066" t="n">
        <v>458</v>
      </c>
      <c r="K1066" t="s">
        <v>252</v>
      </c>
      <c r="L1066" t="n">
        <v>487</v>
      </c>
      <c r="M1066" t="n">
        <v>0.1</v>
      </c>
      <c r="N1066" t="n">
        <v>34.6</v>
      </c>
      <c r="O1066" t="s">
        <v>253</v>
      </c>
      <c r="P1066" t="s">
        <v>254</v>
      </c>
      <c r="Q1066" t="s">
        <v>254</v>
      </c>
      <c r="R1066" t="s">
        <v>255</v>
      </c>
      <c r="S1066" t="s">
        <v>251</v>
      </c>
      <c r="T1066" t="n">
        <v>5</v>
      </c>
    </row>
    <row r="1067" spans="1:20">
      <c r="A1067" s="1" t="n">
        <v>35369</v>
      </c>
      <c r="B1067" t="s">
        <v>248</v>
      </c>
      <c r="C1067" t="n">
        <v>2</v>
      </c>
      <c r="D1067" t="n">
        <v>20</v>
      </c>
      <c r="E1067" t="s">
        <v>249</v>
      </c>
      <c r="F1067" t="n">
        <v>3201</v>
      </c>
      <c r="G1067" t="s">
        <v>250</v>
      </c>
      <c r="H1067" t="s">
        <v>251</v>
      </c>
      <c r="I1067" t="n">
        <v>5</v>
      </c>
      <c r="J1067" t="n">
        <v>458</v>
      </c>
      <c r="K1067" t="s">
        <v>252</v>
      </c>
      <c r="L1067" t="n">
        <v>240</v>
      </c>
      <c r="M1067" t="n">
        <v>0.1</v>
      </c>
      <c r="N1067" t="n">
        <v>34.7</v>
      </c>
      <c r="O1067" t="s">
        <v>253</v>
      </c>
      <c r="P1067" t="s">
        <v>254</v>
      </c>
      <c r="Q1067" t="s">
        <v>254</v>
      </c>
      <c r="R1067" t="s">
        <v>255</v>
      </c>
      <c r="S1067" t="s">
        <v>251</v>
      </c>
      <c r="T1067" t="n">
        <v>5</v>
      </c>
    </row>
    <row r="1068" spans="1:20">
      <c r="A1068" s="1" t="n">
        <v>35369</v>
      </c>
      <c r="B1068" t="s">
        <v>248</v>
      </c>
      <c r="C1068" t="n">
        <v>3</v>
      </c>
      <c r="D1068" t="n">
        <v>20</v>
      </c>
      <c r="E1068" t="s">
        <v>249</v>
      </c>
      <c r="F1068" t="n">
        <v>3201</v>
      </c>
      <c r="G1068" t="s">
        <v>250</v>
      </c>
      <c r="H1068" t="s">
        <v>251</v>
      </c>
      <c r="I1068" t="n">
        <v>5</v>
      </c>
      <c r="J1068" t="n">
        <v>945</v>
      </c>
      <c r="K1068" t="s">
        <v>304</v>
      </c>
      <c r="L1068" t="n">
        <v>189</v>
      </c>
      <c r="M1068" t="n">
        <v>0.1</v>
      </c>
      <c r="N1068" t="n">
        <v>40.3</v>
      </c>
      <c r="O1068" t="s">
        <v>253</v>
      </c>
      <c r="P1068" t="s">
        <v>254</v>
      </c>
      <c r="Q1068" t="s">
        <v>254</v>
      </c>
      <c r="R1068" t="s">
        <v>255</v>
      </c>
      <c r="S1068" t="s">
        <v>251</v>
      </c>
      <c r="T1068" t="n">
        <v>5</v>
      </c>
    </row>
    <row r="1069" spans="1:20">
      <c r="A1069" s="1" t="n">
        <v>35369</v>
      </c>
      <c r="B1069" t="s">
        <v>248</v>
      </c>
      <c r="C1069" t="n">
        <v>4</v>
      </c>
      <c r="D1069" t="n">
        <v>20</v>
      </c>
      <c r="E1069" t="s">
        <v>249</v>
      </c>
      <c r="F1069" t="n">
        <v>3201</v>
      </c>
      <c r="G1069" t="s">
        <v>250</v>
      </c>
      <c r="H1069" t="s">
        <v>251</v>
      </c>
      <c r="I1069" t="n">
        <v>5</v>
      </c>
      <c r="J1069" t="n">
        <v>945</v>
      </c>
      <c r="K1069" t="s">
        <v>304</v>
      </c>
      <c r="L1069" t="n">
        <v>200</v>
      </c>
      <c r="M1069" t="n">
        <v>0.1</v>
      </c>
      <c r="N1069" t="n">
        <v>40.3</v>
      </c>
      <c r="O1069" t="s">
        <v>253</v>
      </c>
      <c r="P1069" t="s">
        <v>254</v>
      </c>
      <c r="Q1069" t="s">
        <v>254</v>
      </c>
      <c r="R1069" t="s">
        <v>255</v>
      </c>
      <c r="S1069" t="s">
        <v>251</v>
      </c>
      <c r="T1069" t="n">
        <v>5</v>
      </c>
    </row>
    <row r="1070" spans="1:20">
      <c r="A1070" s="1" t="n">
        <v>35369</v>
      </c>
      <c r="B1070" t="s">
        <v>248</v>
      </c>
      <c r="C1070" t="n">
        <v>5</v>
      </c>
      <c r="D1070" t="n">
        <v>20</v>
      </c>
      <c r="E1070" t="s">
        <v>249</v>
      </c>
      <c r="F1070" t="n">
        <v>3201</v>
      </c>
      <c r="G1070" t="s">
        <v>250</v>
      </c>
      <c r="H1070" t="s">
        <v>251</v>
      </c>
      <c r="I1070" t="n">
        <v>5</v>
      </c>
      <c r="J1070" t="n">
        <v>945</v>
      </c>
      <c r="K1070" t="s">
        <v>304</v>
      </c>
      <c r="L1070" t="n">
        <v>187</v>
      </c>
      <c r="M1070" t="n">
        <v>0.1</v>
      </c>
      <c r="N1070" t="n">
        <v>40.3</v>
      </c>
      <c r="O1070" t="s">
        <v>253</v>
      </c>
      <c r="P1070" t="s">
        <v>254</v>
      </c>
      <c r="Q1070" t="s">
        <v>254</v>
      </c>
      <c r="R1070" t="s">
        <v>255</v>
      </c>
      <c r="S1070" t="s">
        <v>251</v>
      </c>
      <c r="T1070" t="n">
        <v>5</v>
      </c>
    </row>
    <row r="1071" spans="1:20">
      <c r="A1071" s="1" t="n">
        <v>35399</v>
      </c>
      <c r="B1071" t="s">
        <v>301</v>
      </c>
      <c r="C1071" t="n">
        <v>1</v>
      </c>
      <c r="D1071" t="n">
        <v>20</v>
      </c>
      <c r="E1071" t="s">
        <v>249</v>
      </c>
      <c r="F1071" t="n">
        <v>3201</v>
      </c>
      <c r="G1071" t="s">
        <v>250</v>
      </c>
      <c r="H1071" t="s">
        <v>251</v>
      </c>
      <c r="I1071" t="n">
        <v>5</v>
      </c>
      <c r="J1071" t="n">
        <v>160</v>
      </c>
      <c r="K1071" t="s">
        <v>280</v>
      </c>
      <c r="L1071" t="n">
        <v>739</v>
      </c>
      <c r="M1071" t="n">
        <v>0.01</v>
      </c>
      <c r="N1071" t="n">
        <v>54.8</v>
      </c>
      <c r="O1071" t="s">
        <v>299</v>
      </c>
      <c r="P1071" t="s">
        <v>275</v>
      </c>
      <c r="Q1071" t="s">
        <v>275</v>
      </c>
      <c r="R1071" t="s">
        <v>255</v>
      </c>
      <c r="S1071" t="s">
        <v>251</v>
      </c>
      <c r="T1071" t="n">
        <v>5</v>
      </c>
    </row>
    <row r="1072" spans="1:20">
      <c r="A1072" s="1" t="n">
        <v>35399</v>
      </c>
      <c r="B1072" t="s">
        <v>301</v>
      </c>
      <c r="C1072" t="n">
        <v>2</v>
      </c>
      <c r="D1072" t="n">
        <v>20</v>
      </c>
      <c r="E1072" t="s">
        <v>249</v>
      </c>
      <c r="F1072" t="n">
        <v>3201</v>
      </c>
      <c r="G1072" t="s">
        <v>250</v>
      </c>
      <c r="H1072" t="s">
        <v>251</v>
      </c>
      <c r="I1072" t="n">
        <v>5</v>
      </c>
      <c r="J1072" t="n">
        <v>458</v>
      </c>
      <c r="K1072" t="s">
        <v>252</v>
      </c>
      <c r="L1072" t="n">
        <v>112</v>
      </c>
      <c r="M1072" t="n">
        <v>0.21</v>
      </c>
      <c r="N1072" t="n">
        <v>20.6</v>
      </c>
      <c r="O1072" t="s">
        <v>299</v>
      </c>
      <c r="P1072" t="s">
        <v>275</v>
      </c>
      <c r="Q1072" t="s">
        <v>275</v>
      </c>
      <c r="R1072" t="s">
        <v>255</v>
      </c>
      <c r="S1072" t="s">
        <v>251</v>
      </c>
      <c r="T1072" t="n">
        <v>5</v>
      </c>
    </row>
    <row r="1073" spans="1:20">
      <c r="A1073" s="1" t="n">
        <v>35399</v>
      </c>
      <c r="B1073" t="s">
        <v>301</v>
      </c>
      <c r="C1073" t="n">
        <v>3</v>
      </c>
      <c r="D1073" t="n">
        <v>20</v>
      </c>
      <c r="E1073" t="s">
        <v>249</v>
      </c>
      <c r="F1073" t="n">
        <v>3201</v>
      </c>
      <c r="G1073" t="s">
        <v>250</v>
      </c>
      <c r="H1073" t="s">
        <v>251</v>
      </c>
      <c r="I1073" t="n">
        <v>5</v>
      </c>
      <c r="J1073" t="n">
        <v>458</v>
      </c>
      <c r="K1073" t="s">
        <v>252</v>
      </c>
      <c r="L1073" t="n">
        <v>243</v>
      </c>
      <c r="M1073" t="n">
        <v>0.22</v>
      </c>
      <c r="N1073" t="n">
        <v>20.2</v>
      </c>
      <c r="O1073" t="s">
        <v>299</v>
      </c>
      <c r="P1073" t="s">
        <v>275</v>
      </c>
      <c r="Q1073" t="s">
        <v>275</v>
      </c>
      <c r="R1073" t="s">
        <v>255</v>
      </c>
      <c r="S1073" t="s">
        <v>251</v>
      </c>
      <c r="T1073" t="n">
        <v>5</v>
      </c>
    </row>
    <row r="1074" spans="1:20">
      <c r="A1074" s="1" t="n">
        <v>35399</v>
      </c>
      <c r="B1074" t="s">
        <v>248</v>
      </c>
      <c r="C1074" t="n">
        <v>1</v>
      </c>
      <c r="D1074" t="n">
        <v>20</v>
      </c>
      <c r="E1074" t="s">
        <v>249</v>
      </c>
      <c r="F1074" t="n">
        <v>3201</v>
      </c>
      <c r="G1074" t="s">
        <v>250</v>
      </c>
      <c r="H1074" t="s">
        <v>251</v>
      </c>
      <c r="I1074" t="n">
        <v>5</v>
      </c>
      <c r="J1074" t="n">
        <v>945</v>
      </c>
      <c r="K1074" t="s">
        <v>304</v>
      </c>
      <c r="L1074" t="n">
        <v>400</v>
      </c>
      <c r="M1074" t="n">
        <v>0.1</v>
      </c>
      <c r="N1074" t="n">
        <v>40.5</v>
      </c>
      <c r="O1074" t="s">
        <v>253</v>
      </c>
      <c r="P1074" t="s">
        <v>254</v>
      </c>
      <c r="Q1074" t="s">
        <v>254</v>
      </c>
      <c r="R1074" t="s">
        <v>255</v>
      </c>
      <c r="S1074" t="s">
        <v>251</v>
      </c>
      <c r="T1074" t="n">
        <v>5</v>
      </c>
    </row>
    <row r="1075" spans="1:20">
      <c r="A1075" s="1" t="n">
        <v>35399</v>
      </c>
      <c r="B1075" t="s">
        <v>248</v>
      </c>
      <c r="C1075" t="n">
        <v>2</v>
      </c>
      <c r="D1075" t="n">
        <v>20</v>
      </c>
      <c r="E1075" t="s">
        <v>249</v>
      </c>
      <c r="F1075" t="n">
        <v>3201</v>
      </c>
      <c r="G1075" t="s">
        <v>250</v>
      </c>
      <c r="H1075" t="s">
        <v>251</v>
      </c>
      <c r="I1075" t="n">
        <v>5</v>
      </c>
      <c r="J1075" t="n">
        <v>945</v>
      </c>
      <c r="K1075" t="s">
        <v>304</v>
      </c>
      <c r="L1075" t="n">
        <v>197</v>
      </c>
      <c r="M1075" t="n">
        <v>0.1</v>
      </c>
      <c r="N1075" t="n">
        <v>40.5</v>
      </c>
      <c r="O1075" t="s">
        <v>253</v>
      </c>
      <c r="P1075" t="s">
        <v>254</v>
      </c>
      <c r="Q1075" t="s">
        <v>254</v>
      </c>
      <c r="R1075" t="s">
        <v>255</v>
      </c>
      <c r="S1075" t="s">
        <v>251</v>
      </c>
      <c r="T1075" t="n">
        <v>5</v>
      </c>
    </row>
    <row r="1076" spans="1:20">
      <c r="A1076" s="1" t="n">
        <v>35399</v>
      </c>
      <c r="B1076" t="s">
        <v>248</v>
      </c>
      <c r="C1076" t="n">
        <v>3</v>
      </c>
      <c r="D1076" t="n">
        <v>20</v>
      </c>
      <c r="E1076" t="s">
        <v>249</v>
      </c>
      <c r="F1076" t="n">
        <v>3201</v>
      </c>
      <c r="G1076" t="s">
        <v>250</v>
      </c>
      <c r="H1076" t="s">
        <v>251</v>
      </c>
      <c r="I1076" t="n">
        <v>5</v>
      </c>
      <c r="J1076" t="n">
        <v>945</v>
      </c>
      <c r="K1076" t="s">
        <v>304</v>
      </c>
      <c r="L1076" t="n">
        <v>100</v>
      </c>
      <c r="M1076" t="n">
        <v>0.1</v>
      </c>
      <c r="N1076" t="n">
        <v>40.7</v>
      </c>
      <c r="O1076" t="s">
        <v>253</v>
      </c>
      <c r="P1076" t="s">
        <v>254</v>
      </c>
      <c r="Q1076" t="s">
        <v>254</v>
      </c>
      <c r="R1076" t="s">
        <v>255</v>
      </c>
      <c r="S1076" t="s">
        <v>251</v>
      </c>
      <c r="T1076" t="n">
        <v>5</v>
      </c>
    </row>
    <row r="1077" spans="1:20">
      <c r="A1077" s="1" t="n">
        <v>35399</v>
      </c>
      <c r="B1077" t="s">
        <v>248</v>
      </c>
      <c r="C1077" t="n">
        <v>4</v>
      </c>
      <c r="D1077" t="n">
        <v>20</v>
      </c>
      <c r="E1077" t="s">
        <v>249</v>
      </c>
      <c r="F1077" t="n">
        <v>3201</v>
      </c>
      <c r="G1077" t="s">
        <v>250</v>
      </c>
      <c r="H1077" t="s">
        <v>251</v>
      </c>
      <c r="I1077" t="n">
        <v>5</v>
      </c>
      <c r="J1077" t="n">
        <v>945</v>
      </c>
      <c r="K1077" t="s">
        <v>304</v>
      </c>
      <c r="L1077" t="n">
        <v>495</v>
      </c>
      <c r="M1077" t="n">
        <v>0.1</v>
      </c>
      <c r="N1077" t="n">
        <v>40.7</v>
      </c>
      <c r="O1077" t="s">
        <v>253</v>
      </c>
      <c r="P1077" t="s">
        <v>254</v>
      </c>
      <c r="Q1077" t="s">
        <v>254</v>
      </c>
      <c r="R1077" t="s">
        <v>255</v>
      </c>
      <c r="S1077" t="s">
        <v>251</v>
      </c>
      <c r="T1077" t="n">
        <v>5</v>
      </c>
    </row>
    <row r="1078" spans="1:20">
      <c r="A1078" s="1" t="n">
        <v>35430</v>
      </c>
      <c r="B1078" t="s">
        <v>301</v>
      </c>
      <c r="C1078" t="n">
        <v>1</v>
      </c>
      <c r="D1078" t="n">
        <v>20</v>
      </c>
      <c r="E1078" t="s">
        <v>249</v>
      </c>
      <c r="F1078" t="n">
        <v>3201</v>
      </c>
      <c r="G1078" t="s">
        <v>250</v>
      </c>
      <c r="H1078" t="s">
        <v>251</v>
      </c>
      <c r="I1078" t="n">
        <v>5</v>
      </c>
      <c r="J1078" t="n">
        <v>160</v>
      </c>
      <c r="K1078" t="s">
        <v>280</v>
      </c>
      <c r="L1078" t="n">
        <v>651</v>
      </c>
      <c r="M1078" t="n">
        <v>0.04</v>
      </c>
      <c r="N1078" t="n">
        <v>47.3</v>
      </c>
      <c r="O1078" t="s">
        <v>299</v>
      </c>
      <c r="P1078" t="s">
        <v>275</v>
      </c>
      <c r="Q1078" t="s">
        <v>275</v>
      </c>
      <c r="R1078" t="s">
        <v>255</v>
      </c>
      <c r="S1078" t="s">
        <v>251</v>
      </c>
      <c r="T1078" t="n">
        <v>5</v>
      </c>
    </row>
    <row r="1079" spans="1:20">
      <c r="A1079" s="1" t="n">
        <v>35430</v>
      </c>
      <c r="B1079" t="s">
        <v>301</v>
      </c>
      <c r="C1079" t="n">
        <v>2</v>
      </c>
      <c r="D1079" t="n">
        <v>20</v>
      </c>
      <c r="E1079" t="s">
        <v>249</v>
      </c>
      <c r="F1079" t="n">
        <v>3201</v>
      </c>
      <c r="G1079" t="s">
        <v>250</v>
      </c>
      <c r="H1079" t="s">
        <v>251</v>
      </c>
      <c r="I1079" t="n">
        <v>5</v>
      </c>
      <c r="J1079" t="n">
        <v>280</v>
      </c>
      <c r="K1079" t="s">
        <v>273</v>
      </c>
      <c r="L1079" t="n">
        <v>465</v>
      </c>
      <c r="M1079" t="n">
        <v>0.1</v>
      </c>
      <c r="N1079" t="n">
        <v>37</v>
      </c>
      <c r="O1079" t="s">
        <v>299</v>
      </c>
      <c r="P1079" t="s">
        <v>275</v>
      </c>
      <c r="Q1079" t="s">
        <v>275</v>
      </c>
      <c r="R1079" t="s">
        <v>255</v>
      </c>
      <c r="S1079" t="s">
        <v>251</v>
      </c>
      <c r="T1079" t="n">
        <v>5</v>
      </c>
    </row>
    <row r="1080" spans="1:20">
      <c r="A1080" s="1" t="n">
        <v>35430</v>
      </c>
      <c r="B1080" t="s">
        <v>301</v>
      </c>
      <c r="C1080" t="n">
        <v>3</v>
      </c>
      <c r="D1080" t="n">
        <v>20</v>
      </c>
      <c r="E1080" t="s">
        <v>249</v>
      </c>
      <c r="F1080" t="n">
        <v>3201</v>
      </c>
      <c r="G1080" t="s">
        <v>250</v>
      </c>
      <c r="H1080" t="s">
        <v>251</v>
      </c>
      <c r="I1080" t="n">
        <v>5</v>
      </c>
      <c r="J1080" t="n">
        <v>458</v>
      </c>
      <c r="K1080" t="s">
        <v>252</v>
      </c>
      <c r="L1080" t="n">
        <v>250</v>
      </c>
      <c r="M1080" t="n">
        <v>0.22</v>
      </c>
      <c r="N1080" t="n">
        <v>21</v>
      </c>
      <c r="O1080" t="s">
        <v>299</v>
      </c>
      <c r="P1080" t="s">
        <v>275</v>
      </c>
      <c r="Q1080" t="s">
        <v>275</v>
      </c>
      <c r="R1080" t="s">
        <v>255</v>
      </c>
      <c r="S1080" t="s">
        <v>251</v>
      </c>
      <c r="T1080" t="n">
        <v>5</v>
      </c>
    </row>
    <row r="1081" spans="1:20">
      <c r="A1081" s="1" t="n">
        <v>35430</v>
      </c>
      <c r="B1081" t="s">
        <v>248</v>
      </c>
      <c r="C1081" t="n">
        <v>1</v>
      </c>
      <c r="D1081" t="n">
        <v>20</v>
      </c>
      <c r="E1081" t="s">
        <v>249</v>
      </c>
      <c r="F1081" t="n">
        <v>3201</v>
      </c>
      <c r="G1081" t="s">
        <v>250</v>
      </c>
      <c r="H1081" t="s">
        <v>251</v>
      </c>
      <c r="I1081" t="n">
        <v>5</v>
      </c>
      <c r="J1081" t="n">
        <v>458</v>
      </c>
      <c r="K1081" t="s">
        <v>252</v>
      </c>
      <c r="L1081" t="n">
        <v>544</v>
      </c>
      <c r="M1081" t="n">
        <v>0.1</v>
      </c>
      <c r="N1081" t="n">
        <v>35.5</v>
      </c>
      <c r="O1081" t="s">
        <v>253</v>
      </c>
      <c r="P1081" t="s">
        <v>254</v>
      </c>
      <c r="Q1081" t="s">
        <v>254</v>
      </c>
      <c r="R1081" t="s">
        <v>255</v>
      </c>
      <c r="S1081" t="s">
        <v>251</v>
      </c>
      <c r="T1081" t="n">
        <v>5</v>
      </c>
    </row>
    <row r="1082" spans="1:20">
      <c r="A1082" s="1" t="n">
        <v>35430</v>
      </c>
      <c r="B1082" t="s">
        <v>248</v>
      </c>
      <c r="C1082" t="n">
        <v>2</v>
      </c>
      <c r="D1082" t="n">
        <v>213</v>
      </c>
      <c r="E1082" t="s">
        <v>256</v>
      </c>
      <c r="F1082" t="n">
        <v>3201</v>
      </c>
      <c r="G1082" t="s">
        <v>250</v>
      </c>
      <c r="H1082" t="s">
        <v>251</v>
      </c>
      <c r="I1082" t="n">
        <v>5</v>
      </c>
      <c r="J1082" t="n">
        <v>795</v>
      </c>
      <c r="K1082" t="s">
        <v>262</v>
      </c>
      <c r="L1082" t="n">
        <v>21</v>
      </c>
      <c r="M1082" t="n">
        <v>0</v>
      </c>
      <c r="N1082" t="n">
        <v>0</v>
      </c>
    </row>
    <row r="1083" spans="1:20">
      <c r="A1083" s="1" t="n">
        <v>35430</v>
      </c>
      <c r="B1083" t="s">
        <v>248</v>
      </c>
      <c r="C1083" t="n">
        <v>3</v>
      </c>
      <c r="D1083" t="n">
        <v>20</v>
      </c>
      <c r="E1083" t="s">
        <v>249</v>
      </c>
      <c r="F1083" t="n">
        <v>3201</v>
      </c>
      <c r="G1083" t="s">
        <v>250</v>
      </c>
      <c r="H1083" t="s">
        <v>251</v>
      </c>
      <c r="I1083" t="n">
        <v>5</v>
      </c>
      <c r="J1083" t="n">
        <v>458</v>
      </c>
      <c r="K1083" t="s">
        <v>252</v>
      </c>
      <c r="L1083" t="n">
        <v>212</v>
      </c>
      <c r="M1083" t="n">
        <v>0.02</v>
      </c>
      <c r="N1083" t="n">
        <v>45.2</v>
      </c>
      <c r="O1083" t="s">
        <v>253</v>
      </c>
      <c r="P1083" t="s">
        <v>254</v>
      </c>
      <c r="Q1083" t="s">
        <v>254</v>
      </c>
      <c r="R1083" t="s">
        <v>255</v>
      </c>
      <c r="S1083" t="s">
        <v>251</v>
      </c>
      <c r="T1083" t="n">
        <v>5</v>
      </c>
    </row>
    <row r="1084" spans="1:20">
      <c r="A1084" s="1" t="n">
        <v>35430</v>
      </c>
      <c r="B1084" t="s">
        <v>248</v>
      </c>
      <c r="C1084" t="n">
        <v>4</v>
      </c>
      <c r="D1084" t="n">
        <v>850</v>
      </c>
      <c r="E1084" t="s">
        <v>302</v>
      </c>
      <c r="F1084" t="n">
        <v>3201</v>
      </c>
      <c r="G1084" t="s">
        <v>250</v>
      </c>
      <c r="H1084" t="s">
        <v>251</v>
      </c>
      <c r="I1084" t="n">
        <v>5</v>
      </c>
      <c r="J1084" t="n">
        <v>458</v>
      </c>
      <c r="K1084" t="s">
        <v>252</v>
      </c>
      <c r="L1084" t="n">
        <v>197</v>
      </c>
      <c r="M1084" t="n">
        <v>0</v>
      </c>
      <c r="N1084" t="n">
        <v>0</v>
      </c>
      <c r="O1084" t="s">
        <v>253</v>
      </c>
      <c r="P1084" t="s">
        <v>254</v>
      </c>
      <c r="Q1084" t="s">
        <v>254</v>
      </c>
      <c r="R1084" t="s">
        <v>255</v>
      </c>
      <c r="S1084" t="s">
        <v>251</v>
      </c>
      <c r="T1084" t="n">
        <v>5</v>
      </c>
    </row>
    <row r="1085" spans="1:20">
      <c r="A1085" s="1" t="n">
        <v>35430</v>
      </c>
      <c r="B1085" t="s">
        <v>248</v>
      </c>
      <c r="C1085" t="n">
        <v>5</v>
      </c>
      <c r="D1085" t="n">
        <v>850</v>
      </c>
      <c r="E1085" t="s">
        <v>302</v>
      </c>
      <c r="F1085" t="n">
        <v>3201</v>
      </c>
      <c r="G1085" t="s">
        <v>250</v>
      </c>
      <c r="H1085" t="s">
        <v>251</v>
      </c>
      <c r="I1085" t="n">
        <v>5</v>
      </c>
      <c r="J1085" t="n">
        <v>458</v>
      </c>
      <c r="K1085" t="s">
        <v>252</v>
      </c>
      <c r="L1085" t="n">
        <v>106</v>
      </c>
      <c r="M1085" t="n">
        <v>0</v>
      </c>
      <c r="N1085" t="n">
        <v>0</v>
      </c>
      <c r="O1085" t="s">
        <v>253</v>
      </c>
      <c r="P1085" t="s">
        <v>254</v>
      </c>
      <c r="Q1085" t="s">
        <v>254</v>
      </c>
      <c r="R1085" t="s">
        <v>255</v>
      </c>
      <c r="S1085" t="s">
        <v>251</v>
      </c>
      <c r="T1085" t="n">
        <v>5</v>
      </c>
    </row>
    <row r="1086" spans="1:20">
      <c r="A1086" s="1" t="n">
        <v>35461</v>
      </c>
      <c r="B1086" t="s">
        <v>301</v>
      </c>
      <c r="C1086" t="n">
        <v>1</v>
      </c>
      <c r="D1086" t="n">
        <v>20</v>
      </c>
      <c r="E1086" t="s">
        <v>249</v>
      </c>
      <c r="F1086" t="n">
        <v>3201</v>
      </c>
      <c r="G1086" t="s">
        <v>250</v>
      </c>
      <c r="H1086" t="s">
        <v>251</v>
      </c>
      <c r="I1086" t="n">
        <v>5</v>
      </c>
      <c r="J1086" t="n">
        <v>160</v>
      </c>
      <c r="K1086" t="s">
        <v>280</v>
      </c>
      <c r="L1086" t="n">
        <v>654</v>
      </c>
      <c r="M1086" t="n">
        <v>0.01</v>
      </c>
      <c r="N1086" t="n">
        <v>54.5</v>
      </c>
      <c r="O1086" t="s">
        <v>299</v>
      </c>
      <c r="P1086" t="s">
        <v>275</v>
      </c>
      <c r="Q1086" t="s">
        <v>275</v>
      </c>
      <c r="R1086" t="s">
        <v>255</v>
      </c>
      <c r="S1086" t="s">
        <v>251</v>
      </c>
      <c r="T1086" t="n">
        <v>5</v>
      </c>
    </row>
    <row r="1087" spans="1:20">
      <c r="A1087" s="1" t="n">
        <v>35461</v>
      </c>
      <c r="B1087" t="s">
        <v>301</v>
      </c>
      <c r="C1087" t="n">
        <v>2</v>
      </c>
      <c r="D1087" t="n">
        <v>20</v>
      </c>
      <c r="E1087" t="s">
        <v>249</v>
      </c>
      <c r="F1087" t="n">
        <v>3201</v>
      </c>
      <c r="G1087" t="s">
        <v>250</v>
      </c>
      <c r="H1087" t="s">
        <v>251</v>
      </c>
      <c r="I1087" t="n">
        <v>5</v>
      </c>
      <c r="J1087" t="n">
        <v>458</v>
      </c>
      <c r="K1087" t="s">
        <v>252</v>
      </c>
      <c r="L1087" t="n">
        <v>364</v>
      </c>
      <c r="M1087" t="n">
        <v>0.22</v>
      </c>
      <c r="N1087" t="n">
        <v>19.7</v>
      </c>
      <c r="O1087" t="s">
        <v>299</v>
      </c>
      <c r="P1087" t="s">
        <v>275</v>
      </c>
      <c r="Q1087" t="s">
        <v>275</v>
      </c>
      <c r="R1087" t="s">
        <v>255</v>
      </c>
      <c r="S1087" t="s">
        <v>251</v>
      </c>
      <c r="T1087" t="n">
        <v>5</v>
      </c>
    </row>
    <row r="1088" spans="1:20">
      <c r="A1088" s="1" t="n">
        <v>35461</v>
      </c>
      <c r="B1088" t="s">
        <v>301</v>
      </c>
      <c r="C1088" t="n">
        <v>3</v>
      </c>
      <c r="D1088" t="n">
        <v>20</v>
      </c>
      <c r="E1088" t="s">
        <v>249</v>
      </c>
      <c r="F1088" t="n">
        <v>3201</v>
      </c>
      <c r="G1088" t="s">
        <v>250</v>
      </c>
      <c r="H1088" t="s">
        <v>251</v>
      </c>
      <c r="I1088" t="n">
        <v>5</v>
      </c>
      <c r="J1088" t="n">
        <v>280</v>
      </c>
      <c r="K1088" t="s">
        <v>273</v>
      </c>
      <c r="L1088" t="n">
        <v>660</v>
      </c>
      <c r="M1088" t="n">
        <v>0.11</v>
      </c>
      <c r="N1088" t="n">
        <v>30.5</v>
      </c>
      <c r="O1088" t="s">
        <v>299</v>
      </c>
      <c r="P1088" t="s">
        <v>275</v>
      </c>
      <c r="Q1088" t="s">
        <v>275</v>
      </c>
      <c r="R1088" t="s">
        <v>255</v>
      </c>
      <c r="S1088" t="s">
        <v>251</v>
      </c>
      <c r="T1088" t="n">
        <v>5</v>
      </c>
    </row>
    <row r="1089" spans="1:20">
      <c r="A1089" s="1" t="n">
        <v>35461</v>
      </c>
      <c r="B1089" t="s">
        <v>248</v>
      </c>
      <c r="C1089" t="n">
        <v>1</v>
      </c>
      <c r="D1089" t="n">
        <v>20</v>
      </c>
      <c r="E1089" t="s">
        <v>249</v>
      </c>
      <c r="F1089" t="n">
        <v>3201</v>
      </c>
      <c r="G1089" t="s">
        <v>250</v>
      </c>
      <c r="H1089" t="s">
        <v>251</v>
      </c>
      <c r="I1089" t="n">
        <v>5</v>
      </c>
      <c r="J1089" t="n">
        <v>458</v>
      </c>
      <c r="K1089" t="s">
        <v>252</v>
      </c>
      <c r="L1089" t="n">
        <v>91</v>
      </c>
      <c r="M1089" t="n">
        <v>0.2</v>
      </c>
      <c r="N1089" t="n">
        <v>21.1</v>
      </c>
      <c r="O1089" t="s">
        <v>253</v>
      </c>
      <c r="P1089" t="s">
        <v>254</v>
      </c>
      <c r="Q1089" t="s">
        <v>254</v>
      </c>
      <c r="R1089" t="s">
        <v>255</v>
      </c>
      <c r="S1089" t="s">
        <v>251</v>
      </c>
      <c r="T1089" t="n">
        <v>5</v>
      </c>
    </row>
    <row r="1090" spans="1:20">
      <c r="A1090" s="1" t="n">
        <v>35461</v>
      </c>
      <c r="B1090" t="s">
        <v>248</v>
      </c>
      <c r="C1090" t="n">
        <v>2</v>
      </c>
      <c r="D1090" t="n">
        <v>20</v>
      </c>
      <c r="E1090" t="s">
        <v>249</v>
      </c>
      <c r="F1090" t="n">
        <v>3201</v>
      </c>
      <c r="G1090" t="s">
        <v>250</v>
      </c>
      <c r="H1090" t="s">
        <v>251</v>
      </c>
      <c r="I1090" t="n">
        <v>5</v>
      </c>
      <c r="J1090" t="n">
        <v>458</v>
      </c>
      <c r="K1090" t="s">
        <v>252</v>
      </c>
      <c r="L1090" t="n">
        <v>329</v>
      </c>
      <c r="M1090" t="n">
        <v>0.1</v>
      </c>
      <c r="N1090" t="n">
        <v>34.7</v>
      </c>
      <c r="O1090" t="s">
        <v>253</v>
      </c>
      <c r="P1090" t="s">
        <v>254</v>
      </c>
      <c r="Q1090" t="s">
        <v>254</v>
      </c>
      <c r="R1090" t="s">
        <v>255</v>
      </c>
      <c r="S1090" t="s">
        <v>251</v>
      </c>
      <c r="T1090" t="n">
        <v>5</v>
      </c>
    </row>
    <row r="1091" spans="1:20">
      <c r="A1091" s="1" t="n">
        <v>35461</v>
      </c>
      <c r="B1091" t="s">
        <v>248</v>
      </c>
      <c r="C1091" t="n">
        <v>3</v>
      </c>
      <c r="D1091" t="n">
        <v>20</v>
      </c>
      <c r="E1091" t="s">
        <v>249</v>
      </c>
      <c r="F1091" t="n">
        <v>3201</v>
      </c>
      <c r="G1091" t="s">
        <v>250</v>
      </c>
      <c r="H1091" t="s">
        <v>251</v>
      </c>
      <c r="I1091" t="n">
        <v>5</v>
      </c>
      <c r="J1091" t="n">
        <v>458</v>
      </c>
      <c r="K1091" t="s">
        <v>252</v>
      </c>
      <c r="L1091" t="n">
        <v>166</v>
      </c>
      <c r="M1091" t="n">
        <v>0.01</v>
      </c>
      <c r="N1091" t="n">
        <v>45.7</v>
      </c>
      <c r="O1091" t="s">
        <v>253</v>
      </c>
      <c r="P1091" t="s">
        <v>254</v>
      </c>
      <c r="Q1091" t="s">
        <v>254</v>
      </c>
      <c r="R1091" t="s">
        <v>255</v>
      </c>
      <c r="S1091" t="s">
        <v>251</v>
      </c>
      <c r="T1091" t="n">
        <v>5</v>
      </c>
    </row>
    <row r="1092" spans="1:20">
      <c r="A1092" s="1" t="n">
        <v>35461</v>
      </c>
      <c r="B1092" t="s">
        <v>248</v>
      </c>
      <c r="C1092" t="n">
        <v>4</v>
      </c>
      <c r="D1092" t="n">
        <v>20</v>
      </c>
      <c r="E1092" t="s">
        <v>249</v>
      </c>
      <c r="F1092" t="n">
        <v>3201</v>
      </c>
      <c r="G1092" t="s">
        <v>250</v>
      </c>
      <c r="H1092" t="s">
        <v>251</v>
      </c>
      <c r="I1092" t="n">
        <v>5</v>
      </c>
      <c r="J1092" t="n">
        <v>458</v>
      </c>
      <c r="K1092" t="s">
        <v>252</v>
      </c>
      <c r="L1092" t="n">
        <v>218</v>
      </c>
      <c r="M1092" t="n">
        <v>0.07000000000000001</v>
      </c>
      <c r="N1092" t="n">
        <v>32.1</v>
      </c>
      <c r="O1092" t="s">
        <v>253</v>
      </c>
      <c r="P1092" t="s">
        <v>254</v>
      </c>
      <c r="Q1092" t="s">
        <v>254</v>
      </c>
      <c r="R1092" t="s">
        <v>255</v>
      </c>
      <c r="S1092" t="s">
        <v>251</v>
      </c>
      <c r="T1092" t="n">
        <v>5</v>
      </c>
    </row>
    <row r="1093" spans="1:20">
      <c r="A1093" s="1" t="n">
        <v>35461</v>
      </c>
      <c r="B1093" t="s">
        <v>248</v>
      </c>
      <c r="C1093" t="n">
        <v>5</v>
      </c>
      <c r="D1093" t="n">
        <v>20</v>
      </c>
      <c r="E1093" t="s">
        <v>249</v>
      </c>
      <c r="F1093" t="n">
        <v>3201</v>
      </c>
      <c r="G1093" t="s">
        <v>250</v>
      </c>
      <c r="H1093" t="s">
        <v>251</v>
      </c>
      <c r="I1093" t="n">
        <v>5</v>
      </c>
      <c r="J1093" t="n">
        <v>945</v>
      </c>
      <c r="K1093" t="s">
        <v>304</v>
      </c>
      <c r="L1093" t="n">
        <v>526</v>
      </c>
      <c r="M1093" t="n">
        <v>0.1</v>
      </c>
      <c r="N1093" t="n">
        <v>40.7</v>
      </c>
      <c r="O1093" t="s">
        <v>253</v>
      </c>
      <c r="P1093" t="s">
        <v>254</v>
      </c>
      <c r="Q1093" t="s">
        <v>254</v>
      </c>
      <c r="R1093" t="s">
        <v>255</v>
      </c>
      <c r="S1093" t="s">
        <v>251</v>
      </c>
      <c r="T1093" t="n">
        <v>5</v>
      </c>
    </row>
    <row r="1094" spans="1:20">
      <c r="A1094" s="1" t="n">
        <v>35461</v>
      </c>
      <c r="B1094" t="s">
        <v>258</v>
      </c>
      <c r="C1094" t="n">
        <v>1</v>
      </c>
      <c r="D1094" t="n">
        <v>213</v>
      </c>
      <c r="E1094" t="s">
        <v>256</v>
      </c>
      <c r="F1094" t="n">
        <v>3201</v>
      </c>
      <c r="G1094" t="s">
        <v>250</v>
      </c>
      <c r="H1094" t="s">
        <v>251</v>
      </c>
      <c r="I1094" t="n">
        <v>5</v>
      </c>
      <c r="J1094" t="n">
        <v>940</v>
      </c>
      <c r="K1094" t="s">
        <v>257</v>
      </c>
      <c r="L1094" t="n">
        <v>1</v>
      </c>
      <c r="M1094" t="n">
        <v>0</v>
      </c>
      <c r="N1094" t="n">
        <v>0</v>
      </c>
    </row>
    <row r="1095" spans="1:20">
      <c r="A1095" s="1" t="n">
        <v>35461</v>
      </c>
      <c r="B1095" t="s">
        <v>258</v>
      </c>
      <c r="C1095" t="n">
        <v>2</v>
      </c>
      <c r="D1095" t="n">
        <v>213</v>
      </c>
      <c r="E1095" t="s">
        <v>256</v>
      </c>
      <c r="F1095" t="n">
        <v>3201</v>
      </c>
      <c r="G1095" t="s">
        <v>250</v>
      </c>
      <c r="H1095" t="s">
        <v>251</v>
      </c>
      <c r="I1095" t="n">
        <v>5</v>
      </c>
      <c r="J1095" t="n">
        <v>940</v>
      </c>
      <c r="K1095" t="s">
        <v>257</v>
      </c>
      <c r="L1095" t="n">
        <v>1</v>
      </c>
      <c r="M1095" t="n">
        <v>0</v>
      </c>
      <c r="N1095" t="n">
        <v>0</v>
      </c>
    </row>
    <row r="1096" spans="1:20">
      <c r="A1096" s="1" t="n">
        <v>35461</v>
      </c>
      <c r="B1096" t="s">
        <v>258</v>
      </c>
      <c r="C1096" t="n">
        <v>3</v>
      </c>
      <c r="D1096" t="n">
        <v>213</v>
      </c>
      <c r="E1096" t="s">
        <v>256</v>
      </c>
      <c r="F1096" t="n">
        <v>3201</v>
      </c>
      <c r="G1096" t="s">
        <v>250</v>
      </c>
      <c r="H1096" t="s">
        <v>251</v>
      </c>
      <c r="I1096" t="n">
        <v>5</v>
      </c>
      <c r="J1096" t="n">
        <v>940</v>
      </c>
      <c r="K1096" t="s">
        <v>257</v>
      </c>
      <c r="L1096" t="n">
        <v>1</v>
      </c>
      <c r="M1096" t="n">
        <v>0</v>
      </c>
      <c r="N1096" t="n">
        <v>0</v>
      </c>
    </row>
    <row r="1097" spans="1:20">
      <c r="A1097" s="1" t="n">
        <v>35461</v>
      </c>
      <c r="B1097" t="s">
        <v>258</v>
      </c>
      <c r="C1097" t="n">
        <v>4</v>
      </c>
      <c r="D1097" t="n">
        <v>213</v>
      </c>
      <c r="E1097" t="s">
        <v>256</v>
      </c>
      <c r="F1097" t="n">
        <v>3201</v>
      </c>
      <c r="G1097" t="s">
        <v>250</v>
      </c>
      <c r="H1097" t="s">
        <v>251</v>
      </c>
      <c r="I1097" t="n">
        <v>5</v>
      </c>
      <c r="J1097" t="n">
        <v>940</v>
      </c>
      <c r="K1097" t="s">
        <v>257</v>
      </c>
      <c r="L1097" t="n">
        <v>1</v>
      </c>
      <c r="M1097" t="n">
        <v>0</v>
      </c>
      <c r="N1097" t="n">
        <v>0</v>
      </c>
    </row>
    <row r="1098" spans="1:20">
      <c r="A1098" s="1" t="n">
        <v>35489</v>
      </c>
      <c r="B1098" t="s">
        <v>301</v>
      </c>
      <c r="C1098" t="n">
        <v>1</v>
      </c>
      <c r="D1098" t="n">
        <v>216</v>
      </c>
      <c r="E1098" t="s">
        <v>286</v>
      </c>
      <c r="F1098" t="n">
        <v>3201</v>
      </c>
      <c r="G1098" t="s">
        <v>250</v>
      </c>
      <c r="H1098" t="s">
        <v>251</v>
      </c>
      <c r="I1098" t="n">
        <v>5</v>
      </c>
      <c r="J1098" t="n">
        <v>78</v>
      </c>
      <c r="K1098" t="s">
        <v>271</v>
      </c>
      <c r="L1098" t="n">
        <v>136</v>
      </c>
      <c r="M1098" t="n">
        <v>0</v>
      </c>
      <c r="N1098" t="n">
        <v>0</v>
      </c>
    </row>
    <row r="1099" spans="1:20">
      <c r="A1099" s="1" t="n">
        <v>35489</v>
      </c>
      <c r="B1099" t="s">
        <v>301</v>
      </c>
      <c r="C1099" t="n">
        <v>2</v>
      </c>
      <c r="D1099" t="n">
        <v>20</v>
      </c>
      <c r="E1099" t="s">
        <v>249</v>
      </c>
      <c r="F1099" t="n">
        <v>3201</v>
      </c>
      <c r="G1099" t="s">
        <v>250</v>
      </c>
      <c r="H1099" t="s">
        <v>251</v>
      </c>
      <c r="I1099" t="n">
        <v>5</v>
      </c>
      <c r="J1099" t="n">
        <v>280</v>
      </c>
      <c r="K1099" t="s">
        <v>273</v>
      </c>
      <c r="L1099" t="n">
        <v>708</v>
      </c>
      <c r="M1099" t="n">
        <v>0.11</v>
      </c>
      <c r="N1099" t="n">
        <v>30.1</v>
      </c>
      <c r="O1099" t="s">
        <v>299</v>
      </c>
      <c r="P1099" t="s">
        <v>275</v>
      </c>
      <c r="Q1099" t="s">
        <v>275</v>
      </c>
      <c r="R1099" t="s">
        <v>255</v>
      </c>
      <c r="S1099" t="s">
        <v>251</v>
      </c>
      <c r="T1099" t="n">
        <v>5</v>
      </c>
    </row>
    <row r="1100" spans="1:20">
      <c r="A1100" s="1" t="n">
        <v>35489</v>
      </c>
      <c r="B1100" t="s">
        <v>301</v>
      </c>
      <c r="C1100" t="n">
        <v>3</v>
      </c>
      <c r="D1100" t="n">
        <v>20</v>
      </c>
      <c r="E1100" t="s">
        <v>249</v>
      </c>
      <c r="F1100" t="n">
        <v>3201</v>
      </c>
      <c r="G1100" t="s">
        <v>250</v>
      </c>
      <c r="H1100" t="s">
        <v>251</v>
      </c>
      <c r="I1100" t="n">
        <v>5</v>
      </c>
      <c r="J1100" t="n">
        <v>458</v>
      </c>
      <c r="K1100" t="s">
        <v>252</v>
      </c>
      <c r="L1100" t="n">
        <v>323</v>
      </c>
      <c r="M1100" t="n">
        <v>0.21</v>
      </c>
      <c r="N1100" t="n">
        <v>20.2</v>
      </c>
      <c r="O1100" t="s">
        <v>299</v>
      </c>
      <c r="P1100" t="s">
        <v>275</v>
      </c>
      <c r="Q1100" t="s">
        <v>275</v>
      </c>
      <c r="R1100" t="s">
        <v>255</v>
      </c>
      <c r="S1100" t="s">
        <v>251</v>
      </c>
      <c r="T1100" t="n">
        <v>5</v>
      </c>
    </row>
    <row r="1101" spans="1:20">
      <c r="A1101" s="1" t="n">
        <v>35489</v>
      </c>
      <c r="B1101" t="s">
        <v>301</v>
      </c>
      <c r="C1101" t="n">
        <v>4</v>
      </c>
      <c r="D1101" t="n">
        <v>20</v>
      </c>
      <c r="E1101" t="s">
        <v>249</v>
      </c>
      <c r="F1101" t="n">
        <v>3201</v>
      </c>
      <c r="G1101" t="s">
        <v>250</v>
      </c>
      <c r="H1101" t="s">
        <v>251</v>
      </c>
      <c r="I1101" t="n">
        <v>5</v>
      </c>
      <c r="J1101" t="n">
        <v>458</v>
      </c>
      <c r="K1101" t="s">
        <v>252</v>
      </c>
      <c r="L1101" t="n">
        <v>180</v>
      </c>
      <c r="M1101" t="n">
        <v>0.11</v>
      </c>
      <c r="N1101" t="n">
        <v>38</v>
      </c>
      <c r="O1101" t="s">
        <v>299</v>
      </c>
      <c r="P1101" t="s">
        <v>275</v>
      </c>
      <c r="Q1101" t="s">
        <v>275</v>
      </c>
      <c r="R1101" t="s">
        <v>255</v>
      </c>
      <c r="S1101" t="s">
        <v>251</v>
      </c>
      <c r="T1101" t="n">
        <v>5</v>
      </c>
    </row>
    <row r="1102" spans="1:20">
      <c r="A1102" s="1" t="n">
        <v>35489</v>
      </c>
      <c r="B1102" t="s">
        <v>301</v>
      </c>
      <c r="C1102" t="n">
        <v>5</v>
      </c>
      <c r="D1102" t="n">
        <v>20</v>
      </c>
      <c r="E1102" t="s">
        <v>249</v>
      </c>
      <c r="F1102" t="n">
        <v>3201</v>
      </c>
      <c r="G1102" t="s">
        <v>250</v>
      </c>
      <c r="H1102" t="s">
        <v>251</v>
      </c>
      <c r="I1102" t="n">
        <v>5</v>
      </c>
      <c r="J1102" t="n">
        <v>580</v>
      </c>
      <c r="K1102" t="s">
        <v>270</v>
      </c>
      <c r="L1102" t="n">
        <v>208</v>
      </c>
      <c r="M1102" t="n">
        <v>0.03</v>
      </c>
      <c r="N1102" t="n">
        <v>45.7</v>
      </c>
      <c r="O1102" t="s">
        <v>299</v>
      </c>
      <c r="P1102" t="s">
        <v>275</v>
      </c>
      <c r="Q1102" t="s">
        <v>275</v>
      </c>
      <c r="R1102" t="s">
        <v>255</v>
      </c>
      <c r="S1102" t="s">
        <v>251</v>
      </c>
      <c r="T1102" t="n">
        <v>5</v>
      </c>
    </row>
    <row r="1103" spans="1:20">
      <c r="A1103" s="1" t="n">
        <v>35489</v>
      </c>
      <c r="B1103" t="s">
        <v>248</v>
      </c>
      <c r="C1103" t="n">
        <v>1</v>
      </c>
      <c r="D1103" t="n">
        <v>20</v>
      </c>
      <c r="E1103" t="s">
        <v>249</v>
      </c>
      <c r="F1103" t="n">
        <v>3201</v>
      </c>
      <c r="G1103" t="s">
        <v>250</v>
      </c>
      <c r="H1103" t="s">
        <v>251</v>
      </c>
      <c r="I1103" t="n">
        <v>5</v>
      </c>
      <c r="J1103" t="n">
        <v>458</v>
      </c>
      <c r="K1103" t="s">
        <v>252</v>
      </c>
      <c r="L1103" t="n">
        <v>400</v>
      </c>
      <c r="M1103" t="n">
        <v>0.1</v>
      </c>
      <c r="N1103" t="n">
        <v>35.1</v>
      </c>
      <c r="O1103" t="s">
        <v>253</v>
      </c>
      <c r="P1103" t="s">
        <v>254</v>
      </c>
      <c r="Q1103" t="s">
        <v>254</v>
      </c>
      <c r="R1103" t="s">
        <v>255</v>
      </c>
      <c r="S1103" t="s">
        <v>251</v>
      </c>
      <c r="T1103" t="n">
        <v>5</v>
      </c>
    </row>
    <row r="1104" spans="1:20">
      <c r="A1104" s="1" t="n">
        <v>35489</v>
      </c>
      <c r="B1104" t="s">
        <v>248</v>
      </c>
      <c r="C1104" t="n">
        <v>2</v>
      </c>
      <c r="D1104" t="n">
        <v>508</v>
      </c>
      <c r="E1104" t="s">
        <v>268</v>
      </c>
      <c r="F1104" t="n">
        <v>3201</v>
      </c>
      <c r="G1104" t="s">
        <v>250</v>
      </c>
      <c r="H1104" t="s">
        <v>251</v>
      </c>
      <c r="I1104" t="n">
        <v>5</v>
      </c>
      <c r="J1104" t="n">
        <v>458</v>
      </c>
      <c r="K1104" t="s">
        <v>252</v>
      </c>
      <c r="L1104" t="n">
        <v>158</v>
      </c>
      <c r="M1104" t="n">
        <v>0.18</v>
      </c>
      <c r="N1104" t="n">
        <v>0</v>
      </c>
    </row>
    <row r="1105" spans="1:20">
      <c r="A1105" s="1" t="n">
        <v>35489</v>
      </c>
      <c r="B1105" t="s">
        <v>248</v>
      </c>
      <c r="C1105" t="n">
        <v>3</v>
      </c>
      <c r="D1105" t="n">
        <v>20</v>
      </c>
      <c r="E1105" t="s">
        <v>249</v>
      </c>
      <c r="F1105" t="n">
        <v>3201</v>
      </c>
      <c r="G1105" t="s">
        <v>250</v>
      </c>
      <c r="H1105" t="s">
        <v>251</v>
      </c>
      <c r="I1105" t="n">
        <v>5</v>
      </c>
      <c r="J1105" t="n">
        <v>458</v>
      </c>
      <c r="K1105" t="s">
        <v>252</v>
      </c>
      <c r="L1105" t="n">
        <v>178</v>
      </c>
      <c r="M1105" t="n">
        <v>0.02</v>
      </c>
      <c r="N1105" t="n">
        <v>46.4</v>
      </c>
      <c r="O1105" t="s">
        <v>253</v>
      </c>
      <c r="P1105" t="s">
        <v>254</v>
      </c>
      <c r="Q1105" t="s">
        <v>254</v>
      </c>
      <c r="R1105" t="s">
        <v>255</v>
      </c>
      <c r="S1105" t="s">
        <v>251</v>
      </c>
      <c r="T1105" t="n">
        <v>5</v>
      </c>
    </row>
    <row r="1106" spans="1:20">
      <c r="A1106" s="1" t="n">
        <v>35489</v>
      </c>
      <c r="B1106" t="s">
        <v>248</v>
      </c>
      <c r="C1106" t="n">
        <v>4</v>
      </c>
      <c r="D1106" t="n">
        <v>20</v>
      </c>
      <c r="E1106" t="s">
        <v>249</v>
      </c>
      <c r="F1106" t="n">
        <v>3201</v>
      </c>
      <c r="G1106" t="s">
        <v>250</v>
      </c>
      <c r="H1106" t="s">
        <v>251</v>
      </c>
      <c r="I1106" t="n">
        <v>5</v>
      </c>
      <c r="J1106" t="n">
        <v>940</v>
      </c>
      <c r="K1106" t="s">
        <v>257</v>
      </c>
      <c r="L1106" t="n">
        <v>99</v>
      </c>
      <c r="M1106" t="n">
        <v>5.5</v>
      </c>
      <c r="N1106" t="n">
        <v>10.4</v>
      </c>
      <c r="O1106" t="s">
        <v>253</v>
      </c>
      <c r="P1106" t="s">
        <v>254</v>
      </c>
      <c r="Q1106" t="s">
        <v>254</v>
      </c>
      <c r="R1106" t="s">
        <v>255</v>
      </c>
      <c r="S1106" t="s">
        <v>251</v>
      </c>
      <c r="T1106" t="n">
        <v>5</v>
      </c>
    </row>
    <row r="1107" spans="1:20">
      <c r="A1107" s="1" t="n">
        <v>35489</v>
      </c>
      <c r="B1107" t="s">
        <v>248</v>
      </c>
      <c r="C1107" t="n">
        <v>5</v>
      </c>
      <c r="D1107" t="n">
        <v>20</v>
      </c>
      <c r="E1107" t="s">
        <v>249</v>
      </c>
      <c r="F1107" t="n">
        <v>3201</v>
      </c>
      <c r="G1107" t="s">
        <v>250</v>
      </c>
      <c r="H1107" t="s">
        <v>251</v>
      </c>
      <c r="I1107" t="n">
        <v>5</v>
      </c>
      <c r="J1107" t="n">
        <v>945</v>
      </c>
      <c r="K1107" t="s">
        <v>304</v>
      </c>
      <c r="L1107" t="n">
        <v>519</v>
      </c>
      <c r="M1107" t="n">
        <v>0.1</v>
      </c>
      <c r="N1107" t="n">
        <v>40.8</v>
      </c>
      <c r="O1107" t="s">
        <v>253</v>
      </c>
      <c r="P1107" t="s">
        <v>254</v>
      </c>
      <c r="Q1107" t="s">
        <v>254</v>
      </c>
      <c r="R1107" t="s">
        <v>255</v>
      </c>
      <c r="S1107" t="s">
        <v>251</v>
      </c>
      <c r="T1107" t="n">
        <v>5</v>
      </c>
    </row>
    <row r="1108" spans="1:20">
      <c r="A1108" s="1" t="n">
        <v>35489</v>
      </c>
      <c r="B1108" t="s">
        <v>305</v>
      </c>
      <c r="C1108" t="n">
        <v>1</v>
      </c>
      <c r="D1108" t="n">
        <v>213</v>
      </c>
      <c r="E1108" t="s">
        <v>256</v>
      </c>
      <c r="F1108" t="n">
        <v>3201</v>
      </c>
      <c r="G1108" t="s">
        <v>250</v>
      </c>
      <c r="H1108" t="s">
        <v>251</v>
      </c>
      <c r="I1108" t="n">
        <v>5</v>
      </c>
      <c r="J1108" t="n">
        <v>78</v>
      </c>
      <c r="K1108" t="s">
        <v>271</v>
      </c>
      <c r="L1108" t="n">
        <v>310</v>
      </c>
      <c r="M1108" t="n">
        <v>0</v>
      </c>
      <c r="N1108" t="n">
        <v>0</v>
      </c>
    </row>
    <row r="1109" spans="1:20">
      <c r="A1109" s="1" t="n">
        <v>35489</v>
      </c>
      <c r="B1109" t="s">
        <v>258</v>
      </c>
      <c r="C1109" t="n">
        <v>707</v>
      </c>
      <c r="D1109" t="n">
        <v>213</v>
      </c>
      <c r="E1109" t="s">
        <v>256</v>
      </c>
      <c r="F1109" t="n">
        <v>3201</v>
      </c>
      <c r="G1109" t="s">
        <v>250</v>
      </c>
      <c r="H1109" t="s">
        <v>251</v>
      </c>
      <c r="I1109" t="n">
        <v>5</v>
      </c>
      <c r="J1109" t="n">
        <v>595</v>
      </c>
      <c r="K1109" t="s">
        <v>290</v>
      </c>
      <c r="L1109" t="n">
        <v>1</v>
      </c>
      <c r="M1109" t="n">
        <v>0</v>
      </c>
      <c r="N1109" t="n">
        <v>0</v>
      </c>
    </row>
    <row r="1110" spans="1:20">
      <c r="A1110" s="1" t="n">
        <v>35489</v>
      </c>
      <c r="B1110" t="s">
        <v>258</v>
      </c>
      <c r="C1110" t="n">
        <v>708</v>
      </c>
      <c r="D1110" t="n">
        <v>213</v>
      </c>
      <c r="E1110" t="s">
        <v>256</v>
      </c>
      <c r="F1110" t="n">
        <v>3201</v>
      </c>
      <c r="G1110" t="s">
        <v>250</v>
      </c>
      <c r="H1110" t="s">
        <v>251</v>
      </c>
      <c r="I1110" t="n">
        <v>5</v>
      </c>
      <c r="J1110" t="n">
        <v>640</v>
      </c>
      <c r="K1110" t="s">
        <v>298</v>
      </c>
      <c r="L1110" t="n">
        <v>1</v>
      </c>
      <c r="M1110" t="n">
        <v>0</v>
      </c>
      <c r="N1110" t="n">
        <v>0</v>
      </c>
    </row>
    <row r="1111" spans="1:20">
      <c r="A1111" s="1" t="n">
        <v>35520</v>
      </c>
      <c r="B1111" t="s">
        <v>301</v>
      </c>
      <c r="C1111" t="n">
        <v>1</v>
      </c>
      <c r="D1111" t="n">
        <v>20</v>
      </c>
      <c r="E1111" t="s">
        <v>249</v>
      </c>
      <c r="F1111" t="n">
        <v>3201</v>
      </c>
      <c r="G1111" t="s">
        <v>250</v>
      </c>
      <c r="H1111" t="s">
        <v>251</v>
      </c>
      <c r="I1111" t="n">
        <v>5</v>
      </c>
      <c r="J1111" t="n">
        <v>160</v>
      </c>
      <c r="K1111" t="s">
        <v>280</v>
      </c>
      <c r="L1111" t="n">
        <v>624</v>
      </c>
      <c r="M1111" t="n">
        <v>0.04</v>
      </c>
      <c r="N1111" t="n">
        <v>47.6</v>
      </c>
      <c r="O1111" t="s">
        <v>299</v>
      </c>
      <c r="P1111" t="s">
        <v>275</v>
      </c>
      <c r="Q1111" t="s">
        <v>275</v>
      </c>
      <c r="R1111" t="s">
        <v>255</v>
      </c>
      <c r="S1111" t="s">
        <v>251</v>
      </c>
      <c r="T1111" t="n">
        <v>5</v>
      </c>
    </row>
    <row r="1112" spans="1:20">
      <c r="A1112" s="1" t="n">
        <v>35520</v>
      </c>
      <c r="B1112" t="s">
        <v>301</v>
      </c>
      <c r="C1112" t="n">
        <v>2</v>
      </c>
      <c r="D1112" t="n">
        <v>20</v>
      </c>
      <c r="E1112" t="s">
        <v>249</v>
      </c>
      <c r="F1112" t="n">
        <v>3201</v>
      </c>
      <c r="G1112" t="s">
        <v>250</v>
      </c>
      <c r="H1112" t="s">
        <v>251</v>
      </c>
      <c r="I1112" t="n">
        <v>5</v>
      </c>
      <c r="J1112" t="n">
        <v>160</v>
      </c>
      <c r="K1112" t="s">
        <v>280</v>
      </c>
      <c r="L1112" t="n">
        <v>71</v>
      </c>
      <c r="M1112" t="n">
        <v>0.05</v>
      </c>
      <c r="N1112" t="n">
        <v>39.8</v>
      </c>
      <c r="O1112" t="s">
        <v>299</v>
      </c>
      <c r="P1112" t="s">
        <v>275</v>
      </c>
      <c r="Q1112" t="s">
        <v>275</v>
      </c>
      <c r="R1112" t="s">
        <v>255</v>
      </c>
      <c r="S1112" t="s">
        <v>251</v>
      </c>
      <c r="T1112" t="n">
        <v>5</v>
      </c>
    </row>
    <row r="1113" spans="1:20">
      <c r="A1113" s="1" t="n">
        <v>35520</v>
      </c>
      <c r="B1113" t="s">
        <v>301</v>
      </c>
      <c r="C1113" t="n">
        <v>3</v>
      </c>
      <c r="D1113" t="n">
        <v>20</v>
      </c>
      <c r="E1113" t="s">
        <v>249</v>
      </c>
      <c r="F1113" t="n">
        <v>3201</v>
      </c>
      <c r="G1113" t="s">
        <v>250</v>
      </c>
      <c r="H1113" t="s">
        <v>251</v>
      </c>
      <c r="I1113" t="n">
        <v>5</v>
      </c>
      <c r="J1113" t="n">
        <v>160</v>
      </c>
      <c r="K1113" t="s">
        <v>280</v>
      </c>
      <c r="L1113" t="n">
        <v>452</v>
      </c>
      <c r="M1113" t="n">
        <v>0.01</v>
      </c>
      <c r="N1113" t="n">
        <v>54.1</v>
      </c>
      <c r="O1113" t="s">
        <v>299</v>
      </c>
      <c r="P1113" t="s">
        <v>275</v>
      </c>
      <c r="Q1113" t="s">
        <v>275</v>
      </c>
      <c r="R1113" t="s">
        <v>255</v>
      </c>
      <c r="S1113" t="s">
        <v>251</v>
      </c>
      <c r="T1113" t="n">
        <v>5</v>
      </c>
    </row>
    <row r="1114" spans="1:20">
      <c r="A1114" s="1" t="n">
        <v>35520</v>
      </c>
      <c r="B1114" t="s">
        <v>301</v>
      </c>
      <c r="C1114" t="n">
        <v>4</v>
      </c>
      <c r="D1114" t="n">
        <v>20</v>
      </c>
      <c r="E1114" t="s">
        <v>249</v>
      </c>
      <c r="F1114" t="n">
        <v>3201</v>
      </c>
      <c r="G1114" t="s">
        <v>250</v>
      </c>
      <c r="H1114" t="s">
        <v>251</v>
      </c>
      <c r="I1114" t="n">
        <v>5</v>
      </c>
      <c r="J1114" t="n">
        <v>280</v>
      </c>
      <c r="K1114" t="s">
        <v>273</v>
      </c>
      <c r="L1114" t="n">
        <v>708</v>
      </c>
      <c r="M1114" t="n">
        <v>0.12</v>
      </c>
      <c r="N1114" t="n">
        <v>30</v>
      </c>
      <c r="O1114" t="s">
        <v>299</v>
      </c>
      <c r="P1114" t="s">
        <v>275</v>
      </c>
      <c r="Q1114" t="s">
        <v>275</v>
      </c>
      <c r="R1114" t="s">
        <v>255</v>
      </c>
      <c r="S1114" t="s">
        <v>251</v>
      </c>
      <c r="T1114" t="n">
        <v>5</v>
      </c>
    </row>
    <row r="1115" spans="1:20">
      <c r="A1115" s="1" t="n">
        <v>35520</v>
      </c>
      <c r="B1115" t="s">
        <v>301</v>
      </c>
      <c r="C1115" t="n">
        <v>5</v>
      </c>
      <c r="D1115" t="n">
        <v>20</v>
      </c>
      <c r="E1115" t="s">
        <v>249</v>
      </c>
      <c r="F1115" t="n">
        <v>3201</v>
      </c>
      <c r="G1115" t="s">
        <v>250</v>
      </c>
      <c r="H1115" t="s">
        <v>251</v>
      </c>
      <c r="I1115" t="n">
        <v>5</v>
      </c>
      <c r="J1115" t="n">
        <v>458</v>
      </c>
      <c r="K1115" t="s">
        <v>252</v>
      </c>
      <c r="L1115" t="n">
        <v>263</v>
      </c>
      <c r="M1115" t="n">
        <v>0.02</v>
      </c>
      <c r="N1115" t="n">
        <v>47.1</v>
      </c>
      <c r="O1115" t="s">
        <v>299</v>
      </c>
      <c r="P1115" t="s">
        <v>275</v>
      </c>
      <c r="Q1115" t="s">
        <v>275</v>
      </c>
      <c r="R1115" t="s">
        <v>255</v>
      </c>
      <c r="S1115" t="s">
        <v>251</v>
      </c>
      <c r="T1115" t="n">
        <v>5</v>
      </c>
    </row>
    <row r="1116" spans="1:20">
      <c r="A1116" s="1" t="n">
        <v>35520</v>
      </c>
      <c r="B1116" t="s">
        <v>248</v>
      </c>
      <c r="C1116" t="n">
        <v>1</v>
      </c>
      <c r="D1116" t="n">
        <v>20</v>
      </c>
      <c r="E1116" t="s">
        <v>249</v>
      </c>
      <c r="F1116" t="n">
        <v>3201</v>
      </c>
      <c r="G1116" t="s">
        <v>250</v>
      </c>
      <c r="H1116" t="s">
        <v>251</v>
      </c>
      <c r="I1116" t="n">
        <v>5</v>
      </c>
      <c r="J1116" t="n">
        <v>280</v>
      </c>
      <c r="K1116" t="s">
        <v>273</v>
      </c>
      <c r="L1116" t="n">
        <v>646</v>
      </c>
      <c r="M1116" t="n">
        <v>0.1</v>
      </c>
      <c r="N1116" t="n">
        <v>30</v>
      </c>
      <c r="O1116" t="s">
        <v>253</v>
      </c>
      <c r="P1116" t="s">
        <v>254</v>
      </c>
      <c r="Q1116" t="s">
        <v>254</v>
      </c>
      <c r="R1116" t="s">
        <v>255</v>
      </c>
      <c r="S1116" t="s">
        <v>251</v>
      </c>
      <c r="T1116" t="n">
        <v>5</v>
      </c>
    </row>
    <row r="1117" spans="1:20">
      <c r="A1117" s="1" t="n">
        <v>35520</v>
      </c>
      <c r="B1117" t="s">
        <v>248</v>
      </c>
      <c r="C1117" t="n">
        <v>3</v>
      </c>
      <c r="D1117" t="n">
        <v>20</v>
      </c>
      <c r="E1117" t="s">
        <v>249</v>
      </c>
      <c r="F1117" t="n">
        <v>3201</v>
      </c>
      <c r="G1117" t="s">
        <v>250</v>
      </c>
      <c r="H1117" t="s">
        <v>251</v>
      </c>
      <c r="I1117" t="n">
        <v>5</v>
      </c>
      <c r="J1117" t="n">
        <v>280</v>
      </c>
      <c r="K1117" t="s">
        <v>273</v>
      </c>
      <c r="L1117" t="n">
        <v>250</v>
      </c>
      <c r="M1117" t="n">
        <v>0.1</v>
      </c>
      <c r="N1117" t="n">
        <v>30.8</v>
      </c>
      <c r="O1117" t="s">
        <v>253</v>
      </c>
      <c r="P1117" t="s">
        <v>254</v>
      </c>
      <c r="Q1117" t="s">
        <v>254</v>
      </c>
      <c r="R1117" t="s">
        <v>255</v>
      </c>
      <c r="S1117" t="s">
        <v>251</v>
      </c>
      <c r="T1117" t="n">
        <v>5</v>
      </c>
    </row>
    <row r="1118" spans="1:20">
      <c r="A1118" s="1" t="n">
        <v>35520</v>
      </c>
      <c r="B1118" t="s">
        <v>248</v>
      </c>
      <c r="C1118" t="n">
        <v>4</v>
      </c>
      <c r="D1118" t="n">
        <v>20</v>
      </c>
      <c r="E1118" t="s">
        <v>249</v>
      </c>
      <c r="F1118" t="n">
        <v>3201</v>
      </c>
      <c r="G1118" t="s">
        <v>250</v>
      </c>
      <c r="H1118" t="s">
        <v>251</v>
      </c>
      <c r="I1118" t="n">
        <v>5</v>
      </c>
      <c r="J1118" t="n">
        <v>280</v>
      </c>
      <c r="K1118" t="s">
        <v>273</v>
      </c>
      <c r="L1118" t="n">
        <v>352</v>
      </c>
      <c r="M1118" t="n">
        <v>0.1</v>
      </c>
      <c r="N1118" t="n">
        <v>30.8</v>
      </c>
      <c r="O1118" t="s">
        <v>253</v>
      </c>
      <c r="P1118" t="s">
        <v>254</v>
      </c>
      <c r="Q1118" t="s">
        <v>254</v>
      </c>
      <c r="R1118" t="s">
        <v>255</v>
      </c>
      <c r="S1118" t="s">
        <v>251</v>
      </c>
      <c r="T1118" t="n">
        <v>5</v>
      </c>
    </row>
    <row r="1119" spans="1:20">
      <c r="A1119" s="1" t="n">
        <v>35520</v>
      </c>
      <c r="B1119" t="s">
        <v>248</v>
      </c>
      <c r="C1119" t="n">
        <v>5</v>
      </c>
      <c r="D1119" t="n">
        <v>20</v>
      </c>
      <c r="E1119" t="s">
        <v>249</v>
      </c>
      <c r="F1119" t="n">
        <v>3201</v>
      </c>
      <c r="G1119" t="s">
        <v>250</v>
      </c>
      <c r="H1119" t="s">
        <v>251</v>
      </c>
      <c r="I1119" t="n">
        <v>5</v>
      </c>
      <c r="J1119" t="n">
        <v>458</v>
      </c>
      <c r="K1119" t="s">
        <v>252</v>
      </c>
      <c r="L1119" t="n">
        <v>199</v>
      </c>
      <c r="M1119" t="n">
        <v>0.02</v>
      </c>
      <c r="N1119" t="n">
        <v>46.4</v>
      </c>
      <c r="O1119" t="s">
        <v>253</v>
      </c>
      <c r="P1119" t="s">
        <v>254</v>
      </c>
      <c r="Q1119" t="s">
        <v>254</v>
      </c>
      <c r="R1119" t="s">
        <v>255</v>
      </c>
      <c r="S1119" t="s">
        <v>251</v>
      </c>
      <c r="T1119" t="n">
        <v>5</v>
      </c>
    </row>
    <row r="1120" spans="1:20">
      <c r="A1120" s="1" t="n">
        <v>35520</v>
      </c>
      <c r="B1120" t="s">
        <v>258</v>
      </c>
      <c r="C1120" t="n">
        <v>767</v>
      </c>
      <c r="D1120" t="n">
        <v>213</v>
      </c>
      <c r="E1120" t="s">
        <v>256</v>
      </c>
      <c r="F1120" t="n">
        <v>3201</v>
      </c>
      <c r="G1120" t="s">
        <v>250</v>
      </c>
      <c r="H1120" t="s">
        <v>251</v>
      </c>
      <c r="I1120" t="n">
        <v>5</v>
      </c>
      <c r="J1120" t="n">
        <v>940</v>
      </c>
      <c r="K1120" t="s">
        <v>257</v>
      </c>
      <c r="L1120" t="n">
        <v>1</v>
      </c>
      <c r="M1120" t="n">
        <v>0</v>
      </c>
      <c r="N1120" t="n">
        <v>0</v>
      </c>
    </row>
    <row r="1121" spans="1:20">
      <c r="A1121" s="1" t="n">
        <v>35550</v>
      </c>
      <c r="B1121" t="s">
        <v>301</v>
      </c>
      <c r="C1121" t="n">
        <v>1</v>
      </c>
      <c r="D1121" t="n">
        <v>20</v>
      </c>
      <c r="E1121" t="s">
        <v>249</v>
      </c>
      <c r="F1121" t="n">
        <v>3201</v>
      </c>
      <c r="G1121" t="s">
        <v>250</v>
      </c>
      <c r="H1121" t="s">
        <v>251</v>
      </c>
      <c r="I1121" t="n">
        <v>5</v>
      </c>
      <c r="J1121" t="n">
        <v>458</v>
      </c>
      <c r="K1121" t="s">
        <v>252</v>
      </c>
      <c r="L1121" t="n">
        <v>273</v>
      </c>
      <c r="M1121" t="n">
        <v>0.2</v>
      </c>
      <c r="N1121" t="n">
        <v>20.2</v>
      </c>
      <c r="O1121" t="s">
        <v>299</v>
      </c>
      <c r="P1121" t="s">
        <v>275</v>
      </c>
      <c r="Q1121" t="s">
        <v>275</v>
      </c>
      <c r="R1121" t="s">
        <v>255</v>
      </c>
      <c r="S1121" t="s">
        <v>251</v>
      </c>
      <c r="T1121" t="n">
        <v>5</v>
      </c>
    </row>
    <row r="1122" spans="1:20">
      <c r="A1122" s="1" t="n">
        <v>35550</v>
      </c>
      <c r="B1122" t="s">
        <v>301</v>
      </c>
      <c r="C1122" t="n">
        <v>2</v>
      </c>
      <c r="D1122" t="n">
        <v>20</v>
      </c>
      <c r="E1122" t="s">
        <v>249</v>
      </c>
      <c r="F1122" t="n">
        <v>3201</v>
      </c>
      <c r="G1122" t="s">
        <v>250</v>
      </c>
      <c r="H1122" t="s">
        <v>251</v>
      </c>
      <c r="I1122" t="n">
        <v>5</v>
      </c>
      <c r="J1122" t="n">
        <v>712</v>
      </c>
      <c r="K1122" t="s">
        <v>300</v>
      </c>
      <c r="L1122" t="n">
        <v>675</v>
      </c>
      <c r="M1122" t="n">
        <v>0.04</v>
      </c>
      <c r="N1122" t="n">
        <v>44.1</v>
      </c>
      <c r="O1122" t="s">
        <v>299</v>
      </c>
      <c r="P1122" t="s">
        <v>275</v>
      </c>
      <c r="Q1122" t="s">
        <v>275</v>
      </c>
      <c r="R1122" t="s">
        <v>255</v>
      </c>
      <c r="S1122" t="s">
        <v>251</v>
      </c>
      <c r="T1122" t="n">
        <v>5</v>
      </c>
    </row>
    <row r="1123" spans="1:20">
      <c r="A1123" s="1" t="n">
        <v>35550</v>
      </c>
      <c r="B1123" t="s">
        <v>301</v>
      </c>
      <c r="C1123" t="n">
        <v>3</v>
      </c>
      <c r="D1123" t="n">
        <v>20</v>
      </c>
      <c r="E1123" t="s">
        <v>249</v>
      </c>
      <c r="F1123" t="n">
        <v>3201</v>
      </c>
      <c r="G1123" t="s">
        <v>250</v>
      </c>
      <c r="H1123" t="s">
        <v>251</v>
      </c>
      <c r="I1123" t="n">
        <v>5</v>
      </c>
      <c r="J1123" t="n">
        <v>712</v>
      </c>
      <c r="K1123" t="s">
        <v>300</v>
      </c>
      <c r="L1123" t="n">
        <v>700</v>
      </c>
      <c r="M1123" t="n">
        <v>0.04</v>
      </c>
      <c r="N1123" t="n">
        <v>44.4</v>
      </c>
      <c r="O1123" t="s">
        <v>299</v>
      </c>
      <c r="P1123" t="s">
        <v>275</v>
      </c>
      <c r="Q1123" t="s">
        <v>275</v>
      </c>
      <c r="R1123" t="s">
        <v>255</v>
      </c>
      <c r="S1123" t="s">
        <v>251</v>
      </c>
      <c r="T1123" t="n">
        <v>5</v>
      </c>
    </row>
    <row r="1124" spans="1:20">
      <c r="A1124" s="1" t="n">
        <v>35550</v>
      </c>
      <c r="B1124" t="s">
        <v>248</v>
      </c>
      <c r="C1124" t="n">
        <v>1</v>
      </c>
      <c r="D1124" t="n">
        <v>508</v>
      </c>
      <c r="E1124" t="s">
        <v>268</v>
      </c>
      <c r="F1124" t="n">
        <v>3201</v>
      </c>
      <c r="G1124" t="s">
        <v>250</v>
      </c>
      <c r="H1124" t="s">
        <v>251</v>
      </c>
      <c r="I1124" t="n">
        <v>5</v>
      </c>
      <c r="J1124" t="n">
        <v>458</v>
      </c>
      <c r="K1124" t="s">
        <v>252</v>
      </c>
      <c r="L1124" t="n">
        <v>140</v>
      </c>
      <c r="M1124" t="n">
        <v>0.1</v>
      </c>
      <c r="N1124" t="n">
        <v>0</v>
      </c>
    </row>
    <row r="1125" spans="1:20">
      <c r="A1125" s="1" t="n">
        <v>35550</v>
      </c>
      <c r="B1125" t="s">
        <v>248</v>
      </c>
      <c r="C1125" t="n">
        <v>3</v>
      </c>
      <c r="D1125" t="n">
        <v>20</v>
      </c>
      <c r="E1125" t="s">
        <v>249</v>
      </c>
      <c r="F1125" t="n">
        <v>3201</v>
      </c>
      <c r="G1125" t="s">
        <v>250</v>
      </c>
      <c r="H1125" t="s">
        <v>251</v>
      </c>
      <c r="I1125" t="n">
        <v>5</v>
      </c>
      <c r="J1125" t="n">
        <v>280</v>
      </c>
      <c r="K1125" t="s">
        <v>273</v>
      </c>
      <c r="L1125" t="n">
        <v>698</v>
      </c>
      <c r="M1125" t="n">
        <v>0.1</v>
      </c>
      <c r="N1125" t="n">
        <v>30.1</v>
      </c>
      <c r="O1125" t="s">
        <v>253</v>
      </c>
      <c r="P1125" t="s">
        <v>254</v>
      </c>
      <c r="Q1125" t="s">
        <v>254</v>
      </c>
      <c r="R1125" t="s">
        <v>255</v>
      </c>
      <c r="S1125" t="s">
        <v>251</v>
      </c>
      <c r="T1125" t="n">
        <v>5</v>
      </c>
    </row>
    <row r="1126" spans="1:20">
      <c r="A1126" s="1" t="n">
        <v>35550</v>
      </c>
      <c r="B1126" t="s">
        <v>248</v>
      </c>
      <c r="C1126" t="n">
        <v>4</v>
      </c>
      <c r="D1126" t="n">
        <v>20</v>
      </c>
      <c r="E1126" t="s">
        <v>249</v>
      </c>
      <c r="F1126" t="n">
        <v>3201</v>
      </c>
      <c r="G1126" t="s">
        <v>250</v>
      </c>
      <c r="H1126" t="s">
        <v>251</v>
      </c>
      <c r="I1126" t="n">
        <v>5</v>
      </c>
      <c r="J1126" t="n">
        <v>458</v>
      </c>
      <c r="K1126" t="s">
        <v>252</v>
      </c>
      <c r="L1126" t="n">
        <v>360</v>
      </c>
      <c r="M1126" t="n">
        <v>0.1</v>
      </c>
      <c r="N1126" t="n">
        <v>34.4</v>
      </c>
      <c r="O1126" t="s">
        <v>253</v>
      </c>
      <c r="P1126" t="s">
        <v>254</v>
      </c>
      <c r="Q1126" t="s">
        <v>254</v>
      </c>
      <c r="R1126" t="s">
        <v>255</v>
      </c>
      <c r="S1126" t="s">
        <v>251</v>
      </c>
      <c r="T1126" t="n">
        <v>5</v>
      </c>
    </row>
    <row r="1127" spans="1:20">
      <c r="A1127" s="1" t="n">
        <v>35550</v>
      </c>
      <c r="B1127" t="s">
        <v>248</v>
      </c>
      <c r="C1127" t="n">
        <v>5</v>
      </c>
      <c r="D1127" t="n">
        <v>20</v>
      </c>
      <c r="E1127" t="s">
        <v>249</v>
      </c>
      <c r="F1127" t="n">
        <v>3201</v>
      </c>
      <c r="G1127" t="s">
        <v>250</v>
      </c>
      <c r="H1127" t="s">
        <v>251</v>
      </c>
      <c r="I1127" t="n">
        <v>5</v>
      </c>
      <c r="J1127" t="n">
        <v>945</v>
      </c>
      <c r="K1127" t="s">
        <v>304</v>
      </c>
      <c r="L1127" t="n">
        <v>512</v>
      </c>
      <c r="M1127" t="n">
        <v>0.1</v>
      </c>
      <c r="N1127" t="n">
        <v>40.8</v>
      </c>
      <c r="O1127" t="s">
        <v>253</v>
      </c>
      <c r="P1127" t="s">
        <v>254</v>
      </c>
      <c r="Q1127" t="s">
        <v>254</v>
      </c>
      <c r="R1127" t="s">
        <v>255</v>
      </c>
      <c r="S1127" t="s">
        <v>251</v>
      </c>
      <c r="T1127" t="n">
        <v>5</v>
      </c>
    </row>
    <row r="1128" spans="1:20">
      <c r="A1128" s="1" t="n">
        <v>35550</v>
      </c>
      <c r="B1128" t="s">
        <v>258</v>
      </c>
      <c r="C1128" t="n">
        <v>839</v>
      </c>
      <c r="D1128" t="n">
        <v>213</v>
      </c>
      <c r="E1128" t="s">
        <v>256</v>
      </c>
      <c r="F1128" t="n">
        <v>3201</v>
      </c>
      <c r="G1128" t="s">
        <v>250</v>
      </c>
      <c r="H1128" t="s">
        <v>251</v>
      </c>
      <c r="I1128" t="n">
        <v>5</v>
      </c>
      <c r="J1128" t="n">
        <v>78</v>
      </c>
      <c r="K1128" t="s">
        <v>271</v>
      </c>
      <c r="L1128" t="n">
        <v>1</v>
      </c>
      <c r="M1128" t="n">
        <v>0</v>
      </c>
      <c r="N1128" t="n">
        <v>0</v>
      </c>
    </row>
    <row r="1129" spans="1:20">
      <c r="A1129" s="1" t="n">
        <v>35581</v>
      </c>
      <c r="B1129" t="s">
        <v>301</v>
      </c>
      <c r="C1129" t="n">
        <v>1</v>
      </c>
      <c r="D1129" t="n">
        <v>20</v>
      </c>
      <c r="E1129" t="s">
        <v>249</v>
      </c>
      <c r="F1129" t="n">
        <v>3201</v>
      </c>
      <c r="G1129" t="s">
        <v>250</v>
      </c>
      <c r="H1129" t="s">
        <v>251</v>
      </c>
      <c r="I1129" t="n">
        <v>5</v>
      </c>
      <c r="J1129" t="n">
        <v>160</v>
      </c>
      <c r="K1129" t="s">
        <v>280</v>
      </c>
      <c r="L1129" t="n">
        <v>611</v>
      </c>
      <c r="M1129" t="n">
        <v>0.02</v>
      </c>
      <c r="N1129" t="n">
        <v>54.8</v>
      </c>
      <c r="O1129" t="s">
        <v>299</v>
      </c>
      <c r="P1129" t="s">
        <v>275</v>
      </c>
      <c r="Q1129" t="s">
        <v>275</v>
      </c>
      <c r="R1129" t="s">
        <v>255</v>
      </c>
      <c r="S1129" t="s">
        <v>251</v>
      </c>
      <c r="T1129" t="n">
        <v>5</v>
      </c>
    </row>
    <row r="1130" spans="1:20">
      <c r="A1130" s="1" t="n">
        <v>35581</v>
      </c>
      <c r="B1130" t="s">
        <v>301</v>
      </c>
      <c r="C1130" t="n">
        <v>2</v>
      </c>
      <c r="D1130" t="n">
        <v>20</v>
      </c>
      <c r="E1130" t="s">
        <v>249</v>
      </c>
      <c r="F1130" t="n">
        <v>3201</v>
      </c>
      <c r="G1130" t="s">
        <v>250</v>
      </c>
      <c r="H1130" t="s">
        <v>251</v>
      </c>
      <c r="I1130" t="n">
        <v>5</v>
      </c>
      <c r="J1130" t="n">
        <v>160</v>
      </c>
      <c r="K1130" t="s">
        <v>280</v>
      </c>
      <c r="L1130" t="n">
        <v>118</v>
      </c>
      <c r="M1130" t="n">
        <v>0.04</v>
      </c>
      <c r="N1130" t="n">
        <v>38.5</v>
      </c>
      <c r="O1130" t="s">
        <v>299</v>
      </c>
      <c r="P1130" t="s">
        <v>275</v>
      </c>
      <c r="Q1130" t="s">
        <v>275</v>
      </c>
      <c r="R1130" t="s">
        <v>255</v>
      </c>
      <c r="S1130" t="s">
        <v>251</v>
      </c>
      <c r="T1130" t="n">
        <v>5</v>
      </c>
    </row>
    <row r="1131" spans="1:20">
      <c r="A1131" s="1" t="n">
        <v>35581</v>
      </c>
      <c r="B1131" t="s">
        <v>301</v>
      </c>
      <c r="C1131" t="n">
        <v>3</v>
      </c>
      <c r="D1131" t="n">
        <v>20</v>
      </c>
      <c r="E1131" t="s">
        <v>249</v>
      </c>
      <c r="F1131" t="n">
        <v>3201</v>
      </c>
      <c r="G1131" t="s">
        <v>250</v>
      </c>
      <c r="H1131" t="s">
        <v>251</v>
      </c>
      <c r="I1131" t="n">
        <v>5</v>
      </c>
      <c r="J1131" t="n">
        <v>458</v>
      </c>
      <c r="K1131" t="s">
        <v>252</v>
      </c>
      <c r="L1131" t="n">
        <v>382</v>
      </c>
      <c r="M1131" t="n">
        <v>0.02</v>
      </c>
      <c r="N1131" t="n">
        <v>45.6</v>
      </c>
      <c r="O1131" t="s">
        <v>299</v>
      </c>
      <c r="P1131" t="s">
        <v>275</v>
      </c>
      <c r="Q1131" t="s">
        <v>275</v>
      </c>
      <c r="R1131" t="s">
        <v>255</v>
      </c>
      <c r="S1131" t="s">
        <v>251</v>
      </c>
      <c r="T1131" t="n">
        <v>5</v>
      </c>
    </row>
    <row r="1132" spans="1:20">
      <c r="A1132" s="1" t="n">
        <v>35581</v>
      </c>
      <c r="B1132" t="s">
        <v>301</v>
      </c>
      <c r="C1132" t="n">
        <v>4</v>
      </c>
      <c r="D1132" t="n">
        <v>20</v>
      </c>
      <c r="E1132" t="s">
        <v>249</v>
      </c>
      <c r="F1132" t="n">
        <v>3201</v>
      </c>
      <c r="G1132" t="s">
        <v>250</v>
      </c>
      <c r="H1132" t="s">
        <v>251</v>
      </c>
      <c r="I1132" t="n">
        <v>5</v>
      </c>
      <c r="J1132" t="n">
        <v>458</v>
      </c>
      <c r="K1132" t="s">
        <v>252</v>
      </c>
      <c r="L1132" t="n">
        <v>333</v>
      </c>
      <c r="M1132" t="n">
        <v>0.2</v>
      </c>
      <c r="N1132" t="n">
        <v>20.7</v>
      </c>
      <c r="O1132" t="s">
        <v>299</v>
      </c>
      <c r="P1132" t="s">
        <v>275</v>
      </c>
      <c r="Q1132" t="s">
        <v>275</v>
      </c>
      <c r="R1132" t="s">
        <v>255</v>
      </c>
      <c r="S1132" t="s">
        <v>251</v>
      </c>
      <c r="T1132" t="n">
        <v>5</v>
      </c>
    </row>
    <row r="1133" spans="1:20">
      <c r="A1133" s="1" t="n">
        <v>35581</v>
      </c>
      <c r="B1133" t="s">
        <v>248</v>
      </c>
      <c r="C1133" t="n">
        <v>1</v>
      </c>
      <c r="D1133" t="n">
        <v>20</v>
      </c>
      <c r="E1133" t="s">
        <v>249</v>
      </c>
      <c r="F1133" t="n">
        <v>3201</v>
      </c>
      <c r="G1133" t="s">
        <v>250</v>
      </c>
      <c r="H1133" t="s">
        <v>251</v>
      </c>
      <c r="I1133" t="n">
        <v>5</v>
      </c>
      <c r="J1133" t="n">
        <v>458</v>
      </c>
      <c r="K1133" t="s">
        <v>252</v>
      </c>
      <c r="L1133" t="n">
        <v>588</v>
      </c>
      <c r="M1133" t="n">
        <v>0.1</v>
      </c>
      <c r="N1133" t="n">
        <v>34.7</v>
      </c>
      <c r="O1133" t="s">
        <v>253</v>
      </c>
      <c r="P1133" t="s">
        <v>254</v>
      </c>
      <c r="Q1133" t="s">
        <v>254</v>
      </c>
      <c r="R1133" t="s">
        <v>255</v>
      </c>
      <c r="S1133" t="s">
        <v>251</v>
      </c>
      <c r="T1133" t="n">
        <v>5</v>
      </c>
    </row>
    <row r="1134" spans="1:20">
      <c r="A1134" s="1" t="n">
        <v>35581</v>
      </c>
      <c r="B1134" t="s">
        <v>248</v>
      </c>
      <c r="C1134" t="n">
        <v>2</v>
      </c>
      <c r="D1134" t="n">
        <v>20</v>
      </c>
      <c r="E1134" t="s">
        <v>249</v>
      </c>
      <c r="F1134" t="n">
        <v>3201</v>
      </c>
      <c r="G1134" t="s">
        <v>250</v>
      </c>
      <c r="H1134" t="s">
        <v>251</v>
      </c>
      <c r="I1134" t="n">
        <v>5</v>
      </c>
      <c r="J1134" t="n">
        <v>458</v>
      </c>
      <c r="K1134" t="s">
        <v>252</v>
      </c>
      <c r="L1134" t="n">
        <v>458</v>
      </c>
      <c r="M1134" t="n">
        <v>0.1</v>
      </c>
      <c r="N1134" t="n">
        <v>34.8</v>
      </c>
      <c r="O1134" t="s">
        <v>253</v>
      </c>
      <c r="P1134" t="s">
        <v>254</v>
      </c>
      <c r="Q1134" t="s">
        <v>254</v>
      </c>
      <c r="R1134" t="s">
        <v>255</v>
      </c>
      <c r="S1134" t="s">
        <v>251</v>
      </c>
      <c r="T1134" t="n">
        <v>5</v>
      </c>
    </row>
    <row r="1135" spans="1:20">
      <c r="A1135" s="1" t="n">
        <v>35581</v>
      </c>
      <c r="B1135" t="s">
        <v>248</v>
      </c>
      <c r="C1135" t="n">
        <v>3</v>
      </c>
      <c r="D1135" t="n">
        <v>20</v>
      </c>
      <c r="E1135" t="s">
        <v>249</v>
      </c>
      <c r="F1135" t="n">
        <v>3201</v>
      </c>
      <c r="G1135" t="s">
        <v>250</v>
      </c>
      <c r="H1135" t="s">
        <v>251</v>
      </c>
      <c r="I1135" t="n">
        <v>5</v>
      </c>
      <c r="J1135" t="n">
        <v>458</v>
      </c>
      <c r="K1135" t="s">
        <v>252</v>
      </c>
      <c r="L1135" t="n">
        <v>197</v>
      </c>
      <c r="M1135" t="n">
        <v>0.02</v>
      </c>
      <c r="N1135" t="n">
        <v>45.8</v>
      </c>
      <c r="O1135" t="s">
        <v>253</v>
      </c>
      <c r="P1135" t="s">
        <v>254</v>
      </c>
      <c r="Q1135" t="s">
        <v>254</v>
      </c>
      <c r="R1135" t="s">
        <v>255</v>
      </c>
      <c r="S1135" t="s">
        <v>251</v>
      </c>
      <c r="T1135" t="n">
        <v>5</v>
      </c>
    </row>
    <row r="1136" spans="1:20">
      <c r="A1136" s="1" t="n">
        <v>35581</v>
      </c>
      <c r="B1136" t="s">
        <v>248</v>
      </c>
      <c r="C1136" t="n">
        <v>4</v>
      </c>
      <c r="D1136" t="n">
        <v>20</v>
      </c>
      <c r="E1136" t="s">
        <v>249</v>
      </c>
      <c r="F1136" t="n">
        <v>3201</v>
      </c>
      <c r="G1136" t="s">
        <v>250</v>
      </c>
      <c r="H1136" t="s">
        <v>251</v>
      </c>
      <c r="I1136" t="n">
        <v>5</v>
      </c>
      <c r="J1136" t="n">
        <v>888</v>
      </c>
      <c r="K1136" t="s">
        <v>295</v>
      </c>
      <c r="L1136" t="n">
        <v>240</v>
      </c>
      <c r="M1136" t="n">
        <v>0.8</v>
      </c>
      <c r="N1136" t="n">
        <v>33.4</v>
      </c>
      <c r="O1136" t="s">
        <v>253</v>
      </c>
      <c r="P1136" t="s">
        <v>254</v>
      </c>
      <c r="Q1136" t="s">
        <v>254</v>
      </c>
      <c r="R1136" t="s">
        <v>255</v>
      </c>
      <c r="S1136" t="s">
        <v>251</v>
      </c>
      <c r="T1136" t="n">
        <v>5</v>
      </c>
    </row>
    <row r="1137" spans="1:20">
      <c r="A1137" s="1" t="n">
        <v>35611</v>
      </c>
      <c r="B1137" t="s">
        <v>301</v>
      </c>
      <c r="C1137" t="n">
        <v>1</v>
      </c>
      <c r="D1137" t="n">
        <v>20</v>
      </c>
      <c r="E1137" t="s">
        <v>249</v>
      </c>
      <c r="F1137" t="n">
        <v>3201</v>
      </c>
      <c r="G1137" t="s">
        <v>250</v>
      </c>
      <c r="H1137" t="s">
        <v>251</v>
      </c>
      <c r="I1137" t="n">
        <v>5</v>
      </c>
      <c r="J1137" t="n">
        <v>160</v>
      </c>
      <c r="K1137" t="s">
        <v>280</v>
      </c>
      <c r="L1137" t="n">
        <v>678</v>
      </c>
      <c r="M1137" t="n">
        <v>0.1</v>
      </c>
      <c r="N1137" t="n">
        <v>46.8</v>
      </c>
      <c r="O1137" t="s">
        <v>299</v>
      </c>
      <c r="P1137" t="s">
        <v>275</v>
      </c>
      <c r="Q1137" t="s">
        <v>275</v>
      </c>
      <c r="R1137" t="s">
        <v>255</v>
      </c>
      <c r="S1137" t="s">
        <v>251</v>
      </c>
      <c r="T1137" t="n">
        <v>5</v>
      </c>
    </row>
    <row r="1138" spans="1:20">
      <c r="A1138" s="1" t="n">
        <v>35611</v>
      </c>
      <c r="B1138" t="s">
        <v>301</v>
      </c>
      <c r="C1138" t="n">
        <v>2</v>
      </c>
      <c r="D1138" t="n">
        <v>20</v>
      </c>
      <c r="E1138" t="s">
        <v>249</v>
      </c>
      <c r="F1138" t="n">
        <v>3201</v>
      </c>
      <c r="G1138" t="s">
        <v>250</v>
      </c>
      <c r="H1138" t="s">
        <v>251</v>
      </c>
      <c r="I1138" t="n">
        <v>5</v>
      </c>
      <c r="J1138" t="n">
        <v>458</v>
      </c>
      <c r="K1138" t="s">
        <v>252</v>
      </c>
      <c r="L1138" t="n">
        <v>298</v>
      </c>
      <c r="M1138" t="n">
        <v>0.21</v>
      </c>
      <c r="N1138" t="n">
        <v>20.6</v>
      </c>
      <c r="O1138" t="s">
        <v>299</v>
      </c>
      <c r="P1138" t="s">
        <v>275</v>
      </c>
      <c r="Q1138" t="s">
        <v>275</v>
      </c>
      <c r="R1138" t="s">
        <v>255</v>
      </c>
      <c r="S1138" t="s">
        <v>251</v>
      </c>
      <c r="T1138" t="n">
        <v>5</v>
      </c>
    </row>
    <row r="1139" spans="1:20">
      <c r="A1139" s="1" t="n">
        <v>35611</v>
      </c>
      <c r="B1139" t="s">
        <v>301</v>
      </c>
      <c r="C1139" t="n">
        <v>3</v>
      </c>
      <c r="D1139" t="n">
        <v>20</v>
      </c>
      <c r="E1139" t="s">
        <v>249</v>
      </c>
      <c r="F1139" t="n">
        <v>3201</v>
      </c>
      <c r="G1139" t="s">
        <v>250</v>
      </c>
      <c r="H1139" t="s">
        <v>251</v>
      </c>
      <c r="I1139" t="n">
        <v>5</v>
      </c>
      <c r="J1139" t="n">
        <v>580</v>
      </c>
      <c r="K1139" t="s">
        <v>270</v>
      </c>
      <c r="L1139" t="n">
        <v>441</v>
      </c>
      <c r="M1139" t="n">
        <v>0.03</v>
      </c>
      <c r="N1139" t="n">
        <v>46</v>
      </c>
      <c r="O1139" t="s">
        <v>299</v>
      </c>
      <c r="P1139" t="s">
        <v>275</v>
      </c>
      <c r="Q1139" t="s">
        <v>275</v>
      </c>
      <c r="R1139" t="s">
        <v>255</v>
      </c>
      <c r="S1139" t="s">
        <v>251</v>
      </c>
      <c r="T1139" t="n">
        <v>5</v>
      </c>
    </row>
    <row r="1140" spans="1:20">
      <c r="A1140" s="1" t="n">
        <v>35611</v>
      </c>
      <c r="B1140" t="s">
        <v>248</v>
      </c>
      <c r="C1140" t="n">
        <v>1</v>
      </c>
      <c r="D1140" t="n">
        <v>20</v>
      </c>
      <c r="E1140" t="s">
        <v>249</v>
      </c>
      <c r="F1140" t="n">
        <v>3201</v>
      </c>
      <c r="G1140" t="s">
        <v>250</v>
      </c>
      <c r="H1140" t="s">
        <v>251</v>
      </c>
      <c r="I1140" t="n">
        <v>5</v>
      </c>
      <c r="J1140" t="n">
        <v>280</v>
      </c>
      <c r="K1140" t="s">
        <v>273</v>
      </c>
      <c r="L1140" t="n">
        <v>639</v>
      </c>
      <c r="M1140" t="n">
        <v>0.1</v>
      </c>
      <c r="N1140" t="n">
        <v>38.9</v>
      </c>
      <c r="O1140" t="s">
        <v>253</v>
      </c>
      <c r="P1140" t="s">
        <v>254</v>
      </c>
      <c r="Q1140" t="s">
        <v>254</v>
      </c>
      <c r="R1140" t="s">
        <v>255</v>
      </c>
      <c r="S1140" t="s">
        <v>251</v>
      </c>
      <c r="T1140" t="n">
        <v>5</v>
      </c>
    </row>
    <row r="1141" spans="1:20">
      <c r="A1141" s="1" t="n">
        <v>35611</v>
      </c>
      <c r="B1141" t="s">
        <v>248</v>
      </c>
      <c r="C1141" t="n">
        <v>2</v>
      </c>
      <c r="D1141" t="n">
        <v>508</v>
      </c>
      <c r="E1141" t="s">
        <v>268</v>
      </c>
      <c r="F1141" t="n">
        <v>3201</v>
      </c>
      <c r="G1141" t="s">
        <v>250</v>
      </c>
      <c r="H1141" t="s">
        <v>251</v>
      </c>
      <c r="I1141" t="n">
        <v>5</v>
      </c>
      <c r="J1141" t="n">
        <v>458</v>
      </c>
      <c r="K1141" t="s">
        <v>252</v>
      </c>
      <c r="L1141" t="n">
        <v>140</v>
      </c>
      <c r="M1141" t="n">
        <v>0.18</v>
      </c>
      <c r="N1141" t="n">
        <v>0</v>
      </c>
    </row>
    <row r="1142" spans="1:20">
      <c r="A1142" s="1" t="n">
        <v>35611</v>
      </c>
      <c r="B1142" t="s">
        <v>248</v>
      </c>
      <c r="C1142" t="n">
        <v>3</v>
      </c>
      <c r="D1142" t="n">
        <v>20</v>
      </c>
      <c r="E1142" t="s">
        <v>249</v>
      </c>
      <c r="F1142" t="n">
        <v>3201</v>
      </c>
      <c r="G1142" t="s">
        <v>250</v>
      </c>
      <c r="H1142" t="s">
        <v>251</v>
      </c>
      <c r="I1142" t="n">
        <v>5</v>
      </c>
      <c r="J1142" t="n">
        <v>458</v>
      </c>
      <c r="K1142" t="s">
        <v>252</v>
      </c>
      <c r="L1142" t="n">
        <v>210</v>
      </c>
      <c r="M1142" t="n">
        <v>0.07000000000000001</v>
      </c>
      <c r="N1142" t="n">
        <v>31.9</v>
      </c>
      <c r="O1142" t="s">
        <v>253</v>
      </c>
      <c r="P1142" t="s">
        <v>254</v>
      </c>
      <c r="Q1142" t="s">
        <v>254</v>
      </c>
      <c r="R1142" t="s">
        <v>255</v>
      </c>
      <c r="S1142" t="s">
        <v>251</v>
      </c>
      <c r="T1142" t="n">
        <v>5</v>
      </c>
    </row>
    <row r="1143" spans="1:20">
      <c r="A1143" s="1" t="n">
        <v>35642</v>
      </c>
      <c r="B1143" t="s">
        <v>301</v>
      </c>
      <c r="C1143" t="n">
        <v>1</v>
      </c>
      <c r="D1143" t="n">
        <v>20</v>
      </c>
      <c r="E1143" t="s">
        <v>249</v>
      </c>
      <c r="F1143" t="n">
        <v>3201</v>
      </c>
      <c r="G1143" t="s">
        <v>250</v>
      </c>
      <c r="H1143" t="s">
        <v>251</v>
      </c>
      <c r="I1143" t="n">
        <v>5</v>
      </c>
      <c r="J1143" t="n">
        <v>160</v>
      </c>
      <c r="K1143" t="s">
        <v>280</v>
      </c>
      <c r="L1143" t="n">
        <v>757</v>
      </c>
      <c r="M1143" t="n">
        <v>0.11</v>
      </c>
      <c r="N1143" t="n">
        <v>47.3</v>
      </c>
      <c r="O1143" t="s">
        <v>299</v>
      </c>
      <c r="P1143" t="s">
        <v>275</v>
      </c>
      <c r="Q1143" t="s">
        <v>275</v>
      </c>
      <c r="R1143" t="s">
        <v>255</v>
      </c>
      <c r="S1143" t="s">
        <v>251</v>
      </c>
      <c r="T1143" t="n">
        <v>5</v>
      </c>
    </row>
    <row r="1144" spans="1:20">
      <c r="A1144" s="1" t="n">
        <v>35642</v>
      </c>
      <c r="B1144" t="s">
        <v>301</v>
      </c>
      <c r="C1144" t="n">
        <v>2</v>
      </c>
      <c r="D1144" t="n">
        <v>20</v>
      </c>
      <c r="E1144" t="s">
        <v>249</v>
      </c>
      <c r="F1144" t="n">
        <v>3201</v>
      </c>
      <c r="G1144" t="s">
        <v>250</v>
      </c>
      <c r="H1144" t="s">
        <v>251</v>
      </c>
      <c r="I1144" t="n">
        <v>5</v>
      </c>
      <c r="J1144" t="n">
        <v>160</v>
      </c>
      <c r="K1144" t="s">
        <v>280</v>
      </c>
      <c r="L1144" t="n">
        <v>720</v>
      </c>
      <c r="M1144" t="n">
        <v>0.1</v>
      </c>
      <c r="N1144" t="n">
        <v>47.6</v>
      </c>
      <c r="O1144" t="s">
        <v>299</v>
      </c>
      <c r="P1144" t="s">
        <v>275</v>
      </c>
      <c r="Q1144" t="s">
        <v>275</v>
      </c>
      <c r="R1144" t="s">
        <v>255</v>
      </c>
      <c r="S1144" t="s">
        <v>251</v>
      </c>
      <c r="T1144" t="n">
        <v>5</v>
      </c>
    </row>
    <row r="1145" spans="1:20">
      <c r="A1145" s="1" t="n">
        <v>35642</v>
      </c>
      <c r="B1145" t="s">
        <v>301</v>
      </c>
      <c r="C1145" t="n">
        <v>3</v>
      </c>
      <c r="D1145" t="n">
        <v>20</v>
      </c>
      <c r="E1145" t="s">
        <v>249</v>
      </c>
      <c r="F1145" t="n">
        <v>3201</v>
      </c>
      <c r="G1145" t="s">
        <v>250</v>
      </c>
      <c r="H1145" t="s">
        <v>251</v>
      </c>
      <c r="I1145" t="n">
        <v>5</v>
      </c>
      <c r="J1145" t="n">
        <v>458</v>
      </c>
      <c r="K1145" t="s">
        <v>252</v>
      </c>
      <c r="L1145" t="n">
        <v>285</v>
      </c>
      <c r="M1145" t="n">
        <v>0.21</v>
      </c>
      <c r="N1145" t="n">
        <v>20.2</v>
      </c>
      <c r="O1145" t="s">
        <v>299</v>
      </c>
      <c r="P1145" t="s">
        <v>275</v>
      </c>
      <c r="Q1145" t="s">
        <v>275</v>
      </c>
      <c r="R1145" t="s">
        <v>255</v>
      </c>
      <c r="S1145" t="s">
        <v>251</v>
      </c>
      <c r="T1145" t="n">
        <v>5</v>
      </c>
    </row>
    <row r="1146" spans="1:20">
      <c r="A1146" s="1" t="n">
        <v>35642</v>
      </c>
      <c r="B1146" t="s">
        <v>248</v>
      </c>
      <c r="C1146" t="n">
        <v>1</v>
      </c>
      <c r="D1146" t="n">
        <v>508</v>
      </c>
      <c r="E1146" t="s">
        <v>268</v>
      </c>
      <c r="F1146" t="n">
        <v>3201</v>
      </c>
      <c r="G1146" t="s">
        <v>250</v>
      </c>
      <c r="H1146" t="s">
        <v>251</v>
      </c>
      <c r="I1146" t="n">
        <v>5</v>
      </c>
      <c r="J1146" t="n">
        <v>458</v>
      </c>
      <c r="K1146" t="s">
        <v>252</v>
      </c>
      <c r="L1146" t="n">
        <v>237</v>
      </c>
      <c r="M1146" t="n">
        <v>0.18</v>
      </c>
      <c r="N1146" t="n">
        <v>0</v>
      </c>
    </row>
    <row r="1147" spans="1:20">
      <c r="A1147" s="1" t="n">
        <v>35642</v>
      </c>
      <c r="B1147" t="s">
        <v>248</v>
      </c>
      <c r="C1147" t="n">
        <v>2</v>
      </c>
      <c r="D1147" t="n">
        <v>20</v>
      </c>
      <c r="E1147" t="s">
        <v>249</v>
      </c>
      <c r="F1147" t="n">
        <v>3201</v>
      </c>
      <c r="G1147" t="s">
        <v>250</v>
      </c>
      <c r="H1147" t="s">
        <v>251</v>
      </c>
      <c r="I1147" t="n">
        <v>5</v>
      </c>
      <c r="J1147" t="n">
        <v>458</v>
      </c>
      <c r="K1147" t="s">
        <v>252</v>
      </c>
      <c r="L1147" t="n">
        <v>158</v>
      </c>
      <c r="M1147" t="n">
        <v>0.2</v>
      </c>
      <c r="N1147" t="n">
        <v>20.6</v>
      </c>
      <c r="O1147" t="s">
        <v>253</v>
      </c>
      <c r="P1147" t="s">
        <v>254</v>
      </c>
      <c r="Q1147" t="s">
        <v>254</v>
      </c>
      <c r="R1147" t="s">
        <v>255</v>
      </c>
      <c r="S1147" t="s">
        <v>251</v>
      </c>
      <c r="T1147" t="n">
        <v>5</v>
      </c>
    </row>
    <row r="1148" spans="1:20">
      <c r="A1148" s="1" t="n">
        <v>35642</v>
      </c>
      <c r="B1148" t="s">
        <v>248</v>
      </c>
      <c r="C1148" t="n">
        <v>3</v>
      </c>
      <c r="D1148" t="n">
        <v>20</v>
      </c>
      <c r="E1148" t="s">
        <v>249</v>
      </c>
      <c r="F1148" t="n">
        <v>3201</v>
      </c>
      <c r="G1148" t="s">
        <v>250</v>
      </c>
      <c r="H1148" t="s">
        <v>251</v>
      </c>
      <c r="I1148" t="n">
        <v>5</v>
      </c>
      <c r="J1148" t="n">
        <v>458</v>
      </c>
      <c r="K1148" t="s">
        <v>252</v>
      </c>
      <c r="L1148" t="n">
        <v>481</v>
      </c>
      <c r="M1148" t="n">
        <v>0.1</v>
      </c>
      <c r="N1148" t="n">
        <v>34.9</v>
      </c>
      <c r="O1148" t="s">
        <v>253</v>
      </c>
      <c r="P1148" t="s">
        <v>254</v>
      </c>
      <c r="Q1148" t="s">
        <v>254</v>
      </c>
      <c r="R1148" t="s">
        <v>255</v>
      </c>
      <c r="S1148" t="s">
        <v>251</v>
      </c>
      <c r="T1148" t="n">
        <v>5</v>
      </c>
    </row>
    <row r="1149" spans="1:20">
      <c r="A1149" s="1" t="n">
        <v>35642</v>
      </c>
      <c r="B1149" t="s">
        <v>248</v>
      </c>
      <c r="C1149" t="n">
        <v>4</v>
      </c>
      <c r="D1149" t="n">
        <v>20</v>
      </c>
      <c r="E1149" t="s">
        <v>249</v>
      </c>
      <c r="F1149" t="n">
        <v>3201</v>
      </c>
      <c r="G1149" t="s">
        <v>250</v>
      </c>
      <c r="H1149" t="s">
        <v>251</v>
      </c>
      <c r="I1149" t="n">
        <v>5</v>
      </c>
      <c r="J1149" t="n">
        <v>458</v>
      </c>
      <c r="K1149" t="s">
        <v>252</v>
      </c>
      <c r="L1149" t="n">
        <v>483</v>
      </c>
      <c r="M1149" t="n">
        <v>0.04</v>
      </c>
      <c r="N1149" t="n">
        <v>38.5</v>
      </c>
      <c r="O1149" t="s">
        <v>253</v>
      </c>
      <c r="P1149" t="s">
        <v>254</v>
      </c>
      <c r="Q1149" t="s">
        <v>254</v>
      </c>
      <c r="R1149" t="s">
        <v>255</v>
      </c>
      <c r="S1149" t="s">
        <v>251</v>
      </c>
      <c r="T1149" t="n">
        <v>5</v>
      </c>
    </row>
    <row r="1150" spans="1:20">
      <c r="A1150" s="1" t="n">
        <v>35642</v>
      </c>
      <c r="B1150" t="s">
        <v>248</v>
      </c>
      <c r="C1150" t="n">
        <v>5</v>
      </c>
      <c r="D1150" t="n">
        <v>20</v>
      </c>
      <c r="E1150" t="s">
        <v>249</v>
      </c>
      <c r="F1150" t="n">
        <v>3201</v>
      </c>
      <c r="G1150" t="s">
        <v>250</v>
      </c>
      <c r="H1150" t="s">
        <v>251</v>
      </c>
      <c r="I1150" t="n">
        <v>5</v>
      </c>
      <c r="J1150" t="n">
        <v>458</v>
      </c>
      <c r="K1150" t="s">
        <v>252</v>
      </c>
      <c r="L1150" t="n">
        <v>205</v>
      </c>
      <c r="M1150" t="n">
        <v>0.02</v>
      </c>
      <c r="N1150" t="n">
        <v>46.3</v>
      </c>
      <c r="O1150" t="s">
        <v>253</v>
      </c>
      <c r="P1150" t="s">
        <v>254</v>
      </c>
      <c r="Q1150" t="s">
        <v>254</v>
      </c>
      <c r="R1150" t="s">
        <v>255</v>
      </c>
      <c r="S1150" t="s">
        <v>251</v>
      </c>
      <c r="T1150" t="n">
        <v>5</v>
      </c>
    </row>
    <row r="1151" spans="1:20">
      <c r="A1151" s="1" t="n">
        <v>35673</v>
      </c>
      <c r="B1151" t="s">
        <v>301</v>
      </c>
      <c r="C1151" t="n">
        <v>1</v>
      </c>
      <c r="D1151" t="n">
        <v>20</v>
      </c>
      <c r="E1151" t="s">
        <v>249</v>
      </c>
      <c r="F1151" t="n">
        <v>3201</v>
      </c>
      <c r="G1151" t="s">
        <v>250</v>
      </c>
      <c r="H1151" t="s">
        <v>251</v>
      </c>
      <c r="I1151" t="n">
        <v>5</v>
      </c>
      <c r="J1151" t="n">
        <v>160</v>
      </c>
      <c r="K1151" t="s">
        <v>280</v>
      </c>
      <c r="L1151" t="n">
        <v>403</v>
      </c>
      <c r="M1151" t="n">
        <v>0.1</v>
      </c>
      <c r="N1151" t="n">
        <v>48</v>
      </c>
      <c r="O1151" t="s">
        <v>299</v>
      </c>
      <c r="P1151" t="s">
        <v>275</v>
      </c>
      <c r="Q1151" t="s">
        <v>275</v>
      </c>
      <c r="R1151" t="s">
        <v>255</v>
      </c>
      <c r="S1151" t="s">
        <v>251</v>
      </c>
      <c r="T1151" t="n">
        <v>5</v>
      </c>
    </row>
    <row r="1152" spans="1:20">
      <c r="A1152" s="1" t="n">
        <v>35673</v>
      </c>
      <c r="B1152" t="s">
        <v>301</v>
      </c>
      <c r="C1152" t="n">
        <v>2</v>
      </c>
      <c r="D1152" t="n">
        <v>20</v>
      </c>
      <c r="E1152" t="s">
        <v>249</v>
      </c>
      <c r="F1152" t="n">
        <v>3201</v>
      </c>
      <c r="G1152" t="s">
        <v>250</v>
      </c>
      <c r="H1152" t="s">
        <v>251</v>
      </c>
      <c r="I1152" t="n">
        <v>5</v>
      </c>
      <c r="J1152" t="n">
        <v>160</v>
      </c>
      <c r="K1152" t="s">
        <v>280</v>
      </c>
      <c r="L1152" t="n">
        <v>680</v>
      </c>
      <c r="M1152" t="n">
        <v>0.01</v>
      </c>
      <c r="N1152" t="n">
        <v>54.6</v>
      </c>
      <c r="O1152" t="s">
        <v>299</v>
      </c>
      <c r="P1152" t="s">
        <v>275</v>
      </c>
      <c r="Q1152" t="s">
        <v>275</v>
      </c>
      <c r="R1152" t="s">
        <v>255</v>
      </c>
      <c r="S1152" t="s">
        <v>251</v>
      </c>
      <c r="T1152" t="n">
        <v>5</v>
      </c>
    </row>
    <row r="1153" spans="1:20">
      <c r="A1153" s="1" t="n">
        <v>35673</v>
      </c>
      <c r="B1153" t="s">
        <v>301</v>
      </c>
      <c r="C1153" t="n">
        <v>3</v>
      </c>
      <c r="D1153" t="n">
        <v>20</v>
      </c>
      <c r="E1153" t="s">
        <v>249</v>
      </c>
      <c r="F1153" t="n">
        <v>3201</v>
      </c>
      <c r="G1153" t="s">
        <v>250</v>
      </c>
      <c r="H1153" t="s">
        <v>251</v>
      </c>
      <c r="I1153" t="n">
        <v>5</v>
      </c>
      <c r="J1153" t="n">
        <v>458</v>
      </c>
      <c r="K1153" t="s">
        <v>252</v>
      </c>
      <c r="L1153" t="n">
        <v>326</v>
      </c>
      <c r="M1153" t="n">
        <v>0.24</v>
      </c>
      <c r="N1153" t="n">
        <v>20.6</v>
      </c>
      <c r="O1153" t="s">
        <v>299</v>
      </c>
      <c r="P1153" t="s">
        <v>275</v>
      </c>
      <c r="Q1153" t="s">
        <v>275</v>
      </c>
      <c r="R1153" t="s">
        <v>255</v>
      </c>
      <c r="S1153" t="s">
        <v>251</v>
      </c>
      <c r="T1153" t="n">
        <v>5</v>
      </c>
    </row>
    <row r="1154" spans="1:20">
      <c r="A1154" s="1" t="n">
        <v>35673</v>
      </c>
      <c r="B1154" t="s">
        <v>301</v>
      </c>
      <c r="C1154" t="n">
        <v>4</v>
      </c>
      <c r="D1154" t="n">
        <v>20</v>
      </c>
      <c r="E1154" t="s">
        <v>249</v>
      </c>
      <c r="F1154" t="n">
        <v>3201</v>
      </c>
      <c r="G1154" t="s">
        <v>250</v>
      </c>
      <c r="H1154" t="s">
        <v>251</v>
      </c>
      <c r="I1154" t="n">
        <v>5</v>
      </c>
      <c r="J1154" t="n">
        <v>160</v>
      </c>
      <c r="K1154" t="s">
        <v>280</v>
      </c>
      <c r="L1154" t="n">
        <v>261</v>
      </c>
      <c r="M1154" t="n">
        <v>0.05</v>
      </c>
      <c r="N1154" t="n">
        <v>37.8</v>
      </c>
      <c r="O1154" t="s">
        <v>299</v>
      </c>
      <c r="P1154" t="s">
        <v>275</v>
      </c>
      <c r="Q1154" t="s">
        <v>275</v>
      </c>
      <c r="R1154" t="s">
        <v>255</v>
      </c>
      <c r="S1154" t="s">
        <v>251</v>
      </c>
      <c r="T1154" t="n">
        <v>5</v>
      </c>
    </row>
    <row r="1155" spans="1:20">
      <c r="A1155" s="1" t="n">
        <v>35673</v>
      </c>
      <c r="B1155" t="s">
        <v>301</v>
      </c>
      <c r="C1155" t="n">
        <v>5</v>
      </c>
      <c r="D1155" t="n">
        <v>20</v>
      </c>
      <c r="E1155" t="s">
        <v>249</v>
      </c>
      <c r="F1155" t="n">
        <v>3201</v>
      </c>
      <c r="G1155" t="s">
        <v>250</v>
      </c>
      <c r="H1155" t="s">
        <v>251</v>
      </c>
      <c r="I1155" t="n">
        <v>5</v>
      </c>
      <c r="J1155" t="n">
        <v>160</v>
      </c>
      <c r="K1155" t="s">
        <v>280</v>
      </c>
      <c r="L1155" t="n">
        <v>123</v>
      </c>
      <c r="M1155" t="n">
        <v>0.04</v>
      </c>
      <c r="N1155" t="n">
        <v>41.8</v>
      </c>
      <c r="O1155" t="s">
        <v>299</v>
      </c>
      <c r="P1155" t="s">
        <v>275</v>
      </c>
      <c r="Q1155" t="s">
        <v>275</v>
      </c>
      <c r="R1155" t="s">
        <v>255</v>
      </c>
      <c r="S1155" t="s">
        <v>251</v>
      </c>
      <c r="T1155" t="n">
        <v>5</v>
      </c>
    </row>
    <row r="1156" spans="1:20">
      <c r="A1156" s="1" t="n">
        <v>35673</v>
      </c>
      <c r="B1156" t="s">
        <v>248</v>
      </c>
      <c r="C1156" t="n">
        <v>6</v>
      </c>
      <c r="D1156" t="n">
        <v>20</v>
      </c>
      <c r="E1156" t="s">
        <v>249</v>
      </c>
      <c r="F1156" t="n">
        <v>3201</v>
      </c>
      <c r="G1156" t="s">
        <v>250</v>
      </c>
      <c r="H1156" t="s">
        <v>251</v>
      </c>
      <c r="I1156" t="n">
        <v>5</v>
      </c>
      <c r="J1156" t="n">
        <v>285</v>
      </c>
      <c r="K1156" t="s">
        <v>306</v>
      </c>
      <c r="L1156" t="n">
        <v>218</v>
      </c>
      <c r="M1156" t="n">
        <v>2</v>
      </c>
      <c r="N1156" t="n">
        <v>28.7</v>
      </c>
      <c r="O1156" t="s">
        <v>253</v>
      </c>
      <c r="P1156" t="s">
        <v>254</v>
      </c>
      <c r="Q1156" t="s">
        <v>254</v>
      </c>
      <c r="R1156" t="s">
        <v>255</v>
      </c>
      <c r="S1156" t="s">
        <v>251</v>
      </c>
      <c r="T1156" t="n">
        <v>5</v>
      </c>
    </row>
    <row r="1157" spans="1:20">
      <c r="A1157" s="1" t="n">
        <v>35673</v>
      </c>
      <c r="B1157" t="s">
        <v>248</v>
      </c>
      <c r="C1157" t="n">
        <v>7</v>
      </c>
      <c r="D1157" t="n">
        <v>20</v>
      </c>
      <c r="E1157" t="s">
        <v>249</v>
      </c>
      <c r="F1157" t="n">
        <v>3201</v>
      </c>
      <c r="G1157" t="s">
        <v>250</v>
      </c>
      <c r="H1157" t="s">
        <v>251</v>
      </c>
      <c r="I1157" t="n">
        <v>5</v>
      </c>
      <c r="J1157" t="n">
        <v>280</v>
      </c>
      <c r="K1157" t="s">
        <v>273</v>
      </c>
      <c r="L1157" t="n">
        <v>599</v>
      </c>
      <c r="M1157" t="n">
        <v>1</v>
      </c>
      <c r="N1157" t="n">
        <v>39.1</v>
      </c>
      <c r="O1157" t="s">
        <v>253</v>
      </c>
      <c r="P1157" t="s">
        <v>254</v>
      </c>
      <c r="Q1157" t="s">
        <v>254</v>
      </c>
      <c r="R1157" t="s">
        <v>255</v>
      </c>
      <c r="S1157" t="s">
        <v>251</v>
      </c>
      <c r="T1157" t="n">
        <v>5</v>
      </c>
    </row>
    <row r="1158" spans="1:20">
      <c r="A1158" s="1" t="n">
        <v>35673</v>
      </c>
      <c r="B1158" t="s">
        <v>248</v>
      </c>
      <c r="C1158" t="n">
        <v>8</v>
      </c>
      <c r="D1158" t="n">
        <v>20</v>
      </c>
      <c r="E1158" t="s">
        <v>249</v>
      </c>
      <c r="F1158" t="n">
        <v>3201</v>
      </c>
      <c r="G1158" t="s">
        <v>250</v>
      </c>
      <c r="H1158" t="s">
        <v>251</v>
      </c>
      <c r="I1158" t="n">
        <v>5</v>
      </c>
      <c r="J1158" t="n">
        <v>940</v>
      </c>
      <c r="K1158" t="s">
        <v>257</v>
      </c>
      <c r="L1158" t="n">
        <v>98</v>
      </c>
      <c r="M1158" t="n">
        <v>5.5</v>
      </c>
      <c r="N1158" t="n">
        <v>10.1</v>
      </c>
      <c r="O1158" t="s">
        <v>253</v>
      </c>
      <c r="P1158" t="s">
        <v>254</v>
      </c>
      <c r="Q1158" t="s">
        <v>254</v>
      </c>
      <c r="R1158" t="s">
        <v>255</v>
      </c>
      <c r="S1158" t="s">
        <v>251</v>
      </c>
      <c r="T1158" t="n">
        <v>5</v>
      </c>
    </row>
    <row r="1159" spans="1:20">
      <c r="A1159" s="1" t="n">
        <v>35703</v>
      </c>
      <c r="B1159" t="s">
        <v>301</v>
      </c>
      <c r="C1159" t="n">
        <v>1</v>
      </c>
      <c r="D1159" t="n">
        <v>20</v>
      </c>
      <c r="E1159" t="s">
        <v>249</v>
      </c>
      <c r="F1159" t="n">
        <v>3201</v>
      </c>
      <c r="G1159" t="s">
        <v>250</v>
      </c>
      <c r="H1159" t="s">
        <v>251</v>
      </c>
      <c r="I1159" t="n">
        <v>5</v>
      </c>
      <c r="J1159" t="n">
        <v>458</v>
      </c>
      <c r="K1159" t="s">
        <v>252</v>
      </c>
      <c r="L1159" t="n">
        <v>300</v>
      </c>
      <c r="M1159" t="n">
        <v>0.21</v>
      </c>
      <c r="N1159" t="n">
        <v>20</v>
      </c>
      <c r="O1159" t="s">
        <v>299</v>
      </c>
      <c r="P1159" t="s">
        <v>275</v>
      </c>
      <c r="Q1159" t="s">
        <v>275</v>
      </c>
      <c r="R1159" t="s">
        <v>255</v>
      </c>
      <c r="S1159" t="s">
        <v>251</v>
      </c>
      <c r="T1159" t="n">
        <v>5</v>
      </c>
    </row>
    <row r="1160" spans="1:20">
      <c r="A1160" s="1" t="n">
        <v>35703</v>
      </c>
      <c r="B1160" t="s">
        <v>301</v>
      </c>
      <c r="C1160" t="n">
        <v>2</v>
      </c>
      <c r="D1160" t="n">
        <v>20</v>
      </c>
      <c r="E1160" t="s">
        <v>249</v>
      </c>
      <c r="F1160" t="n">
        <v>3201</v>
      </c>
      <c r="G1160" t="s">
        <v>250</v>
      </c>
      <c r="H1160" t="s">
        <v>251</v>
      </c>
      <c r="I1160" t="n">
        <v>5</v>
      </c>
      <c r="J1160" t="n">
        <v>458</v>
      </c>
      <c r="K1160" t="s">
        <v>252</v>
      </c>
      <c r="L1160" t="n">
        <v>401</v>
      </c>
      <c r="M1160" t="n">
        <v>0.03</v>
      </c>
      <c r="N1160" t="n">
        <v>45.6</v>
      </c>
      <c r="O1160" t="s">
        <v>299</v>
      </c>
      <c r="P1160" t="s">
        <v>275</v>
      </c>
      <c r="Q1160" t="s">
        <v>275</v>
      </c>
      <c r="R1160" t="s">
        <v>255</v>
      </c>
      <c r="S1160" t="s">
        <v>251</v>
      </c>
      <c r="T1160" t="n">
        <v>5</v>
      </c>
    </row>
    <row r="1161" spans="1:20">
      <c r="A1161" s="1" t="n">
        <v>35703</v>
      </c>
      <c r="B1161" t="s">
        <v>301</v>
      </c>
      <c r="C1161" t="n">
        <v>3</v>
      </c>
      <c r="D1161" t="n">
        <v>20</v>
      </c>
      <c r="E1161" t="s">
        <v>249</v>
      </c>
      <c r="F1161" t="n">
        <v>3201</v>
      </c>
      <c r="G1161" t="s">
        <v>250</v>
      </c>
      <c r="H1161" t="s">
        <v>251</v>
      </c>
      <c r="I1161" t="n">
        <v>5</v>
      </c>
      <c r="J1161" t="n">
        <v>160</v>
      </c>
      <c r="K1161" t="s">
        <v>280</v>
      </c>
      <c r="L1161" t="n">
        <v>352</v>
      </c>
      <c r="M1161" t="n">
        <v>0.09</v>
      </c>
      <c r="N1161" t="n">
        <v>47.4</v>
      </c>
      <c r="O1161" t="s">
        <v>299</v>
      </c>
      <c r="P1161" t="s">
        <v>275</v>
      </c>
      <c r="Q1161" t="s">
        <v>275</v>
      </c>
      <c r="R1161" t="s">
        <v>255</v>
      </c>
      <c r="S1161" t="s">
        <v>251</v>
      </c>
      <c r="T1161" t="n">
        <v>5</v>
      </c>
    </row>
    <row r="1162" spans="1:20">
      <c r="A1162" s="1" t="n">
        <v>35703</v>
      </c>
      <c r="B1162" t="s">
        <v>301</v>
      </c>
      <c r="C1162" t="n">
        <v>4</v>
      </c>
      <c r="D1162" t="n">
        <v>20</v>
      </c>
      <c r="E1162" t="s">
        <v>249</v>
      </c>
      <c r="F1162" t="n">
        <v>3201</v>
      </c>
      <c r="G1162" t="s">
        <v>250</v>
      </c>
      <c r="H1162" t="s">
        <v>251</v>
      </c>
      <c r="I1162" t="n">
        <v>5</v>
      </c>
      <c r="J1162" t="n">
        <v>150</v>
      </c>
      <c r="K1162" t="s">
        <v>291</v>
      </c>
      <c r="L1162" t="n">
        <v>721</v>
      </c>
      <c r="M1162" t="n">
        <v>0.35</v>
      </c>
      <c r="N1162" t="n">
        <v>35.8</v>
      </c>
      <c r="O1162" t="s">
        <v>299</v>
      </c>
      <c r="P1162" t="s">
        <v>275</v>
      </c>
      <c r="Q1162" t="s">
        <v>275</v>
      </c>
      <c r="R1162" t="s">
        <v>255</v>
      </c>
      <c r="S1162" t="s">
        <v>251</v>
      </c>
      <c r="T1162" t="n">
        <v>5</v>
      </c>
    </row>
    <row r="1163" spans="1:20">
      <c r="A1163" s="1" t="n">
        <v>35703</v>
      </c>
      <c r="B1163" t="s">
        <v>301</v>
      </c>
      <c r="C1163" t="n">
        <v>5</v>
      </c>
      <c r="D1163" t="n">
        <v>20</v>
      </c>
      <c r="E1163" t="s">
        <v>249</v>
      </c>
      <c r="F1163" t="n">
        <v>3201</v>
      </c>
      <c r="G1163" t="s">
        <v>250</v>
      </c>
      <c r="H1163" t="s">
        <v>251</v>
      </c>
      <c r="I1163" t="n">
        <v>5</v>
      </c>
      <c r="J1163" t="n">
        <v>458</v>
      </c>
      <c r="K1163" t="s">
        <v>252</v>
      </c>
      <c r="L1163" t="n">
        <v>333</v>
      </c>
      <c r="M1163" t="n">
        <v>0.11</v>
      </c>
      <c r="N1163" t="n">
        <v>32.3</v>
      </c>
      <c r="O1163" t="s">
        <v>299</v>
      </c>
      <c r="P1163" t="s">
        <v>275</v>
      </c>
      <c r="Q1163" t="s">
        <v>275</v>
      </c>
      <c r="R1163" t="s">
        <v>255</v>
      </c>
      <c r="S1163" t="s">
        <v>251</v>
      </c>
      <c r="T1163" t="n">
        <v>5</v>
      </c>
    </row>
    <row r="1164" spans="1:20">
      <c r="A1164" s="1" t="n">
        <v>35703</v>
      </c>
      <c r="B1164" t="s">
        <v>301</v>
      </c>
      <c r="C1164" t="n">
        <v>6</v>
      </c>
      <c r="D1164" t="n">
        <v>20</v>
      </c>
      <c r="E1164" t="s">
        <v>249</v>
      </c>
      <c r="F1164" t="n">
        <v>3201</v>
      </c>
      <c r="G1164" t="s">
        <v>250</v>
      </c>
      <c r="H1164" t="s">
        <v>251</v>
      </c>
      <c r="I1164" t="n">
        <v>5</v>
      </c>
      <c r="J1164" t="n">
        <v>458</v>
      </c>
      <c r="K1164" t="s">
        <v>252</v>
      </c>
      <c r="L1164" t="n">
        <v>249</v>
      </c>
      <c r="M1164" t="n">
        <v>0.03</v>
      </c>
      <c r="N1164" t="n">
        <v>43.7</v>
      </c>
      <c r="O1164" t="s">
        <v>299</v>
      </c>
      <c r="P1164" t="s">
        <v>275</v>
      </c>
      <c r="Q1164" t="s">
        <v>275</v>
      </c>
      <c r="R1164" t="s">
        <v>255</v>
      </c>
      <c r="S1164" t="s">
        <v>251</v>
      </c>
      <c r="T1164" t="n">
        <v>5</v>
      </c>
    </row>
    <row r="1165" spans="1:20">
      <c r="A1165" s="1" t="n">
        <v>35703</v>
      </c>
      <c r="B1165" t="s">
        <v>248</v>
      </c>
      <c r="C1165" t="n">
        <v>6</v>
      </c>
      <c r="D1165" t="n">
        <v>20</v>
      </c>
      <c r="E1165" t="s">
        <v>249</v>
      </c>
      <c r="F1165" t="n">
        <v>3201</v>
      </c>
      <c r="G1165" t="s">
        <v>250</v>
      </c>
      <c r="H1165" t="s">
        <v>251</v>
      </c>
      <c r="I1165" t="n">
        <v>5</v>
      </c>
      <c r="J1165" t="n">
        <v>458</v>
      </c>
      <c r="K1165" t="s">
        <v>252</v>
      </c>
      <c r="L1165" t="n">
        <v>166</v>
      </c>
      <c r="M1165" t="n">
        <v>0.1</v>
      </c>
      <c r="N1165" t="n">
        <v>24.9</v>
      </c>
      <c r="O1165" t="s">
        <v>253</v>
      </c>
      <c r="P1165" t="s">
        <v>254</v>
      </c>
      <c r="Q1165" t="s">
        <v>254</v>
      </c>
      <c r="R1165" t="s">
        <v>255</v>
      </c>
      <c r="S1165" t="s">
        <v>251</v>
      </c>
      <c r="T1165" t="n">
        <v>5</v>
      </c>
    </row>
    <row r="1166" spans="1:20">
      <c r="A1166" s="1" t="n">
        <v>35703</v>
      </c>
      <c r="B1166" t="s">
        <v>248</v>
      </c>
      <c r="C1166" t="n">
        <v>7</v>
      </c>
      <c r="D1166" t="n">
        <v>20</v>
      </c>
      <c r="E1166" t="s">
        <v>249</v>
      </c>
      <c r="F1166" t="n">
        <v>3201</v>
      </c>
      <c r="G1166" t="s">
        <v>250</v>
      </c>
      <c r="H1166" t="s">
        <v>251</v>
      </c>
      <c r="I1166" t="n">
        <v>5</v>
      </c>
      <c r="J1166" t="n">
        <v>280</v>
      </c>
      <c r="K1166" t="s">
        <v>273</v>
      </c>
      <c r="L1166" t="n">
        <v>586</v>
      </c>
      <c r="M1166" t="n">
        <v>1</v>
      </c>
      <c r="N1166" t="n">
        <v>39.3</v>
      </c>
      <c r="O1166" t="s">
        <v>253</v>
      </c>
      <c r="P1166" t="s">
        <v>254</v>
      </c>
      <c r="Q1166" t="s">
        <v>254</v>
      </c>
      <c r="R1166" t="s">
        <v>255</v>
      </c>
      <c r="S1166" t="s">
        <v>251</v>
      </c>
      <c r="T1166" t="n">
        <v>5</v>
      </c>
    </row>
    <row r="1167" spans="1:20">
      <c r="A1167" s="1" t="n">
        <v>35703</v>
      </c>
      <c r="B1167" t="s">
        <v>248</v>
      </c>
      <c r="C1167" t="n">
        <v>8</v>
      </c>
      <c r="D1167" t="n">
        <v>20</v>
      </c>
      <c r="E1167" t="s">
        <v>249</v>
      </c>
      <c r="F1167" t="n">
        <v>3201</v>
      </c>
      <c r="G1167" t="s">
        <v>250</v>
      </c>
      <c r="H1167" t="s">
        <v>251</v>
      </c>
      <c r="I1167" t="n">
        <v>5</v>
      </c>
      <c r="J1167" t="n">
        <v>458</v>
      </c>
      <c r="K1167" t="s">
        <v>252</v>
      </c>
      <c r="L1167" t="n">
        <v>349</v>
      </c>
      <c r="M1167" t="n">
        <v>0.1</v>
      </c>
      <c r="N1167" t="n">
        <v>45.2</v>
      </c>
      <c r="O1167" t="s">
        <v>253</v>
      </c>
      <c r="P1167" t="s">
        <v>254</v>
      </c>
      <c r="Q1167" t="s">
        <v>254</v>
      </c>
      <c r="R1167" t="s">
        <v>255</v>
      </c>
      <c r="S1167" t="s">
        <v>251</v>
      </c>
      <c r="T1167" t="n">
        <v>5</v>
      </c>
    </row>
    <row r="1168" spans="1:20">
      <c r="A1168" s="1" t="n">
        <v>35703</v>
      </c>
      <c r="B1168" t="s">
        <v>248</v>
      </c>
      <c r="C1168" t="n">
        <v>9</v>
      </c>
      <c r="D1168" t="n">
        <v>20</v>
      </c>
      <c r="E1168" t="s">
        <v>249</v>
      </c>
      <c r="F1168" t="n">
        <v>3201</v>
      </c>
      <c r="G1168" t="s">
        <v>250</v>
      </c>
      <c r="H1168" t="s">
        <v>251</v>
      </c>
      <c r="I1168" t="n">
        <v>5</v>
      </c>
      <c r="J1168" t="n">
        <v>458</v>
      </c>
      <c r="K1168" t="s">
        <v>252</v>
      </c>
      <c r="L1168" t="n">
        <v>438</v>
      </c>
      <c r="M1168" t="n">
        <v>0.1</v>
      </c>
      <c r="N1168" t="n">
        <v>32.1</v>
      </c>
      <c r="O1168" t="s">
        <v>253</v>
      </c>
      <c r="P1168" t="s">
        <v>254</v>
      </c>
      <c r="Q1168" t="s">
        <v>254</v>
      </c>
      <c r="R1168" t="s">
        <v>255</v>
      </c>
      <c r="S1168" t="s">
        <v>251</v>
      </c>
      <c r="T1168" t="n">
        <v>5</v>
      </c>
    </row>
    <row r="1169" spans="1:20">
      <c r="A1169" s="1" t="n">
        <v>35703</v>
      </c>
      <c r="B1169" t="s">
        <v>248</v>
      </c>
      <c r="C1169" t="n">
        <v>40</v>
      </c>
      <c r="D1169" t="n">
        <v>508</v>
      </c>
      <c r="E1169" t="s">
        <v>268</v>
      </c>
      <c r="F1169" t="n">
        <v>3201</v>
      </c>
      <c r="G1169" t="s">
        <v>250</v>
      </c>
      <c r="H1169" t="s">
        <v>251</v>
      </c>
      <c r="I1169" t="n">
        <v>5</v>
      </c>
      <c r="J1169" t="n">
        <v>458</v>
      </c>
      <c r="K1169" t="s">
        <v>252</v>
      </c>
      <c r="L1169" t="n">
        <v>87</v>
      </c>
      <c r="M1169" t="n">
        <v>0.18</v>
      </c>
      <c r="N1169" t="n">
        <v>0</v>
      </c>
    </row>
    <row r="1170" spans="1:20">
      <c r="A1170" s="1" t="n">
        <v>35703</v>
      </c>
      <c r="B1170" t="s">
        <v>258</v>
      </c>
      <c r="C1170" t="n">
        <v>882</v>
      </c>
      <c r="D1170" t="n">
        <v>213</v>
      </c>
      <c r="E1170" t="s">
        <v>256</v>
      </c>
      <c r="F1170" t="n">
        <v>3201</v>
      </c>
      <c r="G1170" t="s">
        <v>250</v>
      </c>
      <c r="H1170" t="s">
        <v>251</v>
      </c>
      <c r="I1170" t="n">
        <v>5</v>
      </c>
      <c r="J1170" t="n">
        <v>490</v>
      </c>
      <c r="K1170" t="s">
        <v>266</v>
      </c>
      <c r="L1170" t="n">
        <v>1</v>
      </c>
      <c r="M1170" t="n">
        <v>0</v>
      </c>
      <c r="N1170" t="n">
        <v>0</v>
      </c>
    </row>
    <row r="1171" spans="1:20">
      <c r="A1171" s="1" t="n">
        <v>35734</v>
      </c>
      <c r="B1171" t="s">
        <v>301</v>
      </c>
      <c r="C1171" t="n">
        <v>1</v>
      </c>
      <c r="D1171" t="n">
        <v>20</v>
      </c>
      <c r="E1171" t="s">
        <v>249</v>
      </c>
      <c r="F1171" t="n">
        <v>3201</v>
      </c>
      <c r="G1171" t="s">
        <v>250</v>
      </c>
      <c r="H1171" t="s">
        <v>251</v>
      </c>
      <c r="I1171" t="n">
        <v>5</v>
      </c>
      <c r="J1171" t="n">
        <v>160</v>
      </c>
      <c r="K1171" t="s">
        <v>280</v>
      </c>
      <c r="L1171" t="n">
        <v>327</v>
      </c>
      <c r="M1171" t="n">
        <v>0.09</v>
      </c>
      <c r="N1171" t="n">
        <v>47.4</v>
      </c>
      <c r="O1171" t="s">
        <v>299</v>
      </c>
      <c r="P1171" t="s">
        <v>275</v>
      </c>
      <c r="Q1171" t="s">
        <v>275</v>
      </c>
      <c r="R1171" t="s">
        <v>255</v>
      </c>
      <c r="S1171" t="s">
        <v>251</v>
      </c>
      <c r="T1171" t="n">
        <v>5</v>
      </c>
    </row>
    <row r="1172" spans="1:20">
      <c r="A1172" s="1" t="n">
        <v>35734</v>
      </c>
      <c r="B1172" t="s">
        <v>301</v>
      </c>
      <c r="C1172" t="n">
        <v>2</v>
      </c>
      <c r="D1172" t="n">
        <v>20</v>
      </c>
      <c r="E1172" t="s">
        <v>249</v>
      </c>
      <c r="F1172" t="n">
        <v>3201</v>
      </c>
      <c r="G1172" t="s">
        <v>250</v>
      </c>
      <c r="H1172" t="s">
        <v>251</v>
      </c>
      <c r="I1172" t="n">
        <v>5</v>
      </c>
      <c r="J1172" t="n">
        <v>458</v>
      </c>
      <c r="K1172" t="s">
        <v>252</v>
      </c>
      <c r="L1172" t="n">
        <v>287</v>
      </c>
      <c r="M1172" t="n">
        <v>0.22</v>
      </c>
      <c r="N1172" t="n">
        <v>20.6</v>
      </c>
      <c r="O1172" t="s">
        <v>299</v>
      </c>
      <c r="P1172" t="s">
        <v>275</v>
      </c>
      <c r="Q1172" t="s">
        <v>275</v>
      </c>
      <c r="R1172" t="s">
        <v>255</v>
      </c>
      <c r="S1172" t="s">
        <v>251</v>
      </c>
      <c r="T1172" t="n">
        <v>5</v>
      </c>
    </row>
    <row r="1173" spans="1:20">
      <c r="A1173" s="1" t="n">
        <v>35734</v>
      </c>
      <c r="B1173" t="s">
        <v>301</v>
      </c>
      <c r="C1173" t="n">
        <v>3</v>
      </c>
      <c r="D1173" t="n">
        <v>20</v>
      </c>
      <c r="E1173" t="s">
        <v>249</v>
      </c>
      <c r="F1173" t="n">
        <v>3201</v>
      </c>
      <c r="G1173" t="s">
        <v>250</v>
      </c>
      <c r="H1173" t="s">
        <v>251</v>
      </c>
      <c r="I1173" t="n">
        <v>5</v>
      </c>
      <c r="J1173" t="n">
        <v>160</v>
      </c>
      <c r="K1173" t="s">
        <v>280</v>
      </c>
      <c r="L1173" t="n">
        <v>430</v>
      </c>
      <c r="M1173" t="n">
        <v>0.01</v>
      </c>
      <c r="N1173" t="n">
        <v>54.7</v>
      </c>
      <c r="O1173" t="s">
        <v>299</v>
      </c>
      <c r="P1173" t="s">
        <v>275</v>
      </c>
      <c r="Q1173" t="s">
        <v>275</v>
      </c>
      <c r="R1173" t="s">
        <v>255</v>
      </c>
      <c r="S1173" t="s">
        <v>251</v>
      </c>
      <c r="T1173" t="n">
        <v>5</v>
      </c>
    </row>
    <row r="1174" spans="1:20">
      <c r="A1174" s="1" t="n">
        <v>35734</v>
      </c>
      <c r="B1174" t="s">
        <v>301</v>
      </c>
      <c r="C1174" t="n">
        <v>4</v>
      </c>
      <c r="D1174" t="n">
        <v>20</v>
      </c>
      <c r="E1174" t="s">
        <v>249</v>
      </c>
      <c r="F1174" t="n">
        <v>3201</v>
      </c>
      <c r="G1174" t="s">
        <v>250</v>
      </c>
      <c r="H1174" t="s">
        <v>251</v>
      </c>
      <c r="I1174" t="n">
        <v>5</v>
      </c>
      <c r="J1174" t="n">
        <v>160</v>
      </c>
      <c r="K1174" t="s">
        <v>280</v>
      </c>
      <c r="L1174" t="n">
        <v>647</v>
      </c>
      <c r="M1174" t="n">
        <v>0.05</v>
      </c>
      <c r="N1174" t="n">
        <v>47.8</v>
      </c>
      <c r="O1174" t="s">
        <v>299</v>
      </c>
      <c r="P1174" t="s">
        <v>275</v>
      </c>
      <c r="Q1174" t="s">
        <v>275</v>
      </c>
      <c r="R1174" t="s">
        <v>255</v>
      </c>
      <c r="S1174" t="s">
        <v>251</v>
      </c>
      <c r="T1174" t="n">
        <v>5</v>
      </c>
    </row>
    <row r="1175" spans="1:20">
      <c r="A1175" s="1" t="n">
        <v>35734</v>
      </c>
      <c r="B1175" t="s">
        <v>248</v>
      </c>
      <c r="C1175" t="n">
        <v>6</v>
      </c>
      <c r="D1175" t="n">
        <v>20</v>
      </c>
      <c r="E1175" t="s">
        <v>249</v>
      </c>
      <c r="F1175" t="n">
        <v>3201</v>
      </c>
      <c r="G1175" t="s">
        <v>250</v>
      </c>
      <c r="H1175" t="s">
        <v>251</v>
      </c>
      <c r="I1175" t="n">
        <v>5</v>
      </c>
      <c r="J1175" t="n">
        <v>458</v>
      </c>
      <c r="K1175" t="s">
        <v>252</v>
      </c>
      <c r="L1175" t="n">
        <v>198</v>
      </c>
      <c r="M1175" t="n">
        <v>0.1</v>
      </c>
      <c r="N1175" t="n">
        <v>34.9</v>
      </c>
      <c r="O1175" t="s">
        <v>253</v>
      </c>
      <c r="P1175" t="s">
        <v>254</v>
      </c>
      <c r="Q1175" t="s">
        <v>254</v>
      </c>
      <c r="R1175" t="s">
        <v>255</v>
      </c>
      <c r="S1175" t="s">
        <v>251</v>
      </c>
      <c r="T1175" t="n">
        <v>5</v>
      </c>
    </row>
    <row r="1176" spans="1:20">
      <c r="A1176" s="1" t="n">
        <v>35734</v>
      </c>
      <c r="B1176" t="s">
        <v>248</v>
      </c>
      <c r="C1176" t="n">
        <v>7</v>
      </c>
      <c r="D1176" t="n">
        <v>20</v>
      </c>
      <c r="E1176" t="s">
        <v>249</v>
      </c>
      <c r="F1176" t="n">
        <v>3201</v>
      </c>
      <c r="G1176" t="s">
        <v>250</v>
      </c>
      <c r="H1176" t="s">
        <v>251</v>
      </c>
      <c r="I1176" t="n">
        <v>5</v>
      </c>
      <c r="J1176" t="n">
        <v>458</v>
      </c>
      <c r="K1176" t="s">
        <v>252</v>
      </c>
      <c r="L1176" t="n">
        <v>222</v>
      </c>
      <c r="M1176" t="n">
        <v>0.07000000000000001</v>
      </c>
      <c r="N1176" t="n">
        <v>32.1</v>
      </c>
      <c r="O1176" t="s">
        <v>253</v>
      </c>
      <c r="P1176" t="s">
        <v>254</v>
      </c>
      <c r="Q1176" t="s">
        <v>254</v>
      </c>
      <c r="R1176" t="s">
        <v>255</v>
      </c>
      <c r="S1176" t="s">
        <v>251</v>
      </c>
      <c r="T1176" t="n">
        <v>5</v>
      </c>
    </row>
    <row r="1177" spans="1:20">
      <c r="A1177" s="1" t="n">
        <v>35734</v>
      </c>
      <c r="B1177" t="s">
        <v>248</v>
      </c>
      <c r="C1177" t="n">
        <v>8</v>
      </c>
      <c r="D1177" t="n">
        <v>20</v>
      </c>
      <c r="E1177" t="s">
        <v>249</v>
      </c>
      <c r="F1177" t="n">
        <v>3201</v>
      </c>
      <c r="G1177" t="s">
        <v>250</v>
      </c>
      <c r="H1177" t="s">
        <v>251</v>
      </c>
      <c r="I1177" t="n">
        <v>5</v>
      </c>
      <c r="J1177" t="n">
        <v>458</v>
      </c>
      <c r="K1177" t="s">
        <v>252</v>
      </c>
      <c r="L1177" t="n">
        <v>403</v>
      </c>
      <c r="M1177" t="n">
        <v>0.04</v>
      </c>
      <c r="N1177" t="n">
        <v>38.5</v>
      </c>
      <c r="O1177" t="s">
        <v>253</v>
      </c>
      <c r="P1177" t="s">
        <v>254</v>
      </c>
      <c r="Q1177" t="s">
        <v>254</v>
      </c>
      <c r="R1177" t="s">
        <v>255</v>
      </c>
      <c r="S1177" t="s">
        <v>251</v>
      </c>
      <c r="T1177" t="n">
        <v>5</v>
      </c>
    </row>
    <row r="1178" spans="1:20">
      <c r="A1178" s="1" t="n">
        <v>35734</v>
      </c>
      <c r="B1178" t="s">
        <v>248</v>
      </c>
      <c r="C1178" t="n">
        <v>9</v>
      </c>
      <c r="D1178" t="n">
        <v>20</v>
      </c>
      <c r="E1178" t="s">
        <v>249</v>
      </c>
      <c r="F1178" t="n">
        <v>3201</v>
      </c>
      <c r="G1178" t="s">
        <v>250</v>
      </c>
      <c r="H1178" t="s">
        <v>251</v>
      </c>
      <c r="I1178" t="n">
        <v>5</v>
      </c>
      <c r="J1178" t="n">
        <v>458</v>
      </c>
      <c r="K1178" t="s">
        <v>252</v>
      </c>
      <c r="L1178" t="n">
        <v>193</v>
      </c>
      <c r="M1178" t="n">
        <v>0.02</v>
      </c>
      <c r="N1178" t="n">
        <v>46.6</v>
      </c>
      <c r="O1178" t="s">
        <v>253</v>
      </c>
      <c r="P1178" t="s">
        <v>254</v>
      </c>
      <c r="Q1178" t="s">
        <v>254</v>
      </c>
      <c r="R1178" t="s">
        <v>255</v>
      </c>
      <c r="S1178" t="s">
        <v>251</v>
      </c>
      <c r="T1178" t="n">
        <v>5</v>
      </c>
    </row>
    <row r="1179" spans="1:20">
      <c r="A1179" s="1" t="n">
        <v>35734</v>
      </c>
      <c r="B1179" t="s">
        <v>248</v>
      </c>
      <c r="C1179" t="n">
        <v>10</v>
      </c>
      <c r="D1179" t="n">
        <v>20</v>
      </c>
      <c r="E1179" t="s">
        <v>249</v>
      </c>
      <c r="F1179" t="n">
        <v>3201</v>
      </c>
      <c r="G1179" t="s">
        <v>250</v>
      </c>
      <c r="H1179" t="s">
        <v>251</v>
      </c>
      <c r="I1179" t="n">
        <v>5</v>
      </c>
      <c r="J1179" t="n">
        <v>458</v>
      </c>
      <c r="K1179" t="s">
        <v>252</v>
      </c>
      <c r="L1179" t="n">
        <v>14</v>
      </c>
      <c r="M1179" t="n">
        <v>0.02</v>
      </c>
      <c r="N1179" t="n">
        <v>46.6</v>
      </c>
      <c r="O1179" t="s">
        <v>253</v>
      </c>
      <c r="P1179" t="s">
        <v>254</v>
      </c>
      <c r="Q1179" t="s">
        <v>254</v>
      </c>
      <c r="R1179" t="s">
        <v>255</v>
      </c>
      <c r="S1179" t="s">
        <v>251</v>
      </c>
      <c r="T1179" t="n">
        <v>5</v>
      </c>
    </row>
    <row r="1180" spans="1:20">
      <c r="A1180" s="1" t="n">
        <v>35764</v>
      </c>
      <c r="B1180" t="s">
        <v>301</v>
      </c>
      <c r="C1180" t="n">
        <v>1</v>
      </c>
      <c r="D1180" t="n">
        <v>20</v>
      </c>
      <c r="E1180" t="s">
        <v>249</v>
      </c>
      <c r="F1180" t="n">
        <v>3201</v>
      </c>
      <c r="G1180" t="s">
        <v>250</v>
      </c>
      <c r="H1180" t="s">
        <v>251</v>
      </c>
      <c r="I1180" t="n">
        <v>5</v>
      </c>
      <c r="J1180" t="n">
        <v>458</v>
      </c>
      <c r="K1180" t="s">
        <v>252</v>
      </c>
      <c r="L1180" t="n">
        <v>293</v>
      </c>
      <c r="M1180" t="n">
        <v>0.21</v>
      </c>
      <c r="N1180" t="n">
        <v>20.4</v>
      </c>
      <c r="O1180" t="s">
        <v>299</v>
      </c>
      <c r="P1180" t="s">
        <v>275</v>
      </c>
      <c r="Q1180" t="s">
        <v>275</v>
      </c>
      <c r="R1180" t="s">
        <v>255</v>
      </c>
      <c r="S1180" t="s">
        <v>251</v>
      </c>
      <c r="T1180" t="n">
        <v>5</v>
      </c>
    </row>
    <row r="1181" spans="1:20">
      <c r="A1181" s="1" t="n">
        <v>35764</v>
      </c>
      <c r="B1181" t="s">
        <v>301</v>
      </c>
      <c r="C1181" t="n">
        <v>2</v>
      </c>
      <c r="D1181" t="n">
        <v>20</v>
      </c>
      <c r="E1181" t="s">
        <v>249</v>
      </c>
      <c r="F1181" t="n">
        <v>3201</v>
      </c>
      <c r="G1181" t="s">
        <v>250</v>
      </c>
      <c r="H1181" t="s">
        <v>251</v>
      </c>
      <c r="I1181" t="n">
        <v>5</v>
      </c>
      <c r="J1181" t="n">
        <v>458</v>
      </c>
      <c r="K1181" t="s">
        <v>252</v>
      </c>
      <c r="L1181" t="n">
        <v>299</v>
      </c>
      <c r="M1181" t="n">
        <v>0.03</v>
      </c>
      <c r="N1181" t="n">
        <v>46.3</v>
      </c>
      <c r="O1181" t="s">
        <v>299</v>
      </c>
      <c r="P1181" t="s">
        <v>275</v>
      </c>
      <c r="Q1181" t="s">
        <v>275</v>
      </c>
      <c r="R1181" t="s">
        <v>255</v>
      </c>
      <c r="S1181" t="s">
        <v>251</v>
      </c>
      <c r="T1181" t="n">
        <v>5</v>
      </c>
    </row>
    <row r="1182" spans="1:20">
      <c r="A1182" s="1" t="n">
        <v>35764</v>
      </c>
      <c r="B1182" t="s">
        <v>301</v>
      </c>
      <c r="C1182" t="n">
        <v>3</v>
      </c>
      <c r="D1182" t="n">
        <v>20</v>
      </c>
      <c r="E1182" t="s">
        <v>249</v>
      </c>
      <c r="F1182" t="n">
        <v>3201</v>
      </c>
      <c r="G1182" t="s">
        <v>250</v>
      </c>
      <c r="H1182" t="s">
        <v>251</v>
      </c>
      <c r="I1182" t="n">
        <v>5</v>
      </c>
      <c r="J1182" t="n">
        <v>458</v>
      </c>
      <c r="K1182" t="s">
        <v>252</v>
      </c>
      <c r="L1182" t="n">
        <v>170</v>
      </c>
      <c r="M1182" t="n">
        <v>0.11</v>
      </c>
      <c r="N1182" t="n">
        <v>41.8</v>
      </c>
      <c r="O1182" t="s">
        <v>299</v>
      </c>
      <c r="P1182" t="s">
        <v>275</v>
      </c>
      <c r="Q1182" t="s">
        <v>275</v>
      </c>
      <c r="R1182" t="s">
        <v>255</v>
      </c>
      <c r="S1182" t="s">
        <v>251</v>
      </c>
      <c r="T1182" t="n">
        <v>5</v>
      </c>
    </row>
    <row r="1183" spans="1:20">
      <c r="A1183" s="1" t="n">
        <v>35764</v>
      </c>
      <c r="B1183" t="s">
        <v>301</v>
      </c>
      <c r="C1183" t="n">
        <v>4</v>
      </c>
      <c r="D1183" t="n">
        <v>20</v>
      </c>
      <c r="E1183" t="s">
        <v>249</v>
      </c>
      <c r="F1183" t="n">
        <v>3201</v>
      </c>
      <c r="G1183" t="s">
        <v>250</v>
      </c>
      <c r="H1183" t="s">
        <v>251</v>
      </c>
      <c r="I1183" t="n">
        <v>5</v>
      </c>
      <c r="J1183" t="n">
        <v>458</v>
      </c>
      <c r="K1183" t="s">
        <v>252</v>
      </c>
      <c r="L1183" t="n">
        <v>228</v>
      </c>
      <c r="M1183" t="n">
        <v>0.22</v>
      </c>
      <c r="N1183" t="n">
        <v>20.8</v>
      </c>
      <c r="O1183" t="s">
        <v>299</v>
      </c>
      <c r="P1183" t="s">
        <v>275</v>
      </c>
      <c r="Q1183" t="s">
        <v>275</v>
      </c>
      <c r="R1183" t="s">
        <v>255</v>
      </c>
      <c r="S1183" t="s">
        <v>251</v>
      </c>
      <c r="T1183" t="n">
        <v>5</v>
      </c>
    </row>
    <row r="1184" spans="1:20">
      <c r="A1184" s="1" t="n">
        <v>35764</v>
      </c>
      <c r="B1184" t="s">
        <v>301</v>
      </c>
      <c r="C1184" t="n">
        <v>5</v>
      </c>
      <c r="D1184" t="n">
        <v>20</v>
      </c>
      <c r="E1184" t="s">
        <v>249</v>
      </c>
      <c r="F1184" t="n">
        <v>3201</v>
      </c>
      <c r="G1184" t="s">
        <v>250</v>
      </c>
      <c r="H1184" t="s">
        <v>251</v>
      </c>
      <c r="I1184" t="n">
        <v>5</v>
      </c>
      <c r="J1184" t="n">
        <v>160</v>
      </c>
      <c r="K1184" t="s">
        <v>280</v>
      </c>
      <c r="L1184" t="n">
        <v>675</v>
      </c>
      <c r="M1184" t="n">
        <v>0.11</v>
      </c>
      <c r="N1184" t="n">
        <v>46.7</v>
      </c>
      <c r="O1184" t="s">
        <v>299</v>
      </c>
      <c r="P1184" t="s">
        <v>275</v>
      </c>
      <c r="Q1184" t="s">
        <v>275</v>
      </c>
      <c r="R1184" t="s">
        <v>255</v>
      </c>
      <c r="S1184" t="s">
        <v>251</v>
      </c>
      <c r="T1184" t="n">
        <v>5</v>
      </c>
    </row>
    <row r="1185" spans="1:20">
      <c r="A1185" s="1" t="n">
        <v>35764</v>
      </c>
      <c r="B1185" t="s">
        <v>248</v>
      </c>
      <c r="C1185" t="n">
        <v>5</v>
      </c>
      <c r="D1185" t="n">
        <v>20</v>
      </c>
      <c r="E1185" t="s">
        <v>249</v>
      </c>
      <c r="F1185" t="n">
        <v>3201</v>
      </c>
      <c r="G1185" t="s">
        <v>250</v>
      </c>
      <c r="H1185" t="s">
        <v>251</v>
      </c>
      <c r="I1185" t="n">
        <v>5</v>
      </c>
      <c r="J1185" t="n">
        <v>458</v>
      </c>
      <c r="K1185" t="s">
        <v>252</v>
      </c>
      <c r="L1185" t="n">
        <v>59</v>
      </c>
      <c r="M1185" t="n">
        <v>0.07000000000000001</v>
      </c>
      <c r="N1185" t="n">
        <v>21</v>
      </c>
      <c r="O1185" t="s">
        <v>253</v>
      </c>
      <c r="P1185" t="s">
        <v>254</v>
      </c>
      <c r="Q1185" t="s">
        <v>254</v>
      </c>
      <c r="R1185" t="s">
        <v>255</v>
      </c>
      <c r="S1185" t="s">
        <v>251</v>
      </c>
      <c r="T1185" t="n">
        <v>5</v>
      </c>
    </row>
    <row r="1186" spans="1:20">
      <c r="A1186" s="1" t="n">
        <v>35764</v>
      </c>
      <c r="B1186" t="s">
        <v>248</v>
      </c>
      <c r="C1186" t="n">
        <v>6</v>
      </c>
      <c r="D1186" t="n">
        <v>20</v>
      </c>
      <c r="E1186" t="s">
        <v>249</v>
      </c>
      <c r="F1186" t="n">
        <v>3201</v>
      </c>
      <c r="G1186" t="s">
        <v>250</v>
      </c>
      <c r="H1186" t="s">
        <v>251</v>
      </c>
      <c r="I1186" t="n">
        <v>5</v>
      </c>
      <c r="J1186" t="n">
        <v>458</v>
      </c>
      <c r="K1186" t="s">
        <v>252</v>
      </c>
      <c r="L1186" t="n">
        <v>400</v>
      </c>
      <c r="M1186" t="n">
        <v>0.07000000000000001</v>
      </c>
      <c r="N1186" t="n">
        <v>31.8</v>
      </c>
      <c r="O1186" t="s">
        <v>253</v>
      </c>
      <c r="P1186" t="s">
        <v>254</v>
      </c>
      <c r="Q1186" t="s">
        <v>254</v>
      </c>
      <c r="R1186" t="s">
        <v>255</v>
      </c>
      <c r="S1186" t="s">
        <v>251</v>
      </c>
      <c r="T1186" t="n">
        <v>5</v>
      </c>
    </row>
    <row r="1187" spans="1:20">
      <c r="A1187" s="1" t="n">
        <v>35764</v>
      </c>
      <c r="B1187" t="s">
        <v>248</v>
      </c>
      <c r="C1187" t="n">
        <v>7</v>
      </c>
      <c r="D1187" t="n">
        <v>20</v>
      </c>
      <c r="E1187" t="s">
        <v>249</v>
      </c>
      <c r="F1187" t="n">
        <v>3201</v>
      </c>
      <c r="G1187" t="s">
        <v>250</v>
      </c>
      <c r="H1187" t="s">
        <v>251</v>
      </c>
      <c r="I1187" t="n">
        <v>5</v>
      </c>
      <c r="J1187" t="n">
        <v>458</v>
      </c>
      <c r="K1187" t="s">
        <v>252</v>
      </c>
      <c r="L1187" t="n">
        <v>335</v>
      </c>
      <c r="M1187" t="n">
        <v>0.07000000000000001</v>
      </c>
      <c r="N1187" t="n">
        <v>32.3</v>
      </c>
      <c r="O1187" t="s">
        <v>253</v>
      </c>
      <c r="P1187" t="s">
        <v>254</v>
      </c>
      <c r="Q1187" t="s">
        <v>254</v>
      </c>
      <c r="R1187" t="s">
        <v>255</v>
      </c>
      <c r="S1187" t="s">
        <v>251</v>
      </c>
      <c r="T1187" t="n">
        <v>5</v>
      </c>
    </row>
    <row r="1188" spans="1:20">
      <c r="A1188" s="1" t="n">
        <v>35764</v>
      </c>
      <c r="B1188" t="s">
        <v>248</v>
      </c>
      <c r="C1188" t="n">
        <v>8</v>
      </c>
      <c r="D1188" t="n">
        <v>20</v>
      </c>
      <c r="E1188" t="s">
        <v>249</v>
      </c>
      <c r="F1188" t="n">
        <v>3201</v>
      </c>
      <c r="G1188" t="s">
        <v>250</v>
      </c>
      <c r="H1188" t="s">
        <v>251</v>
      </c>
      <c r="I1188" t="n">
        <v>5</v>
      </c>
      <c r="J1188" t="n">
        <v>458</v>
      </c>
      <c r="K1188" t="s">
        <v>252</v>
      </c>
      <c r="L1188" t="n">
        <v>242</v>
      </c>
      <c r="M1188" t="n">
        <v>0.02</v>
      </c>
      <c r="N1188" t="n">
        <v>32.3</v>
      </c>
      <c r="O1188" t="s">
        <v>253</v>
      </c>
      <c r="P1188" t="s">
        <v>254</v>
      </c>
      <c r="Q1188" t="s">
        <v>254</v>
      </c>
      <c r="R1188" t="s">
        <v>255</v>
      </c>
      <c r="S1188" t="s">
        <v>251</v>
      </c>
      <c r="T1188" t="n">
        <v>5</v>
      </c>
    </row>
    <row r="1189" spans="1:20">
      <c r="A1189" s="1" t="n">
        <v>35764</v>
      </c>
      <c r="B1189" t="s">
        <v>248</v>
      </c>
      <c r="C1189" t="n">
        <v>9</v>
      </c>
      <c r="D1189" t="n">
        <v>20</v>
      </c>
      <c r="E1189" t="s">
        <v>249</v>
      </c>
      <c r="F1189" t="n">
        <v>3201</v>
      </c>
      <c r="G1189" t="s">
        <v>250</v>
      </c>
      <c r="H1189" t="s">
        <v>251</v>
      </c>
      <c r="I1189" t="n">
        <v>5</v>
      </c>
      <c r="J1189" t="n">
        <v>458</v>
      </c>
      <c r="K1189" t="s">
        <v>252</v>
      </c>
      <c r="L1189" t="n">
        <v>206</v>
      </c>
      <c r="M1189" t="n">
        <v>0.02</v>
      </c>
      <c r="N1189" t="n">
        <v>46.5</v>
      </c>
      <c r="O1189" t="s">
        <v>253</v>
      </c>
      <c r="P1189" t="s">
        <v>254</v>
      </c>
      <c r="Q1189" t="s">
        <v>254</v>
      </c>
      <c r="R1189" t="s">
        <v>255</v>
      </c>
      <c r="S1189" t="s">
        <v>251</v>
      </c>
      <c r="T1189" t="n">
        <v>5</v>
      </c>
    </row>
    <row r="1190" spans="1:20">
      <c r="A1190" s="1" t="n">
        <v>35764</v>
      </c>
      <c r="B1190" t="s">
        <v>258</v>
      </c>
      <c r="C1190" t="n">
        <v>981</v>
      </c>
      <c r="D1190" t="n">
        <v>213</v>
      </c>
      <c r="E1190" t="s">
        <v>256</v>
      </c>
      <c r="F1190" t="n">
        <v>3201</v>
      </c>
      <c r="G1190" t="s">
        <v>250</v>
      </c>
      <c r="H1190" t="s">
        <v>251</v>
      </c>
      <c r="I1190" t="n">
        <v>5</v>
      </c>
      <c r="J1190" t="n">
        <v>515</v>
      </c>
      <c r="K1190" t="s">
        <v>261</v>
      </c>
      <c r="L1190" t="n">
        <v>1</v>
      </c>
      <c r="M1190" t="n">
        <v>0</v>
      </c>
      <c r="N1190" t="n">
        <v>0</v>
      </c>
    </row>
    <row r="1191" spans="1:20">
      <c r="A1191" s="1" t="n">
        <v>35795</v>
      </c>
      <c r="B1191" t="s">
        <v>299</v>
      </c>
      <c r="C1191" t="n">
        <v>1</v>
      </c>
      <c r="D1191" t="n">
        <v>20</v>
      </c>
      <c r="E1191" t="s">
        <v>249</v>
      </c>
      <c r="F1191" t="n">
        <v>3201</v>
      </c>
      <c r="G1191" t="s">
        <v>250</v>
      </c>
      <c r="H1191" t="s">
        <v>251</v>
      </c>
      <c r="I1191" t="n">
        <v>5</v>
      </c>
      <c r="J1191" t="n">
        <v>160</v>
      </c>
      <c r="K1191" t="s">
        <v>280</v>
      </c>
      <c r="L1191" t="n">
        <v>439</v>
      </c>
      <c r="M1191" t="n">
        <v>0.01</v>
      </c>
      <c r="N1191" t="n">
        <v>55</v>
      </c>
      <c r="O1191" t="s">
        <v>299</v>
      </c>
      <c r="P1191" t="s">
        <v>275</v>
      </c>
      <c r="Q1191" t="s">
        <v>275</v>
      </c>
      <c r="R1191" t="s">
        <v>255</v>
      </c>
      <c r="S1191" t="s">
        <v>251</v>
      </c>
      <c r="T1191" t="n">
        <v>5</v>
      </c>
    </row>
    <row r="1192" spans="1:20">
      <c r="A1192" s="1" t="n">
        <v>35795</v>
      </c>
      <c r="B1192" t="s">
        <v>299</v>
      </c>
      <c r="C1192" t="n">
        <v>2</v>
      </c>
      <c r="D1192" t="n">
        <v>20</v>
      </c>
      <c r="E1192" t="s">
        <v>249</v>
      </c>
      <c r="F1192" t="n">
        <v>3201</v>
      </c>
      <c r="G1192" t="s">
        <v>250</v>
      </c>
      <c r="H1192" t="s">
        <v>251</v>
      </c>
      <c r="I1192" t="n">
        <v>5</v>
      </c>
      <c r="J1192" t="n">
        <v>458</v>
      </c>
      <c r="K1192" t="s">
        <v>252</v>
      </c>
      <c r="L1192" t="n">
        <v>303</v>
      </c>
      <c r="M1192" t="n">
        <v>0.21</v>
      </c>
      <c r="N1192" t="n">
        <v>22.8</v>
      </c>
      <c r="O1192" t="s">
        <v>299</v>
      </c>
      <c r="P1192" t="s">
        <v>275</v>
      </c>
      <c r="Q1192" t="s">
        <v>275</v>
      </c>
      <c r="R1192" t="s">
        <v>255</v>
      </c>
      <c r="S1192" t="s">
        <v>251</v>
      </c>
      <c r="T1192" t="n">
        <v>5</v>
      </c>
    </row>
    <row r="1193" spans="1:20">
      <c r="A1193" s="1" t="n">
        <v>35795</v>
      </c>
      <c r="B1193" t="s">
        <v>299</v>
      </c>
      <c r="C1193" t="n">
        <v>3</v>
      </c>
      <c r="D1193" t="n">
        <v>20</v>
      </c>
      <c r="E1193" t="s">
        <v>249</v>
      </c>
      <c r="F1193" t="n">
        <v>3201</v>
      </c>
      <c r="G1193" t="s">
        <v>250</v>
      </c>
      <c r="H1193" t="s">
        <v>251</v>
      </c>
      <c r="I1193" t="n">
        <v>5</v>
      </c>
      <c r="J1193" t="n">
        <v>458</v>
      </c>
      <c r="K1193" t="s">
        <v>252</v>
      </c>
      <c r="L1193" t="n">
        <v>191</v>
      </c>
      <c r="M1193" t="n">
        <v>0.07000000000000001</v>
      </c>
      <c r="N1193" t="n">
        <v>35.2</v>
      </c>
      <c r="O1193" t="s">
        <v>299</v>
      </c>
      <c r="P1193" t="s">
        <v>275</v>
      </c>
      <c r="Q1193" t="s">
        <v>275</v>
      </c>
      <c r="R1193" t="s">
        <v>255</v>
      </c>
      <c r="S1193" t="s">
        <v>251</v>
      </c>
      <c r="T1193" t="n">
        <v>5</v>
      </c>
    </row>
    <row r="1194" spans="1:20">
      <c r="A1194" s="1" t="n">
        <v>35795</v>
      </c>
      <c r="B1194" t="s">
        <v>299</v>
      </c>
      <c r="C1194" t="n">
        <v>4</v>
      </c>
      <c r="D1194" t="n">
        <v>20</v>
      </c>
      <c r="E1194" t="s">
        <v>249</v>
      </c>
      <c r="F1194" t="n">
        <v>3201</v>
      </c>
      <c r="G1194" t="s">
        <v>250</v>
      </c>
      <c r="H1194" t="s">
        <v>251</v>
      </c>
      <c r="I1194" t="n">
        <v>5</v>
      </c>
      <c r="J1194" t="n">
        <v>458</v>
      </c>
      <c r="K1194" t="s">
        <v>252</v>
      </c>
      <c r="L1194" t="n">
        <v>182</v>
      </c>
      <c r="M1194" t="n">
        <v>0.09</v>
      </c>
      <c r="N1194" t="n">
        <v>33.2</v>
      </c>
      <c r="O1194" t="s">
        <v>299</v>
      </c>
      <c r="P1194" t="s">
        <v>275</v>
      </c>
      <c r="Q1194" t="s">
        <v>275</v>
      </c>
      <c r="R1194" t="s">
        <v>255</v>
      </c>
      <c r="S1194" t="s">
        <v>251</v>
      </c>
      <c r="T1194" t="n">
        <v>5</v>
      </c>
    </row>
    <row r="1195" spans="1:20">
      <c r="A1195" s="1" t="n">
        <v>35795</v>
      </c>
      <c r="B1195" t="s">
        <v>299</v>
      </c>
      <c r="C1195" t="n">
        <v>5</v>
      </c>
      <c r="D1195" t="n">
        <v>20</v>
      </c>
      <c r="E1195" t="s">
        <v>249</v>
      </c>
      <c r="F1195" t="n">
        <v>3201</v>
      </c>
      <c r="G1195" t="s">
        <v>250</v>
      </c>
      <c r="H1195" t="s">
        <v>251</v>
      </c>
      <c r="I1195" t="n">
        <v>5</v>
      </c>
      <c r="J1195" t="n">
        <v>458</v>
      </c>
      <c r="K1195" t="s">
        <v>252</v>
      </c>
      <c r="L1195" t="n">
        <v>300</v>
      </c>
      <c r="M1195" t="n">
        <v>0.03</v>
      </c>
      <c r="N1195" t="n">
        <v>45.8</v>
      </c>
      <c r="O1195" t="s">
        <v>299</v>
      </c>
      <c r="P1195" t="s">
        <v>275</v>
      </c>
      <c r="Q1195" t="s">
        <v>275</v>
      </c>
      <c r="R1195" t="s">
        <v>255</v>
      </c>
      <c r="S1195" t="s">
        <v>251</v>
      </c>
      <c r="T1195" t="n">
        <v>5</v>
      </c>
    </row>
    <row r="1196" spans="1:20">
      <c r="A1196" s="1" t="n">
        <v>35795</v>
      </c>
      <c r="B1196" t="s">
        <v>248</v>
      </c>
      <c r="C1196" t="n">
        <v>8</v>
      </c>
      <c r="D1196" t="n">
        <v>20</v>
      </c>
      <c r="E1196" t="s">
        <v>249</v>
      </c>
      <c r="F1196" t="n">
        <v>3201</v>
      </c>
      <c r="G1196" t="s">
        <v>250</v>
      </c>
      <c r="H1196" t="s">
        <v>251</v>
      </c>
      <c r="I1196" t="n">
        <v>5</v>
      </c>
      <c r="J1196" t="n">
        <v>260</v>
      </c>
      <c r="K1196" t="s">
        <v>272</v>
      </c>
      <c r="L1196" t="n">
        <v>151</v>
      </c>
      <c r="M1196" t="n">
        <v>0.2</v>
      </c>
      <c r="N1196" t="n">
        <v>39.8</v>
      </c>
      <c r="O1196" t="s">
        <v>253</v>
      </c>
      <c r="P1196" t="s">
        <v>254</v>
      </c>
      <c r="Q1196" t="s">
        <v>254</v>
      </c>
      <c r="R1196" t="s">
        <v>255</v>
      </c>
      <c r="S1196" t="s">
        <v>251</v>
      </c>
      <c r="T1196" t="n">
        <v>5</v>
      </c>
    </row>
    <row r="1197" spans="1:20">
      <c r="A1197" s="1" t="n">
        <v>35795</v>
      </c>
      <c r="B1197" t="s">
        <v>248</v>
      </c>
      <c r="C1197" t="n">
        <v>9</v>
      </c>
      <c r="D1197" t="n">
        <v>20</v>
      </c>
      <c r="E1197" t="s">
        <v>249</v>
      </c>
      <c r="F1197" t="n">
        <v>3201</v>
      </c>
      <c r="G1197" t="s">
        <v>250</v>
      </c>
      <c r="H1197" t="s">
        <v>251</v>
      </c>
      <c r="I1197" t="n">
        <v>5</v>
      </c>
      <c r="J1197" t="n">
        <v>260</v>
      </c>
      <c r="K1197" t="s">
        <v>272</v>
      </c>
      <c r="L1197" t="n">
        <v>239</v>
      </c>
      <c r="M1197" t="n">
        <v>0.2</v>
      </c>
      <c r="N1197" t="n">
        <v>40</v>
      </c>
      <c r="O1197" t="s">
        <v>253</v>
      </c>
      <c r="P1197" t="s">
        <v>254</v>
      </c>
      <c r="Q1197" t="s">
        <v>254</v>
      </c>
      <c r="R1197" t="s">
        <v>255</v>
      </c>
      <c r="S1197" t="s">
        <v>251</v>
      </c>
      <c r="T1197" t="n">
        <v>5</v>
      </c>
    </row>
    <row r="1198" spans="1:20">
      <c r="A1198" s="1" t="n">
        <v>35795</v>
      </c>
      <c r="B1198" t="s">
        <v>248</v>
      </c>
      <c r="C1198" t="n">
        <v>10</v>
      </c>
      <c r="D1198" t="n">
        <v>20</v>
      </c>
      <c r="E1198" t="s">
        <v>249</v>
      </c>
      <c r="F1198" t="n">
        <v>3201</v>
      </c>
      <c r="G1198" t="s">
        <v>250</v>
      </c>
      <c r="H1198" t="s">
        <v>251</v>
      </c>
      <c r="I1198" t="n">
        <v>5</v>
      </c>
      <c r="J1198" t="n">
        <v>458</v>
      </c>
      <c r="K1198" t="s">
        <v>252</v>
      </c>
      <c r="L1198" t="n">
        <v>385</v>
      </c>
      <c r="M1198" t="n">
        <v>0.1</v>
      </c>
      <c r="N1198" t="n">
        <v>34.9</v>
      </c>
      <c r="O1198" t="s">
        <v>253</v>
      </c>
      <c r="P1198" t="s">
        <v>254</v>
      </c>
      <c r="Q1198" t="s">
        <v>254</v>
      </c>
      <c r="R1198" t="s">
        <v>255</v>
      </c>
      <c r="S1198" t="s">
        <v>251</v>
      </c>
      <c r="T1198" t="n">
        <v>5</v>
      </c>
    </row>
    <row r="1199" spans="1:20">
      <c r="A1199" s="1" t="n">
        <v>35795</v>
      </c>
      <c r="B1199" t="s">
        <v>248</v>
      </c>
      <c r="C1199" t="n">
        <v>11</v>
      </c>
      <c r="D1199" t="n">
        <v>20</v>
      </c>
      <c r="E1199" t="s">
        <v>249</v>
      </c>
      <c r="F1199" t="n">
        <v>3201</v>
      </c>
      <c r="G1199" t="s">
        <v>250</v>
      </c>
      <c r="H1199" t="s">
        <v>251</v>
      </c>
      <c r="I1199" t="n">
        <v>5</v>
      </c>
      <c r="J1199" t="n">
        <v>458</v>
      </c>
      <c r="K1199" t="s">
        <v>252</v>
      </c>
      <c r="L1199" t="n">
        <v>420</v>
      </c>
      <c r="M1199" t="n">
        <v>0.07000000000000001</v>
      </c>
      <c r="N1199" t="n">
        <v>32.1</v>
      </c>
      <c r="O1199" t="s">
        <v>253</v>
      </c>
      <c r="P1199" t="s">
        <v>254</v>
      </c>
      <c r="Q1199" t="s">
        <v>254</v>
      </c>
      <c r="R1199" t="s">
        <v>255</v>
      </c>
      <c r="S1199" t="s">
        <v>251</v>
      </c>
      <c r="T1199" t="n">
        <v>5</v>
      </c>
    </row>
    <row r="1200" spans="1:20">
      <c r="A1200" s="1" t="n">
        <v>35795</v>
      </c>
      <c r="B1200" t="s">
        <v>248</v>
      </c>
      <c r="C1200" t="n">
        <v>12</v>
      </c>
      <c r="D1200" t="n">
        <v>20</v>
      </c>
      <c r="E1200" t="s">
        <v>249</v>
      </c>
      <c r="F1200" t="n">
        <v>3201</v>
      </c>
      <c r="G1200" t="s">
        <v>250</v>
      </c>
      <c r="H1200" t="s">
        <v>251</v>
      </c>
      <c r="I1200" t="n">
        <v>5</v>
      </c>
      <c r="J1200" t="n">
        <v>458</v>
      </c>
      <c r="K1200" t="s">
        <v>252</v>
      </c>
      <c r="L1200" t="n">
        <v>322</v>
      </c>
      <c r="M1200" t="n">
        <v>0.02</v>
      </c>
      <c r="N1200" t="n">
        <v>46.4</v>
      </c>
      <c r="O1200" t="s">
        <v>253</v>
      </c>
      <c r="P1200" t="s">
        <v>254</v>
      </c>
      <c r="Q1200" t="s">
        <v>254</v>
      </c>
      <c r="R1200" t="s">
        <v>255</v>
      </c>
      <c r="S1200" t="s">
        <v>251</v>
      </c>
      <c r="T1200" t="n">
        <v>5</v>
      </c>
    </row>
    <row r="1201" spans="1:20">
      <c r="A1201" s="1" t="n">
        <v>35795</v>
      </c>
      <c r="B1201" t="s">
        <v>248</v>
      </c>
      <c r="C1201" t="n">
        <v>38</v>
      </c>
      <c r="D1201" t="n">
        <v>508</v>
      </c>
      <c r="E1201" t="s">
        <v>268</v>
      </c>
      <c r="F1201" t="n">
        <v>3201</v>
      </c>
      <c r="G1201" t="s">
        <v>250</v>
      </c>
      <c r="H1201" t="s">
        <v>251</v>
      </c>
      <c r="I1201" t="n">
        <v>5</v>
      </c>
      <c r="J1201" t="n">
        <v>458</v>
      </c>
      <c r="K1201" t="s">
        <v>252</v>
      </c>
      <c r="L1201" t="n">
        <v>95</v>
      </c>
      <c r="M1201" t="n">
        <v>0.18</v>
      </c>
      <c r="N1201" t="n">
        <v>0</v>
      </c>
    </row>
    <row r="1202" spans="1:20">
      <c r="A1202" s="1" t="n">
        <v>35826</v>
      </c>
      <c r="B1202" t="s">
        <v>299</v>
      </c>
      <c r="C1202" t="n">
        <v>1</v>
      </c>
      <c r="D1202" t="n">
        <v>20</v>
      </c>
      <c r="E1202" t="s">
        <v>249</v>
      </c>
      <c r="F1202" t="n">
        <v>3201</v>
      </c>
      <c r="G1202" t="s">
        <v>250</v>
      </c>
      <c r="H1202" t="s">
        <v>251</v>
      </c>
      <c r="I1202" t="n">
        <v>5</v>
      </c>
      <c r="J1202" t="n">
        <v>458</v>
      </c>
      <c r="K1202" t="s">
        <v>252</v>
      </c>
      <c r="L1202" t="n">
        <v>402</v>
      </c>
      <c r="M1202" t="n">
        <v>0.02</v>
      </c>
      <c r="N1202" t="n">
        <v>45.6</v>
      </c>
      <c r="O1202" t="s">
        <v>299</v>
      </c>
      <c r="P1202" t="s">
        <v>275</v>
      </c>
      <c r="Q1202" t="s">
        <v>275</v>
      </c>
      <c r="R1202" t="s">
        <v>255</v>
      </c>
      <c r="S1202" t="s">
        <v>251</v>
      </c>
      <c r="T1202" t="n">
        <v>5</v>
      </c>
    </row>
    <row r="1203" spans="1:20">
      <c r="A1203" s="1" t="n">
        <v>35826</v>
      </c>
      <c r="B1203" t="s">
        <v>299</v>
      </c>
      <c r="C1203" t="n">
        <v>2</v>
      </c>
      <c r="D1203" t="n">
        <v>20</v>
      </c>
      <c r="E1203" t="s">
        <v>249</v>
      </c>
      <c r="F1203" t="n">
        <v>3201</v>
      </c>
      <c r="G1203" t="s">
        <v>250</v>
      </c>
      <c r="H1203" t="s">
        <v>251</v>
      </c>
      <c r="I1203" t="n">
        <v>5</v>
      </c>
      <c r="J1203" t="n">
        <v>458</v>
      </c>
      <c r="K1203" t="s">
        <v>252</v>
      </c>
      <c r="L1203" t="n">
        <v>314</v>
      </c>
      <c r="M1203" t="n">
        <v>0.22</v>
      </c>
      <c r="N1203" t="n">
        <v>20.4</v>
      </c>
      <c r="O1203" t="s">
        <v>299</v>
      </c>
      <c r="P1203" t="s">
        <v>275</v>
      </c>
      <c r="Q1203" t="s">
        <v>275</v>
      </c>
      <c r="R1203" t="s">
        <v>255</v>
      </c>
      <c r="S1203" t="s">
        <v>251</v>
      </c>
      <c r="T1203" t="n">
        <v>5</v>
      </c>
    </row>
    <row r="1204" spans="1:20">
      <c r="A1204" s="1" t="n">
        <v>35826</v>
      </c>
      <c r="B1204" t="s">
        <v>299</v>
      </c>
      <c r="C1204" t="n">
        <v>3</v>
      </c>
      <c r="D1204" t="n">
        <v>20</v>
      </c>
      <c r="E1204" t="s">
        <v>249</v>
      </c>
      <c r="F1204" t="n">
        <v>3201</v>
      </c>
      <c r="G1204" t="s">
        <v>250</v>
      </c>
      <c r="H1204" t="s">
        <v>251</v>
      </c>
      <c r="I1204" t="n">
        <v>5</v>
      </c>
      <c r="J1204" t="n">
        <v>458</v>
      </c>
      <c r="K1204" t="s">
        <v>252</v>
      </c>
      <c r="L1204" t="n">
        <v>304</v>
      </c>
      <c r="M1204" t="n">
        <v>0.22</v>
      </c>
      <c r="N1204" t="n">
        <v>20.6</v>
      </c>
      <c r="O1204" t="s">
        <v>299</v>
      </c>
      <c r="P1204" t="s">
        <v>275</v>
      </c>
      <c r="Q1204" t="s">
        <v>275</v>
      </c>
      <c r="R1204" t="s">
        <v>255</v>
      </c>
      <c r="S1204" t="s">
        <v>251</v>
      </c>
      <c r="T1204" t="n">
        <v>5</v>
      </c>
    </row>
    <row r="1205" spans="1:20">
      <c r="A1205" s="1" t="n">
        <v>35826</v>
      </c>
      <c r="B1205" t="s">
        <v>299</v>
      </c>
      <c r="C1205" t="n">
        <v>4</v>
      </c>
      <c r="D1205" t="n">
        <v>20</v>
      </c>
      <c r="E1205" t="s">
        <v>249</v>
      </c>
      <c r="F1205" t="n">
        <v>3201</v>
      </c>
      <c r="G1205" t="s">
        <v>250</v>
      </c>
      <c r="H1205" t="s">
        <v>251</v>
      </c>
      <c r="I1205" t="n">
        <v>5</v>
      </c>
      <c r="J1205" t="n">
        <v>580</v>
      </c>
      <c r="K1205" t="s">
        <v>270</v>
      </c>
      <c r="L1205" t="n">
        <v>349</v>
      </c>
      <c r="M1205" t="n">
        <v>0.03</v>
      </c>
      <c r="N1205" t="n">
        <v>44.8</v>
      </c>
      <c r="O1205" t="s">
        <v>299</v>
      </c>
      <c r="P1205" t="s">
        <v>275</v>
      </c>
      <c r="Q1205" t="s">
        <v>275</v>
      </c>
      <c r="R1205" t="s">
        <v>255</v>
      </c>
      <c r="S1205" t="s">
        <v>251</v>
      </c>
      <c r="T1205" t="n">
        <v>5</v>
      </c>
    </row>
    <row r="1206" spans="1:20">
      <c r="A1206" s="1" t="n">
        <v>35826</v>
      </c>
      <c r="B1206" t="s">
        <v>248</v>
      </c>
      <c r="C1206" t="n">
        <v>5</v>
      </c>
      <c r="D1206" t="n">
        <v>20</v>
      </c>
      <c r="E1206" t="s">
        <v>249</v>
      </c>
      <c r="F1206" t="n">
        <v>3201</v>
      </c>
      <c r="G1206" t="s">
        <v>250</v>
      </c>
      <c r="H1206" t="s">
        <v>251</v>
      </c>
      <c r="I1206" t="n">
        <v>5</v>
      </c>
      <c r="J1206" t="n">
        <v>945</v>
      </c>
      <c r="K1206" t="s">
        <v>304</v>
      </c>
      <c r="L1206" t="n">
        <v>197</v>
      </c>
      <c r="M1206" t="n">
        <v>0.1</v>
      </c>
      <c r="N1206" t="n">
        <v>36.9</v>
      </c>
      <c r="O1206" t="s">
        <v>253</v>
      </c>
      <c r="P1206" t="s">
        <v>254</v>
      </c>
      <c r="Q1206" t="s">
        <v>254</v>
      </c>
      <c r="R1206" t="s">
        <v>255</v>
      </c>
      <c r="S1206" t="s">
        <v>251</v>
      </c>
      <c r="T1206" t="n">
        <v>5</v>
      </c>
    </row>
    <row r="1207" spans="1:20">
      <c r="A1207" s="1" t="n">
        <v>35826</v>
      </c>
      <c r="B1207" t="s">
        <v>248</v>
      </c>
      <c r="C1207" t="n">
        <v>6</v>
      </c>
      <c r="D1207" t="n">
        <v>20</v>
      </c>
      <c r="E1207" t="s">
        <v>249</v>
      </c>
      <c r="F1207" t="n">
        <v>3201</v>
      </c>
      <c r="G1207" t="s">
        <v>250</v>
      </c>
      <c r="H1207" t="s">
        <v>251</v>
      </c>
      <c r="I1207" t="n">
        <v>5</v>
      </c>
      <c r="J1207" t="n">
        <v>280</v>
      </c>
      <c r="K1207" t="s">
        <v>273</v>
      </c>
      <c r="L1207" t="n">
        <v>428</v>
      </c>
      <c r="M1207" t="n">
        <v>0.1</v>
      </c>
      <c r="N1207" t="n">
        <v>39.4</v>
      </c>
      <c r="O1207" t="s">
        <v>253</v>
      </c>
      <c r="P1207" t="s">
        <v>254</v>
      </c>
      <c r="Q1207" t="s">
        <v>254</v>
      </c>
      <c r="R1207" t="s">
        <v>255</v>
      </c>
      <c r="S1207" t="s">
        <v>251</v>
      </c>
      <c r="T1207" t="n">
        <v>5</v>
      </c>
    </row>
    <row r="1208" spans="1:20">
      <c r="A1208" s="1" t="n">
        <v>35826</v>
      </c>
      <c r="B1208" t="s">
        <v>248</v>
      </c>
      <c r="C1208" t="n">
        <v>7</v>
      </c>
      <c r="D1208" t="n">
        <v>20</v>
      </c>
      <c r="E1208" t="s">
        <v>249</v>
      </c>
      <c r="F1208" t="n">
        <v>3201</v>
      </c>
      <c r="G1208" t="s">
        <v>250</v>
      </c>
      <c r="H1208" t="s">
        <v>251</v>
      </c>
      <c r="I1208" t="n">
        <v>5</v>
      </c>
      <c r="J1208" t="n">
        <v>260</v>
      </c>
      <c r="K1208" t="s">
        <v>272</v>
      </c>
      <c r="L1208" t="n">
        <v>399</v>
      </c>
      <c r="M1208" t="n">
        <v>0.2</v>
      </c>
      <c r="N1208" t="n">
        <v>38.2</v>
      </c>
      <c r="O1208" t="s">
        <v>253</v>
      </c>
      <c r="P1208" t="s">
        <v>254</v>
      </c>
      <c r="Q1208" t="s">
        <v>254</v>
      </c>
      <c r="R1208" t="s">
        <v>255</v>
      </c>
      <c r="S1208" t="s">
        <v>251</v>
      </c>
      <c r="T1208" t="n">
        <v>5</v>
      </c>
    </row>
    <row r="1209" spans="1:20">
      <c r="A1209" s="1" t="n">
        <v>35826</v>
      </c>
      <c r="B1209" t="s">
        <v>248</v>
      </c>
      <c r="C1209" t="n">
        <v>8</v>
      </c>
      <c r="D1209" t="n">
        <v>20</v>
      </c>
      <c r="E1209" t="s">
        <v>249</v>
      </c>
      <c r="F1209" t="n">
        <v>3201</v>
      </c>
      <c r="G1209" t="s">
        <v>250</v>
      </c>
      <c r="H1209" t="s">
        <v>251</v>
      </c>
      <c r="I1209" t="n">
        <v>5</v>
      </c>
      <c r="J1209" t="n">
        <v>945</v>
      </c>
      <c r="K1209" t="s">
        <v>304</v>
      </c>
      <c r="L1209" t="n">
        <v>427</v>
      </c>
      <c r="M1209" t="n">
        <v>0.1</v>
      </c>
      <c r="N1209" t="n">
        <v>40.6</v>
      </c>
      <c r="O1209" t="s">
        <v>253</v>
      </c>
      <c r="P1209" t="s">
        <v>254</v>
      </c>
      <c r="Q1209" t="s">
        <v>254</v>
      </c>
      <c r="R1209" t="s">
        <v>255</v>
      </c>
      <c r="S1209" t="s">
        <v>251</v>
      </c>
      <c r="T1209" t="n">
        <v>5</v>
      </c>
    </row>
    <row r="1210" spans="1:20">
      <c r="A1210" s="1" t="n">
        <v>35826</v>
      </c>
      <c r="B1210" t="s">
        <v>248</v>
      </c>
      <c r="C1210" t="n">
        <v>59</v>
      </c>
      <c r="D1210" t="n">
        <v>510</v>
      </c>
      <c r="E1210" t="s">
        <v>277</v>
      </c>
      <c r="F1210" t="n">
        <v>3201</v>
      </c>
      <c r="G1210" t="s">
        <v>250</v>
      </c>
      <c r="H1210" t="s">
        <v>251</v>
      </c>
      <c r="I1210" t="n">
        <v>5</v>
      </c>
      <c r="J1210" t="n">
        <v>458</v>
      </c>
      <c r="K1210" t="s">
        <v>252</v>
      </c>
      <c r="L1210" t="n">
        <v>97</v>
      </c>
      <c r="M1210" t="n">
        <v>1.8</v>
      </c>
      <c r="N1210" t="n">
        <v>0</v>
      </c>
    </row>
    <row r="1211" spans="1:20">
      <c r="A1211" s="1" t="n">
        <v>35854</v>
      </c>
      <c r="B1211" t="s">
        <v>299</v>
      </c>
      <c r="C1211" t="n">
        <v>1</v>
      </c>
      <c r="D1211" t="n">
        <v>20</v>
      </c>
      <c r="E1211" t="s">
        <v>249</v>
      </c>
      <c r="F1211" t="n">
        <v>3201</v>
      </c>
      <c r="G1211" t="s">
        <v>250</v>
      </c>
      <c r="H1211" t="s">
        <v>251</v>
      </c>
      <c r="I1211" t="n">
        <v>5</v>
      </c>
      <c r="J1211" t="n">
        <v>260</v>
      </c>
      <c r="K1211" t="s">
        <v>272</v>
      </c>
      <c r="L1211" t="n">
        <v>179</v>
      </c>
      <c r="M1211" t="n">
        <v>0.39</v>
      </c>
      <c r="N1211" t="n">
        <v>40.3</v>
      </c>
      <c r="O1211" t="s">
        <v>299</v>
      </c>
      <c r="P1211" t="s">
        <v>275</v>
      </c>
      <c r="Q1211" t="s">
        <v>275</v>
      </c>
      <c r="R1211" t="s">
        <v>255</v>
      </c>
      <c r="S1211" t="s">
        <v>251</v>
      </c>
      <c r="T1211" t="n">
        <v>5</v>
      </c>
    </row>
    <row r="1212" spans="1:20">
      <c r="A1212" s="1" t="n">
        <v>35854</v>
      </c>
      <c r="B1212" t="s">
        <v>299</v>
      </c>
      <c r="C1212" t="n">
        <v>2</v>
      </c>
      <c r="D1212" t="n">
        <v>20</v>
      </c>
      <c r="E1212" t="s">
        <v>249</v>
      </c>
      <c r="F1212" t="n">
        <v>3201</v>
      </c>
      <c r="G1212" t="s">
        <v>250</v>
      </c>
      <c r="H1212" t="s">
        <v>251</v>
      </c>
      <c r="I1212" t="n">
        <v>5</v>
      </c>
      <c r="J1212" t="n">
        <v>160</v>
      </c>
      <c r="K1212" t="s">
        <v>280</v>
      </c>
      <c r="L1212" t="n">
        <v>1349</v>
      </c>
      <c r="M1212" t="n">
        <v>0.05</v>
      </c>
      <c r="N1212" t="n">
        <v>47.6</v>
      </c>
      <c r="O1212" t="s">
        <v>299</v>
      </c>
      <c r="P1212" t="s">
        <v>275</v>
      </c>
      <c r="Q1212" t="s">
        <v>275</v>
      </c>
      <c r="R1212" t="s">
        <v>255</v>
      </c>
      <c r="S1212" t="s">
        <v>251</v>
      </c>
      <c r="T1212" t="n">
        <v>5</v>
      </c>
    </row>
    <row r="1213" spans="1:20">
      <c r="A1213" s="1" t="n">
        <v>35854</v>
      </c>
      <c r="B1213" t="s">
        <v>248</v>
      </c>
      <c r="C1213" t="n">
        <v>4</v>
      </c>
      <c r="D1213" t="n">
        <v>20</v>
      </c>
      <c r="E1213" t="s">
        <v>249</v>
      </c>
      <c r="F1213" t="n">
        <v>3201</v>
      </c>
      <c r="G1213" t="s">
        <v>250</v>
      </c>
      <c r="H1213" t="s">
        <v>251</v>
      </c>
      <c r="I1213" t="n">
        <v>5</v>
      </c>
      <c r="J1213" t="n">
        <v>280</v>
      </c>
      <c r="K1213" t="s">
        <v>273</v>
      </c>
      <c r="L1213" t="n">
        <v>473</v>
      </c>
      <c r="M1213" t="n">
        <v>0.01</v>
      </c>
      <c r="N1213" t="n">
        <v>39.4</v>
      </c>
      <c r="O1213" t="s">
        <v>253</v>
      </c>
      <c r="P1213" t="s">
        <v>254</v>
      </c>
      <c r="Q1213" t="s">
        <v>254</v>
      </c>
      <c r="R1213" t="s">
        <v>255</v>
      </c>
      <c r="S1213" t="s">
        <v>251</v>
      </c>
      <c r="T1213" t="n">
        <v>5</v>
      </c>
    </row>
    <row r="1214" spans="1:20">
      <c r="A1214" s="1" t="n">
        <v>35854</v>
      </c>
      <c r="B1214" t="s">
        <v>258</v>
      </c>
      <c r="C1214" t="n">
        <v>769</v>
      </c>
      <c r="D1214" t="n">
        <v>216</v>
      </c>
      <c r="E1214" t="s">
        <v>286</v>
      </c>
      <c r="F1214" t="n">
        <v>3201</v>
      </c>
      <c r="G1214" t="s">
        <v>250</v>
      </c>
      <c r="H1214" t="s">
        <v>251</v>
      </c>
      <c r="I1214" t="n">
        <v>5</v>
      </c>
      <c r="J1214" t="n">
        <v>160</v>
      </c>
      <c r="K1214" t="s">
        <v>280</v>
      </c>
      <c r="L1214" t="n">
        <v>235</v>
      </c>
      <c r="M1214" t="n">
        <v>0</v>
      </c>
      <c r="N1214" t="n">
        <v>0</v>
      </c>
    </row>
    <row r="1215" spans="1:20">
      <c r="A1215" s="1" t="n">
        <v>35885</v>
      </c>
      <c r="B1215" t="s">
        <v>299</v>
      </c>
      <c r="C1215" t="n">
        <v>1</v>
      </c>
      <c r="D1215" t="n">
        <v>20</v>
      </c>
      <c r="E1215" t="s">
        <v>249</v>
      </c>
      <c r="F1215" t="n">
        <v>3201</v>
      </c>
      <c r="G1215" t="s">
        <v>250</v>
      </c>
      <c r="H1215" t="s">
        <v>251</v>
      </c>
      <c r="I1215" t="n">
        <v>5</v>
      </c>
      <c r="J1215" t="n">
        <v>458</v>
      </c>
      <c r="K1215" t="s">
        <v>252</v>
      </c>
      <c r="L1215" t="n">
        <v>257</v>
      </c>
      <c r="M1215" t="n">
        <v>0.23</v>
      </c>
      <c r="N1215" t="n">
        <v>21</v>
      </c>
      <c r="O1215" t="s">
        <v>299</v>
      </c>
      <c r="P1215" t="s">
        <v>275</v>
      </c>
      <c r="Q1215" t="s">
        <v>275</v>
      </c>
      <c r="R1215" t="s">
        <v>255</v>
      </c>
      <c r="S1215" t="s">
        <v>251</v>
      </c>
      <c r="T1215" t="n">
        <v>5</v>
      </c>
    </row>
    <row r="1216" spans="1:20">
      <c r="A1216" s="1" t="n">
        <v>35885</v>
      </c>
      <c r="B1216" t="s">
        <v>299</v>
      </c>
      <c r="C1216" t="n">
        <v>2</v>
      </c>
      <c r="D1216" t="n">
        <v>20</v>
      </c>
      <c r="E1216" t="s">
        <v>249</v>
      </c>
      <c r="F1216" t="n">
        <v>3201</v>
      </c>
      <c r="G1216" t="s">
        <v>250</v>
      </c>
      <c r="H1216" t="s">
        <v>251</v>
      </c>
      <c r="I1216" t="n">
        <v>5</v>
      </c>
      <c r="J1216" t="n">
        <v>580</v>
      </c>
      <c r="K1216" t="s">
        <v>270</v>
      </c>
      <c r="L1216" t="n">
        <v>302</v>
      </c>
      <c r="M1216" t="n">
        <v>0.03</v>
      </c>
      <c r="N1216" t="n">
        <v>44.8</v>
      </c>
      <c r="O1216" t="s">
        <v>299</v>
      </c>
      <c r="P1216" t="s">
        <v>275</v>
      </c>
      <c r="Q1216" t="s">
        <v>275</v>
      </c>
      <c r="R1216" t="s">
        <v>255</v>
      </c>
      <c r="S1216" t="s">
        <v>251</v>
      </c>
      <c r="T1216" t="n">
        <v>5</v>
      </c>
    </row>
    <row r="1217" spans="1:20">
      <c r="A1217" s="1" t="n">
        <v>35885</v>
      </c>
      <c r="B1217" t="s">
        <v>299</v>
      </c>
      <c r="C1217" t="n">
        <v>3</v>
      </c>
      <c r="D1217" t="n">
        <v>20</v>
      </c>
      <c r="E1217" t="s">
        <v>249</v>
      </c>
      <c r="F1217" t="n">
        <v>3201</v>
      </c>
      <c r="G1217" t="s">
        <v>250</v>
      </c>
      <c r="H1217" t="s">
        <v>251</v>
      </c>
      <c r="I1217" t="n">
        <v>5</v>
      </c>
      <c r="J1217" t="n">
        <v>458</v>
      </c>
      <c r="K1217" t="s">
        <v>252</v>
      </c>
      <c r="L1217" t="n">
        <v>203</v>
      </c>
      <c r="M1217" t="n">
        <v>0.08</v>
      </c>
      <c r="N1217" t="n">
        <v>40.3</v>
      </c>
      <c r="O1217" t="s">
        <v>299</v>
      </c>
      <c r="P1217" t="s">
        <v>275</v>
      </c>
      <c r="Q1217" t="s">
        <v>275</v>
      </c>
      <c r="R1217" t="s">
        <v>255</v>
      </c>
      <c r="S1217" t="s">
        <v>251</v>
      </c>
      <c r="T1217" t="n">
        <v>5</v>
      </c>
    </row>
    <row r="1218" spans="1:20">
      <c r="A1218" s="1" t="n">
        <v>35885</v>
      </c>
      <c r="B1218" t="s">
        <v>299</v>
      </c>
      <c r="C1218" t="n">
        <v>4</v>
      </c>
      <c r="D1218" t="n">
        <v>20</v>
      </c>
      <c r="E1218" t="s">
        <v>249</v>
      </c>
      <c r="F1218" t="n">
        <v>3201</v>
      </c>
      <c r="G1218" t="s">
        <v>250</v>
      </c>
      <c r="H1218" t="s">
        <v>251</v>
      </c>
      <c r="I1218" t="n">
        <v>5</v>
      </c>
      <c r="J1218" t="n">
        <v>458</v>
      </c>
      <c r="K1218" t="s">
        <v>252</v>
      </c>
      <c r="L1218" t="n">
        <v>348</v>
      </c>
      <c r="M1218" t="n">
        <v>0.21</v>
      </c>
      <c r="N1218" t="n">
        <v>20.3</v>
      </c>
      <c r="O1218" t="s">
        <v>299</v>
      </c>
      <c r="P1218" t="s">
        <v>275</v>
      </c>
      <c r="Q1218" t="s">
        <v>275</v>
      </c>
      <c r="R1218" t="s">
        <v>255</v>
      </c>
      <c r="S1218" t="s">
        <v>251</v>
      </c>
      <c r="T1218" t="n">
        <v>5</v>
      </c>
    </row>
    <row r="1219" spans="1:20">
      <c r="A1219" s="1" t="n">
        <v>35885</v>
      </c>
      <c r="B1219" t="s">
        <v>299</v>
      </c>
      <c r="C1219" t="n">
        <v>5</v>
      </c>
      <c r="D1219" t="n">
        <v>20</v>
      </c>
      <c r="E1219" t="s">
        <v>249</v>
      </c>
      <c r="F1219" t="n">
        <v>3201</v>
      </c>
      <c r="G1219" t="s">
        <v>250</v>
      </c>
      <c r="H1219" t="s">
        <v>251</v>
      </c>
      <c r="I1219" t="n">
        <v>5</v>
      </c>
      <c r="J1219" t="n">
        <v>160</v>
      </c>
      <c r="K1219" t="s">
        <v>280</v>
      </c>
      <c r="L1219" t="n">
        <v>352</v>
      </c>
      <c r="M1219" t="n">
        <v>0.03</v>
      </c>
      <c r="N1219" t="n">
        <v>39.1</v>
      </c>
      <c r="O1219" t="s">
        <v>299</v>
      </c>
      <c r="P1219" t="s">
        <v>275</v>
      </c>
      <c r="Q1219" t="s">
        <v>275</v>
      </c>
      <c r="R1219" t="s">
        <v>255</v>
      </c>
      <c r="S1219" t="s">
        <v>251</v>
      </c>
      <c r="T1219" t="n">
        <v>5</v>
      </c>
    </row>
    <row r="1220" spans="1:20">
      <c r="A1220" s="1" t="n">
        <v>35885</v>
      </c>
      <c r="B1220" t="s">
        <v>248</v>
      </c>
      <c r="C1220" t="n">
        <v>8</v>
      </c>
      <c r="D1220" t="n">
        <v>20</v>
      </c>
      <c r="E1220" t="s">
        <v>249</v>
      </c>
      <c r="F1220" t="n">
        <v>3201</v>
      </c>
      <c r="G1220" t="s">
        <v>250</v>
      </c>
      <c r="H1220" t="s">
        <v>251</v>
      </c>
      <c r="I1220" t="n">
        <v>5</v>
      </c>
      <c r="J1220" t="n">
        <v>280</v>
      </c>
      <c r="K1220" t="s">
        <v>273</v>
      </c>
      <c r="L1220" t="n">
        <v>500</v>
      </c>
      <c r="M1220" t="n">
        <v>0.01</v>
      </c>
      <c r="N1220" t="n">
        <v>39</v>
      </c>
      <c r="O1220" t="s">
        <v>253</v>
      </c>
      <c r="P1220" t="s">
        <v>254</v>
      </c>
      <c r="Q1220" t="s">
        <v>254</v>
      </c>
      <c r="R1220" t="s">
        <v>255</v>
      </c>
      <c r="S1220" t="s">
        <v>251</v>
      </c>
      <c r="T1220" t="n">
        <v>5</v>
      </c>
    </row>
    <row r="1221" spans="1:20">
      <c r="A1221" s="1" t="n">
        <v>35885</v>
      </c>
      <c r="B1221" t="s">
        <v>248</v>
      </c>
      <c r="C1221" t="n">
        <v>9</v>
      </c>
      <c r="D1221" t="n">
        <v>20</v>
      </c>
      <c r="E1221" t="s">
        <v>249</v>
      </c>
      <c r="F1221" t="n">
        <v>3201</v>
      </c>
      <c r="G1221" t="s">
        <v>250</v>
      </c>
      <c r="H1221" t="s">
        <v>251</v>
      </c>
      <c r="I1221" t="n">
        <v>5</v>
      </c>
      <c r="J1221" t="n">
        <v>280</v>
      </c>
      <c r="K1221" t="s">
        <v>273</v>
      </c>
      <c r="L1221" t="n">
        <v>198</v>
      </c>
      <c r="M1221" t="n">
        <v>0.01</v>
      </c>
      <c r="N1221" t="n">
        <v>39</v>
      </c>
      <c r="O1221" t="s">
        <v>253</v>
      </c>
      <c r="P1221" t="s">
        <v>254</v>
      </c>
      <c r="Q1221" t="s">
        <v>254</v>
      </c>
      <c r="R1221" t="s">
        <v>255</v>
      </c>
      <c r="S1221" t="s">
        <v>251</v>
      </c>
      <c r="T1221" t="n">
        <v>5</v>
      </c>
    </row>
    <row r="1222" spans="1:20">
      <c r="A1222" s="1" t="n">
        <v>35885</v>
      </c>
      <c r="B1222" t="s">
        <v>248</v>
      </c>
      <c r="C1222" t="n">
        <v>10</v>
      </c>
      <c r="D1222" t="n">
        <v>20</v>
      </c>
      <c r="E1222" t="s">
        <v>249</v>
      </c>
      <c r="F1222" t="n">
        <v>3201</v>
      </c>
      <c r="G1222" t="s">
        <v>250</v>
      </c>
      <c r="H1222" t="s">
        <v>251</v>
      </c>
      <c r="I1222" t="n">
        <v>5</v>
      </c>
      <c r="J1222" t="n">
        <v>280</v>
      </c>
      <c r="K1222" t="s">
        <v>273</v>
      </c>
      <c r="L1222" t="n">
        <v>610</v>
      </c>
      <c r="M1222" t="n">
        <v>0.01</v>
      </c>
      <c r="N1222" t="n">
        <v>39.2</v>
      </c>
      <c r="O1222" t="s">
        <v>253</v>
      </c>
      <c r="P1222" t="s">
        <v>254</v>
      </c>
      <c r="Q1222" t="s">
        <v>254</v>
      </c>
      <c r="R1222" t="s">
        <v>255</v>
      </c>
      <c r="S1222" t="s">
        <v>251</v>
      </c>
      <c r="T1222" t="n">
        <v>5</v>
      </c>
    </row>
    <row r="1223" spans="1:20">
      <c r="A1223" s="1" t="n">
        <v>35885</v>
      </c>
      <c r="B1223" t="s">
        <v>248</v>
      </c>
      <c r="C1223" t="n">
        <v>11</v>
      </c>
      <c r="D1223" t="n">
        <v>20</v>
      </c>
      <c r="E1223" t="s">
        <v>249</v>
      </c>
      <c r="F1223" t="n">
        <v>3201</v>
      </c>
      <c r="G1223" t="s">
        <v>250</v>
      </c>
      <c r="H1223" t="s">
        <v>251</v>
      </c>
      <c r="I1223" t="n">
        <v>5</v>
      </c>
      <c r="J1223" t="n">
        <v>458</v>
      </c>
      <c r="K1223" t="s">
        <v>252</v>
      </c>
      <c r="L1223" t="n">
        <v>213</v>
      </c>
      <c r="M1223" t="n">
        <v>0.07000000000000001</v>
      </c>
      <c r="N1223" t="n">
        <v>32.2</v>
      </c>
      <c r="O1223" t="s">
        <v>253</v>
      </c>
      <c r="P1223" t="s">
        <v>254</v>
      </c>
      <c r="Q1223" t="s">
        <v>254</v>
      </c>
      <c r="R1223" t="s">
        <v>255</v>
      </c>
      <c r="S1223" t="s">
        <v>251</v>
      </c>
      <c r="T1223" t="n">
        <v>5</v>
      </c>
    </row>
    <row r="1224" spans="1:20">
      <c r="A1224" s="1" t="n">
        <v>35885</v>
      </c>
      <c r="B1224" t="s">
        <v>248</v>
      </c>
      <c r="C1224" t="n">
        <v>50</v>
      </c>
      <c r="D1224" t="n">
        <v>850</v>
      </c>
      <c r="E1224" t="s">
        <v>302</v>
      </c>
      <c r="F1224" t="n">
        <v>3201</v>
      </c>
      <c r="G1224" t="s">
        <v>250</v>
      </c>
      <c r="H1224" t="s">
        <v>251</v>
      </c>
      <c r="I1224" t="n">
        <v>5</v>
      </c>
      <c r="J1224" t="n">
        <v>458</v>
      </c>
      <c r="K1224" t="s">
        <v>252</v>
      </c>
      <c r="L1224" t="n">
        <v>100</v>
      </c>
      <c r="M1224" t="n">
        <v>0</v>
      </c>
      <c r="N1224" t="n">
        <v>0</v>
      </c>
      <c r="O1224" t="s">
        <v>253</v>
      </c>
      <c r="P1224" t="s">
        <v>254</v>
      </c>
      <c r="Q1224" t="s">
        <v>254</v>
      </c>
      <c r="R1224" t="s">
        <v>255</v>
      </c>
      <c r="S1224" t="s">
        <v>251</v>
      </c>
      <c r="T1224" t="n">
        <v>5</v>
      </c>
    </row>
    <row r="1225" spans="1:20">
      <c r="A1225" s="1" t="n">
        <v>35885</v>
      </c>
      <c r="B1225" t="s">
        <v>258</v>
      </c>
      <c r="C1225" t="n">
        <v>629</v>
      </c>
      <c r="D1225" t="n">
        <v>216</v>
      </c>
      <c r="E1225" t="s">
        <v>286</v>
      </c>
      <c r="F1225" t="n">
        <v>3201</v>
      </c>
      <c r="G1225" t="s">
        <v>250</v>
      </c>
      <c r="H1225" t="s">
        <v>251</v>
      </c>
      <c r="I1225" t="n">
        <v>5</v>
      </c>
      <c r="J1225" t="n">
        <v>515</v>
      </c>
      <c r="K1225" t="s">
        <v>261</v>
      </c>
      <c r="L1225" t="n">
        <v>186</v>
      </c>
      <c r="M1225" t="n">
        <v>0</v>
      </c>
      <c r="N1225" t="n">
        <v>0</v>
      </c>
    </row>
    <row r="1226" spans="1:20">
      <c r="A1226" s="1" t="n">
        <v>35885</v>
      </c>
      <c r="B1226" t="s">
        <v>258</v>
      </c>
      <c r="C1226" t="n">
        <v>630</v>
      </c>
      <c r="D1226" t="n">
        <v>216</v>
      </c>
      <c r="E1226" t="s">
        <v>286</v>
      </c>
      <c r="F1226" t="n">
        <v>3201</v>
      </c>
      <c r="G1226" t="s">
        <v>250</v>
      </c>
      <c r="H1226" t="s">
        <v>251</v>
      </c>
      <c r="I1226" t="n">
        <v>5</v>
      </c>
      <c r="J1226" t="n">
        <v>515</v>
      </c>
      <c r="K1226" t="s">
        <v>261</v>
      </c>
      <c r="L1226" t="n">
        <v>99</v>
      </c>
      <c r="M1226" t="n">
        <v>0</v>
      </c>
      <c r="N1226" t="n">
        <v>0</v>
      </c>
    </row>
    <row r="1227" spans="1:20">
      <c r="A1227" s="1" t="n">
        <v>35885</v>
      </c>
      <c r="B1227" t="s">
        <v>258</v>
      </c>
      <c r="C1227" t="n">
        <v>631</v>
      </c>
      <c r="D1227" t="n">
        <v>216</v>
      </c>
      <c r="E1227" t="s">
        <v>286</v>
      </c>
      <c r="F1227" t="n">
        <v>3201</v>
      </c>
      <c r="G1227" t="s">
        <v>250</v>
      </c>
      <c r="H1227" t="s">
        <v>251</v>
      </c>
      <c r="I1227" t="n">
        <v>5</v>
      </c>
      <c r="J1227" t="n">
        <v>515</v>
      </c>
      <c r="K1227" t="s">
        <v>261</v>
      </c>
      <c r="L1227" t="n">
        <v>295</v>
      </c>
      <c r="M1227" t="n">
        <v>0</v>
      </c>
      <c r="N1227" t="n">
        <v>0</v>
      </c>
    </row>
    <row r="1228" spans="1:20">
      <c r="A1228" s="1" t="n">
        <v>35915</v>
      </c>
      <c r="B1228" t="s">
        <v>299</v>
      </c>
      <c r="C1228" t="n">
        <v>1</v>
      </c>
      <c r="D1228" t="n">
        <v>20</v>
      </c>
      <c r="E1228" t="s">
        <v>249</v>
      </c>
      <c r="F1228" t="n">
        <v>3201</v>
      </c>
      <c r="G1228" t="s">
        <v>250</v>
      </c>
      <c r="H1228" t="s">
        <v>251</v>
      </c>
      <c r="I1228" t="n">
        <v>5</v>
      </c>
      <c r="J1228" t="n">
        <v>458</v>
      </c>
      <c r="K1228" t="s">
        <v>252</v>
      </c>
      <c r="L1228" t="n">
        <v>290</v>
      </c>
      <c r="M1228" t="n">
        <v>0.22</v>
      </c>
      <c r="N1228" t="n">
        <v>20.5</v>
      </c>
      <c r="O1228" t="s">
        <v>299</v>
      </c>
      <c r="P1228" t="s">
        <v>275</v>
      </c>
      <c r="Q1228" t="s">
        <v>275</v>
      </c>
      <c r="R1228" t="s">
        <v>255</v>
      </c>
      <c r="S1228" t="s">
        <v>251</v>
      </c>
      <c r="T1228" t="n">
        <v>5</v>
      </c>
    </row>
    <row r="1229" spans="1:20">
      <c r="A1229" s="1" t="n">
        <v>35915</v>
      </c>
      <c r="B1229" t="s">
        <v>299</v>
      </c>
      <c r="C1229" t="n">
        <v>2</v>
      </c>
      <c r="D1229" t="n">
        <v>20</v>
      </c>
      <c r="E1229" t="s">
        <v>249</v>
      </c>
      <c r="F1229" t="n">
        <v>3201</v>
      </c>
      <c r="G1229" t="s">
        <v>250</v>
      </c>
      <c r="H1229" t="s">
        <v>251</v>
      </c>
      <c r="I1229" t="n">
        <v>5</v>
      </c>
      <c r="J1229" t="n">
        <v>280</v>
      </c>
      <c r="K1229" t="s">
        <v>273</v>
      </c>
      <c r="L1229" t="n">
        <v>385</v>
      </c>
      <c r="M1229" t="n">
        <v>0.07000000000000001</v>
      </c>
      <c r="N1229" t="n">
        <v>39</v>
      </c>
      <c r="O1229" t="s">
        <v>299</v>
      </c>
      <c r="P1229" t="s">
        <v>275</v>
      </c>
      <c r="Q1229" t="s">
        <v>275</v>
      </c>
      <c r="R1229" t="s">
        <v>255</v>
      </c>
      <c r="S1229" t="s">
        <v>251</v>
      </c>
      <c r="T1229" t="n">
        <v>5</v>
      </c>
    </row>
    <row r="1230" spans="1:20">
      <c r="A1230" s="1" t="n">
        <v>35915</v>
      </c>
      <c r="B1230" t="s">
        <v>299</v>
      </c>
      <c r="C1230" t="n">
        <v>3</v>
      </c>
      <c r="D1230" t="n">
        <v>20</v>
      </c>
      <c r="E1230" t="s">
        <v>249</v>
      </c>
      <c r="F1230" t="n">
        <v>3201</v>
      </c>
      <c r="G1230" t="s">
        <v>250</v>
      </c>
      <c r="H1230" t="s">
        <v>251</v>
      </c>
      <c r="I1230" t="n">
        <v>5</v>
      </c>
      <c r="J1230" t="n">
        <v>660</v>
      </c>
      <c r="K1230" t="s">
        <v>307</v>
      </c>
      <c r="L1230" t="n">
        <v>509</v>
      </c>
      <c r="M1230" t="n">
        <v>0.06</v>
      </c>
      <c r="N1230" t="n">
        <v>43.7</v>
      </c>
      <c r="O1230" t="s">
        <v>299</v>
      </c>
      <c r="P1230" t="s">
        <v>275</v>
      </c>
      <c r="Q1230" t="s">
        <v>275</v>
      </c>
      <c r="R1230" t="s">
        <v>255</v>
      </c>
      <c r="S1230" t="s">
        <v>251</v>
      </c>
      <c r="T1230" t="n">
        <v>5</v>
      </c>
    </row>
    <row r="1231" spans="1:20">
      <c r="A1231" s="1" t="n">
        <v>35915</v>
      </c>
      <c r="B1231" t="s">
        <v>299</v>
      </c>
      <c r="C1231" t="n">
        <v>4</v>
      </c>
      <c r="D1231" t="n">
        <v>20</v>
      </c>
      <c r="E1231" t="s">
        <v>249</v>
      </c>
      <c r="F1231" t="n">
        <v>3201</v>
      </c>
      <c r="G1231" t="s">
        <v>250</v>
      </c>
      <c r="H1231" t="s">
        <v>251</v>
      </c>
      <c r="I1231" t="n">
        <v>5</v>
      </c>
      <c r="J1231" t="n">
        <v>160</v>
      </c>
      <c r="K1231" t="s">
        <v>280</v>
      </c>
      <c r="L1231" t="n">
        <v>427</v>
      </c>
      <c r="M1231" t="n">
        <v>0.03</v>
      </c>
      <c r="N1231" t="n">
        <v>42</v>
      </c>
      <c r="O1231" t="s">
        <v>299</v>
      </c>
      <c r="P1231" t="s">
        <v>275</v>
      </c>
      <c r="Q1231" t="s">
        <v>275</v>
      </c>
      <c r="R1231" t="s">
        <v>255</v>
      </c>
      <c r="S1231" t="s">
        <v>251</v>
      </c>
      <c r="T1231" t="n">
        <v>5</v>
      </c>
    </row>
    <row r="1232" spans="1:20">
      <c r="A1232" s="1" t="n">
        <v>35915</v>
      </c>
      <c r="B1232" t="s">
        <v>299</v>
      </c>
      <c r="C1232" t="n">
        <v>5</v>
      </c>
      <c r="D1232" t="n">
        <v>20</v>
      </c>
      <c r="E1232" t="s">
        <v>249</v>
      </c>
      <c r="F1232" t="n">
        <v>3201</v>
      </c>
      <c r="G1232" t="s">
        <v>250</v>
      </c>
      <c r="H1232" t="s">
        <v>251</v>
      </c>
      <c r="I1232" t="n">
        <v>5</v>
      </c>
      <c r="J1232" t="n">
        <v>458</v>
      </c>
      <c r="K1232" t="s">
        <v>252</v>
      </c>
      <c r="L1232" t="n">
        <v>303</v>
      </c>
      <c r="M1232" t="n">
        <v>0.2</v>
      </c>
      <c r="N1232" t="n">
        <v>21</v>
      </c>
      <c r="O1232" t="s">
        <v>299</v>
      </c>
      <c r="P1232" t="s">
        <v>275</v>
      </c>
      <c r="Q1232" t="s">
        <v>275</v>
      </c>
      <c r="R1232" t="s">
        <v>255</v>
      </c>
      <c r="S1232" t="s">
        <v>251</v>
      </c>
      <c r="T1232" t="n">
        <v>5</v>
      </c>
    </row>
    <row r="1233" spans="1:20">
      <c r="A1233" s="1" t="n">
        <v>35915</v>
      </c>
      <c r="B1233" t="s">
        <v>248</v>
      </c>
      <c r="C1233" t="n">
        <v>11</v>
      </c>
      <c r="D1233" t="n">
        <v>20</v>
      </c>
      <c r="E1233" t="s">
        <v>249</v>
      </c>
      <c r="F1233" t="n">
        <v>3201</v>
      </c>
      <c r="G1233" t="s">
        <v>250</v>
      </c>
      <c r="H1233" t="s">
        <v>251</v>
      </c>
      <c r="I1233" t="n">
        <v>5</v>
      </c>
      <c r="J1233" t="n">
        <v>280</v>
      </c>
      <c r="K1233" t="s">
        <v>273</v>
      </c>
      <c r="L1233" t="n">
        <v>705</v>
      </c>
      <c r="M1233" t="n">
        <v>0.03</v>
      </c>
      <c r="N1233" t="n">
        <v>38.2</v>
      </c>
      <c r="O1233" t="s">
        <v>253</v>
      </c>
      <c r="P1233" t="s">
        <v>254</v>
      </c>
      <c r="Q1233" t="s">
        <v>254</v>
      </c>
      <c r="R1233" t="s">
        <v>255</v>
      </c>
      <c r="S1233" t="s">
        <v>251</v>
      </c>
      <c r="T1233" t="n">
        <v>5</v>
      </c>
    </row>
    <row r="1234" spans="1:20">
      <c r="A1234" s="1" t="n">
        <v>35915</v>
      </c>
      <c r="B1234" t="s">
        <v>248</v>
      </c>
      <c r="C1234" t="n">
        <v>12</v>
      </c>
      <c r="D1234" t="n">
        <v>20</v>
      </c>
      <c r="E1234" t="s">
        <v>249</v>
      </c>
      <c r="F1234" t="n">
        <v>3201</v>
      </c>
      <c r="G1234" t="s">
        <v>250</v>
      </c>
      <c r="H1234" t="s">
        <v>251</v>
      </c>
      <c r="I1234" t="n">
        <v>5</v>
      </c>
      <c r="J1234" t="n">
        <v>458</v>
      </c>
      <c r="K1234" t="s">
        <v>252</v>
      </c>
      <c r="L1234" t="n">
        <v>200</v>
      </c>
      <c r="M1234" t="n">
        <v>0.02</v>
      </c>
      <c r="N1234" t="n">
        <v>46.3</v>
      </c>
      <c r="O1234" t="s">
        <v>253</v>
      </c>
      <c r="P1234" t="s">
        <v>254</v>
      </c>
      <c r="Q1234" t="s">
        <v>254</v>
      </c>
      <c r="R1234" t="s">
        <v>255</v>
      </c>
      <c r="S1234" t="s">
        <v>251</v>
      </c>
      <c r="T1234" t="n">
        <v>5</v>
      </c>
    </row>
    <row r="1235" spans="1:20">
      <c r="A1235" s="1" t="n">
        <v>35915</v>
      </c>
      <c r="B1235" t="s">
        <v>248</v>
      </c>
      <c r="C1235" t="n">
        <v>49</v>
      </c>
      <c r="D1235" t="n">
        <v>508</v>
      </c>
      <c r="E1235" t="s">
        <v>268</v>
      </c>
      <c r="F1235" t="n">
        <v>3201</v>
      </c>
      <c r="G1235" t="s">
        <v>250</v>
      </c>
      <c r="H1235" t="s">
        <v>251</v>
      </c>
      <c r="I1235" t="n">
        <v>5</v>
      </c>
      <c r="J1235" t="n">
        <v>515</v>
      </c>
      <c r="K1235" t="s">
        <v>261</v>
      </c>
      <c r="L1235" t="n">
        <v>100</v>
      </c>
      <c r="M1235" t="n">
        <v>0.03</v>
      </c>
      <c r="N1235" t="n">
        <v>0</v>
      </c>
    </row>
    <row r="1236" spans="1:20">
      <c r="A1236" s="1" t="n">
        <v>35915</v>
      </c>
      <c r="B1236" t="s">
        <v>248</v>
      </c>
      <c r="C1236" t="n">
        <v>50</v>
      </c>
      <c r="D1236" t="n">
        <v>508</v>
      </c>
      <c r="E1236" t="s">
        <v>268</v>
      </c>
      <c r="F1236" t="n">
        <v>3201</v>
      </c>
      <c r="G1236" t="s">
        <v>250</v>
      </c>
      <c r="H1236" t="s">
        <v>251</v>
      </c>
      <c r="I1236" t="n">
        <v>5</v>
      </c>
      <c r="J1236" t="n">
        <v>515</v>
      </c>
      <c r="K1236" t="s">
        <v>261</v>
      </c>
      <c r="L1236" t="n">
        <v>47</v>
      </c>
      <c r="M1236" t="n">
        <v>0.03</v>
      </c>
      <c r="N1236" t="n">
        <v>0</v>
      </c>
    </row>
    <row r="1237" spans="1:20">
      <c r="A1237" s="1" t="n">
        <v>35915</v>
      </c>
      <c r="B1237" t="s">
        <v>248</v>
      </c>
      <c r="C1237" t="n">
        <v>51</v>
      </c>
      <c r="D1237" t="n">
        <v>510</v>
      </c>
      <c r="E1237" t="s">
        <v>277</v>
      </c>
      <c r="F1237" t="n">
        <v>3201</v>
      </c>
      <c r="G1237" t="s">
        <v>250</v>
      </c>
      <c r="H1237" t="s">
        <v>251</v>
      </c>
      <c r="I1237" t="n">
        <v>5</v>
      </c>
      <c r="J1237" t="n">
        <v>458</v>
      </c>
      <c r="K1237" t="s">
        <v>252</v>
      </c>
      <c r="L1237" t="n">
        <v>119</v>
      </c>
      <c r="M1237" t="n">
        <v>1.8</v>
      </c>
      <c r="N1237" t="n">
        <v>0</v>
      </c>
    </row>
    <row r="1238" spans="1:20">
      <c r="A1238" s="1" t="n">
        <v>35915</v>
      </c>
      <c r="B1238" t="s">
        <v>248</v>
      </c>
      <c r="C1238" t="n">
        <v>52</v>
      </c>
      <c r="D1238" t="n">
        <v>510</v>
      </c>
      <c r="E1238" t="s">
        <v>277</v>
      </c>
      <c r="F1238" t="n">
        <v>3201</v>
      </c>
      <c r="G1238" t="s">
        <v>250</v>
      </c>
      <c r="H1238" t="s">
        <v>251</v>
      </c>
      <c r="I1238" t="n">
        <v>5</v>
      </c>
      <c r="J1238" t="n">
        <v>458</v>
      </c>
      <c r="K1238" t="s">
        <v>252</v>
      </c>
      <c r="L1238" t="n">
        <v>208</v>
      </c>
      <c r="M1238" t="n">
        <v>1.8</v>
      </c>
      <c r="N1238" t="n">
        <v>0</v>
      </c>
    </row>
    <row r="1239" spans="1:20">
      <c r="A1239" s="1" t="n">
        <v>35915</v>
      </c>
      <c r="B1239" t="s">
        <v>248</v>
      </c>
      <c r="C1239" t="n">
        <v>53</v>
      </c>
      <c r="D1239" t="n">
        <v>510</v>
      </c>
      <c r="E1239" t="s">
        <v>277</v>
      </c>
      <c r="F1239" t="n">
        <v>3201</v>
      </c>
      <c r="G1239" t="s">
        <v>250</v>
      </c>
      <c r="H1239" t="s">
        <v>251</v>
      </c>
      <c r="I1239" t="n">
        <v>5</v>
      </c>
      <c r="J1239" t="n">
        <v>458</v>
      </c>
      <c r="K1239" t="s">
        <v>252</v>
      </c>
      <c r="L1239" t="n">
        <v>209</v>
      </c>
      <c r="M1239" t="n">
        <v>1.8</v>
      </c>
      <c r="N1239" t="n">
        <v>0</v>
      </c>
    </row>
    <row r="1240" spans="1:20">
      <c r="A1240" s="1" t="n">
        <v>35915</v>
      </c>
      <c r="B1240" t="s">
        <v>258</v>
      </c>
      <c r="C1240" t="n">
        <v>824</v>
      </c>
      <c r="D1240" t="n">
        <v>216</v>
      </c>
      <c r="E1240" t="s">
        <v>286</v>
      </c>
      <c r="F1240" t="n">
        <v>3201</v>
      </c>
      <c r="G1240" t="s">
        <v>250</v>
      </c>
      <c r="H1240" t="s">
        <v>251</v>
      </c>
      <c r="I1240" t="n">
        <v>5</v>
      </c>
      <c r="J1240" t="n">
        <v>515</v>
      </c>
      <c r="K1240" t="s">
        <v>261</v>
      </c>
      <c r="L1240" t="n">
        <v>240</v>
      </c>
      <c r="M1240" t="n">
        <v>0</v>
      </c>
      <c r="N1240" t="n">
        <v>0</v>
      </c>
    </row>
    <row r="1241" spans="1:20">
      <c r="A1241" s="1" t="n">
        <v>35915</v>
      </c>
      <c r="B1241" t="s">
        <v>258</v>
      </c>
      <c r="C1241" t="n">
        <v>825</v>
      </c>
      <c r="D1241" t="n">
        <v>216</v>
      </c>
      <c r="E1241" t="s">
        <v>286</v>
      </c>
      <c r="F1241" t="n">
        <v>3201</v>
      </c>
      <c r="G1241" t="s">
        <v>250</v>
      </c>
      <c r="H1241" t="s">
        <v>251</v>
      </c>
      <c r="I1241" t="n">
        <v>5</v>
      </c>
      <c r="J1241" t="n">
        <v>515</v>
      </c>
      <c r="K1241" t="s">
        <v>261</v>
      </c>
      <c r="L1241" t="n">
        <v>149</v>
      </c>
      <c r="M1241" t="n">
        <v>0</v>
      </c>
      <c r="N1241" t="n">
        <v>0</v>
      </c>
    </row>
    <row r="1242" spans="1:20">
      <c r="A1242" s="1" t="n">
        <v>35915</v>
      </c>
      <c r="B1242" t="s">
        <v>258</v>
      </c>
      <c r="C1242" t="n">
        <v>826</v>
      </c>
      <c r="D1242" t="n">
        <v>216</v>
      </c>
      <c r="E1242" t="s">
        <v>286</v>
      </c>
      <c r="F1242" t="n">
        <v>3201</v>
      </c>
      <c r="G1242" t="s">
        <v>250</v>
      </c>
      <c r="H1242" t="s">
        <v>251</v>
      </c>
      <c r="I1242" t="n">
        <v>5</v>
      </c>
      <c r="J1242" t="n">
        <v>515</v>
      </c>
      <c r="K1242" t="s">
        <v>261</v>
      </c>
      <c r="L1242" t="n">
        <v>207</v>
      </c>
      <c r="M1242" t="n">
        <v>0</v>
      </c>
      <c r="N1242" t="n">
        <v>0</v>
      </c>
    </row>
    <row r="1243" spans="1:20">
      <c r="A1243" s="1" t="n">
        <v>35915</v>
      </c>
      <c r="B1243" t="s">
        <v>308</v>
      </c>
      <c r="C1243" t="n">
        <v>837</v>
      </c>
      <c r="D1243" t="n">
        <v>461</v>
      </c>
      <c r="E1243" t="s">
        <v>309</v>
      </c>
      <c r="F1243" t="n">
        <v>3201</v>
      </c>
      <c r="G1243" t="s">
        <v>250</v>
      </c>
      <c r="H1243" t="s">
        <v>251</v>
      </c>
      <c r="I1243" t="n">
        <v>5</v>
      </c>
      <c r="J1243" t="n">
        <v>260</v>
      </c>
      <c r="K1243" t="s">
        <v>272</v>
      </c>
      <c r="L1243" t="n">
        <v>15</v>
      </c>
      <c r="M1243" t="n">
        <v>0</v>
      </c>
      <c r="N1243" t="n">
        <v>0</v>
      </c>
    </row>
    <row r="1244" spans="1:20">
      <c r="A1244" s="1" t="n">
        <v>35946</v>
      </c>
      <c r="B1244" t="s">
        <v>299</v>
      </c>
      <c r="C1244" t="n">
        <v>1</v>
      </c>
      <c r="D1244" t="n">
        <v>20</v>
      </c>
      <c r="E1244" t="s">
        <v>249</v>
      </c>
      <c r="F1244" t="n">
        <v>3201</v>
      </c>
      <c r="G1244" t="s">
        <v>250</v>
      </c>
      <c r="H1244" t="s">
        <v>251</v>
      </c>
      <c r="I1244" t="n">
        <v>5</v>
      </c>
      <c r="J1244" t="n">
        <v>160</v>
      </c>
      <c r="K1244" t="s">
        <v>280</v>
      </c>
      <c r="L1244" t="n">
        <v>188</v>
      </c>
      <c r="M1244" t="n">
        <v>0.05</v>
      </c>
      <c r="N1244" t="n">
        <v>47.7</v>
      </c>
      <c r="O1244" t="s">
        <v>299</v>
      </c>
      <c r="P1244" t="s">
        <v>275</v>
      </c>
      <c r="Q1244" t="s">
        <v>275</v>
      </c>
      <c r="R1244" t="s">
        <v>255</v>
      </c>
      <c r="S1244" t="s">
        <v>251</v>
      </c>
      <c r="T1244" t="n">
        <v>5</v>
      </c>
    </row>
    <row r="1245" spans="1:20">
      <c r="A1245" s="1" t="n">
        <v>35946</v>
      </c>
      <c r="B1245" t="s">
        <v>299</v>
      </c>
      <c r="C1245" t="n">
        <v>2</v>
      </c>
      <c r="D1245" t="n">
        <v>20</v>
      </c>
      <c r="E1245" t="s">
        <v>249</v>
      </c>
      <c r="F1245" t="n">
        <v>3201</v>
      </c>
      <c r="G1245" t="s">
        <v>250</v>
      </c>
      <c r="H1245" t="s">
        <v>251</v>
      </c>
      <c r="I1245" t="n">
        <v>5</v>
      </c>
      <c r="J1245" t="n">
        <v>160</v>
      </c>
      <c r="K1245" t="s">
        <v>280</v>
      </c>
      <c r="L1245" t="n">
        <v>702</v>
      </c>
      <c r="M1245" t="n">
        <v>0.01</v>
      </c>
      <c r="N1245" t="n">
        <v>54.4</v>
      </c>
      <c r="O1245" t="s">
        <v>299</v>
      </c>
      <c r="P1245" t="s">
        <v>275</v>
      </c>
      <c r="Q1245" t="s">
        <v>275</v>
      </c>
      <c r="R1245" t="s">
        <v>255</v>
      </c>
      <c r="S1245" t="s">
        <v>251</v>
      </c>
      <c r="T1245" t="n">
        <v>5</v>
      </c>
    </row>
    <row r="1246" spans="1:20">
      <c r="A1246" s="1" t="n">
        <v>35946</v>
      </c>
      <c r="B1246" t="s">
        <v>299</v>
      </c>
      <c r="C1246" t="n">
        <v>3</v>
      </c>
      <c r="D1246" t="n">
        <v>20</v>
      </c>
      <c r="E1246" t="s">
        <v>249</v>
      </c>
      <c r="F1246" t="n">
        <v>3201</v>
      </c>
      <c r="G1246" t="s">
        <v>250</v>
      </c>
      <c r="H1246" t="s">
        <v>251</v>
      </c>
      <c r="I1246" t="n">
        <v>5</v>
      </c>
      <c r="J1246" t="n">
        <v>458</v>
      </c>
      <c r="K1246" t="s">
        <v>252</v>
      </c>
      <c r="L1246" t="n">
        <v>308</v>
      </c>
      <c r="M1246" t="n">
        <v>0.24</v>
      </c>
      <c r="N1246" t="n">
        <v>20.6</v>
      </c>
      <c r="O1246" t="s">
        <v>299</v>
      </c>
      <c r="P1246" t="s">
        <v>275</v>
      </c>
      <c r="Q1246" t="s">
        <v>275</v>
      </c>
      <c r="R1246" t="s">
        <v>255</v>
      </c>
      <c r="S1246" t="s">
        <v>251</v>
      </c>
      <c r="T1246" t="n">
        <v>5</v>
      </c>
    </row>
    <row r="1247" spans="1:20">
      <c r="A1247" s="1" t="n">
        <v>35946</v>
      </c>
      <c r="B1247" t="s">
        <v>299</v>
      </c>
      <c r="C1247" t="n">
        <v>4</v>
      </c>
      <c r="D1247" t="n">
        <v>20</v>
      </c>
      <c r="E1247" t="s">
        <v>249</v>
      </c>
      <c r="F1247" t="n">
        <v>3201</v>
      </c>
      <c r="G1247" t="s">
        <v>250</v>
      </c>
      <c r="H1247" t="s">
        <v>251</v>
      </c>
      <c r="I1247" t="n">
        <v>5</v>
      </c>
      <c r="J1247" t="n">
        <v>458</v>
      </c>
      <c r="K1247" t="s">
        <v>252</v>
      </c>
      <c r="L1247" t="n">
        <v>350</v>
      </c>
      <c r="M1247" t="n">
        <v>0.04</v>
      </c>
      <c r="N1247" t="n">
        <v>45.4</v>
      </c>
      <c r="O1247" t="s">
        <v>299</v>
      </c>
      <c r="P1247" t="s">
        <v>275</v>
      </c>
      <c r="Q1247" t="s">
        <v>275</v>
      </c>
      <c r="R1247" t="s">
        <v>255</v>
      </c>
      <c r="S1247" t="s">
        <v>251</v>
      </c>
      <c r="T1247" t="n">
        <v>5</v>
      </c>
    </row>
    <row r="1248" spans="1:20">
      <c r="A1248" s="1" t="n">
        <v>35946</v>
      </c>
      <c r="B1248" t="s">
        <v>248</v>
      </c>
      <c r="C1248" t="n">
        <v>10</v>
      </c>
      <c r="D1248" t="n">
        <v>20</v>
      </c>
      <c r="E1248" t="s">
        <v>249</v>
      </c>
      <c r="F1248" t="n">
        <v>3201</v>
      </c>
      <c r="G1248" t="s">
        <v>250</v>
      </c>
      <c r="H1248" t="s">
        <v>251</v>
      </c>
      <c r="I1248" t="n">
        <v>5</v>
      </c>
      <c r="J1248" t="n">
        <v>280</v>
      </c>
      <c r="K1248" t="s">
        <v>273</v>
      </c>
      <c r="L1248" t="n">
        <v>715</v>
      </c>
      <c r="M1248" t="n">
        <v>0.03</v>
      </c>
      <c r="N1248" t="n">
        <v>39.3</v>
      </c>
      <c r="O1248" t="s">
        <v>253</v>
      </c>
      <c r="P1248" t="s">
        <v>254</v>
      </c>
      <c r="Q1248" t="s">
        <v>254</v>
      </c>
      <c r="R1248" t="s">
        <v>255</v>
      </c>
      <c r="S1248" t="s">
        <v>251</v>
      </c>
      <c r="T1248" t="n">
        <v>5</v>
      </c>
    </row>
    <row r="1249" spans="1:20">
      <c r="A1249" s="1" t="n">
        <v>35976</v>
      </c>
      <c r="B1249" t="s">
        <v>248</v>
      </c>
      <c r="C1249" t="n">
        <v>6</v>
      </c>
      <c r="D1249" t="n">
        <v>20</v>
      </c>
      <c r="E1249" t="s">
        <v>249</v>
      </c>
      <c r="F1249" t="n">
        <v>3201</v>
      </c>
      <c r="G1249" t="s">
        <v>250</v>
      </c>
      <c r="H1249" t="s">
        <v>251</v>
      </c>
      <c r="I1249" t="n">
        <v>5</v>
      </c>
      <c r="J1249" t="n">
        <v>280</v>
      </c>
      <c r="K1249" t="s">
        <v>273</v>
      </c>
      <c r="L1249" t="n">
        <v>593</v>
      </c>
      <c r="M1249" t="n">
        <v>0.1</v>
      </c>
      <c r="N1249" t="n">
        <v>31.8</v>
      </c>
      <c r="O1249" t="s">
        <v>253</v>
      </c>
      <c r="P1249" t="s">
        <v>254</v>
      </c>
      <c r="Q1249" t="s">
        <v>254</v>
      </c>
      <c r="R1249" t="s">
        <v>255</v>
      </c>
      <c r="S1249" t="s">
        <v>251</v>
      </c>
      <c r="T1249" t="n">
        <v>5</v>
      </c>
    </row>
    <row r="1250" spans="1:20">
      <c r="A1250" s="1" t="n">
        <v>35976</v>
      </c>
      <c r="B1250" t="s">
        <v>248</v>
      </c>
      <c r="C1250" t="n">
        <v>49</v>
      </c>
      <c r="D1250" t="n">
        <v>508</v>
      </c>
      <c r="E1250" t="s">
        <v>268</v>
      </c>
      <c r="F1250" t="n">
        <v>3201</v>
      </c>
      <c r="G1250" t="s">
        <v>250</v>
      </c>
      <c r="H1250" t="s">
        <v>251</v>
      </c>
      <c r="I1250" t="n">
        <v>5</v>
      </c>
      <c r="J1250" t="n">
        <v>795</v>
      </c>
      <c r="K1250" t="s">
        <v>262</v>
      </c>
      <c r="L1250" t="n">
        <v>49</v>
      </c>
      <c r="M1250" t="n">
        <v>0.18</v>
      </c>
      <c r="N1250" t="n">
        <v>0</v>
      </c>
    </row>
    <row r="1251" spans="1:20">
      <c r="A1251" s="1" t="n">
        <v>35976</v>
      </c>
      <c r="B1251" t="s">
        <v>258</v>
      </c>
      <c r="C1251" t="n">
        <v>962</v>
      </c>
      <c r="D1251" t="n">
        <v>216</v>
      </c>
      <c r="E1251" t="s">
        <v>286</v>
      </c>
      <c r="F1251" t="n">
        <v>3201</v>
      </c>
      <c r="G1251" t="s">
        <v>250</v>
      </c>
      <c r="H1251" t="s">
        <v>251</v>
      </c>
      <c r="I1251" t="n">
        <v>5</v>
      </c>
      <c r="J1251" t="n">
        <v>515</v>
      </c>
      <c r="K1251" t="s">
        <v>261</v>
      </c>
      <c r="L1251" t="n">
        <v>156</v>
      </c>
      <c r="M1251" t="n">
        <v>0</v>
      </c>
      <c r="N1251" t="n">
        <v>0</v>
      </c>
    </row>
    <row r="1252" spans="1:20">
      <c r="A1252" s="1" t="n">
        <v>35976</v>
      </c>
      <c r="B1252" t="s">
        <v>258</v>
      </c>
      <c r="C1252" t="n">
        <v>963</v>
      </c>
      <c r="D1252" t="n">
        <v>216</v>
      </c>
      <c r="E1252" t="s">
        <v>286</v>
      </c>
      <c r="F1252" t="n">
        <v>3201</v>
      </c>
      <c r="G1252" t="s">
        <v>250</v>
      </c>
      <c r="H1252" t="s">
        <v>251</v>
      </c>
      <c r="I1252" t="n">
        <v>5</v>
      </c>
      <c r="J1252" t="n">
        <v>515</v>
      </c>
      <c r="K1252" t="s">
        <v>261</v>
      </c>
      <c r="L1252" t="n">
        <v>130</v>
      </c>
      <c r="M1252" t="n">
        <v>0</v>
      </c>
      <c r="N1252" t="n">
        <v>0</v>
      </c>
    </row>
    <row r="1253" spans="1:20">
      <c r="A1253" s="1" t="n">
        <v>35976</v>
      </c>
      <c r="B1253" t="s">
        <v>258</v>
      </c>
      <c r="C1253" t="n">
        <v>964</v>
      </c>
      <c r="D1253" t="n">
        <v>216</v>
      </c>
      <c r="E1253" t="s">
        <v>286</v>
      </c>
      <c r="F1253" t="n">
        <v>3201</v>
      </c>
      <c r="G1253" t="s">
        <v>250</v>
      </c>
      <c r="H1253" t="s">
        <v>251</v>
      </c>
      <c r="I1253" t="n">
        <v>5</v>
      </c>
      <c r="J1253" t="n">
        <v>795</v>
      </c>
      <c r="K1253" t="s">
        <v>262</v>
      </c>
      <c r="L1253" t="n">
        <v>240</v>
      </c>
      <c r="M1253" t="n">
        <v>0</v>
      </c>
      <c r="N1253" t="n">
        <v>0</v>
      </c>
    </row>
    <row r="1254" spans="1:20">
      <c r="A1254" s="1" t="n">
        <v>35976</v>
      </c>
      <c r="B1254" t="s">
        <v>308</v>
      </c>
      <c r="C1254" t="n">
        <v>951</v>
      </c>
      <c r="D1254" t="n">
        <v>150</v>
      </c>
      <c r="E1254" t="s">
        <v>310</v>
      </c>
      <c r="F1254" t="n">
        <v>3201</v>
      </c>
      <c r="G1254" t="s">
        <v>250</v>
      </c>
      <c r="H1254" t="s">
        <v>251</v>
      </c>
      <c r="I1254" t="n">
        <v>5</v>
      </c>
      <c r="J1254" t="n">
        <v>180</v>
      </c>
      <c r="K1254" t="s">
        <v>311</v>
      </c>
      <c r="L1254" t="n">
        <v>202</v>
      </c>
      <c r="M1254" t="n">
        <v>0</v>
      </c>
      <c r="N1254" t="n">
        <v>0</v>
      </c>
    </row>
    <row r="1255" spans="1:20">
      <c r="A1255" s="1" t="n">
        <v>35976</v>
      </c>
      <c r="B1255" t="s">
        <v>308</v>
      </c>
      <c r="C1255" t="n">
        <v>952</v>
      </c>
      <c r="D1255" t="n">
        <v>150</v>
      </c>
      <c r="E1255" t="s">
        <v>310</v>
      </c>
      <c r="F1255" t="n">
        <v>3201</v>
      </c>
      <c r="G1255" t="s">
        <v>250</v>
      </c>
      <c r="H1255" t="s">
        <v>251</v>
      </c>
      <c r="I1255" t="n">
        <v>5</v>
      </c>
      <c r="J1255" t="n">
        <v>180</v>
      </c>
      <c r="K1255" t="s">
        <v>311</v>
      </c>
      <c r="L1255" t="n">
        <v>77</v>
      </c>
      <c r="M1255" t="n">
        <v>0</v>
      </c>
      <c r="N1255" t="n">
        <v>0</v>
      </c>
    </row>
    <row r="1256" spans="1:20">
      <c r="A1256" s="1" t="n">
        <v>35976</v>
      </c>
      <c r="B1256" t="s">
        <v>308</v>
      </c>
      <c r="C1256" t="n">
        <v>953</v>
      </c>
      <c r="D1256" t="n">
        <v>462</v>
      </c>
      <c r="E1256" t="s">
        <v>312</v>
      </c>
      <c r="F1256" t="n">
        <v>3201</v>
      </c>
      <c r="G1256" t="s">
        <v>250</v>
      </c>
      <c r="H1256" t="s">
        <v>251</v>
      </c>
      <c r="I1256" t="n">
        <v>5</v>
      </c>
      <c r="J1256" t="n">
        <v>180</v>
      </c>
      <c r="K1256" t="s">
        <v>311</v>
      </c>
      <c r="L1256" t="n">
        <v>45</v>
      </c>
      <c r="M1256" t="n">
        <v>0</v>
      </c>
      <c r="N1256" t="n">
        <v>0</v>
      </c>
    </row>
    <row r="1257" spans="1:20">
      <c r="A1257" s="1" t="n">
        <v>35976</v>
      </c>
      <c r="B1257" t="s">
        <v>313</v>
      </c>
      <c r="C1257" t="n">
        <v>636</v>
      </c>
      <c r="D1257" t="n">
        <v>20</v>
      </c>
      <c r="E1257" t="s">
        <v>249</v>
      </c>
      <c r="F1257" t="n">
        <v>3201</v>
      </c>
      <c r="G1257" t="s">
        <v>250</v>
      </c>
      <c r="H1257" t="s">
        <v>251</v>
      </c>
      <c r="I1257" t="n">
        <v>5</v>
      </c>
      <c r="J1257" t="n">
        <v>160</v>
      </c>
      <c r="K1257" t="s">
        <v>280</v>
      </c>
      <c r="L1257" t="n">
        <v>367</v>
      </c>
      <c r="M1257" t="n">
        <v>0.06</v>
      </c>
      <c r="N1257" t="n">
        <v>39.7</v>
      </c>
      <c r="O1257" t="s">
        <v>313</v>
      </c>
      <c r="P1257" t="s">
        <v>275</v>
      </c>
      <c r="Q1257" t="s">
        <v>275</v>
      </c>
      <c r="R1257" t="s">
        <v>255</v>
      </c>
      <c r="S1257" t="s">
        <v>251</v>
      </c>
      <c r="T1257" t="n">
        <v>5</v>
      </c>
    </row>
    <row r="1258" spans="1:20">
      <c r="A1258" s="1" t="n">
        <v>35976</v>
      </c>
      <c r="B1258" t="s">
        <v>313</v>
      </c>
      <c r="C1258" t="n">
        <v>637</v>
      </c>
      <c r="D1258" t="n">
        <v>20</v>
      </c>
      <c r="E1258" t="s">
        <v>249</v>
      </c>
      <c r="F1258" t="n">
        <v>3201</v>
      </c>
      <c r="G1258" t="s">
        <v>250</v>
      </c>
      <c r="H1258" t="s">
        <v>251</v>
      </c>
      <c r="I1258" t="n">
        <v>5</v>
      </c>
      <c r="J1258" t="n">
        <v>160</v>
      </c>
      <c r="K1258" t="s">
        <v>280</v>
      </c>
      <c r="L1258" t="n">
        <v>361</v>
      </c>
      <c r="M1258" t="n">
        <v>0.03</v>
      </c>
      <c r="N1258" t="n">
        <v>47.6</v>
      </c>
      <c r="O1258" t="s">
        <v>313</v>
      </c>
      <c r="P1258" t="s">
        <v>275</v>
      </c>
      <c r="Q1258" t="s">
        <v>275</v>
      </c>
      <c r="R1258" t="s">
        <v>255</v>
      </c>
      <c r="S1258" t="s">
        <v>251</v>
      </c>
      <c r="T1258" t="n">
        <v>5</v>
      </c>
    </row>
    <row r="1259" spans="1:20">
      <c r="A1259" s="1" t="n">
        <v>35976</v>
      </c>
      <c r="B1259" t="s">
        <v>313</v>
      </c>
      <c r="C1259" t="n">
        <v>638</v>
      </c>
      <c r="D1259" t="n">
        <v>464</v>
      </c>
      <c r="E1259" t="s">
        <v>314</v>
      </c>
      <c r="F1259" t="n">
        <v>3201</v>
      </c>
      <c r="G1259" t="s">
        <v>250</v>
      </c>
      <c r="H1259" t="s">
        <v>251</v>
      </c>
      <c r="I1259" t="n">
        <v>5</v>
      </c>
      <c r="J1259" t="n">
        <v>490</v>
      </c>
      <c r="K1259" t="s">
        <v>266</v>
      </c>
      <c r="L1259" t="n">
        <v>130</v>
      </c>
      <c r="M1259" t="n">
        <v>0</v>
      </c>
      <c r="N1259" t="n">
        <v>0</v>
      </c>
    </row>
    <row r="1260" spans="1:20">
      <c r="A1260" s="1" t="n">
        <v>35976</v>
      </c>
      <c r="B1260" t="s">
        <v>313</v>
      </c>
      <c r="C1260" t="n">
        <v>639</v>
      </c>
      <c r="D1260" t="n">
        <v>464</v>
      </c>
      <c r="E1260" t="s">
        <v>314</v>
      </c>
      <c r="F1260" t="n">
        <v>3201</v>
      </c>
      <c r="G1260" t="s">
        <v>250</v>
      </c>
      <c r="H1260" t="s">
        <v>251</v>
      </c>
      <c r="I1260" t="n">
        <v>5</v>
      </c>
      <c r="J1260" t="n">
        <v>515</v>
      </c>
      <c r="K1260" t="s">
        <v>261</v>
      </c>
      <c r="L1260" t="n">
        <v>134</v>
      </c>
      <c r="M1260" t="n">
        <v>0</v>
      </c>
      <c r="N1260" t="n">
        <v>0</v>
      </c>
    </row>
    <row r="1261" spans="1:20">
      <c r="A1261" s="1" t="n">
        <v>36007</v>
      </c>
      <c r="B1261" t="s">
        <v>248</v>
      </c>
      <c r="C1261" t="n">
        <v>9</v>
      </c>
      <c r="D1261" t="n">
        <v>20</v>
      </c>
      <c r="E1261" t="s">
        <v>249</v>
      </c>
      <c r="F1261" t="n">
        <v>3201</v>
      </c>
      <c r="G1261" t="s">
        <v>250</v>
      </c>
      <c r="H1261" t="s">
        <v>251</v>
      </c>
      <c r="I1261" t="n">
        <v>5</v>
      </c>
      <c r="J1261" t="n">
        <v>280</v>
      </c>
      <c r="K1261" t="s">
        <v>273</v>
      </c>
      <c r="L1261" t="n">
        <v>424</v>
      </c>
      <c r="M1261" t="n">
        <v>0.01</v>
      </c>
      <c r="N1261" t="n">
        <v>38.5</v>
      </c>
      <c r="O1261" t="s">
        <v>253</v>
      </c>
      <c r="P1261" t="s">
        <v>254</v>
      </c>
      <c r="Q1261" t="s">
        <v>254</v>
      </c>
      <c r="R1261" t="s">
        <v>255</v>
      </c>
      <c r="S1261" t="s">
        <v>251</v>
      </c>
      <c r="T1261" t="n">
        <v>5</v>
      </c>
    </row>
    <row r="1262" spans="1:20">
      <c r="A1262" s="1" t="n">
        <v>36007</v>
      </c>
      <c r="B1262" t="s">
        <v>248</v>
      </c>
      <c r="C1262" t="n">
        <v>10</v>
      </c>
      <c r="D1262" t="n">
        <v>20</v>
      </c>
      <c r="E1262" t="s">
        <v>249</v>
      </c>
      <c r="F1262" t="n">
        <v>3201</v>
      </c>
      <c r="G1262" t="s">
        <v>250</v>
      </c>
      <c r="H1262" t="s">
        <v>251</v>
      </c>
      <c r="I1262" t="n">
        <v>5</v>
      </c>
      <c r="J1262" t="n">
        <v>280</v>
      </c>
      <c r="K1262" t="s">
        <v>273</v>
      </c>
      <c r="L1262" t="n">
        <v>618</v>
      </c>
      <c r="M1262" t="n">
        <v>0.01</v>
      </c>
      <c r="N1262" t="n">
        <v>39.3</v>
      </c>
      <c r="O1262" t="s">
        <v>253</v>
      </c>
      <c r="P1262" t="s">
        <v>254</v>
      </c>
      <c r="Q1262" t="s">
        <v>254</v>
      </c>
      <c r="R1262" t="s">
        <v>255</v>
      </c>
      <c r="S1262" t="s">
        <v>251</v>
      </c>
      <c r="T1262" t="n">
        <v>5</v>
      </c>
    </row>
    <row r="1263" spans="1:20">
      <c r="A1263" s="1" t="n">
        <v>36007</v>
      </c>
      <c r="B1263" t="s">
        <v>248</v>
      </c>
      <c r="C1263" t="n">
        <v>11</v>
      </c>
      <c r="D1263" t="n">
        <v>20</v>
      </c>
      <c r="E1263" t="s">
        <v>249</v>
      </c>
      <c r="F1263" t="n">
        <v>3201</v>
      </c>
      <c r="G1263" t="s">
        <v>250</v>
      </c>
      <c r="H1263" t="s">
        <v>251</v>
      </c>
      <c r="I1263" t="n">
        <v>5</v>
      </c>
      <c r="J1263" t="n">
        <v>458</v>
      </c>
      <c r="K1263" t="s">
        <v>252</v>
      </c>
      <c r="L1263" t="n">
        <v>174</v>
      </c>
      <c r="M1263" t="n">
        <v>0.1</v>
      </c>
      <c r="N1263" t="n">
        <v>34.8</v>
      </c>
      <c r="O1263" t="s">
        <v>253</v>
      </c>
      <c r="P1263" t="s">
        <v>254</v>
      </c>
      <c r="Q1263" t="s">
        <v>254</v>
      </c>
      <c r="R1263" t="s">
        <v>255</v>
      </c>
      <c r="S1263" t="s">
        <v>251</v>
      </c>
      <c r="T1263" t="n">
        <v>5</v>
      </c>
    </row>
    <row r="1264" spans="1:20">
      <c r="A1264" s="1" t="n">
        <v>36007</v>
      </c>
      <c r="B1264" t="s">
        <v>248</v>
      </c>
      <c r="C1264" t="n">
        <v>12</v>
      </c>
      <c r="D1264" t="n">
        <v>20</v>
      </c>
      <c r="E1264" t="s">
        <v>249</v>
      </c>
      <c r="F1264" t="n">
        <v>3201</v>
      </c>
      <c r="G1264" t="s">
        <v>250</v>
      </c>
      <c r="H1264" t="s">
        <v>251</v>
      </c>
      <c r="I1264" t="n">
        <v>5</v>
      </c>
      <c r="J1264" t="n">
        <v>458</v>
      </c>
      <c r="K1264" t="s">
        <v>252</v>
      </c>
      <c r="L1264" t="n">
        <v>372</v>
      </c>
      <c r="M1264" t="n">
        <v>0.07000000000000001</v>
      </c>
      <c r="N1264" t="n">
        <v>31.6</v>
      </c>
      <c r="O1264" t="s">
        <v>253</v>
      </c>
      <c r="P1264" t="s">
        <v>254</v>
      </c>
      <c r="Q1264" t="s">
        <v>254</v>
      </c>
      <c r="R1264" t="s">
        <v>255</v>
      </c>
      <c r="S1264" t="s">
        <v>251</v>
      </c>
      <c r="T1264" t="n">
        <v>5</v>
      </c>
    </row>
    <row r="1265" spans="1:20">
      <c r="A1265" s="1" t="n">
        <v>36007</v>
      </c>
      <c r="B1265" t="s">
        <v>248</v>
      </c>
      <c r="C1265" t="n">
        <v>13</v>
      </c>
      <c r="D1265" t="n">
        <v>20</v>
      </c>
      <c r="E1265" t="s">
        <v>249</v>
      </c>
      <c r="F1265" t="n">
        <v>3201</v>
      </c>
      <c r="G1265" t="s">
        <v>250</v>
      </c>
      <c r="H1265" t="s">
        <v>251</v>
      </c>
      <c r="I1265" t="n">
        <v>5</v>
      </c>
      <c r="J1265" t="n">
        <v>458</v>
      </c>
      <c r="K1265" t="s">
        <v>252</v>
      </c>
      <c r="L1265" t="n">
        <v>280</v>
      </c>
      <c r="M1265" t="n">
        <v>0.02</v>
      </c>
      <c r="N1265" t="n">
        <v>45.4</v>
      </c>
      <c r="O1265" t="s">
        <v>253</v>
      </c>
      <c r="P1265" t="s">
        <v>254</v>
      </c>
      <c r="Q1265" t="s">
        <v>254</v>
      </c>
      <c r="R1265" t="s">
        <v>255</v>
      </c>
      <c r="S1265" t="s">
        <v>251</v>
      </c>
      <c r="T1265" t="n">
        <v>5</v>
      </c>
    </row>
    <row r="1266" spans="1:20">
      <c r="A1266" s="1" t="n">
        <v>36007</v>
      </c>
      <c r="B1266" t="s">
        <v>248</v>
      </c>
      <c r="C1266" t="n">
        <v>54</v>
      </c>
      <c r="D1266" t="n">
        <v>508</v>
      </c>
      <c r="E1266" t="s">
        <v>268</v>
      </c>
      <c r="F1266" t="n">
        <v>3201</v>
      </c>
      <c r="G1266" t="s">
        <v>250</v>
      </c>
      <c r="H1266" t="s">
        <v>251</v>
      </c>
      <c r="I1266" t="n">
        <v>5</v>
      </c>
      <c r="J1266" t="n">
        <v>458</v>
      </c>
      <c r="K1266" t="s">
        <v>252</v>
      </c>
      <c r="L1266" t="n">
        <v>165</v>
      </c>
      <c r="M1266" t="n">
        <v>0.05</v>
      </c>
      <c r="N1266" t="n">
        <v>0</v>
      </c>
    </row>
    <row r="1267" spans="1:20">
      <c r="A1267" s="1" t="n">
        <v>36007</v>
      </c>
      <c r="B1267" t="s">
        <v>248</v>
      </c>
      <c r="C1267" t="n">
        <v>55</v>
      </c>
      <c r="D1267" t="n">
        <v>508</v>
      </c>
      <c r="E1267" t="s">
        <v>268</v>
      </c>
      <c r="F1267" t="n">
        <v>3201</v>
      </c>
      <c r="G1267" t="s">
        <v>250</v>
      </c>
      <c r="H1267" t="s">
        <v>251</v>
      </c>
      <c r="I1267" t="n">
        <v>5</v>
      </c>
      <c r="J1267" t="n">
        <v>458</v>
      </c>
      <c r="K1267" t="s">
        <v>252</v>
      </c>
      <c r="L1267" t="n">
        <v>201</v>
      </c>
      <c r="M1267" t="n">
        <v>0.05</v>
      </c>
      <c r="N1267" t="n">
        <v>0</v>
      </c>
    </row>
    <row r="1268" spans="1:20">
      <c r="A1268" s="1" t="n">
        <v>36007</v>
      </c>
      <c r="B1268" t="s">
        <v>258</v>
      </c>
      <c r="C1268" t="n">
        <v>779</v>
      </c>
      <c r="D1268" t="n">
        <v>216</v>
      </c>
      <c r="E1268" t="s">
        <v>286</v>
      </c>
      <c r="F1268" t="n">
        <v>3201</v>
      </c>
      <c r="G1268" t="s">
        <v>250</v>
      </c>
      <c r="H1268" t="s">
        <v>251</v>
      </c>
      <c r="I1268" t="n">
        <v>5</v>
      </c>
      <c r="J1268" t="n">
        <v>515</v>
      </c>
      <c r="K1268" t="s">
        <v>261</v>
      </c>
      <c r="L1268" t="n">
        <v>240</v>
      </c>
      <c r="M1268" t="n">
        <v>0</v>
      </c>
      <c r="N1268" t="n">
        <v>0</v>
      </c>
    </row>
    <row r="1269" spans="1:20">
      <c r="A1269" s="1" t="n">
        <v>36007</v>
      </c>
      <c r="B1269" t="s">
        <v>313</v>
      </c>
      <c r="C1269" t="n">
        <v>1</v>
      </c>
      <c r="D1269" t="n">
        <v>20</v>
      </c>
      <c r="E1269" t="s">
        <v>249</v>
      </c>
      <c r="F1269" t="n">
        <v>3201</v>
      </c>
      <c r="G1269" t="s">
        <v>250</v>
      </c>
      <c r="H1269" t="s">
        <v>251</v>
      </c>
      <c r="I1269" t="n">
        <v>5</v>
      </c>
      <c r="J1269" t="n">
        <v>458</v>
      </c>
      <c r="K1269" t="s">
        <v>252</v>
      </c>
      <c r="L1269" t="n">
        <v>382</v>
      </c>
      <c r="M1269" t="n">
        <v>0.21</v>
      </c>
      <c r="N1269" t="n">
        <v>20.2</v>
      </c>
      <c r="O1269" t="s">
        <v>313</v>
      </c>
      <c r="P1269" t="s">
        <v>275</v>
      </c>
      <c r="Q1269" t="s">
        <v>275</v>
      </c>
      <c r="R1269" t="s">
        <v>255</v>
      </c>
      <c r="S1269" t="s">
        <v>251</v>
      </c>
      <c r="T1269" t="n">
        <v>5</v>
      </c>
    </row>
    <row r="1270" spans="1:20">
      <c r="A1270" s="1" t="n">
        <v>36007</v>
      </c>
      <c r="B1270" t="s">
        <v>313</v>
      </c>
      <c r="C1270" t="n">
        <v>2</v>
      </c>
      <c r="D1270" t="n">
        <v>20</v>
      </c>
      <c r="E1270" t="s">
        <v>249</v>
      </c>
      <c r="F1270" t="n">
        <v>3201</v>
      </c>
      <c r="G1270" t="s">
        <v>250</v>
      </c>
      <c r="H1270" t="s">
        <v>251</v>
      </c>
      <c r="I1270" t="n">
        <v>5</v>
      </c>
      <c r="J1270" t="n">
        <v>458</v>
      </c>
      <c r="K1270" t="s">
        <v>252</v>
      </c>
      <c r="L1270" t="n">
        <v>325</v>
      </c>
      <c r="M1270" t="n">
        <v>0.05</v>
      </c>
      <c r="N1270" t="n">
        <v>45.5</v>
      </c>
      <c r="O1270" t="s">
        <v>313</v>
      </c>
      <c r="P1270" t="s">
        <v>275</v>
      </c>
      <c r="Q1270" t="s">
        <v>275</v>
      </c>
      <c r="R1270" t="s">
        <v>255</v>
      </c>
      <c r="S1270" t="s">
        <v>251</v>
      </c>
      <c r="T1270" t="n">
        <v>5</v>
      </c>
    </row>
    <row r="1271" spans="1:20">
      <c r="A1271" s="1" t="n">
        <v>36007</v>
      </c>
      <c r="B1271" t="s">
        <v>313</v>
      </c>
      <c r="C1271" t="n">
        <v>3</v>
      </c>
      <c r="D1271" t="n">
        <v>20</v>
      </c>
      <c r="E1271" t="s">
        <v>249</v>
      </c>
      <c r="F1271" t="n">
        <v>3201</v>
      </c>
      <c r="G1271" t="s">
        <v>250</v>
      </c>
      <c r="H1271" t="s">
        <v>251</v>
      </c>
      <c r="I1271" t="n">
        <v>5</v>
      </c>
      <c r="J1271" t="n">
        <v>160</v>
      </c>
      <c r="K1271" t="s">
        <v>280</v>
      </c>
      <c r="L1271" t="n">
        <v>142</v>
      </c>
      <c r="M1271" t="n">
        <v>0.14</v>
      </c>
      <c r="N1271" t="n">
        <v>20</v>
      </c>
      <c r="O1271" t="s">
        <v>313</v>
      </c>
      <c r="P1271" t="s">
        <v>275</v>
      </c>
      <c r="Q1271" t="s">
        <v>275</v>
      </c>
      <c r="R1271" t="s">
        <v>255</v>
      </c>
      <c r="S1271" t="s">
        <v>251</v>
      </c>
      <c r="T1271" t="n">
        <v>5</v>
      </c>
    </row>
    <row r="1272" spans="1:20">
      <c r="A1272" s="1" t="n">
        <v>36007</v>
      </c>
      <c r="B1272" t="s">
        <v>313</v>
      </c>
      <c r="C1272" t="n">
        <v>4</v>
      </c>
      <c r="D1272" t="n">
        <v>20</v>
      </c>
      <c r="E1272" t="s">
        <v>249</v>
      </c>
      <c r="F1272" t="n">
        <v>3201</v>
      </c>
      <c r="G1272" t="s">
        <v>250</v>
      </c>
      <c r="H1272" t="s">
        <v>251</v>
      </c>
      <c r="I1272" t="n">
        <v>5</v>
      </c>
      <c r="J1272" t="n">
        <v>160</v>
      </c>
      <c r="K1272" t="s">
        <v>280</v>
      </c>
      <c r="L1272" t="n">
        <v>586</v>
      </c>
      <c r="M1272" t="n">
        <v>0.04</v>
      </c>
      <c r="N1272" t="n">
        <v>47.6</v>
      </c>
      <c r="O1272" t="s">
        <v>313</v>
      </c>
      <c r="P1272" t="s">
        <v>275</v>
      </c>
      <c r="Q1272" t="s">
        <v>275</v>
      </c>
      <c r="R1272" t="s">
        <v>255</v>
      </c>
      <c r="S1272" t="s">
        <v>251</v>
      </c>
      <c r="T1272" t="n">
        <v>5</v>
      </c>
    </row>
    <row r="1273" spans="1:20">
      <c r="A1273" s="1" t="n">
        <v>36007</v>
      </c>
      <c r="B1273" t="s">
        <v>313</v>
      </c>
      <c r="C1273" t="n">
        <v>5</v>
      </c>
      <c r="D1273" t="n">
        <v>20</v>
      </c>
      <c r="E1273" t="s">
        <v>249</v>
      </c>
      <c r="F1273" t="n">
        <v>3201</v>
      </c>
      <c r="G1273" t="s">
        <v>250</v>
      </c>
      <c r="H1273" t="s">
        <v>251</v>
      </c>
      <c r="I1273" t="n">
        <v>5</v>
      </c>
      <c r="J1273" t="n">
        <v>458</v>
      </c>
      <c r="K1273" t="s">
        <v>252</v>
      </c>
      <c r="L1273" t="n">
        <v>368</v>
      </c>
      <c r="M1273" t="n">
        <v>0.2</v>
      </c>
      <c r="N1273" t="n">
        <v>20.3</v>
      </c>
      <c r="O1273" t="s">
        <v>313</v>
      </c>
      <c r="P1273" t="s">
        <v>275</v>
      </c>
      <c r="Q1273" t="s">
        <v>275</v>
      </c>
      <c r="R1273" t="s">
        <v>255</v>
      </c>
      <c r="S1273" t="s">
        <v>251</v>
      </c>
      <c r="T1273" t="n">
        <v>5</v>
      </c>
    </row>
    <row r="1274" spans="1:20">
      <c r="A1274" s="1" t="n">
        <v>36038</v>
      </c>
      <c r="B1274" t="s">
        <v>248</v>
      </c>
      <c r="C1274" t="n">
        <v>9</v>
      </c>
      <c r="D1274" t="n">
        <v>20</v>
      </c>
      <c r="E1274" t="s">
        <v>249</v>
      </c>
      <c r="F1274" t="n">
        <v>3201</v>
      </c>
      <c r="G1274" t="s">
        <v>250</v>
      </c>
      <c r="H1274" t="s">
        <v>251</v>
      </c>
      <c r="I1274" t="n">
        <v>5</v>
      </c>
      <c r="J1274" t="n">
        <v>280</v>
      </c>
      <c r="K1274" t="s">
        <v>273</v>
      </c>
      <c r="L1274" t="n">
        <v>420</v>
      </c>
      <c r="M1274" t="n">
        <v>0.06</v>
      </c>
      <c r="N1274" t="n">
        <v>32.9</v>
      </c>
      <c r="O1274" t="s">
        <v>253</v>
      </c>
      <c r="P1274" t="s">
        <v>254</v>
      </c>
      <c r="Q1274" t="s">
        <v>254</v>
      </c>
      <c r="R1274" t="s">
        <v>255</v>
      </c>
      <c r="S1274" t="s">
        <v>251</v>
      </c>
      <c r="T1274" t="n">
        <v>5</v>
      </c>
    </row>
    <row r="1275" spans="1:20">
      <c r="A1275" s="1" t="n">
        <v>36038</v>
      </c>
      <c r="B1275" t="s">
        <v>248</v>
      </c>
      <c r="C1275" t="n">
        <v>10</v>
      </c>
      <c r="D1275" t="n">
        <v>20</v>
      </c>
      <c r="E1275" t="s">
        <v>249</v>
      </c>
      <c r="F1275" t="n">
        <v>3201</v>
      </c>
      <c r="G1275" t="s">
        <v>250</v>
      </c>
      <c r="H1275" t="s">
        <v>251</v>
      </c>
      <c r="I1275" t="n">
        <v>5</v>
      </c>
      <c r="J1275" t="n">
        <v>280</v>
      </c>
      <c r="K1275" t="s">
        <v>273</v>
      </c>
      <c r="L1275" t="n">
        <v>704</v>
      </c>
      <c r="M1275" t="n">
        <v>0.06</v>
      </c>
      <c r="N1275" t="n">
        <v>38.7</v>
      </c>
      <c r="O1275" t="s">
        <v>253</v>
      </c>
      <c r="P1275" t="s">
        <v>254</v>
      </c>
      <c r="Q1275" t="s">
        <v>254</v>
      </c>
      <c r="R1275" t="s">
        <v>255</v>
      </c>
      <c r="S1275" t="s">
        <v>251</v>
      </c>
      <c r="T1275" t="n">
        <v>5</v>
      </c>
    </row>
    <row r="1276" spans="1:20">
      <c r="A1276" s="1" t="n">
        <v>36038</v>
      </c>
      <c r="B1276" t="s">
        <v>248</v>
      </c>
      <c r="C1276" t="n">
        <v>11</v>
      </c>
      <c r="D1276" t="n">
        <v>20</v>
      </c>
      <c r="E1276" t="s">
        <v>249</v>
      </c>
      <c r="F1276" t="n">
        <v>3201</v>
      </c>
      <c r="G1276" t="s">
        <v>250</v>
      </c>
      <c r="H1276" t="s">
        <v>251</v>
      </c>
      <c r="I1276" t="n">
        <v>5</v>
      </c>
      <c r="J1276" t="n">
        <v>458</v>
      </c>
      <c r="K1276" t="s">
        <v>252</v>
      </c>
      <c r="L1276" t="n">
        <v>212</v>
      </c>
      <c r="M1276" t="n">
        <v>0.01</v>
      </c>
      <c r="N1276" t="n">
        <v>45.8</v>
      </c>
      <c r="O1276" t="s">
        <v>253</v>
      </c>
      <c r="P1276" t="s">
        <v>254</v>
      </c>
      <c r="Q1276" t="s">
        <v>254</v>
      </c>
      <c r="R1276" t="s">
        <v>255</v>
      </c>
      <c r="S1276" t="s">
        <v>251</v>
      </c>
      <c r="T1276" t="n">
        <v>5</v>
      </c>
    </row>
    <row r="1277" spans="1:20">
      <c r="A1277" s="1" t="n">
        <v>36038</v>
      </c>
      <c r="B1277" t="s">
        <v>258</v>
      </c>
      <c r="C1277" t="n">
        <v>655</v>
      </c>
      <c r="D1277" t="n">
        <v>216</v>
      </c>
      <c r="E1277" t="s">
        <v>286</v>
      </c>
      <c r="F1277" t="n">
        <v>3201</v>
      </c>
      <c r="G1277" t="s">
        <v>250</v>
      </c>
      <c r="H1277" t="s">
        <v>251</v>
      </c>
      <c r="I1277" t="n">
        <v>5</v>
      </c>
      <c r="J1277" t="n">
        <v>795</v>
      </c>
      <c r="K1277" t="s">
        <v>262</v>
      </c>
      <c r="L1277" t="n">
        <v>87</v>
      </c>
      <c r="M1277" t="n">
        <v>0</v>
      </c>
      <c r="N1277" t="n">
        <v>0</v>
      </c>
    </row>
    <row r="1278" spans="1:20">
      <c r="A1278" s="1" t="n">
        <v>36038</v>
      </c>
      <c r="B1278" t="s">
        <v>258</v>
      </c>
      <c r="C1278" t="n">
        <v>656</v>
      </c>
      <c r="D1278" t="n">
        <v>216</v>
      </c>
      <c r="E1278" t="s">
        <v>286</v>
      </c>
      <c r="F1278" t="n">
        <v>3201</v>
      </c>
      <c r="G1278" t="s">
        <v>250</v>
      </c>
      <c r="H1278" t="s">
        <v>251</v>
      </c>
      <c r="I1278" t="n">
        <v>5</v>
      </c>
      <c r="J1278" t="n">
        <v>795</v>
      </c>
      <c r="K1278" t="s">
        <v>262</v>
      </c>
      <c r="L1278" t="n">
        <v>224</v>
      </c>
      <c r="M1278" t="n">
        <v>0</v>
      </c>
      <c r="N1278" t="n">
        <v>0</v>
      </c>
    </row>
    <row r="1279" spans="1:20">
      <c r="A1279" s="1" t="n">
        <v>36038</v>
      </c>
      <c r="B1279" t="s">
        <v>258</v>
      </c>
      <c r="C1279" t="n">
        <v>664</v>
      </c>
      <c r="D1279" t="n">
        <v>216</v>
      </c>
      <c r="E1279" t="s">
        <v>286</v>
      </c>
      <c r="F1279" t="n">
        <v>3201</v>
      </c>
      <c r="G1279" t="s">
        <v>250</v>
      </c>
      <c r="H1279" t="s">
        <v>251</v>
      </c>
      <c r="I1279" t="n">
        <v>5</v>
      </c>
      <c r="J1279" t="n">
        <v>515</v>
      </c>
      <c r="K1279" t="s">
        <v>261</v>
      </c>
      <c r="L1279" t="n">
        <v>100</v>
      </c>
      <c r="M1279" t="n">
        <v>0</v>
      </c>
      <c r="N1279" t="n">
        <v>0</v>
      </c>
    </row>
    <row r="1280" spans="1:20">
      <c r="A1280" s="1" t="n">
        <v>36038</v>
      </c>
      <c r="B1280" t="s">
        <v>313</v>
      </c>
      <c r="C1280" t="n">
        <v>1</v>
      </c>
      <c r="D1280" t="n">
        <v>20</v>
      </c>
      <c r="E1280" t="s">
        <v>249</v>
      </c>
      <c r="F1280" t="n">
        <v>3201</v>
      </c>
      <c r="G1280" t="s">
        <v>250</v>
      </c>
      <c r="H1280" t="s">
        <v>251</v>
      </c>
      <c r="I1280" t="n">
        <v>5</v>
      </c>
      <c r="J1280" t="n">
        <v>458</v>
      </c>
      <c r="K1280" t="s">
        <v>252</v>
      </c>
      <c r="L1280" t="n">
        <v>401</v>
      </c>
      <c r="M1280" t="n">
        <v>0.04</v>
      </c>
      <c r="N1280" t="n">
        <v>45.3</v>
      </c>
      <c r="O1280" t="s">
        <v>313</v>
      </c>
      <c r="P1280" t="s">
        <v>275</v>
      </c>
      <c r="Q1280" t="s">
        <v>275</v>
      </c>
      <c r="R1280" t="s">
        <v>255</v>
      </c>
      <c r="S1280" t="s">
        <v>251</v>
      </c>
      <c r="T1280" t="n">
        <v>5</v>
      </c>
    </row>
    <row r="1281" spans="1:20">
      <c r="A1281" s="1" t="n">
        <v>36038</v>
      </c>
      <c r="B1281" t="s">
        <v>313</v>
      </c>
      <c r="C1281" t="n">
        <v>2</v>
      </c>
      <c r="D1281" t="n">
        <v>20</v>
      </c>
      <c r="E1281" t="s">
        <v>249</v>
      </c>
      <c r="F1281" t="n">
        <v>3201</v>
      </c>
      <c r="G1281" t="s">
        <v>250</v>
      </c>
      <c r="H1281" t="s">
        <v>251</v>
      </c>
      <c r="I1281" t="n">
        <v>5</v>
      </c>
      <c r="J1281" t="n">
        <v>458</v>
      </c>
      <c r="K1281" t="s">
        <v>252</v>
      </c>
      <c r="L1281" t="n">
        <v>333</v>
      </c>
      <c r="M1281" t="n">
        <v>0.21</v>
      </c>
      <c r="N1281" t="n">
        <v>20.5</v>
      </c>
      <c r="O1281" t="s">
        <v>313</v>
      </c>
      <c r="P1281" t="s">
        <v>275</v>
      </c>
      <c r="Q1281" t="s">
        <v>275</v>
      </c>
      <c r="R1281" t="s">
        <v>255</v>
      </c>
      <c r="S1281" t="s">
        <v>251</v>
      </c>
      <c r="T1281" t="n">
        <v>5</v>
      </c>
    </row>
    <row r="1282" spans="1:20">
      <c r="A1282" s="1" t="n">
        <v>36038</v>
      </c>
      <c r="B1282" t="s">
        <v>313</v>
      </c>
      <c r="C1282" t="n">
        <v>3</v>
      </c>
      <c r="D1282" t="n">
        <v>20</v>
      </c>
      <c r="E1282" t="s">
        <v>249</v>
      </c>
      <c r="F1282" t="n">
        <v>3201</v>
      </c>
      <c r="G1282" t="s">
        <v>250</v>
      </c>
      <c r="H1282" t="s">
        <v>251</v>
      </c>
      <c r="I1282" t="n">
        <v>5</v>
      </c>
      <c r="J1282" t="n">
        <v>160</v>
      </c>
      <c r="K1282" t="s">
        <v>280</v>
      </c>
      <c r="L1282" t="n">
        <v>646</v>
      </c>
      <c r="M1282" t="n">
        <v>0.04</v>
      </c>
      <c r="N1282" t="n">
        <v>47.5</v>
      </c>
      <c r="O1282" t="s">
        <v>313</v>
      </c>
      <c r="P1282" t="s">
        <v>275</v>
      </c>
      <c r="Q1282" t="s">
        <v>275</v>
      </c>
      <c r="R1282" t="s">
        <v>255</v>
      </c>
      <c r="S1282" t="s">
        <v>251</v>
      </c>
      <c r="T1282" t="n">
        <v>5</v>
      </c>
    </row>
    <row r="1283" spans="1:20">
      <c r="A1283" s="1" t="n">
        <v>36038</v>
      </c>
      <c r="B1283" t="s">
        <v>313</v>
      </c>
      <c r="C1283" t="n">
        <v>688</v>
      </c>
      <c r="D1283" t="n">
        <v>20</v>
      </c>
      <c r="E1283" t="s">
        <v>249</v>
      </c>
      <c r="F1283" t="n">
        <v>3201</v>
      </c>
      <c r="G1283" t="s">
        <v>250</v>
      </c>
      <c r="H1283" t="s">
        <v>251</v>
      </c>
      <c r="I1283" t="n">
        <v>5</v>
      </c>
      <c r="J1283" t="n">
        <v>712</v>
      </c>
      <c r="K1283" t="s">
        <v>300</v>
      </c>
      <c r="L1283" t="n">
        <v>350</v>
      </c>
      <c r="M1283" t="n">
        <v>0.04</v>
      </c>
      <c r="N1283" t="n">
        <v>44.6</v>
      </c>
      <c r="O1283" t="s">
        <v>313</v>
      </c>
      <c r="P1283" t="s">
        <v>275</v>
      </c>
      <c r="Q1283" t="s">
        <v>275</v>
      </c>
      <c r="R1283" t="s">
        <v>255</v>
      </c>
      <c r="S1283" t="s">
        <v>251</v>
      </c>
      <c r="T1283" t="n">
        <v>5</v>
      </c>
    </row>
    <row r="1284" spans="1:20">
      <c r="A1284" s="1" t="n">
        <v>36068</v>
      </c>
      <c r="B1284" t="s">
        <v>248</v>
      </c>
      <c r="C1284" t="n">
        <v>9</v>
      </c>
      <c r="D1284" t="n">
        <v>20</v>
      </c>
      <c r="E1284" t="s">
        <v>249</v>
      </c>
      <c r="F1284" t="n">
        <v>3201</v>
      </c>
      <c r="G1284" t="s">
        <v>250</v>
      </c>
      <c r="H1284" t="s">
        <v>251</v>
      </c>
      <c r="I1284" t="n">
        <v>5</v>
      </c>
      <c r="J1284" t="n">
        <v>458</v>
      </c>
      <c r="K1284" t="s">
        <v>252</v>
      </c>
      <c r="L1284" t="n">
        <v>442</v>
      </c>
      <c r="M1284" t="n">
        <v>0.07000000000000001</v>
      </c>
      <c r="N1284" t="n">
        <v>32.1</v>
      </c>
      <c r="O1284" t="s">
        <v>253</v>
      </c>
      <c r="P1284" t="s">
        <v>254</v>
      </c>
      <c r="Q1284" t="s">
        <v>254</v>
      </c>
      <c r="R1284" t="s">
        <v>255</v>
      </c>
      <c r="S1284" t="s">
        <v>251</v>
      </c>
      <c r="T1284" t="n">
        <v>5</v>
      </c>
    </row>
    <row r="1285" spans="1:20">
      <c r="A1285" s="1" t="n">
        <v>36068</v>
      </c>
      <c r="B1285" t="s">
        <v>248</v>
      </c>
      <c r="C1285" t="n">
        <v>10</v>
      </c>
      <c r="D1285" t="n">
        <v>20</v>
      </c>
      <c r="E1285" t="s">
        <v>249</v>
      </c>
      <c r="F1285" t="n">
        <v>3201</v>
      </c>
      <c r="G1285" t="s">
        <v>250</v>
      </c>
      <c r="H1285" t="s">
        <v>251</v>
      </c>
      <c r="I1285" t="n">
        <v>5</v>
      </c>
      <c r="J1285" t="n">
        <v>458</v>
      </c>
      <c r="K1285" t="s">
        <v>252</v>
      </c>
      <c r="L1285" t="n">
        <v>301</v>
      </c>
      <c r="M1285" t="n">
        <v>0.02</v>
      </c>
      <c r="N1285" t="n">
        <v>45.9</v>
      </c>
      <c r="O1285" t="s">
        <v>253</v>
      </c>
      <c r="P1285" t="s">
        <v>254</v>
      </c>
      <c r="Q1285" t="s">
        <v>254</v>
      </c>
      <c r="R1285" t="s">
        <v>255</v>
      </c>
      <c r="S1285" t="s">
        <v>251</v>
      </c>
      <c r="T1285" t="n">
        <v>5</v>
      </c>
    </row>
    <row r="1286" spans="1:20">
      <c r="A1286" s="1" t="n">
        <v>36068</v>
      </c>
      <c r="B1286" t="s">
        <v>258</v>
      </c>
      <c r="C1286" t="n">
        <v>941</v>
      </c>
      <c r="D1286" t="n">
        <v>216</v>
      </c>
      <c r="E1286" t="s">
        <v>286</v>
      </c>
      <c r="F1286" t="n">
        <v>3201</v>
      </c>
      <c r="G1286" t="s">
        <v>250</v>
      </c>
      <c r="H1286" t="s">
        <v>251</v>
      </c>
      <c r="I1286" t="n">
        <v>5</v>
      </c>
      <c r="J1286" t="n">
        <v>490</v>
      </c>
      <c r="K1286" t="s">
        <v>266</v>
      </c>
      <c r="L1286" t="n">
        <v>250</v>
      </c>
      <c r="M1286" t="n">
        <v>0</v>
      </c>
      <c r="N1286" t="n">
        <v>0</v>
      </c>
    </row>
    <row r="1287" spans="1:20">
      <c r="A1287" s="1" t="n">
        <v>36068</v>
      </c>
      <c r="B1287" t="s">
        <v>308</v>
      </c>
      <c r="C1287" t="n">
        <v>930</v>
      </c>
      <c r="D1287" t="n">
        <v>150</v>
      </c>
      <c r="E1287" t="s">
        <v>310</v>
      </c>
      <c r="F1287" t="n">
        <v>3201</v>
      </c>
      <c r="G1287" t="s">
        <v>250</v>
      </c>
      <c r="H1287" t="s">
        <v>251</v>
      </c>
      <c r="I1287" t="n">
        <v>5</v>
      </c>
      <c r="J1287" t="n">
        <v>180</v>
      </c>
      <c r="K1287" t="s">
        <v>311</v>
      </c>
      <c r="L1287" t="n">
        <v>66</v>
      </c>
      <c r="M1287" t="n">
        <v>0</v>
      </c>
      <c r="N1287" t="n">
        <v>0</v>
      </c>
    </row>
    <row r="1288" spans="1:20">
      <c r="A1288" s="1" t="n">
        <v>36068</v>
      </c>
      <c r="B1288" t="s">
        <v>308</v>
      </c>
      <c r="C1288" t="n">
        <v>931</v>
      </c>
      <c r="D1288" t="n">
        <v>461</v>
      </c>
      <c r="E1288" t="s">
        <v>309</v>
      </c>
      <c r="F1288" t="n">
        <v>3201</v>
      </c>
      <c r="G1288" t="s">
        <v>250</v>
      </c>
      <c r="H1288" t="s">
        <v>251</v>
      </c>
      <c r="I1288" t="n">
        <v>5</v>
      </c>
      <c r="J1288" t="n">
        <v>180</v>
      </c>
      <c r="K1288" t="s">
        <v>311</v>
      </c>
      <c r="L1288" t="n">
        <v>192</v>
      </c>
      <c r="M1288" t="n">
        <v>0</v>
      </c>
      <c r="N1288" t="n">
        <v>0</v>
      </c>
    </row>
    <row r="1289" spans="1:20">
      <c r="A1289" s="1" t="n">
        <v>36068</v>
      </c>
      <c r="B1289" t="s">
        <v>308</v>
      </c>
      <c r="C1289" t="n">
        <v>932</v>
      </c>
      <c r="D1289" t="n">
        <v>461</v>
      </c>
      <c r="E1289" t="s">
        <v>309</v>
      </c>
      <c r="F1289" t="n">
        <v>3201</v>
      </c>
      <c r="G1289" t="s">
        <v>250</v>
      </c>
      <c r="H1289" t="s">
        <v>251</v>
      </c>
      <c r="I1289" t="n">
        <v>5</v>
      </c>
      <c r="J1289" t="n">
        <v>180</v>
      </c>
      <c r="K1289" t="s">
        <v>311</v>
      </c>
      <c r="L1289" t="n">
        <v>27</v>
      </c>
      <c r="M1289" t="n">
        <v>0</v>
      </c>
      <c r="N1289" t="n">
        <v>0</v>
      </c>
    </row>
    <row r="1290" spans="1:20">
      <c r="A1290" s="1" t="n">
        <v>36068</v>
      </c>
      <c r="B1290" t="s">
        <v>313</v>
      </c>
      <c r="C1290" t="n">
        <v>1</v>
      </c>
      <c r="D1290" t="n">
        <v>20</v>
      </c>
      <c r="E1290" t="s">
        <v>249</v>
      </c>
      <c r="F1290" t="n">
        <v>3201</v>
      </c>
      <c r="G1290" t="s">
        <v>250</v>
      </c>
      <c r="H1290" t="s">
        <v>251</v>
      </c>
      <c r="I1290" t="n">
        <v>5</v>
      </c>
      <c r="J1290" t="n">
        <v>458</v>
      </c>
      <c r="K1290" t="s">
        <v>252</v>
      </c>
      <c r="L1290" t="n">
        <v>519</v>
      </c>
      <c r="M1290" t="n">
        <v>0.02</v>
      </c>
      <c r="N1290" t="n">
        <v>45.9</v>
      </c>
      <c r="O1290" t="s">
        <v>313</v>
      </c>
      <c r="P1290" t="s">
        <v>275</v>
      </c>
      <c r="Q1290" t="s">
        <v>275</v>
      </c>
      <c r="R1290" t="s">
        <v>255</v>
      </c>
      <c r="S1290" t="s">
        <v>251</v>
      </c>
      <c r="T1290" t="n">
        <v>5</v>
      </c>
    </row>
    <row r="1291" spans="1:20">
      <c r="A1291" s="1" t="n">
        <v>36068</v>
      </c>
      <c r="B1291" t="s">
        <v>313</v>
      </c>
      <c r="C1291" t="n">
        <v>2</v>
      </c>
      <c r="D1291" t="n">
        <v>20</v>
      </c>
      <c r="E1291" t="s">
        <v>249</v>
      </c>
      <c r="F1291" t="n">
        <v>3201</v>
      </c>
      <c r="G1291" t="s">
        <v>250</v>
      </c>
      <c r="H1291" t="s">
        <v>251</v>
      </c>
      <c r="I1291" t="n">
        <v>5</v>
      </c>
      <c r="J1291" t="n">
        <v>458</v>
      </c>
      <c r="K1291" t="s">
        <v>252</v>
      </c>
      <c r="L1291" t="n">
        <v>198</v>
      </c>
      <c r="M1291" t="n">
        <v>0.2</v>
      </c>
      <c r="N1291" t="n">
        <v>21.3</v>
      </c>
      <c r="O1291" t="s">
        <v>313</v>
      </c>
      <c r="P1291" t="s">
        <v>275</v>
      </c>
      <c r="Q1291" t="s">
        <v>275</v>
      </c>
      <c r="R1291" t="s">
        <v>255</v>
      </c>
      <c r="S1291" t="s">
        <v>251</v>
      </c>
      <c r="T1291" t="n">
        <v>5</v>
      </c>
    </row>
    <row r="1292" spans="1:20">
      <c r="A1292" s="1" t="n">
        <v>36068</v>
      </c>
      <c r="B1292" t="s">
        <v>313</v>
      </c>
      <c r="C1292" t="n">
        <v>3</v>
      </c>
      <c r="D1292" t="n">
        <v>20</v>
      </c>
      <c r="E1292" t="s">
        <v>249</v>
      </c>
      <c r="F1292" t="n">
        <v>3201</v>
      </c>
      <c r="G1292" t="s">
        <v>250</v>
      </c>
      <c r="H1292" t="s">
        <v>251</v>
      </c>
      <c r="I1292" t="n">
        <v>5</v>
      </c>
      <c r="J1292" t="n">
        <v>160</v>
      </c>
      <c r="K1292" t="s">
        <v>280</v>
      </c>
      <c r="L1292" t="n">
        <v>684</v>
      </c>
      <c r="M1292" t="n">
        <v>0.04</v>
      </c>
      <c r="N1292" t="n">
        <v>47.6</v>
      </c>
      <c r="O1292" t="s">
        <v>313</v>
      </c>
      <c r="P1292" t="s">
        <v>275</v>
      </c>
      <c r="Q1292" t="s">
        <v>275</v>
      </c>
      <c r="R1292" t="s">
        <v>255</v>
      </c>
      <c r="S1292" t="s">
        <v>251</v>
      </c>
      <c r="T1292" t="n">
        <v>5</v>
      </c>
    </row>
    <row r="1293" spans="1:20">
      <c r="A1293" s="1" t="n">
        <v>36099</v>
      </c>
      <c r="B1293" t="s">
        <v>248</v>
      </c>
      <c r="C1293" t="n">
        <v>5</v>
      </c>
      <c r="D1293" t="n">
        <v>20</v>
      </c>
      <c r="E1293" t="s">
        <v>249</v>
      </c>
      <c r="F1293" t="n">
        <v>3201</v>
      </c>
      <c r="G1293" t="s">
        <v>250</v>
      </c>
      <c r="H1293" t="s">
        <v>251</v>
      </c>
      <c r="I1293" t="n">
        <v>5</v>
      </c>
      <c r="J1293" t="n">
        <v>160</v>
      </c>
      <c r="K1293" t="s">
        <v>280</v>
      </c>
      <c r="L1293" t="n">
        <v>199</v>
      </c>
      <c r="M1293" t="n">
        <v>0.03</v>
      </c>
      <c r="N1293" t="n">
        <v>39.4</v>
      </c>
      <c r="O1293" t="s">
        <v>253</v>
      </c>
      <c r="P1293" t="s">
        <v>254</v>
      </c>
      <c r="Q1293" t="s">
        <v>254</v>
      </c>
      <c r="R1293" t="s">
        <v>255</v>
      </c>
      <c r="S1293" t="s">
        <v>251</v>
      </c>
      <c r="T1293" t="n">
        <v>5</v>
      </c>
    </row>
    <row r="1294" spans="1:20">
      <c r="A1294" s="1" t="n">
        <v>36099</v>
      </c>
      <c r="B1294" t="s">
        <v>248</v>
      </c>
      <c r="C1294" t="n">
        <v>6</v>
      </c>
      <c r="D1294" t="n">
        <v>20</v>
      </c>
      <c r="E1294" t="s">
        <v>249</v>
      </c>
      <c r="F1294" t="n">
        <v>3201</v>
      </c>
      <c r="G1294" t="s">
        <v>250</v>
      </c>
      <c r="H1294" t="s">
        <v>251</v>
      </c>
      <c r="I1294" t="n">
        <v>5</v>
      </c>
      <c r="J1294" t="n">
        <v>280</v>
      </c>
      <c r="K1294" t="s">
        <v>273</v>
      </c>
      <c r="L1294" t="n">
        <v>750</v>
      </c>
      <c r="M1294" t="n">
        <v>0.1</v>
      </c>
      <c r="N1294" t="n">
        <v>39.1</v>
      </c>
      <c r="O1294" t="s">
        <v>253</v>
      </c>
      <c r="P1294" t="s">
        <v>254</v>
      </c>
      <c r="Q1294" t="s">
        <v>254</v>
      </c>
      <c r="R1294" t="s">
        <v>255</v>
      </c>
      <c r="S1294" t="s">
        <v>251</v>
      </c>
      <c r="T1294" t="n">
        <v>5</v>
      </c>
    </row>
    <row r="1295" spans="1:20">
      <c r="A1295" s="1" t="n">
        <v>36099</v>
      </c>
      <c r="B1295" t="s">
        <v>248</v>
      </c>
      <c r="C1295" t="n">
        <v>7</v>
      </c>
      <c r="D1295" t="n">
        <v>20</v>
      </c>
      <c r="E1295" t="s">
        <v>249</v>
      </c>
      <c r="F1295" t="n">
        <v>3201</v>
      </c>
      <c r="G1295" t="s">
        <v>250</v>
      </c>
      <c r="H1295" t="s">
        <v>251</v>
      </c>
      <c r="I1295" t="n">
        <v>5</v>
      </c>
      <c r="J1295" t="n">
        <v>458</v>
      </c>
      <c r="K1295" t="s">
        <v>252</v>
      </c>
      <c r="L1295" t="n">
        <v>438</v>
      </c>
      <c r="M1295" t="n">
        <v>0.07000000000000001</v>
      </c>
      <c r="N1295" t="n">
        <v>32</v>
      </c>
      <c r="O1295" t="s">
        <v>253</v>
      </c>
      <c r="P1295" t="s">
        <v>254</v>
      </c>
      <c r="Q1295" t="s">
        <v>254</v>
      </c>
      <c r="R1295" t="s">
        <v>255</v>
      </c>
      <c r="S1295" t="s">
        <v>251</v>
      </c>
      <c r="T1295" t="n">
        <v>5</v>
      </c>
    </row>
    <row r="1296" spans="1:20">
      <c r="A1296" s="1" t="n">
        <v>36099</v>
      </c>
      <c r="B1296" t="s">
        <v>313</v>
      </c>
      <c r="C1296" t="n">
        <v>1</v>
      </c>
      <c r="D1296" t="n">
        <v>20</v>
      </c>
      <c r="E1296" t="s">
        <v>249</v>
      </c>
      <c r="F1296" t="n">
        <v>3201</v>
      </c>
      <c r="G1296" t="s">
        <v>250</v>
      </c>
      <c r="H1296" t="s">
        <v>251</v>
      </c>
      <c r="I1296" t="n">
        <v>5</v>
      </c>
      <c r="J1296" t="n">
        <v>458</v>
      </c>
      <c r="K1296" t="s">
        <v>252</v>
      </c>
      <c r="L1296" t="n">
        <v>336</v>
      </c>
      <c r="M1296" t="n">
        <v>0.21</v>
      </c>
      <c r="N1296" t="n">
        <v>20.4</v>
      </c>
      <c r="O1296" t="s">
        <v>313</v>
      </c>
      <c r="P1296" t="s">
        <v>275</v>
      </c>
      <c r="Q1296" t="s">
        <v>275</v>
      </c>
      <c r="R1296" t="s">
        <v>255</v>
      </c>
      <c r="S1296" t="s">
        <v>251</v>
      </c>
      <c r="T1296" t="n">
        <v>5</v>
      </c>
    </row>
    <row r="1297" spans="1:20">
      <c r="A1297" s="1" t="n">
        <v>36099</v>
      </c>
      <c r="B1297" t="s">
        <v>313</v>
      </c>
      <c r="C1297" t="n">
        <v>2</v>
      </c>
      <c r="D1297" t="n">
        <v>20</v>
      </c>
      <c r="E1297" t="s">
        <v>249</v>
      </c>
      <c r="F1297" t="n">
        <v>3201</v>
      </c>
      <c r="G1297" t="s">
        <v>250</v>
      </c>
      <c r="H1297" t="s">
        <v>251</v>
      </c>
      <c r="I1297" t="n">
        <v>5</v>
      </c>
      <c r="J1297" t="n">
        <v>458</v>
      </c>
      <c r="K1297" t="s">
        <v>252</v>
      </c>
      <c r="L1297" t="n">
        <v>397</v>
      </c>
      <c r="M1297" t="n">
        <v>0.02</v>
      </c>
      <c r="N1297" t="n">
        <v>45.6</v>
      </c>
      <c r="O1297" t="s">
        <v>313</v>
      </c>
      <c r="P1297" t="s">
        <v>275</v>
      </c>
      <c r="Q1297" t="s">
        <v>275</v>
      </c>
      <c r="R1297" t="s">
        <v>255</v>
      </c>
      <c r="S1297" t="s">
        <v>251</v>
      </c>
      <c r="T1297" t="n">
        <v>5</v>
      </c>
    </row>
    <row r="1298" spans="1:20">
      <c r="A1298" s="1" t="n">
        <v>36099</v>
      </c>
      <c r="B1298" t="s">
        <v>313</v>
      </c>
      <c r="C1298" t="n">
        <v>3</v>
      </c>
      <c r="D1298" t="n">
        <v>20</v>
      </c>
      <c r="E1298" t="s">
        <v>249</v>
      </c>
      <c r="F1298" t="n">
        <v>3201</v>
      </c>
      <c r="G1298" t="s">
        <v>250</v>
      </c>
      <c r="H1298" t="s">
        <v>251</v>
      </c>
      <c r="I1298" t="n">
        <v>5</v>
      </c>
      <c r="J1298" t="n">
        <v>458</v>
      </c>
      <c r="K1298" t="s">
        <v>252</v>
      </c>
      <c r="L1298" t="n">
        <v>277</v>
      </c>
      <c r="M1298" t="n">
        <v>0.09</v>
      </c>
      <c r="N1298" t="n">
        <v>32.1</v>
      </c>
      <c r="O1298" t="s">
        <v>313</v>
      </c>
      <c r="P1298" t="s">
        <v>275</v>
      </c>
      <c r="Q1298" t="s">
        <v>275</v>
      </c>
      <c r="R1298" t="s">
        <v>255</v>
      </c>
      <c r="S1298" t="s">
        <v>251</v>
      </c>
      <c r="T1298" t="n">
        <v>5</v>
      </c>
    </row>
    <row r="1299" spans="1:20">
      <c r="A1299" s="1" t="n">
        <v>36099</v>
      </c>
      <c r="B1299" t="s">
        <v>313</v>
      </c>
      <c r="C1299" t="n">
        <v>4</v>
      </c>
      <c r="D1299" t="n">
        <v>20</v>
      </c>
      <c r="E1299" t="s">
        <v>249</v>
      </c>
      <c r="F1299" t="n">
        <v>3201</v>
      </c>
      <c r="G1299" t="s">
        <v>250</v>
      </c>
      <c r="H1299" t="s">
        <v>251</v>
      </c>
      <c r="I1299" t="n">
        <v>5</v>
      </c>
      <c r="J1299" t="n">
        <v>458</v>
      </c>
      <c r="K1299" t="s">
        <v>252</v>
      </c>
      <c r="L1299" t="n">
        <v>433</v>
      </c>
      <c r="M1299" t="n">
        <v>0.02</v>
      </c>
      <c r="N1299" t="n">
        <v>45.7</v>
      </c>
      <c r="O1299" t="s">
        <v>313</v>
      </c>
      <c r="P1299" t="s">
        <v>275</v>
      </c>
      <c r="Q1299" t="s">
        <v>275</v>
      </c>
      <c r="R1299" t="s">
        <v>255</v>
      </c>
      <c r="S1299" t="s">
        <v>251</v>
      </c>
      <c r="T1299" t="n">
        <v>5</v>
      </c>
    </row>
    <row r="1300" spans="1:20">
      <c r="A1300" s="1" t="n">
        <v>36099</v>
      </c>
      <c r="B1300" t="s">
        <v>313</v>
      </c>
      <c r="C1300" t="n">
        <v>5</v>
      </c>
      <c r="D1300" t="n">
        <v>20</v>
      </c>
      <c r="E1300" t="s">
        <v>249</v>
      </c>
      <c r="F1300" t="n">
        <v>3201</v>
      </c>
      <c r="G1300" t="s">
        <v>250</v>
      </c>
      <c r="H1300" t="s">
        <v>251</v>
      </c>
      <c r="I1300" t="n">
        <v>5</v>
      </c>
      <c r="J1300" t="n">
        <v>160</v>
      </c>
      <c r="K1300" t="s">
        <v>280</v>
      </c>
      <c r="L1300" t="n">
        <v>385</v>
      </c>
      <c r="M1300" t="n">
        <v>0.03</v>
      </c>
      <c r="N1300" t="n">
        <v>39.7</v>
      </c>
      <c r="O1300" t="s">
        <v>313</v>
      </c>
      <c r="P1300" t="s">
        <v>275</v>
      </c>
      <c r="Q1300" t="s">
        <v>275</v>
      </c>
      <c r="R1300" t="s">
        <v>255</v>
      </c>
      <c r="S1300" t="s">
        <v>251</v>
      </c>
      <c r="T1300" t="n">
        <v>5</v>
      </c>
    </row>
    <row r="1301" spans="1:20">
      <c r="A1301" s="1" t="n">
        <v>36099</v>
      </c>
      <c r="B1301" t="s">
        <v>313</v>
      </c>
      <c r="C1301" t="n">
        <v>6</v>
      </c>
      <c r="D1301" t="n">
        <v>20</v>
      </c>
      <c r="E1301" t="s">
        <v>249</v>
      </c>
      <c r="F1301" t="n">
        <v>3201</v>
      </c>
      <c r="G1301" t="s">
        <v>250</v>
      </c>
      <c r="H1301" t="s">
        <v>251</v>
      </c>
      <c r="I1301" t="n">
        <v>5</v>
      </c>
      <c r="J1301" t="n">
        <v>160</v>
      </c>
      <c r="K1301" t="s">
        <v>280</v>
      </c>
      <c r="L1301" t="n">
        <v>341</v>
      </c>
      <c r="M1301" t="n">
        <v>0.01</v>
      </c>
      <c r="N1301" t="n">
        <v>53</v>
      </c>
      <c r="O1301" t="s">
        <v>313</v>
      </c>
      <c r="P1301" t="s">
        <v>275</v>
      </c>
      <c r="Q1301" t="s">
        <v>275</v>
      </c>
      <c r="R1301" t="s">
        <v>255</v>
      </c>
      <c r="S1301" t="s">
        <v>251</v>
      </c>
      <c r="T1301" t="n">
        <v>5</v>
      </c>
    </row>
    <row r="1302" spans="1:20">
      <c r="A1302" s="1" t="n">
        <v>36129</v>
      </c>
      <c r="B1302" t="s">
        <v>248</v>
      </c>
      <c r="C1302" t="n">
        <v>6</v>
      </c>
      <c r="D1302" t="n">
        <v>20</v>
      </c>
      <c r="E1302" t="s">
        <v>249</v>
      </c>
      <c r="F1302" t="n">
        <v>3201</v>
      </c>
      <c r="G1302" t="s">
        <v>250</v>
      </c>
      <c r="H1302" t="s">
        <v>251</v>
      </c>
      <c r="I1302" t="n">
        <v>5</v>
      </c>
      <c r="J1302" t="n">
        <v>458</v>
      </c>
      <c r="K1302" t="s">
        <v>252</v>
      </c>
      <c r="L1302" t="n">
        <v>401</v>
      </c>
      <c r="M1302" t="n">
        <v>0.1</v>
      </c>
      <c r="N1302" t="n">
        <v>34.9</v>
      </c>
      <c r="O1302" t="s">
        <v>253</v>
      </c>
      <c r="P1302" t="s">
        <v>254</v>
      </c>
      <c r="Q1302" t="s">
        <v>254</v>
      </c>
      <c r="R1302" t="s">
        <v>255</v>
      </c>
      <c r="S1302" t="s">
        <v>251</v>
      </c>
      <c r="T1302" t="n">
        <v>5</v>
      </c>
    </row>
    <row r="1303" spans="1:20">
      <c r="A1303" s="1" t="n">
        <v>36129</v>
      </c>
      <c r="B1303" t="s">
        <v>248</v>
      </c>
      <c r="C1303" t="n">
        <v>7</v>
      </c>
      <c r="D1303" t="n">
        <v>20</v>
      </c>
      <c r="E1303" t="s">
        <v>249</v>
      </c>
      <c r="F1303" t="n">
        <v>3201</v>
      </c>
      <c r="G1303" t="s">
        <v>250</v>
      </c>
      <c r="H1303" t="s">
        <v>251</v>
      </c>
      <c r="I1303" t="n">
        <v>5</v>
      </c>
      <c r="J1303" t="n">
        <v>458</v>
      </c>
      <c r="K1303" t="s">
        <v>252</v>
      </c>
      <c r="L1303" t="n">
        <v>798</v>
      </c>
      <c r="M1303" t="n">
        <v>0.1</v>
      </c>
      <c r="N1303" t="n">
        <v>35.1</v>
      </c>
      <c r="O1303" t="s">
        <v>253</v>
      </c>
      <c r="P1303" t="s">
        <v>254</v>
      </c>
      <c r="Q1303" t="s">
        <v>254</v>
      </c>
      <c r="R1303" t="s">
        <v>255</v>
      </c>
      <c r="S1303" t="s">
        <v>251</v>
      </c>
      <c r="T1303" t="n">
        <v>5</v>
      </c>
    </row>
    <row r="1304" spans="1:20">
      <c r="A1304" s="1" t="n">
        <v>36129</v>
      </c>
      <c r="B1304" t="s">
        <v>248</v>
      </c>
      <c r="C1304" t="n">
        <v>8</v>
      </c>
      <c r="D1304" t="n">
        <v>20</v>
      </c>
      <c r="E1304" t="s">
        <v>249</v>
      </c>
      <c r="F1304" t="n">
        <v>3201</v>
      </c>
      <c r="G1304" t="s">
        <v>250</v>
      </c>
      <c r="H1304" t="s">
        <v>251</v>
      </c>
      <c r="I1304" t="n">
        <v>5</v>
      </c>
      <c r="J1304" t="n">
        <v>458</v>
      </c>
      <c r="K1304" t="s">
        <v>252</v>
      </c>
      <c r="L1304" t="n">
        <v>320</v>
      </c>
      <c r="M1304" t="n">
        <v>0.07000000000000001</v>
      </c>
      <c r="N1304" t="n">
        <v>32.3</v>
      </c>
      <c r="O1304" t="s">
        <v>253</v>
      </c>
      <c r="P1304" t="s">
        <v>254</v>
      </c>
      <c r="Q1304" t="s">
        <v>254</v>
      </c>
      <c r="R1304" t="s">
        <v>255</v>
      </c>
      <c r="S1304" t="s">
        <v>251</v>
      </c>
      <c r="T1304" t="n">
        <v>5</v>
      </c>
    </row>
    <row r="1305" spans="1:20">
      <c r="A1305" s="1" t="n">
        <v>36129</v>
      </c>
      <c r="B1305" t="s">
        <v>248</v>
      </c>
      <c r="C1305" t="n">
        <v>21</v>
      </c>
      <c r="D1305" t="n">
        <v>510</v>
      </c>
      <c r="E1305" t="s">
        <v>277</v>
      </c>
      <c r="F1305" t="n">
        <v>3201</v>
      </c>
      <c r="G1305" t="s">
        <v>250</v>
      </c>
      <c r="H1305" t="s">
        <v>251</v>
      </c>
      <c r="I1305" t="n">
        <v>5</v>
      </c>
      <c r="J1305" t="n">
        <v>458</v>
      </c>
      <c r="K1305" t="s">
        <v>252</v>
      </c>
      <c r="L1305" t="n">
        <v>150</v>
      </c>
      <c r="M1305" t="n">
        <v>1.8</v>
      </c>
      <c r="N1305" t="n">
        <v>0</v>
      </c>
    </row>
    <row r="1306" spans="1:20">
      <c r="A1306" s="1" t="n">
        <v>36129</v>
      </c>
      <c r="B1306" t="s">
        <v>258</v>
      </c>
      <c r="C1306" t="n">
        <v>740</v>
      </c>
      <c r="D1306" t="n">
        <v>216</v>
      </c>
      <c r="E1306" t="s">
        <v>286</v>
      </c>
      <c r="F1306" t="n">
        <v>3201</v>
      </c>
      <c r="G1306" t="s">
        <v>250</v>
      </c>
      <c r="H1306" t="s">
        <v>251</v>
      </c>
      <c r="I1306" t="n">
        <v>5</v>
      </c>
      <c r="J1306" t="n">
        <v>515</v>
      </c>
      <c r="K1306" t="s">
        <v>261</v>
      </c>
      <c r="L1306" t="n">
        <v>243</v>
      </c>
      <c r="M1306" t="n">
        <v>0</v>
      </c>
      <c r="N1306" t="n">
        <v>0</v>
      </c>
    </row>
    <row r="1307" spans="1:20">
      <c r="A1307" s="1" t="n">
        <v>36129</v>
      </c>
      <c r="B1307" t="s">
        <v>308</v>
      </c>
      <c r="C1307" t="n">
        <v>696</v>
      </c>
      <c r="D1307" t="n">
        <v>150</v>
      </c>
      <c r="E1307" t="s">
        <v>310</v>
      </c>
      <c r="F1307" t="n">
        <v>3201</v>
      </c>
      <c r="G1307" t="s">
        <v>250</v>
      </c>
      <c r="H1307" t="s">
        <v>251</v>
      </c>
      <c r="I1307" t="n">
        <v>5</v>
      </c>
      <c r="J1307" t="n">
        <v>490</v>
      </c>
      <c r="K1307" t="s">
        <v>266</v>
      </c>
      <c r="L1307" t="n">
        <v>191</v>
      </c>
      <c r="M1307" t="n">
        <v>0</v>
      </c>
      <c r="N1307" t="n">
        <v>0</v>
      </c>
    </row>
    <row r="1308" spans="1:20">
      <c r="A1308" s="1" t="n">
        <v>36129</v>
      </c>
      <c r="B1308" t="s">
        <v>308</v>
      </c>
      <c r="C1308" t="n">
        <v>697</v>
      </c>
      <c r="D1308" t="n">
        <v>150</v>
      </c>
      <c r="E1308" t="s">
        <v>310</v>
      </c>
      <c r="F1308" t="n">
        <v>3201</v>
      </c>
      <c r="G1308" t="s">
        <v>250</v>
      </c>
      <c r="H1308" t="s">
        <v>251</v>
      </c>
      <c r="I1308" t="n">
        <v>5</v>
      </c>
      <c r="J1308" t="n">
        <v>490</v>
      </c>
      <c r="K1308" t="s">
        <v>266</v>
      </c>
      <c r="L1308" t="n">
        <v>42</v>
      </c>
      <c r="M1308" t="n">
        <v>0</v>
      </c>
      <c r="N1308" t="n">
        <v>0</v>
      </c>
    </row>
    <row r="1309" spans="1:20">
      <c r="A1309" s="1" t="n">
        <v>36129</v>
      </c>
      <c r="B1309" t="s">
        <v>313</v>
      </c>
      <c r="C1309" t="n">
        <v>1</v>
      </c>
      <c r="D1309" t="n">
        <v>20</v>
      </c>
      <c r="E1309" t="s">
        <v>249</v>
      </c>
      <c r="F1309" t="n">
        <v>3201</v>
      </c>
      <c r="G1309" t="s">
        <v>250</v>
      </c>
      <c r="H1309" t="s">
        <v>251</v>
      </c>
      <c r="I1309" t="n">
        <v>5</v>
      </c>
      <c r="J1309" t="n">
        <v>458</v>
      </c>
      <c r="K1309" t="s">
        <v>252</v>
      </c>
      <c r="L1309" t="n">
        <v>450</v>
      </c>
      <c r="M1309" t="n">
        <v>0.09</v>
      </c>
      <c r="N1309" t="n">
        <v>32.1</v>
      </c>
      <c r="O1309" t="s">
        <v>313</v>
      </c>
      <c r="P1309" t="s">
        <v>275</v>
      </c>
      <c r="Q1309" t="s">
        <v>275</v>
      </c>
      <c r="R1309" t="s">
        <v>255</v>
      </c>
      <c r="S1309" t="s">
        <v>251</v>
      </c>
      <c r="T1309" t="n">
        <v>5</v>
      </c>
    </row>
    <row r="1310" spans="1:20">
      <c r="A1310" s="1" t="n">
        <v>36129</v>
      </c>
      <c r="B1310" t="s">
        <v>313</v>
      </c>
      <c r="C1310" t="n">
        <v>2</v>
      </c>
      <c r="D1310" t="n">
        <v>20</v>
      </c>
      <c r="E1310" t="s">
        <v>249</v>
      </c>
      <c r="F1310" t="n">
        <v>3201</v>
      </c>
      <c r="G1310" t="s">
        <v>250</v>
      </c>
      <c r="H1310" t="s">
        <v>251</v>
      </c>
      <c r="I1310" t="n">
        <v>5</v>
      </c>
      <c r="J1310" t="n">
        <v>160</v>
      </c>
      <c r="K1310" t="s">
        <v>280</v>
      </c>
      <c r="L1310" t="n">
        <v>260</v>
      </c>
      <c r="M1310" t="n">
        <v>0.05</v>
      </c>
      <c r="N1310" t="n">
        <v>36.2</v>
      </c>
      <c r="O1310" t="s">
        <v>313</v>
      </c>
      <c r="P1310" t="s">
        <v>275</v>
      </c>
      <c r="Q1310" t="s">
        <v>275</v>
      </c>
      <c r="R1310" t="s">
        <v>255</v>
      </c>
      <c r="S1310" t="s">
        <v>251</v>
      </c>
      <c r="T1310" t="n">
        <v>5</v>
      </c>
    </row>
    <row r="1311" spans="1:20">
      <c r="A1311" s="1" t="n">
        <v>36129</v>
      </c>
      <c r="B1311" t="s">
        <v>313</v>
      </c>
      <c r="C1311" t="n">
        <v>3</v>
      </c>
      <c r="D1311" t="n">
        <v>20</v>
      </c>
      <c r="E1311" t="s">
        <v>249</v>
      </c>
      <c r="F1311" t="n">
        <v>3201</v>
      </c>
      <c r="G1311" t="s">
        <v>250</v>
      </c>
      <c r="H1311" t="s">
        <v>251</v>
      </c>
      <c r="I1311" t="n">
        <v>5</v>
      </c>
      <c r="J1311" t="n">
        <v>458</v>
      </c>
      <c r="K1311" t="s">
        <v>252</v>
      </c>
      <c r="L1311" t="n">
        <v>215</v>
      </c>
      <c r="M1311" t="n">
        <v>0.21</v>
      </c>
      <c r="N1311" t="n">
        <v>20.2</v>
      </c>
      <c r="O1311" t="s">
        <v>313</v>
      </c>
      <c r="P1311" t="s">
        <v>275</v>
      </c>
      <c r="Q1311" t="s">
        <v>275</v>
      </c>
      <c r="R1311" t="s">
        <v>255</v>
      </c>
      <c r="S1311" t="s">
        <v>251</v>
      </c>
      <c r="T1311" t="n">
        <v>5</v>
      </c>
    </row>
    <row r="1312" spans="1:20">
      <c r="A1312" s="1" t="n">
        <v>36129</v>
      </c>
      <c r="B1312" t="s">
        <v>313</v>
      </c>
      <c r="C1312" t="n">
        <v>4</v>
      </c>
      <c r="D1312" t="n">
        <v>20</v>
      </c>
      <c r="E1312" t="s">
        <v>249</v>
      </c>
      <c r="F1312" t="n">
        <v>3201</v>
      </c>
      <c r="G1312" t="s">
        <v>250</v>
      </c>
      <c r="H1312" t="s">
        <v>251</v>
      </c>
      <c r="I1312" t="n">
        <v>5</v>
      </c>
      <c r="J1312" t="n">
        <v>580</v>
      </c>
      <c r="K1312" t="s">
        <v>270</v>
      </c>
      <c r="L1312" t="n">
        <v>478</v>
      </c>
      <c r="M1312" t="n">
        <v>0.03</v>
      </c>
      <c r="N1312" t="n">
        <v>45.6</v>
      </c>
      <c r="O1312" t="s">
        <v>313</v>
      </c>
      <c r="P1312" t="s">
        <v>275</v>
      </c>
      <c r="Q1312" t="s">
        <v>275</v>
      </c>
      <c r="R1312" t="s">
        <v>255</v>
      </c>
      <c r="S1312" t="s">
        <v>251</v>
      </c>
      <c r="T1312" t="n">
        <v>5</v>
      </c>
    </row>
    <row r="1313" spans="1:20">
      <c r="A1313" s="1" t="n">
        <v>36160</v>
      </c>
      <c r="B1313" t="s">
        <v>248</v>
      </c>
      <c r="C1313" t="n">
        <v>4</v>
      </c>
      <c r="D1313" t="n">
        <v>20</v>
      </c>
      <c r="E1313" t="s">
        <v>249</v>
      </c>
      <c r="F1313" t="n">
        <v>3201</v>
      </c>
      <c r="G1313" t="s">
        <v>250</v>
      </c>
      <c r="H1313" t="s">
        <v>251</v>
      </c>
      <c r="I1313" t="n">
        <v>5</v>
      </c>
      <c r="J1313" t="n">
        <v>458</v>
      </c>
      <c r="K1313" t="s">
        <v>252</v>
      </c>
      <c r="L1313" t="n">
        <v>373</v>
      </c>
      <c r="M1313" t="n">
        <v>0.1</v>
      </c>
      <c r="N1313" t="n">
        <v>34.7</v>
      </c>
      <c r="O1313" t="s">
        <v>253</v>
      </c>
      <c r="P1313" t="s">
        <v>254</v>
      </c>
      <c r="Q1313" t="s">
        <v>254</v>
      </c>
      <c r="R1313" t="s">
        <v>255</v>
      </c>
      <c r="S1313" t="s">
        <v>251</v>
      </c>
      <c r="T1313" t="n">
        <v>5</v>
      </c>
    </row>
    <row r="1314" spans="1:20">
      <c r="A1314" s="1" t="n">
        <v>36160</v>
      </c>
      <c r="B1314" t="s">
        <v>248</v>
      </c>
      <c r="C1314" t="n">
        <v>5</v>
      </c>
      <c r="D1314" t="n">
        <v>20</v>
      </c>
      <c r="E1314" t="s">
        <v>249</v>
      </c>
      <c r="F1314" t="n">
        <v>3201</v>
      </c>
      <c r="G1314" t="s">
        <v>250</v>
      </c>
      <c r="H1314" t="s">
        <v>251</v>
      </c>
      <c r="I1314" t="n">
        <v>5</v>
      </c>
      <c r="J1314" t="n">
        <v>580</v>
      </c>
      <c r="K1314" t="s">
        <v>270</v>
      </c>
      <c r="L1314" t="n">
        <v>297</v>
      </c>
      <c r="M1314" t="n">
        <v>0.1</v>
      </c>
      <c r="N1314" t="n">
        <v>46.2</v>
      </c>
      <c r="O1314" t="s">
        <v>253</v>
      </c>
      <c r="P1314" t="s">
        <v>254</v>
      </c>
      <c r="Q1314" t="s">
        <v>254</v>
      </c>
      <c r="R1314" t="s">
        <v>255</v>
      </c>
      <c r="S1314" t="s">
        <v>251</v>
      </c>
      <c r="T1314" t="n">
        <v>5</v>
      </c>
    </row>
    <row r="1315" spans="1:20">
      <c r="A1315" s="1" t="n">
        <v>36160</v>
      </c>
      <c r="B1315" t="s">
        <v>248</v>
      </c>
      <c r="C1315" t="n">
        <v>6</v>
      </c>
      <c r="D1315" t="n">
        <v>20</v>
      </c>
      <c r="E1315" t="s">
        <v>249</v>
      </c>
      <c r="F1315" t="n">
        <v>3201</v>
      </c>
      <c r="G1315" t="s">
        <v>250</v>
      </c>
      <c r="H1315" t="s">
        <v>251</v>
      </c>
      <c r="I1315" t="n">
        <v>5</v>
      </c>
      <c r="J1315" t="n">
        <v>160</v>
      </c>
      <c r="K1315" t="s">
        <v>280</v>
      </c>
      <c r="L1315" t="n">
        <v>201</v>
      </c>
      <c r="M1315" t="n">
        <v>0.03</v>
      </c>
      <c r="N1315" t="n">
        <v>47.8</v>
      </c>
      <c r="O1315" t="s">
        <v>253</v>
      </c>
      <c r="P1315" t="s">
        <v>254</v>
      </c>
      <c r="Q1315" t="s">
        <v>254</v>
      </c>
      <c r="R1315" t="s">
        <v>255</v>
      </c>
      <c r="S1315" t="s">
        <v>251</v>
      </c>
      <c r="T1315" t="n">
        <v>5</v>
      </c>
    </row>
    <row r="1316" spans="1:20">
      <c r="A1316" s="1" t="n">
        <v>36160</v>
      </c>
      <c r="B1316" t="s">
        <v>258</v>
      </c>
      <c r="C1316" t="n">
        <v>611</v>
      </c>
      <c r="D1316" t="n">
        <v>216</v>
      </c>
      <c r="E1316" t="s">
        <v>286</v>
      </c>
      <c r="F1316" t="n">
        <v>3201</v>
      </c>
      <c r="G1316" t="s">
        <v>250</v>
      </c>
      <c r="H1316" t="s">
        <v>251</v>
      </c>
      <c r="I1316" t="n">
        <v>5</v>
      </c>
      <c r="J1316" t="n">
        <v>490</v>
      </c>
      <c r="K1316" t="s">
        <v>266</v>
      </c>
      <c r="L1316" t="n">
        <v>240</v>
      </c>
      <c r="M1316" t="n">
        <v>0</v>
      </c>
      <c r="N1316" t="n">
        <v>0</v>
      </c>
    </row>
    <row r="1317" spans="1:20">
      <c r="A1317" s="1" t="n">
        <v>36160</v>
      </c>
      <c r="B1317" t="s">
        <v>313</v>
      </c>
      <c r="C1317" t="n">
        <v>1</v>
      </c>
      <c r="D1317" t="n">
        <v>20</v>
      </c>
      <c r="E1317" t="s">
        <v>249</v>
      </c>
      <c r="F1317" t="n">
        <v>3201</v>
      </c>
      <c r="G1317" t="s">
        <v>250</v>
      </c>
      <c r="H1317" t="s">
        <v>251</v>
      </c>
      <c r="I1317" t="n">
        <v>5</v>
      </c>
      <c r="J1317" t="n">
        <v>160</v>
      </c>
      <c r="K1317" t="s">
        <v>280</v>
      </c>
      <c r="L1317" t="n">
        <v>668</v>
      </c>
      <c r="M1317" t="n">
        <v>0.01</v>
      </c>
      <c r="N1317" t="n">
        <v>55</v>
      </c>
      <c r="O1317" t="s">
        <v>313</v>
      </c>
      <c r="P1317" t="s">
        <v>275</v>
      </c>
      <c r="Q1317" t="s">
        <v>275</v>
      </c>
      <c r="R1317" t="s">
        <v>255</v>
      </c>
      <c r="S1317" t="s">
        <v>251</v>
      </c>
      <c r="T1317" t="n">
        <v>5</v>
      </c>
    </row>
    <row r="1318" spans="1:20">
      <c r="A1318" s="1" t="n">
        <v>36160</v>
      </c>
      <c r="B1318" t="s">
        <v>313</v>
      </c>
      <c r="C1318" t="n">
        <v>2</v>
      </c>
      <c r="D1318" t="n">
        <v>20</v>
      </c>
      <c r="E1318" t="s">
        <v>249</v>
      </c>
      <c r="F1318" t="n">
        <v>3201</v>
      </c>
      <c r="G1318" t="s">
        <v>250</v>
      </c>
      <c r="H1318" t="s">
        <v>251</v>
      </c>
      <c r="I1318" t="n">
        <v>5</v>
      </c>
      <c r="J1318" t="n">
        <v>458</v>
      </c>
      <c r="K1318" t="s">
        <v>252</v>
      </c>
      <c r="L1318" t="n">
        <v>483</v>
      </c>
      <c r="M1318" t="n">
        <v>0.11</v>
      </c>
      <c r="N1318" t="n">
        <v>30.4</v>
      </c>
      <c r="O1318" t="s">
        <v>313</v>
      </c>
      <c r="P1318" t="s">
        <v>275</v>
      </c>
      <c r="Q1318" t="s">
        <v>275</v>
      </c>
      <c r="R1318" t="s">
        <v>255</v>
      </c>
      <c r="S1318" t="s">
        <v>251</v>
      </c>
      <c r="T1318" t="n">
        <v>5</v>
      </c>
    </row>
    <row r="1319" spans="1:20">
      <c r="A1319" s="1" t="n">
        <v>36160</v>
      </c>
      <c r="B1319" t="s">
        <v>313</v>
      </c>
      <c r="C1319" t="n">
        <v>3</v>
      </c>
      <c r="D1319" t="n">
        <v>20</v>
      </c>
      <c r="E1319" t="s">
        <v>249</v>
      </c>
      <c r="F1319" t="n">
        <v>3201</v>
      </c>
      <c r="G1319" t="s">
        <v>250</v>
      </c>
      <c r="H1319" t="s">
        <v>251</v>
      </c>
      <c r="I1319" t="n">
        <v>5</v>
      </c>
      <c r="J1319" t="n">
        <v>458</v>
      </c>
      <c r="K1319" t="s">
        <v>252</v>
      </c>
      <c r="L1319" t="n">
        <v>196</v>
      </c>
      <c r="M1319" t="n">
        <v>0.22</v>
      </c>
      <c r="N1319" t="n">
        <v>20.4</v>
      </c>
      <c r="O1319" t="s">
        <v>313</v>
      </c>
      <c r="P1319" t="s">
        <v>275</v>
      </c>
      <c r="Q1319" t="s">
        <v>275</v>
      </c>
      <c r="R1319" t="s">
        <v>255</v>
      </c>
      <c r="S1319" t="s">
        <v>251</v>
      </c>
      <c r="T1319" t="n">
        <v>5</v>
      </c>
    </row>
    <row r="1320" spans="1:20">
      <c r="A1320" s="1" t="n">
        <v>36191</v>
      </c>
      <c r="B1320" t="s">
        <v>248</v>
      </c>
      <c r="C1320" t="n">
        <v>1</v>
      </c>
      <c r="D1320" t="n">
        <v>20</v>
      </c>
      <c r="E1320" t="s">
        <v>249</v>
      </c>
      <c r="F1320" t="n">
        <v>3201</v>
      </c>
      <c r="G1320" t="s">
        <v>250</v>
      </c>
      <c r="H1320" t="s">
        <v>251</v>
      </c>
      <c r="I1320" t="n">
        <v>5</v>
      </c>
      <c r="J1320" t="n">
        <v>945</v>
      </c>
      <c r="K1320" t="s">
        <v>304</v>
      </c>
      <c r="L1320" t="n">
        <v>419</v>
      </c>
      <c r="M1320" t="n">
        <v>0.07000000000000001</v>
      </c>
      <c r="N1320" t="n">
        <v>39.3</v>
      </c>
      <c r="O1320" t="s">
        <v>253</v>
      </c>
      <c r="P1320" t="s">
        <v>254</v>
      </c>
      <c r="Q1320" t="s">
        <v>254</v>
      </c>
      <c r="R1320" t="s">
        <v>255</v>
      </c>
      <c r="S1320" t="s">
        <v>251</v>
      </c>
      <c r="T1320" t="n">
        <v>5</v>
      </c>
    </row>
    <row r="1321" spans="1:20">
      <c r="A1321" s="1" t="n">
        <v>36191</v>
      </c>
      <c r="B1321" t="s">
        <v>248</v>
      </c>
      <c r="C1321" t="n">
        <v>2</v>
      </c>
      <c r="D1321" t="n">
        <v>20</v>
      </c>
      <c r="E1321" t="s">
        <v>249</v>
      </c>
      <c r="F1321" t="n">
        <v>3201</v>
      </c>
      <c r="G1321" t="s">
        <v>250</v>
      </c>
      <c r="H1321" t="s">
        <v>251</v>
      </c>
      <c r="I1321" t="n">
        <v>5</v>
      </c>
      <c r="J1321" t="n">
        <v>458</v>
      </c>
      <c r="K1321" t="s">
        <v>252</v>
      </c>
      <c r="L1321" t="n">
        <v>313</v>
      </c>
      <c r="M1321" t="n">
        <v>0.08</v>
      </c>
      <c r="N1321" t="n">
        <v>32.3</v>
      </c>
      <c r="O1321" t="s">
        <v>253</v>
      </c>
      <c r="P1321" t="s">
        <v>254</v>
      </c>
      <c r="Q1321" t="s">
        <v>254</v>
      </c>
      <c r="R1321" t="s">
        <v>255</v>
      </c>
      <c r="S1321" t="s">
        <v>251</v>
      </c>
      <c r="T1321" t="n">
        <v>5</v>
      </c>
    </row>
    <row r="1322" spans="1:20">
      <c r="A1322" s="1" t="n">
        <v>36191</v>
      </c>
      <c r="B1322" t="s">
        <v>248</v>
      </c>
      <c r="C1322" t="n">
        <v>3</v>
      </c>
      <c r="D1322" t="n">
        <v>20</v>
      </c>
      <c r="E1322" t="s">
        <v>249</v>
      </c>
      <c r="F1322" t="n">
        <v>3201</v>
      </c>
      <c r="G1322" t="s">
        <v>250</v>
      </c>
      <c r="H1322" t="s">
        <v>251</v>
      </c>
      <c r="I1322" t="n">
        <v>5</v>
      </c>
      <c r="J1322" t="n">
        <v>458</v>
      </c>
      <c r="K1322" t="s">
        <v>252</v>
      </c>
      <c r="L1322" t="n">
        <v>415</v>
      </c>
      <c r="M1322" t="n">
        <v>0.03</v>
      </c>
      <c r="N1322" t="n">
        <v>46.4</v>
      </c>
      <c r="O1322" t="s">
        <v>253</v>
      </c>
      <c r="P1322" t="s">
        <v>254</v>
      </c>
      <c r="Q1322" t="s">
        <v>254</v>
      </c>
      <c r="R1322" t="s">
        <v>255</v>
      </c>
      <c r="S1322" t="s">
        <v>251</v>
      </c>
      <c r="T1322" t="n">
        <v>5</v>
      </c>
    </row>
    <row r="1323" spans="1:20">
      <c r="A1323" s="1" t="n">
        <v>36191</v>
      </c>
      <c r="B1323" t="s">
        <v>248</v>
      </c>
      <c r="C1323" t="n">
        <v>4</v>
      </c>
      <c r="D1323" t="n">
        <v>20</v>
      </c>
      <c r="E1323" t="s">
        <v>249</v>
      </c>
      <c r="F1323" t="n">
        <v>3201</v>
      </c>
      <c r="G1323" t="s">
        <v>250</v>
      </c>
      <c r="H1323" t="s">
        <v>251</v>
      </c>
      <c r="I1323" t="n">
        <v>5</v>
      </c>
      <c r="J1323" t="n">
        <v>458</v>
      </c>
      <c r="K1323" t="s">
        <v>252</v>
      </c>
      <c r="L1323" t="n">
        <v>185</v>
      </c>
      <c r="M1323" t="n">
        <v>0.09</v>
      </c>
      <c r="N1323" t="n">
        <v>34.6</v>
      </c>
      <c r="O1323" t="s">
        <v>253</v>
      </c>
      <c r="P1323" t="s">
        <v>254</v>
      </c>
      <c r="Q1323" t="s">
        <v>254</v>
      </c>
      <c r="R1323" t="s">
        <v>255</v>
      </c>
      <c r="S1323" t="s">
        <v>251</v>
      </c>
      <c r="T1323" t="n">
        <v>5</v>
      </c>
    </row>
    <row r="1324" spans="1:20">
      <c r="A1324" s="1" t="n">
        <v>36191</v>
      </c>
      <c r="B1324" t="s">
        <v>248</v>
      </c>
      <c r="C1324" t="n">
        <v>32</v>
      </c>
      <c r="D1324" t="n">
        <v>508</v>
      </c>
      <c r="E1324" t="s">
        <v>268</v>
      </c>
      <c r="F1324" t="n">
        <v>3201</v>
      </c>
      <c r="G1324" t="s">
        <v>250</v>
      </c>
      <c r="H1324" t="s">
        <v>251</v>
      </c>
      <c r="I1324" t="n">
        <v>5</v>
      </c>
      <c r="J1324" t="n">
        <v>458</v>
      </c>
      <c r="K1324" t="s">
        <v>252</v>
      </c>
      <c r="L1324" t="n">
        <v>106</v>
      </c>
      <c r="M1324" t="n">
        <v>0.18</v>
      </c>
      <c r="N1324" t="n">
        <v>0.18</v>
      </c>
    </row>
    <row r="1325" spans="1:20">
      <c r="A1325" s="1" t="n">
        <v>36191</v>
      </c>
      <c r="B1325" t="s">
        <v>315</v>
      </c>
      <c r="C1325" t="n">
        <v>61</v>
      </c>
      <c r="D1325" t="n">
        <v>150</v>
      </c>
      <c r="E1325" t="s">
        <v>310</v>
      </c>
      <c r="F1325" t="n">
        <v>3202</v>
      </c>
      <c r="G1325" t="s">
        <v>297</v>
      </c>
      <c r="H1325" t="s">
        <v>251</v>
      </c>
      <c r="I1325" t="n">
        <v>5</v>
      </c>
      <c r="J1325" t="n">
        <v>78</v>
      </c>
      <c r="K1325" t="s">
        <v>271</v>
      </c>
      <c r="L1325" t="n">
        <v>147</v>
      </c>
      <c r="M1325" t="n">
        <v>0</v>
      </c>
      <c r="N1325" t="n">
        <v>0</v>
      </c>
    </row>
    <row r="1326" spans="1:20">
      <c r="A1326" s="1" t="n">
        <v>36191</v>
      </c>
      <c r="B1326" t="s">
        <v>315</v>
      </c>
      <c r="C1326" t="n">
        <v>62</v>
      </c>
      <c r="D1326" t="n">
        <v>462</v>
      </c>
      <c r="E1326" t="s">
        <v>316</v>
      </c>
      <c r="F1326" t="n">
        <v>3202</v>
      </c>
      <c r="G1326" t="s">
        <v>297</v>
      </c>
      <c r="H1326" t="s">
        <v>251</v>
      </c>
      <c r="I1326" t="n">
        <v>5</v>
      </c>
      <c r="J1326" t="n">
        <v>78</v>
      </c>
      <c r="K1326" t="s">
        <v>271</v>
      </c>
      <c r="L1326" t="n">
        <v>179</v>
      </c>
      <c r="M1326" t="n">
        <v>0</v>
      </c>
      <c r="N1326" t="n">
        <v>0</v>
      </c>
    </row>
    <row r="1327" spans="1:20">
      <c r="A1327" s="1" t="n">
        <v>36191</v>
      </c>
      <c r="B1327" t="s">
        <v>258</v>
      </c>
      <c r="C1327" t="n">
        <v>1</v>
      </c>
      <c r="D1327" t="n">
        <v>216</v>
      </c>
      <c r="E1327" t="s">
        <v>286</v>
      </c>
      <c r="F1327" t="n">
        <v>3201</v>
      </c>
      <c r="G1327" t="s">
        <v>250</v>
      </c>
      <c r="H1327" t="s">
        <v>251</v>
      </c>
      <c r="I1327" t="n">
        <v>5</v>
      </c>
      <c r="J1327" t="n">
        <v>795</v>
      </c>
      <c r="K1327" t="s">
        <v>262</v>
      </c>
      <c r="L1327" t="n">
        <v>300</v>
      </c>
      <c r="M1327" t="n">
        <v>0</v>
      </c>
      <c r="N1327" t="n">
        <v>0</v>
      </c>
    </row>
    <row r="1328" spans="1:20">
      <c r="A1328" s="1" t="n">
        <v>36191</v>
      </c>
      <c r="B1328" t="s">
        <v>313</v>
      </c>
      <c r="C1328" t="n">
        <v>1</v>
      </c>
      <c r="D1328" t="n">
        <v>20</v>
      </c>
      <c r="E1328" t="s">
        <v>249</v>
      </c>
      <c r="F1328" t="n">
        <v>3201</v>
      </c>
      <c r="G1328" t="s">
        <v>250</v>
      </c>
      <c r="H1328" t="s">
        <v>251</v>
      </c>
      <c r="I1328" t="n">
        <v>5</v>
      </c>
      <c r="J1328" t="n">
        <v>458</v>
      </c>
      <c r="K1328" t="s">
        <v>252</v>
      </c>
      <c r="L1328" t="n">
        <v>270</v>
      </c>
      <c r="M1328" t="n">
        <v>0.21</v>
      </c>
      <c r="N1328" t="n">
        <v>20.5</v>
      </c>
      <c r="O1328" t="s">
        <v>313</v>
      </c>
      <c r="P1328" t="s">
        <v>275</v>
      </c>
      <c r="Q1328" t="s">
        <v>275</v>
      </c>
      <c r="R1328" t="s">
        <v>255</v>
      </c>
      <c r="S1328" t="s">
        <v>251</v>
      </c>
      <c r="T1328" t="n">
        <v>5</v>
      </c>
    </row>
    <row r="1329" spans="1:20">
      <c r="A1329" s="1" t="n">
        <v>36191</v>
      </c>
      <c r="B1329" t="s">
        <v>313</v>
      </c>
      <c r="C1329" t="n">
        <v>2</v>
      </c>
      <c r="D1329" t="n">
        <v>20</v>
      </c>
      <c r="E1329" t="s">
        <v>249</v>
      </c>
      <c r="F1329" t="n">
        <v>3201</v>
      </c>
      <c r="G1329" t="s">
        <v>250</v>
      </c>
      <c r="H1329" t="s">
        <v>251</v>
      </c>
      <c r="I1329" t="n">
        <v>5</v>
      </c>
      <c r="J1329" t="n">
        <v>458</v>
      </c>
      <c r="K1329" t="s">
        <v>252</v>
      </c>
      <c r="L1329" t="n">
        <v>234</v>
      </c>
      <c r="M1329" t="n">
        <v>0.03</v>
      </c>
      <c r="N1329" t="n">
        <v>45.8</v>
      </c>
      <c r="O1329" t="s">
        <v>313</v>
      </c>
      <c r="P1329" t="s">
        <v>275</v>
      </c>
      <c r="Q1329" t="s">
        <v>275</v>
      </c>
      <c r="R1329" t="s">
        <v>255</v>
      </c>
      <c r="S1329" t="s">
        <v>251</v>
      </c>
      <c r="T1329" t="n">
        <v>5</v>
      </c>
    </row>
    <row r="1330" spans="1:20">
      <c r="A1330" s="1" t="n">
        <v>36191</v>
      </c>
      <c r="B1330" t="s">
        <v>313</v>
      </c>
      <c r="C1330" t="n">
        <v>3</v>
      </c>
      <c r="D1330" t="n">
        <v>20</v>
      </c>
      <c r="E1330" t="s">
        <v>249</v>
      </c>
      <c r="F1330" t="n">
        <v>3201</v>
      </c>
      <c r="G1330" t="s">
        <v>250</v>
      </c>
      <c r="H1330" t="s">
        <v>251</v>
      </c>
      <c r="I1330" t="n">
        <v>5</v>
      </c>
      <c r="J1330" t="n">
        <v>458</v>
      </c>
      <c r="K1330" t="s">
        <v>252</v>
      </c>
      <c r="L1330" t="n">
        <v>195</v>
      </c>
      <c r="M1330" t="n">
        <v>0.09</v>
      </c>
      <c r="N1330" t="n">
        <v>32.2</v>
      </c>
      <c r="O1330" t="s">
        <v>313</v>
      </c>
      <c r="P1330" t="s">
        <v>275</v>
      </c>
      <c r="Q1330" t="s">
        <v>275</v>
      </c>
      <c r="R1330" t="s">
        <v>255</v>
      </c>
      <c r="S1330" t="s">
        <v>251</v>
      </c>
      <c r="T1330" t="n">
        <v>5</v>
      </c>
    </row>
    <row r="1331" spans="1:20">
      <c r="A1331" s="1" t="n">
        <v>36191</v>
      </c>
      <c r="B1331" t="s">
        <v>313</v>
      </c>
      <c r="C1331" t="n">
        <v>4</v>
      </c>
      <c r="D1331" t="n">
        <v>20</v>
      </c>
      <c r="E1331" t="s">
        <v>249</v>
      </c>
      <c r="F1331" t="n">
        <v>3201</v>
      </c>
      <c r="G1331" t="s">
        <v>250</v>
      </c>
      <c r="H1331" t="s">
        <v>251</v>
      </c>
      <c r="I1331" t="n">
        <v>5</v>
      </c>
      <c r="J1331" t="n">
        <v>712</v>
      </c>
      <c r="K1331" t="s">
        <v>300</v>
      </c>
      <c r="L1331" t="n">
        <v>660</v>
      </c>
      <c r="M1331" t="n">
        <v>0.05</v>
      </c>
      <c r="N1331" t="n">
        <v>44.5</v>
      </c>
      <c r="O1331" t="s">
        <v>313</v>
      </c>
      <c r="P1331" t="s">
        <v>275</v>
      </c>
      <c r="Q1331" t="s">
        <v>275</v>
      </c>
      <c r="R1331" t="s">
        <v>255</v>
      </c>
      <c r="S1331" t="s">
        <v>251</v>
      </c>
      <c r="T1331" t="n">
        <v>5</v>
      </c>
    </row>
    <row r="1332" spans="1:20">
      <c r="A1332" s="1" t="n">
        <v>36191</v>
      </c>
      <c r="B1332" t="s">
        <v>313</v>
      </c>
      <c r="C1332" t="n">
        <v>5</v>
      </c>
      <c r="D1332" t="n">
        <v>20</v>
      </c>
      <c r="E1332" t="s">
        <v>249</v>
      </c>
      <c r="F1332" t="n">
        <v>3201</v>
      </c>
      <c r="G1332" t="s">
        <v>250</v>
      </c>
      <c r="H1332" t="s">
        <v>251</v>
      </c>
      <c r="I1332" t="n">
        <v>5</v>
      </c>
      <c r="J1332" t="n">
        <v>458</v>
      </c>
      <c r="K1332" t="s">
        <v>252</v>
      </c>
      <c r="L1332" t="n">
        <v>251</v>
      </c>
      <c r="M1332" t="n">
        <v>0.21</v>
      </c>
      <c r="N1332" t="n">
        <v>20.6</v>
      </c>
      <c r="O1332" t="s">
        <v>313</v>
      </c>
      <c r="P1332" t="s">
        <v>275</v>
      </c>
      <c r="Q1332" t="s">
        <v>275</v>
      </c>
      <c r="R1332" t="s">
        <v>255</v>
      </c>
      <c r="S1332" t="s">
        <v>251</v>
      </c>
      <c r="T1332" t="n">
        <v>5</v>
      </c>
    </row>
    <row r="1333" spans="1:20">
      <c r="A1333" s="1" t="n">
        <v>36191</v>
      </c>
      <c r="B1333" t="s">
        <v>313</v>
      </c>
      <c r="C1333" t="n">
        <v>6</v>
      </c>
      <c r="D1333" t="n">
        <v>20</v>
      </c>
      <c r="E1333" t="s">
        <v>249</v>
      </c>
      <c r="F1333" t="n">
        <v>3201</v>
      </c>
      <c r="G1333" t="s">
        <v>250</v>
      </c>
      <c r="H1333" t="s">
        <v>251</v>
      </c>
      <c r="I1333" t="n">
        <v>5</v>
      </c>
      <c r="J1333" t="n">
        <v>458</v>
      </c>
      <c r="K1333" t="s">
        <v>252</v>
      </c>
      <c r="L1333" t="n">
        <v>460</v>
      </c>
      <c r="M1333" t="n">
        <v>0.03</v>
      </c>
      <c r="N1333" t="n">
        <v>45.7</v>
      </c>
      <c r="O1333" t="s">
        <v>313</v>
      </c>
      <c r="P1333" t="s">
        <v>275</v>
      </c>
      <c r="Q1333" t="s">
        <v>275</v>
      </c>
      <c r="R1333" t="s">
        <v>255</v>
      </c>
      <c r="S1333" t="s">
        <v>251</v>
      </c>
      <c r="T1333" t="n">
        <v>5</v>
      </c>
    </row>
    <row r="1334" spans="1:20">
      <c r="A1334" s="1" t="n">
        <v>36191</v>
      </c>
      <c r="B1334" t="s">
        <v>313</v>
      </c>
      <c r="C1334" t="n">
        <v>787</v>
      </c>
      <c r="D1334" t="n">
        <v>216</v>
      </c>
      <c r="E1334" t="s">
        <v>286</v>
      </c>
      <c r="F1334" t="n">
        <v>3201</v>
      </c>
      <c r="G1334" t="s">
        <v>250</v>
      </c>
      <c r="H1334" t="s">
        <v>251</v>
      </c>
      <c r="I1334" t="n">
        <v>5</v>
      </c>
      <c r="J1334" t="n">
        <v>805</v>
      </c>
      <c r="K1334" t="s">
        <v>317</v>
      </c>
      <c r="L1334" t="n">
        <v>48</v>
      </c>
      <c r="M1334" t="n">
        <v>0</v>
      </c>
      <c r="N1334" t="n">
        <v>0</v>
      </c>
    </row>
    <row r="1335" spans="1:20">
      <c r="A1335" s="1" t="n">
        <v>36191</v>
      </c>
      <c r="B1335" t="s">
        <v>313</v>
      </c>
      <c r="C1335" t="n">
        <v>788</v>
      </c>
      <c r="D1335" t="n">
        <v>464</v>
      </c>
      <c r="E1335" t="s">
        <v>318</v>
      </c>
      <c r="F1335" t="n">
        <v>3201</v>
      </c>
      <c r="G1335" t="s">
        <v>250</v>
      </c>
      <c r="H1335" t="s">
        <v>251</v>
      </c>
      <c r="I1335" t="n">
        <v>5</v>
      </c>
      <c r="J1335" t="n">
        <v>805</v>
      </c>
      <c r="K1335" t="s">
        <v>317</v>
      </c>
      <c r="L1335" t="n">
        <v>44</v>
      </c>
      <c r="M1335" t="n">
        <v>0</v>
      </c>
      <c r="N1335" t="n">
        <v>0</v>
      </c>
    </row>
    <row r="1336" spans="1:20">
      <c r="A1336" s="1" t="n">
        <v>36219</v>
      </c>
      <c r="B1336" t="s">
        <v>248</v>
      </c>
      <c r="C1336" t="n">
        <v>7</v>
      </c>
      <c r="D1336" t="n">
        <v>20</v>
      </c>
      <c r="E1336" t="s">
        <v>249</v>
      </c>
      <c r="F1336" t="n">
        <v>3201</v>
      </c>
      <c r="G1336" t="s">
        <v>250</v>
      </c>
      <c r="H1336" t="s">
        <v>251</v>
      </c>
      <c r="I1336" t="n">
        <v>5</v>
      </c>
      <c r="J1336" t="n">
        <v>458</v>
      </c>
      <c r="K1336" t="s">
        <v>252</v>
      </c>
      <c r="L1336" t="n">
        <v>221</v>
      </c>
      <c r="M1336" t="n">
        <v>0.01</v>
      </c>
      <c r="N1336" t="n">
        <v>45.5</v>
      </c>
      <c r="O1336" t="s">
        <v>253</v>
      </c>
      <c r="P1336" t="s">
        <v>254</v>
      </c>
      <c r="Q1336" t="s">
        <v>254</v>
      </c>
      <c r="R1336" t="s">
        <v>255</v>
      </c>
      <c r="S1336" t="s">
        <v>251</v>
      </c>
      <c r="T1336" t="n">
        <v>5</v>
      </c>
    </row>
    <row r="1337" spans="1:20">
      <c r="A1337" s="1" t="n">
        <v>36219</v>
      </c>
      <c r="B1337" t="s">
        <v>248</v>
      </c>
      <c r="C1337" t="n">
        <v>8</v>
      </c>
      <c r="D1337" t="n">
        <v>20</v>
      </c>
      <c r="E1337" t="s">
        <v>249</v>
      </c>
      <c r="F1337" t="n">
        <v>3201</v>
      </c>
      <c r="G1337" t="s">
        <v>250</v>
      </c>
      <c r="H1337" t="s">
        <v>251</v>
      </c>
      <c r="I1337" t="n">
        <v>5</v>
      </c>
      <c r="J1337" t="n">
        <v>458</v>
      </c>
      <c r="K1337" t="s">
        <v>252</v>
      </c>
      <c r="L1337" t="n">
        <v>368</v>
      </c>
      <c r="M1337" t="n">
        <v>0.1</v>
      </c>
      <c r="N1337" t="n">
        <v>34.8</v>
      </c>
      <c r="O1337" t="s">
        <v>253</v>
      </c>
      <c r="P1337" t="s">
        <v>254</v>
      </c>
      <c r="Q1337" t="s">
        <v>254</v>
      </c>
      <c r="R1337" t="s">
        <v>255</v>
      </c>
      <c r="S1337" t="s">
        <v>251</v>
      </c>
      <c r="T1337" t="n">
        <v>5</v>
      </c>
    </row>
    <row r="1338" spans="1:20">
      <c r="A1338" s="1" t="n">
        <v>36219</v>
      </c>
      <c r="B1338" t="s">
        <v>248</v>
      </c>
      <c r="C1338" t="n">
        <v>9</v>
      </c>
      <c r="D1338" t="n">
        <v>20</v>
      </c>
      <c r="E1338" t="s">
        <v>249</v>
      </c>
      <c r="F1338" t="n">
        <v>3201</v>
      </c>
      <c r="G1338" t="s">
        <v>250</v>
      </c>
      <c r="H1338" t="s">
        <v>251</v>
      </c>
      <c r="I1338" t="n">
        <v>5</v>
      </c>
      <c r="J1338" t="n">
        <v>458</v>
      </c>
      <c r="K1338" t="s">
        <v>252</v>
      </c>
      <c r="L1338" t="n">
        <v>390</v>
      </c>
      <c r="M1338" t="n">
        <v>0.07000000000000001</v>
      </c>
      <c r="N1338" t="n">
        <v>32.4</v>
      </c>
      <c r="O1338" t="s">
        <v>253</v>
      </c>
      <c r="P1338" t="s">
        <v>254</v>
      </c>
      <c r="Q1338" t="s">
        <v>254</v>
      </c>
      <c r="R1338" t="s">
        <v>255</v>
      </c>
      <c r="S1338" t="s">
        <v>251</v>
      </c>
      <c r="T1338" t="n">
        <v>5</v>
      </c>
    </row>
    <row r="1339" spans="1:20">
      <c r="A1339" s="1" t="n">
        <v>36219</v>
      </c>
      <c r="B1339" t="s">
        <v>248</v>
      </c>
      <c r="C1339" t="n">
        <v>10</v>
      </c>
      <c r="D1339" t="n">
        <v>20</v>
      </c>
      <c r="E1339" t="s">
        <v>249</v>
      </c>
      <c r="F1339" t="n">
        <v>3201</v>
      </c>
      <c r="G1339" t="s">
        <v>250</v>
      </c>
      <c r="H1339" t="s">
        <v>251</v>
      </c>
      <c r="I1339" t="n">
        <v>5</v>
      </c>
      <c r="J1339" t="n">
        <v>458</v>
      </c>
      <c r="K1339" t="s">
        <v>252</v>
      </c>
      <c r="L1339" t="n">
        <v>226</v>
      </c>
      <c r="M1339" t="n">
        <v>0.03</v>
      </c>
      <c r="N1339" t="n">
        <v>45.6</v>
      </c>
      <c r="O1339" t="s">
        <v>253</v>
      </c>
      <c r="P1339" t="s">
        <v>254</v>
      </c>
      <c r="Q1339" t="s">
        <v>254</v>
      </c>
      <c r="R1339" t="s">
        <v>255</v>
      </c>
      <c r="S1339" t="s">
        <v>251</v>
      </c>
      <c r="T1339" t="n">
        <v>5</v>
      </c>
    </row>
    <row r="1340" spans="1:20">
      <c r="A1340" s="1" t="n">
        <v>36219</v>
      </c>
      <c r="B1340" t="s">
        <v>258</v>
      </c>
      <c r="C1340" t="n">
        <v>1</v>
      </c>
      <c r="D1340" t="n">
        <v>213</v>
      </c>
      <c r="E1340" t="s">
        <v>256</v>
      </c>
      <c r="F1340" t="n">
        <v>3201</v>
      </c>
      <c r="G1340" t="s">
        <v>250</v>
      </c>
      <c r="H1340" t="s">
        <v>251</v>
      </c>
      <c r="I1340" t="n">
        <v>5</v>
      </c>
      <c r="J1340" t="n">
        <v>795</v>
      </c>
      <c r="K1340" t="s">
        <v>262</v>
      </c>
      <c r="L1340" t="n">
        <v>262</v>
      </c>
      <c r="M1340" t="n">
        <v>0</v>
      </c>
      <c r="N1340" t="n">
        <v>0</v>
      </c>
    </row>
    <row r="1341" spans="1:20">
      <c r="A1341" s="1" t="n">
        <v>36219</v>
      </c>
      <c r="B1341" t="s">
        <v>258</v>
      </c>
      <c r="C1341" t="n">
        <v>2</v>
      </c>
      <c r="D1341" t="n">
        <v>213</v>
      </c>
      <c r="E1341" t="s">
        <v>256</v>
      </c>
      <c r="F1341" t="n">
        <v>3201</v>
      </c>
      <c r="G1341" t="s">
        <v>250</v>
      </c>
      <c r="H1341" t="s">
        <v>251</v>
      </c>
      <c r="I1341" t="n">
        <v>5</v>
      </c>
      <c r="J1341" t="n">
        <v>940</v>
      </c>
      <c r="K1341" t="s">
        <v>257</v>
      </c>
      <c r="L1341" t="n">
        <v>232</v>
      </c>
      <c r="M1341" t="n">
        <v>0</v>
      </c>
      <c r="N1341" t="n">
        <v>0</v>
      </c>
    </row>
    <row r="1342" spans="1:20">
      <c r="A1342" s="1" t="n">
        <v>36219</v>
      </c>
      <c r="B1342" t="s">
        <v>308</v>
      </c>
      <c r="C1342" t="n">
        <v>642</v>
      </c>
      <c r="D1342" t="n">
        <v>150</v>
      </c>
      <c r="E1342" t="s">
        <v>310</v>
      </c>
      <c r="F1342" t="n">
        <v>3201</v>
      </c>
      <c r="G1342" t="s">
        <v>250</v>
      </c>
      <c r="H1342" t="s">
        <v>251</v>
      </c>
      <c r="I1342" t="n">
        <v>5</v>
      </c>
      <c r="J1342" t="n">
        <v>490</v>
      </c>
      <c r="K1342" t="s">
        <v>266</v>
      </c>
      <c r="L1342" t="n">
        <v>191</v>
      </c>
      <c r="M1342" t="n">
        <v>0</v>
      </c>
      <c r="N1342" t="n">
        <v>0</v>
      </c>
    </row>
    <row r="1343" spans="1:20">
      <c r="A1343" s="1" t="n">
        <v>36219</v>
      </c>
      <c r="B1343" t="s">
        <v>308</v>
      </c>
      <c r="C1343" t="n">
        <v>643</v>
      </c>
      <c r="D1343" t="n">
        <v>150</v>
      </c>
      <c r="E1343" t="s">
        <v>310</v>
      </c>
      <c r="F1343" t="n">
        <v>3201</v>
      </c>
      <c r="G1343" t="s">
        <v>250</v>
      </c>
      <c r="H1343" t="s">
        <v>251</v>
      </c>
      <c r="I1343" t="n">
        <v>5</v>
      </c>
      <c r="J1343" t="n">
        <v>490</v>
      </c>
      <c r="K1343" t="s">
        <v>266</v>
      </c>
      <c r="L1343" t="n">
        <v>58</v>
      </c>
      <c r="M1343" t="n">
        <v>0</v>
      </c>
      <c r="N1343" t="n">
        <v>0</v>
      </c>
    </row>
    <row r="1344" spans="1:20">
      <c r="A1344" s="1" t="n">
        <v>36219</v>
      </c>
      <c r="B1344" t="s">
        <v>308</v>
      </c>
      <c r="C1344" t="n">
        <v>644</v>
      </c>
      <c r="D1344" t="n">
        <v>461</v>
      </c>
      <c r="E1344" t="s">
        <v>309</v>
      </c>
      <c r="F1344" t="n">
        <v>3201</v>
      </c>
      <c r="G1344" t="s">
        <v>250</v>
      </c>
      <c r="H1344" t="s">
        <v>251</v>
      </c>
      <c r="I1344" t="n">
        <v>5</v>
      </c>
      <c r="J1344" t="n">
        <v>490</v>
      </c>
      <c r="K1344" t="s">
        <v>266</v>
      </c>
      <c r="L1344" t="n">
        <v>48</v>
      </c>
      <c r="M1344" t="n">
        <v>0</v>
      </c>
      <c r="N1344" t="n">
        <v>0</v>
      </c>
    </row>
    <row r="1345" spans="1:20">
      <c r="A1345" s="1" t="n">
        <v>36219</v>
      </c>
      <c r="B1345" t="s">
        <v>319</v>
      </c>
      <c r="C1345" t="n">
        <v>31</v>
      </c>
      <c r="D1345" t="n">
        <v>213</v>
      </c>
      <c r="E1345" t="s">
        <v>256</v>
      </c>
      <c r="F1345" t="n">
        <v>3201</v>
      </c>
      <c r="G1345" t="s">
        <v>250</v>
      </c>
      <c r="H1345" t="s">
        <v>251</v>
      </c>
      <c r="I1345" t="n">
        <v>5</v>
      </c>
      <c r="J1345" t="n">
        <v>795</v>
      </c>
      <c r="K1345" t="s">
        <v>262</v>
      </c>
      <c r="L1345" t="n">
        <v>60</v>
      </c>
      <c r="M1345" t="n">
        <v>0</v>
      </c>
      <c r="N1345" t="n">
        <v>0</v>
      </c>
    </row>
    <row r="1346" spans="1:20">
      <c r="A1346" s="1" t="n">
        <v>36219</v>
      </c>
      <c r="B1346" t="s">
        <v>313</v>
      </c>
      <c r="C1346" t="n">
        <v>1</v>
      </c>
      <c r="D1346" t="n">
        <v>20</v>
      </c>
      <c r="E1346" t="s">
        <v>249</v>
      </c>
      <c r="F1346" t="n">
        <v>3201</v>
      </c>
      <c r="G1346" t="s">
        <v>250</v>
      </c>
      <c r="H1346" t="s">
        <v>251</v>
      </c>
      <c r="I1346" t="n">
        <v>5</v>
      </c>
      <c r="J1346" t="n">
        <v>458</v>
      </c>
      <c r="K1346" t="s">
        <v>252</v>
      </c>
      <c r="L1346" t="n">
        <v>106</v>
      </c>
      <c r="M1346" t="n">
        <v>0.09</v>
      </c>
      <c r="N1346" t="n">
        <v>34</v>
      </c>
      <c r="O1346" t="s">
        <v>313</v>
      </c>
      <c r="P1346" t="s">
        <v>275</v>
      </c>
      <c r="Q1346" t="s">
        <v>275</v>
      </c>
      <c r="R1346" t="s">
        <v>255</v>
      </c>
      <c r="S1346" t="s">
        <v>251</v>
      </c>
      <c r="T1346" t="n">
        <v>5</v>
      </c>
    </row>
    <row r="1347" spans="1:20">
      <c r="A1347" s="1" t="n">
        <v>36219</v>
      </c>
      <c r="B1347" t="s">
        <v>313</v>
      </c>
      <c r="C1347" t="n">
        <v>2</v>
      </c>
      <c r="D1347" t="n">
        <v>20</v>
      </c>
      <c r="E1347" t="s">
        <v>249</v>
      </c>
      <c r="F1347" t="n">
        <v>3201</v>
      </c>
      <c r="G1347" t="s">
        <v>250</v>
      </c>
      <c r="H1347" t="s">
        <v>251</v>
      </c>
      <c r="I1347" t="n">
        <v>5</v>
      </c>
      <c r="J1347" t="n">
        <v>160</v>
      </c>
      <c r="K1347" t="s">
        <v>280</v>
      </c>
      <c r="L1347" t="n">
        <v>470</v>
      </c>
      <c r="M1347" t="n">
        <v>0.01</v>
      </c>
      <c r="N1347" t="n">
        <v>55.1</v>
      </c>
      <c r="O1347" t="s">
        <v>313</v>
      </c>
      <c r="P1347" t="s">
        <v>275</v>
      </c>
      <c r="Q1347" t="s">
        <v>275</v>
      </c>
      <c r="R1347" t="s">
        <v>255</v>
      </c>
      <c r="S1347" t="s">
        <v>251</v>
      </c>
      <c r="T1347" t="n">
        <v>5</v>
      </c>
    </row>
    <row r="1348" spans="1:20">
      <c r="A1348" s="1" t="n">
        <v>36219</v>
      </c>
      <c r="B1348" t="s">
        <v>313</v>
      </c>
      <c r="C1348" t="n">
        <v>3</v>
      </c>
      <c r="D1348" t="n">
        <v>20</v>
      </c>
      <c r="E1348" t="s">
        <v>249</v>
      </c>
      <c r="F1348" t="n">
        <v>3201</v>
      </c>
      <c r="G1348" t="s">
        <v>250</v>
      </c>
      <c r="H1348" t="s">
        <v>251</v>
      </c>
      <c r="I1348" t="n">
        <v>5</v>
      </c>
      <c r="J1348" t="n">
        <v>160</v>
      </c>
      <c r="K1348" t="s">
        <v>280</v>
      </c>
      <c r="L1348" t="n">
        <v>198</v>
      </c>
      <c r="M1348" t="n">
        <v>0.08</v>
      </c>
      <c r="N1348" t="n">
        <v>36.7</v>
      </c>
      <c r="O1348" t="s">
        <v>313</v>
      </c>
      <c r="P1348" t="s">
        <v>275</v>
      </c>
      <c r="Q1348" t="s">
        <v>275</v>
      </c>
      <c r="R1348" t="s">
        <v>255</v>
      </c>
      <c r="S1348" t="s">
        <v>251</v>
      </c>
      <c r="T1348" t="n">
        <v>5</v>
      </c>
    </row>
    <row r="1349" spans="1:20">
      <c r="A1349" s="1" t="n">
        <v>36219</v>
      </c>
      <c r="B1349" t="s">
        <v>313</v>
      </c>
      <c r="C1349" t="n">
        <v>4</v>
      </c>
      <c r="D1349" t="n">
        <v>20</v>
      </c>
      <c r="E1349" t="s">
        <v>249</v>
      </c>
      <c r="F1349" t="n">
        <v>3201</v>
      </c>
      <c r="G1349" t="s">
        <v>250</v>
      </c>
      <c r="H1349" t="s">
        <v>251</v>
      </c>
      <c r="I1349" t="n">
        <v>5</v>
      </c>
      <c r="J1349" t="n">
        <v>458</v>
      </c>
      <c r="K1349" t="s">
        <v>252</v>
      </c>
      <c r="L1349" t="n">
        <v>104</v>
      </c>
      <c r="M1349" t="n">
        <v>0.09</v>
      </c>
      <c r="N1349" t="n">
        <v>34.1</v>
      </c>
      <c r="O1349" t="s">
        <v>313</v>
      </c>
      <c r="P1349" t="s">
        <v>275</v>
      </c>
      <c r="Q1349" t="s">
        <v>275</v>
      </c>
      <c r="R1349" t="s">
        <v>255</v>
      </c>
      <c r="S1349" t="s">
        <v>251</v>
      </c>
      <c r="T1349" t="n">
        <v>5</v>
      </c>
    </row>
    <row r="1350" spans="1:20">
      <c r="A1350" s="1" t="n">
        <v>36219</v>
      </c>
      <c r="B1350" t="s">
        <v>313</v>
      </c>
      <c r="C1350" t="n">
        <v>5</v>
      </c>
      <c r="D1350" t="n">
        <v>20</v>
      </c>
      <c r="E1350" t="s">
        <v>249</v>
      </c>
      <c r="F1350" t="n">
        <v>3201</v>
      </c>
      <c r="G1350" t="s">
        <v>250</v>
      </c>
      <c r="H1350" t="s">
        <v>251</v>
      </c>
      <c r="I1350" t="n">
        <v>5</v>
      </c>
      <c r="J1350" t="n">
        <v>458</v>
      </c>
      <c r="K1350" t="s">
        <v>252</v>
      </c>
      <c r="L1350" t="n">
        <v>89</v>
      </c>
      <c r="M1350" t="n">
        <v>0.2</v>
      </c>
      <c r="N1350" t="n">
        <v>21.4</v>
      </c>
      <c r="O1350" t="s">
        <v>313</v>
      </c>
      <c r="P1350" t="s">
        <v>275</v>
      </c>
      <c r="Q1350" t="s">
        <v>275</v>
      </c>
      <c r="R1350" t="s">
        <v>255</v>
      </c>
      <c r="S1350" t="s">
        <v>251</v>
      </c>
      <c r="T1350" t="n">
        <v>5</v>
      </c>
    </row>
    <row r="1351" spans="1:20">
      <c r="A1351" s="1" t="n">
        <v>36219</v>
      </c>
      <c r="B1351" t="s">
        <v>313</v>
      </c>
      <c r="C1351" t="n">
        <v>6</v>
      </c>
      <c r="D1351" t="n">
        <v>20</v>
      </c>
      <c r="E1351" t="s">
        <v>249</v>
      </c>
      <c r="F1351" t="n">
        <v>3201</v>
      </c>
      <c r="G1351" t="s">
        <v>250</v>
      </c>
      <c r="H1351" t="s">
        <v>251</v>
      </c>
      <c r="I1351" t="n">
        <v>5</v>
      </c>
      <c r="J1351" t="n">
        <v>458</v>
      </c>
      <c r="K1351" t="s">
        <v>252</v>
      </c>
      <c r="L1351" t="n">
        <v>92</v>
      </c>
      <c r="M1351" t="n">
        <v>0.21</v>
      </c>
      <c r="N1351" t="n">
        <v>20.4</v>
      </c>
      <c r="O1351" t="s">
        <v>313</v>
      </c>
      <c r="P1351" t="s">
        <v>275</v>
      </c>
      <c r="Q1351" t="s">
        <v>275</v>
      </c>
      <c r="R1351" t="s">
        <v>255</v>
      </c>
      <c r="S1351" t="s">
        <v>251</v>
      </c>
      <c r="T1351" t="n">
        <v>5</v>
      </c>
    </row>
    <row r="1352" spans="1:20">
      <c r="A1352" s="1" t="n">
        <v>36219</v>
      </c>
      <c r="B1352" t="s">
        <v>313</v>
      </c>
      <c r="C1352" t="n">
        <v>7</v>
      </c>
      <c r="D1352" t="n">
        <v>20</v>
      </c>
      <c r="E1352" t="s">
        <v>249</v>
      </c>
      <c r="F1352" t="n">
        <v>3201</v>
      </c>
      <c r="G1352" t="s">
        <v>250</v>
      </c>
      <c r="H1352" t="s">
        <v>251</v>
      </c>
      <c r="I1352" t="n">
        <v>5</v>
      </c>
      <c r="J1352" t="n">
        <v>458</v>
      </c>
      <c r="K1352" t="s">
        <v>252</v>
      </c>
      <c r="L1352" t="n">
        <v>241</v>
      </c>
      <c r="M1352" t="n">
        <v>0.21</v>
      </c>
      <c r="N1352" t="n">
        <v>20.3</v>
      </c>
      <c r="O1352" t="s">
        <v>313</v>
      </c>
      <c r="P1352" t="s">
        <v>275</v>
      </c>
      <c r="Q1352" t="s">
        <v>275</v>
      </c>
      <c r="R1352" t="s">
        <v>255</v>
      </c>
      <c r="S1352" t="s">
        <v>251</v>
      </c>
      <c r="T1352" t="n">
        <v>5</v>
      </c>
    </row>
    <row r="1353" spans="1:20">
      <c r="A1353" s="1" t="n">
        <v>36219</v>
      </c>
      <c r="B1353" t="s">
        <v>313</v>
      </c>
      <c r="C1353" t="n">
        <v>8</v>
      </c>
      <c r="D1353" t="n">
        <v>20</v>
      </c>
      <c r="E1353" t="s">
        <v>249</v>
      </c>
      <c r="F1353" t="n">
        <v>3201</v>
      </c>
      <c r="G1353" t="s">
        <v>250</v>
      </c>
      <c r="H1353" t="s">
        <v>251</v>
      </c>
      <c r="I1353" t="n">
        <v>5</v>
      </c>
      <c r="J1353" t="n">
        <v>160</v>
      </c>
      <c r="K1353" t="s">
        <v>280</v>
      </c>
      <c r="L1353" t="n">
        <v>456</v>
      </c>
      <c r="M1353" t="n">
        <v>0.01</v>
      </c>
      <c r="N1353" t="n">
        <v>55.1</v>
      </c>
      <c r="O1353" t="s">
        <v>313</v>
      </c>
      <c r="P1353" t="s">
        <v>275</v>
      </c>
      <c r="Q1353" t="s">
        <v>275</v>
      </c>
      <c r="R1353" t="s">
        <v>255</v>
      </c>
      <c r="S1353" t="s">
        <v>251</v>
      </c>
      <c r="T1353" t="n">
        <v>5</v>
      </c>
    </row>
    <row r="1354" spans="1:20">
      <c r="A1354" s="1" t="n">
        <v>36219</v>
      </c>
      <c r="B1354" t="s">
        <v>313</v>
      </c>
      <c r="C1354" t="n">
        <v>9</v>
      </c>
      <c r="D1354" t="n">
        <v>20</v>
      </c>
      <c r="E1354" t="s">
        <v>249</v>
      </c>
      <c r="F1354" t="n">
        <v>3201</v>
      </c>
      <c r="G1354" t="s">
        <v>250</v>
      </c>
      <c r="H1354" t="s">
        <v>251</v>
      </c>
      <c r="I1354" t="n">
        <v>5</v>
      </c>
      <c r="J1354" t="n">
        <v>160</v>
      </c>
      <c r="K1354" t="s">
        <v>280</v>
      </c>
      <c r="L1354" t="n">
        <v>246</v>
      </c>
      <c r="M1354" t="n">
        <v>0.03</v>
      </c>
      <c r="N1354" t="n">
        <v>39.8</v>
      </c>
      <c r="O1354" t="s">
        <v>313</v>
      </c>
      <c r="P1354" t="s">
        <v>275</v>
      </c>
      <c r="Q1354" t="s">
        <v>275</v>
      </c>
      <c r="R1354" t="s">
        <v>255</v>
      </c>
      <c r="S1354" t="s">
        <v>251</v>
      </c>
      <c r="T1354" t="n">
        <v>5</v>
      </c>
    </row>
    <row r="1355" spans="1:20">
      <c r="A1355" s="1" t="n">
        <v>36250</v>
      </c>
      <c r="B1355" t="s">
        <v>248</v>
      </c>
      <c r="C1355" t="n">
        <v>11</v>
      </c>
      <c r="D1355" t="n">
        <v>20</v>
      </c>
      <c r="E1355" t="s">
        <v>249</v>
      </c>
      <c r="F1355" t="n">
        <v>3201</v>
      </c>
      <c r="G1355" t="s">
        <v>250</v>
      </c>
      <c r="H1355" t="s">
        <v>251</v>
      </c>
      <c r="I1355" t="n">
        <v>5</v>
      </c>
      <c r="J1355" t="n">
        <v>280</v>
      </c>
      <c r="K1355" t="s">
        <v>273</v>
      </c>
      <c r="L1355" t="n">
        <v>369</v>
      </c>
      <c r="M1355" t="n">
        <v>0.06</v>
      </c>
      <c r="N1355" t="n">
        <v>32.8</v>
      </c>
      <c r="O1355" t="s">
        <v>253</v>
      </c>
      <c r="P1355" t="s">
        <v>254</v>
      </c>
      <c r="Q1355" t="s">
        <v>254</v>
      </c>
      <c r="R1355" t="s">
        <v>255</v>
      </c>
      <c r="S1355" t="s">
        <v>251</v>
      </c>
      <c r="T1355" t="n">
        <v>5</v>
      </c>
    </row>
    <row r="1356" spans="1:20">
      <c r="A1356" s="1" t="n">
        <v>36250</v>
      </c>
      <c r="B1356" t="s">
        <v>248</v>
      </c>
      <c r="C1356" t="n">
        <v>12</v>
      </c>
      <c r="D1356" t="n">
        <v>20</v>
      </c>
      <c r="E1356" t="s">
        <v>249</v>
      </c>
      <c r="F1356" t="n">
        <v>3201</v>
      </c>
      <c r="G1356" t="s">
        <v>250</v>
      </c>
      <c r="H1356" t="s">
        <v>251</v>
      </c>
      <c r="I1356" t="n">
        <v>5</v>
      </c>
      <c r="J1356" t="n">
        <v>280</v>
      </c>
      <c r="K1356" t="s">
        <v>273</v>
      </c>
      <c r="L1356" t="n">
        <v>575</v>
      </c>
      <c r="M1356" t="n">
        <v>0.03</v>
      </c>
      <c r="N1356" t="n">
        <v>38.9</v>
      </c>
      <c r="O1356" t="s">
        <v>253</v>
      </c>
      <c r="P1356" t="s">
        <v>254</v>
      </c>
      <c r="Q1356" t="s">
        <v>254</v>
      </c>
      <c r="R1356" t="s">
        <v>255</v>
      </c>
      <c r="S1356" t="s">
        <v>251</v>
      </c>
      <c r="T1356" t="n">
        <v>5</v>
      </c>
    </row>
    <row r="1357" spans="1:20">
      <c r="A1357" s="1" t="n">
        <v>36250</v>
      </c>
      <c r="B1357" t="s">
        <v>248</v>
      </c>
      <c r="C1357" t="n">
        <v>13</v>
      </c>
      <c r="D1357" t="n">
        <v>20</v>
      </c>
      <c r="E1357" t="s">
        <v>249</v>
      </c>
      <c r="F1357" t="n">
        <v>3201</v>
      </c>
      <c r="G1357" t="s">
        <v>250</v>
      </c>
      <c r="H1357" t="s">
        <v>251</v>
      </c>
      <c r="I1357" t="n">
        <v>5</v>
      </c>
      <c r="J1357" t="n">
        <v>458</v>
      </c>
      <c r="K1357" t="s">
        <v>252</v>
      </c>
      <c r="L1357" t="n">
        <v>240</v>
      </c>
      <c r="M1357" t="n">
        <v>0.01</v>
      </c>
      <c r="N1357" t="n">
        <v>45.2</v>
      </c>
      <c r="O1357" t="s">
        <v>253</v>
      </c>
      <c r="P1357" t="s">
        <v>254</v>
      </c>
      <c r="Q1357" t="s">
        <v>254</v>
      </c>
      <c r="R1357" t="s">
        <v>255</v>
      </c>
      <c r="S1357" t="s">
        <v>251</v>
      </c>
      <c r="T1357" t="n">
        <v>5</v>
      </c>
    </row>
    <row r="1358" spans="1:20">
      <c r="A1358" s="1" t="n">
        <v>36250</v>
      </c>
      <c r="B1358" t="s">
        <v>258</v>
      </c>
      <c r="C1358" t="n">
        <v>1</v>
      </c>
      <c r="D1358" t="n">
        <v>213</v>
      </c>
      <c r="E1358" t="s">
        <v>256</v>
      </c>
      <c r="F1358" t="n">
        <v>3201</v>
      </c>
      <c r="G1358" t="s">
        <v>250</v>
      </c>
      <c r="H1358" t="s">
        <v>251</v>
      </c>
      <c r="I1358" t="n">
        <v>5</v>
      </c>
      <c r="J1358" t="n">
        <v>515</v>
      </c>
      <c r="K1358" t="s">
        <v>261</v>
      </c>
      <c r="L1358" t="n">
        <v>101</v>
      </c>
      <c r="M1358" t="n">
        <v>0</v>
      </c>
      <c r="N1358" t="n">
        <v>0</v>
      </c>
    </row>
    <row r="1359" spans="1:20">
      <c r="A1359" s="1" t="n">
        <v>36250</v>
      </c>
      <c r="B1359" t="s">
        <v>313</v>
      </c>
      <c r="C1359" t="n">
        <v>1</v>
      </c>
      <c r="D1359" t="n">
        <v>20</v>
      </c>
      <c r="E1359" t="s">
        <v>249</v>
      </c>
      <c r="F1359" t="n">
        <v>3201</v>
      </c>
      <c r="G1359" t="s">
        <v>250</v>
      </c>
      <c r="H1359" t="s">
        <v>251</v>
      </c>
      <c r="I1359" t="n">
        <v>5</v>
      </c>
      <c r="J1359" t="n">
        <v>458</v>
      </c>
      <c r="K1359" t="s">
        <v>252</v>
      </c>
      <c r="L1359" t="n">
        <v>291</v>
      </c>
      <c r="M1359" t="n">
        <v>0.23</v>
      </c>
      <c r="N1359" t="n">
        <v>20.3</v>
      </c>
      <c r="O1359" t="s">
        <v>313</v>
      </c>
      <c r="P1359" t="s">
        <v>275</v>
      </c>
      <c r="Q1359" t="s">
        <v>275</v>
      </c>
      <c r="R1359" t="s">
        <v>255</v>
      </c>
      <c r="S1359" t="s">
        <v>251</v>
      </c>
      <c r="T1359" t="n">
        <v>5</v>
      </c>
    </row>
    <row r="1360" spans="1:20">
      <c r="A1360" s="1" t="n">
        <v>36250</v>
      </c>
      <c r="B1360" t="s">
        <v>313</v>
      </c>
      <c r="C1360" t="n">
        <v>2</v>
      </c>
      <c r="D1360" t="n">
        <v>20</v>
      </c>
      <c r="E1360" t="s">
        <v>249</v>
      </c>
      <c r="F1360" t="n">
        <v>3201</v>
      </c>
      <c r="G1360" t="s">
        <v>250</v>
      </c>
      <c r="H1360" t="s">
        <v>251</v>
      </c>
      <c r="I1360" t="n">
        <v>5</v>
      </c>
      <c r="J1360" t="n">
        <v>160</v>
      </c>
      <c r="K1360" t="s">
        <v>280</v>
      </c>
      <c r="L1360" t="n">
        <v>177</v>
      </c>
      <c r="M1360" t="n">
        <v>0.03</v>
      </c>
      <c r="N1360" t="n">
        <v>39.2</v>
      </c>
      <c r="O1360" t="s">
        <v>313</v>
      </c>
      <c r="P1360" t="s">
        <v>275</v>
      </c>
      <c r="Q1360" t="s">
        <v>275</v>
      </c>
      <c r="R1360" t="s">
        <v>255</v>
      </c>
      <c r="S1360" t="s">
        <v>251</v>
      </c>
      <c r="T1360" t="n">
        <v>5</v>
      </c>
    </row>
    <row r="1361" spans="1:20">
      <c r="A1361" s="1" t="n">
        <v>36250</v>
      </c>
      <c r="B1361" t="s">
        <v>313</v>
      </c>
      <c r="C1361" t="n">
        <v>3</v>
      </c>
      <c r="D1361" t="n">
        <v>20</v>
      </c>
      <c r="E1361" t="s">
        <v>249</v>
      </c>
      <c r="F1361" t="n">
        <v>3201</v>
      </c>
      <c r="G1361" t="s">
        <v>250</v>
      </c>
      <c r="H1361" t="s">
        <v>251</v>
      </c>
      <c r="I1361" t="n">
        <v>5</v>
      </c>
      <c r="J1361" t="n">
        <v>160</v>
      </c>
      <c r="K1361" t="s">
        <v>280</v>
      </c>
      <c r="L1361" t="n">
        <v>545</v>
      </c>
      <c r="M1361" t="n">
        <v>0.02</v>
      </c>
      <c r="N1361" t="n">
        <v>54.1</v>
      </c>
      <c r="O1361" t="s">
        <v>313</v>
      </c>
      <c r="P1361" t="s">
        <v>275</v>
      </c>
      <c r="Q1361" t="s">
        <v>275</v>
      </c>
      <c r="R1361" t="s">
        <v>255</v>
      </c>
      <c r="S1361" t="s">
        <v>251</v>
      </c>
      <c r="T1361" t="n">
        <v>5</v>
      </c>
    </row>
    <row r="1362" spans="1:20">
      <c r="A1362" s="1" t="n">
        <v>36280</v>
      </c>
      <c r="B1362" t="s">
        <v>248</v>
      </c>
      <c r="C1362" t="n">
        <v>9</v>
      </c>
      <c r="D1362" t="n">
        <v>20</v>
      </c>
      <c r="E1362" t="s">
        <v>249</v>
      </c>
      <c r="F1362" t="n">
        <v>3201</v>
      </c>
      <c r="G1362" t="s">
        <v>250</v>
      </c>
      <c r="H1362" t="s">
        <v>251</v>
      </c>
      <c r="I1362" t="n">
        <v>5</v>
      </c>
      <c r="J1362" t="n">
        <v>458</v>
      </c>
      <c r="K1362" t="s">
        <v>252</v>
      </c>
      <c r="L1362" t="n">
        <v>197</v>
      </c>
      <c r="M1362" t="n">
        <v>0.02</v>
      </c>
      <c r="N1362" t="n">
        <v>44.7</v>
      </c>
      <c r="O1362" t="s">
        <v>253</v>
      </c>
      <c r="P1362" t="s">
        <v>254</v>
      </c>
      <c r="Q1362" t="s">
        <v>254</v>
      </c>
      <c r="R1362" t="s">
        <v>255</v>
      </c>
      <c r="S1362" t="s">
        <v>251</v>
      </c>
      <c r="T1362" t="n">
        <v>5</v>
      </c>
    </row>
    <row r="1363" spans="1:20">
      <c r="A1363" s="1" t="n">
        <v>36280</v>
      </c>
      <c r="B1363" t="s">
        <v>248</v>
      </c>
      <c r="C1363" t="n">
        <v>10</v>
      </c>
      <c r="D1363" t="n">
        <v>20</v>
      </c>
      <c r="E1363" t="s">
        <v>249</v>
      </c>
      <c r="F1363" t="n">
        <v>3201</v>
      </c>
      <c r="G1363" t="s">
        <v>250</v>
      </c>
      <c r="H1363" t="s">
        <v>251</v>
      </c>
      <c r="I1363" t="n">
        <v>5</v>
      </c>
      <c r="J1363" t="n">
        <v>280</v>
      </c>
      <c r="K1363" t="s">
        <v>273</v>
      </c>
      <c r="L1363" t="n">
        <v>620</v>
      </c>
      <c r="M1363" t="n">
        <v>0.05</v>
      </c>
      <c r="N1363" t="n">
        <v>39</v>
      </c>
      <c r="O1363" t="s">
        <v>253</v>
      </c>
      <c r="P1363" t="s">
        <v>254</v>
      </c>
      <c r="Q1363" t="s">
        <v>254</v>
      </c>
      <c r="R1363" t="s">
        <v>255</v>
      </c>
      <c r="S1363" t="s">
        <v>251</v>
      </c>
      <c r="T1363" t="n">
        <v>5</v>
      </c>
    </row>
    <row r="1364" spans="1:20">
      <c r="A1364" s="1" t="n">
        <v>36280</v>
      </c>
      <c r="B1364" t="s">
        <v>248</v>
      </c>
      <c r="C1364" t="n">
        <v>11</v>
      </c>
      <c r="D1364" t="n">
        <v>20</v>
      </c>
      <c r="E1364" t="s">
        <v>249</v>
      </c>
      <c r="F1364" t="n">
        <v>3201</v>
      </c>
      <c r="G1364" t="s">
        <v>250</v>
      </c>
      <c r="H1364" t="s">
        <v>251</v>
      </c>
      <c r="I1364" t="n">
        <v>5</v>
      </c>
      <c r="J1364" t="n">
        <v>458</v>
      </c>
      <c r="K1364" t="s">
        <v>252</v>
      </c>
      <c r="L1364" t="n">
        <v>413</v>
      </c>
      <c r="M1364" t="n">
        <v>0.09</v>
      </c>
      <c r="N1364" t="n">
        <v>34.8</v>
      </c>
      <c r="O1364" t="s">
        <v>253</v>
      </c>
      <c r="P1364" t="s">
        <v>254</v>
      </c>
      <c r="Q1364" t="s">
        <v>254</v>
      </c>
      <c r="R1364" t="s">
        <v>255</v>
      </c>
      <c r="S1364" t="s">
        <v>251</v>
      </c>
      <c r="T1364" t="n">
        <v>5</v>
      </c>
    </row>
    <row r="1365" spans="1:20">
      <c r="A1365" s="1" t="n">
        <v>36280</v>
      </c>
      <c r="B1365" t="s">
        <v>248</v>
      </c>
      <c r="C1365" t="n">
        <v>12</v>
      </c>
      <c r="D1365" t="n">
        <v>20</v>
      </c>
      <c r="E1365" t="s">
        <v>249</v>
      </c>
      <c r="F1365" t="n">
        <v>3201</v>
      </c>
      <c r="G1365" t="s">
        <v>250</v>
      </c>
      <c r="H1365" t="s">
        <v>251</v>
      </c>
      <c r="I1365" t="n">
        <v>5</v>
      </c>
      <c r="J1365" t="n">
        <v>458</v>
      </c>
      <c r="K1365" t="s">
        <v>252</v>
      </c>
      <c r="L1365" t="n">
        <v>176</v>
      </c>
      <c r="M1365" t="n">
        <v>0.1</v>
      </c>
      <c r="N1365" t="n">
        <v>37.1</v>
      </c>
      <c r="O1365" t="s">
        <v>253</v>
      </c>
      <c r="P1365" t="s">
        <v>254</v>
      </c>
      <c r="Q1365" t="s">
        <v>254</v>
      </c>
      <c r="R1365" t="s">
        <v>255</v>
      </c>
      <c r="S1365" t="s">
        <v>251</v>
      </c>
      <c r="T1365" t="n">
        <v>5</v>
      </c>
    </row>
    <row r="1366" spans="1:20">
      <c r="A1366" s="1" t="n">
        <v>36280</v>
      </c>
      <c r="B1366" t="s">
        <v>248</v>
      </c>
      <c r="C1366" t="n">
        <v>65</v>
      </c>
      <c r="D1366" t="n">
        <v>850</v>
      </c>
      <c r="E1366" t="s">
        <v>302</v>
      </c>
      <c r="F1366" t="n">
        <v>3201</v>
      </c>
      <c r="G1366" t="s">
        <v>250</v>
      </c>
      <c r="H1366" t="s">
        <v>251</v>
      </c>
      <c r="I1366" t="n">
        <v>5</v>
      </c>
      <c r="J1366" t="n">
        <v>260</v>
      </c>
      <c r="K1366" t="s">
        <v>272</v>
      </c>
      <c r="L1366" t="n">
        <v>66</v>
      </c>
      <c r="M1366" t="n">
        <v>0</v>
      </c>
      <c r="N1366" t="n">
        <v>0</v>
      </c>
      <c r="O1366" t="s">
        <v>253</v>
      </c>
      <c r="P1366" t="s">
        <v>320</v>
      </c>
      <c r="Q1366" t="s">
        <v>320</v>
      </c>
      <c r="R1366" t="s">
        <v>321</v>
      </c>
      <c r="S1366" t="s">
        <v>322</v>
      </c>
      <c r="T1366" t="n">
        <v>5</v>
      </c>
    </row>
    <row r="1367" spans="1:20">
      <c r="A1367" s="1" t="n">
        <v>36280</v>
      </c>
      <c r="B1367" t="s">
        <v>258</v>
      </c>
      <c r="C1367" t="n">
        <v>617</v>
      </c>
      <c r="D1367" t="n">
        <v>216</v>
      </c>
      <c r="E1367" t="s">
        <v>286</v>
      </c>
      <c r="F1367" t="n">
        <v>3201</v>
      </c>
      <c r="G1367" t="s">
        <v>250</v>
      </c>
      <c r="H1367" t="s">
        <v>251</v>
      </c>
      <c r="I1367" t="n">
        <v>5</v>
      </c>
      <c r="J1367" t="n">
        <v>515</v>
      </c>
      <c r="K1367" t="s">
        <v>261</v>
      </c>
      <c r="L1367" t="n">
        <v>161</v>
      </c>
      <c r="M1367" t="n">
        <v>0</v>
      </c>
      <c r="N1367" t="n">
        <v>0</v>
      </c>
    </row>
    <row r="1368" spans="1:20">
      <c r="A1368" s="1" t="n">
        <v>36280</v>
      </c>
      <c r="B1368" t="s">
        <v>258</v>
      </c>
      <c r="C1368" t="n">
        <v>618</v>
      </c>
      <c r="D1368" t="n">
        <v>216</v>
      </c>
      <c r="E1368" t="s">
        <v>286</v>
      </c>
      <c r="F1368" t="n">
        <v>3201</v>
      </c>
      <c r="G1368" t="s">
        <v>250</v>
      </c>
      <c r="H1368" t="s">
        <v>251</v>
      </c>
      <c r="I1368" t="n">
        <v>5</v>
      </c>
      <c r="J1368" t="n">
        <v>795</v>
      </c>
      <c r="K1368" t="s">
        <v>262</v>
      </c>
      <c r="L1368" t="n">
        <v>262</v>
      </c>
      <c r="M1368" t="n">
        <v>0</v>
      </c>
      <c r="N1368" t="n">
        <v>0</v>
      </c>
    </row>
    <row r="1369" spans="1:20">
      <c r="A1369" s="1" t="n">
        <v>36280</v>
      </c>
      <c r="B1369" t="s">
        <v>319</v>
      </c>
      <c r="C1369" t="n">
        <v>32</v>
      </c>
      <c r="D1369" t="n">
        <v>213</v>
      </c>
      <c r="E1369" t="s">
        <v>256</v>
      </c>
      <c r="F1369" t="n">
        <v>3201</v>
      </c>
      <c r="G1369" t="s">
        <v>250</v>
      </c>
      <c r="H1369" t="s">
        <v>251</v>
      </c>
      <c r="I1369" t="n">
        <v>5</v>
      </c>
      <c r="J1369" t="n">
        <v>795</v>
      </c>
      <c r="K1369" t="s">
        <v>262</v>
      </c>
      <c r="L1369" t="n">
        <v>262</v>
      </c>
      <c r="M1369" t="n">
        <v>0</v>
      </c>
      <c r="N1369" t="n">
        <v>0</v>
      </c>
    </row>
    <row r="1370" spans="1:20">
      <c r="A1370" s="1" t="n">
        <v>36280</v>
      </c>
      <c r="B1370" t="s">
        <v>313</v>
      </c>
      <c r="C1370" t="n">
        <v>1</v>
      </c>
      <c r="D1370" t="n">
        <v>20</v>
      </c>
      <c r="E1370" t="s">
        <v>249</v>
      </c>
      <c r="F1370" t="n">
        <v>3201</v>
      </c>
      <c r="G1370" t="s">
        <v>250</v>
      </c>
      <c r="H1370" t="s">
        <v>251</v>
      </c>
      <c r="I1370" t="n">
        <v>5</v>
      </c>
      <c r="J1370" t="n">
        <v>458</v>
      </c>
      <c r="K1370" t="s">
        <v>252</v>
      </c>
      <c r="L1370" t="n">
        <v>207</v>
      </c>
      <c r="M1370" t="n">
        <v>0.2</v>
      </c>
      <c r="N1370" t="n">
        <v>20.3</v>
      </c>
      <c r="O1370" t="s">
        <v>313</v>
      </c>
      <c r="P1370" t="s">
        <v>275</v>
      </c>
      <c r="Q1370" t="s">
        <v>275</v>
      </c>
      <c r="R1370" t="s">
        <v>255</v>
      </c>
      <c r="S1370" t="s">
        <v>251</v>
      </c>
      <c r="T1370" t="n">
        <v>5</v>
      </c>
    </row>
    <row r="1371" spans="1:20">
      <c r="A1371" s="1" t="n">
        <v>36280</v>
      </c>
      <c r="B1371" t="s">
        <v>313</v>
      </c>
      <c r="C1371" t="n">
        <v>2</v>
      </c>
      <c r="D1371" t="n">
        <v>20</v>
      </c>
      <c r="E1371" t="s">
        <v>249</v>
      </c>
      <c r="F1371" t="n">
        <v>3201</v>
      </c>
      <c r="G1371" t="s">
        <v>250</v>
      </c>
      <c r="H1371" t="s">
        <v>251</v>
      </c>
      <c r="I1371" t="n">
        <v>5</v>
      </c>
      <c r="J1371" t="n">
        <v>712</v>
      </c>
      <c r="K1371" t="s">
        <v>300</v>
      </c>
      <c r="L1371" t="n">
        <v>690</v>
      </c>
      <c r="M1371" t="n">
        <v>0.04</v>
      </c>
      <c r="N1371" t="n">
        <v>44.7</v>
      </c>
      <c r="O1371" t="s">
        <v>313</v>
      </c>
      <c r="P1371" t="s">
        <v>275</v>
      </c>
      <c r="Q1371" t="s">
        <v>275</v>
      </c>
      <c r="R1371" t="s">
        <v>255</v>
      </c>
      <c r="S1371" t="s">
        <v>251</v>
      </c>
      <c r="T1371" t="n">
        <v>5</v>
      </c>
    </row>
    <row r="1372" spans="1:20">
      <c r="A1372" s="1" t="n">
        <v>36280</v>
      </c>
      <c r="B1372" t="s">
        <v>313</v>
      </c>
      <c r="C1372" t="n">
        <v>3</v>
      </c>
      <c r="D1372" t="n">
        <v>20</v>
      </c>
      <c r="E1372" t="s">
        <v>249</v>
      </c>
      <c r="F1372" t="n">
        <v>3201</v>
      </c>
      <c r="G1372" t="s">
        <v>250</v>
      </c>
      <c r="H1372" t="s">
        <v>251</v>
      </c>
      <c r="I1372" t="n">
        <v>5</v>
      </c>
      <c r="J1372" t="n">
        <v>458</v>
      </c>
      <c r="K1372" t="s">
        <v>252</v>
      </c>
      <c r="L1372" t="n">
        <v>299</v>
      </c>
      <c r="M1372" t="n">
        <v>0.09</v>
      </c>
      <c r="N1372" t="n">
        <v>34.8</v>
      </c>
      <c r="O1372" t="s">
        <v>313</v>
      </c>
      <c r="P1372" t="s">
        <v>275</v>
      </c>
      <c r="Q1372" t="s">
        <v>275</v>
      </c>
      <c r="R1372" t="s">
        <v>255</v>
      </c>
      <c r="S1372" t="s">
        <v>251</v>
      </c>
      <c r="T1372" t="n">
        <v>5</v>
      </c>
    </row>
    <row r="1373" spans="1:20">
      <c r="A1373" s="1" t="n">
        <v>36280</v>
      </c>
      <c r="B1373" t="s">
        <v>313</v>
      </c>
      <c r="C1373" t="n">
        <v>4</v>
      </c>
      <c r="D1373" t="n">
        <v>20</v>
      </c>
      <c r="E1373" t="s">
        <v>249</v>
      </c>
      <c r="F1373" t="n">
        <v>3201</v>
      </c>
      <c r="G1373" t="s">
        <v>250</v>
      </c>
      <c r="H1373" t="s">
        <v>251</v>
      </c>
      <c r="I1373" t="n">
        <v>5</v>
      </c>
      <c r="J1373" t="n">
        <v>458</v>
      </c>
      <c r="K1373" t="s">
        <v>252</v>
      </c>
      <c r="L1373" t="n">
        <v>363</v>
      </c>
      <c r="M1373" t="n">
        <v>0.22</v>
      </c>
      <c r="N1373" t="n">
        <v>20.3</v>
      </c>
      <c r="O1373" t="s">
        <v>313</v>
      </c>
      <c r="P1373" t="s">
        <v>275</v>
      </c>
      <c r="Q1373" t="s">
        <v>275</v>
      </c>
      <c r="R1373" t="s">
        <v>255</v>
      </c>
      <c r="S1373" t="s">
        <v>251</v>
      </c>
      <c r="T1373" t="n">
        <v>5</v>
      </c>
    </row>
    <row r="1374" spans="1:20">
      <c r="A1374" s="1" t="n">
        <v>36280</v>
      </c>
      <c r="B1374" t="s">
        <v>313</v>
      </c>
      <c r="C1374" t="n">
        <v>5</v>
      </c>
      <c r="D1374" t="n">
        <v>20</v>
      </c>
      <c r="E1374" t="s">
        <v>249</v>
      </c>
      <c r="F1374" t="n">
        <v>3201</v>
      </c>
      <c r="G1374" t="s">
        <v>250</v>
      </c>
      <c r="H1374" t="s">
        <v>251</v>
      </c>
      <c r="I1374" t="n">
        <v>5</v>
      </c>
      <c r="J1374" t="n">
        <v>458</v>
      </c>
      <c r="K1374" t="s">
        <v>252</v>
      </c>
      <c r="L1374" t="n">
        <v>198</v>
      </c>
      <c r="M1374" t="n">
        <v>0.05</v>
      </c>
      <c r="N1374" t="n">
        <v>35.3</v>
      </c>
      <c r="O1374" t="s">
        <v>313</v>
      </c>
      <c r="P1374" t="s">
        <v>275</v>
      </c>
      <c r="Q1374" t="s">
        <v>275</v>
      </c>
      <c r="R1374" t="s">
        <v>255</v>
      </c>
      <c r="S1374" t="s">
        <v>251</v>
      </c>
      <c r="T1374" t="n">
        <v>5</v>
      </c>
    </row>
    <row r="1375" spans="1:20">
      <c r="A1375" s="1" t="n">
        <v>36280</v>
      </c>
      <c r="B1375" t="s">
        <v>313</v>
      </c>
      <c r="C1375" t="n">
        <v>6</v>
      </c>
      <c r="D1375" t="n">
        <v>20</v>
      </c>
      <c r="E1375" t="s">
        <v>249</v>
      </c>
      <c r="F1375" t="n">
        <v>3201</v>
      </c>
      <c r="G1375" t="s">
        <v>250</v>
      </c>
      <c r="H1375" t="s">
        <v>251</v>
      </c>
      <c r="I1375" t="n">
        <v>5</v>
      </c>
      <c r="J1375" t="n">
        <v>458</v>
      </c>
      <c r="K1375" t="s">
        <v>252</v>
      </c>
      <c r="L1375" t="n">
        <v>524</v>
      </c>
      <c r="M1375" t="n">
        <v>0.02</v>
      </c>
      <c r="N1375" t="n">
        <v>45.7</v>
      </c>
      <c r="O1375" t="s">
        <v>313</v>
      </c>
      <c r="P1375" t="s">
        <v>275</v>
      </c>
      <c r="Q1375" t="s">
        <v>275</v>
      </c>
      <c r="R1375" t="s">
        <v>255</v>
      </c>
      <c r="S1375" t="s">
        <v>251</v>
      </c>
      <c r="T1375" t="n">
        <v>5</v>
      </c>
    </row>
    <row r="1376" spans="1:20">
      <c r="A1376" s="1" t="n">
        <v>36311</v>
      </c>
      <c r="B1376" t="s">
        <v>248</v>
      </c>
      <c r="C1376" t="n">
        <v>10</v>
      </c>
      <c r="D1376" t="n">
        <v>20</v>
      </c>
      <c r="E1376" t="s">
        <v>249</v>
      </c>
      <c r="F1376" t="n">
        <v>3201</v>
      </c>
      <c r="G1376" t="s">
        <v>250</v>
      </c>
      <c r="H1376" t="s">
        <v>251</v>
      </c>
      <c r="I1376" t="n">
        <v>5</v>
      </c>
      <c r="J1376" t="n">
        <v>232</v>
      </c>
      <c r="K1376" t="s">
        <v>288</v>
      </c>
      <c r="L1376" t="n">
        <v>223</v>
      </c>
      <c r="M1376" t="n">
        <v>0.07000000000000001</v>
      </c>
      <c r="N1376" t="n">
        <v>40.1</v>
      </c>
      <c r="O1376" t="s">
        <v>253</v>
      </c>
      <c r="P1376" t="s">
        <v>254</v>
      </c>
      <c r="Q1376" t="s">
        <v>254</v>
      </c>
      <c r="R1376" t="s">
        <v>255</v>
      </c>
      <c r="S1376" t="s">
        <v>251</v>
      </c>
      <c r="T1376" t="n">
        <v>5</v>
      </c>
    </row>
    <row r="1377" spans="1:20">
      <c r="A1377" s="1" t="n">
        <v>36311</v>
      </c>
      <c r="B1377" t="s">
        <v>248</v>
      </c>
      <c r="C1377" t="n">
        <v>11</v>
      </c>
      <c r="D1377" t="n">
        <v>20</v>
      </c>
      <c r="E1377" t="s">
        <v>249</v>
      </c>
      <c r="F1377" t="n">
        <v>3201</v>
      </c>
      <c r="G1377" t="s">
        <v>250</v>
      </c>
      <c r="H1377" t="s">
        <v>251</v>
      </c>
      <c r="I1377" t="n">
        <v>5</v>
      </c>
      <c r="J1377" t="n">
        <v>458</v>
      </c>
      <c r="K1377" t="s">
        <v>252</v>
      </c>
      <c r="L1377" t="n">
        <v>398</v>
      </c>
      <c r="M1377" t="n">
        <v>0.1</v>
      </c>
      <c r="N1377" t="n">
        <v>34.4</v>
      </c>
      <c r="O1377" t="s">
        <v>253</v>
      </c>
      <c r="P1377" t="s">
        <v>254</v>
      </c>
      <c r="Q1377" t="s">
        <v>254</v>
      </c>
      <c r="R1377" t="s">
        <v>255</v>
      </c>
      <c r="S1377" t="s">
        <v>251</v>
      </c>
      <c r="T1377" t="n">
        <v>5</v>
      </c>
    </row>
    <row r="1378" spans="1:20">
      <c r="A1378" s="1" t="n">
        <v>36311</v>
      </c>
      <c r="B1378" t="s">
        <v>248</v>
      </c>
      <c r="C1378" t="n">
        <v>51</v>
      </c>
      <c r="D1378" t="n">
        <v>508</v>
      </c>
      <c r="E1378" t="s">
        <v>268</v>
      </c>
      <c r="F1378" t="n">
        <v>3201</v>
      </c>
      <c r="G1378" t="s">
        <v>250</v>
      </c>
      <c r="H1378" t="s">
        <v>251</v>
      </c>
      <c r="I1378" t="n">
        <v>5</v>
      </c>
      <c r="J1378" t="n">
        <v>458</v>
      </c>
      <c r="K1378" t="s">
        <v>252</v>
      </c>
      <c r="L1378" t="n">
        <v>103</v>
      </c>
      <c r="M1378" t="n">
        <v>0.1</v>
      </c>
      <c r="N1378" t="n">
        <v>19.4</v>
      </c>
    </row>
    <row r="1379" spans="1:20">
      <c r="A1379" s="1" t="n">
        <v>36311</v>
      </c>
      <c r="B1379" t="s">
        <v>248</v>
      </c>
      <c r="C1379" t="n">
        <v>992</v>
      </c>
      <c r="D1379" t="n">
        <v>20</v>
      </c>
      <c r="E1379" t="s">
        <v>249</v>
      </c>
      <c r="F1379" t="n">
        <v>3201</v>
      </c>
      <c r="G1379" t="s">
        <v>250</v>
      </c>
      <c r="H1379" t="s">
        <v>251</v>
      </c>
      <c r="I1379" t="n">
        <v>5</v>
      </c>
      <c r="J1379" t="n">
        <v>145</v>
      </c>
      <c r="K1379" t="s">
        <v>323</v>
      </c>
      <c r="L1379" t="n">
        <v>178</v>
      </c>
      <c r="M1379" t="n">
        <v>0.03</v>
      </c>
      <c r="N1379" t="n">
        <v>45.5</v>
      </c>
      <c r="O1379" t="s">
        <v>253</v>
      </c>
      <c r="P1379" t="s">
        <v>254</v>
      </c>
      <c r="Q1379" t="s">
        <v>254</v>
      </c>
      <c r="R1379" t="s">
        <v>255</v>
      </c>
      <c r="S1379" t="s">
        <v>251</v>
      </c>
      <c r="T1379" t="n">
        <v>5</v>
      </c>
    </row>
    <row r="1380" spans="1:20">
      <c r="A1380" s="1" t="n">
        <v>36311</v>
      </c>
      <c r="B1380" t="s">
        <v>248</v>
      </c>
      <c r="C1380" t="n">
        <v>994</v>
      </c>
      <c r="D1380" t="n">
        <v>20</v>
      </c>
      <c r="E1380" t="s">
        <v>249</v>
      </c>
      <c r="F1380" t="n">
        <v>3201</v>
      </c>
      <c r="G1380" t="s">
        <v>250</v>
      </c>
      <c r="H1380" t="s">
        <v>251</v>
      </c>
      <c r="I1380" t="n">
        <v>5</v>
      </c>
      <c r="J1380" t="n">
        <v>458</v>
      </c>
      <c r="K1380" t="s">
        <v>252</v>
      </c>
      <c r="L1380" t="n">
        <v>417</v>
      </c>
      <c r="M1380" t="n">
        <v>0.09</v>
      </c>
      <c r="N1380" t="n">
        <v>34.8</v>
      </c>
      <c r="O1380" t="s">
        <v>253</v>
      </c>
      <c r="P1380" t="s">
        <v>254</v>
      </c>
      <c r="Q1380" t="s">
        <v>254</v>
      </c>
      <c r="R1380" t="s">
        <v>255</v>
      </c>
      <c r="S1380" t="s">
        <v>251</v>
      </c>
      <c r="T1380" t="n">
        <v>5</v>
      </c>
    </row>
    <row r="1381" spans="1:20">
      <c r="A1381" s="1" t="n">
        <v>36311</v>
      </c>
      <c r="B1381" t="s">
        <v>308</v>
      </c>
      <c r="C1381" t="n">
        <v>950</v>
      </c>
      <c r="D1381" t="n">
        <v>152</v>
      </c>
      <c r="E1381" t="s">
        <v>324</v>
      </c>
      <c r="F1381" t="n">
        <v>3201</v>
      </c>
      <c r="G1381" t="s">
        <v>250</v>
      </c>
      <c r="H1381" t="s">
        <v>251</v>
      </c>
      <c r="I1381" t="n">
        <v>5</v>
      </c>
      <c r="J1381" t="n">
        <v>490</v>
      </c>
      <c r="K1381" t="s">
        <v>266</v>
      </c>
      <c r="L1381" t="n">
        <v>60</v>
      </c>
      <c r="M1381" t="n">
        <v>0</v>
      </c>
      <c r="N1381" t="n">
        <v>0</v>
      </c>
    </row>
    <row r="1382" spans="1:20">
      <c r="A1382" s="1" t="n">
        <v>36311</v>
      </c>
      <c r="B1382" t="s">
        <v>308</v>
      </c>
      <c r="C1382" t="n">
        <v>951</v>
      </c>
      <c r="D1382" t="n">
        <v>152</v>
      </c>
      <c r="E1382" t="s">
        <v>324</v>
      </c>
      <c r="F1382" t="n">
        <v>3201</v>
      </c>
      <c r="G1382" t="s">
        <v>250</v>
      </c>
      <c r="H1382" t="s">
        <v>251</v>
      </c>
      <c r="I1382" t="n">
        <v>5</v>
      </c>
      <c r="J1382" t="n">
        <v>490</v>
      </c>
      <c r="K1382" t="s">
        <v>266</v>
      </c>
      <c r="L1382" t="n">
        <v>138</v>
      </c>
      <c r="M1382" t="n">
        <v>0</v>
      </c>
      <c r="N1382" t="n">
        <v>0</v>
      </c>
    </row>
    <row r="1383" spans="1:20">
      <c r="A1383" s="1" t="n">
        <v>36311</v>
      </c>
      <c r="B1383" t="s">
        <v>308</v>
      </c>
      <c r="C1383" t="n">
        <v>952</v>
      </c>
      <c r="D1383" t="n">
        <v>461</v>
      </c>
      <c r="E1383" t="s">
        <v>309</v>
      </c>
      <c r="F1383" t="n">
        <v>3201</v>
      </c>
      <c r="G1383" t="s">
        <v>250</v>
      </c>
      <c r="H1383" t="s">
        <v>251</v>
      </c>
      <c r="I1383" t="n">
        <v>5</v>
      </c>
      <c r="J1383" t="n">
        <v>490</v>
      </c>
      <c r="K1383" t="s">
        <v>266</v>
      </c>
      <c r="L1383" t="n">
        <v>44</v>
      </c>
      <c r="M1383" t="n">
        <v>0</v>
      </c>
      <c r="N1383" t="n">
        <v>0</v>
      </c>
    </row>
    <row r="1384" spans="1:20">
      <c r="A1384" s="1" t="n">
        <v>36311</v>
      </c>
      <c r="B1384" t="s">
        <v>313</v>
      </c>
      <c r="C1384" t="n">
        <v>1</v>
      </c>
      <c r="D1384" t="n">
        <v>20</v>
      </c>
      <c r="E1384" t="s">
        <v>249</v>
      </c>
      <c r="F1384" t="n">
        <v>3201</v>
      </c>
      <c r="G1384" t="s">
        <v>250</v>
      </c>
      <c r="H1384" t="s">
        <v>251</v>
      </c>
      <c r="I1384" t="n">
        <v>5</v>
      </c>
      <c r="J1384" t="n">
        <v>458</v>
      </c>
      <c r="K1384" t="s">
        <v>252</v>
      </c>
      <c r="L1384" t="n">
        <v>304</v>
      </c>
      <c r="M1384" t="n">
        <v>0.21</v>
      </c>
      <c r="N1384" t="n">
        <v>20.3</v>
      </c>
      <c r="O1384" t="s">
        <v>313</v>
      </c>
      <c r="P1384" t="s">
        <v>275</v>
      </c>
      <c r="Q1384" t="s">
        <v>275</v>
      </c>
      <c r="R1384" t="s">
        <v>255</v>
      </c>
      <c r="S1384" t="s">
        <v>251</v>
      </c>
      <c r="T1384" t="n">
        <v>5</v>
      </c>
    </row>
    <row r="1385" spans="1:20">
      <c r="A1385" s="1" t="n">
        <v>36311</v>
      </c>
      <c r="B1385" t="s">
        <v>313</v>
      </c>
      <c r="C1385" t="n">
        <v>2</v>
      </c>
      <c r="D1385" t="n">
        <v>20</v>
      </c>
      <c r="E1385" t="s">
        <v>249</v>
      </c>
      <c r="F1385" t="n">
        <v>3201</v>
      </c>
      <c r="G1385" t="s">
        <v>250</v>
      </c>
      <c r="H1385" t="s">
        <v>251</v>
      </c>
      <c r="I1385" t="n">
        <v>5</v>
      </c>
      <c r="J1385" t="n">
        <v>458</v>
      </c>
      <c r="K1385" t="s">
        <v>252</v>
      </c>
      <c r="L1385" t="n">
        <v>302</v>
      </c>
      <c r="M1385" t="n">
        <v>0.03</v>
      </c>
      <c r="N1385" t="n">
        <v>46.3</v>
      </c>
      <c r="O1385" t="s">
        <v>313</v>
      </c>
      <c r="P1385" t="s">
        <v>275</v>
      </c>
      <c r="Q1385" t="s">
        <v>275</v>
      </c>
      <c r="R1385" t="s">
        <v>255</v>
      </c>
      <c r="S1385" t="s">
        <v>251</v>
      </c>
      <c r="T1385" t="n">
        <v>5</v>
      </c>
    </row>
    <row r="1386" spans="1:20">
      <c r="A1386" s="1" t="n">
        <v>36311</v>
      </c>
      <c r="B1386" t="s">
        <v>313</v>
      </c>
      <c r="C1386" t="n">
        <v>3</v>
      </c>
      <c r="D1386" t="n">
        <v>20</v>
      </c>
      <c r="E1386" t="s">
        <v>249</v>
      </c>
      <c r="F1386" t="n">
        <v>3201</v>
      </c>
      <c r="G1386" t="s">
        <v>250</v>
      </c>
      <c r="H1386" t="s">
        <v>251</v>
      </c>
      <c r="I1386" t="n">
        <v>5</v>
      </c>
      <c r="J1386" t="n">
        <v>160</v>
      </c>
      <c r="K1386" t="s">
        <v>280</v>
      </c>
      <c r="L1386" t="n">
        <v>455</v>
      </c>
      <c r="M1386" t="n">
        <v>0.04</v>
      </c>
      <c r="N1386" t="n">
        <v>39</v>
      </c>
      <c r="O1386" t="s">
        <v>313</v>
      </c>
      <c r="P1386" t="s">
        <v>275</v>
      </c>
      <c r="Q1386" t="s">
        <v>275</v>
      </c>
      <c r="R1386" t="s">
        <v>255</v>
      </c>
      <c r="S1386" t="s">
        <v>251</v>
      </c>
      <c r="T1386" t="n">
        <v>5</v>
      </c>
    </row>
    <row r="1387" spans="1:20">
      <c r="A1387" s="1" t="n">
        <v>36311</v>
      </c>
      <c r="B1387" t="s">
        <v>313</v>
      </c>
      <c r="C1387" t="n">
        <v>4</v>
      </c>
      <c r="D1387" t="n">
        <v>20</v>
      </c>
      <c r="E1387" t="s">
        <v>249</v>
      </c>
      <c r="F1387" t="n">
        <v>3201</v>
      </c>
      <c r="G1387" t="s">
        <v>250</v>
      </c>
      <c r="H1387" t="s">
        <v>251</v>
      </c>
      <c r="I1387" t="n">
        <v>5</v>
      </c>
      <c r="J1387" t="n">
        <v>458</v>
      </c>
      <c r="K1387" t="s">
        <v>252</v>
      </c>
      <c r="L1387" t="n">
        <v>248</v>
      </c>
      <c r="M1387" t="n">
        <v>0.06</v>
      </c>
      <c r="N1387" t="n">
        <v>41.6</v>
      </c>
      <c r="O1387" t="s">
        <v>313</v>
      </c>
      <c r="P1387" t="s">
        <v>275</v>
      </c>
      <c r="Q1387" t="s">
        <v>275</v>
      </c>
      <c r="R1387" t="s">
        <v>255</v>
      </c>
      <c r="S1387" t="s">
        <v>251</v>
      </c>
      <c r="T1387" t="n">
        <v>5</v>
      </c>
    </row>
    <row r="1388" spans="1:20">
      <c r="A1388" s="1" t="n">
        <v>36311</v>
      </c>
      <c r="B1388" t="s">
        <v>313</v>
      </c>
      <c r="C1388" t="n">
        <v>976</v>
      </c>
      <c r="D1388" t="n">
        <v>216</v>
      </c>
      <c r="E1388" t="s">
        <v>286</v>
      </c>
      <c r="F1388" t="n">
        <v>3201</v>
      </c>
      <c r="G1388" t="s">
        <v>250</v>
      </c>
      <c r="H1388" t="s">
        <v>251</v>
      </c>
      <c r="I1388" t="n">
        <v>5</v>
      </c>
      <c r="J1388" t="n">
        <v>805</v>
      </c>
      <c r="K1388" t="s">
        <v>317</v>
      </c>
      <c r="L1388" t="n">
        <v>108</v>
      </c>
      <c r="M1388" t="n">
        <v>0</v>
      </c>
      <c r="N1388" t="n">
        <v>0</v>
      </c>
    </row>
    <row r="1389" spans="1:20">
      <c r="A1389" s="1" t="n">
        <v>36341</v>
      </c>
      <c r="B1389" t="s">
        <v>248</v>
      </c>
      <c r="C1389" t="n">
        <v>11</v>
      </c>
      <c r="D1389" t="n">
        <v>20</v>
      </c>
      <c r="E1389" t="s">
        <v>249</v>
      </c>
      <c r="F1389" t="n">
        <v>3201</v>
      </c>
      <c r="G1389" t="s">
        <v>250</v>
      </c>
      <c r="H1389" t="s">
        <v>251</v>
      </c>
      <c r="I1389" t="n">
        <v>5</v>
      </c>
      <c r="J1389" t="n">
        <v>280</v>
      </c>
      <c r="K1389" t="s">
        <v>273</v>
      </c>
      <c r="L1389" t="n">
        <v>564</v>
      </c>
      <c r="M1389" t="n">
        <v>0.03</v>
      </c>
      <c r="N1389" t="n">
        <v>39.5</v>
      </c>
      <c r="O1389" t="s">
        <v>253</v>
      </c>
      <c r="P1389" t="s">
        <v>254</v>
      </c>
      <c r="Q1389" t="s">
        <v>254</v>
      </c>
      <c r="R1389" t="s">
        <v>255</v>
      </c>
      <c r="S1389" t="s">
        <v>251</v>
      </c>
      <c r="T1389" t="n">
        <v>5</v>
      </c>
    </row>
    <row r="1390" spans="1:20">
      <c r="A1390" s="1" t="n">
        <v>36341</v>
      </c>
      <c r="B1390" t="s">
        <v>248</v>
      </c>
      <c r="C1390" t="n">
        <v>12</v>
      </c>
      <c r="D1390" t="n">
        <v>20</v>
      </c>
      <c r="E1390" t="s">
        <v>249</v>
      </c>
      <c r="F1390" t="n">
        <v>3201</v>
      </c>
      <c r="G1390" t="s">
        <v>250</v>
      </c>
      <c r="H1390" t="s">
        <v>251</v>
      </c>
      <c r="I1390" t="n">
        <v>5</v>
      </c>
      <c r="J1390" t="n">
        <v>458</v>
      </c>
      <c r="K1390" t="s">
        <v>252</v>
      </c>
      <c r="L1390" t="n">
        <v>402</v>
      </c>
      <c r="M1390" t="n">
        <v>0.1</v>
      </c>
      <c r="N1390" t="n">
        <v>34.6</v>
      </c>
      <c r="O1390" t="s">
        <v>253</v>
      </c>
      <c r="P1390" t="s">
        <v>254</v>
      </c>
      <c r="Q1390" t="s">
        <v>254</v>
      </c>
      <c r="R1390" t="s">
        <v>255</v>
      </c>
      <c r="S1390" t="s">
        <v>251</v>
      </c>
      <c r="T1390" t="n">
        <v>5</v>
      </c>
    </row>
    <row r="1391" spans="1:20">
      <c r="A1391" s="1" t="n">
        <v>36341</v>
      </c>
      <c r="B1391" t="s">
        <v>248</v>
      </c>
      <c r="C1391" t="n">
        <v>13</v>
      </c>
      <c r="D1391" t="n">
        <v>20</v>
      </c>
      <c r="E1391" t="s">
        <v>249</v>
      </c>
      <c r="F1391" t="n">
        <v>3201</v>
      </c>
      <c r="G1391" t="s">
        <v>250</v>
      </c>
      <c r="H1391" t="s">
        <v>251</v>
      </c>
      <c r="I1391" t="n">
        <v>5</v>
      </c>
      <c r="J1391" t="n">
        <v>580</v>
      </c>
      <c r="K1391" t="s">
        <v>270</v>
      </c>
      <c r="L1391" t="n">
        <v>198</v>
      </c>
      <c r="M1391" t="n">
        <v>0.02</v>
      </c>
      <c r="N1391" t="n">
        <v>45.9</v>
      </c>
      <c r="O1391" t="s">
        <v>253</v>
      </c>
      <c r="P1391" t="s">
        <v>254</v>
      </c>
      <c r="Q1391" t="s">
        <v>254</v>
      </c>
      <c r="R1391" t="s">
        <v>255</v>
      </c>
      <c r="S1391" t="s">
        <v>251</v>
      </c>
      <c r="T1391" t="n">
        <v>5</v>
      </c>
    </row>
    <row r="1392" spans="1:20">
      <c r="A1392" s="1" t="n">
        <v>36341</v>
      </c>
      <c r="B1392" t="s">
        <v>248</v>
      </c>
      <c r="C1392" t="n">
        <v>64</v>
      </c>
      <c r="D1392" t="n">
        <v>508</v>
      </c>
      <c r="E1392" t="s">
        <v>268</v>
      </c>
      <c r="F1392" t="n">
        <v>3201</v>
      </c>
      <c r="G1392" t="s">
        <v>250</v>
      </c>
      <c r="H1392" t="s">
        <v>251</v>
      </c>
      <c r="I1392" t="n">
        <v>5</v>
      </c>
      <c r="J1392" t="n">
        <v>458</v>
      </c>
      <c r="K1392" t="s">
        <v>252</v>
      </c>
      <c r="L1392" t="n">
        <v>101</v>
      </c>
      <c r="M1392" t="n">
        <v>0.17</v>
      </c>
      <c r="N1392" t="n">
        <v>19.2</v>
      </c>
    </row>
    <row r="1393" spans="1:20">
      <c r="A1393" s="1" t="n">
        <v>36341</v>
      </c>
      <c r="B1393" t="s">
        <v>248</v>
      </c>
      <c r="C1393" t="n">
        <v>625</v>
      </c>
      <c r="D1393" t="n">
        <v>20</v>
      </c>
      <c r="E1393" t="s">
        <v>249</v>
      </c>
      <c r="F1393" t="n">
        <v>3201</v>
      </c>
      <c r="G1393" t="s">
        <v>250</v>
      </c>
      <c r="H1393" t="s">
        <v>251</v>
      </c>
      <c r="I1393" t="n">
        <v>5</v>
      </c>
      <c r="J1393" t="n">
        <v>145</v>
      </c>
      <c r="K1393" t="s">
        <v>323</v>
      </c>
      <c r="L1393" t="n">
        <v>199</v>
      </c>
      <c r="M1393" t="n">
        <v>0.13</v>
      </c>
      <c r="N1393" t="n">
        <v>32.8</v>
      </c>
      <c r="O1393" t="s">
        <v>253</v>
      </c>
      <c r="P1393" t="s">
        <v>254</v>
      </c>
      <c r="Q1393" t="s">
        <v>254</v>
      </c>
      <c r="R1393" t="s">
        <v>255</v>
      </c>
      <c r="S1393" t="s">
        <v>251</v>
      </c>
      <c r="T1393" t="n">
        <v>5</v>
      </c>
    </row>
    <row r="1394" spans="1:20">
      <c r="A1394" s="1" t="n">
        <v>36341</v>
      </c>
      <c r="B1394" t="s">
        <v>248</v>
      </c>
      <c r="C1394" t="n">
        <v>640</v>
      </c>
      <c r="D1394" t="n">
        <v>20</v>
      </c>
      <c r="E1394" t="s">
        <v>249</v>
      </c>
      <c r="F1394" t="n">
        <v>3201</v>
      </c>
      <c r="G1394" t="s">
        <v>250</v>
      </c>
      <c r="H1394" t="s">
        <v>251</v>
      </c>
      <c r="I1394" t="n">
        <v>5</v>
      </c>
      <c r="J1394" t="n">
        <v>458</v>
      </c>
      <c r="K1394" t="s">
        <v>252</v>
      </c>
      <c r="L1394" t="n">
        <v>300</v>
      </c>
      <c r="M1394" t="n">
        <v>0.08</v>
      </c>
      <c r="N1394" t="n">
        <v>32.6</v>
      </c>
      <c r="O1394" t="s">
        <v>253</v>
      </c>
      <c r="P1394" t="s">
        <v>254</v>
      </c>
      <c r="Q1394" t="s">
        <v>254</v>
      </c>
      <c r="R1394" t="s">
        <v>255</v>
      </c>
      <c r="S1394" t="s">
        <v>251</v>
      </c>
      <c r="T1394" t="n">
        <v>5</v>
      </c>
    </row>
    <row r="1395" spans="1:20">
      <c r="A1395" s="1" t="n">
        <v>36341</v>
      </c>
      <c r="B1395" t="s">
        <v>258</v>
      </c>
      <c r="C1395" t="n">
        <v>1</v>
      </c>
      <c r="D1395" t="n">
        <v>216</v>
      </c>
      <c r="E1395" t="s">
        <v>286</v>
      </c>
      <c r="F1395" t="n">
        <v>3201</v>
      </c>
      <c r="G1395" t="s">
        <v>250</v>
      </c>
      <c r="H1395" t="s">
        <v>251</v>
      </c>
      <c r="I1395" t="n">
        <v>5</v>
      </c>
      <c r="J1395" t="n">
        <v>515</v>
      </c>
      <c r="K1395" t="s">
        <v>261</v>
      </c>
      <c r="L1395" t="n">
        <v>50</v>
      </c>
      <c r="M1395" t="n">
        <v>0</v>
      </c>
      <c r="N1395" t="n">
        <v>0</v>
      </c>
    </row>
    <row r="1396" spans="1:20">
      <c r="A1396" s="1" t="n">
        <v>36341</v>
      </c>
      <c r="B1396" t="s">
        <v>308</v>
      </c>
      <c r="C1396" t="n">
        <v>906</v>
      </c>
      <c r="D1396" t="n">
        <v>152</v>
      </c>
      <c r="E1396" t="s">
        <v>324</v>
      </c>
      <c r="F1396" t="n">
        <v>3201</v>
      </c>
      <c r="G1396" t="s">
        <v>250</v>
      </c>
      <c r="H1396" t="s">
        <v>251</v>
      </c>
      <c r="I1396" t="n">
        <v>5</v>
      </c>
      <c r="J1396" t="n">
        <v>490</v>
      </c>
      <c r="K1396" t="s">
        <v>266</v>
      </c>
      <c r="L1396" t="n">
        <v>60</v>
      </c>
      <c r="M1396" t="n">
        <v>0</v>
      </c>
      <c r="N1396" t="n">
        <v>0</v>
      </c>
    </row>
    <row r="1397" spans="1:20">
      <c r="A1397" s="1" t="n">
        <v>36341</v>
      </c>
      <c r="B1397" t="s">
        <v>308</v>
      </c>
      <c r="C1397" t="n">
        <v>907</v>
      </c>
      <c r="D1397" t="n">
        <v>152</v>
      </c>
      <c r="E1397" t="s">
        <v>324</v>
      </c>
      <c r="F1397" t="n">
        <v>3201</v>
      </c>
      <c r="G1397" t="s">
        <v>250</v>
      </c>
      <c r="H1397" t="s">
        <v>251</v>
      </c>
      <c r="I1397" t="n">
        <v>5</v>
      </c>
      <c r="J1397" t="n">
        <v>490</v>
      </c>
      <c r="K1397" t="s">
        <v>266</v>
      </c>
      <c r="L1397" t="n">
        <v>20</v>
      </c>
      <c r="M1397" t="n">
        <v>0</v>
      </c>
      <c r="N1397" t="n">
        <v>0</v>
      </c>
    </row>
    <row r="1398" spans="1:20">
      <c r="A1398" s="1" t="n">
        <v>36341</v>
      </c>
      <c r="B1398" t="s">
        <v>308</v>
      </c>
      <c r="C1398" t="n">
        <v>908</v>
      </c>
      <c r="D1398" t="n">
        <v>152</v>
      </c>
      <c r="E1398" t="s">
        <v>324</v>
      </c>
      <c r="F1398" t="n">
        <v>3201</v>
      </c>
      <c r="G1398" t="s">
        <v>250</v>
      </c>
      <c r="H1398" t="s">
        <v>251</v>
      </c>
      <c r="I1398" t="n">
        <v>5</v>
      </c>
      <c r="J1398" t="n">
        <v>490</v>
      </c>
      <c r="K1398" t="s">
        <v>266</v>
      </c>
      <c r="L1398" t="n">
        <v>120</v>
      </c>
      <c r="M1398" t="n">
        <v>0</v>
      </c>
      <c r="N1398" t="n">
        <v>0</v>
      </c>
    </row>
    <row r="1399" spans="1:20">
      <c r="A1399" s="1" t="n">
        <v>36341</v>
      </c>
      <c r="B1399" t="s">
        <v>313</v>
      </c>
      <c r="C1399" t="n">
        <v>1</v>
      </c>
      <c r="D1399" t="n">
        <v>20</v>
      </c>
      <c r="E1399" t="s">
        <v>249</v>
      </c>
      <c r="F1399" t="n">
        <v>3201</v>
      </c>
      <c r="G1399" t="s">
        <v>250</v>
      </c>
      <c r="H1399" t="s">
        <v>251</v>
      </c>
      <c r="I1399" t="n">
        <v>5</v>
      </c>
      <c r="J1399" t="n">
        <v>458</v>
      </c>
      <c r="K1399" t="s">
        <v>252</v>
      </c>
      <c r="L1399" t="n">
        <v>150</v>
      </c>
      <c r="M1399" t="n">
        <v>0.21</v>
      </c>
      <c r="N1399" t="n">
        <v>20.2</v>
      </c>
      <c r="O1399" t="s">
        <v>313</v>
      </c>
      <c r="P1399" t="s">
        <v>275</v>
      </c>
      <c r="Q1399" t="s">
        <v>275</v>
      </c>
      <c r="R1399" t="s">
        <v>255</v>
      </c>
      <c r="S1399" t="s">
        <v>251</v>
      </c>
      <c r="T1399" t="n">
        <v>5</v>
      </c>
    </row>
    <row r="1400" spans="1:20">
      <c r="A1400" s="1" t="n">
        <v>36341</v>
      </c>
      <c r="B1400" t="s">
        <v>313</v>
      </c>
      <c r="C1400" t="n">
        <v>2</v>
      </c>
      <c r="D1400" t="n">
        <v>20</v>
      </c>
      <c r="E1400" t="s">
        <v>249</v>
      </c>
      <c r="F1400" t="n">
        <v>3201</v>
      </c>
      <c r="G1400" t="s">
        <v>250</v>
      </c>
      <c r="H1400" t="s">
        <v>251</v>
      </c>
      <c r="I1400" t="n">
        <v>5</v>
      </c>
      <c r="J1400" t="n">
        <v>458</v>
      </c>
      <c r="K1400" t="s">
        <v>252</v>
      </c>
      <c r="L1400" t="n">
        <v>300</v>
      </c>
      <c r="M1400" t="n">
        <v>0.07000000000000001</v>
      </c>
      <c r="N1400" t="n">
        <v>41.5</v>
      </c>
      <c r="O1400" t="s">
        <v>313</v>
      </c>
      <c r="P1400" t="s">
        <v>275</v>
      </c>
      <c r="Q1400" t="s">
        <v>275</v>
      </c>
      <c r="R1400" t="s">
        <v>255</v>
      </c>
      <c r="S1400" t="s">
        <v>251</v>
      </c>
      <c r="T1400" t="n">
        <v>5</v>
      </c>
    </row>
    <row r="1401" spans="1:20">
      <c r="A1401" s="1" t="n">
        <v>36341</v>
      </c>
      <c r="B1401" t="s">
        <v>313</v>
      </c>
      <c r="C1401" t="n">
        <v>3</v>
      </c>
      <c r="D1401" t="n">
        <v>20</v>
      </c>
      <c r="E1401" t="s">
        <v>249</v>
      </c>
      <c r="F1401" t="n">
        <v>3201</v>
      </c>
      <c r="G1401" t="s">
        <v>250</v>
      </c>
      <c r="H1401" t="s">
        <v>251</v>
      </c>
      <c r="I1401" t="n">
        <v>5</v>
      </c>
      <c r="J1401" t="n">
        <v>458</v>
      </c>
      <c r="K1401" t="s">
        <v>252</v>
      </c>
      <c r="L1401" t="n">
        <v>90</v>
      </c>
      <c r="M1401" t="n">
        <v>0.06</v>
      </c>
      <c r="N1401" t="n">
        <v>40</v>
      </c>
      <c r="O1401" t="s">
        <v>313</v>
      </c>
      <c r="P1401" t="s">
        <v>275</v>
      </c>
      <c r="Q1401" t="s">
        <v>275</v>
      </c>
      <c r="R1401" t="s">
        <v>255</v>
      </c>
      <c r="S1401" t="s">
        <v>251</v>
      </c>
      <c r="T1401" t="n">
        <v>5</v>
      </c>
    </row>
    <row r="1402" spans="1:20">
      <c r="A1402" s="1" t="n">
        <v>36341</v>
      </c>
      <c r="B1402" t="s">
        <v>313</v>
      </c>
      <c r="C1402" t="n">
        <v>4</v>
      </c>
      <c r="D1402" t="n">
        <v>20</v>
      </c>
      <c r="E1402" t="s">
        <v>249</v>
      </c>
      <c r="F1402" t="n">
        <v>3201</v>
      </c>
      <c r="G1402" t="s">
        <v>250</v>
      </c>
      <c r="H1402" t="s">
        <v>251</v>
      </c>
      <c r="I1402" t="n">
        <v>5</v>
      </c>
      <c r="J1402" t="n">
        <v>458</v>
      </c>
      <c r="K1402" t="s">
        <v>252</v>
      </c>
      <c r="L1402" t="n">
        <v>324</v>
      </c>
      <c r="M1402" t="n">
        <v>0.22</v>
      </c>
      <c r="N1402" t="n">
        <v>20.3</v>
      </c>
      <c r="O1402" t="s">
        <v>313</v>
      </c>
      <c r="P1402" t="s">
        <v>275</v>
      </c>
      <c r="Q1402" t="s">
        <v>275</v>
      </c>
      <c r="R1402" t="s">
        <v>255</v>
      </c>
      <c r="S1402" t="s">
        <v>251</v>
      </c>
      <c r="T1402" t="n">
        <v>5</v>
      </c>
    </row>
    <row r="1403" spans="1:20">
      <c r="A1403" s="1" t="n">
        <v>36341</v>
      </c>
      <c r="B1403" t="s">
        <v>313</v>
      </c>
      <c r="C1403" t="n">
        <v>5</v>
      </c>
      <c r="D1403" t="n">
        <v>20</v>
      </c>
      <c r="E1403" t="s">
        <v>249</v>
      </c>
      <c r="F1403" t="n">
        <v>3201</v>
      </c>
      <c r="G1403" t="s">
        <v>250</v>
      </c>
      <c r="H1403" t="s">
        <v>251</v>
      </c>
      <c r="I1403" t="n">
        <v>5</v>
      </c>
      <c r="J1403" t="n">
        <v>160</v>
      </c>
      <c r="K1403" t="s">
        <v>280</v>
      </c>
      <c r="L1403" t="n">
        <v>340</v>
      </c>
      <c r="M1403" t="n">
        <v>0.04</v>
      </c>
      <c r="N1403" t="n">
        <v>39.2</v>
      </c>
      <c r="O1403" t="s">
        <v>313</v>
      </c>
      <c r="P1403" t="s">
        <v>275</v>
      </c>
      <c r="Q1403" t="s">
        <v>275</v>
      </c>
      <c r="R1403" t="s">
        <v>255</v>
      </c>
      <c r="S1403" t="s">
        <v>251</v>
      </c>
      <c r="T1403" t="n">
        <v>5</v>
      </c>
    </row>
    <row r="1404" spans="1:20">
      <c r="A1404" s="1" t="n">
        <v>36341</v>
      </c>
      <c r="B1404" t="s">
        <v>313</v>
      </c>
      <c r="C1404" t="n">
        <v>6</v>
      </c>
      <c r="D1404" t="n">
        <v>20</v>
      </c>
      <c r="E1404" t="s">
        <v>249</v>
      </c>
      <c r="F1404" t="n">
        <v>3201</v>
      </c>
      <c r="G1404" t="s">
        <v>250</v>
      </c>
      <c r="H1404" t="s">
        <v>251</v>
      </c>
      <c r="I1404" t="n">
        <v>5</v>
      </c>
      <c r="J1404" t="n">
        <v>160</v>
      </c>
      <c r="K1404" t="s">
        <v>280</v>
      </c>
      <c r="L1404" t="n">
        <v>369</v>
      </c>
      <c r="M1404" t="n">
        <v>0.02</v>
      </c>
      <c r="N1404" t="n">
        <v>55.7</v>
      </c>
      <c r="O1404" t="s">
        <v>313</v>
      </c>
      <c r="P1404" t="s">
        <v>275</v>
      </c>
      <c r="Q1404" t="s">
        <v>275</v>
      </c>
      <c r="R1404" t="s">
        <v>255</v>
      </c>
      <c r="S1404" t="s">
        <v>251</v>
      </c>
      <c r="T1404" t="n">
        <v>5</v>
      </c>
    </row>
    <row r="1405" spans="1:20">
      <c r="A1405" s="1" t="n">
        <v>36372</v>
      </c>
      <c r="B1405" t="s">
        <v>248</v>
      </c>
      <c r="C1405" t="n">
        <v>5</v>
      </c>
      <c r="D1405" t="n">
        <v>20</v>
      </c>
      <c r="E1405" t="s">
        <v>249</v>
      </c>
      <c r="F1405" t="n">
        <v>3201</v>
      </c>
      <c r="G1405" t="s">
        <v>250</v>
      </c>
      <c r="H1405" t="s">
        <v>251</v>
      </c>
      <c r="I1405" t="n">
        <v>5</v>
      </c>
      <c r="J1405" t="n">
        <v>280</v>
      </c>
      <c r="K1405" t="s">
        <v>273</v>
      </c>
      <c r="L1405" t="n">
        <v>582</v>
      </c>
      <c r="M1405" t="n">
        <v>0.03</v>
      </c>
      <c r="N1405" t="n">
        <v>39.2</v>
      </c>
      <c r="O1405" t="s">
        <v>253</v>
      </c>
      <c r="P1405" t="s">
        <v>254</v>
      </c>
      <c r="Q1405" t="s">
        <v>254</v>
      </c>
      <c r="R1405" t="s">
        <v>255</v>
      </c>
      <c r="S1405" t="s">
        <v>251</v>
      </c>
      <c r="T1405" t="n">
        <v>5</v>
      </c>
    </row>
    <row r="1406" spans="1:20">
      <c r="A1406" s="1" t="n">
        <v>36372</v>
      </c>
      <c r="B1406" t="s">
        <v>248</v>
      </c>
      <c r="C1406" t="n">
        <v>883</v>
      </c>
      <c r="D1406" t="n">
        <v>510</v>
      </c>
      <c r="E1406" t="s">
        <v>277</v>
      </c>
      <c r="F1406" t="n">
        <v>3201</v>
      </c>
      <c r="G1406" t="s">
        <v>250</v>
      </c>
      <c r="H1406" t="s">
        <v>251</v>
      </c>
      <c r="I1406" t="n">
        <v>5</v>
      </c>
      <c r="J1406" t="n">
        <v>458</v>
      </c>
      <c r="K1406" t="s">
        <v>252</v>
      </c>
      <c r="L1406" t="n">
        <v>150</v>
      </c>
      <c r="M1406" t="n">
        <v>1.5</v>
      </c>
      <c r="N1406" t="n">
        <v>0</v>
      </c>
    </row>
    <row r="1407" spans="1:20">
      <c r="A1407" s="1" t="n">
        <v>36372</v>
      </c>
      <c r="B1407" t="s">
        <v>258</v>
      </c>
      <c r="C1407" t="n">
        <v>1</v>
      </c>
      <c r="D1407" t="n">
        <v>216</v>
      </c>
      <c r="E1407" t="s">
        <v>286</v>
      </c>
      <c r="F1407" t="n">
        <v>3201</v>
      </c>
      <c r="G1407" t="s">
        <v>250</v>
      </c>
      <c r="H1407" t="s">
        <v>251</v>
      </c>
      <c r="I1407" t="n">
        <v>5</v>
      </c>
      <c r="J1407" t="n">
        <v>515</v>
      </c>
      <c r="K1407" t="s">
        <v>261</v>
      </c>
      <c r="L1407" t="n">
        <v>305</v>
      </c>
      <c r="M1407" t="n">
        <v>0</v>
      </c>
      <c r="N1407" t="n">
        <v>0</v>
      </c>
    </row>
    <row r="1408" spans="1:20">
      <c r="A1408" s="1" t="n">
        <v>36372</v>
      </c>
      <c r="B1408" t="s">
        <v>308</v>
      </c>
      <c r="C1408" t="n">
        <v>863</v>
      </c>
      <c r="D1408" t="n">
        <v>152</v>
      </c>
      <c r="E1408" t="s">
        <v>324</v>
      </c>
      <c r="F1408" t="n">
        <v>3201</v>
      </c>
      <c r="G1408" t="s">
        <v>250</v>
      </c>
      <c r="H1408" t="s">
        <v>251</v>
      </c>
      <c r="I1408" t="n">
        <v>5</v>
      </c>
      <c r="J1408" t="n">
        <v>490</v>
      </c>
      <c r="K1408" t="s">
        <v>266</v>
      </c>
      <c r="L1408" t="n">
        <v>30</v>
      </c>
      <c r="M1408" t="n">
        <v>0</v>
      </c>
      <c r="N1408" t="n">
        <v>0</v>
      </c>
    </row>
    <row r="1409" spans="1:20">
      <c r="A1409" s="1" t="n">
        <v>36372</v>
      </c>
      <c r="B1409" t="s">
        <v>308</v>
      </c>
      <c r="C1409" t="n">
        <v>867</v>
      </c>
      <c r="D1409" t="n">
        <v>152</v>
      </c>
      <c r="E1409" t="s">
        <v>324</v>
      </c>
      <c r="F1409" t="n">
        <v>3201</v>
      </c>
      <c r="G1409" t="s">
        <v>250</v>
      </c>
      <c r="H1409" t="s">
        <v>251</v>
      </c>
      <c r="I1409" t="n">
        <v>5</v>
      </c>
      <c r="J1409" t="n">
        <v>515</v>
      </c>
      <c r="K1409" t="s">
        <v>261</v>
      </c>
      <c r="L1409" t="n">
        <v>55</v>
      </c>
      <c r="M1409" t="n">
        <v>0</v>
      </c>
      <c r="N1409" t="n">
        <v>0</v>
      </c>
    </row>
    <row r="1410" spans="1:20">
      <c r="A1410" s="1" t="n">
        <v>36372</v>
      </c>
      <c r="B1410" t="s">
        <v>319</v>
      </c>
      <c r="C1410" t="n">
        <v>27</v>
      </c>
      <c r="D1410" t="n">
        <v>213</v>
      </c>
      <c r="E1410" t="s">
        <v>256</v>
      </c>
      <c r="F1410" t="n">
        <v>3201</v>
      </c>
      <c r="G1410" t="s">
        <v>250</v>
      </c>
      <c r="H1410" t="s">
        <v>251</v>
      </c>
      <c r="I1410" t="n">
        <v>5</v>
      </c>
      <c r="J1410" t="n">
        <v>515</v>
      </c>
      <c r="K1410" t="s">
        <v>261</v>
      </c>
      <c r="L1410" t="n">
        <v>305</v>
      </c>
      <c r="M1410" t="n">
        <v>0</v>
      </c>
      <c r="N1410" t="n">
        <v>0</v>
      </c>
    </row>
    <row r="1411" spans="1:20">
      <c r="A1411" s="1" t="n">
        <v>36372</v>
      </c>
      <c r="B1411" t="s">
        <v>313</v>
      </c>
      <c r="C1411" t="n">
        <v>1</v>
      </c>
      <c r="D1411" t="n">
        <v>20</v>
      </c>
      <c r="E1411" t="s">
        <v>249</v>
      </c>
      <c r="F1411" t="n">
        <v>3201</v>
      </c>
      <c r="G1411" t="s">
        <v>250</v>
      </c>
      <c r="H1411" t="s">
        <v>251</v>
      </c>
      <c r="I1411" t="n">
        <v>5</v>
      </c>
      <c r="J1411" t="n">
        <v>160</v>
      </c>
      <c r="K1411" t="s">
        <v>280</v>
      </c>
      <c r="L1411" t="n">
        <v>261</v>
      </c>
      <c r="M1411" t="n">
        <v>0.02</v>
      </c>
      <c r="N1411" t="n">
        <v>55.7</v>
      </c>
      <c r="O1411" t="s">
        <v>313</v>
      </c>
      <c r="P1411" t="s">
        <v>275</v>
      </c>
      <c r="Q1411" t="s">
        <v>275</v>
      </c>
      <c r="R1411" t="s">
        <v>255</v>
      </c>
      <c r="S1411" t="s">
        <v>251</v>
      </c>
      <c r="T1411" t="n">
        <v>5</v>
      </c>
    </row>
    <row r="1412" spans="1:20">
      <c r="A1412" s="1" t="n">
        <v>36372</v>
      </c>
      <c r="B1412" t="s">
        <v>313</v>
      </c>
      <c r="C1412" t="n">
        <v>2</v>
      </c>
      <c r="D1412" t="n">
        <v>20</v>
      </c>
      <c r="E1412" t="s">
        <v>249</v>
      </c>
      <c r="F1412" t="n">
        <v>3201</v>
      </c>
      <c r="G1412" t="s">
        <v>250</v>
      </c>
      <c r="H1412" t="s">
        <v>251</v>
      </c>
      <c r="I1412" t="n">
        <v>5</v>
      </c>
      <c r="J1412" t="n">
        <v>458</v>
      </c>
      <c r="K1412" t="s">
        <v>252</v>
      </c>
      <c r="L1412" t="n">
        <v>442</v>
      </c>
      <c r="M1412" t="n">
        <v>0.23</v>
      </c>
      <c r="N1412" t="n">
        <v>20.6</v>
      </c>
      <c r="O1412" t="s">
        <v>313</v>
      </c>
      <c r="P1412" t="s">
        <v>275</v>
      </c>
      <c r="Q1412" t="s">
        <v>275</v>
      </c>
      <c r="R1412" t="s">
        <v>255</v>
      </c>
      <c r="S1412" t="s">
        <v>251</v>
      </c>
      <c r="T1412" t="n">
        <v>5</v>
      </c>
    </row>
    <row r="1413" spans="1:20">
      <c r="A1413" s="1" t="n">
        <v>36372</v>
      </c>
      <c r="B1413" t="s">
        <v>313</v>
      </c>
      <c r="C1413" t="n">
        <v>3</v>
      </c>
      <c r="D1413" t="n">
        <v>20</v>
      </c>
      <c r="E1413" t="s">
        <v>249</v>
      </c>
      <c r="F1413" t="n">
        <v>3201</v>
      </c>
      <c r="G1413" t="s">
        <v>250</v>
      </c>
      <c r="H1413" t="s">
        <v>251</v>
      </c>
      <c r="I1413" t="n">
        <v>5</v>
      </c>
      <c r="J1413" t="n">
        <v>160</v>
      </c>
      <c r="K1413" t="s">
        <v>280</v>
      </c>
      <c r="L1413" t="n">
        <v>683</v>
      </c>
      <c r="M1413" t="n">
        <v>0.01</v>
      </c>
      <c r="N1413" t="n">
        <v>54.8</v>
      </c>
      <c r="O1413" t="s">
        <v>313</v>
      </c>
      <c r="P1413" t="s">
        <v>275</v>
      </c>
      <c r="Q1413" t="s">
        <v>275</v>
      </c>
      <c r="R1413" t="s">
        <v>255</v>
      </c>
      <c r="S1413" t="s">
        <v>251</v>
      </c>
      <c r="T1413" t="n">
        <v>5</v>
      </c>
    </row>
    <row r="1414" spans="1:20">
      <c r="A1414" s="1" t="n">
        <v>36403</v>
      </c>
      <c r="B1414" t="s">
        <v>248</v>
      </c>
      <c r="C1414" t="n">
        <v>8</v>
      </c>
      <c r="D1414" t="n">
        <v>20</v>
      </c>
      <c r="E1414" t="s">
        <v>249</v>
      </c>
      <c r="F1414" t="n">
        <v>3201</v>
      </c>
      <c r="G1414" t="s">
        <v>250</v>
      </c>
      <c r="H1414" t="s">
        <v>251</v>
      </c>
      <c r="I1414" t="n">
        <v>5</v>
      </c>
      <c r="J1414" t="n">
        <v>458</v>
      </c>
      <c r="K1414" t="s">
        <v>252</v>
      </c>
      <c r="L1414" t="n">
        <v>197</v>
      </c>
      <c r="M1414" t="n">
        <v>0.09</v>
      </c>
      <c r="N1414" t="n">
        <v>34.8</v>
      </c>
      <c r="O1414" t="s">
        <v>253</v>
      </c>
      <c r="P1414" t="s">
        <v>254</v>
      </c>
      <c r="Q1414" t="s">
        <v>254</v>
      </c>
      <c r="R1414" t="s">
        <v>255</v>
      </c>
      <c r="S1414" t="s">
        <v>251</v>
      </c>
      <c r="T1414" t="n">
        <v>5</v>
      </c>
    </row>
    <row r="1415" spans="1:20">
      <c r="A1415" s="1" t="n">
        <v>36403</v>
      </c>
      <c r="B1415" t="s">
        <v>248</v>
      </c>
      <c r="C1415" t="n">
        <v>9</v>
      </c>
      <c r="D1415" t="n">
        <v>20</v>
      </c>
      <c r="E1415" t="s">
        <v>249</v>
      </c>
      <c r="F1415" t="n">
        <v>3201</v>
      </c>
      <c r="G1415" t="s">
        <v>250</v>
      </c>
      <c r="H1415" t="s">
        <v>251</v>
      </c>
      <c r="I1415" t="n">
        <v>5</v>
      </c>
      <c r="J1415" t="n">
        <v>945</v>
      </c>
      <c r="K1415" t="s">
        <v>304</v>
      </c>
      <c r="L1415" t="n">
        <v>407</v>
      </c>
      <c r="M1415" t="n">
        <v>0.07000000000000001</v>
      </c>
      <c r="N1415" t="n">
        <v>36.2</v>
      </c>
      <c r="O1415" t="s">
        <v>253</v>
      </c>
      <c r="P1415" t="s">
        <v>254</v>
      </c>
      <c r="Q1415" t="s">
        <v>254</v>
      </c>
      <c r="R1415" t="s">
        <v>255</v>
      </c>
      <c r="S1415" t="s">
        <v>251</v>
      </c>
      <c r="T1415" t="n">
        <v>5</v>
      </c>
    </row>
    <row r="1416" spans="1:20">
      <c r="A1416" s="1" t="n">
        <v>36403</v>
      </c>
      <c r="B1416" t="s">
        <v>248</v>
      </c>
      <c r="C1416" t="n">
        <v>10</v>
      </c>
      <c r="D1416" t="n">
        <v>20</v>
      </c>
      <c r="E1416" t="s">
        <v>249</v>
      </c>
      <c r="F1416" t="n">
        <v>3201</v>
      </c>
      <c r="G1416" t="s">
        <v>250</v>
      </c>
      <c r="H1416" t="s">
        <v>251</v>
      </c>
      <c r="I1416" t="n">
        <v>5</v>
      </c>
      <c r="J1416" t="n">
        <v>280</v>
      </c>
      <c r="K1416" t="s">
        <v>273</v>
      </c>
      <c r="L1416" t="n">
        <v>599</v>
      </c>
      <c r="M1416" t="n">
        <v>0.06</v>
      </c>
      <c r="N1416" t="n">
        <v>39.1</v>
      </c>
      <c r="O1416" t="s">
        <v>253</v>
      </c>
      <c r="P1416" t="s">
        <v>254</v>
      </c>
      <c r="Q1416" t="s">
        <v>254</v>
      </c>
      <c r="R1416" t="s">
        <v>255</v>
      </c>
      <c r="S1416" t="s">
        <v>251</v>
      </c>
      <c r="T1416" t="n">
        <v>5</v>
      </c>
    </row>
    <row r="1417" spans="1:20">
      <c r="A1417" s="1" t="n">
        <v>36403</v>
      </c>
      <c r="B1417" t="s">
        <v>248</v>
      </c>
      <c r="C1417" t="n">
        <v>11</v>
      </c>
      <c r="D1417" t="n">
        <v>20</v>
      </c>
      <c r="E1417" t="s">
        <v>249</v>
      </c>
      <c r="F1417" t="n">
        <v>3201</v>
      </c>
      <c r="G1417" t="s">
        <v>250</v>
      </c>
      <c r="H1417" t="s">
        <v>251</v>
      </c>
      <c r="I1417" t="n">
        <v>5</v>
      </c>
      <c r="J1417" t="n">
        <v>458</v>
      </c>
      <c r="K1417" t="s">
        <v>252</v>
      </c>
      <c r="L1417" t="n">
        <v>403</v>
      </c>
      <c r="M1417" t="n">
        <v>0.07000000000000001</v>
      </c>
      <c r="N1417" t="n">
        <v>32</v>
      </c>
      <c r="O1417" t="s">
        <v>253</v>
      </c>
      <c r="P1417" t="s">
        <v>254</v>
      </c>
      <c r="Q1417" t="s">
        <v>254</v>
      </c>
      <c r="R1417" t="s">
        <v>255</v>
      </c>
      <c r="S1417" t="s">
        <v>251</v>
      </c>
      <c r="T1417" t="n">
        <v>5</v>
      </c>
    </row>
    <row r="1418" spans="1:20">
      <c r="A1418" s="1" t="n">
        <v>36403</v>
      </c>
      <c r="B1418" t="s">
        <v>248</v>
      </c>
      <c r="C1418" t="n">
        <v>12</v>
      </c>
      <c r="D1418" t="n">
        <v>20</v>
      </c>
      <c r="E1418" t="s">
        <v>249</v>
      </c>
      <c r="F1418" t="n">
        <v>3201</v>
      </c>
      <c r="G1418" t="s">
        <v>250</v>
      </c>
      <c r="H1418" t="s">
        <v>251</v>
      </c>
      <c r="I1418" t="n">
        <v>5</v>
      </c>
      <c r="J1418" t="n">
        <v>458</v>
      </c>
      <c r="K1418" t="s">
        <v>252</v>
      </c>
      <c r="L1418" t="n">
        <v>200</v>
      </c>
      <c r="M1418" t="n">
        <v>0.01</v>
      </c>
      <c r="N1418" t="n">
        <v>45</v>
      </c>
      <c r="O1418" t="s">
        <v>253</v>
      </c>
      <c r="P1418" t="s">
        <v>254</v>
      </c>
      <c r="Q1418" t="s">
        <v>254</v>
      </c>
      <c r="R1418" t="s">
        <v>255</v>
      </c>
      <c r="S1418" t="s">
        <v>251</v>
      </c>
      <c r="T1418" t="n">
        <v>5</v>
      </c>
    </row>
    <row r="1419" spans="1:20">
      <c r="A1419" s="1" t="n">
        <v>36403</v>
      </c>
      <c r="B1419" t="s">
        <v>248</v>
      </c>
      <c r="C1419" t="n">
        <v>49</v>
      </c>
      <c r="D1419" t="n">
        <v>508</v>
      </c>
      <c r="E1419" t="s">
        <v>268</v>
      </c>
      <c r="F1419" t="n">
        <v>3201</v>
      </c>
      <c r="G1419" t="s">
        <v>250</v>
      </c>
      <c r="H1419" t="s">
        <v>251</v>
      </c>
      <c r="I1419" t="n">
        <v>5</v>
      </c>
      <c r="J1419" t="n">
        <v>458</v>
      </c>
      <c r="K1419" t="s">
        <v>252</v>
      </c>
      <c r="L1419" t="n">
        <v>180</v>
      </c>
      <c r="M1419" t="n">
        <v>0.17</v>
      </c>
      <c r="N1419" t="n">
        <v>0</v>
      </c>
    </row>
    <row r="1420" spans="1:20">
      <c r="A1420" s="1" t="n">
        <v>36403</v>
      </c>
      <c r="B1420" t="s">
        <v>248</v>
      </c>
      <c r="C1420" t="n">
        <v>50</v>
      </c>
      <c r="D1420" t="n">
        <v>508</v>
      </c>
      <c r="E1420" t="s">
        <v>268</v>
      </c>
      <c r="F1420" t="n">
        <v>3201</v>
      </c>
      <c r="G1420" t="s">
        <v>250</v>
      </c>
      <c r="H1420" t="s">
        <v>251</v>
      </c>
      <c r="I1420" t="n">
        <v>5</v>
      </c>
      <c r="J1420" t="n">
        <v>458</v>
      </c>
      <c r="K1420" t="s">
        <v>252</v>
      </c>
      <c r="L1420" t="n">
        <v>105</v>
      </c>
      <c r="M1420" t="n">
        <v>0.17</v>
      </c>
      <c r="N1420" t="n">
        <v>0</v>
      </c>
    </row>
    <row r="1421" spans="1:20">
      <c r="A1421" s="1" t="n">
        <v>36403</v>
      </c>
      <c r="B1421" t="s">
        <v>258</v>
      </c>
      <c r="C1421" t="n">
        <v>1</v>
      </c>
      <c r="D1421" t="n">
        <v>216</v>
      </c>
      <c r="E1421" t="s">
        <v>286</v>
      </c>
      <c r="F1421" t="n">
        <v>3201</v>
      </c>
      <c r="G1421" t="s">
        <v>250</v>
      </c>
      <c r="H1421" t="s">
        <v>251</v>
      </c>
      <c r="I1421" t="n">
        <v>5</v>
      </c>
      <c r="J1421" t="n">
        <v>595</v>
      </c>
      <c r="K1421" t="s">
        <v>290</v>
      </c>
      <c r="L1421" t="n">
        <v>242</v>
      </c>
      <c r="M1421" t="n">
        <v>0</v>
      </c>
      <c r="N1421" t="n">
        <v>0</v>
      </c>
    </row>
    <row r="1422" spans="1:20">
      <c r="A1422" s="1" t="n">
        <v>36403</v>
      </c>
      <c r="B1422" t="s">
        <v>258</v>
      </c>
      <c r="C1422" t="n">
        <v>2</v>
      </c>
      <c r="D1422" t="n">
        <v>216</v>
      </c>
      <c r="E1422" t="s">
        <v>286</v>
      </c>
      <c r="F1422" t="n">
        <v>3201</v>
      </c>
      <c r="G1422" t="s">
        <v>250</v>
      </c>
      <c r="H1422" t="s">
        <v>251</v>
      </c>
      <c r="I1422" t="n">
        <v>5</v>
      </c>
      <c r="J1422" t="n">
        <v>515</v>
      </c>
      <c r="K1422" t="s">
        <v>261</v>
      </c>
      <c r="L1422" t="n">
        <v>151</v>
      </c>
      <c r="M1422" t="n">
        <v>0</v>
      </c>
      <c r="N1422" t="n">
        <v>0</v>
      </c>
    </row>
    <row r="1423" spans="1:20">
      <c r="A1423" s="1" t="n">
        <v>36403</v>
      </c>
      <c r="B1423" t="s">
        <v>308</v>
      </c>
      <c r="C1423" t="n">
        <v>835</v>
      </c>
      <c r="D1423" t="n">
        <v>152</v>
      </c>
      <c r="E1423" t="s">
        <v>324</v>
      </c>
      <c r="F1423" t="n">
        <v>3201</v>
      </c>
      <c r="G1423" t="s">
        <v>250</v>
      </c>
      <c r="H1423" t="s">
        <v>251</v>
      </c>
      <c r="I1423" t="n">
        <v>5</v>
      </c>
      <c r="J1423" t="n">
        <v>490</v>
      </c>
      <c r="K1423" t="s">
        <v>266</v>
      </c>
      <c r="L1423" t="n">
        <v>10</v>
      </c>
      <c r="M1423" t="n">
        <v>0</v>
      </c>
      <c r="N1423" t="n">
        <v>0</v>
      </c>
    </row>
    <row r="1424" spans="1:20">
      <c r="A1424" s="1" t="n">
        <v>36403</v>
      </c>
      <c r="B1424" t="s">
        <v>308</v>
      </c>
      <c r="C1424" t="n">
        <v>836</v>
      </c>
      <c r="D1424" t="n">
        <v>152</v>
      </c>
      <c r="E1424" t="s">
        <v>324</v>
      </c>
      <c r="F1424" t="n">
        <v>3201</v>
      </c>
      <c r="G1424" t="s">
        <v>250</v>
      </c>
      <c r="H1424" t="s">
        <v>251</v>
      </c>
      <c r="I1424" t="n">
        <v>5</v>
      </c>
      <c r="J1424" t="n">
        <v>515</v>
      </c>
      <c r="K1424" t="s">
        <v>261</v>
      </c>
      <c r="L1424" t="n">
        <v>65</v>
      </c>
      <c r="M1424" t="n">
        <v>0</v>
      </c>
      <c r="N1424" t="n">
        <v>0</v>
      </c>
    </row>
    <row r="1425" spans="1:20">
      <c r="A1425" s="1" t="n">
        <v>36403</v>
      </c>
      <c r="B1425" t="s">
        <v>308</v>
      </c>
      <c r="C1425" t="n">
        <v>837</v>
      </c>
      <c r="D1425" t="n">
        <v>152</v>
      </c>
      <c r="E1425" t="s">
        <v>324</v>
      </c>
      <c r="F1425" t="n">
        <v>3201</v>
      </c>
      <c r="G1425" t="s">
        <v>250</v>
      </c>
      <c r="H1425" t="s">
        <v>251</v>
      </c>
      <c r="I1425" t="n">
        <v>5</v>
      </c>
      <c r="J1425" t="n">
        <v>515</v>
      </c>
      <c r="K1425" t="s">
        <v>261</v>
      </c>
      <c r="L1425" t="n">
        <v>107</v>
      </c>
      <c r="M1425" t="n">
        <v>0</v>
      </c>
      <c r="N1425" t="n">
        <v>0</v>
      </c>
    </row>
    <row r="1426" spans="1:20">
      <c r="A1426" s="1" t="n">
        <v>36403</v>
      </c>
      <c r="B1426" t="s">
        <v>308</v>
      </c>
      <c r="C1426" t="n">
        <v>838</v>
      </c>
      <c r="D1426" t="n">
        <v>152</v>
      </c>
      <c r="E1426" t="s">
        <v>324</v>
      </c>
      <c r="F1426" t="n">
        <v>3201</v>
      </c>
      <c r="G1426" t="s">
        <v>250</v>
      </c>
      <c r="H1426" t="s">
        <v>251</v>
      </c>
      <c r="I1426" t="n">
        <v>5</v>
      </c>
      <c r="J1426" t="n">
        <v>515</v>
      </c>
      <c r="K1426" t="s">
        <v>261</v>
      </c>
      <c r="L1426" t="n">
        <v>65</v>
      </c>
      <c r="M1426" t="n">
        <v>0</v>
      </c>
      <c r="N1426" t="n">
        <v>0</v>
      </c>
    </row>
    <row r="1427" spans="1:20">
      <c r="A1427" s="1" t="n">
        <v>36403</v>
      </c>
      <c r="B1427" t="s">
        <v>308</v>
      </c>
      <c r="C1427" t="n">
        <v>839</v>
      </c>
      <c r="D1427" t="n">
        <v>152</v>
      </c>
      <c r="E1427" t="s">
        <v>324</v>
      </c>
      <c r="F1427" t="n">
        <v>3201</v>
      </c>
      <c r="G1427" t="s">
        <v>250</v>
      </c>
      <c r="H1427" t="s">
        <v>251</v>
      </c>
      <c r="I1427" t="n">
        <v>5</v>
      </c>
      <c r="J1427" t="n">
        <v>515</v>
      </c>
      <c r="K1427" t="s">
        <v>261</v>
      </c>
      <c r="L1427" t="n">
        <v>107</v>
      </c>
      <c r="M1427" t="n">
        <v>0</v>
      </c>
      <c r="N1427" t="n">
        <v>0</v>
      </c>
    </row>
    <row r="1428" spans="1:20">
      <c r="A1428" s="1" t="n">
        <v>36403</v>
      </c>
      <c r="B1428" t="s">
        <v>313</v>
      </c>
      <c r="C1428" t="n">
        <v>1</v>
      </c>
      <c r="D1428" t="n">
        <v>20</v>
      </c>
      <c r="E1428" t="s">
        <v>249</v>
      </c>
      <c r="F1428" t="n">
        <v>3201</v>
      </c>
      <c r="G1428" t="s">
        <v>250</v>
      </c>
      <c r="H1428" t="s">
        <v>251</v>
      </c>
      <c r="I1428" t="n">
        <v>5</v>
      </c>
      <c r="J1428" t="n">
        <v>458</v>
      </c>
      <c r="K1428" t="s">
        <v>252</v>
      </c>
      <c r="L1428" t="n">
        <v>413</v>
      </c>
      <c r="M1428" t="n">
        <v>0.21</v>
      </c>
      <c r="N1428" t="n">
        <v>20.2</v>
      </c>
      <c r="O1428" t="s">
        <v>313</v>
      </c>
      <c r="P1428" t="s">
        <v>275</v>
      </c>
      <c r="Q1428" t="s">
        <v>275</v>
      </c>
      <c r="R1428" t="s">
        <v>255</v>
      </c>
      <c r="S1428" t="s">
        <v>251</v>
      </c>
      <c r="T1428" t="n">
        <v>5</v>
      </c>
    </row>
    <row r="1429" spans="1:20">
      <c r="A1429" s="1" t="n">
        <v>36403</v>
      </c>
      <c r="B1429" t="s">
        <v>313</v>
      </c>
      <c r="C1429" t="n">
        <v>2</v>
      </c>
      <c r="D1429" t="n">
        <v>20</v>
      </c>
      <c r="E1429" t="s">
        <v>249</v>
      </c>
      <c r="F1429" t="n">
        <v>3201</v>
      </c>
      <c r="G1429" t="s">
        <v>250</v>
      </c>
      <c r="H1429" t="s">
        <v>251</v>
      </c>
      <c r="I1429" t="n">
        <v>5</v>
      </c>
      <c r="J1429" t="n">
        <v>160</v>
      </c>
      <c r="K1429" t="s">
        <v>280</v>
      </c>
      <c r="L1429" t="n">
        <v>101</v>
      </c>
      <c r="M1429" t="n">
        <v>0.04</v>
      </c>
      <c r="N1429" t="n">
        <v>40</v>
      </c>
      <c r="O1429" t="s">
        <v>313</v>
      </c>
      <c r="P1429" t="s">
        <v>275</v>
      </c>
      <c r="Q1429" t="s">
        <v>275</v>
      </c>
      <c r="R1429" t="s">
        <v>255</v>
      </c>
      <c r="S1429" t="s">
        <v>251</v>
      </c>
      <c r="T1429" t="n">
        <v>5</v>
      </c>
    </row>
    <row r="1430" spans="1:20">
      <c r="A1430" s="1" t="n">
        <v>36403</v>
      </c>
      <c r="B1430" t="s">
        <v>313</v>
      </c>
      <c r="C1430" t="n">
        <v>3</v>
      </c>
      <c r="D1430" t="n">
        <v>20</v>
      </c>
      <c r="E1430" t="s">
        <v>249</v>
      </c>
      <c r="F1430" t="n">
        <v>3201</v>
      </c>
      <c r="G1430" t="s">
        <v>250</v>
      </c>
      <c r="H1430" t="s">
        <v>251</v>
      </c>
      <c r="I1430" t="n">
        <v>5</v>
      </c>
      <c r="J1430" t="n">
        <v>280</v>
      </c>
      <c r="K1430" t="s">
        <v>273</v>
      </c>
      <c r="L1430" t="n">
        <v>424</v>
      </c>
      <c r="M1430" t="n">
        <v>0.21</v>
      </c>
      <c r="N1430" t="n">
        <v>21.4</v>
      </c>
      <c r="O1430" t="s">
        <v>313</v>
      </c>
      <c r="P1430" t="s">
        <v>275</v>
      </c>
      <c r="Q1430" t="s">
        <v>275</v>
      </c>
      <c r="R1430" t="s">
        <v>255</v>
      </c>
      <c r="S1430" t="s">
        <v>251</v>
      </c>
      <c r="T1430" t="n">
        <v>5</v>
      </c>
    </row>
    <row r="1431" spans="1:20">
      <c r="A1431" s="1" t="n">
        <v>36403</v>
      </c>
      <c r="B1431" t="s">
        <v>313</v>
      </c>
      <c r="C1431" t="n">
        <v>4</v>
      </c>
      <c r="D1431" t="n">
        <v>20</v>
      </c>
      <c r="E1431" t="s">
        <v>249</v>
      </c>
      <c r="F1431" t="n">
        <v>3201</v>
      </c>
      <c r="G1431" t="s">
        <v>250</v>
      </c>
      <c r="H1431" t="s">
        <v>251</v>
      </c>
      <c r="I1431" t="n">
        <v>5</v>
      </c>
      <c r="J1431" t="n">
        <v>458</v>
      </c>
      <c r="K1431" t="s">
        <v>252</v>
      </c>
      <c r="L1431" t="n">
        <v>147</v>
      </c>
      <c r="M1431" t="n">
        <v>0.1</v>
      </c>
      <c r="N1431" t="n">
        <v>40.5</v>
      </c>
      <c r="O1431" t="s">
        <v>313</v>
      </c>
      <c r="P1431" t="s">
        <v>275</v>
      </c>
      <c r="Q1431" t="s">
        <v>275</v>
      </c>
      <c r="R1431" t="s">
        <v>255</v>
      </c>
      <c r="S1431" t="s">
        <v>251</v>
      </c>
      <c r="T1431" t="n">
        <v>5</v>
      </c>
    </row>
    <row r="1432" spans="1:20">
      <c r="A1432" s="1" t="n">
        <v>36403</v>
      </c>
      <c r="B1432" t="s">
        <v>313</v>
      </c>
      <c r="C1432" t="n">
        <v>5</v>
      </c>
      <c r="D1432" t="n">
        <v>20</v>
      </c>
      <c r="E1432" t="s">
        <v>249</v>
      </c>
      <c r="F1432" t="n">
        <v>3201</v>
      </c>
      <c r="G1432" t="s">
        <v>250</v>
      </c>
      <c r="H1432" t="s">
        <v>251</v>
      </c>
      <c r="I1432" t="n">
        <v>5</v>
      </c>
      <c r="J1432" t="n">
        <v>458</v>
      </c>
      <c r="K1432" t="s">
        <v>252</v>
      </c>
      <c r="L1432" t="n">
        <v>92</v>
      </c>
      <c r="M1432" t="n">
        <v>0.07000000000000001</v>
      </c>
      <c r="N1432" t="n">
        <v>40.7</v>
      </c>
      <c r="O1432" t="s">
        <v>313</v>
      </c>
      <c r="P1432" t="s">
        <v>275</v>
      </c>
      <c r="Q1432" t="s">
        <v>275</v>
      </c>
      <c r="R1432" t="s">
        <v>255</v>
      </c>
      <c r="S1432" t="s">
        <v>251</v>
      </c>
      <c r="T1432" t="n">
        <v>5</v>
      </c>
    </row>
    <row r="1433" spans="1:20">
      <c r="A1433" s="1" t="n">
        <v>36403</v>
      </c>
      <c r="B1433" t="s">
        <v>313</v>
      </c>
      <c r="C1433" t="n">
        <v>6</v>
      </c>
      <c r="D1433" t="n">
        <v>20</v>
      </c>
      <c r="E1433" t="s">
        <v>249</v>
      </c>
      <c r="F1433" t="n">
        <v>3201</v>
      </c>
      <c r="G1433" t="s">
        <v>250</v>
      </c>
      <c r="H1433" t="s">
        <v>251</v>
      </c>
      <c r="I1433" t="n">
        <v>5</v>
      </c>
      <c r="J1433" t="n">
        <v>458</v>
      </c>
      <c r="K1433" t="s">
        <v>252</v>
      </c>
      <c r="L1433" t="n">
        <v>58</v>
      </c>
      <c r="M1433" t="n">
        <v>0.06</v>
      </c>
      <c r="N1433" t="n">
        <v>41.3</v>
      </c>
      <c r="O1433" t="s">
        <v>313</v>
      </c>
      <c r="P1433" t="s">
        <v>275</v>
      </c>
      <c r="Q1433" t="s">
        <v>275</v>
      </c>
      <c r="R1433" t="s">
        <v>255</v>
      </c>
      <c r="S1433" t="s">
        <v>251</v>
      </c>
      <c r="T1433" t="n">
        <v>5</v>
      </c>
    </row>
    <row r="1434" spans="1:20">
      <c r="A1434" s="1" t="n">
        <v>36433</v>
      </c>
      <c r="B1434" t="s">
        <v>248</v>
      </c>
      <c r="C1434" t="n">
        <v>10</v>
      </c>
      <c r="D1434" t="n">
        <v>20</v>
      </c>
      <c r="E1434" t="s">
        <v>249</v>
      </c>
      <c r="F1434" t="n">
        <v>3201</v>
      </c>
      <c r="G1434" t="s">
        <v>250</v>
      </c>
      <c r="H1434" t="s">
        <v>251</v>
      </c>
      <c r="I1434" t="n">
        <v>5</v>
      </c>
      <c r="J1434" t="n">
        <v>280</v>
      </c>
      <c r="K1434" t="s">
        <v>273</v>
      </c>
      <c r="L1434" t="n">
        <v>583</v>
      </c>
      <c r="M1434" t="n">
        <v>0.03</v>
      </c>
      <c r="N1434" t="n">
        <v>39.3</v>
      </c>
      <c r="O1434" t="s">
        <v>253</v>
      </c>
      <c r="P1434" t="s">
        <v>254</v>
      </c>
      <c r="Q1434" t="s">
        <v>254</v>
      </c>
      <c r="R1434" t="s">
        <v>255</v>
      </c>
      <c r="S1434" t="s">
        <v>251</v>
      </c>
      <c r="T1434" t="n">
        <v>5</v>
      </c>
    </row>
    <row r="1435" spans="1:20">
      <c r="A1435" s="1" t="n">
        <v>36433</v>
      </c>
      <c r="B1435" t="s">
        <v>248</v>
      </c>
      <c r="C1435" t="n">
        <v>11</v>
      </c>
      <c r="D1435" t="n">
        <v>20</v>
      </c>
      <c r="E1435" t="s">
        <v>249</v>
      </c>
      <c r="F1435" t="n">
        <v>3201</v>
      </c>
      <c r="G1435" t="s">
        <v>250</v>
      </c>
      <c r="H1435" t="s">
        <v>251</v>
      </c>
      <c r="I1435" t="n">
        <v>5</v>
      </c>
      <c r="J1435" t="n">
        <v>145</v>
      </c>
      <c r="K1435" t="s">
        <v>323</v>
      </c>
      <c r="L1435" t="n">
        <v>197</v>
      </c>
      <c r="M1435" t="n">
        <v>0.1</v>
      </c>
      <c r="N1435" t="n">
        <v>32.9</v>
      </c>
      <c r="O1435" t="s">
        <v>253</v>
      </c>
      <c r="P1435" t="s">
        <v>254</v>
      </c>
      <c r="Q1435" t="s">
        <v>254</v>
      </c>
      <c r="R1435" t="s">
        <v>255</v>
      </c>
      <c r="S1435" t="s">
        <v>251</v>
      </c>
      <c r="T1435" t="n">
        <v>5</v>
      </c>
    </row>
    <row r="1436" spans="1:20">
      <c r="A1436" s="1" t="n">
        <v>36433</v>
      </c>
      <c r="B1436" t="s">
        <v>248</v>
      </c>
      <c r="C1436" t="n">
        <v>708</v>
      </c>
      <c r="D1436" t="n">
        <v>508</v>
      </c>
      <c r="E1436" t="s">
        <v>268</v>
      </c>
      <c r="F1436" t="n">
        <v>3201</v>
      </c>
      <c r="G1436" t="s">
        <v>250</v>
      </c>
      <c r="H1436" t="s">
        <v>251</v>
      </c>
      <c r="I1436" t="n">
        <v>5</v>
      </c>
      <c r="J1436" t="n">
        <v>458</v>
      </c>
      <c r="K1436" t="s">
        <v>252</v>
      </c>
      <c r="L1436" t="n">
        <v>108</v>
      </c>
      <c r="M1436" t="n">
        <v>0.16</v>
      </c>
      <c r="N1436" t="n">
        <v>0</v>
      </c>
    </row>
    <row r="1437" spans="1:20">
      <c r="A1437" s="1" t="n">
        <v>36433</v>
      </c>
      <c r="B1437" t="s">
        <v>248</v>
      </c>
      <c r="C1437" t="n">
        <v>710</v>
      </c>
      <c r="D1437" t="n">
        <v>20</v>
      </c>
      <c r="E1437" t="s">
        <v>249</v>
      </c>
      <c r="F1437" t="n">
        <v>3201</v>
      </c>
      <c r="G1437" t="s">
        <v>250</v>
      </c>
      <c r="H1437" t="s">
        <v>251</v>
      </c>
      <c r="I1437" t="n">
        <v>5</v>
      </c>
      <c r="J1437" t="n">
        <v>458</v>
      </c>
      <c r="K1437" t="s">
        <v>252</v>
      </c>
      <c r="L1437" t="n">
        <v>211</v>
      </c>
      <c r="M1437" t="n">
        <v>0.02</v>
      </c>
      <c r="N1437" t="n">
        <v>45.1</v>
      </c>
      <c r="O1437" t="s">
        <v>253</v>
      </c>
      <c r="P1437" t="s">
        <v>254</v>
      </c>
      <c r="Q1437" t="s">
        <v>254</v>
      </c>
      <c r="R1437" t="s">
        <v>255</v>
      </c>
      <c r="S1437" t="s">
        <v>251</v>
      </c>
      <c r="T1437" t="n">
        <v>5</v>
      </c>
    </row>
    <row r="1438" spans="1:20">
      <c r="A1438" s="1" t="n">
        <v>36433</v>
      </c>
      <c r="B1438" t="s">
        <v>248</v>
      </c>
      <c r="C1438" t="n">
        <v>711</v>
      </c>
      <c r="D1438" t="n">
        <v>20</v>
      </c>
      <c r="E1438" t="s">
        <v>249</v>
      </c>
      <c r="F1438" t="n">
        <v>3201</v>
      </c>
      <c r="G1438" t="s">
        <v>250</v>
      </c>
      <c r="H1438" t="s">
        <v>251</v>
      </c>
      <c r="I1438" t="n">
        <v>5</v>
      </c>
      <c r="J1438" t="n">
        <v>458</v>
      </c>
      <c r="K1438" t="s">
        <v>252</v>
      </c>
      <c r="L1438" t="n">
        <v>420</v>
      </c>
      <c r="M1438" t="n">
        <v>0.09</v>
      </c>
      <c r="N1438" t="n">
        <v>34.6</v>
      </c>
      <c r="O1438" t="s">
        <v>253</v>
      </c>
      <c r="P1438" t="s">
        <v>254</v>
      </c>
      <c r="Q1438" t="s">
        <v>254</v>
      </c>
      <c r="R1438" t="s">
        <v>255</v>
      </c>
      <c r="S1438" t="s">
        <v>251</v>
      </c>
      <c r="T1438" t="n">
        <v>5</v>
      </c>
    </row>
    <row r="1439" spans="1:20">
      <c r="A1439" s="1" t="n">
        <v>36433</v>
      </c>
      <c r="B1439" t="s">
        <v>258</v>
      </c>
      <c r="C1439" t="n">
        <v>1</v>
      </c>
      <c r="D1439" t="n">
        <v>216</v>
      </c>
      <c r="E1439" t="s">
        <v>286</v>
      </c>
      <c r="F1439" t="n">
        <v>3201</v>
      </c>
      <c r="G1439" t="s">
        <v>250</v>
      </c>
      <c r="H1439" t="s">
        <v>251</v>
      </c>
      <c r="I1439" t="n">
        <v>5</v>
      </c>
      <c r="J1439" t="n">
        <v>795</v>
      </c>
      <c r="K1439" t="s">
        <v>262</v>
      </c>
      <c r="L1439" t="n">
        <v>313</v>
      </c>
      <c r="M1439" t="n">
        <v>0</v>
      </c>
      <c r="N1439" t="n">
        <v>0</v>
      </c>
    </row>
    <row r="1440" spans="1:20">
      <c r="A1440" s="1" t="n">
        <v>36433</v>
      </c>
      <c r="B1440" t="s">
        <v>313</v>
      </c>
      <c r="C1440" t="n">
        <v>1</v>
      </c>
      <c r="D1440" t="n">
        <v>20</v>
      </c>
      <c r="E1440" t="s">
        <v>249</v>
      </c>
      <c r="F1440" t="n">
        <v>3201</v>
      </c>
      <c r="G1440" t="s">
        <v>250</v>
      </c>
      <c r="H1440" t="s">
        <v>251</v>
      </c>
      <c r="I1440" t="n">
        <v>5</v>
      </c>
      <c r="J1440" t="n">
        <v>160</v>
      </c>
      <c r="K1440" t="s">
        <v>280</v>
      </c>
      <c r="L1440" t="n">
        <v>317</v>
      </c>
      <c r="M1440" t="n">
        <v>0.02</v>
      </c>
      <c r="N1440" t="n">
        <v>54.6</v>
      </c>
      <c r="O1440" t="s">
        <v>313</v>
      </c>
      <c r="P1440" t="s">
        <v>275</v>
      </c>
      <c r="Q1440" t="s">
        <v>275</v>
      </c>
      <c r="R1440" t="s">
        <v>255</v>
      </c>
      <c r="S1440" t="s">
        <v>251</v>
      </c>
      <c r="T1440" t="n">
        <v>5</v>
      </c>
    </row>
    <row r="1441" spans="1:20">
      <c r="A1441" s="1" t="n">
        <v>36433</v>
      </c>
      <c r="B1441" t="s">
        <v>313</v>
      </c>
      <c r="C1441" t="n">
        <v>2</v>
      </c>
      <c r="D1441" t="n">
        <v>20</v>
      </c>
      <c r="E1441" t="s">
        <v>249</v>
      </c>
      <c r="F1441" t="n">
        <v>3201</v>
      </c>
      <c r="G1441" t="s">
        <v>250</v>
      </c>
      <c r="H1441" t="s">
        <v>251</v>
      </c>
      <c r="I1441" t="n">
        <v>5</v>
      </c>
      <c r="J1441" t="n">
        <v>458</v>
      </c>
      <c r="K1441" t="s">
        <v>252</v>
      </c>
      <c r="L1441" t="n">
        <v>402</v>
      </c>
      <c r="M1441" t="n">
        <v>0.21</v>
      </c>
      <c r="N1441" t="n">
        <v>20.2</v>
      </c>
      <c r="O1441" t="s">
        <v>313</v>
      </c>
      <c r="P1441" t="s">
        <v>275</v>
      </c>
      <c r="Q1441" t="s">
        <v>275</v>
      </c>
      <c r="R1441" t="s">
        <v>255</v>
      </c>
      <c r="S1441" t="s">
        <v>251</v>
      </c>
      <c r="T1441" t="n">
        <v>5</v>
      </c>
    </row>
    <row r="1442" spans="1:20">
      <c r="A1442" s="1" t="n">
        <v>36433</v>
      </c>
      <c r="B1442" t="s">
        <v>313</v>
      </c>
      <c r="C1442" t="n">
        <v>3</v>
      </c>
      <c r="D1442" t="n">
        <v>20</v>
      </c>
      <c r="E1442" t="s">
        <v>249</v>
      </c>
      <c r="F1442" t="n">
        <v>3201</v>
      </c>
      <c r="G1442" t="s">
        <v>250</v>
      </c>
      <c r="H1442" t="s">
        <v>251</v>
      </c>
      <c r="I1442" t="n">
        <v>5</v>
      </c>
      <c r="J1442" t="n">
        <v>458</v>
      </c>
      <c r="K1442" t="s">
        <v>252</v>
      </c>
      <c r="L1442" t="n">
        <v>342</v>
      </c>
      <c r="M1442" t="n">
        <v>0.02</v>
      </c>
      <c r="N1442" t="n">
        <v>46.2</v>
      </c>
      <c r="O1442" t="s">
        <v>313</v>
      </c>
      <c r="P1442" t="s">
        <v>275</v>
      </c>
      <c r="Q1442" t="s">
        <v>275</v>
      </c>
      <c r="R1442" t="s">
        <v>255</v>
      </c>
      <c r="S1442" t="s">
        <v>251</v>
      </c>
      <c r="T1442" t="n">
        <v>5</v>
      </c>
    </row>
    <row r="1443" spans="1:20">
      <c r="A1443" s="1" t="n">
        <v>36433</v>
      </c>
      <c r="B1443" t="s">
        <v>313</v>
      </c>
      <c r="C1443" t="n">
        <v>4</v>
      </c>
      <c r="D1443" t="n">
        <v>20</v>
      </c>
      <c r="E1443" t="s">
        <v>249</v>
      </c>
      <c r="F1443" t="n">
        <v>3201</v>
      </c>
      <c r="G1443" t="s">
        <v>250</v>
      </c>
      <c r="H1443" t="s">
        <v>251</v>
      </c>
      <c r="I1443" t="n">
        <v>5</v>
      </c>
      <c r="J1443" t="n">
        <v>160</v>
      </c>
      <c r="K1443" t="s">
        <v>280</v>
      </c>
      <c r="L1443" t="n">
        <v>380</v>
      </c>
      <c r="M1443" t="n">
        <v>0.01</v>
      </c>
      <c r="N1443" t="n">
        <v>54.8</v>
      </c>
      <c r="O1443" t="s">
        <v>313</v>
      </c>
      <c r="P1443" t="s">
        <v>275</v>
      </c>
      <c r="Q1443" t="s">
        <v>275</v>
      </c>
      <c r="R1443" t="s">
        <v>255</v>
      </c>
      <c r="S1443" t="s">
        <v>251</v>
      </c>
      <c r="T1443" t="n">
        <v>5</v>
      </c>
    </row>
    <row r="1444" spans="1:20">
      <c r="A1444" s="1" t="n">
        <v>36433</v>
      </c>
      <c r="B1444" t="s">
        <v>313</v>
      </c>
      <c r="C1444" t="n">
        <v>5</v>
      </c>
      <c r="D1444" t="n">
        <v>20</v>
      </c>
      <c r="E1444" t="s">
        <v>249</v>
      </c>
      <c r="F1444" t="n">
        <v>3201</v>
      </c>
      <c r="G1444" t="s">
        <v>250</v>
      </c>
      <c r="H1444" t="s">
        <v>251</v>
      </c>
      <c r="I1444" t="n">
        <v>5</v>
      </c>
      <c r="J1444" t="n">
        <v>232</v>
      </c>
      <c r="K1444" t="s">
        <v>288</v>
      </c>
      <c r="L1444" t="n">
        <v>303</v>
      </c>
      <c r="M1444" t="n">
        <v>0.06</v>
      </c>
      <c r="N1444" t="n">
        <v>39.9</v>
      </c>
      <c r="O1444" t="s">
        <v>313</v>
      </c>
      <c r="P1444" t="s">
        <v>275</v>
      </c>
      <c r="Q1444" t="s">
        <v>275</v>
      </c>
      <c r="R1444" t="s">
        <v>255</v>
      </c>
      <c r="S1444" t="s">
        <v>251</v>
      </c>
      <c r="T1444" t="n">
        <v>5</v>
      </c>
    </row>
    <row r="1445" spans="1:20">
      <c r="A1445" s="1" t="n">
        <v>36433</v>
      </c>
      <c r="B1445" t="s">
        <v>313</v>
      </c>
      <c r="C1445" t="n">
        <v>6</v>
      </c>
      <c r="D1445" t="n">
        <v>20</v>
      </c>
      <c r="E1445" t="s">
        <v>249</v>
      </c>
      <c r="F1445" t="n">
        <v>3201</v>
      </c>
      <c r="G1445" t="s">
        <v>250</v>
      </c>
      <c r="H1445" t="s">
        <v>251</v>
      </c>
      <c r="I1445" t="n">
        <v>5</v>
      </c>
      <c r="J1445" t="n">
        <v>712</v>
      </c>
      <c r="K1445" t="s">
        <v>300</v>
      </c>
      <c r="L1445" t="n">
        <v>678</v>
      </c>
      <c r="M1445" t="n">
        <v>0.04</v>
      </c>
      <c r="N1445" t="n">
        <v>45.1</v>
      </c>
      <c r="O1445" t="s">
        <v>313</v>
      </c>
      <c r="P1445" t="s">
        <v>275</v>
      </c>
      <c r="Q1445" t="s">
        <v>275</v>
      </c>
      <c r="R1445" t="s">
        <v>255</v>
      </c>
      <c r="S1445" t="s">
        <v>251</v>
      </c>
      <c r="T1445" t="n">
        <v>5</v>
      </c>
    </row>
    <row r="1446" spans="1:20">
      <c r="A1446" s="1" t="n">
        <v>36433</v>
      </c>
      <c r="B1446" t="s">
        <v>313</v>
      </c>
      <c r="C1446" t="n">
        <v>7</v>
      </c>
      <c r="D1446" t="n">
        <v>20</v>
      </c>
      <c r="E1446" t="s">
        <v>249</v>
      </c>
      <c r="F1446" t="n">
        <v>3201</v>
      </c>
      <c r="G1446" t="s">
        <v>250</v>
      </c>
      <c r="H1446" t="s">
        <v>251</v>
      </c>
      <c r="I1446" t="n">
        <v>5</v>
      </c>
      <c r="J1446" t="n">
        <v>280</v>
      </c>
      <c r="K1446" t="s">
        <v>273</v>
      </c>
      <c r="L1446" t="n">
        <v>447</v>
      </c>
      <c r="M1446" t="n">
        <v>0.07000000000000001</v>
      </c>
      <c r="N1446" t="n">
        <v>38.9</v>
      </c>
      <c r="O1446" t="s">
        <v>313</v>
      </c>
      <c r="P1446" t="s">
        <v>275</v>
      </c>
      <c r="Q1446" t="s">
        <v>275</v>
      </c>
      <c r="R1446" t="s">
        <v>255</v>
      </c>
      <c r="S1446" t="s">
        <v>251</v>
      </c>
      <c r="T1446" t="n">
        <v>5</v>
      </c>
    </row>
    <row r="1447" spans="1:20">
      <c r="A1447" s="1" t="n">
        <v>36464</v>
      </c>
      <c r="B1447" t="s">
        <v>248</v>
      </c>
      <c r="C1447" t="n">
        <v>6</v>
      </c>
      <c r="D1447" t="n">
        <v>20</v>
      </c>
      <c r="E1447" t="s">
        <v>249</v>
      </c>
      <c r="F1447" t="n">
        <v>3201</v>
      </c>
      <c r="G1447" t="s">
        <v>250</v>
      </c>
      <c r="H1447" t="s">
        <v>251</v>
      </c>
      <c r="I1447" t="n">
        <v>5</v>
      </c>
      <c r="J1447" t="n">
        <v>458</v>
      </c>
      <c r="K1447" t="s">
        <v>252</v>
      </c>
      <c r="L1447" t="n">
        <v>400</v>
      </c>
      <c r="M1447" t="n">
        <v>0.09</v>
      </c>
      <c r="N1447" t="n">
        <v>34.7</v>
      </c>
      <c r="O1447" t="s">
        <v>253</v>
      </c>
      <c r="P1447" t="s">
        <v>254</v>
      </c>
      <c r="Q1447" t="s">
        <v>254</v>
      </c>
      <c r="R1447" t="s">
        <v>255</v>
      </c>
      <c r="S1447" t="s">
        <v>251</v>
      </c>
      <c r="T1447" t="n">
        <v>5</v>
      </c>
    </row>
    <row r="1448" spans="1:20">
      <c r="A1448" s="1" t="n">
        <v>36464</v>
      </c>
      <c r="B1448" t="s">
        <v>248</v>
      </c>
      <c r="C1448" t="n">
        <v>7</v>
      </c>
      <c r="D1448" t="n">
        <v>20</v>
      </c>
      <c r="E1448" t="s">
        <v>249</v>
      </c>
      <c r="F1448" t="n">
        <v>3201</v>
      </c>
      <c r="G1448" t="s">
        <v>250</v>
      </c>
      <c r="H1448" t="s">
        <v>251</v>
      </c>
      <c r="I1448" t="n">
        <v>5</v>
      </c>
      <c r="J1448" t="n">
        <v>458</v>
      </c>
      <c r="K1448" t="s">
        <v>252</v>
      </c>
      <c r="L1448" t="n">
        <v>202</v>
      </c>
      <c r="M1448" t="n">
        <v>0.03</v>
      </c>
      <c r="N1448" t="n">
        <v>46.8</v>
      </c>
      <c r="O1448" t="s">
        <v>253</v>
      </c>
      <c r="P1448" t="s">
        <v>254</v>
      </c>
      <c r="Q1448" t="s">
        <v>254</v>
      </c>
      <c r="R1448" t="s">
        <v>255</v>
      </c>
      <c r="S1448" t="s">
        <v>251</v>
      </c>
      <c r="T1448" t="n">
        <v>5</v>
      </c>
    </row>
    <row r="1449" spans="1:20">
      <c r="A1449" s="1" t="n">
        <v>36464</v>
      </c>
      <c r="B1449" t="s">
        <v>313</v>
      </c>
      <c r="C1449" t="n">
        <v>1</v>
      </c>
      <c r="D1449" t="n">
        <v>20</v>
      </c>
      <c r="E1449" t="s">
        <v>249</v>
      </c>
      <c r="F1449" t="n">
        <v>3201</v>
      </c>
      <c r="G1449" t="s">
        <v>250</v>
      </c>
      <c r="H1449" t="s">
        <v>251</v>
      </c>
      <c r="I1449" t="n">
        <v>5</v>
      </c>
      <c r="J1449" t="n">
        <v>232</v>
      </c>
      <c r="K1449" t="s">
        <v>288</v>
      </c>
      <c r="L1449" t="n">
        <v>346</v>
      </c>
      <c r="M1449" t="n">
        <v>0.06</v>
      </c>
      <c r="N1449" t="n">
        <v>40</v>
      </c>
      <c r="O1449" t="s">
        <v>313</v>
      </c>
      <c r="P1449" t="s">
        <v>275</v>
      </c>
      <c r="Q1449" t="s">
        <v>275</v>
      </c>
      <c r="R1449" t="s">
        <v>255</v>
      </c>
      <c r="S1449" t="s">
        <v>251</v>
      </c>
      <c r="T1449" t="n">
        <v>5</v>
      </c>
    </row>
    <row r="1450" spans="1:20">
      <c r="A1450" s="1" t="n">
        <v>36464</v>
      </c>
      <c r="B1450" t="s">
        <v>313</v>
      </c>
      <c r="C1450" t="n">
        <v>2</v>
      </c>
      <c r="D1450" t="n">
        <v>20</v>
      </c>
      <c r="E1450" t="s">
        <v>249</v>
      </c>
      <c r="F1450" t="n">
        <v>3201</v>
      </c>
      <c r="G1450" t="s">
        <v>250</v>
      </c>
      <c r="H1450" t="s">
        <v>251</v>
      </c>
      <c r="I1450" t="n">
        <v>5</v>
      </c>
      <c r="J1450" t="n">
        <v>458</v>
      </c>
      <c r="K1450" t="s">
        <v>252</v>
      </c>
      <c r="L1450" t="n">
        <v>388</v>
      </c>
      <c r="M1450" t="n">
        <v>0.22</v>
      </c>
      <c r="N1450" t="n">
        <v>20.3</v>
      </c>
      <c r="O1450" t="s">
        <v>313</v>
      </c>
      <c r="P1450" t="s">
        <v>275</v>
      </c>
      <c r="Q1450" t="s">
        <v>275</v>
      </c>
      <c r="R1450" t="s">
        <v>255</v>
      </c>
      <c r="S1450" t="s">
        <v>251</v>
      </c>
      <c r="T1450" t="n">
        <v>5</v>
      </c>
    </row>
    <row r="1451" spans="1:20">
      <c r="A1451" s="1" t="n">
        <v>36464</v>
      </c>
      <c r="B1451" t="s">
        <v>313</v>
      </c>
      <c r="C1451" t="n">
        <v>3</v>
      </c>
      <c r="D1451" t="n">
        <v>20</v>
      </c>
      <c r="E1451" t="s">
        <v>249</v>
      </c>
      <c r="F1451" t="n">
        <v>3201</v>
      </c>
      <c r="G1451" t="s">
        <v>250</v>
      </c>
      <c r="H1451" t="s">
        <v>251</v>
      </c>
      <c r="I1451" t="n">
        <v>5</v>
      </c>
      <c r="J1451" t="n">
        <v>712</v>
      </c>
      <c r="K1451" t="s">
        <v>300</v>
      </c>
      <c r="L1451" t="n">
        <v>644</v>
      </c>
      <c r="M1451" t="n">
        <v>0.04</v>
      </c>
      <c r="N1451" t="n">
        <v>45.1</v>
      </c>
      <c r="O1451" t="s">
        <v>313</v>
      </c>
      <c r="P1451" t="s">
        <v>275</v>
      </c>
      <c r="Q1451" t="s">
        <v>275</v>
      </c>
      <c r="R1451" t="s">
        <v>255</v>
      </c>
      <c r="S1451" t="s">
        <v>251</v>
      </c>
      <c r="T1451" t="n">
        <v>5</v>
      </c>
    </row>
    <row r="1452" spans="1:20">
      <c r="A1452" s="1" t="n">
        <v>36494</v>
      </c>
      <c r="B1452" t="s">
        <v>248</v>
      </c>
      <c r="C1452" t="n">
        <v>7</v>
      </c>
      <c r="D1452" t="n">
        <v>20</v>
      </c>
      <c r="E1452" t="s">
        <v>249</v>
      </c>
      <c r="F1452" t="n">
        <v>3201</v>
      </c>
      <c r="G1452" t="s">
        <v>250</v>
      </c>
      <c r="H1452" t="s">
        <v>251</v>
      </c>
      <c r="I1452" t="n">
        <v>5</v>
      </c>
      <c r="J1452" t="n">
        <v>945</v>
      </c>
      <c r="K1452" t="s">
        <v>304</v>
      </c>
      <c r="L1452" t="n">
        <v>456</v>
      </c>
      <c r="M1452" t="n">
        <v>0.07000000000000001</v>
      </c>
      <c r="N1452" t="n">
        <v>39.2</v>
      </c>
      <c r="O1452" t="s">
        <v>253</v>
      </c>
      <c r="P1452" t="s">
        <v>254</v>
      </c>
      <c r="Q1452" t="s">
        <v>254</v>
      </c>
      <c r="R1452" t="s">
        <v>255</v>
      </c>
      <c r="S1452" t="s">
        <v>251</v>
      </c>
      <c r="T1452" t="n">
        <v>5</v>
      </c>
    </row>
    <row r="1453" spans="1:20">
      <c r="A1453" s="1" t="n">
        <v>36494</v>
      </c>
      <c r="B1453" t="s">
        <v>248</v>
      </c>
      <c r="C1453" t="n">
        <v>8</v>
      </c>
      <c r="D1453" t="n">
        <v>20</v>
      </c>
      <c r="E1453" t="s">
        <v>249</v>
      </c>
      <c r="F1453" t="n">
        <v>3201</v>
      </c>
      <c r="G1453" t="s">
        <v>250</v>
      </c>
      <c r="H1453" t="s">
        <v>251</v>
      </c>
      <c r="I1453" t="n">
        <v>5</v>
      </c>
      <c r="J1453" t="n">
        <v>458</v>
      </c>
      <c r="K1453" t="s">
        <v>252</v>
      </c>
      <c r="L1453" t="n">
        <v>128</v>
      </c>
      <c r="M1453" t="n">
        <v>0.1</v>
      </c>
      <c r="N1453" t="n">
        <v>38.2</v>
      </c>
      <c r="O1453" t="s">
        <v>253</v>
      </c>
      <c r="P1453" t="s">
        <v>254</v>
      </c>
      <c r="Q1453" t="s">
        <v>254</v>
      </c>
      <c r="R1453" t="s">
        <v>255</v>
      </c>
      <c r="S1453" t="s">
        <v>251</v>
      </c>
      <c r="T1453" t="n">
        <v>5</v>
      </c>
    </row>
    <row r="1454" spans="1:20">
      <c r="A1454" s="1" t="n">
        <v>36494</v>
      </c>
      <c r="B1454" t="s">
        <v>248</v>
      </c>
      <c r="C1454" t="n">
        <v>9</v>
      </c>
      <c r="D1454" t="n">
        <v>20</v>
      </c>
      <c r="E1454" t="s">
        <v>249</v>
      </c>
      <c r="F1454" t="n">
        <v>3201</v>
      </c>
      <c r="G1454" t="s">
        <v>250</v>
      </c>
      <c r="H1454" t="s">
        <v>251</v>
      </c>
      <c r="I1454" t="n">
        <v>5</v>
      </c>
      <c r="J1454" t="n">
        <v>458</v>
      </c>
      <c r="K1454" t="s">
        <v>252</v>
      </c>
      <c r="L1454" t="n">
        <v>283</v>
      </c>
      <c r="M1454" t="n">
        <v>0.09</v>
      </c>
      <c r="N1454" t="n">
        <v>32.1</v>
      </c>
      <c r="O1454" t="s">
        <v>253</v>
      </c>
      <c r="P1454" t="s">
        <v>254</v>
      </c>
      <c r="Q1454" t="s">
        <v>254</v>
      </c>
      <c r="R1454" t="s">
        <v>255</v>
      </c>
      <c r="S1454" t="s">
        <v>251</v>
      </c>
      <c r="T1454" t="n">
        <v>5</v>
      </c>
    </row>
    <row r="1455" spans="1:20">
      <c r="A1455" s="1" t="n">
        <v>36494</v>
      </c>
      <c r="B1455" t="s">
        <v>248</v>
      </c>
      <c r="C1455" t="n">
        <v>10</v>
      </c>
      <c r="D1455" t="n">
        <v>20</v>
      </c>
      <c r="E1455" t="s">
        <v>249</v>
      </c>
      <c r="F1455" t="n">
        <v>3201</v>
      </c>
      <c r="G1455" t="s">
        <v>250</v>
      </c>
      <c r="H1455" t="s">
        <v>251</v>
      </c>
      <c r="I1455" t="n">
        <v>5</v>
      </c>
      <c r="J1455" t="n">
        <v>580</v>
      </c>
      <c r="K1455" t="s">
        <v>270</v>
      </c>
      <c r="L1455" t="n">
        <v>300</v>
      </c>
      <c r="M1455" t="n">
        <v>0.1</v>
      </c>
      <c r="N1455" t="n">
        <v>45.7</v>
      </c>
      <c r="O1455" t="s">
        <v>253</v>
      </c>
      <c r="P1455" t="s">
        <v>254</v>
      </c>
      <c r="Q1455" t="s">
        <v>254</v>
      </c>
      <c r="R1455" t="s">
        <v>255</v>
      </c>
      <c r="S1455" t="s">
        <v>251</v>
      </c>
      <c r="T1455" t="n">
        <v>5</v>
      </c>
    </row>
    <row r="1456" spans="1:20">
      <c r="A1456" s="1" t="n">
        <v>36494</v>
      </c>
      <c r="B1456" t="s">
        <v>248</v>
      </c>
      <c r="C1456" t="n">
        <v>44</v>
      </c>
      <c r="D1456" t="n">
        <v>508</v>
      </c>
      <c r="E1456" t="s">
        <v>268</v>
      </c>
      <c r="F1456" t="n">
        <v>3201</v>
      </c>
      <c r="G1456" t="s">
        <v>250</v>
      </c>
      <c r="H1456" t="s">
        <v>251</v>
      </c>
      <c r="I1456" t="n">
        <v>5</v>
      </c>
      <c r="J1456" t="n">
        <v>458</v>
      </c>
      <c r="K1456" t="s">
        <v>252</v>
      </c>
      <c r="L1456" t="n">
        <v>98</v>
      </c>
      <c r="M1456" t="n">
        <v>0.16</v>
      </c>
      <c r="N1456" t="n">
        <v>19</v>
      </c>
    </row>
    <row r="1457" spans="1:20">
      <c r="A1457" s="1" t="n">
        <v>36494</v>
      </c>
      <c r="B1457" t="s">
        <v>258</v>
      </c>
      <c r="C1457" t="n">
        <v>1</v>
      </c>
      <c r="D1457" t="n">
        <v>216</v>
      </c>
      <c r="E1457" t="s">
        <v>286</v>
      </c>
      <c r="F1457" t="n">
        <v>3201</v>
      </c>
      <c r="G1457" t="s">
        <v>250</v>
      </c>
      <c r="H1457" t="s">
        <v>251</v>
      </c>
      <c r="I1457" t="n">
        <v>5</v>
      </c>
      <c r="J1457" t="n">
        <v>795</v>
      </c>
      <c r="K1457" t="s">
        <v>262</v>
      </c>
      <c r="L1457" t="n">
        <v>326</v>
      </c>
      <c r="M1457" t="n">
        <v>0</v>
      </c>
      <c r="N1457" t="n">
        <v>0</v>
      </c>
    </row>
    <row r="1458" spans="1:20">
      <c r="A1458" s="1" t="n">
        <v>36494</v>
      </c>
      <c r="B1458" t="s">
        <v>313</v>
      </c>
      <c r="C1458" t="n">
        <v>1</v>
      </c>
      <c r="D1458" t="n">
        <v>20</v>
      </c>
      <c r="E1458" t="s">
        <v>249</v>
      </c>
      <c r="F1458" t="n">
        <v>3201</v>
      </c>
      <c r="G1458" t="s">
        <v>250</v>
      </c>
      <c r="H1458" t="s">
        <v>251</v>
      </c>
      <c r="I1458" t="n">
        <v>5</v>
      </c>
      <c r="J1458" t="n">
        <v>712</v>
      </c>
      <c r="K1458" t="s">
        <v>300</v>
      </c>
      <c r="L1458" t="n">
        <v>203</v>
      </c>
      <c r="M1458" t="n">
        <v>0.04</v>
      </c>
      <c r="N1458" t="n">
        <v>44.8</v>
      </c>
      <c r="O1458" t="s">
        <v>313</v>
      </c>
      <c r="P1458" t="s">
        <v>275</v>
      </c>
      <c r="Q1458" t="s">
        <v>275</v>
      </c>
      <c r="R1458" t="s">
        <v>255</v>
      </c>
      <c r="S1458" t="s">
        <v>251</v>
      </c>
      <c r="T1458" t="n">
        <v>5</v>
      </c>
    </row>
    <row r="1459" spans="1:20">
      <c r="A1459" s="1" t="n">
        <v>36494</v>
      </c>
      <c r="B1459" t="s">
        <v>313</v>
      </c>
      <c r="C1459" t="n">
        <v>2</v>
      </c>
      <c r="D1459" t="n">
        <v>20</v>
      </c>
      <c r="E1459" t="s">
        <v>249</v>
      </c>
      <c r="F1459" t="n">
        <v>3201</v>
      </c>
      <c r="G1459" t="s">
        <v>250</v>
      </c>
      <c r="H1459" t="s">
        <v>251</v>
      </c>
      <c r="I1459" t="n">
        <v>5</v>
      </c>
      <c r="J1459" t="n">
        <v>747</v>
      </c>
      <c r="K1459" t="s">
        <v>325</v>
      </c>
      <c r="L1459" t="n">
        <v>332</v>
      </c>
      <c r="M1459" t="n">
        <v>2.01</v>
      </c>
      <c r="N1459" t="n">
        <v>32.3</v>
      </c>
      <c r="O1459" t="s">
        <v>313</v>
      </c>
      <c r="P1459" t="s">
        <v>275</v>
      </c>
      <c r="Q1459" t="s">
        <v>275</v>
      </c>
      <c r="R1459" t="s">
        <v>255</v>
      </c>
      <c r="S1459" t="s">
        <v>251</v>
      </c>
      <c r="T1459" t="n">
        <v>5</v>
      </c>
    </row>
    <row r="1460" spans="1:20">
      <c r="A1460" s="1" t="n">
        <v>36494</v>
      </c>
      <c r="B1460" t="s">
        <v>313</v>
      </c>
      <c r="C1460" t="n">
        <v>3</v>
      </c>
      <c r="D1460" t="n">
        <v>20</v>
      </c>
      <c r="E1460" t="s">
        <v>249</v>
      </c>
      <c r="F1460" t="n">
        <v>3201</v>
      </c>
      <c r="G1460" t="s">
        <v>250</v>
      </c>
      <c r="H1460" t="s">
        <v>251</v>
      </c>
      <c r="I1460" t="n">
        <v>5</v>
      </c>
      <c r="K1460" t="s">
        <v>326</v>
      </c>
      <c r="L1460" t="n">
        <v>335</v>
      </c>
      <c r="M1460" t="n">
        <v>0.61</v>
      </c>
      <c r="N1460" t="n">
        <v>30.4</v>
      </c>
      <c r="O1460" t="s">
        <v>313</v>
      </c>
      <c r="P1460" t="s">
        <v>275</v>
      </c>
      <c r="Q1460" t="s">
        <v>275</v>
      </c>
      <c r="R1460" t="s">
        <v>255</v>
      </c>
      <c r="S1460" t="s">
        <v>251</v>
      </c>
      <c r="T1460" t="n">
        <v>5</v>
      </c>
    </row>
    <row r="1461" spans="1:20">
      <c r="A1461" s="1" t="n">
        <v>36494</v>
      </c>
      <c r="B1461" t="s">
        <v>313</v>
      </c>
      <c r="C1461" t="n">
        <v>4</v>
      </c>
      <c r="D1461" t="n">
        <v>20</v>
      </c>
      <c r="E1461" t="s">
        <v>249</v>
      </c>
      <c r="F1461" t="n">
        <v>3201</v>
      </c>
      <c r="G1461" t="s">
        <v>250</v>
      </c>
      <c r="H1461" t="s">
        <v>251</v>
      </c>
      <c r="I1461" t="n">
        <v>5</v>
      </c>
      <c r="J1461" t="n">
        <v>458</v>
      </c>
      <c r="K1461" t="s">
        <v>252</v>
      </c>
      <c r="L1461" t="n">
        <v>395</v>
      </c>
      <c r="M1461" t="n">
        <v>0.22</v>
      </c>
      <c r="N1461" t="n">
        <v>20.3</v>
      </c>
      <c r="O1461" t="s">
        <v>313</v>
      </c>
      <c r="P1461" t="s">
        <v>275</v>
      </c>
      <c r="Q1461" t="s">
        <v>275</v>
      </c>
      <c r="R1461" t="s">
        <v>255</v>
      </c>
      <c r="S1461" t="s">
        <v>251</v>
      </c>
      <c r="T1461" t="n">
        <v>5</v>
      </c>
    </row>
    <row r="1462" spans="1:20">
      <c r="A1462" s="1" t="n">
        <v>36494</v>
      </c>
      <c r="B1462" t="s">
        <v>313</v>
      </c>
      <c r="C1462" t="n">
        <v>5</v>
      </c>
      <c r="D1462" t="n">
        <v>20</v>
      </c>
      <c r="E1462" t="s">
        <v>249</v>
      </c>
      <c r="F1462" t="n">
        <v>3201</v>
      </c>
      <c r="G1462" t="s">
        <v>250</v>
      </c>
      <c r="H1462" t="s">
        <v>251</v>
      </c>
      <c r="I1462" t="n">
        <v>5</v>
      </c>
      <c r="J1462" t="n">
        <v>160</v>
      </c>
      <c r="K1462" t="s">
        <v>280</v>
      </c>
      <c r="L1462" t="n">
        <v>669</v>
      </c>
      <c r="M1462" t="n">
        <v>0.04</v>
      </c>
      <c r="N1462" t="n">
        <v>47.9</v>
      </c>
      <c r="O1462" t="s">
        <v>313</v>
      </c>
      <c r="P1462" t="s">
        <v>275</v>
      </c>
      <c r="Q1462" t="s">
        <v>275</v>
      </c>
      <c r="R1462" t="s">
        <v>255</v>
      </c>
      <c r="S1462" t="s">
        <v>251</v>
      </c>
      <c r="T1462" t="n">
        <v>5</v>
      </c>
    </row>
    <row r="1463" spans="1:20">
      <c r="A1463" s="1" t="n">
        <v>36525</v>
      </c>
      <c r="B1463" t="s">
        <v>248</v>
      </c>
      <c r="C1463" t="n">
        <v>7</v>
      </c>
      <c r="D1463" t="n">
        <v>20</v>
      </c>
      <c r="E1463" t="s">
        <v>249</v>
      </c>
      <c r="F1463" t="n">
        <v>3201</v>
      </c>
      <c r="G1463" t="s">
        <v>250</v>
      </c>
      <c r="H1463" t="s">
        <v>251</v>
      </c>
      <c r="I1463" t="n">
        <v>5</v>
      </c>
      <c r="J1463" t="n">
        <v>458</v>
      </c>
      <c r="K1463" t="s">
        <v>252</v>
      </c>
      <c r="L1463" t="n">
        <v>407</v>
      </c>
      <c r="M1463" t="n">
        <v>0.09</v>
      </c>
      <c r="N1463" t="n">
        <v>34.5</v>
      </c>
      <c r="O1463" t="s">
        <v>253</v>
      </c>
      <c r="P1463" t="s">
        <v>254</v>
      </c>
      <c r="Q1463" t="s">
        <v>254</v>
      </c>
      <c r="R1463" t="s">
        <v>255</v>
      </c>
      <c r="S1463" t="s">
        <v>251</v>
      </c>
      <c r="T1463" t="n">
        <v>5</v>
      </c>
    </row>
    <row r="1464" spans="1:20">
      <c r="A1464" s="1" t="n">
        <v>36525</v>
      </c>
      <c r="B1464" t="s">
        <v>248</v>
      </c>
      <c r="C1464" t="n">
        <v>8</v>
      </c>
      <c r="D1464" t="n">
        <v>20</v>
      </c>
      <c r="E1464" t="s">
        <v>249</v>
      </c>
      <c r="F1464" t="n">
        <v>3201</v>
      </c>
      <c r="G1464" t="s">
        <v>250</v>
      </c>
      <c r="H1464" t="s">
        <v>251</v>
      </c>
      <c r="I1464" t="n">
        <v>5</v>
      </c>
      <c r="J1464" t="n">
        <v>875</v>
      </c>
      <c r="K1464" t="s">
        <v>327</v>
      </c>
      <c r="L1464" t="n">
        <v>187</v>
      </c>
      <c r="M1464" t="n">
        <v>0.05</v>
      </c>
      <c r="N1464" t="n">
        <v>45.5</v>
      </c>
      <c r="O1464" t="s">
        <v>253</v>
      </c>
      <c r="P1464" t="s">
        <v>254</v>
      </c>
      <c r="Q1464" t="s">
        <v>254</v>
      </c>
      <c r="R1464" t="s">
        <v>255</v>
      </c>
      <c r="S1464" t="s">
        <v>251</v>
      </c>
      <c r="T1464" t="n">
        <v>5</v>
      </c>
    </row>
    <row r="1465" spans="1:20">
      <c r="A1465" s="1" t="n">
        <v>36525</v>
      </c>
      <c r="B1465" t="s">
        <v>248</v>
      </c>
      <c r="C1465" t="n">
        <v>9</v>
      </c>
      <c r="D1465" t="n">
        <v>20</v>
      </c>
      <c r="E1465" t="s">
        <v>249</v>
      </c>
      <c r="F1465" t="n">
        <v>3201</v>
      </c>
      <c r="G1465" t="s">
        <v>250</v>
      </c>
      <c r="H1465" t="s">
        <v>251</v>
      </c>
      <c r="I1465" t="n">
        <v>5</v>
      </c>
      <c r="J1465" t="n">
        <v>458</v>
      </c>
      <c r="K1465" t="s">
        <v>252</v>
      </c>
      <c r="L1465" t="n">
        <v>310</v>
      </c>
      <c r="M1465" t="n">
        <v>0.09</v>
      </c>
      <c r="N1465" t="n">
        <v>34.4</v>
      </c>
      <c r="O1465" t="s">
        <v>253</v>
      </c>
      <c r="P1465" t="s">
        <v>254</v>
      </c>
      <c r="Q1465" t="s">
        <v>254</v>
      </c>
      <c r="R1465" t="s">
        <v>255</v>
      </c>
      <c r="S1465" t="s">
        <v>251</v>
      </c>
      <c r="T1465" t="n">
        <v>5</v>
      </c>
    </row>
    <row r="1466" spans="1:20">
      <c r="A1466" s="1" t="n">
        <v>36525</v>
      </c>
      <c r="B1466" t="s">
        <v>248</v>
      </c>
      <c r="C1466" t="n">
        <v>10</v>
      </c>
      <c r="D1466" t="n">
        <v>20</v>
      </c>
      <c r="E1466" t="s">
        <v>249</v>
      </c>
      <c r="F1466" t="n">
        <v>3201</v>
      </c>
      <c r="G1466" t="s">
        <v>250</v>
      </c>
      <c r="H1466" t="s">
        <v>251</v>
      </c>
      <c r="I1466" t="n">
        <v>5</v>
      </c>
      <c r="J1466" t="n">
        <v>875</v>
      </c>
      <c r="K1466" t="s">
        <v>327</v>
      </c>
      <c r="L1466" t="n">
        <v>156</v>
      </c>
      <c r="M1466" t="n">
        <v>0.05</v>
      </c>
      <c r="N1466" t="n">
        <v>44.7</v>
      </c>
      <c r="O1466" t="s">
        <v>253</v>
      </c>
      <c r="P1466" t="s">
        <v>254</v>
      </c>
      <c r="Q1466" t="s">
        <v>254</v>
      </c>
      <c r="R1466" t="s">
        <v>255</v>
      </c>
      <c r="S1466" t="s">
        <v>251</v>
      </c>
      <c r="T1466" t="n">
        <v>5</v>
      </c>
    </row>
    <row r="1467" spans="1:20">
      <c r="A1467" s="1" t="n">
        <v>36525</v>
      </c>
      <c r="B1467" t="s">
        <v>248</v>
      </c>
      <c r="C1467" t="n">
        <v>11</v>
      </c>
      <c r="D1467" t="n">
        <v>20</v>
      </c>
      <c r="E1467" t="s">
        <v>249</v>
      </c>
      <c r="F1467" t="n">
        <v>3201</v>
      </c>
      <c r="G1467" t="s">
        <v>250</v>
      </c>
      <c r="H1467" t="s">
        <v>251</v>
      </c>
      <c r="I1467" t="n">
        <v>5</v>
      </c>
      <c r="J1467" t="n">
        <v>458</v>
      </c>
      <c r="K1467" t="s">
        <v>252</v>
      </c>
      <c r="L1467" t="n">
        <v>361</v>
      </c>
      <c r="M1467" t="n">
        <v>0.08</v>
      </c>
      <c r="N1467" t="n">
        <v>32.2</v>
      </c>
      <c r="O1467" t="s">
        <v>253</v>
      </c>
      <c r="P1467" t="s">
        <v>254</v>
      </c>
      <c r="Q1467" t="s">
        <v>254</v>
      </c>
      <c r="R1467" t="s">
        <v>255</v>
      </c>
      <c r="S1467" t="s">
        <v>251</v>
      </c>
      <c r="T1467" t="n">
        <v>5</v>
      </c>
    </row>
    <row r="1468" spans="1:20">
      <c r="A1468" s="1" t="n">
        <v>36525</v>
      </c>
      <c r="B1468" t="s">
        <v>248</v>
      </c>
      <c r="C1468" t="n">
        <v>12</v>
      </c>
      <c r="D1468" t="n">
        <v>20</v>
      </c>
      <c r="E1468" t="s">
        <v>249</v>
      </c>
      <c r="F1468" t="n">
        <v>3201</v>
      </c>
      <c r="G1468" t="s">
        <v>250</v>
      </c>
      <c r="H1468" t="s">
        <v>251</v>
      </c>
      <c r="I1468" t="n">
        <v>5</v>
      </c>
      <c r="J1468" t="n">
        <v>458</v>
      </c>
      <c r="K1468" t="s">
        <v>252</v>
      </c>
      <c r="L1468" t="n">
        <v>246</v>
      </c>
      <c r="M1468" t="n">
        <v>0.03</v>
      </c>
      <c r="N1468" t="n">
        <v>47.2</v>
      </c>
      <c r="O1468" t="s">
        <v>253</v>
      </c>
      <c r="P1468" t="s">
        <v>254</v>
      </c>
      <c r="Q1468" t="s">
        <v>254</v>
      </c>
      <c r="R1468" t="s">
        <v>255</v>
      </c>
      <c r="S1468" t="s">
        <v>251</v>
      </c>
      <c r="T1468" t="n">
        <v>5</v>
      </c>
    </row>
    <row r="1469" spans="1:20">
      <c r="A1469" s="1" t="n">
        <v>36525</v>
      </c>
      <c r="B1469" t="s">
        <v>248</v>
      </c>
      <c r="C1469" t="n">
        <v>49</v>
      </c>
      <c r="D1469" t="n">
        <v>508</v>
      </c>
      <c r="E1469" t="s">
        <v>268</v>
      </c>
      <c r="F1469" t="n">
        <v>3201</v>
      </c>
      <c r="G1469" t="s">
        <v>250</v>
      </c>
      <c r="H1469" t="s">
        <v>251</v>
      </c>
      <c r="I1469" t="n">
        <v>5</v>
      </c>
      <c r="J1469" t="n">
        <v>458</v>
      </c>
      <c r="K1469" t="s">
        <v>252</v>
      </c>
      <c r="L1469" t="n">
        <v>102</v>
      </c>
      <c r="M1469" t="n">
        <v>0.16</v>
      </c>
      <c r="N1469" t="n">
        <v>0</v>
      </c>
    </row>
    <row r="1470" spans="1:20">
      <c r="A1470" s="1" t="n">
        <v>36525</v>
      </c>
      <c r="B1470" t="s">
        <v>248</v>
      </c>
      <c r="C1470" t="n">
        <v>50</v>
      </c>
      <c r="D1470" t="n">
        <v>508</v>
      </c>
      <c r="E1470" t="s">
        <v>268</v>
      </c>
      <c r="F1470" t="n">
        <v>3201</v>
      </c>
      <c r="G1470" t="s">
        <v>250</v>
      </c>
      <c r="H1470" t="s">
        <v>251</v>
      </c>
      <c r="I1470" t="n">
        <v>5</v>
      </c>
      <c r="J1470" t="n">
        <v>458</v>
      </c>
      <c r="K1470" t="s">
        <v>252</v>
      </c>
      <c r="L1470" t="n">
        <v>105</v>
      </c>
      <c r="M1470" t="n">
        <v>0.16</v>
      </c>
      <c r="N1470" t="n">
        <v>0</v>
      </c>
    </row>
    <row r="1471" spans="1:20">
      <c r="A1471" s="1" t="n">
        <v>36525</v>
      </c>
      <c r="B1471" t="s">
        <v>258</v>
      </c>
      <c r="C1471" t="n">
        <v>1</v>
      </c>
      <c r="D1471" t="n">
        <v>216</v>
      </c>
      <c r="E1471" t="s">
        <v>286</v>
      </c>
      <c r="F1471" t="n">
        <v>3201</v>
      </c>
      <c r="G1471" t="s">
        <v>250</v>
      </c>
      <c r="H1471" t="s">
        <v>251</v>
      </c>
      <c r="I1471" t="n">
        <v>5</v>
      </c>
      <c r="J1471" t="n">
        <v>795</v>
      </c>
      <c r="K1471" t="s">
        <v>262</v>
      </c>
      <c r="L1471" t="n">
        <v>304</v>
      </c>
      <c r="M1471" t="n">
        <v>0</v>
      </c>
      <c r="N1471" t="n">
        <v>0</v>
      </c>
    </row>
    <row r="1472" spans="1:20">
      <c r="A1472" s="1" t="n">
        <v>36525</v>
      </c>
      <c r="B1472" t="s">
        <v>258</v>
      </c>
      <c r="C1472" t="n">
        <v>2</v>
      </c>
      <c r="D1472" t="n">
        <v>216</v>
      </c>
      <c r="E1472" t="s">
        <v>286</v>
      </c>
      <c r="F1472" t="n">
        <v>3201</v>
      </c>
      <c r="G1472" t="s">
        <v>250</v>
      </c>
      <c r="H1472" t="s">
        <v>251</v>
      </c>
      <c r="I1472" t="n">
        <v>5</v>
      </c>
      <c r="J1472" t="n">
        <v>515</v>
      </c>
      <c r="K1472" t="s">
        <v>261</v>
      </c>
      <c r="L1472" t="n">
        <v>215</v>
      </c>
      <c r="M1472" t="n">
        <v>0</v>
      </c>
      <c r="N1472" t="n">
        <v>0</v>
      </c>
    </row>
    <row r="1473" spans="1:20">
      <c r="A1473" s="1" t="n">
        <v>36525</v>
      </c>
      <c r="B1473" t="s">
        <v>319</v>
      </c>
      <c r="C1473" t="n">
        <v>25</v>
      </c>
      <c r="D1473" t="n">
        <v>213</v>
      </c>
      <c r="E1473" t="s">
        <v>256</v>
      </c>
      <c r="F1473" t="n">
        <v>3201</v>
      </c>
      <c r="G1473" t="s">
        <v>250</v>
      </c>
      <c r="H1473" t="s">
        <v>251</v>
      </c>
      <c r="I1473" t="n">
        <v>5</v>
      </c>
      <c r="J1473" t="n">
        <v>795</v>
      </c>
      <c r="K1473" t="s">
        <v>262</v>
      </c>
      <c r="L1473" t="n">
        <v>240</v>
      </c>
      <c r="M1473" t="n">
        <v>0</v>
      </c>
      <c r="N1473" t="n">
        <v>0</v>
      </c>
    </row>
    <row r="1474" spans="1:20">
      <c r="A1474" s="1" t="n">
        <v>36525</v>
      </c>
      <c r="B1474" t="s">
        <v>313</v>
      </c>
      <c r="C1474" t="n">
        <v>1</v>
      </c>
      <c r="D1474" t="n">
        <v>20</v>
      </c>
      <c r="E1474" t="s">
        <v>249</v>
      </c>
      <c r="F1474" t="n">
        <v>3201</v>
      </c>
      <c r="G1474" t="s">
        <v>250</v>
      </c>
      <c r="H1474" t="s">
        <v>251</v>
      </c>
      <c r="I1474" t="n">
        <v>5</v>
      </c>
      <c r="J1474" t="n">
        <v>150</v>
      </c>
      <c r="K1474" t="s">
        <v>291</v>
      </c>
      <c r="L1474" t="n">
        <v>683</v>
      </c>
      <c r="M1474" t="n">
        <v>0.3</v>
      </c>
      <c r="N1474" t="n">
        <v>35.7</v>
      </c>
      <c r="O1474" t="s">
        <v>313</v>
      </c>
      <c r="P1474" t="s">
        <v>275</v>
      </c>
      <c r="Q1474" t="s">
        <v>275</v>
      </c>
      <c r="R1474" t="s">
        <v>255</v>
      </c>
      <c r="S1474" t="s">
        <v>251</v>
      </c>
      <c r="T1474" t="n">
        <v>5</v>
      </c>
    </row>
    <row r="1475" spans="1:20">
      <c r="A1475" s="1" t="n">
        <v>36525</v>
      </c>
      <c r="B1475" t="s">
        <v>313</v>
      </c>
      <c r="C1475" t="n">
        <v>2</v>
      </c>
      <c r="D1475" t="n">
        <v>20</v>
      </c>
      <c r="E1475" t="s">
        <v>249</v>
      </c>
      <c r="F1475" t="n">
        <v>3201</v>
      </c>
      <c r="G1475" t="s">
        <v>250</v>
      </c>
      <c r="H1475" t="s">
        <v>251</v>
      </c>
      <c r="I1475" t="n">
        <v>5</v>
      </c>
      <c r="J1475" t="n">
        <v>458</v>
      </c>
      <c r="K1475" t="s">
        <v>252</v>
      </c>
      <c r="L1475" t="n">
        <v>410</v>
      </c>
      <c r="M1475" t="n">
        <v>0.03</v>
      </c>
      <c r="N1475" t="n">
        <v>44.8</v>
      </c>
      <c r="O1475" t="s">
        <v>313</v>
      </c>
      <c r="P1475" t="s">
        <v>275</v>
      </c>
      <c r="Q1475" t="s">
        <v>275</v>
      </c>
      <c r="R1475" t="s">
        <v>255</v>
      </c>
      <c r="S1475" t="s">
        <v>251</v>
      </c>
      <c r="T1475" t="n">
        <v>5</v>
      </c>
    </row>
    <row r="1476" spans="1:20">
      <c r="A1476" s="1" t="n">
        <v>36525</v>
      </c>
      <c r="B1476" t="s">
        <v>313</v>
      </c>
      <c r="C1476" t="n">
        <v>3</v>
      </c>
      <c r="D1476" t="n">
        <v>20</v>
      </c>
      <c r="E1476" t="s">
        <v>249</v>
      </c>
      <c r="F1476" t="n">
        <v>3201</v>
      </c>
      <c r="G1476" t="s">
        <v>250</v>
      </c>
      <c r="H1476" t="s">
        <v>251</v>
      </c>
      <c r="I1476" t="n">
        <v>5</v>
      </c>
      <c r="J1476" t="n">
        <v>160</v>
      </c>
      <c r="K1476" t="s">
        <v>280</v>
      </c>
      <c r="L1476" t="n">
        <v>331</v>
      </c>
      <c r="M1476" t="n">
        <v>0.04</v>
      </c>
      <c r="N1476" t="n">
        <v>47.7</v>
      </c>
      <c r="O1476" t="s">
        <v>313</v>
      </c>
      <c r="P1476" t="s">
        <v>275</v>
      </c>
      <c r="Q1476" t="s">
        <v>275</v>
      </c>
      <c r="R1476" t="s">
        <v>255</v>
      </c>
      <c r="S1476" t="s">
        <v>251</v>
      </c>
      <c r="T1476" t="n">
        <v>5</v>
      </c>
    </row>
    <row r="1477" spans="1:20">
      <c r="A1477" s="1" t="n">
        <v>36525</v>
      </c>
      <c r="B1477" t="s">
        <v>313</v>
      </c>
      <c r="C1477" t="n">
        <v>4</v>
      </c>
      <c r="D1477" t="n">
        <v>20</v>
      </c>
      <c r="E1477" t="s">
        <v>249</v>
      </c>
      <c r="F1477" t="n">
        <v>3201</v>
      </c>
      <c r="G1477" t="s">
        <v>250</v>
      </c>
      <c r="H1477" t="s">
        <v>251</v>
      </c>
      <c r="I1477" t="n">
        <v>5</v>
      </c>
      <c r="J1477" t="n">
        <v>458</v>
      </c>
      <c r="K1477" t="s">
        <v>252</v>
      </c>
      <c r="L1477" t="n">
        <v>252</v>
      </c>
      <c r="M1477" t="n">
        <v>0.22</v>
      </c>
      <c r="N1477" t="n">
        <v>19.6</v>
      </c>
      <c r="O1477" t="s">
        <v>313</v>
      </c>
      <c r="P1477" t="s">
        <v>275</v>
      </c>
      <c r="Q1477" t="s">
        <v>275</v>
      </c>
      <c r="R1477" t="s">
        <v>255</v>
      </c>
      <c r="S1477" t="s">
        <v>251</v>
      </c>
      <c r="T1477" t="n">
        <v>5</v>
      </c>
    </row>
    <row r="1478" spans="1:20">
      <c r="A1478" s="1" t="n">
        <v>36556</v>
      </c>
      <c r="B1478" t="s">
        <v>248</v>
      </c>
      <c r="C1478" t="n">
        <v>9</v>
      </c>
      <c r="D1478" t="n">
        <v>20</v>
      </c>
      <c r="E1478" t="s">
        <v>249</v>
      </c>
      <c r="F1478" t="n">
        <v>3201</v>
      </c>
      <c r="G1478" t="s">
        <v>250</v>
      </c>
      <c r="H1478" t="s">
        <v>251</v>
      </c>
      <c r="I1478" t="n">
        <v>5</v>
      </c>
      <c r="J1478" t="n">
        <v>458</v>
      </c>
      <c r="K1478" t="s">
        <v>252</v>
      </c>
      <c r="L1478" t="n">
        <v>334</v>
      </c>
      <c r="M1478" t="n">
        <v>0.09</v>
      </c>
      <c r="N1478" t="n">
        <v>34.5</v>
      </c>
      <c r="O1478" t="s">
        <v>253</v>
      </c>
      <c r="P1478" t="s">
        <v>254</v>
      </c>
      <c r="Q1478" t="s">
        <v>254</v>
      </c>
      <c r="R1478" t="s">
        <v>255</v>
      </c>
      <c r="S1478" t="s">
        <v>251</v>
      </c>
      <c r="T1478" t="n">
        <v>5</v>
      </c>
    </row>
    <row r="1479" spans="1:20">
      <c r="A1479" s="1" t="n">
        <v>36556</v>
      </c>
      <c r="B1479" t="s">
        <v>248</v>
      </c>
      <c r="C1479" t="n">
        <v>10</v>
      </c>
      <c r="D1479" t="n">
        <v>20</v>
      </c>
      <c r="E1479" t="s">
        <v>249</v>
      </c>
      <c r="F1479" t="n">
        <v>3201</v>
      </c>
      <c r="G1479" t="s">
        <v>250</v>
      </c>
      <c r="H1479" t="s">
        <v>251</v>
      </c>
      <c r="I1479" t="n">
        <v>5</v>
      </c>
      <c r="J1479" t="n">
        <v>875</v>
      </c>
      <c r="K1479" t="s">
        <v>327</v>
      </c>
      <c r="L1479" t="n">
        <v>252</v>
      </c>
      <c r="M1479" t="n">
        <v>0.05</v>
      </c>
      <c r="N1479" t="n">
        <v>43.5</v>
      </c>
      <c r="O1479" t="s">
        <v>253</v>
      </c>
      <c r="P1479" t="s">
        <v>254</v>
      </c>
      <c r="Q1479" t="s">
        <v>254</v>
      </c>
      <c r="R1479" t="s">
        <v>255</v>
      </c>
      <c r="S1479" t="s">
        <v>251</v>
      </c>
      <c r="T1479" t="n">
        <v>5</v>
      </c>
    </row>
    <row r="1480" spans="1:20">
      <c r="A1480" s="1" t="n">
        <v>36556</v>
      </c>
      <c r="B1480" t="s">
        <v>248</v>
      </c>
      <c r="C1480" t="n">
        <v>11</v>
      </c>
      <c r="D1480" t="n">
        <v>20</v>
      </c>
      <c r="E1480" t="s">
        <v>249</v>
      </c>
      <c r="F1480" t="n">
        <v>3201</v>
      </c>
      <c r="G1480" t="s">
        <v>250</v>
      </c>
      <c r="H1480" t="s">
        <v>251</v>
      </c>
      <c r="I1480" t="n">
        <v>5</v>
      </c>
      <c r="J1480" t="n">
        <v>458</v>
      </c>
      <c r="K1480" t="s">
        <v>252</v>
      </c>
      <c r="L1480" t="n">
        <v>335</v>
      </c>
      <c r="M1480" t="n">
        <v>0.09</v>
      </c>
      <c r="N1480" t="n">
        <v>34.7</v>
      </c>
      <c r="O1480" t="s">
        <v>253</v>
      </c>
      <c r="P1480" t="s">
        <v>254</v>
      </c>
      <c r="Q1480" t="s">
        <v>254</v>
      </c>
      <c r="R1480" t="s">
        <v>255</v>
      </c>
      <c r="S1480" t="s">
        <v>251</v>
      </c>
      <c r="T1480" t="n">
        <v>5</v>
      </c>
    </row>
    <row r="1481" spans="1:20">
      <c r="A1481" s="1" t="n">
        <v>36556</v>
      </c>
      <c r="B1481" t="s">
        <v>248</v>
      </c>
      <c r="C1481" t="n">
        <v>12</v>
      </c>
      <c r="D1481" t="n">
        <v>20</v>
      </c>
      <c r="E1481" t="s">
        <v>249</v>
      </c>
      <c r="F1481" t="n">
        <v>3201</v>
      </c>
      <c r="G1481" t="s">
        <v>250</v>
      </c>
      <c r="H1481" t="s">
        <v>251</v>
      </c>
      <c r="I1481" t="n">
        <v>5</v>
      </c>
      <c r="J1481" t="n">
        <v>945</v>
      </c>
      <c r="K1481" t="s">
        <v>304</v>
      </c>
      <c r="L1481" t="n">
        <v>313</v>
      </c>
      <c r="M1481" t="n">
        <v>0.07000000000000001</v>
      </c>
      <c r="N1481" t="n">
        <v>39.1</v>
      </c>
      <c r="O1481" t="s">
        <v>253</v>
      </c>
      <c r="P1481" t="s">
        <v>254</v>
      </c>
      <c r="Q1481" t="s">
        <v>254</v>
      </c>
      <c r="R1481" t="s">
        <v>255</v>
      </c>
      <c r="S1481" t="s">
        <v>251</v>
      </c>
      <c r="T1481" t="n">
        <v>5</v>
      </c>
    </row>
    <row r="1482" spans="1:20">
      <c r="A1482" s="1" t="n">
        <v>36556</v>
      </c>
      <c r="B1482" t="s">
        <v>258</v>
      </c>
      <c r="C1482" t="n">
        <v>1</v>
      </c>
      <c r="D1482" t="n">
        <v>216</v>
      </c>
      <c r="E1482" t="s">
        <v>286</v>
      </c>
      <c r="F1482" t="n">
        <v>3201</v>
      </c>
      <c r="G1482" t="s">
        <v>250</v>
      </c>
      <c r="H1482" t="s">
        <v>251</v>
      </c>
      <c r="I1482" t="n">
        <v>5</v>
      </c>
      <c r="J1482" t="n">
        <v>515</v>
      </c>
      <c r="K1482" t="s">
        <v>261</v>
      </c>
      <c r="L1482" t="n">
        <v>311</v>
      </c>
      <c r="M1482" t="n">
        <v>0</v>
      </c>
      <c r="N1482" t="n">
        <v>0</v>
      </c>
    </row>
    <row r="1483" spans="1:20">
      <c r="A1483" s="1" t="n">
        <v>36556</v>
      </c>
      <c r="B1483" t="s">
        <v>308</v>
      </c>
      <c r="C1483" t="n">
        <v>617</v>
      </c>
      <c r="D1483" t="n">
        <v>152</v>
      </c>
      <c r="E1483" t="s">
        <v>324</v>
      </c>
      <c r="F1483" t="n">
        <v>3201</v>
      </c>
      <c r="G1483" t="s">
        <v>250</v>
      </c>
      <c r="H1483" t="s">
        <v>251</v>
      </c>
      <c r="I1483" t="n">
        <v>5</v>
      </c>
      <c r="J1483" t="n">
        <v>260</v>
      </c>
      <c r="K1483" t="s">
        <v>272</v>
      </c>
      <c r="L1483" t="n">
        <v>25</v>
      </c>
      <c r="M1483" t="n">
        <v>0</v>
      </c>
      <c r="N1483" t="n">
        <v>0</v>
      </c>
    </row>
    <row r="1484" spans="1:20">
      <c r="A1484" s="1" t="n">
        <v>36556</v>
      </c>
      <c r="B1484" t="s">
        <v>308</v>
      </c>
      <c r="C1484" t="n">
        <v>618</v>
      </c>
      <c r="D1484" t="n">
        <v>152</v>
      </c>
      <c r="E1484" t="s">
        <v>324</v>
      </c>
      <c r="F1484" t="n">
        <v>3201</v>
      </c>
      <c r="G1484" t="s">
        <v>250</v>
      </c>
      <c r="H1484" t="s">
        <v>251</v>
      </c>
      <c r="I1484" t="n">
        <v>5</v>
      </c>
      <c r="J1484" t="n">
        <v>490</v>
      </c>
      <c r="K1484" t="s">
        <v>266</v>
      </c>
      <c r="L1484" t="n">
        <v>55</v>
      </c>
      <c r="M1484" t="n">
        <v>0</v>
      </c>
      <c r="N1484" t="n">
        <v>0</v>
      </c>
    </row>
    <row r="1485" spans="1:20">
      <c r="A1485" s="1" t="n">
        <v>36556</v>
      </c>
      <c r="B1485" t="s">
        <v>308</v>
      </c>
      <c r="C1485" t="n">
        <v>619</v>
      </c>
      <c r="D1485" t="n">
        <v>461</v>
      </c>
      <c r="E1485" t="s">
        <v>309</v>
      </c>
      <c r="F1485" t="n">
        <v>3201</v>
      </c>
      <c r="G1485" t="s">
        <v>250</v>
      </c>
      <c r="H1485" t="s">
        <v>251</v>
      </c>
      <c r="I1485" t="n">
        <v>5</v>
      </c>
      <c r="J1485" t="n">
        <v>795</v>
      </c>
      <c r="K1485" t="s">
        <v>262</v>
      </c>
      <c r="L1485" t="n">
        <v>6</v>
      </c>
      <c r="M1485" t="n">
        <v>0</v>
      </c>
      <c r="N1485" t="n">
        <v>0</v>
      </c>
    </row>
    <row r="1486" spans="1:20">
      <c r="A1486" s="1" t="n">
        <v>36556</v>
      </c>
      <c r="B1486" t="s">
        <v>313</v>
      </c>
      <c r="C1486" t="n">
        <v>2</v>
      </c>
      <c r="D1486" t="n">
        <v>20</v>
      </c>
      <c r="E1486" t="s">
        <v>249</v>
      </c>
      <c r="F1486" t="n">
        <v>3201</v>
      </c>
      <c r="G1486" t="s">
        <v>250</v>
      </c>
      <c r="H1486" t="s">
        <v>251</v>
      </c>
      <c r="I1486" t="n">
        <v>5</v>
      </c>
      <c r="J1486" t="n">
        <v>580</v>
      </c>
      <c r="K1486" t="s">
        <v>270</v>
      </c>
      <c r="L1486" t="n">
        <v>398</v>
      </c>
      <c r="M1486" t="n">
        <v>0.04</v>
      </c>
      <c r="N1486" t="n">
        <v>45.3</v>
      </c>
      <c r="O1486" t="s">
        <v>313</v>
      </c>
      <c r="P1486" t="s">
        <v>275</v>
      </c>
      <c r="Q1486" t="s">
        <v>275</v>
      </c>
      <c r="R1486" t="s">
        <v>255</v>
      </c>
      <c r="S1486" t="s">
        <v>251</v>
      </c>
      <c r="T1486" t="n">
        <v>5</v>
      </c>
    </row>
    <row r="1487" spans="1:20">
      <c r="A1487" s="1" t="n">
        <v>36556</v>
      </c>
      <c r="B1487" t="s">
        <v>313</v>
      </c>
      <c r="C1487" t="n">
        <v>600</v>
      </c>
      <c r="D1487" t="n">
        <v>20</v>
      </c>
      <c r="E1487" t="s">
        <v>249</v>
      </c>
      <c r="F1487" t="n">
        <v>3201</v>
      </c>
      <c r="G1487" t="s">
        <v>250</v>
      </c>
      <c r="H1487" t="s">
        <v>251</v>
      </c>
      <c r="I1487" t="n">
        <v>5</v>
      </c>
      <c r="J1487" t="n">
        <v>160</v>
      </c>
      <c r="K1487" t="s">
        <v>280</v>
      </c>
      <c r="L1487" t="n">
        <v>681</v>
      </c>
      <c r="M1487" t="n">
        <v>0.04</v>
      </c>
      <c r="N1487" t="n">
        <v>48.1</v>
      </c>
      <c r="O1487" t="s">
        <v>313</v>
      </c>
      <c r="P1487" t="s">
        <v>275</v>
      </c>
      <c r="Q1487" t="s">
        <v>275</v>
      </c>
      <c r="R1487" t="s">
        <v>255</v>
      </c>
      <c r="S1487" t="s">
        <v>251</v>
      </c>
      <c r="T1487" t="n">
        <v>5</v>
      </c>
    </row>
    <row r="1488" spans="1:20">
      <c r="A1488" s="1" t="n">
        <v>36585</v>
      </c>
      <c r="B1488" t="s">
        <v>248</v>
      </c>
      <c r="C1488" t="n">
        <v>7</v>
      </c>
      <c r="D1488" t="n">
        <v>20</v>
      </c>
      <c r="E1488" t="s">
        <v>249</v>
      </c>
      <c r="F1488" t="n">
        <v>3201</v>
      </c>
      <c r="G1488" t="s">
        <v>250</v>
      </c>
      <c r="H1488" t="s">
        <v>251</v>
      </c>
      <c r="I1488" t="n">
        <v>5</v>
      </c>
      <c r="J1488" t="n">
        <v>280</v>
      </c>
      <c r="K1488" t="s">
        <v>273</v>
      </c>
      <c r="L1488" t="n">
        <v>599</v>
      </c>
      <c r="M1488" t="n">
        <v>0.06</v>
      </c>
      <c r="N1488" t="n">
        <v>39.1</v>
      </c>
      <c r="O1488" t="s">
        <v>253</v>
      </c>
      <c r="P1488" t="s">
        <v>254</v>
      </c>
      <c r="Q1488" t="s">
        <v>254</v>
      </c>
      <c r="R1488" t="s">
        <v>255</v>
      </c>
      <c r="S1488" t="s">
        <v>251</v>
      </c>
      <c r="T1488" t="n">
        <v>5</v>
      </c>
    </row>
    <row r="1489" spans="1:20">
      <c r="A1489" s="1" t="n">
        <v>36585</v>
      </c>
      <c r="B1489" t="s">
        <v>248</v>
      </c>
      <c r="C1489" t="n">
        <v>8</v>
      </c>
      <c r="D1489" t="n">
        <v>20</v>
      </c>
      <c r="E1489" t="s">
        <v>249</v>
      </c>
      <c r="F1489" t="n">
        <v>3201</v>
      </c>
      <c r="G1489" t="s">
        <v>250</v>
      </c>
      <c r="H1489" t="s">
        <v>251</v>
      </c>
      <c r="I1489" t="n">
        <v>5</v>
      </c>
      <c r="J1489" t="n">
        <v>945</v>
      </c>
      <c r="K1489" t="s">
        <v>304</v>
      </c>
      <c r="L1489" t="n">
        <v>623</v>
      </c>
      <c r="M1489" t="n">
        <v>0.15</v>
      </c>
      <c r="N1489" t="n">
        <v>35.7</v>
      </c>
      <c r="O1489" t="s">
        <v>253</v>
      </c>
      <c r="P1489" t="s">
        <v>254</v>
      </c>
      <c r="Q1489" t="s">
        <v>254</v>
      </c>
      <c r="R1489" t="s">
        <v>255</v>
      </c>
      <c r="S1489" t="s">
        <v>251</v>
      </c>
      <c r="T1489" t="n">
        <v>5</v>
      </c>
    </row>
    <row r="1490" spans="1:20">
      <c r="A1490" s="1" t="n">
        <v>36585</v>
      </c>
      <c r="B1490" t="s">
        <v>248</v>
      </c>
      <c r="C1490" t="n">
        <v>44</v>
      </c>
      <c r="D1490" t="n">
        <v>508</v>
      </c>
      <c r="E1490" t="s">
        <v>268</v>
      </c>
      <c r="F1490" t="n">
        <v>3201</v>
      </c>
      <c r="G1490" t="s">
        <v>250</v>
      </c>
      <c r="H1490" t="s">
        <v>251</v>
      </c>
      <c r="I1490" t="n">
        <v>5</v>
      </c>
      <c r="J1490" t="n">
        <v>458</v>
      </c>
      <c r="K1490" t="s">
        <v>252</v>
      </c>
      <c r="L1490" t="n">
        <v>109</v>
      </c>
      <c r="M1490" t="n">
        <v>0.15</v>
      </c>
      <c r="N1490" t="n">
        <v>19.4</v>
      </c>
    </row>
    <row r="1491" spans="1:20">
      <c r="A1491" s="1" t="n">
        <v>36585</v>
      </c>
      <c r="B1491" t="s">
        <v>258</v>
      </c>
      <c r="C1491" t="n">
        <v>1</v>
      </c>
      <c r="D1491" t="n">
        <v>216</v>
      </c>
      <c r="E1491" t="s">
        <v>286</v>
      </c>
      <c r="F1491" t="n">
        <v>3201</v>
      </c>
      <c r="G1491" t="s">
        <v>250</v>
      </c>
      <c r="H1491" t="s">
        <v>251</v>
      </c>
      <c r="I1491" t="n">
        <v>5</v>
      </c>
      <c r="J1491" t="n">
        <v>515</v>
      </c>
      <c r="K1491" t="s">
        <v>261</v>
      </c>
      <c r="L1491" t="n">
        <v>218</v>
      </c>
      <c r="M1491" t="n">
        <v>0</v>
      </c>
      <c r="N1491" t="n">
        <v>0</v>
      </c>
    </row>
    <row r="1492" spans="1:20">
      <c r="A1492" s="1" t="n">
        <v>36585</v>
      </c>
      <c r="B1492" t="s">
        <v>258</v>
      </c>
      <c r="C1492" t="n">
        <v>2</v>
      </c>
      <c r="D1492" t="n">
        <v>216</v>
      </c>
      <c r="E1492" t="s">
        <v>286</v>
      </c>
      <c r="F1492" t="n">
        <v>3201</v>
      </c>
      <c r="G1492" t="s">
        <v>250</v>
      </c>
      <c r="H1492" t="s">
        <v>251</v>
      </c>
      <c r="I1492" t="n">
        <v>5</v>
      </c>
      <c r="J1492" t="n">
        <v>490</v>
      </c>
      <c r="K1492" t="s">
        <v>266</v>
      </c>
      <c r="L1492" t="n">
        <v>300</v>
      </c>
      <c r="M1492" t="n">
        <v>0</v>
      </c>
      <c r="N1492" t="n">
        <v>0</v>
      </c>
    </row>
    <row r="1493" spans="1:20">
      <c r="A1493" s="1" t="n">
        <v>36585</v>
      </c>
      <c r="B1493" t="s">
        <v>308</v>
      </c>
      <c r="C1493" t="n">
        <v>663</v>
      </c>
      <c r="D1493" t="n">
        <v>152</v>
      </c>
      <c r="E1493" t="s">
        <v>324</v>
      </c>
      <c r="F1493" t="n">
        <v>3201</v>
      </c>
      <c r="G1493" t="s">
        <v>250</v>
      </c>
      <c r="H1493" t="s">
        <v>251</v>
      </c>
      <c r="I1493" t="n">
        <v>5</v>
      </c>
      <c r="J1493" t="n">
        <v>490</v>
      </c>
      <c r="K1493" t="s">
        <v>266</v>
      </c>
      <c r="L1493" t="n">
        <v>25</v>
      </c>
      <c r="M1493" t="n">
        <v>0</v>
      </c>
      <c r="N1493" t="n">
        <v>0</v>
      </c>
    </row>
    <row r="1494" spans="1:20">
      <c r="A1494" s="1" t="n">
        <v>36585</v>
      </c>
      <c r="B1494" t="s">
        <v>308</v>
      </c>
      <c r="C1494" t="n">
        <v>664</v>
      </c>
      <c r="D1494" t="n">
        <v>152</v>
      </c>
      <c r="E1494" t="s">
        <v>324</v>
      </c>
      <c r="F1494" t="n">
        <v>3201</v>
      </c>
      <c r="G1494" t="s">
        <v>250</v>
      </c>
      <c r="H1494" t="s">
        <v>251</v>
      </c>
      <c r="I1494" t="n">
        <v>5</v>
      </c>
      <c r="J1494" t="n">
        <v>515</v>
      </c>
      <c r="K1494" t="s">
        <v>261</v>
      </c>
      <c r="L1494" t="n">
        <v>160</v>
      </c>
      <c r="M1494" t="n">
        <v>0</v>
      </c>
      <c r="N1494" t="n">
        <v>0</v>
      </c>
    </row>
    <row r="1495" spans="1:20">
      <c r="A1495" s="1" t="n">
        <v>36585</v>
      </c>
      <c r="B1495" t="s">
        <v>308</v>
      </c>
      <c r="C1495" t="n">
        <v>665</v>
      </c>
      <c r="D1495" t="n">
        <v>152</v>
      </c>
      <c r="E1495" t="s">
        <v>324</v>
      </c>
      <c r="F1495" t="n">
        <v>3201</v>
      </c>
      <c r="G1495" t="s">
        <v>250</v>
      </c>
      <c r="H1495" t="s">
        <v>251</v>
      </c>
      <c r="I1495" t="n">
        <v>5</v>
      </c>
      <c r="J1495" t="n">
        <v>590</v>
      </c>
      <c r="K1495" t="s">
        <v>328</v>
      </c>
      <c r="L1495" t="n">
        <v>55</v>
      </c>
      <c r="M1495" t="n">
        <v>0</v>
      </c>
      <c r="N1495" t="n">
        <v>0</v>
      </c>
    </row>
    <row r="1496" spans="1:20">
      <c r="A1496" s="1" t="n">
        <v>36585</v>
      </c>
      <c r="B1496" t="s">
        <v>308</v>
      </c>
      <c r="C1496" t="n">
        <v>666</v>
      </c>
      <c r="D1496" t="n">
        <v>461</v>
      </c>
      <c r="E1496" t="s">
        <v>309</v>
      </c>
      <c r="F1496" t="n">
        <v>3201</v>
      </c>
      <c r="G1496" t="s">
        <v>250</v>
      </c>
      <c r="H1496" t="s">
        <v>251</v>
      </c>
      <c r="I1496" t="n">
        <v>5</v>
      </c>
      <c r="J1496" t="n">
        <v>490</v>
      </c>
      <c r="K1496" t="s">
        <v>266</v>
      </c>
      <c r="L1496" t="n">
        <v>43</v>
      </c>
      <c r="M1496" t="n">
        <v>0</v>
      </c>
      <c r="N1496" t="n">
        <v>0</v>
      </c>
    </row>
    <row r="1497" spans="1:20">
      <c r="A1497" s="1" t="n">
        <v>36585</v>
      </c>
      <c r="B1497" t="s">
        <v>313</v>
      </c>
      <c r="C1497" t="n">
        <v>2</v>
      </c>
      <c r="D1497" t="n">
        <v>20</v>
      </c>
      <c r="E1497" t="s">
        <v>249</v>
      </c>
      <c r="F1497" t="n">
        <v>3201</v>
      </c>
      <c r="G1497" t="s">
        <v>250</v>
      </c>
      <c r="H1497" t="s">
        <v>251</v>
      </c>
      <c r="I1497" t="n">
        <v>5</v>
      </c>
      <c r="J1497" t="n">
        <v>458</v>
      </c>
      <c r="K1497" t="s">
        <v>252</v>
      </c>
      <c r="L1497" t="n">
        <v>463</v>
      </c>
      <c r="M1497" t="n">
        <v>0.22</v>
      </c>
      <c r="N1497" t="n">
        <v>20.3</v>
      </c>
      <c r="O1497" t="s">
        <v>313</v>
      </c>
      <c r="P1497" t="s">
        <v>275</v>
      </c>
      <c r="Q1497" t="s">
        <v>275</v>
      </c>
      <c r="R1497" t="s">
        <v>255</v>
      </c>
      <c r="S1497" t="s">
        <v>251</v>
      </c>
      <c r="T1497" t="n">
        <v>5</v>
      </c>
    </row>
    <row r="1498" spans="1:20">
      <c r="A1498" s="1" t="n">
        <v>36585</v>
      </c>
      <c r="B1498" t="s">
        <v>313</v>
      </c>
      <c r="C1498" t="n">
        <v>600</v>
      </c>
      <c r="D1498" t="n">
        <v>20</v>
      </c>
      <c r="E1498" t="s">
        <v>249</v>
      </c>
      <c r="F1498" t="n">
        <v>3201</v>
      </c>
      <c r="G1498" t="s">
        <v>250</v>
      </c>
      <c r="H1498" t="s">
        <v>251</v>
      </c>
      <c r="I1498" t="n">
        <v>5</v>
      </c>
      <c r="J1498" t="n">
        <v>160</v>
      </c>
      <c r="K1498" t="s">
        <v>280</v>
      </c>
      <c r="L1498" t="n">
        <v>1446</v>
      </c>
      <c r="M1498" t="n">
        <v>0.03</v>
      </c>
      <c r="N1498" t="n">
        <v>51.1</v>
      </c>
      <c r="O1498" t="s">
        <v>313</v>
      </c>
      <c r="P1498" t="s">
        <v>275</v>
      </c>
      <c r="Q1498" t="s">
        <v>275</v>
      </c>
      <c r="R1498" t="s">
        <v>255</v>
      </c>
      <c r="S1498" t="s">
        <v>251</v>
      </c>
      <c r="T1498" t="n">
        <v>5</v>
      </c>
    </row>
    <row r="1499" spans="1:20">
      <c r="A1499" s="1" t="n">
        <v>36616</v>
      </c>
      <c r="B1499" t="s">
        <v>248</v>
      </c>
      <c r="C1499" t="n">
        <v>36</v>
      </c>
      <c r="D1499" t="n">
        <v>20</v>
      </c>
      <c r="E1499" t="s">
        <v>249</v>
      </c>
      <c r="F1499" t="n">
        <v>3201</v>
      </c>
      <c r="G1499" t="s">
        <v>250</v>
      </c>
      <c r="H1499" t="s">
        <v>251</v>
      </c>
      <c r="I1499" t="n">
        <v>5</v>
      </c>
      <c r="J1499" t="n">
        <v>280</v>
      </c>
      <c r="K1499" t="s">
        <v>273</v>
      </c>
      <c r="L1499" t="n">
        <v>536</v>
      </c>
      <c r="M1499" t="n">
        <v>0.1</v>
      </c>
      <c r="N1499" t="n">
        <v>31.4</v>
      </c>
      <c r="O1499" t="s">
        <v>253</v>
      </c>
      <c r="P1499" t="s">
        <v>254</v>
      </c>
      <c r="Q1499" t="s">
        <v>254</v>
      </c>
      <c r="R1499" t="s">
        <v>255</v>
      </c>
      <c r="S1499" t="s">
        <v>251</v>
      </c>
      <c r="T1499" t="n">
        <v>5</v>
      </c>
    </row>
    <row r="1500" spans="1:20">
      <c r="A1500" s="1" t="n">
        <v>36616</v>
      </c>
      <c r="B1500" t="s">
        <v>248</v>
      </c>
      <c r="C1500" t="n">
        <v>37</v>
      </c>
      <c r="D1500" t="n">
        <v>20</v>
      </c>
      <c r="E1500" t="s">
        <v>249</v>
      </c>
      <c r="F1500" t="n">
        <v>3201</v>
      </c>
      <c r="G1500" t="s">
        <v>250</v>
      </c>
      <c r="H1500" t="s">
        <v>251</v>
      </c>
      <c r="I1500" t="n">
        <v>5</v>
      </c>
      <c r="J1500" t="n">
        <v>875</v>
      </c>
      <c r="K1500" t="s">
        <v>327</v>
      </c>
      <c r="L1500" t="n">
        <v>219</v>
      </c>
      <c r="M1500" t="n">
        <v>0.05</v>
      </c>
      <c r="N1500" t="n">
        <v>42.2</v>
      </c>
      <c r="O1500" t="s">
        <v>253</v>
      </c>
      <c r="P1500" t="s">
        <v>254</v>
      </c>
      <c r="Q1500" t="s">
        <v>254</v>
      </c>
      <c r="R1500" t="s">
        <v>255</v>
      </c>
      <c r="S1500" t="s">
        <v>251</v>
      </c>
      <c r="T1500" t="n">
        <v>5</v>
      </c>
    </row>
    <row r="1501" spans="1:20">
      <c r="A1501" s="1" t="n">
        <v>36616</v>
      </c>
      <c r="B1501" t="s">
        <v>313</v>
      </c>
      <c r="C1501" t="n">
        <v>1</v>
      </c>
      <c r="D1501" t="n">
        <v>20</v>
      </c>
      <c r="E1501" t="s">
        <v>249</v>
      </c>
      <c r="F1501" t="n">
        <v>3201</v>
      </c>
      <c r="G1501" t="s">
        <v>250</v>
      </c>
      <c r="H1501" t="s">
        <v>251</v>
      </c>
      <c r="I1501" t="n">
        <v>5</v>
      </c>
      <c r="J1501" t="n">
        <v>160</v>
      </c>
      <c r="K1501" t="s">
        <v>280</v>
      </c>
      <c r="L1501" t="n">
        <v>701</v>
      </c>
      <c r="M1501" t="n">
        <v>0.04</v>
      </c>
      <c r="N1501" t="n">
        <v>48</v>
      </c>
      <c r="O1501" t="s">
        <v>313</v>
      </c>
      <c r="P1501" t="s">
        <v>275</v>
      </c>
      <c r="Q1501" t="s">
        <v>275</v>
      </c>
      <c r="R1501" t="s">
        <v>255</v>
      </c>
      <c r="S1501" t="s">
        <v>251</v>
      </c>
      <c r="T1501" t="n">
        <v>5</v>
      </c>
    </row>
    <row r="1502" spans="1:20">
      <c r="A1502" s="1" t="n">
        <v>36616</v>
      </c>
      <c r="B1502" t="s">
        <v>313</v>
      </c>
      <c r="C1502" t="n">
        <v>2</v>
      </c>
      <c r="D1502" t="n">
        <v>20</v>
      </c>
      <c r="E1502" t="s">
        <v>249</v>
      </c>
      <c r="F1502" t="n">
        <v>3201</v>
      </c>
      <c r="G1502" t="s">
        <v>250</v>
      </c>
      <c r="H1502" t="s">
        <v>251</v>
      </c>
      <c r="I1502" t="n">
        <v>5</v>
      </c>
      <c r="J1502" t="n">
        <v>280</v>
      </c>
      <c r="K1502" t="s">
        <v>273</v>
      </c>
      <c r="L1502" t="n">
        <v>623</v>
      </c>
      <c r="M1502" t="n">
        <v>0.07000000000000001</v>
      </c>
      <c r="N1502" t="n">
        <v>39.4</v>
      </c>
      <c r="O1502" t="s">
        <v>313</v>
      </c>
      <c r="P1502" t="s">
        <v>275</v>
      </c>
      <c r="Q1502" t="s">
        <v>275</v>
      </c>
      <c r="R1502" t="s">
        <v>255</v>
      </c>
      <c r="S1502" t="s">
        <v>251</v>
      </c>
      <c r="T1502" t="n">
        <v>5</v>
      </c>
    </row>
    <row r="1503" spans="1:20">
      <c r="A1503" s="1" t="n">
        <v>36616</v>
      </c>
      <c r="B1503" t="s">
        <v>313</v>
      </c>
      <c r="C1503" t="n">
        <v>3</v>
      </c>
      <c r="D1503" t="n">
        <v>20</v>
      </c>
      <c r="E1503" t="s">
        <v>249</v>
      </c>
      <c r="F1503" t="n">
        <v>3201</v>
      </c>
      <c r="G1503" t="s">
        <v>250</v>
      </c>
      <c r="H1503" t="s">
        <v>251</v>
      </c>
      <c r="I1503" t="n">
        <v>5</v>
      </c>
      <c r="J1503" t="n">
        <v>458</v>
      </c>
      <c r="K1503" t="s">
        <v>252</v>
      </c>
      <c r="L1503" t="n">
        <v>391</v>
      </c>
      <c r="M1503" t="n">
        <v>0.22</v>
      </c>
      <c r="N1503" t="n">
        <v>20.3</v>
      </c>
      <c r="O1503" t="s">
        <v>313</v>
      </c>
      <c r="P1503" t="s">
        <v>275</v>
      </c>
      <c r="Q1503" t="s">
        <v>275</v>
      </c>
      <c r="R1503" t="s">
        <v>255</v>
      </c>
      <c r="S1503" t="s">
        <v>251</v>
      </c>
      <c r="T1503" t="n">
        <v>5</v>
      </c>
    </row>
    <row r="1504" spans="1:20">
      <c r="A1504" s="1" t="n">
        <v>36616</v>
      </c>
      <c r="B1504" t="s">
        <v>313</v>
      </c>
      <c r="C1504" t="n">
        <v>4</v>
      </c>
      <c r="D1504" t="n">
        <v>20</v>
      </c>
      <c r="E1504" t="s">
        <v>249</v>
      </c>
      <c r="F1504" t="n">
        <v>3201</v>
      </c>
      <c r="G1504" t="s">
        <v>250</v>
      </c>
      <c r="H1504" t="s">
        <v>251</v>
      </c>
      <c r="I1504" t="n">
        <v>5</v>
      </c>
      <c r="J1504" t="n">
        <v>458</v>
      </c>
      <c r="K1504" t="s">
        <v>252</v>
      </c>
      <c r="L1504" t="n">
        <v>476</v>
      </c>
      <c r="M1504" t="n">
        <v>0.21</v>
      </c>
      <c r="N1504" t="n">
        <v>19.6</v>
      </c>
      <c r="O1504" t="s">
        <v>313</v>
      </c>
      <c r="P1504" t="s">
        <v>275</v>
      </c>
      <c r="Q1504" t="s">
        <v>275</v>
      </c>
      <c r="R1504" t="s">
        <v>255</v>
      </c>
      <c r="S1504" t="s">
        <v>251</v>
      </c>
      <c r="T1504" t="n">
        <v>5</v>
      </c>
    </row>
    <row r="1505" spans="1:20">
      <c r="A1505" s="1" t="n">
        <v>36616</v>
      </c>
      <c r="B1505" t="s">
        <v>329</v>
      </c>
      <c r="C1505" t="n">
        <v>605</v>
      </c>
      <c r="D1505" t="n">
        <v>213</v>
      </c>
      <c r="E1505" t="s">
        <v>256</v>
      </c>
      <c r="F1505" t="n">
        <v>3201</v>
      </c>
      <c r="G1505" t="s">
        <v>250</v>
      </c>
      <c r="H1505" t="s">
        <v>251</v>
      </c>
      <c r="I1505" t="n">
        <v>5</v>
      </c>
      <c r="J1505" t="n">
        <v>490</v>
      </c>
      <c r="K1505" t="s">
        <v>266</v>
      </c>
      <c r="L1505" t="n">
        <v>300</v>
      </c>
      <c r="M1505" t="n">
        <v>0</v>
      </c>
      <c r="N1505" t="n">
        <v>0</v>
      </c>
    </row>
    <row r="1506" spans="1:20">
      <c r="A1506" s="1" t="n">
        <v>36646</v>
      </c>
      <c r="B1506" t="s">
        <v>248</v>
      </c>
      <c r="C1506" t="n">
        <v>46</v>
      </c>
      <c r="D1506" t="n">
        <v>20</v>
      </c>
      <c r="E1506" t="s">
        <v>249</v>
      </c>
      <c r="F1506" t="n">
        <v>3201</v>
      </c>
      <c r="G1506" t="s">
        <v>250</v>
      </c>
      <c r="H1506" t="s">
        <v>251</v>
      </c>
      <c r="I1506" t="n">
        <v>5</v>
      </c>
      <c r="J1506" t="n">
        <v>458</v>
      </c>
      <c r="K1506" t="s">
        <v>252</v>
      </c>
      <c r="L1506" t="n">
        <v>385</v>
      </c>
      <c r="M1506" t="n">
        <v>0.08</v>
      </c>
      <c r="N1506" t="n">
        <v>32.1</v>
      </c>
      <c r="O1506" t="s">
        <v>253</v>
      </c>
      <c r="P1506" t="s">
        <v>254</v>
      </c>
      <c r="Q1506" t="s">
        <v>254</v>
      </c>
      <c r="R1506" t="s">
        <v>255</v>
      </c>
      <c r="S1506" t="s">
        <v>251</v>
      </c>
      <c r="T1506" t="n">
        <v>5</v>
      </c>
    </row>
    <row r="1507" spans="1:20">
      <c r="A1507" s="1" t="n">
        <v>36646</v>
      </c>
      <c r="B1507" t="s">
        <v>248</v>
      </c>
      <c r="C1507" t="n">
        <v>47</v>
      </c>
      <c r="D1507" t="n">
        <v>20</v>
      </c>
      <c r="E1507" t="s">
        <v>249</v>
      </c>
      <c r="F1507" t="n">
        <v>3201</v>
      </c>
      <c r="G1507" t="s">
        <v>250</v>
      </c>
      <c r="H1507" t="s">
        <v>251</v>
      </c>
      <c r="I1507" t="n">
        <v>5</v>
      </c>
      <c r="J1507" t="n">
        <v>458</v>
      </c>
      <c r="K1507" t="s">
        <v>252</v>
      </c>
      <c r="L1507" t="n">
        <v>194</v>
      </c>
      <c r="M1507" t="n">
        <v>0.02</v>
      </c>
      <c r="N1507" t="n">
        <v>44.8</v>
      </c>
      <c r="O1507" t="s">
        <v>253</v>
      </c>
      <c r="P1507" t="s">
        <v>254</v>
      </c>
      <c r="Q1507" t="s">
        <v>254</v>
      </c>
      <c r="R1507" t="s">
        <v>255</v>
      </c>
      <c r="S1507" t="s">
        <v>251</v>
      </c>
      <c r="T1507" t="n">
        <v>5</v>
      </c>
    </row>
    <row r="1508" spans="1:20">
      <c r="A1508" s="1" t="n">
        <v>36646</v>
      </c>
      <c r="B1508" t="s">
        <v>248</v>
      </c>
      <c r="C1508" t="n">
        <v>48</v>
      </c>
      <c r="D1508" t="n">
        <v>20</v>
      </c>
      <c r="E1508" t="s">
        <v>249</v>
      </c>
      <c r="F1508" t="n">
        <v>3201</v>
      </c>
      <c r="G1508" t="s">
        <v>250</v>
      </c>
      <c r="H1508" t="s">
        <v>251</v>
      </c>
      <c r="I1508" t="n">
        <v>5</v>
      </c>
      <c r="J1508" t="n">
        <v>580</v>
      </c>
      <c r="K1508" t="s">
        <v>270</v>
      </c>
      <c r="L1508" t="n">
        <v>190</v>
      </c>
      <c r="M1508" t="n">
        <v>0.07000000000000001</v>
      </c>
      <c r="N1508" t="n">
        <v>46</v>
      </c>
      <c r="O1508" t="s">
        <v>253</v>
      </c>
      <c r="P1508" t="s">
        <v>254</v>
      </c>
      <c r="Q1508" t="s">
        <v>254</v>
      </c>
      <c r="R1508" t="s">
        <v>255</v>
      </c>
      <c r="S1508" t="s">
        <v>251</v>
      </c>
      <c r="T1508" t="n">
        <v>5</v>
      </c>
    </row>
    <row r="1509" spans="1:20">
      <c r="A1509" s="1" t="n">
        <v>36646</v>
      </c>
      <c r="B1509" t="s">
        <v>248</v>
      </c>
      <c r="C1509" t="n">
        <v>49</v>
      </c>
      <c r="D1509" t="n">
        <v>20</v>
      </c>
      <c r="E1509" t="s">
        <v>249</v>
      </c>
      <c r="F1509" t="n">
        <v>3201</v>
      </c>
      <c r="G1509" t="s">
        <v>250</v>
      </c>
      <c r="H1509" t="s">
        <v>251</v>
      </c>
      <c r="I1509" t="n">
        <v>5</v>
      </c>
      <c r="J1509" t="n">
        <v>280</v>
      </c>
      <c r="K1509" t="s">
        <v>273</v>
      </c>
      <c r="L1509" t="n">
        <v>271</v>
      </c>
      <c r="M1509" t="n">
        <v>0.1</v>
      </c>
      <c r="N1509" t="n">
        <v>31.5</v>
      </c>
      <c r="O1509" t="s">
        <v>253</v>
      </c>
      <c r="P1509" t="s">
        <v>254</v>
      </c>
      <c r="Q1509" t="s">
        <v>254</v>
      </c>
      <c r="R1509" t="s">
        <v>255</v>
      </c>
      <c r="S1509" t="s">
        <v>251</v>
      </c>
      <c r="T1509" t="n">
        <v>5</v>
      </c>
    </row>
    <row r="1510" spans="1:20">
      <c r="A1510" s="1" t="n">
        <v>36646</v>
      </c>
      <c r="B1510" t="s">
        <v>248</v>
      </c>
      <c r="C1510" t="n">
        <v>58</v>
      </c>
      <c r="D1510" t="n">
        <v>508</v>
      </c>
      <c r="E1510" t="s">
        <v>268</v>
      </c>
      <c r="F1510" t="n">
        <v>3201</v>
      </c>
      <c r="G1510" t="s">
        <v>250</v>
      </c>
      <c r="H1510" t="s">
        <v>251</v>
      </c>
      <c r="I1510" t="n">
        <v>5</v>
      </c>
      <c r="J1510" t="n">
        <v>458</v>
      </c>
      <c r="K1510" t="s">
        <v>252</v>
      </c>
      <c r="L1510" t="n">
        <v>101</v>
      </c>
      <c r="M1510" t="n">
        <v>0.17</v>
      </c>
      <c r="N1510" t="n">
        <v>0</v>
      </c>
    </row>
    <row r="1511" spans="1:20">
      <c r="A1511" s="1" t="n">
        <v>36646</v>
      </c>
      <c r="B1511" t="s">
        <v>258</v>
      </c>
      <c r="C1511" t="n">
        <v>1</v>
      </c>
      <c r="D1511" t="n">
        <v>216</v>
      </c>
      <c r="E1511" t="s">
        <v>286</v>
      </c>
      <c r="F1511" t="n">
        <v>3201</v>
      </c>
      <c r="G1511" t="s">
        <v>250</v>
      </c>
      <c r="H1511" t="s">
        <v>251</v>
      </c>
      <c r="I1511" t="n">
        <v>5</v>
      </c>
      <c r="J1511" t="n">
        <v>490</v>
      </c>
      <c r="K1511" t="s">
        <v>266</v>
      </c>
      <c r="L1511" t="n">
        <v>303</v>
      </c>
      <c r="M1511" t="n">
        <v>0</v>
      </c>
      <c r="N1511" t="n">
        <v>0</v>
      </c>
    </row>
    <row r="1512" spans="1:20">
      <c r="A1512" s="1" t="n">
        <v>36646</v>
      </c>
      <c r="B1512" t="s">
        <v>313</v>
      </c>
      <c r="C1512" t="n">
        <v>1</v>
      </c>
      <c r="D1512" t="n">
        <v>213</v>
      </c>
      <c r="E1512" t="s">
        <v>256</v>
      </c>
      <c r="F1512" t="n">
        <v>3201</v>
      </c>
      <c r="G1512" t="s">
        <v>250</v>
      </c>
      <c r="H1512" t="s">
        <v>251</v>
      </c>
      <c r="I1512" t="n">
        <v>5</v>
      </c>
      <c r="J1512" t="n">
        <v>640</v>
      </c>
      <c r="K1512" t="s">
        <v>298</v>
      </c>
      <c r="L1512" t="n">
        <v>75</v>
      </c>
      <c r="M1512" t="n">
        <v>0</v>
      </c>
      <c r="N1512" t="n">
        <v>0</v>
      </c>
    </row>
    <row r="1513" spans="1:20">
      <c r="A1513" s="1" t="n">
        <v>36646</v>
      </c>
      <c r="B1513" t="s">
        <v>313</v>
      </c>
      <c r="C1513" t="n">
        <v>2</v>
      </c>
      <c r="D1513" t="n">
        <v>20</v>
      </c>
      <c r="E1513" t="s">
        <v>249</v>
      </c>
      <c r="F1513" t="n">
        <v>3201</v>
      </c>
      <c r="G1513" t="s">
        <v>250</v>
      </c>
      <c r="H1513" t="s">
        <v>251</v>
      </c>
      <c r="I1513" t="n">
        <v>5</v>
      </c>
      <c r="J1513" t="n">
        <v>160</v>
      </c>
      <c r="K1513" t="s">
        <v>280</v>
      </c>
      <c r="L1513" t="n">
        <v>296</v>
      </c>
      <c r="M1513" t="n">
        <v>0.02</v>
      </c>
      <c r="N1513" t="n">
        <v>54.2</v>
      </c>
      <c r="O1513" t="s">
        <v>313</v>
      </c>
      <c r="P1513" t="s">
        <v>275</v>
      </c>
      <c r="Q1513" t="s">
        <v>275</v>
      </c>
      <c r="R1513" t="s">
        <v>255</v>
      </c>
      <c r="S1513" t="s">
        <v>251</v>
      </c>
      <c r="T1513" t="n">
        <v>5</v>
      </c>
    </row>
    <row r="1514" spans="1:20">
      <c r="A1514" s="1" t="n">
        <v>36646</v>
      </c>
      <c r="B1514" t="s">
        <v>313</v>
      </c>
      <c r="C1514" t="n">
        <v>3</v>
      </c>
      <c r="D1514" t="n">
        <v>20</v>
      </c>
      <c r="E1514" t="s">
        <v>249</v>
      </c>
      <c r="F1514" t="n">
        <v>3201</v>
      </c>
      <c r="G1514" t="s">
        <v>250</v>
      </c>
      <c r="H1514" t="s">
        <v>251</v>
      </c>
      <c r="I1514" t="n">
        <v>5</v>
      </c>
      <c r="J1514" t="n">
        <v>160</v>
      </c>
      <c r="K1514" t="s">
        <v>280</v>
      </c>
      <c r="L1514" t="n">
        <v>197</v>
      </c>
      <c r="M1514" t="n">
        <v>0.05</v>
      </c>
      <c r="N1514" t="n">
        <v>47.5</v>
      </c>
      <c r="O1514" t="s">
        <v>313</v>
      </c>
      <c r="P1514" t="s">
        <v>275</v>
      </c>
      <c r="Q1514" t="s">
        <v>275</v>
      </c>
      <c r="R1514" t="s">
        <v>255</v>
      </c>
      <c r="S1514" t="s">
        <v>251</v>
      </c>
      <c r="T1514" t="n">
        <v>5</v>
      </c>
    </row>
    <row r="1515" spans="1:20">
      <c r="A1515" s="1" t="n">
        <v>36646</v>
      </c>
      <c r="B1515" t="s">
        <v>313</v>
      </c>
      <c r="C1515" t="n">
        <v>4</v>
      </c>
      <c r="D1515" t="n">
        <v>20</v>
      </c>
      <c r="E1515" t="s">
        <v>249</v>
      </c>
      <c r="F1515" t="n">
        <v>3201</v>
      </c>
      <c r="G1515" t="s">
        <v>250</v>
      </c>
      <c r="H1515" t="s">
        <v>251</v>
      </c>
      <c r="I1515" t="n">
        <v>5</v>
      </c>
      <c r="J1515" t="n">
        <v>280</v>
      </c>
      <c r="K1515" t="s">
        <v>273</v>
      </c>
      <c r="L1515" t="n">
        <v>257</v>
      </c>
      <c r="M1515" t="n">
        <v>0.1</v>
      </c>
      <c r="N1515" t="n">
        <v>31.5</v>
      </c>
      <c r="O1515" t="s">
        <v>313</v>
      </c>
      <c r="P1515" t="s">
        <v>275</v>
      </c>
      <c r="Q1515" t="s">
        <v>275</v>
      </c>
      <c r="R1515" t="s">
        <v>255</v>
      </c>
      <c r="S1515" t="s">
        <v>251</v>
      </c>
      <c r="T1515" t="n">
        <v>5</v>
      </c>
    </row>
    <row r="1516" spans="1:20">
      <c r="A1516" s="1" t="n">
        <v>36646</v>
      </c>
      <c r="B1516" t="s">
        <v>313</v>
      </c>
      <c r="C1516" t="n">
        <v>5</v>
      </c>
      <c r="D1516" t="n">
        <v>20</v>
      </c>
      <c r="E1516" t="s">
        <v>249</v>
      </c>
      <c r="F1516" t="n">
        <v>3201</v>
      </c>
      <c r="G1516" t="s">
        <v>250</v>
      </c>
      <c r="H1516" t="s">
        <v>251</v>
      </c>
      <c r="I1516" t="n">
        <v>5</v>
      </c>
      <c r="J1516" t="n">
        <v>458</v>
      </c>
      <c r="K1516" t="s">
        <v>252</v>
      </c>
      <c r="L1516" t="n">
        <v>87</v>
      </c>
      <c r="M1516" t="n">
        <v>0.11</v>
      </c>
      <c r="N1516" t="n">
        <v>28.6</v>
      </c>
      <c r="O1516" t="s">
        <v>313</v>
      </c>
      <c r="P1516" t="s">
        <v>275</v>
      </c>
      <c r="Q1516" t="s">
        <v>275</v>
      </c>
      <c r="R1516" t="s">
        <v>255</v>
      </c>
      <c r="S1516" t="s">
        <v>251</v>
      </c>
      <c r="T1516" t="n">
        <v>5</v>
      </c>
    </row>
    <row r="1517" spans="1:20">
      <c r="A1517" s="1" t="n">
        <v>36646</v>
      </c>
      <c r="B1517" t="s">
        <v>313</v>
      </c>
      <c r="C1517" t="n">
        <v>6</v>
      </c>
      <c r="D1517" t="n">
        <v>20</v>
      </c>
      <c r="E1517" t="s">
        <v>249</v>
      </c>
      <c r="F1517" t="n">
        <v>3201</v>
      </c>
      <c r="G1517" t="s">
        <v>250</v>
      </c>
      <c r="H1517" t="s">
        <v>251</v>
      </c>
      <c r="I1517" t="n">
        <v>5</v>
      </c>
      <c r="J1517" t="n">
        <v>458</v>
      </c>
      <c r="K1517" t="s">
        <v>252</v>
      </c>
      <c r="L1517" t="n">
        <v>300</v>
      </c>
      <c r="M1517" t="n">
        <v>0.21</v>
      </c>
      <c r="N1517" t="n">
        <v>20.5</v>
      </c>
      <c r="O1517" t="s">
        <v>313</v>
      </c>
      <c r="P1517" t="s">
        <v>275</v>
      </c>
      <c r="Q1517" t="s">
        <v>275</v>
      </c>
      <c r="R1517" t="s">
        <v>255</v>
      </c>
      <c r="S1517" t="s">
        <v>251</v>
      </c>
      <c r="T1517" t="n">
        <v>5</v>
      </c>
    </row>
    <row r="1518" spans="1:20">
      <c r="A1518" s="1" t="n">
        <v>36677</v>
      </c>
      <c r="B1518" t="s">
        <v>248</v>
      </c>
      <c r="C1518" t="n">
        <v>51</v>
      </c>
      <c r="D1518" t="n">
        <v>20</v>
      </c>
      <c r="E1518" t="s">
        <v>249</v>
      </c>
      <c r="F1518" t="n">
        <v>3201</v>
      </c>
      <c r="G1518" t="s">
        <v>250</v>
      </c>
      <c r="H1518" t="s">
        <v>251</v>
      </c>
      <c r="I1518" t="n">
        <v>5</v>
      </c>
      <c r="J1518" t="n">
        <v>458</v>
      </c>
      <c r="K1518" t="s">
        <v>252</v>
      </c>
      <c r="L1518" t="n">
        <v>111</v>
      </c>
      <c r="M1518" t="n">
        <v>0.09</v>
      </c>
      <c r="N1518" t="n">
        <v>34.4</v>
      </c>
      <c r="O1518" t="s">
        <v>253</v>
      </c>
      <c r="P1518" t="s">
        <v>254</v>
      </c>
      <c r="Q1518" t="s">
        <v>254</v>
      </c>
      <c r="R1518" t="s">
        <v>255</v>
      </c>
      <c r="S1518" t="s">
        <v>251</v>
      </c>
      <c r="T1518" t="n">
        <v>5</v>
      </c>
    </row>
    <row r="1519" spans="1:20">
      <c r="A1519" s="1" t="n">
        <v>36677</v>
      </c>
      <c r="B1519" t="s">
        <v>248</v>
      </c>
      <c r="C1519" t="n">
        <v>52</v>
      </c>
      <c r="D1519" t="n">
        <v>20</v>
      </c>
      <c r="E1519" t="s">
        <v>249</v>
      </c>
      <c r="F1519" t="n">
        <v>3201</v>
      </c>
      <c r="G1519" t="s">
        <v>250</v>
      </c>
      <c r="H1519" t="s">
        <v>251</v>
      </c>
      <c r="I1519" t="n">
        <v>5</v>
      </c>
      <c r="J1519" t="n">
        <v>280</v>
      </c>
      <c r="K1519" t="s">
        <v>273</v>
      </c>
      <c r="L1519" t="n">
        <v>474</v>
      </c>
      <c r="M1519" t="n">
        <v>0.06</v>
      </c>
      <c r="N1519" t="n">
        <v>39.1</v>
      </c>
      <c r="O1519" t="s">
        <v>253</v>
      </c>
      <c r="P1519" t="s">
        <v>254</v>
      </c>
      <c r="Q1519" t="s">
        <v>254</v>
      </c>
      <c r="R1519" t="s">
        <v>255</v>
      </c>
      <c r="S1519" t="s">
        <v>251</v>
      </c>
      <c r="T1519" t="n">
        <v>5</v>
      </c>
    </row>
    <row r="1520" spans="1:20">
      <c r="A1520" s="1" t="n">
        <v>36677</v>
      </c>
      <c r="B1520" t="s">
        <v>248</v>
      </c>
      <c r="C1520" t="n">
        <v>53</v>
      </c>
      <c r="D1520" t="n">
        <v>20</v>
      </c>
      <c r="E1520" t="s">
        <v>249</v>
      </c>
      <c r="F1520" t="n">
        <v>3201</v>
      </c>
      <c r="G1520" t="s">
        <v>250</v>
      </c>
      <c r="H1520" t="s">
        <v>251</v>
      </c>
      <c r="I1520" t="n">
        <v>5</v>
      </c>
      <c r="J1520" t="n">
        <v>875</v>
      </c>
      <c r="K1520" t="s">
        <v>327</v>
      </c>
      <c r="L1520" t="n">
        <v>209</v>
      </c>
      <c r="M1520" t="n">
        <v>0.05</v>
      </c>
      <c r="N1520" t="n">
        <v>42</v>
      </c>
      <c r="O1520" t="s">
        <v>253</v>
      </c>
      <c r="P1520" t="s">
        <v>254</v>
      </c>
      <c r="Q1520" t="s">
        <v>254</v>
      </c>
      <c r="R1520" t="s">
        <v>255</v>
      </c>
      <c r="S1520" t="s">
        <v>251</v>
      </c>
      <c r="T1520" t="n">
        <v>5</v>
      </c>
    </row>
    <row r="1521" spans="1:20">
      <c r="A1521" s="1" t="n">
        <v>36677</v>
      </c>
      <c r="B1521" t="s">
        <v>248</v>
      </c>
      <c r="C1521" t="n">
        <v>54</v>
      </c>
      <c r="D1521" t="n">
        <v>20</v>
      </c>
      <c r="E1521" t="s">
        <v>249</v>
      </c>
      <c r="F1521" t="n">
        <v>3201</v>
      </c>
      <c r="G1521" t="s">
        <v>250</v>
      </c>
      <c r="H1521" t="s">
        <v>251</v>
      </c>
      <c r="I1521" t="n">
        <v>5</v>
      </c>
      <c r="J1521" t="n">
        <v>280</v>
      </c>
      <c r="K1521" t="s">
        <v>273</v>
      </c>
      <c r="L1521" t="n">
        <v>379</v>
      </c>
      <c r="M1521" t="n">
        <v>0.1</v>
      </c>
      <c r="N1521" t="n">
        <v>31.5</v>
      </c>
      <c r="O1521" t="s">
        <v>253</v>
      </c>
      <c r="P1521" t="s">
        <v>254</v>
      </c>
      <c r="Q1521" t="s">
        <v>254</v>
      </c>
      <c r="R1521" t="s">
        <v>255</v>
      </c>
      <c r="S1521" t="s">
        <v>251</v>
      </c>
      <c r="T1521" t="n">
        <v>5</v>
      </c>
    </row>
    <row r="1522" spans="1:20">
      <c r="A1522" s="1" t="n">
        <v>36677</v>
      </c>
      <c r="B1522" t="s">
        <v>248</v>
      </c>
      <c r="C1522" t="n">
        <v>67</v>
      </c>
      <c r="D1522" t="n">
        <v>508</v>
      </c>
      <c r="E1522" t="s">
        <v>268</v>
      </c>
      <c r="F1522" t="n">
        <v>3201</v>
      </c>
      <c r="G1522" t="s">
        <v>250</v>
      </c>
      <c r="H1522" t="s">
        <v>251</v>
      </c>
      <c r="I1522" t="n">
        <v>5</v>
      </c>
      <c r="J1522" t="n">
        <v>458</v>
      </c>
      <c r="K1522" t="s">
        <v>252</v>
      </c>
      <c r="L1522" t="n">
        <v>105</v>
      </c>
      <c r="M1522" t="n">
        <v>0.17</v>
      </c>
      <c r="N1522" t="n">
        <v>0</v>
      </c>
    </row>
    <row r="1523" spans="1:20">
      <c r="A1523" s="1" t="n">
        <v>36677</v>
      </c>
      <c r="B1523" t="s">
        <v>258</v>
      </c>
      <c r="C1523" t="n">
        <v>1</v>
      </c>
      <c r="D1523" t="n">
        <v>213</v>
      </c>
      <c r="E1523" t="s">
        <v>256</v>
      </c>
      <c r="F1523" t="n">
        <v>3201</v>
      </c>
      <c r="G1523" t="s">
        <v>250</v>
      </c>
      <c r="H1523" t="s">
        <v>251</v>
      </c>
      <c r="I1523" t="n">
        <v>5</v>
      </c>
      <c r="J1523" t="n">
        <v>515</v>
      </c>
      <c r="K1523" t="s">
        <v>261</v>
      </c>
      <c r="L1523" t="n">
        <v>140</v>
      </c>
      <c r="M1523" t="n">
        <v>0</v>
      </c>
      <c r="N1523" t="n">
        <v>0</v>
      </c>
    </row>
    <row r="1524" spans="1:20">
      <c r="A1524" s="1" t="n">
        <v>36677</v>
      </c>
      <c r="B1524" t="s">
        <v>258</v>
      </c>
      <c r="C1524" t="n">
        <v>2</v>
      </c>
      <c r="D1524" t="n">
        <v>216</v>
      </c>
      <c r="E1524" t="s">
        <v>286</v>
      </c>
      <c r="F1524" t="n">
        <v>3201</v>
      </c>
      <c r="G1524" t="s">
        <v>250</v>
      </c>
      <c r="H1524" t="s">
        <v>251</v>
      </c>
      <c r="I1524" t="n">
        <v>5</v>
      </c>
      <c r="J1524" t="n">
        <v>515</v>
      </c>
      <c r="K1524" t="s">
        <v>261</v>
      </c>
      <c r="L1524" t="n">
        <v>121</v>
      </c>
      <c r="M1524" t="n">
        <v>0</v>
      </c>
      <c r="N1524" t="n">
        <v>0</v>
      </c>
    </row>
    <row r="1525" spans="1:20">
      <c r="A1525" s="1" t="n">
        <v>36677</v>
      </c>
      <c r="B1525" t="s">
        <v>313</v>
      </c>
      <c r="C1525" t="n">
        <v>1</v>
      </c>
      <c r="D1525" t="n">
        <v>20</v>
      </c>
      <c r="E1525" t="s">
        <v>249</v>
      </c>
      <c r="F1525" t="n">
        <v>3201</v>
      </c>
      <c r="G1525" t="s">
        <v>250</v>
      </c>
      <c r="H1525" t="s">
        <v>251</v>
      </c>
      <c r="I1525" t="n">
        <v>5</v>
      </c>
      <c r="J1525" t="n">
        <v>160</v>
      </c>
      <c r="K1525" t="s">
        <v>280</v>
      </c>
      <c r="L1525" t="n">
        <v>501</v>
      </c>
      <c r="M1525" t="n">
        <v>0.01</v>
      </c>
      <c r="N1525" t="n">
        <v>55.2</v>
      </c>
      <c r="O1525" t="s">
        <v>313</v>
      </c>
      <c r="P1525" t="s">
        <v>275</v>
      </c>
      <c r="Q1525" t="s">
        <v>275</v>
      </c>
      <c r="R1525" t="s">
        <v>255</v>
      </c>
      <c r="S1525" t="s">
        <v>251</v>
      </c>
      <c r="T1525" t="n">
        <v>5</v>
      </c>
    </row>
    <row r="1526" spans="1:20">
      <c r="A1526" s="1" t="n">
        <v>36677</v>
      </c>
      <c r="B1526" t="s">
        <v>313</v>
      </c>
      <c r="C1526" t="n">
        <v>2</v>
      </c>
      <c r="D1526" t="n">
        <v>20</v>
      </c>
      <c r="E1526" t="s">
        <v>249</v>
      </c>
      <c r="F1526" t="n">
        <v>3201</v>
      </c>
      <c r="G1526" t="s">
        <v>250</v>
      </c>
      <c r="H1526" t="s">
        <v>251</v>
      </c>
      <c r="I1526" t="n">
        <v>5</v>
      </c>
      <c r="J1526" t="n">
        <v>160</v>
      </c>
      <c r="K1526" t="s">
        <v>280</v>
      </c>
      <c r="L1526" t="n">
        <v>178</v>
      </c>
      <c r="M1526" t="n">
        <v>0.01</v>
      </c>
      <c r="N1526" t="n">
        <v>55.2</v>
      </c>
      <c r="O1526" t="s">
        <v>313</v>
      </c>
      <c r="P1526" t="s">
        <v>275</v>
      </c>
      <c r="Q1526" t="s">
        <v>275</v>
      </c>
      <c r="R1526" t="s">
        <v>255</v>
      </c>
      <c r="S1526" t="s">
        <v>251</v>
      </c>
      <c r="T1526" t="n">
        <v>5</v>
      </c>
    </row>
    <row r="1527" spans="1:20">
      <c r="A1527" s="1" t="n">
        <v>36677</v>
      </c>
      <c r="B1527" t="s">
        <v>313</v>
      </c>
      <c r="C1527" t="n">
        <v>3</v>
      </c>
      <c r="D1527" t="n">
        <v>20</v>
      </c>
      <c r="E1527" t="s">
        <v>249</v>
      </c>
      <c r="F1527" t="n">
        <v>3201</v>
      </c>
      <c r="G1527" t="s">
        <v>250</v>
      </c>
      <c r="H1527" t="s">
        <v>251</v>
      </c>
      <c r="I1527" t="n">
        <v>5</v>
      </c>
      <c r="J1527" t="n">
        <v>160</v>
      </c>
      <c r="K1527" t="s">
        <v>280</v>
      </c>
      <c r="L1527" t="n">
        <v>341</v>
      </c>
      <c r="M1527" t="n">
        <v>0.04</v>
      </c>
      <c r="N1527" t="n">
        <v>48.1</v>
      </c>
      <c r="O1527" t="s">
        <v>313</v>
      </c>
      <c r="P1527" t="s">
        <v>275</v>
      </c>
      <c r="Q1527" t="s">
        <v>275</v>
      </c>
      <c r="R1527" t="s">
        <v>255</v>
      </c>
      <c r="S1527" t="s">
        <v>251</v>
      </c>
      <c r="T1527" t="n">
        <v>5</v>
      </c>
    </row>
    <row r="1528" spans="1:20">
      <c r="A1528" s="1" t="n">
        <v>36677</v>
      </c>
      <c r="B1528" t="s">
        <v>313</v>
      </c>
      <c r="C1528" t="n">
        <v>4</v>
      </c>
      <c r="D1528" t="n">
        <v>20</v>
      </c>
      <c r="E1528" t="s">
        <v>249</v>
      </c>
      <c r="F1528" t="n">
        <v>3201</v>
      </c>
      <c r="G1528" t="s">
        <v>250</v>
      </c>
      <c r="H1528" t="s">
        <v>251</v>
      </c>
      <c r="I1528" t="n">
        <v>5</v>
      </c>
      <c r="J1528" t="n">
        <v>458</v>
      </c>
      <c r="K1528" t="s">
        <v>252</v>
      </c>
      <c r="L1528" t="n">
        <v>454</v>
      </c>
      <c r="M1528" t="n">
        <v>0.09</v>
      </c>
      <c r="N1528" t="n">
        <v>35.6</v>
      </c>
      <c r="O1528" t="s">
        <v>313</v>
      </c>
      <c r="P1528" t="s">
        <v>275</v>
      </c>
      <c r="Q1528" t="s">
        <v>275</v>
      </c>
      <c r="R1528" t="s">
        <v>255</v>
      </c>
      <c r="S1528" t="s">
        <v>251</v>
      </c>
      <c r="T1528" t="n">
        <v>5</v>
      </c>
    </row>
    <row r="1529" spans="1:20">
      <c r="A1529" s="1" t="n">
        <v>36707</v>
      </c>
      <c r="B1529" t="s">
        <v>248</v>
      </c>
      <c r="C1529" t="n">
        <v>56</v>
      </c>
      <c r="D1529" t="n">
        <v>20</v>
      </c>
      <c r="E1529" t="s">
        <v>249</v>
      </c>
      <c r="F1529" t="n">
        <v>3201</v>
      </c>
      <c r="G1529" t="s">
        <v>250</v>
      </c>
      <c r="H1529" t="s">
        <v>251</v>
      </c>
      <c r="I1529" t="n">
        <v>5</v>
      </c>
      <c r="J1529" t="n">
        <v>458</v>
      </c>
      <c r="K1529" t="s">
        <v>252</v>
      </c>
      <c r="L1529" t="n">
        <v>237</v>
      </c>
      <c r="M1529" t="n">
        <v>0.08</v>
      </c>
      <c r="N1529" t="n">
        <v>32.3</v>
      </c>
      <c r="O1529" t="s">
        <v>253</v>
      </c>
      <c r="P1529" t="s">
        <v>254</v>
      </c>
      <c r="Q1529" t="s">
        <v>254</v>
      </c>
      <c r="R1529" t="s">
        <v>255</v>
      </c>
      <c r="S1529" t="s">
        <v>251</v>
      </c>
      <c r="T1529" t="n">
        <v>5</v>
      </c>
    </row>
    <row r="1530" spans="1:20">
      <c r="A1530" s="1" t="n">
        <v>36707</v>
      </c>
      <c r="B1530" t="s">
        <v>248</v>
      </c>
      <c r="C1530" t="n">
        <v>57</v>
      </c>
      <c r="D1530" t="n">
        <v>20</v>
      </c>
      <c r="E1530" t="s">
        <v>249</v>
      </c>
      <c r="F1530" t="n">
        <v>3201</v>
      </c>
      <c r="G1530" t="s">
        <v>250</v>
      </c>
      <c r="H1530" t="s">
        <v>251</v>
      </c>
      <c r="I1530" t="n">
        <v>5</v>
      </c>
      <c r="J1530" t="n">
        <v>458</v>
      </c>
      <c r="K1530" t="s">
        <v>252</v>
      </c>
      <c r="L1530" t="n">
        <v>197</v>
      </c>
      <c r="M1530" t="n">
        <v>0.07000000000000001</v>
      </c>
      <c r="N1530" t="n">
        <v>38.1</v>
      </c>
      <c r="O1530" t="s">
        <v>253</v>
      </c>
      <c r="P1530" t="s">
        <v>254</v>
      </c>
      <c r="Q1530" t="s">
        <v>254</v>
      </c>
      <c r="R1530" t="s">
        <v>255</v>
      </c>
      <c r="S1530" t="s">
        <v>251</v>
      </c>
      <c r="T1530" t="n">
        <v>5</v>
      </c>
    </row>
    <row r="1531" spans="1:20">
      <c r="A1531" s="1" t="n">
        <v>36707</v>
      </c>
      <c r="B1531" t="s">
        <v>248</v>
      </c>
      <c r="C1531" t="n">
        <v>58</v>
      </c>
      <c r="D1531" t="n">
        <v>20</v>
      </c>
      <c r="E1531" t="s">
        <v>249</v>
      </c>
      <c r="F1531" t="n">
        <v>3201</v>
      </c>
      <c r="G1531" t="s">
        <v>250</v>
      </c>
      <c r="H1531" t="s">
        <v>251</v>
      </c>
      <c r="I1531" t="n">
        <v>5</v>
      </c>
      <c r="J1531" t="n">
        <v>458</v>
      </c>
      <c r="K1531" t="s">
        <v>252</v>
      </c>
      <c r="L1531" t="n">
        <v>112</v>
      </c>
      <c r="M1531" t="n">
        <v>0.2</v>
      </c>
      <c r="N1531" t="n">
        <v>20.5</v>
      </c>
      <c r="O1531" t="s">
        <v>253</v>
      </c>
      <c r="P1531" t="s">
        <v>254</v>
      </c>
      <c r="Q1531" t="s">
        <v>254</v>
      </c>
      <c r="R1531" t="s">
        <v>255</v>
      </c>
      <c r="S1531" t="s">
        <v>251</v>
      </c>
      <c r="T1531" t="n">
        <v>5</v>
      </c>
    </row>
    <row r="1532" spans="1:20">
      <c r="A1532" s="1" t="n">
        <v>36707</v>
      </c>
      <c r="B1532" t="s">
        <v>248</v>
      </c>
      <c r="C1532" t="n">
        <v>59</v>
      </c>
      <c r="D1532" t="n">
        <v>20</v>
      </c>
      <c r="E1532" t="s">
        <v>249</v>
      </c>
      <c r="F1532" t="n">
        <v>3201</v>
      </c>
      <c r="G1532" t="s">
        <v>250</v>
      </c>
      <c r="H1532" t="s">
        <v>251</v>
      </c>
      <c r="I1532" t="n">
        <v>5</v>
      </c>
      <c r="J1532" t="n">
        <v>280</v>
      </c>
      <c r="K1532" t="s">
        <v>273</v>
      </c>
      <c r="L1532" t="n">
        <v>600</v>
      </c>
      <c r="M1532" t="n">
        <v>0.06</v>
      </c>
      <c r="N1532" t="n">
        <v>39.2</v>
      </c>
      <c r="O1532" t="s">
        <v>253</v>
      </c>
      <c r="P1532" t="s">
        <v>254</v>
      </c>
      <c r="Q1532" t="s">
        <v>254</v>
      </c>
      <c r="R1532" t="s">
        <v>255</v>
      </c>
      <c r="S1532" t="s">
        <v>251</v>
      </c>
      <c r="T1532" t="n">
        <v>5</v>
      </c>
    </row>
    <row r="1533" spans="1:20">
      <c r="A1533" s="1" t="n">
        <v>36707</v>
      </c>
      <c r="B1533" t="s">
        <v>248</v>
      </c>
      <c r="C1533" t="n">
        <v>60</v>
      </c>
      <c r="D1533" t="n">
        <v>20</v>
      </c>
      <c r="E1533" t="s">
        <v>249</v>
      </c>
      <c r="F1533" t="n">
        <v>3201</v>
      </c>
      <c r="G1533" t="s">
        <v>250</v>
      </c>
      <c r="H1533" t="s">
        <v>251</v>
      </c>
      <c r="I1533" t="n">
        <v>5</v>
      </c>
      <c r="J1533" t="n">
        <v>280</v>
      </c>
      <c r="K1533" t="s">
        <v>273</v>
      </c>
      <c r="L1533" t="n">
        <v>600</v>
      </c>
      <c r="M1533" t="n">
        <v>0.06</v>
      </c>
      <c r="N1533" t="n">
        <v>38.9</v>
      </c>
      <c r="O1533" t="s">
        <v>253</v>
      </c>
      <c r="P1533" t="s">
        <v>254</v>
      </c>
      <c r="Q1533" t="s">
        <v>254</v>
      </c>
      <c r="R1533" t="s">
        <v>255</v>
      </c>
      <c r="S1533" t="s">
        <v>251</v>
      </c>
      <c r="T1533" t="n">
        <v>5</v>
      </c>
    </row>
    <row r="1534" spans="1:20">
      <c r="A1534" s="1" t="n">
        <v>36707</v>
      </c>
      <c r="B1534" t="s">
        <v>248</v>
      </c>
      <c r="C1534" t="n">
        <v>69</v>
      </c>
      <c r="D1534" t="n">
        <v>508</v>
      </c>
      <c r="E1534" t="s">
        <v>268</v>
      </c>
      <c r="F1534" t="n">
        <v>3201</v>
      </c>
      <c r="G1534" t="s">
        <v>250</v>
      </c>
      <c r="H1534" t="s">
        <v>251</v>
      </c>
      <c r="I1534" t="n">
        <v>5</v>
      </c>
      <c r="J1534" t="n">
        <v>458</v>
      </c>
      <c r="K1534" t="s">
        <v>252</v>
      </c>
      <c r="L1534" t="n">
        <v>97</v>
      </c>
      <c r="M1534" t="n">
        <v>0.19</v>
      </c>
      <c r="N1534" t="n">
        <v>0</v>
      </c>
    </row>
    <row r="1535" spans="1:20">
      <c r="A1535" s="1" t="n">
        <v>36707</v>
      </c>
      <c r="B1535" t="s">
        <v>258</v>
      </c>
      <c r="C1535" t="n">
        <v>1</v>
      </c>
      <c r="D1535" t="n">
        <v>216</v>
      </c>
      <c r="E1535" t="s">
        <v>286</v>
      </c>
      <c r="F1535" t="n">
        <v>3201</v>
      </c>
      <c r="G1535" t="s">
        <v>250</v>
      </c>
      <c r="H1535" t="s">
        <v>251</v>
      </c>
      <c r="I1535" t="n">
        <v>5</v>
      </c>
      <c r="J1535" t="n">
        <v>490</v>
      </c>
      <c r="K1535" t="s">
        <v>266</v>
      </c>
      <c r="L1535" t="n">
        <v>300</v>
      </c>
      <c r="M1535" t="n">
        <v>0</v>
      </c>
      <c r="N1535" t="n">
        <v>0</v>
      </c>
    </row>
    <row r="1536" spans="1:20">
      <c r="A1536" s="1" t="n">
        <v>36707</v>
      </c>
      <c r="B1536" t="s">
        <v>258</v>
      </c>
      <c r="C1536" t="n">
        <v>2</v>
      </c>
      <c r="D1536" t="n">
        <v>216</v>
      </c>
      <c r="E1536" t="s">
        <v>286</v>
      </c>
      <c r="F1536" t="n">
        <v>3201</v>
      </c>
      <c r="G1536" t="s">
        <v>250</v>
      </c>
      <c r="H1536" t="s">
        <v>251</v>
      </c>
      <c r="I1536" t="n">
        <v>5</v>
      </c>
      <c r="J1536" t="n">
        <v>515</v>
      </c>
      <c r="K1536" t="s">
        <v>261</v>
      </c>
      <c r="L1536" t="n">
        <v>305</v>
      </c>
      <c r="M1536" t="n">
        <v>0</v>
      </c>
      <c r="N1536" t="n">
        <v>0</v>
      </c>
    </row>
    <row r="1537" spans="1:20">
      <c r="A1537" s="1" t="n">
        <v>36707</v>
      </c>
      <c r="B1537" t="s">
        <v>258</v>
      </c>
      <c r="C1537" t="n">
        <v>3</v>
      </c>
      <c r="D1537" t="n">
        <v>216</v>
      </c>
      <c r="E1537" t="s">
        <v>286</v>
      </c>
      <c r="F1537" t="n">
        <v>3201</v>
      </c>
      <c r="G1537" t="s">
        <v>250</v>
      </c>
      <c r="H1537" t="s">
        <v>251</v>
      </c>
      <c r="I1537" t="n">
        <v>5</v>
      </c>
      <c r="J1537" t="n">
        <v>490</v>
      </c>
      <c r="K1537" t="s">
        <v>266</v>
      </c>
      <c r="L1537" t="n">
        <v>311</v>
      </c>
      <c r="M1537" t="n">
        <v>0</v>
      </c>
      <c r="N1537" t="n">
        <v>0</v>
      </c>
    </row>
    <row r="1538" spans="1:20">
      <c r="A1538" s="1" t="n">
        <v>36707</v>
      </c>
      <c r="B1538" t="s">
        <v>313</v>
      </c>
      <c r="C1538" t="n">
        <v>1</v>
      </c>
      <c r="D1538" t="n">
        <v>20</v>
      </c>
      <c r="E1538" t="s">
        <v>249</v>
      </c>
      <c r="F1538" t="n">
        <v>3201</v>
      </c>
      <c r="G1538" t="s">
        <v>250</v>
      </c>
      <c r="H1538" t="s">
        <v>251</v>
      </c>
      <c r="I1538" t="n">
        <v>5</v>
      </c>
      <c r="J1538" t="n">
        <v>160</v>
      </c>
      <c r="K1538" t="s">
        <v>280</v>
      </c>
      <c r="L1538" t="n">
        <v>366</v>
      </c>
      <c r="M1538" t="n">
        <v>0.03</v>
      </c>
      <c r="N1538" t="n">
        <v>53.2</v>
      </c>
      <c r="O1538" t="s">
        <v>313</v>
      </c>
      <c r="P1538" t="s">
        <v>275</v>
      </c>
      <c r="Q1538" t="s">
        <v>275</v>
      </c>
      <c r="R1538" t="s">
        <v>255</v>
      </c>
      <c r="S1538" t="s">
        <v>251</v>
      </c>
      <c r="T1538" t="n">
        <v>5</v>
      </c>
    </row>
    <row r="1539" spans="1:20">
      <c r="A1539" s="1" t="n">
        <v>36707</v>
      </c>
      <c r="B1539" t="s">
        <v>313</v>
      </c>
      <c r="C1539" t="n">
        <v>2</v>
      </c>
      <c r="D1539" t="n">
        <v>20</v>
      </c>
      <c r="E1539" t="s">
        <v>249</v>
      </c>
      <c r="F1539" t="n">
        <v>3201</v>
      </c>
      <c r="G1539" t="s">
        <v>250</v>
      </c>
      <c r="H1539" t="s">
        <v>251</v>
      </c>
      <c r="I1539" t="n">
        <v>5</v>
      </c>
      <c r="J1539" t="n">
        <v>160</v>
      </c>
      <c r="K1539" t="s">
        <v>280</v>
      </c>
      <c r="L1539" t="n">
        <v>250</v>
      </c>
      <c r="M1539" t="n">
        <v>0.03</v>
      </c>
      <c r="N1539" t="n">
        <v>43.5</v>
      </c>
      <c r="O1539" t="s">
        <v>313</v>
      </c>
      <c r="P1539" t="s">
        <v>275</v>
      </c>
      <c r="Q1539" t="s">
        <v>275</v>
      </c>
      <c r="R1539" t="s">
        <v>255</v>
      </c>
      <c r="S1539" t="s">
        <v>251</v>
      </c>
      <c r="T1539" t="n">
        <v>5</v>
      </c>
    </row>
    <row r="1540" spans="1:20">
      <c r="A1540" s="1" t="n">
        <v>36707</v>
      </c>
      <c r="B1540" t="s">
        <v>313</v>
      </c>
      <c r="C1540" t="n">
        <v>3</v>
      </c>
      <c r="D1540" t="n">
        <v>20</v>
      </c>
      <c r="E1540" t="s">
        <v>249</v>
      </c>
      <c r="F1540" t="n">
        <v>3201</v>
      </c>
      <c r="G1540" t="s">
        <v>250</v>
      </c>
      <c r="H1540" t="s">
        <v>251</v>
      </c>
      <c r="I1540" t="n">
        <v>5</v>
      </c>
      <c r="J1540" t="n">
        <v>160</v>
      </c>
      <c r="K1540" t="s">
        <v>280</v>
      </c>
      <c r="L1540" t="n">
        <v>90</v>
      </c>
      <c r="M1540" t="n">
        <v>0.05</v>
      </c>
      <c r="N1540" t="n">
        <v>36.8</v>
      </c>
      <c r="O1540" t="s">
        <v>313</v>
      </c>
      <c r="P1540" t="s">
        <v>275</v>
      </c>
      <c r="Q1540" t="s">
        <v>275</v>
      </c>
      <c r="R1540" t="s">
        <v>255</v>
      </c>
      <c r="S1540" t="s">
        <v>251</v>
      </c>
      <c r="T1540" t="n">
        <v>5</v>
      </c>
    </row>
    <row r="1541" spans="1:20">
      <c r="A1541" s="1" t="n">
        <v>36707</v>
      </c>
      <c r="B1541" t="s">
        <v>313</v>
      </c>
      <c r="C1541" t="n">
        <v>4</v>
      </c>
      <c r="D1541" t="n">
        <v>20</v>
      </c>
      <c r="E1541" t="s">
        <v>249</v>
      </c>
      <c r="F1541" t="n">
        <v>3201</v>
      </c>
      <c r="G1541" t="s">
        <v>250</v>
      </c>
      <c r="H1541" t="s">
        <v>251</v>
      </c>
      <c r="I1541" t="n">
        <v>5</v>
      </c>
      <c r="J1541" t="n">
        <v>160</v>
      </c>
      <c r="K1541" t="s">
        <v>280</v>
      </c>
      <c r="L1541" t="n">
        <v>304</v>
      </c>
      <c r="M1541" t="n">
        <v>0.05</v>
      </c>
      <c r="N1541" t="n">
        <v>53</v>
      </c>
      <c r="O1541" t="s">
        <v>313</v>
      </c>
      <c r="P1541" t="s">
        <v>275</v>
      </c>
      <c r="Q1541" t="s">
        <v>275</v>
      </c>
      <c r="R1541" t="s">
        <v>255</v>
      </c>
      <c r="S1541" t="s">
        <v>251</v>
      </c>
      <c r="T1541" t="n">
        <v>5</v>
      </c>
    </row>
    <row r="1542" spans="1:20">
      <c r="A1542" s="1" t="n">
        <v>36707</v>
      </c>
      <c r="B1542" t="s">
        <v>313</v>
      </c>
      <c r="C1542" t="n">
        <v>5</v>
      </c>
      <c r="D1542" t="n">
        <v>20</v>
      </c>
      <c r="E1542" t="s">
        <v>249</v>
      </c>
      <c r="F1542" t="n">
        <v>3201</v>
      </c>
      <c r="G1542" t="s">
        <v>250</v>
      </c>
      <c r="H1542" t="s">
        <v>251</v>
      </c>
      <c r="I1542" t="n">
        <v>5</v>
      </c>
      <c r="J1542" t="n">
        <v>280</v>
      </c>
      <c r="K1542" t="s">
        <v>273</v>
      </c>
      <c r="L1542" t="n">
        <v>70</v>
      </c>
      <c r="M1542" t="n">
        <v>0.07000000000000001</v>
      </c>
      <c r="N1542" t="n">
        <v>36.8</v>
      </c>
      <c r="O1542" t="s">
        <v>313</v>
      </c>
      <c r="P1542" t="s">
        <v>275</v>
      </c>
      <c r="Q1542" t="s">
        <v>275</v>
      </c>
      <c r="R1542" t="s">
        <v>255</v>
      </c>
      <c r="S1542" t="s">
        <v>251</v>
      </c>
      <c r="T1542" t="n">
        <v>5</v>
      </c>
    </row>
    <row r="1543" spans="1:20">
      <c r="A1543" s="1" t="n">
        <v>36707</v>
      </c>
      <c r="B1543" t="s">
        <v>313</v>
      </c>
      <c r="C1543" t="n">
        <v>6</v>
      </c>
      <c r="D1543" t="n">
        <v>20</v>
      </c>
      <c r="E1543" t="s">
        <v>249</v>
      </c>
      <c r="F1543" t="n">
        <v>3201</v>
      </c>
      <c r="G1543" t="s">
        <v>250</v>
      </c>
      <c r="H1543" t="s">
        <v>251</v>
      </c>
      <c r="I1543" t="n">
        <v>5</v>
      </c>
      <c r="J1543" t="n">
        <v>280</v>
      </c>
      <c r="K1543" t="s">
        <v>273</v>
      </c>
      <c r="L1543" t="n">
        <v>361</v>
      </c>
      <c r="M1543" t="n">
        <v>0.23</v>
      </c>
      <c r="N1543" t="n">
        <v>21.1</v>
      </c>
      <c r="O1543" t="s">
        <v>313</v>
      </c>
      <c r="P1543" t="s">
        <v>275</v>
      </c>
      <c r="Q1543" t="s">
        <v>275</v>
      </c>
      <c r="R1543" t="s">
        <v>255</v>
      </c>
      <c r="S1543" t="s">
        <v>251</v>
      </c>
      <c r="T1543" t="n">
        <v>5</v>
      </c>
    </row>
    <row r="1544" spans="1:20">
      <c r="A1544" s="1" t="n">
        <v>36707</v>
      </c>
      <c r="B1544" t="s">
        <v>313</v>
      </c>
      <c r="C1544" t="n">
        <v>7</v>
      </c>
      <c r="D1544" t="n">
        <v>20</v>
      </c>
      <c r="E1544" t="s">
        <v>249</v>
      </c>
      <c r="F1544" t="n">
        <v>3201</v>
      </c>
      <c r="G1544" t="s">
        <v>250</v>
      </c>
      <c r="H1544" t="s">
        <v>251</v>
      </c>
      <c r="I1544" t="n">
        <v>5</v>
      </c>
      <c r="J1544" t="n">
        <v>458</v>
      </c>
      <c r="K1544" t="s">
        <v>252</v>
      </c>
      <c r="L1544" t="n">
        <v>299</v>
      </c>
      <c r="M1544" t="n">
        <v>0.08</v>
      </c>
      <c r="N1544" t="n">
        <v>34.5</v>
      </c>
      <c r="O1544" t="s">
        <v>313</v>
      </c>
      <c r="P1544" t="s">
        <v>275</v>
      </c>
      <c r="Q1544" t="s">
        <v>275</v>
      </c>
      <c r="R1544" t="s">
        <v>255</v>
      </c>
      <c r="S1544" t="s">
        <v>251</v>
      </c>
      <c r="T1544" t="n">
        <v>5</v>
      </c>
    </row>
    <row r="1545" spans="1:20">
      <c r="A1545" s="1" t="n">
        <v>36738</v>
      </c>
      <c r="B1545" t="s">
        <v>248</v>
      </c>
      <c r="C1545" t="n">
        <v>49</v>
      </c>
      <c r="D1545" t="n">
        <v>20</v>
      </c>
      <c r="E1545" t="s">
        <v>249</v>
      </c>
      <c r="F1545" t="n">
        <v>3201</v>
      </c>
      <c r="G1545" t="s">
        <v>250</v>
      </c>
      <c r="H1545" t="s">
        <v>251</v>
      </c>
      <c r="I1545" t="n">
        <v>5</v>
      </c>
      <c r="J1545" t="n">
        <v>280</v>
      </c>
      <c r="K1545" t="s">
        <v>273</v>
      </c>
      <c r="L1545" t="n">
        <v>624</v>
      </c>
      <c r="M1545" t="n">
        <v>0.06</v>
      </c>
      <c r="N1545" t="n">
        <v>39.2</v>
      </c>
      <c r="O1545" t="s">
        <v>253</v>
      </c>
      <c r="P1545" t="s">
        <v>254</v>
      </c>
      <c r="Q1545" t="s">
        <v>254</v>
      </c>
      <c r="R1545" t="s">
        <v>255</v>
      </c>
      <c r="S1545" t="s">
        <v>251</v>
      </c>
      <c r="T1545" t="n">
        <v>5</v>
      </c>
    </row>
    <row r="1546" spans="1:20">
      <c r="A1546" s="1" t="n">
        <v>36738</v>
      </c>
      <c r="B1546" t="s">
        <v>248</v>
      </c>
      <c r="C1546" t="n">
        <v>50</v>
      </c>
      <c r="D1546" t="n">
        <v>20</v>
      </c>
      <c r="E1546" t="s">
        <v>249</v>
      </c>
      <c r="F1546" t="n">
        <v>3201</v>
      </c>
      <c r="G1546" t="s">
        <v>250</v>
      </c>
      <c r="H1546" t="s">
        <v>251</v>
      </c>
      <c r="I1546" t="n">
        <v>5</v>
      </c>
      <c r="J1546" t="n">
        <v>280</v>
      </c>
      <c r="K1546" t="s">
        <v>273</v>
      </c>
      <c r="L1546" t="n">
        <v>598</v>
      </c>
      <c r="M1546" t="n">
        <v>0.06</v>
      </c>
      <c r="N1546" t="n">
        <v>39.8</v>
      </c>
      <c r="O1546" t="s">
        <v>253</v>
      </c>
      <c r="P1546" t="s">
        <v>254</v>
      </c>
      <c r="Q1546" t="s">
        <v>254</v>
      </c>
      <c r="R1546" t="s">
        <v>255</v>
      </c>
      <c r="S1546" t="s">
        <v>251</v>
      </c>
      <c r="T1546" t="n">
        <v>5</v>
      </c>
    </row>
    <row r="1547" spans="1:20">
      <c r="A1547" s="1" t="n">
        <v>36738</v>
      </c>
      <c r="B1547" t="s">
        <v>248</v>
      </c>
      <c r="C1547" t="n">
        <v>62</v>
      </c>
      <c r="D1547" t="n">
        <v>508</v>
      </c>
      <c r="E1547" t="s">
        <v>268</v>
      </c>
      <c r="F1547" t="n">
        <v>3201</v>
      </c>
      <c r="G1547" t="s">
        <v>250</v>
      </c>
      <c r="H1547" t="s">
        <v>251</v>
      </c>
      <c r="I1547" t="n">
        <v>5</v>
      </c>
      <c r="J1547" t="n">
        <v>458</v>
      </c>
      <c r="K1547" t="s">
        <v>252</v>
      </c>
      <c r="L1547" t="n">
        <v>108</v>
      </c>
      <c r="M1547" t="n">
        <v>0.17</v>
      </c>
      <c r="N1547" t="n">
        <v>0</v>
      </c>
    </row>
    <row r="1548" spans="1:20">
      <c r="A1548" s="1" t="n">
        <v>36738</v>
      </c>
      <c r="B1548" t="s">
        <v>248</v>
      </c>
      <c r="C1548" t="n">
        <v>605</v>
      </c>
      <c r="D1548" t="n">
        <v>213</v>
      </c>
      <c r="E1548" t="s">
        <v>256</v>
      </c>
      <c r="F1548" t="n">
        <v>3201</v>
      </c>
      <c r="G1548" t="s">
        <v>250</v>
      </c>
      <c r="H1548" t="s">
        <v>251</v>
      </c>
      <c r="I1548" t="n">
        <v>5</v>
      </c>
      <c r="J1548" t="n">
        <v>490</v>
      </c>
      <c r="K1548" t="s">
        <v>266</v>
      </c>
      <c r="L1548" t="n">
        <v>13</v>
      </c>
      <c r="M1548" t="n">
        <v>0</v>
      </c>
      <c r="N1548" t="n">
        <v>0</v>
      </c>
    </row>
    <row r="1549" spans="1:20">
      <c r="A1549" s="1" t="n">
        <v>36738</v>
      </c>
      <c r="B1549" t="s">
        <v>258</v>
      </c>
      <c r="C1549" t="n">
        <v>1</v>
      </c>
      <c r="D1549" t="n">
        <v>216</v>
      </c>
      <c r="E1549" t="s">
        <v>286</v>
      </c>
      <c r="F1549" t="n">
        <v>3201</v>
      </c>
      <c r="G1549" t="s">
        <v>250</v>
      </c>
      <c r="H1549" t="s">
        <v>251</v>
      </c>
      <c r="I1549" t="n">
        <v>5</v>
      </c>
      <c r="J1549" t="n">
        <v>490</v>
      </c>
      <c r="K1549" t="s">
        <v>266</v>
      </c>
      <c r="L1549" t="n">
        <v>301</v>
      </c>
      <c r="M1549" t="n">
        <v>0</v>
      </c>
      <c r="N1549" t="n">
        <v>0</v>
      </c>
    </row>
    <row r="1550" spans="1:20">
      <c r="A1550" s="1" t="n">
        <v>36738</v>
      </c>
      <c r="B1550" t="s">
        <v>313</v>
      </c>
      <c r="C1550" t="n">
        <v>1</v>
      </c>
      <c r="D1550" t="n">
        <v>20</v>
      </c>
      <c r="E1550" t="s">
        <v>249</v>
      </c>
      <c r="F1550" t="n">
        <v>3201</v>
      </c>
      <c r="G1550" t="s">
        <v>250</v>
      </c>
      <c r="H1550" t="s">
        <v>251</v>
      </c>
      <c r="I1550" t="n">
        <v>5</v>
      </c>
      <c r="J1550" t="n">
        <v>160</v>
      </c>
      <c r="K1550" t="s">
        <v>280</v>
      </c>
      <c r="L1550" t="n">
        <v>385</v>
      </c>
      <c r="M1550" t="n">
        <v>0.01</v>
      </c>
      <c r="N1550" t="n">
        <v>55.1</v>
      </c>
      <c r="O1550" t="s">
        <v>313</v>
      </c>
      <c r="P1550" t="s">
        <v>275</v>
      </c>
      <c r="Q1550" t="s">
        <v>275</v>
      </c>
      <c r="R1550" t="s">
        <v>255</v>
      </c>
      <c r="S1550" t="s">
        <v>251</v>
      </c>
      <c r="T1550" t="n">
        <v>5</v>
      </c>
    </row>
    <row r="1551" spans="1:20">
      <c r="A1551" s="1" t="n">
        <v>36738</v>
      </c>
      <c r="B1551" t="s">
        <v>313</v>
      </c>
      <c r="C1551" t="n">
        <v>2</v>
      </c>
      <c r="D1551" t="n">
        <v>20</v>
      </c>
      <c r="E1551" t="s">
        <v>249</v>
      </c>
      <c r="F1551" t="n">
        <v>3201</v>
      </c>
      <c r="G1551" t="s">
        <v>250</v>
      </c>
      <c r="H1551" t="s">
        <v>251</v>
      </c>
      <c r="I1551" t="n">
        <v>5</v>
      </c>
      <c r="J1551" t="n">
        <v>458</v>
      </c>
      <c r="K1551" t="s">
        <v>252</v>
      </c>
      <c r="L1551" t="n">
        <v>428</v>
      </c>
      <c r="M1551" t="n">
        <v>0.22</v>
      </c>
      <c r="N1551" t="n">
        <v>20.3</v>
      </c>
      <c r="O1551" t="s">
        <v>313</v>
      </c>
      <c r="P1551" t="s">
        <v>275</v>
      </c>
      <c r="Q1551" t="s">
        <v>275</v>
      </c>
      <c r="R1551" t="s">
        <v>255</v>
      </c>
      <c r="S1551" t="s">
        <v>251</v>
      </c>
      <c r="T1551" t="n">
        <v>5</v>
      </c>
    </row>
    <row r="1552" spans="1:20">
      <c r="A1552" s="1" t="n">
        <v>36738</v>
      </c>
      <c r="B1552" t="s">
        <v>313</v>
      </c>
      <c r="C1552" t="n">
        <v>3</v>
      </c>
      <c r="D1552" t="n">
        <v>20</v>
      </c>
      <c r="E1552" t="s">
        <v>249</v>
      </c>
      <c r="F1552" t="n">
        <v>3201</v>
      </c>
      <c r="G1552" t="s">
        <v>250</v>
      </c>
      <c r="H1552" t="s">
        <v>251</v>
      </c>
      <c r="I1552" t="n">
        <v>5</v>
      </c>
      <c r="J1552" t="n">
        <v>712</v>
      </c>
      <c r="K1552" t="s">
        <v>300</v>
      </c>
      <c r="L1552" t="n">
        <v>651</v>
      </c>
      <c r="M1552" t="n">
        <v>0.04</v>
      </c>
      <c r="N1552" t="n">
        <v>45.3</v>
      </c>
      <c r="O1552" t="s">
        <v>313</v>
      </c>
      <c r="P1552" t="s">
        <v>275</v>
      </c>
      <c r="Q1552" t="s">
        <v>275</v>
      </c>
      <c r="R1552" t="s">
        <v>255</v>
      </c>
      <c r="S1552" t="s">
        <v>251</v>
      </c>
      <c r="T1552" t="n">
        <v>5</v>
      </c>
    </row>
    <row r="1553" spans="1:20">
      <c r="A1553" s="1" t="n">
        <v>36769</v>
      </c>
      <c r="B1553" t="s">
        <v>248</v>
      </c>
      <c r="C1553" t="n">
        <v>52</v>
      </c>
      <c r="D1553" t="n">
        <v>20</v>
      </c>
      <c r="E1553" t="s">
        <v>249</v>
      </c>
      <c r="F1553" t="n">
        <v>3201</v>
      </c>
      <c r="G1553" t="s">
        <v>250</v>
      </c>
      <c r="H1553" t="s">
        <v>251</v>
      </c>
      <c r="I1553" t="n">
        <v>5</v>
      </c>
      <c r="J1553" t="n">
        <v>280</v>
      </c>
      <c r="K1553" t="s">
        <v>273</v>
      </c>
      <c r="L1553" t="n">
        <v>559</v>
      </c>
      <c r="M1553" t="n">
        <v>0.06</v>
      </c>
      <c r="N1553" t="n">
        <v>39.2</v>
      </c>
      <c r="O1553" t="s">
        <v>253</v>
      </c>
      <c r="P1553" t="s">
        <v>254</v>
      </c>
      <c r="Q1553" t="s">
        <v>254</v>
      </c>
      <c r="R1553" t="s">
        <v>255</v>
      </c>
      <c r="S1553" t="s">
        <v>251</v>
      </c>
      <c r="T1553" t="n">
        <v>5</v>
      </c>
    </row>
    <row r="1554" spans="1:20">
      <c r="A1554" s="1" t="n">
        <v>36769</v>
      </c>
      <c r="B1554" t="s">
        <v>248</v>
      </c>
      <c r="C1554" t="n">
        <v>53</v>
      </c>
      <c r="D1554" t="n">
        <v>20</v>
      </c>
      <c r="E1554" t="s">
        <v>249</v>
      </c>
      <c r="F1554" t="n">
        <v>3201</v>
      </c>
      <c r="G1554" t="s">
        <v>250</v>
      </c>
      <c r="H1554" t="s">
        <v>251</v>
      </c>
      <c r="I1554" t="n">
        <v>5</v>
      </c>
      <c r="J1554" t="n">
        <v>458</v>
      </c>
      <c r="K1554" t="s">
        <v>252</v>
      </c>
      <c r="L1554" t="n">
        <v>217</v>
      </c>
      <c r="M1554" t="n">
        <v>0.09</v>
      </c>
      <c r="N1554" t="n">
        <v>34</v>
      </c>
      <c r="O1554" t="s">
        <v>253</v>
      </c>
      <c r="P1554" t="s">
        <v>254</v>
      </c>
      <c r="Q1554" t="s">
        <v>254</v>
      </c>
      <c r="R1554" t="s">
        <v>255</v>
      </c>
      <c r="S1554" t="s">
        <v>251</v>
      </c>
      <c r="T1554" t="n">
        <v>5</v>
      </c>
    </row>
    <row r="1555" spans="1:20">
      <c r="A1555" s="1" t="n">
        <v>36769</v>
      </c>
      <c r="B1555" t="s">
        <v>248</v>
      </c>
      <c r="C1555" t="n">
        <v>54</v>
      </c>
      <c r="D1555" t="n">
        <v>20</v>
      </c>
      <c r="E1555" t="s">
        <v>249</v>
      </c>
      <c r="F1555" t="n">
        <v>3201</v>
      </c>
      <c r="G1555" t="s">
        <v>250</v>
      </c>
      <c r="H1555" t="s">
        <v>251</v>
      </c>
      <c r="I1555" t="n">
        <v>5</v>
      </c>
      <c r="J1555" t="n">
        <v>458</v>
      </c>
      <c r="K1555" t="s">
        <v>252</v>
      </c>
      <c r="L1555" t="n">
        <v>389</v>
      </c>
      <c r="M1555" t="n">
        <v>0.05</v>
      </c>
      <c r="N1555" t="n">
        <v>37.2</v>
      </c>
      <c r="O1555" t="s">
        <v>253</v>
      </c>
      <c r="P1555" t="s">
        <v>254</v>
      </c>
      <c r="Q1555" t="s">
        <v>254</v>
      </c>
      <c r="R1555" t="s">
        <v>255</v>
      </c>
      <c r="S1555" t="s">
        <v>251</v>
      </c>
      <c r="T1555" t="n">
        <v>5</v>
      </c>
    </row>
    <row r="1556" spans="1:20">
      <c r="A1556" s="1" t="n">
        <v>36769</v>
      </c>
      <c r="B1556" t="s">
        <v>248</v>
      </c>
      <c r="C1556" t="n">
        <v>64</v>
      </c>
      <c r="D1556" t="n">
        <v>213</v>
      </c>
      <c r="E1556" t="s">
        <v>256</v>
      </c>
      <c r="F1556" t="n">
        <v>3201</v>
      </c>
      <c r="G1556" t="s">
        <v>250</v>
      </c>
      <c r="H1556" t="s">
        <v>251</v>
      </c>
      <c r="I1556" t="n">
        <v>5</v>
      </c>
      <c r="J1556" t="n">
        <v>490</v>
      </c>
      <c r="K1556" t="s">
        <v>266</v>
      </c>
      <c r="L1556" t="n">
        <v>34</v>
      </c>
      <c r="M1556" t="n">
        <v>0</v>
      </c>
      <c r="N1556" t="n">
        <v>0</v>
      </c>
    </row>
    <row r="1557" spans="1:20">
      <c r="A1557" s="1" t="n">
        <v>36769</v>
      </c>
      <c r="B1557" t="s">
        <v>248</v>
      </c>
      <c r="C1557" t="n">
        <v>67</v>
      </c>
      <c r="D1557" t="n">
        <v>508</v>
      </c>
      <c r="E1557" t="s">
        <v>268</v>
      </c>
      <c r="F1557" t="n">
        <v>3201</v>
      </c>
      <c r="G1557" t="s">
        <v>250</v>
      </c>
      <c r="H1557" t="s">
        <v>251</v>
      </c>
      <c r="I1557" t="n">
        <v>5</v>
      </c>
      <c r="J1557" t="n">
        <v>458</v>
      </c>
      <c r="K1557" t="s">
        <v>252</v>
      </c>
      <c r="L1557" t="n">
        <v>104</v>
      </c>
      <c r="M1557" t="n">
        <v>0.13</v>
      </c>
      <c r="N1557" t="n">
        <v>0</v>
      </c>
    </row>
    <row r="1558" spans="1:20">
      <c r="A1558" s="1" t="n">
        <v>36769</v>
      </c>
      <c r="B1558" t="s">
        <v>258</v>
      </c>
      <c r="C1558" t="n">
        <v>1</v>
      </c>
      <c r="D1558" t="n">
        <v>216</v>
      </c>
      <c r="E1558" t="s">
        <v>286</v>
      </c>
      <c r="F1558" t="n">
        <v>3201</v>
      </c>
      <c r="G1558" t="s">
        <v>250</v>
      </c>
      <c r="H1558" t="s">
        <v>251</v>
      </c>
      <c r="I1558" t="n">
        <v>5</v>
      </c>
      <c r="J1558" t="n">
        <v>515</v>
      </c>
      <c r="K1558" t="s">
        <v>261</v>
      </c>
      <c r="L1558" t="n">
        <v>300</v>
      </c>
      <c r="M1558" t="n">
        <v>0</v>
      </c>
      <c r="N1558" t="n">
        <v>0</v>
      </c>
    </row>
    <row r="1559" spans="1:20">
      <c r="A1559" s="1" t="n">
        <v>36769</v>
      </c>
      <c r="B1559" t="s">
        <v>258</v>
      </c>
      <c r="C1559" t="n">
        <v>2</v>
      </c>
      <c r="D1559" t="n">
        <v>216</v>
      </c>
      <c r="E1559" t="s">
        <v>286</v>
      </c>
      <c r="F1559" t="n">
        <v>3201</v>
      </c>
      <c r="G1559" t="s">
        <v>250</v>
      </c>
      <c r="H1559" t="s">
        <v>251</v>
      </c>
      <c r="I1559" t="n">
        <v>5</v>
      </c>
      <c r="J1559" t="n">
        <v>490</v>
      </c>
      <c r="K1559" t="s">
        <v>266</v>
      </c>
      <c r="L1559" t="n">
        <v>227</v>
      </c>
      <c r="M1559" t="n">
        <v>0</v>
      </c>
      <c r="N1559" t="n">
        <v>0</v>
      </c>
    </row>
    <row r="1560" spans="1:20">
      <c r="A1560" s="1" t="n">
        <v>36769</v>
      </c>
      <c r="B1560" t="s">
        <v>258</v>
      </c>
      <c r="C1560" t="n">
        <v>3</v>
      </c>
      <c r="D1560" t="n">
        <v>213</v>
      </c>
      <c r="E1560" t="s">
        <v>256</v>
      </c>
      <c r="F1560" t="n">
        <v>3201</v>
      </c>
      <c r="G1560" t="s">
        <v>250</v>
      </c>
      <c r="H1560" t="s">
        <v>251</v>
      </c>
      <c r="I1560" t="n">
        <v>5</v>
      </c>
      <c r="J1560" t="n">
        <v>490</v>
      </c>
      <c r="K1560" t="s">
        <v>266</v>
      </c>
      <c r="L1560" t="n">
        <v>34</v>
      </c>
      <c r="M1560" t="n">
        <v>0</v>
      </c>
      <c r="N1560" t="n">
        <v>0</v>
      </c>
    </row>
    <row r="1561" spans="1:20">
      <c r="A1561" s="1" t="n">
        <v>36769</v>
      </c>
      <c r="B1561" t="s">
        <v>313</v>
      </c>
      <c r="C1561" t="n">
        <v>1</v>
      </c>
      <c r="D1561" t="n">
        <v>20</v>
      </c>
      <c r="E1561" t="s">
        <v>249</v>
      </c>
      <c r="F1561" t="n">
        <v>3201</v>
      </c>
      <c r="G1561" t="s">
        <v>250</v>
      </c>
      <c r="H1561" t="s">
        <v>251</v>
      </c>
      <c r="I1561" t="n">
        <v>5</v>
      </c>
      <c r="J1561" t="n">
        <v>458</v>
      </c>
      <c r="K1561" t="s">
        <v>252</v>
      </c>
      <c r="L1561" t="n">
        <v>403</v>
      </c>
      <c r="M1561" t="n">
        <v>0.22</v>
      </c>
      <c r="N1561" t="n">
        <v>20.5</v>
      </c>
      <c r="O1561" t="s">
        <v>313</v>
      </c>
      <c r="P1561" t="s">
        <v>275</v>
      </c>
      <c r="Q1561" t="s">
        <v>275</v>
      </c>
      <c r="R1561" t="s">
        <v>255</v>
      </c>
      <c r="S1561" t="s">
        <v>251</v>
      </c>
      <c r="T1561" t="n">
        <v>5</v>
      </c>
    </row>
    <row r="1562" spans="1:20">
      <c r="A1562" s="1" t="n">
        <v>36769</v>
      </c>
      <c r="B1562" t="s">
        <v>313</v>
      </c>
      <c r="C1562" t="n">
        <v>2</v>
      </c>
      <c r="D1562" t="n">
        <v>20</v>
      </c>
      <c r="E1562" t="s">
        <v>249</v>
      </c>
      <c r="F1562" t="n">
        <v>3201</v>
      </c>
      <c r="G1562" t="s">
        <v>250</v>
      </c>
      <c r="H1562" t="s">
        <v>251</v>
      </c>
      <c r="I1562" t="n">
        <v>5</v>
      </c>
      <c r="J1562" t="n">
        <v>160</v>
      </c>
      <c r="K1562" t="s">
        <v>280</v>
      </c>
      <c r="L1562" t="n">
        <v>116</v>
      </c>
      <c r="M1562" t="n">
        <v>0.06</v>
      </c>
      <c r="N1562" t="n">
        <v>39.1</v>
      </c>
      <c r="O1562" t="s">
        <v>313</v>
      </c>
      <c r="P1562" t="s">
        <v>275</v>
      </c>
      <c r="Q1562" t="s">
        <v>275</v>
      </c>
      <c r="R1562" t="s">
        <v>255</v>
      </c>
      <c r="S1562" t="s">
        <v>251</v>
      </c>
      <c r="T1562" t="n">
        <v>5</v>
      </c>
    </row>
    <row r="1563" spans="1:20">
      <c r="A1563" s="1" t="n">
        <v>36769</v>
      </c>
      <c r="B1563" t="s">
        <v>313</v>
      </c>
      <c r="C1563" t="n">
        <v>3</v>
      </c>
      <c r="D1563" t="n">
        <v>20</v>
      </c>
      <c r="E1563" t="s">
        <v>249</v>
      </c>
      <c r="F1563" t="n">
        <v>3201</v>
      </c>
      <c r="G1563" t="s">
        <v>250</v>
      </c>
      <c r="H1563" t="s">
        <v>251</v>
      </c>
      <c r="I1563" t="n">
        <v>5</v>
      </c>
      <c r="J1563" t="n">
        <v>458</v>
      </c>
      <c r="K1563" t="s">
        <v>252</v>
      </c>
      <c r="L1563" t="n">
        <v>333</v>
      </c>
      <c r="M1563" t="n">
        <v>0.02</v>
      </c>
      <c r="N1563" t="n">
        <v>45.3</v>
      </c>
      <c r="O1563" t="s">
        <v>313</v>
      </c>
      <c r="P1563" t="s">
        <v>275</v>
      </c>
      <c r="Q1563" t="s">
        <v>275</v>
      </c>
      <c r="R1563" t="s">
        <v>255</v>
      </c>
      <c r="S1563" t="s">
        <v>251</v>
      </c>
      <c r="T1563" t="n">
        <v>5</v>
      </c>
    </row>
    <row r="1564" spans="1:20">
      <c r="A1564" s="1" t="n">
        <v>36769</v>
      </c>
      <c r="B1564" t="s">
        <v>313</v>
      </c>
      <c r="C1564" t="n">
        <v>4</v>
      </c>
      <c r="D1564" t="n">
        <v>20</v>
      </c>
      <c r="E1564" t="s">
        <v>249</v>
      </c>
      <c r="F1564" t="n">
        <v>3201</v>
      </c>
      <c r="G1564" t="s">
        <v>250</v>
      </c>
      <c r="H1564" t="s">
        <v>251</v>
      </c>
      <c r="I1564" t="n">
        <v>5</v>
      </c>
      <c r="J1564" t="n">
        <v>458</v>
      </c>
      <c r="K1564" t="s">
        <v>252</v>
      </c>
      <c r="L1564" t="n">
        <v>350</v>
      </c>
      <c r="M1564" t="n">
        <v>0.22</v>
      </c>
      <c r="N1564" t="n">
        <v>20.5</v>
      </c>
      <c r="O1564" t="s">
        <v>313</v>
      </c>
      <c r="P1564" t="s">
        <v>275</v>
      </c>
      <c r="Q1564" t="s">
        <v>275</v>
      </c>
      <c r="R1564" t="s">
        <v>255</v>
      </c>
      <c r="S1564" t="s">
        <v>251</v>
      </c>
      <c r="T1564" t="n">
        <v>5</v>
      </c>
    </row>
    <row r="1565" spans="1:20">
      <c r="A1565" s="1" t="n">
        <v>36769</v>
      </c>
      <c r="B1565" t="s">
        <v>313</v>
      </c>
      <c r="C1565" t="n">
        <v>5</v>
      </c>
      <c r="D1565" t="n">
        <v>20</v>
      </c>
      <c r="E1565" t="s">
        <v>249</v>
      </c>
      <c r="F1565" t="n">
        <v>3201</v>
      </c>
      <c r="G1565" t="s">
        <v>250</v>
      </c>
      <c r="H1565" t="s">
        <v>251</v>
      </c>
      <c r="I1565" t="n">
        <v>5</v>
      </c>
      <c r="J1565" t="n">
        <v>160</v>
      </c>
      <c r="K1565" t="s">
        <v>280</v>
      </c>
      <c r="L1565" t="n">
        <v>636</v>
      </c>
      <c r="M1565" t="n">
        <v>0.02</v>
      </c>
      <c r="N1565" t="n">
        <v>54.9</v>
      </c>
      <c r="O1565" t="s">
        <v>313</v>
      </c>
      <c r="P1565" t="s">
        <v>275</v>
      </c>
      <c r="Q1565" t="s">
        <v>275</v>
      </c>
      <c r="R1565" t="s">
        <v>255</v>
      </c>
      <c r="S1565" t="s">
        <v>251</v>
      </c>
      <c r="T1565" t="n">
        <v>5</v>
      </c>
    </row>
    <row r="1566" spans="1:20">
      <c r="A1566" s="1" t="n">
        <v>36769</v>
      </c>
      <c r="B1566" t="s">
        <v>329</v>
      </c>
      <c r="C1566" t="n">
        <v>607</v>
      </c>
      <c r="D1566" t="n">
        <v>213</v>
      </c>
      <c r="E1566" t="s">
        <v>256</v>
      </c>
      <c r="F1566" t="n">
        <v>3201</v>
      </c>
      <c r="G1566" t="s">
        <v>250</v>
      </c>
      <c r="H1566" t="s">
        <v>251</v>
      </c>
      <c r="I1566" t="n">
        <v>5</v>
      </c>
      <c r="J1566" t="n">
        <v>515</v>
      </c>
      <c r="K1566" t="s">
        <v>261</v>
      </c>
      <c r="L1566" t="n">
        <v>300</v>
      </c>
      <c r="M1566" t="n">
        <v>0</v>
      </c>
      <c r="N1566" t="n">
        <v>0</v>
      </c>
    </row>
    <row r="1567" spans="1:20">
      <c r="A1567" s="1" t="n">
        <v>36799</v>
      </c>
      <c r="B1567" t="s">
        <v>248</v>
      </c>
      <c r="C1567" t="n">
        <v>47</v>
      </c>
      <c r="D1567" t="n">
        <v>20</v>
      </c>
      <c r="E1567" t="s">
        <v>249</v>
      </c>
      <c r="F1567" t="n">
        <v>3201</v>
      </c>
      <c r="G1567" t="s">
        <v>250</v>
      </c>
      <c r="H1567" t="s">
        <v>251</v>
      </c>
      <c r="I1567" t="n">
        <v>5</v>
      </c>
      <c r="J1567" t="n">
        <v>280</v>
      </c>
      <c r="K1567" t="s">
        <v>273</v>
      </c>
      <c r="L1567" t="n">
        <v>582</v>
      </c>
      <c r="M1567" t="n">
        <v>0.06</v>
      </c>
      <c r="N1567" t="n">
        <v>39.5</v>
      </c>
      <c r="O1567" t="s">
        <v>253</v>
      </c>
      <c r="P1567" t="s">
        <v>254</v>
      </c>
      <c r="Q1567" t="s">
        <v>254</v>
      </c>
      <c r="R1567" t="s">
        <v>255</v>
      </c>
      <c r="S1567" t="s">
        <v>251</v>
      </c>
      <c r="T1567" t="n">
        <v>5</v>
      </c>
    </row>
    <row r="1568" spans="1:20">
      <c r="A1568" s="1" t="n">
        <v>36799</v>
      </c>
      <c r="B1568" t="s">
        <v>248</v>
      </c>
      <c r="C1568" t="n">
        <v>48</v>
      </c>
      <c r="D1568" t="n">
        <v>20</v>
      </c>
      <c r="E1568" t="s">
        <v>249</v>
      </c>
      <c r="F1568" t="n">
        <v>3201</v>
      </c>
      <c r="G1568" t="s">
        <v>250</v>
      </c>
      <c r="H1568" t="s">
        <v>251</v>
      </c>
      <c r="I1568" t="n">
        <v>5</v>
      </c>
      <c r="J1568" t="n">
        <v>280</v>
      </c>
      <c r="K1568" t="s">
        <v>273</v>
      </c>
      <c r="L1568" t="n">
        <v>610</v>
      </c>
      <c r="M1568" t="n">
        <v>0.06</v>
      </c>
      <c r="N1568" t="n">
        <v>39.3</v>
      </c>
      <c r="O1568" t="s">
        <v>253</v>
      </c>
      <c r="P1568" t="s">
        <v>254</v>
      </c>
      <c r="Q1568" t="s">
        <v>254</v>
      </c>
      <c r="R1568" t="s">
        <v>255</v>
      </c>
      <c r="S1568" t="s">
        <v>251</v>
      </c>
      <c r="T1568" t="n">
        <v>5</v>
      </c>
    </row>
    <row r="1569" spans="1:20">
      <c r="A1569" s="1" t="n">
        <v>36799</v>
      </c>
      <c r="B1569" t="s">
        <v>308</v>
      </c>
      <c r="C1569" t="n">
        <v>610</v>
      </c>
      <c r="D1569" t="n">
        <v>152</v>
      </c>
      <c r="E1569" t="s">
        <v>324</v>
      </c>
      <c r="F1569" t="n">
        <v>3201</v>
      </c>
      <c r="G1569" t="s">
        <v>250</v>
      </c>
      <c r="H1569" t="s">
        <v>251</v>
      </c>
      <c r="I1569" t="n">
        <v>5</v>
      </c>
      <c r="J1569" t="n">
        <v>515</v>
      </c>
      <c r="K1569" t="s">
        <v>261</v>
      </c>
      <c r="L1569" t="n">
        <v>101</v>
      </c>
      <c r="M1569" t="n">
        <v>0</v>
      </c>
      <c r="N1569" t="n">
        <v>0</v>
      </c>
    </row>
    <row r="1570" spans="1:20">
      <c r="A1570" s="1" t="n">
        <v>36799</v>
      </c>
      <c r="B1570" t="s">
        <v>313</v>
      </c>
      <c r="C1570" t="n">
        <v>1</v>
      </c>
      <c r="D1570" t="n">
        <v>20</v>
      </c>
      <c r="E1570" t="s">
        <v>249</v>
      </c>
      <c r="F1570" t="n">
        <v>3201</v>
      </c>
      <c r="G1570" t="s">
        <v>250</v>
      </c>
      <c r="H1570" t="s">
        <v>251</v>
      </c>
      <c r="I1570" t="n">
        <v>5</v>
      </c>
      <c r="J1570" t="n">
        <v>150</v>
      </c>
      <c r="K1570" t="s">
        <v>291</v>
      </c>
      <c r="L1570" t="n">
        <v>398</v>
      </c>
      <c r="M1570" t="n">
        <v>0.19</v>
      </c>
      <c r="N1570" t="n">
        <v>22.9</v>
      </c>
      <c r="O1570" t="s">
        <v>313</v>
      </c>
      <c r="P1570" t="s">
        <v>275</v>
      </c>
      <c r="Q1570" t="s">
        <v>275</v>
      </c>
      <c r="R1570" t="s">
        <v>255</v>
      </c>
      <c r="S1570" t="s">
        <v>251</v>
      </c>
      <c r="T1570" t="n">
        <v>5</v>
      </c>
    </row>
    <row r="1571" spans="1:20">
      <c r="A1571" s="1" t="n">
        <v>36799</v>
      </c>
      <c r="B1571" t="s">
        <v>313</v>
      </c>
      <c r="C1571" t="n">
        <v>2</v>
      </c>
      <c r="D1571" t="n">
        <v>20</v>
      </c>
      <c r="E1571" t="s">
        <v>249</v>
      </c>
      <c r="F1571" t="n">
        <v>3201</v>
      </c>
      <c r="G1571" t="s">
        <v>250</v>
      </c>
      <c r="H1571" t="s">
        <v>251</v>
      </c>
      <c r="I1571" t="n">
        <v>5</v>
      </c>
      <c r="J1571" t="n">
        <v>150</v>
      </c>
      <c r="K1571" t="s">
        <v>291</v>
      </c>
      <c r="L1571" t="n">
        <v>334</v>
      </c>
      <c r="M1571" t="n">
        <v>0.03</v>
      </c>
      <c r="N1571" t="n">
        <v>41.1</v>
      </c>
      <c r="O1571" t="s">
        <v>313</v>
      </c>
      <c r="P1571" t="s">
        <v>275</v>
      </c>
      <c r="Q1571" t="s">
        <v>275</v>
      </c>
      <c r="R1571" t="s">
        <v>255</v>
      </c>
      <c r="S1571" t="s">
        <v>251</v>
      </c>
      <c r="T1571" t="n">
        <v>5</v>
      </c>
    </row>
    <row r="1572" spans="1:20">
      <c r="A1572" s="1" t="n">
        <v>36799</v>
      </c>
      <c r="B1572" t="s">
        <v>313</v>
      </c>
      <c r="C1572" t="n">
        <v>3</v>
      </c>
      <c r="D1572" t="n">
        <v>20</v>
      </c>
      <c r="E1572" t="s">
        <v>249</v>
      </c>
      <c r="F1572" t="n">
        <v>3201</v>
      </c>
      <c r="G1572" t="s">
        <v>250</v>
      </c>
      <c r="H1572" t="s">
        <v>251</v>
      </c>
      <c r="I1572" t="n">
        <v>5</v>
      </c>
      <c r="J1572" t="n">
        <v>150</v>
      </c>
      <c r="K1572" t="s">
        <v>291</v>
      </c>
      <c r="L1572" t="n">
        <v>340</v>
      </c>
      <c r="M1572" t="n">
        <v>0.05</v>
      </c>
      <c r="N1572" t="n">
        <v>36.9</v>
      </c>
      <c r="O1572" t="s">
        <v>313</v>
      </c>
      <c r="P1572" t="s">
        <v>275</v>
      </c>
      <c r="Q1572" t="s">
        <v>275</v>
      </c>
      <c r="R1572" t="s">
        <v>255</v>
      </c>
      <c r="S1572" t="s">
        <v>251</v>
      </c>
      <c r="T1572" t="n">
        <v>5</v>
      </c>
    </row>
    <row r="1573" spans="1:20">
      <c r="A1573" s="1" t="n">
        <v>36830</v>
      </c>
      <c r="B1573" t="s">
        <v>248</v>
      </c>
      <c r="C1573" t="n">
        <v>54</v>
      </c>
      <c r="D1573" t="n">
        <v>20</v>
      </c>
      <c r="E1573" t="s">
        <v>249</v>
      </c>
      <c r="F1573" t="n">
        <v>3201</v>
      </c>
      <c r="G1573" t="s">
        <v>250</v>
      </c>
      <c r="H1573" t="s">
        <v>251</v>
      </c>
      <c r="I1573" t="n">
        <v>5</v>
      </c>
      <c r="J1573" t="n">
        <v>280</v>
      </c>
      <c r="K1573" t="s">
        <v>273</v>
      </c>
      <c r="L1573" t="n">
        <v>570</v>
      </c>
      <c r="M1573" t="n">
        <v>0.06</v>
      </c>
      <c r="N1573" t="n">
        <v>39.4</v>
      </c>
      <c r="O1573" t="s">
        <v>253</v>
      </c>
      <c r="P1573" t="s">
        <v>254</v>
      </c>
      <c r="Q1573" t="s">
        <v>254</v>
      </c>
      <c r="R1573" t="s">
        <v>255</v>
      </c>
      <c r="S1573" t="s">
        <v>251</v>
      </c>
      <c r="T1573" t="n">
        <v>5</v>
      </c>
    </row>
    <row r="1574" spans="1:20">
      <c r="A1574" s="1" t="n">
        <v>36830</v>
      </c>
      <c r="B1574" t="s">
        <v>248</v>
      </c>
      <c r="C1574" t="n">
        <v>55</v>
      </c>
      <c r="D1574" t="n">
        <v>20</v>
      </c>
      <c r="E1574" t="s">
        <v>249</v>
      </c>
      <c r="F1574" t="n">
        <v>3201</v>
      </c>
      <c r="G1574" t="s">
        <v>250</v>
      </c>
      <c r="H1574" t="s">
        <v>251</v>
      </c>
      <c r="I1574" t="n">
        <v>5</v>
      </c>
      <c r="J1574" t="n">
        <v>280</v>
      </c>
      <c r="K1574" t="s">
        <v>273</v>
      </c>
      <c r="L1574" t="n">
        <v>571</v>
      </c>
      <c r="M1574" t="n">
        <v>0.06</v>
      </c>
      <c r="N1574" t="n">
        <v>39.2</v>
      </c>
      <c r="O1574" t="s">
        <v>253</v>
      </c>
      <c r="P1574" t="s">
        <v>254</v>
      </c>
      <c r="Q1574" t="s">
        <v>254</v>
      </c>
      <c r="R1574" t="s">
        <v>255</v>
      </c>
      <c r="S1574" t="s">
        <v>251</v>
      </c>
      <c r="T1574" t="n">
        <v>5</v>
      </c>
    </row>
    <row r="1575" spans="1:20">
      <c r="A1575" s="1" t="n">
        <v>36830</v>
      </c>
      <c r="B1575" t="s">
        <v>248</v>
      </c>
      <c r="C1575" t="n">
        <v>66</v>
      </c>
      <c r="D1575" t="n">
        <v>508</v>
      </c>
      <c r="E1575" t="s">
        <v>268</v>
      </c>
      <c r="F1575" t="n">
        <v>3201</v>
      </c>
      <c r="G1575" t="s">
        <v>250</v>
      </c>
      <c r="H1575" t="s">
        <v>251</v>
      </c>
      <c r="I1575" t="n">
        <v>5</v>
      </c>
      <c r="J1575" t="n">
        <v>458</v>
      </c>
      <c r="K1575" t="s">
        <v>252</v>
      </c>
      <c r="L1575" t="n">
        <v>107</v>
      </c>
      <c r="M1575" t="n">
        <v>0.19</v>
      </c>
      <c r="N1575" t="n">
        <v>0</v>
      </c>
    </row>
    <row r="1576" spans="1:20">
      <c r="A1576" s="1" t="n">
        <v>36830</v>
      </c>
      <c r="B1576" t="s">
        <v>248</v>
      </c>
      <c r="C1576" t="n">
        <v>601</v>
      </c>
      <c r="D1576" t="n">
        <v>216</v>
      </c>
      <c r="E1576" t="s">
        <v>286</v>
      </c>
      <c r="F1576" t="n">
        <v>3201</v>
      </c>
      <c r="G1576" t="s">
        <v>250</v>
      </c>
      <c r="H1576" t="s">
        <v>251</v>
      </c>
      <c r="I1576" t="n">
        <v>5</v>
      </c>
      <c r="J1576" t="n">
        <v>515</v>
      </c>
      <c r="K1576" t="s">
        <v>261</v>
      </c>
      <c r="L1576" t="n">
        <v>258</v>
      </c>
      <c r="M1576" t="n">
        <v>0</v>
      </c>
      <c r="N1576" t="n">
        <v>0</v>
      </c>
    </row>
    <row r="1577" spans="1:20">
      <c r="A1577" s="1" t="n">
        <v>36830</v>
      </c>
      <c r="B1577" t="s">
        <v>258</v>
      </c>
      <c r="C1577" t="n">
        <v>1</v>
      </c>
      <c r="D1577" t="n">
        <v>216</v>
      </c>
      <c r="E1577" t="s">
        <v>286</v>
      </c>
      <c r="F1577" t="n">
        <v>3201</v>
      </c>
      <c r="G1577" t="s">
        <v>250</v>
      </c>
      <c r="H1577" t="s">
        <v>251</v>
      </c>
      <c r="I1577" t="n">
        <v>5</v>
      </c>
      <c r="J1577" t="n">
        <v>515</v>
      </c>
      <c r="K1577" t="s">
        <v>261</v>
      </c>
      <c r="L1577" t="n">
        <v>258</v>
      </c>
      <c r="M1577" t="n">
        <v>0</v>
      </c>
      <c r="N1577" t="n">
        <v>0</v>
      </c>
    </row>
    <row r="1578" spans="1:20">
      <c r="A1578" s="1" t="n">
        <v>36830</v>
      </c>
      <c r="B1578" t="s">
        <v>258</v>
      </c>
      <c r="C1578" t="n">
        <v>2</v>
      </c>
      <c r="D1578" t="n">
        <v>216</v>
      </c>
      <c r="E1578" t="s">
        <v>286</v>
      </c>
      <c r="F1578" t="n">
        <v>3201</v>
      </c>
      <c r="G1578" t="s">
        <v>250</v>
      </c>
      <c r="H1578" t="s">
        <v>251</v>
      </c>
      <c r="I1578" t="n">
        <v>5</v>
      </c>
      <c r="J1578" t="n">
        <v>795</v>
      </c>
      <c r="K1578" t="s">
        <v>262</v>
      </c>
      <c r="L1578" t="n">
        <v>168</v>
      </c>
      <c r="M1578" t="n">
        <v>0</v>
      </c>
      <c r="N1578" t="n">
        <v>0</v>
      </c>
    </row>
    <row r="1579" spans="1:20">
      <c r="A1579" s="1" t="n">
        <v>36830</v>
      </c>
      <c r="B1579" t="s">
        <v>313</v>
      </c>
      <c r="C1579" t="n">
        <v>1</v>
      </c>
      <c r="D1579" t="n">
        <v>20</v>
      </c>
      <c r="E1579" t="s">
        <v>249</v>
      </c>
      <c r="F1579" t="n">
        <v>3201</v>
      </c>
      <c r="G1579" t="s">
        <v>250</v>
      </c>
      <c r="H1579" t="s">
        <v>251</v>
      </c>
      <c r="I1579" t="n">
        <v>5</v>
      </c>
      <c r="J1579" t="n">
        <v>280</v>
      </c>
      <c r="K1579" t="s">
        <v>273</v>
      </c>
      <c r="L1579" t="n">
        <v>590</v>
      </c>
      <c r="M1579" t="n">
        <v>0.05</v>
      </c>
      <c r="N1579" t="n">
        <v>39.6</v>
      </c>
      <c r="O1579" t="s">
        <v>313</v>
      </c>
      <c r="P1579" t="s">
        <v>275</v>
      </c>
      <c r="Q1579" t="s">
        <v>275</v>
      </c>
      <c r="R1579" t="s">
        <v>255</v>
      </c>
      <c r="S1579" t="s">
        <v>251</v>
      </c>
      <c r="T1579" t="n">
        <v>5</v>
      </c>
    </row>
    <row r="1580" spans="1:20">
      <c r="A1580" s="1" t="n">
        <v>36830</v>
      </c>
      <c r="B1580" t="s">
        <v>313</v>
      </c>
      <c r="C1580" t="n">
        <v>2</v>
      </c>
      <c r="D1580" t="n">
        <v>20</v>
      </c>
      <c r="E1580" t="s">
        <v>249</v>
      </c>
      <c r="F1580" t="n">
        <v>3201</v>
      </c>
      <c r="G1580" t="s">
        <v>250</v>
      </c>
      <c r="H1580" t="s">
        <v>251</v>
      </c>
      <c r="I1580" t="n">
        <v>5</v>
      </c>
      <c r="J1580" t="n">
        <v>458</v>
      </c>
      <c r="K1580" t="s">
        <v>252</v>
      </c>
      <c r="L1580" t="n">
        <v>386</v>
      </c>
      <c r="M1580" t="n">
        <v>0.21</v>
      </c>
      <c r="N1580" t="n">
        <v>20.3</v>
      </c>
      <c r="O1580" t="s">
        <v>313</v>
      </c>
      <c r="P1580" t="s">
        <v>275</v>
      </c>
      <c r="Q1580" t="s">
        <v>275</v>
      </c>
      <c r="R1580" t="s">
        <v>255</v>
      </c>
      <c r="S1580" t="s">
        <v>251</v>
      </c>
      <c r="T1580" t="n">
        <v>5</v>
      </c>
    </row>
    <row r="1581" spans="1:20">
      <c r="A1581" s="1" t="n">
        <v>36830</v>
      </c>
      <c r="B1581" t="s">
        <v>313</v>
      </c>
      <c r="C1581" t="n">
        <v>3</v>
      </c>
      <c r="D1581" t="n">
        <v>20</v>
      </c>
      <c r="E1581" t="s">
        <v>249</v>
      </c>
      <c r="F1581" t="n">
        <v>3201</v>
      </c>
      <c r="G1581" t="s">
        <v>250</v>
      </c>
      <c r="H1581" t="s">
        <v>251</v>
      </c>
      <c r="I1581" t="n">
        <v>5</v>
      </c>
      <c r="J1581" t="n">
        <v>580</v>
      </c>
      <c r="K1581" t="s">
        <v>270</v>
      </c>
      <c r="L1581" t="n">
        <v>374</v>
      </c>
      <c r="M1581" t="n">
        <v>0.02</v>
      </c>
      <c r="N1581" t="n">
        <v>45.9</v>
      </c>
      <c r="O1581" t="s">
        <v>313</v>
      </c>
      <c r="P1581" t="s">
        <v>275</v>
      </c>
      <c r="Q1581" t="s">
        <v>275</v>
      </c>
      <c r="R1581" t="s">
        <v>255</v>
      </c>
      <c r="S1581" t="s">
        <v>251</v>
      </c>
      <c r="T1581" t="n">
        <v>5</v>
      </c>
    </row>
    <row r="1582" spans="1:20">
      <c r="A1582" s="1" t="n">
        <v>36830</v>
      </c>
      <c r="B1582" t="s">
        <v>313</v>
      </c>
      <c r="C1582" t="n">
        <v>4</v>
      </c>
      <c r="D1582" t="n">
        <v>20</v>
      </c>
      <c r="E1582" t="s">
        <v>249</v>
      </c>
      <c r="F1582" t="n">
        <v>3201</v>
      </c>
      <c r="G1582" t="s">
        <v>250</v>
      </c>
      <c r="H1582" t="s">
        <v>251</v>
      </c>
      <c r="I1582" t="n">
        <v>5</v>
      </c>
      <c r="J1582" t="n">
        <v>580</v>
      </c>
      <c r="K1582" t="s">
        <v>270</v>
      </c>
      <c r="L1582" t="n">
        <v>667</v>
      </c>
      <c r="M1582" t="n">
        <v>0.03</v>
      </c>
      <c r="N1582" t="n">
        <v>46.4</v>
      </c>
      <c r="O1582" t="s">
        <v>313</v>
      </c>
      <c r="P1582" t="s">
        <v>275</v>
      </c>
      <c r="Q1582" t="s">
        <v>275</v>
      </c>
      <c r="R1582" t="s">
        <v>255</v>
      </c>
      <c r="S1582" t="s">
        <v>251</v>
      </c>
      <c r="T1582" t="n">
        <v>5</v>
      </c>
    </row>
    <row r="1583" spans="1:20">
      <c r="A1583" s="1" t="n">
        <v>36830</v>
      </c>
      <c r="B1583" t="s">
        <v>313</v>
      </c>
      <c r="C1583" t="n">
        <v>600</v>
      </c>
      <c r="D1583" t="n">
        <v>20</v>
      </c>
      <c r="E1583" t="s">
        <v>249</v>
      </c>
      <c r="F1583" t="n">
        <v>3201</v>
      </c>
      <c r="G1583" t="s">
        <v>250</v>
      </c>
      <c r="H1583" t="s">
        <v>251</v>
      </c>
      <c r="I1583" t="n">
        <v>5</v>
      </c>
      <c r="J1583" t="n">
        <v>160</v>
      </c>
      <c r="K1583" t="s">
        <v>280</v>
      </c>
      <c r="L1583" t="n">
        <v>682</v>
      </c>
      <c r="M1583" t="n">
        <v>0.01</v>
      </c>
      <c r="N1583" t="n">
        <v>54.5</v>
      </c>
      <c r="O1583" t="s">
        <v>313</v>
      </c>
      <c r="P1583" t="s">
        <v>275</v>
      </c>
      <c r="Q1583" t="s">
        <v>275</v>
      </c>
      <c r="R1583" t="s">
        <v>255</v>
      </c>
      <c r="S1583" t="s">
        <v>251</v>
      </c>
      <c r="T1583" t="n">
        <v>5</v>
      </c>
    </row>
    <row r="1584" spans="1:20">
      <c r="A1584" s="1" t="n">
        <v>36860</v>
      </c>
      <c r="B1584" t="s">
        <v>248</v>
      </c>
      <c r="C1584" t="n">
        <v>48</v>
      </c>
      <c r="D1584" t="n">
        <v>20</v>
      </c>
      <c r="E1584" t="s">
        <v>249</v>
      </c>
      <c r="F1584" t="n">
        <v>3201</v>
      </c>
      <c r="G1584" t="s">
        <v>250</v>
      </c>
      <c r="H1584" t="s">
        <v>251</v>
      </c>
      <c r="I1584" t="n">
        <v>5</v>
      </c>
      <c r="J1584" t="n">
        <v>280</v>
      </c>
      <c r="K1584" t="s">
        <v>273</v>
      </c>
      <c r="L1584" t="n">
        <v>410</v>
      </c>
      <c r="M1584" t="n">
        <v>0.06</v>
      </c>
      <c r="N1584" t="n">
        <v>39.5</v>
      </c>
      <c r="O1584" t="s">
        <v>253</v>
      </c>
      <c r="P1584" t="s">
        <v>254</v>
      </c>
      <c r="Q1584" t="s">
        <v>254</v>
      </c>
      <c r="R1584" t="s">
        <v>255</v>
      </c>
      <c r="S1584" t="s">
        <v>251</v>
      </c>
      <c r="T1584" t="n">
        <v>5</v>
      </c>
    </row>
    <row r="1585" spans="1:20">
      <c r="A1585" s="1" t="n">
        <v>36860</v>
      </c>
      <c r="B1585" t="s">
        <v>248</v>
      </c>
      <c r="C1585" t="n">
        <v>49</v>
      </c>
      <c r="D1585" t="n">
        <v>20</v>
      </c>
      <c r="E1585" t="s">
        <v>249</v>
      </c>
      <c r="F1585" t="n">
        <v>3201</v>
      </c>
      <c r="G1585" t="s">
        <v>250</v>
      </c>
      <c r="H1585" t="s">
        <v>251</v>
      </c>
      <c r="I1585" t="n">
        <v>5</v>
      </c>
      <c r="J1585" t="n">
        <v>280</v>
      </c>
      <c r="K1585" t="s">
        <v>273</v>
      </c>
      <c r="L1585" t="n">
        <v>200</v>
      </c>
      <c r="M1585" t="n">
        <v>0.06</v>
      </c>
      <c r="N1585" t="n">
        <v>39.5</v>
      </c>
      <c r="O1585" t="s">
        <v>253</v>
      </c>
      <c r="P1585" t="s">
        <v>254</v>
      </c>
      <c r="Q1585" t="s">
        <v>254</v>
      </c>
      <c r="R1585" t="s">
        <v>255</v>
      </c>
      <c r="S1585" t="s">
        <v>251</v>
      </c>
      <c r="T1585" t="n">
        <v>5</v>
      </c>
    </row>
    <row r="1586" spans="1:20">
      <c r="A1586" s="1" t="n">
        <v>36860</v>
      </c>
      <c r="B1586" t="s">
        <v>248</v>
      </c>
      <c r="C1586" t="n">
        <v>50</v>
      </c>
      <c r="D1586" t="n">
        <v>20</v>
      </c>
      <c r="E1586" t="s">
        <v>249</v>
      </c>
      <c r="F1586" t="n">
        <v>3201</v>
      </c>
      <c r="G1586" t="s">
        <v>250</v>
      </c>
      <c r="H1586" t="s">
        <v>251</v>
      </c>
      <c r="I1586" t="n">
        <v>5</v>
      </c>
      <c r="J1586" t="n">
        <v>580</v>
      </c>
      <c r="K1586" t="s">
        <v>270</v>
      </c>
      <c r="L1586" t="n">
        <v>103</v>
      </c>
      <c r="M1586" t="n">
        <v>0.07000000000000001</v>
      </c>
      <c r="N1586" t="n">
        <v>45.3</v>
      </c>
      <c r="O1586" t="s">
        <v>253</v>
      </c>
      <c r="P1586" t="s">
        <v>254</v>
      </c>
      <c r="Q1586" t="s">
        <v>254</v>
      </c>
      <c r="R1586" t="s">
        <v>255</v>
      </c>
      <c r="S1586" t="s">
        <v>251</v>
      </c>
      <c r="T1586" t="n">
        <v>5</v>
      </c>
    </row>
    <row r="1587" spans="1:20">
      <c r="A1587" s="1" t="n">
        <v>36860</v>
      </c>
      <c r="B1587" t="s">
        <v>248</v>
      </c>
      <c r="C1587" t="n">
        <v>51</v>
      </c>
      <c r="D1587" t="n">
        <v>20</v>
      </c>
      <c r="E1587" t="s">
        <v>249</v>
      </c>
      <c r="F1587" t="n">
        <v>3201</v>
      </c>
      <c r="G1587" t="s">
        <v>250</v>
      </c>
      <c r="H1587" t="s">
        <v>251</v>
      </c>
      <c r="I1587" t="n">
        <v>5</v>
      </c>
      <c r="J1587" t="n">
        <v>458</v>
      </c>
      <c r="K1587" t="s">
        <v>252</v>
      </c>
      <c r="L1587" t="n">
        <v>302</v>
      </c>
      <c r="M1587" t="n">
        <v>0.08</v>
      </c>
      <c r="N1587" t="n">
        <v>32</v>
      </c>
      <c r="O1587" t="s">
        <v>253</v>
      </c>
      <c r="P1587" t="s">
        <v>254</v>
      </c>
      <c r="Q1587" t="s">
        <v>254</v>
      </c>
      <c r="R1587" t="s">
        <v>255</v>
      </c>
      <c r="S1587" t="s">
        <v>251</v>
      </c>
      <c r="T1587" t="n">
        <v>5</v>
      </c>
    </row>
    <row r="1588" spans="1:20">
      <c r="A1588" s="1" t="n">
        <v>36860</v>
      </c>
      <c r="B1588" t="s">
        <v>248</v>
      </c>
      <c r="C1588" t="n">
        <v>52</v>
      </c>
      <c r="D1588" t="n">
        <v>20</v>
      </c>
      <c r="E1588" t="s">
        <v>249</v>
      </c>
      <c r="F1588" t="n">
        <v>3201</v>
      </c>
      <c r="G1588" t="s">
        <v>250</v>
      </c>
      <c r="H1588" t="s">
        <v>251</v>
      </c>
      <c r="I1588" t="n">
        <v>5</v>
      </c>
      <c r="J1588" t="n">
        <v>875</v>
      </c>
      <c r="K1588" t="s">
        <v>327</v>
      </c>
      <c r="L1588" t="n">
        <v>423</v>
      </c>
      <c r="M1588" t="n">
        <v>0.05</v>
      </c>
      <c r="N1588" t="n">
        <v>41.8</v>
      </c>
      <c r="O1588" t="s">
        <v>253</v>
      </c>
      <c r="P1588" t="s">
        <v>254</v>
      </c>
      <c r="Q1588" t="s">
        <v>254</v>
      </c>
      <c r="R1588" t="s">
        <v>255</v>
      </c>
      <c r="S1588" t="s">
        <v>251</v>
      </c>
      <c r="T1588" t="n">
        <v>5</v>
      </c>
    </row>
    <row r="1589" spans="1:20">
      <c r="A1589" s="1" t="n">
        <v>36860</v>
      </c>
      <c r="B1589" t="s">
        <v>248</v>
      </c>
      <c r="C1589" t="n">
        <v>60</v>
      </c>
      <c r="D1589" t="n">
        <v>213</v>
      </c>
      <c r="E1589" t="s">
        <v>256</v>
      </c>
      <c r="F1589" t="n">
        <v>3201</v>
      </c>
      <c r="G1589" t="s">
        <v>250</v>
      </c>
      <c r="H1589" t="s">
        <v>251</v>
      </c>
      <c r="I1589" t="n">
        <v>5</v>
      </c>
      <c r="J1589" t="n">
        <v>515</v>
      </c>
      <c r="K1589" t="s">
        <v>261</v>
      </c>
      <c r="L1589" t="n">
        <v>12</v>
      </c>
      <c r="M1589" t="n">
        <v>0</v>
      </c>
      <c r="N1589" t="n">
        <v>0</v>
      </c>
    </row>
    <row r="1590" spans="1:20">
      <c r="A1590" s="1" t="n">
        <v>36860</v>
      </c>
      <c r="B1590" t="s">
        <v>308</v>
      </c>
      <c r="C1590" t="n">
        <v>632</v>
      </c>
      <c r="D1590" t="n">
        <v>152</v>
      </c>
      <c r="E1590" t="s">
        <v>324</v>
      </c>
      <c r="F1590" t="n">
        <v>3201</v>
      </c>
      <c r="G1590" t="s">
        <v>250</v>
      </c>
      <c r="H1590" t="s">
        <v>251</v>
      </c>
      <c r="I1590" t="n">
        <v>5</v>
      </c>
      <c r="J1590" t="n">
        <v>260</v>
      </c>
      <c r="K1590" t="s">
        <v>272</v>
      </c>
      <c r="L1590" t="n">
        <v>70</v>
      </c>
      <c r="M1590" t="n">
        <v>0</v>
      </c>
      <c r="N1590" t="n">
        <v>0</v>
      </c>
    </row>
    <row r="1591" spans="1:20">
      <c r="A1591" s="1" t="n">
        <v>36860</v>
      </c>
      <c r="B1591" t="s">
        <v>308</v>
      </c>
      <c r="C1591" t="n">
        <v>633</v>
      </c>
      <c r="D1591" t="n">
        <v>152</v>
      </c>
      <c r="E1591" t="s">
        <v>324</v>
      </c>
      <c r="F1591" t="n">
        <v>3201</v>
      </c>
      <c r="G1591" t="s">
        <v>250</v>
      </c>
      <c r="H1591" t="s">
        <v>251</v>
      </c>
      <c r="I1591" t="n">
        <v>5</v>
      </c>
      <c r="J1591" t="n">
        <v>515</v>
      </c>
      <c r="K1591" t="s">
        <v>261</v>
      </c>
      <c r="L1591" t="n">
        <v>219</v>
      </c>
      <c r="M1591" t="n">
        <v>0</v>
      </c>
      <c r="N1591" t="n">
        <v>0</v>
      </c>
    </row>
    <row r="1592" spans="1:20">
      <c r="A1592" s="1" t="n">
        <v>36860</v>
      </c>
      <c r="B1592" t="s">
        <v>308</v>
      </c>
      <c r="C1592" t="n">
        <v>634</v>
      </c>
      <c r="D1592" t="n">
        <v>461</v>
      </c>
      <c r="E1592" t="s">
        <v>309</v>
      </c>
      <c r="F1592" t="n">
        <v>3201</v>
      </c>
      <c r="G1592" t="s">
        <v>250</v>
      </c>
      <c r="H1592" t="s">
        <v>251</v>
      </c>
      <c r="I1592" t="n">
        <v>5</v>
      </c>
      <c r="J1592" t="n">
        <v>795</v>
      </c>
      <c r="K1592" t="s">
        <v>262</v>
      </c>
      <c r="L1592" t="n">
        <v>6</v>
      </c>
      <c r="M1592" t="n">
        <v>0</v>
      </c>
      <c r="N1592" t="n">
        <v>0</v>
      </c>
    </row>
    <row r="1593" spans="1:20">
      <c r="A1593" s="1" t="n">
        <v>36860</v>
      </c>
      <c r="B1593" t="s">
        <v>313</v>
      </c>
      <c r="C1593" t="n">
        <v>1</v>
      </c>
      <c r="D1593" t="n">
        <v>20</v>
      </c>
      <c r="E1593" t="s">
        <v>249</v>
      </c>
      <c r="F1593" t="n">
        <v>3201</v>
      </c>
      <c r="G1593" t="s">
        <v>250</v>
      </c>
      <c r="H1593" t="s">
        <v>251</v>
      </c>
      <c r="I1593" t="n">
        <v>5</v>
      </c>
      <c r="J1593" t="n">
        <v>580</v>
      </c>
      <c r="K1593" t="s">
        <v>270</v>
      </c>
      <c r="L1593" t="n">
        <v>217</v>
      </c>
      <c r="M1593" t="n">
        <v>0.02</v>
      </c>
      <c r="N1593" t="n">
        <v>45.2</v>
      </c>
      <c r="O1593" t="s">
        <v>313</v>
      </c>
      <c r="P1593" t="s">
        <v>275</v>
      </c>
      <c r="Q1593" t="s">
        <v>275</v>
      </c>
      <c r="R1593" t="s">
        <v>255</v>
      </c>
      <c r="S1593" t="s">
        <v>251</v>
      </c>
      <c r="T1593" t="n">
        <v>5</v>
      </c>
    </row>
    <row r="1594" spans="1:20">
      <c r="A1594" s="1" t="n">
        <v>36860</v>
      </c>
      <c r="B1594" t="s">
        <v>313</v>
      </c>
      <c r="C1594" t="n">
        <v>2</v>
      </c>
      <c r="D1594" t="n">
        <v>20</v>
      </c>
      <c r="E1594" t="s">
        <v>249</v>
      </c>
      <c r="F1594" t="n">
        <v>3201</v>
      </c>
      <c r="G1594" t="s">
        <v>250</v>
      </c>
      <c r="H1594" t="s">
        <v>251</v>
      </c>
      <c r="I1594" t="n">
        <v>5</v>
      </c>
      <c r="J1594" t="n">
        <v>458</v>
      </c>
      <c r="K1594" t="s">
        <v>252</v>
      </c>
      <c r="L1594" t="n">
        <v>360</v>
      </c>
      <c r="M1594" t="n">
        <v>0.23</v>
      </c>
      <c r="N1594" t="n">
        <v>20.3</v>
      </c>
      <c r="O1594" t="s">
        <v>313</v>
      </c>
      <c r="P1594" t="s">
        <v>275</v>
      </c>
      <c r="Q1594" t="s">
        <v>275</v>
      </c>
      <c r="R1594" t="s">
        <v>255</v>
      </c>
      <c r="S1594" t="s">
        <v>251</v>
      </c>
      <c r="T1594" t="n">
        <v>5</v>
      </c>
    </row>
    <row r="1595" spans="1:20">
      <c r="A1595" s="1" t="n">
        <v>36860</v>
      </c>
      <c r="B1595" t="s">
        <v>313</v>
      </c>
      <c r="C1595" t="n">
        <v>3</v>
      </c>
      <c r="D1595" t="n">
        <v>20</v>
      </c>
      <c r="E1595" t="s">
        <v>249</v>
      </c>
      <c r="F1595" t="n">
        <v>3201</v>
      </c>
      <c r="G1595" t="s">
        <v>250</v>
      </c>
      <c r="H1595" t="s">
        <v>251</v>
      </c>
      <c r="I1595" t="n">
        <v>5</v>
      </c>
      <c r="J1595" t="n">
        <v>940</v>
      </c>
      <c r="K1595" t="s">
        <v>257</v>
      </c>
      <c r="L1595" t="n">
        <v>403</v>
      </c>
      <c r="M1595" t="n">
        <v>1.18</v>
      </c>
      <c r="N1595" t="n">
        <v>29.1</v>
      </c>
      <c r="O1595" t="s">
        <v>313</v>
      </c>
      <c r="P1595" t="s">
        <v>275</v>
      </c>
      <c r="Q1595" t="s">
        <v>275</v>
      </c>
      <c r="R1595" t="s">
        <v>255</v>
      </c>
      <c r="S1595" t="s">
        <v>251</v>
      </c>
      <c r="T1595" t="n">
        <v>5</v>
      </c>
    </row>
    <row r="1596" spans="1:20">
      <c r="A1596" s="1" t="n">
        <v>36891</v>
      </c>
      <c r="B1596" t="s">
        <v>248</v>
      </c>
      <c r="C1596" t="n">
        <v>57</v>
      </c>
      <c r="D1596" t="n">
        <v>20</v>
      </c>
      <c r="E1596" t="s">
        <v>249</v>
      </c>
      <c r="F1596" t="n">
        <v>3201</v>
      </c>
      <c r="G1596" t="s">
        <v>250</v>
      </c>
      <c r="H1596" t="s">
        <v>251</v>
      </c>
      <c r="I1596" t="n">
        <v>5</v>
      </c>
      <c r="J1596" t="n">
        <v>280</v>
      </c>
      <c r="K1596" t="s">
        <v>273</v>
      </c>
      <c r="L1596" t="n">
        <v>620</v>
      </c>
      <c r="M1596" t="n">
        <v>0.06</v>
      </c>
      <c r="N1596" t="n">
        <v>39.4</v>
      </c>
      <c r="O1596" t="s">
        <v>253</v>
      </c>
      <c r="P1596" t="s">
        <v>254</v>
      </c>
      <c r="Q1596" t="s">
        <v>254</v>
      </c>
      <c r="R1596" t="s">
        <v>255</v>
      </c>
      <c r="S1596" t="s">
        <v>251</v>
      </c>
      <c r="T1596" t="n">
        <v>5</v>
      </c>
    </row>
    <row r="1597" spans="1:20">
      <c r="A1597" s="1" t="n">
        <v>36891</v>
      </c>
      <c r="B1597" t="s">
        <v>248</v>
      </c>
      <c r="C1597" t="n">
        <v>58</v>
      </c>
      <c r="D1597" t="n">
        <v>20</v>
      </c>
      <c r="E1597" t="s">
        <v>249</v>
      </c>
      <c r="F1597" t="n">
        <v>3201</v>
      </c>
      <c r="G1597" t="s">
        <v>250</v>
      </c>
      <c r="H1597" t="s">
        <v>251</v>
      </c>
      <c r="I1597" t="n">
        <v>5</v>
      </c>
      <c r="J1597" t="n">
        <v>280</v>
      </c>
      <c r="K1597" t="s">
        <v>273</v>
      </c>
      <c r="L1597" t="n">
        <v>598</v>
      </c>
      <c r="M1597" t="n">
        <v>0.06</v>
      </c>
      <c r="N1597" t="n">
        <v>39.4</v>
      </c>
      <c r="O1597" t="s">
        <v>253</v>
      </c>
      <c r="P1597" t="s">
        <v>254</v>
      </c>
      <c r="Q1597" t="s">
        <v>254</v>
      </c>
      <c r="R1597" t="s">
        <v>255</v>
      </c>
      <c r="S1597" t="s">
        <v>251</v>
      </c>
      <c r="T1597" t="n">
        <v>5</v>
      </c>
    </row>
    <row r="1598" spans="1:20">
      <c r="A1598" s="1" t="n">
        <v>36891</v>
      </c>
      <c r="B1598" t="s">
        <v>248</v>
      </c>
      <c r="C1598" t="n">
        <v>67</v>
      </c>
      <c r="D1598" t="n">
        <v>508</v>
      </c>
      <c r="E1598" t="s">
        <v>268</v>
      </c>
      <c r="F1598" t="n">
        <v>3201</v>
      </c>
      <c r="G1598" t="s">
        <v>250</v>
      </c>
      <c r="H1598" t="s">
        <v>251</v>
      </c>
      <c r="I1598" t="n">
        <v>5</v>
      </c>
      <c r="J1598" t="n">
        <v>458</v>
      </c>
      <c r="K1598" t="s">
        <v>252</v>
      </c>
      <c r="L1598" t="n">
        <v>109</v>
      </c>
      <c r="M1598" t="n">
        <v>0.17</v>
      </c>
      <c r="N1598" t="n">
        <v>0</v>
      </c>
    </row>
    <row r="1599" spans="1:20">
      <c r="A1599" s="1" t="n">
        <v>36891</v>
      </c>
      <c r="B1599" t="s">
        <v>248</v>
      </c>
      <c r="C1599" t="n">
        <v>622</v>
      </c>
      <c r="D1599" t="n">
        <v>216</v>
      </c>
      <c r="E1599" t="s">
        <v>286</v>
      </c>
      <c r="F1599" t="n">
        <v>3201</v>
      </c>
      <c r="G1599" t="s">
        <v>250</v>
      </c>
      <c r="H1599" t="s">
        <v>251</v>
      </c>
      <c r="I1599" t="n">
        <v>5</v>
      </c>
      <c r="J1599" t="n">
        <v>515</v>
      </c>
      <c r="K1599" t="s">
        <v>261</v>
      </c>
      <c r="L1599" t="n">
        <v>294</v>
      </c>
      <c r="M1599" t="n">
        <v>0</v>
      </c>
      <c r="N1599" t="n">
        <v>0</v>
      </c>
    </row>
    <row r="1600" spans="1:20">
      <c r="A1600" s="1" t="n">
        <v>36891</v>
      </c>
      <c r="B1600" t="s">
        <v>258</v>
      </c>
      <c r="C1600" t="n">
        <v>1</v>
      </c>
      <c r="D1600" t="n">
        <v>216</v>
      </c>
      <c r="E1600" t="s">
        <v>286</v>
      </c>
      <c r="F1600" t="n">
        <v>3201</v>
      </c>
      <c r="G1600" t="s">
        <v>250</v>
      </c>
      <c r="H1600" t="s">
        <v>251</v>
      </c>
      <c r="I1600" t="n">
        <v>5</v>
      </c>
      <c r="J1600" t="n">
        <v>515</v>
      </c>
      <c r="K1600" t="s">
        <v>261</v>
      </c>
      <c r="L1600" t="n">
        <v>321</v>
      </c>
      <c r="M1600" t="n">
        <v>0</v>
      </c>
      <c r="N1600" t="n">
        <v>0</v>
      </c>
    </row>
    <row r="1601" spans="1:20">
      <c r="A1601" s="1" t="n">
        <v>36891</v>
      </c>
      <c r="B1601" t="s">
        <v>258</v>
      </c>
      <c r="C1601" t="n">
        <v>2</v>
      </c>
      <c r="D1601" t="n">
        <v>216</v>
      </c>
      <c r="E1601" t="s">
        <v>286</v>
      </c>
      <c r="F1601" t="n">
        <v>3201</v>
      </c>
      <c r="G1601" t="s">
        <v>250</v>
      </c>
      <c r="H1601" t="s">
        <v>251</v>
      </c>
      <c r="I1601" t="n">
        <v>5</v>
      </c>
      <c r="J1601" t="n">
        <v>785</v>
      </c>
      <c r="K1601" t="s">
        <v>281</v>
      </c>
      <c r="L1601" t="n">
        <v>294</v>
      </c>
      <c r="M1601" t="n">
        <v>0</v>
      </c>
      <c r="N1601" t="n">
        <v>0</v>
      </c>
    </row>
    <row r="1602" spans="1:20">
      <c r="A1602" s="1" t="n">
        <v>36891</v>
      </c>
      <c r="B1602" t="s">
        <v>313</v>
      </c>
      <c r="C1602" t="n">
        <v>1</v>
      </c>
      <c r="D1602" t="n">
        <v>20</v>
      </c>
      <c r="E1602" t="s">
        <v>249</v>
      </c>
      <c r="F1602" t="n">
        <v>3201</v>
      </c>
      <c r="G1602" t="s">
        <v>250</v>
      </c>
      <c r="H1602" t="s">
        <v>251</v>
      </c>
      <c r="I1602" t="n">
        <v>5</v>
      </c>
      <c r="J1602" t="n">
        <v>580</v>
      </c>
      <c r="K1602" t="s">
        <v>270</v>
      </c>
      <c r="L1602" t="n">
        <v>703</v>
      </c>
      <c r="M1602" t="n">
        <v>0.06</v>
      </c>
      <c r="N1602" t="n">
        <v>44.8</v>
      </c>
      <c r="O1602" t="s">
        <v>313</v>
      </c>
      <c r="P1602" t="s">
        <v>275</v>
      </c>
      <c r="Q1602" t="s">
        <v>275</v>
      </c>
      <c r="R1602" t="s">
        <v>255</v>
      </c>
      <c r="S1602" t="s">
        <v>251</v>
      </c>
      <c r="T1602" t="n">
        <v>5</v>
      </c>
    </row>
    <row r="1603" spans="1:20">
      <c r="A1603" s="1" t="n">
        <v>36891</v>
      </c>
      <c r="B1603" t="s">
        <v>313</v>
      </c>
      <c r="C1603" t="n">
        <v>2</v>
      </c>
      <c r="D1603" t="n">
        <v>20</v>
      </c>
      <c r="E1603" t="s">
        <v>249</v>
      </c>
      <c r="F1603" t="n">
        <v>3201</v>
      </c>
      <c r="G1603" t="s">
        <v>250</v>
      </c>
      <c r="H1603" t="s">
        <v>251</v>
      </c>
      <c r="I1603" t="n">
        <v>5</v>
      </c>
      <c r="J1603" t="n">
        <v>458</v>
      </c>
      <c r="K1603" t="s">
        <v>252</v>
      </c>
      <c r="L1603" t="n">
        <v>439</v>
      </c>
      <c r="M1603" t="n">
        <v>0.21</v>
      </c>
      <c r="N1603" t="n">
        <v>20.4</v>
      </c>
      <c r="O1603" t="s">
        <v>313</v>
      </c>
      <c r="P1603" t="s">
        <v>275</v>
      </c>
      <c r="Q1603" t="s">
        <v>275</v>
      </c>
      <c r="R1603" t="s">
        <v>255</v>
      </c>
      <c r="S1603" t="s">
        <v>251</v>
      </c>
      <c r="T1603" t="n">
        <v>5</v>
      </c>
    </row>
    <row r="1604" spans="1:20">
      <c r="A1604" s="1" t="n">
        <v>36891</v>
      </c>
      <c r="B1604" t="s">
        <v>313</v>
      </c>
      <c r="C1604" t="n">
        <v>3</v>
      </c>
      <c r="D1604" t="n">
        <v>20</v>
      </c>
      <c r="E1604" t="s">
        <v>249</v>
      </c>
      <c r="F1604" t="n">
        <v>3201</v>
      </c>
      <c r="G1604" t="s">
        <v>250</v>
      </c>
      <c r="H1604" t="s">
        <v>251</v>
      </c>
      <c r="I1604" t="n">
        <v>5</v>
      </c>
      <c r="J1604" t="n">
        <v>160</v>
      </c>
      <c r="K1604" t="s">
        <v>280</v>
      </c>
      <c r="L1604" t="n">
        <v>412</v>
      </c>
      <c r="M1604" t="n">
        <v>0.03</v>
      </c>
      <c r="N1604" t="n">
        <v>45.8</v>
      </c>
      <c r="O1604" t="s">
        <v>313</v>
      </c>
      <c r="P1604" t="s">
        <v>275</v>
      </c>
      <c r="Q1604" t="s">
        <v>275</v>
      </c>
      <c r="R1604" t="s">
        <v>255</v>
      </c>
      <c r="S1604" t="s">
        <v>251</v>
      </c>
      <c r="T1604" t="n">
        <v>5</v>
      </c>
    </row>
    <row r="1605" spans="1:20">
      <c r="A1605" s="1" t="n">
        <v>36891</v>
      </c>
      <c r="B1605" t="s">
        <v>313</v>
      </c>
      <c r="C1605" t="n">
        <v>4</v>
      </c>
      <c r="D1605" t="n">
        <v>20</v>
      </c>
      <c r="E1605" t="s">
        <v>249</v>
      </c>
      <c r="F1605" t="n">
        <v>3201</v>
      </c>
      <c r="G1605" t="s">
        <v>250</v>
      </c>
      <c r="H1605" t="s">
        <v>251</v>
      </c>
      <c r="I1605" t="n">
        <v>5</v>
      </c>
      <c r="J1605" t="n">
        <v>458</v>
      </c>
      <c r="K1605" t="s">
        <v>252</v>
      </c>
      <c r="L1605" t="n">
        <v>362</v>
      </c>
      <c r="M1605" t="n">
        <v>0.22</v>
      </c>
      <c r="N1605" t="n">
        <v>20.5</v>
      </c>
      <c r="O1605" t="s">
        <v>313</v>
      </c>
      <c r="P1605" t="s">
        <v>275</v>
      </c>
      <c r="Q1605" t="s">
        <v>275</v>
      </c>
      <c r="R1605" t="s">
        <v>255</v>
      </c>
      <c r="S1605" t="s">
        <v>251</v>
      </c>
      <c r="T1605" t="n">
        <v>5</v>
      </c>
    </row>
    <row r="1606" spans="1:20">
      <c r="A1606" s="1" t="n">
        <v>36891</v>
      </c>
      <c r="B1606" t="s">
        <v>313</v>
      </c>
      <c r="C1606" t="n">
        <v>5</v>
      </c>
      <c r="D1606" t="n">
        <v>20</v>
      </c>
      <c r="E1606" t="s">
        <v>249</v>
      </c>
      <c r="F1606" t="n">
        <v>3201</v>
      </c>
      <c r="G1606" t="s">
        <v>250</v>
      </c>
      <c r="H1606" t="s">
        <v>251</v>
      </c>
      <c r="I1606" t="n">
        <v>5</v>
      </c>
      <c r="J1606" t="n">
        <v>580</v>
      </c>
      <c r="K1606" t="s">
        <v>270</v>
      </c>
      <c r="L1606" t="n">
        <v>323</v>
      </c>
      <c r="M1606" t="n">
        <v>0.03</v>
      </c>
      <c r="N1606" t="n">
        <v>45.6</v>
      </c>
      <c r="O1606" t="s">
        <v>313</v>
      </c>
      <c r="P1606" t="s">
        <v>275</v>
      </c>
      <c r="Q1606" t="s">
        <v>275</v>
      </c>
      <c r="R1606" t="s">
        <v>255</v>
      </c>
      <c r="S1606" t="s">
        <v>251</v>
      </c>
      <c r="T1606" t="n">
        <v>5</v>
      </c>
    </row>
    <row r="1607" spans="1:20">
      <c r="A1607" s="1" t="n">
        <v>36891</v>
      </c>
      <c r="B1607" t="s">
        <v>313</v>
      </c>
      <c r="C1607" t="n">
        <v>6</v>
      </c>
      <c r="D1607" t="n">
        <v>20</v>
      </c>
      <c r="E1607" t="s">
        <v>249</v>
      </c>
      <c r="F1607" t="n">
        <v>3201</v>
      </c>
      <c r="G1607" t="s">
        <v>250</v>
      </c>
      <c r="H1607" t="s">
        <v>251</v>
      </c>
      <c r="I1607" t="n">
        <v>5</v>
      </c>
      <c r="J1607" t="n">
        <v>160</v>
      </c>
      <c r="K1607" t="s">
        <v>280</v>
      </c>
      <c r="L1607" t="n">
        <v>240</v>
      </c>
      <c r="M1607" t="n">
        <v>0.03</v>
      </c>
      <c r="N1607" t="n">
        <v>36.8</v>
      </c>
      <c r="O1607" t="s">
        <v>313</v>
      </c>
      <c r="P1607" t="s">
        <v>275</v>
      </c>
      <c r="Q1607" t="s">
        <v>275</v>
      </c>
      <c r="R1607" t="s">
        <v>255</v>
      </c>
      <c r="S1607" t="s">
        <v>251</v>
      </c>
      <c r="T1607" t="n">
        <v>5</v>
      </c>
    </row>
    <row r="1608" spans="1:20">
      <c r="A1608" s="1" t="n">
        <v>36891</v>
      </c>
      <c r="B1608" t="s">
        <v>313</v>
      </c>
      <c r="C1608" t="n">
        <v>7</v>
      </c>
      <c r="D1608" t="n">
        <v>20</v>
      </c>
      <c r="E1608" t="s">
        <v>249</v>
      </c>
      <c r="F1608" t="n">
        <v>3201</v>
      </c>
      <c r="G1608" t="s">
        <v>250</v>
      </c>
      <c r="H1608" t="s">
        <v>251</v>
      </c>
      <c r="I1608" t="n">
        <v>5</v>
      </c>
      <c r="J1608" t="n">
        <v>458</v>
      </c>
      <c r="K1608" t="s">
        <v>252</v>
      </c>
      <c r="L1608" t="n">
        <v>213</v>
      </c>
      <c r="M1608" t="n">
        <v>0.08</v>
      </c>
      <c r="N1608" t="n">
        <v>34.2</v>
      </c>
      <c r="O1608" t="s">
        <v>313</v>
      </c>
      <c r="P1608" t="s">
        <v>275</v>
      </c>
      <c r="Q1608" t="s">
        <v>275</v>
      </c>
      <c r="R1608" t="s">
        <v>255</v>
      </c>
      <c r="S1608" t="s">
        <v>251</v>
      </c>
      <c r="T1608" t="n">
        <v>5</v>
      </c>
    </row>
    <row r="1609" spans="1:20">
      <c r="A1609" t="n">
        <v>101</v>
      </c>
      <c r="B1609" t="s">
        <v>248</v>
      </c>
      <c r="C1609" t="n">
        <v>50</v>
      </c>
      <c r="D1609" t="n">
        <v>20</v>
      </c>
      <c r="E1609" t="s">
        <v>330</v>
      </c>
      <c r="F1609" t="n">
        <v>3201</v>
      </c>
      <c r="G1609" t="s">
        <v>331</v>
      </c>
      <c r="H1609" t="s">
        <v>255</v>
      </c>
      <c r="I1609" t="n">
        <v>500</v>
      </c>
      <c r="J1609" t="n">
        <v>875</v>
      </c>
      <c r="K1609" t="s">
        <v>327</v>
      </c>
      <c r="L1609" t="n">
        <v>200</v>
      </c>
      <c r="M1609" t="n">
        <v>0.05</v>
      </c>
      <c r="N1609" t="n">
        <v>40.8</v>
      </c>
      <c r="O1609" t="s">
        <v>253</v>
      </c>
      <c r="P1609" t="s">
        <v>254</v>
      </c>
      <c r="Q1609" t="s">
        <v>254</v>
      </c>
      <c r="R1609" t="n">
        <v>15</v>
      </c>
      <c r="S1609" t="s">
        <v>255</v>
      </c>
      <c r="T1609" t="n">
        <v>5</v>
      </c>
    </row>
    <row r="1610" spans="1:20">
      <c r="A1610" t="n">
        <v>101</v>
      </c>
      <c r="B1610" t="s">
        <v>248</v>
      </c>
      <c r="C1610" t="n">
        <v>51</v>
      </c>
      <c r="D1610" t="n">
        <v>20</v>
      </c>
      <c r="E1610" t="s">
        <v>330</v>
      </c>
      <c r="F1610" t="n">
        <v>3201</v>
      </c>
      <c r="G1610" t="s">
        <v>331</v>
      </c>
      <c r="H1610" t="s">
        <v>255</v>
      </c>
      <c r="I1610" t="n">
        <v>500</v>
      </c>
      <c r="J1610" t="n">
        <v>458</v>
      </c>
      <c r="K1610" t="s">
        <v>252</v>
      </c>
      <c r="L1610" t="n">
        <v>402</v>
      </c>
      <c r="M1610" t="n">
        <v>0.09</v>
      </c>
      <c r="N1610" t="n">
        <v>34.1</v>
      </c>
      <c r="O1610" t="s">
        <v>253</v>
      </c>
      <c r="P1610" t="s">
        <v>254</v>
      </c>
      <c r="Q1610" t="s">
        <v>254</v>
      </c>
      <c r="R1610" t="n">
        <v>15</v>
      </c>
      <c r="S1610" t="s">
        <v>255</v>
      </c>
      <c r="T1610" t="n">
        <v>5</v>
      </c>
    </row>
    <row r="1611" spans="1:20">
      <c r="A1611" t="n">
        <v>101</v>
      </c>
      <c r="B1611" t="s">
        <v>248</v>
      </c>
      <c r="C1611" t="n">
        <v>52</v>
      </c>
      <c r="D1611" t="n">
        <v>20</v>
      </c>
      <c r="E1611" t="s">
        <v>330</v>
      </c>
      <c r="F1611" t="n">
        <v>3201</v>
      </c>
      <c r="G1611" t="s">
        <v>331</v>
      </c>
      <c r="H1611" t="s">
        <v>255</v>
      </c>
      <c r="I1611" t="n">
        <v>500</v>
      </c>
      <c r="J1611" t="n">
        <v>458</v>
      </c>
      <c r="K1611" t="s">
        <v>252</v>
      </c>
      <c r="L1611" t="n">
        <v>81</v>
      </c>
      <c r="M1611" t="n">
        <v>0.2</v>
      </c>
      <c r="N1611" t="n">
        <v>20.7</v>
      </c>
      <c r="O1611" t="s">
        <v>253</v>
      </c>
      <c r="P1611" t="s">
        <v>254</v>
      </c>
      <c r="Q1611" t="s">
        <v>254</v>
      </c>
      <c r="R1611" t="n">
        <v>15</v>
      </c>
      <c r="S1611" t="s">
        <v>255</v>
      </c>
      <c r="T1611" t="n">
        <v>5</v>
      </c>
    </row>
    <row r="1612" spans="1:20">
      <c r="A1612" t="n">
        <v>101</v>
      </c>
      <c r="B1612" t="s">
        <v>248</v>
      </c>
      <c r="C1612" t="n">
        <v>53</v>
      </c>
      <c r="D1612" t="n">
        <v>20</v>
      </c>
      <c r="E1612" t="s">
        <v>330</v>
      </c>
      <c r="F1612" t="n">
        <v>3201</v>
      </c>
      <c r="G1612" t="s">
        <v>331</v>
      </c>
      <c r="H1612" t="s">
        <v>255</v>
      </c>
      <c r="I1612" t="n">
        <v>500</v>
      </c>
      <c r="J1612" t="n">
        <v>875</v>
      </c>
      <c r="K1612" t="s">
        <v>327</v>
      </c>
      <c r="L1612" t="n">
        <v>299</v>
      </c>
      <c r="M1612" t="n">
        <v>0.05</v>
      </c>
      <c r="N1612" t="n">
        <v>41.6</v>
      </c>
      <c r="O1612" t="s">
        <v>253</v>
      </c>
      <c r="P1612" t="s">
        <v>254</v>
      </c>
      <c r="Q1612" t="s">
        <v>254</v>
      </c>
      <c r="R1612" t="n">
        <v>15</v>
      </c>
      <c r="S1612" t="s">
        <v>255</v>
      </c>
      <c r="T1612" t="n">
        <v>5</v>
      </c>
    </row>
    <row r="1613" spans="1:20">
      <c r="A1613" t="n">
        <v>101</v>
      </c>
      <c r="B1613" t="s">
        <v>248</v>
      </c>
      <c r="C1613" t="n">
        <v>54</v>
      </c>
      <c r="D1613" t="n">
        <v>20</v>
      </c>
      <c r="E1613" t="s">
        <v>330</v>
      </c>
      <c r="F1613" t="n">
        <v>3201</v>
      </c>
      <c r="G1613" t="s">
        <v>331</v>
      </c>
      <c r="H1613" t="s">
        <v>255</v>
      </c>
      <c r="I1613" t="n">
        <v>500</v>
      </c>
      <c r="J1613" t="n">
        <v>458</v>
      </c>
      <c r="K1613" t="s">
        <v>252</v>
      </c>
      <c r="L1613" t="n">
        <v>130</v>
      </c>
      <c r="M1613" t="n">
        <v>0.09</v>
      </c>
      <c r="N1613" t="n">
        <v>33.8</v>
      </c>
      <c r="O1613" t="s">
        <v>253</v>
      </c>
      <c r="P1613" t="s">
        <v>254</v>
      </c>
      <c r="Q1613" t="s">
        <v>254</v>
      </c>
      <c r="R1613" t="n">
        <v>15</v>
      </c>
      <c r="S1613" t="s">
        <v>255</v>
      </c>
      <c r="T1613" t="n">
        <v>5</v>
      </c>
    </row>
    <row r="1614" spans="1:20">
      <c r="A1614" t="n">
        <v>101</v>
      </c>
      <c r="B1614" t="s">
        <v>248</v>
      </c>
      <c r="C1614" t="n">
        <v>55</v>
      </c>
      <c r="D1614" t="n">
        <v>20</v>
      </c>
      <c r="E1614" t="s">
        <v>330</v>
      </c>
      <c r="F1614" t="n">
        <v>3201</v>
      </c>
      <c r="G1614" t="s">
        <v>331</v>
      </c>
      <c r="H1614" t="s">
        <v>255</v>
      </c>
      <c r="I1614" t="n">
        <v>500</v>
      </c>
      <c r="J1614" t="n">
        <v>280</v>
      </c>
      <c r="K1614" t="s">
        <v>332</v>
      </c>
      <c r="L1614" t="n">
        <v>323</v>
      </c>
      <c r="M1614" t="n">
        <v>0.06</v>
      </c>
      <c r="N1614" t="n">
        <v>39.6</v>
      </c>
      <c r="O1614" t="s">
        <v>253</v>
      </c>
      <c r="P1614" t="s">
        <v>254</v>
      </c>
      <c r="Q1614" t="s">
        <v>254</v>
      </c>
      <c r="R1614" t="n">
        <v>15</v>
      </c>
      <c r="S1614" t="s">
        <v>255</v>
      </c>
      <c r="T1614" t="n">
        <v>5</v>
      </c>
    </row>
    <row r="1615" spans="1:20">
      <c r="A1615" t="n">
        <v>101</v>
      </c>
      <c r="B1615" t="s">
        <v>248</v>
      </c>
      <c r="C1615" t="n">
        <v>56</v>
      </c>
      <c r="D1615" t="n">
        <v>20</v>
      </c>
      <c r="E1615" t="s">
        <v>330</v>
      </c>
      <c r="F1615" t="n">
        <v>3201</v>
      </c>
      <c r="G1615" t="s">
        <v>331</v>
      </c>
      <c r="H1615" t="s">
        <v>255</v>
      </c>
      <c r="I1615" t="n">
        <v>500</v>
      </c>
      <c r="J1615" t="n">
        <v>280</v>
      </c>
      <c r="K1615" t="s">
        <v>332</v>
      </c>
      <c r="L1615" t="n">
        <v>300</v>
      </c>
      <c r="M1615" t="n">
        <v>0.06</v>
      </c>
      <c r="N1615" t="n">
        <v>39.6</v>
      </c>
      <c r="O1615" t="s">
        <v>253</v>
      </c>
      <c r="P1615" t="s">
        <v>254</v>
      </c>
      <c r="Q1615" t="s">
        <v>254</v>
      </c>
      <c r="R1615" t="n">
        <v>15</v>
      </c>
      <c r="S1615" t="s">
        <v>255</v>
      </c>
      <c r="T1615" t="n">
        <v>5</v>
      </c>
    </row>
    <row r="1616" spans="1:20">
      <c r="A1616" t="n">
        <v>101</v>
      </c>
      <c r="B1616" t="s">
        <v>313</v>
      </c>
      <c r="C1616" t="n">
        <v>1</v>
      </c>
      <c r="D1616" t="n">
        <v>20</v>
      </c>
      <c r="E1616" t="s">
        <v>330</v>
      </c>
      <c r="F1616" t="n">
        <v>3201</v>
      </c>
      <c r="G1616" t="s">
        <v>331</v>
      </c>
      <c r="H1616" t="s">
        <v>255</v>
      </c>
      <c r="I1616" t="n">
        <v>500</v>
      </c>
      <c r="J1616" t="n">
        <v>160</v>
      </c>
      <c r="K1616" t="s">
        <v>280</v>
      </c>
      <c r="L1616" t="n">
        <v>650</v>
      </c>
      <c r="M1616" t="n">
        <v>0.03</v>
      </c>
      <c r="N1616" t="n">
        <v>47.8</v>
      </c>
      <c r="O1616" t="s">
        <v>313</v>
      </c>
      <c r="P1616" t="s">
        <v>275</v>
      </c>
      <c r="Q1616" t="s">
        <v>275</v>
      </c>
      <c r="R1616" t="n">
        <v>15</v>
      </c>
      <c r="S1616" t="s">
        <v>255</v>
      </c>
      <c r="T1616" t="n">
        <v>5</v>
      </c>
    </row>
    <row r="1617" spans="1:20">
      <c r="A1617" t="n">
        <v>101</v>
      </c>
      <c r="B1617" t="s">
        <v>313</v>
      </c>
      <c r="C1617" t="n">
        <v>2</v>
      </c>
      <c r="D1617" t="n">
        <v>20</v>
      </c>
      <c r="E1617" t="s">
        <v>330</v>
      </c>
      <c r="F1617" t="n">
        <v>3201</v>
      </c>
      <c r="G1617" t="s">
        <v>331</v>
      </c>
      <c r="H1617" t="s">
        <v>255</v>
      </c>
      <c r="I1617" t="n">
        <v>500</v>
      </c>
      <c r="J1617" t="n">
        <v>280</v>
      </c>
      <c r="K1617" t="s">
        <v>332</v>
      </c>
      <c r="L1617" t="n">
        <v>406</v>
      </c>
      <c r="M1617" t="n">
        <v>0.24</v>
      </c>
      <c r="N1617" t="n">
        <v>21.8</v>
      </c>
      <c r="O1617" t="s">
        <v>313</v>
      </c>
      <c r="P1617" t="s">
        <v>275</v>
      </c>
      <c r="Q1617" t="s">
        <v>275</v>
      </c>
      <c r="R1617" t="n">
        <v>15</v>
      </c>
      <c r="S1617" t="s">
        <v>255</v>
      </c>
      <c r="T1617" t="n">
        <v>5</v>
      </c>
    </row>
    <row r="1618" spans="1:20">
      <c r="A1618" t="n">
        <v>101</v>
      </c>
      <c r="B1618" t="s">
        <v>313</v>
      </c>
      <c r="C1618" t="n">
        <v>3</v>
      </c>
      <c r="D1618" t="n">
        <v>20</v>
      </c>
      <c r="E1618" t="s">
        <v>330</v>
      </c>
      <c r="F1618" t="n">
        <v>3201</v>
      </c>
      <c r="G1618" t="s">
        <v>331</v>
      </c>
      <c r="H1618" t="s">
        <v>255</v>
      </c>
      <c r="I1618" t="n">
        <v>500</v>
      </c>
      <c r="J1618" t="n">
        <v>232</v>
      </c>
      <c r="K1618" t="s">
        <v>288</v>
      </c>
      <c r="L1618" t="n">
        <v>203</v>
      </c>
      <c r="M1618" t="n">
        <v>0.06</v>
      </c>
      <c r="N1618" t="n">
        <v>42.4</v>
      </c>
      <c r="O1618" t="s">
        <v>313</v>
      </c>
      <c r="P1618" t="s">
        <v>275</v>
      </c>
      <c r="Q1618" t="s">
        <v>275</v>
      </c>
      <c r="R1618" t="n">
        <v>15</v>
      </c>
      <c r="S1618" t="s">
        <v>255</v>
      </c>
      <c r="T1618" t="n">
        <v>5</v>
      </c>
    </row>
    <row r="1619" spans="1:20">
      <c r="A1619" t="n">
        <v>101</v>
      </c>
      <c r="B1619" t="s">
        <v>258</v>
      </c>
      <c r="C1619" t="n">
        <v>1</v>
      </c>
      <c r="D1619" t="n">
        <v>216</v>
      </c>
      <c r="E1619" t="s">
        <v>333</v>
      </c>
      <c r="F1619" t="n">
        <v>3201</v>
      </c>
      <c r="G1619" t="s">
        <v>331</v>
      </c>
      <c r="H1619" t="s">
        <v>255</v>
      </c>
      <c r="I1619" t="n">
        <v>500</v>
      </c>
      <c r="J1619" t="n">
        <v>455</v>
      </c>
      <c r="K1619" t="s">
        <v>334</v>
      </c>
      <c r="L1619" t="n">
        <v>308</v>
      </c>
      <c r="M1619" t="n">
        <v>0</v>
      </c>
      <c r="N1619" t="n">
        <v>0</v>
      </c>
    </row>
    <row r="1620" spans="1:20">
      <c r="A1620" t="n">
        <v>102</v>
      </c>
      <c r="B1620" t="s">
        <v>248</v>
      </c>
      <c r="C1620" t="n">
        <v>38</v>
      </c>
      <c r="D1620" t="n">
        <v>20</v>
      </c>
      <c r="E1620" t="s">
        <v>330</v>
      </c>
      <c r="F1620" t="n">
        <v>3201</v>
      </c>
      <c r="G1620" t="s">
        <v>331</v>
      </c>
      <c r="H1620" t="s">
        <v>255</v>
      </c>
      <c r="I1620" t="n">
        <v>500</v>
      </c>
      <c r="J1620" t="n">
        <v>458</v>
      </c>
      <c r="K1620" t="s">
        <v>252</v>
      </c>
      <c r="L1620" t="n">
        <v>165</v>
      </c>
      <c r="M1620" t="n">
        <v>0.09</v>
      </c>
      <c r="N1620" t="n">
        <v>34.3</v>
      </c>
      <c r="O1620" t="s">
        <v>253</v>
      </c>
      <c r="P1620" t="s">
        <v>254</v>
      </c>
      <c r="Q1620" t="s">
        <v>254</v>
      </c>
      <c r="R1620" t="n">
        <v>15</v>
      </c>
      <c r="S1620" t="s">
        <v>255</v>
      </c>
      <c r="T1620" t="n">
        <v>5</v>
      </c>
    </row>
    <row r="1621" spans="1:20">
      <c r="A1621" t="n">
        <v>102</v>
      </c>
      <c r="B1621" t="s">
        <v>248</v>
      </c>
      <c r="C1621" t="n">
        <v>39</v>
      </c>
      <c r="D1621" t="n">
        <v>20</v>
      </c>
      <c r="E1621" t="s">
        <v>330</v>
      </c>
      <c r="F1621" t="n">
        <v>3201</v>
      </c>
      <c r="G1621" t="s">
        <v>331</v>
      </c>
      <c r="H1621" t="s">
        <v>255</v>
      </c>
      <c r="I1621" t="n">
        <v>500</v>
      </c>
      <c r="J1621" t="n">
        <v>945</v>
      </c>
      <c r="K1621" t="s">
        <v>304</v>
      </c>
      <c r="L1621" t="n">
        <v>326</v>
      </c>
      <c r="M1621" t="n">
        <v>0.07000000000000001</v>
      </c>
      <c r="N1621" t="n">
        <v>35.7</v>
      </c>
      <c r="O1621" t="s">
        <v>253</v>
      </c>
      <c r="P1621" t="s">
        <v>254</v>
      </c>
      <c r="Q1621" t="s">
        <v>254</v>
      </c>
      <c r="R1621" t="n">
        <v>15</v>
      </c>
      <c r="S1621" t="s">
        <v>255</v>
      </c>
      <c r="T1621" t="n">
        <v>5</v>
      </c>
    </row>
    <row r="1622" spans="1:20">
      <c r="A1622" t="n">
        <v>102</v>
      </c>
      <c r="B1622" t="s">
        <v>248</v>
      </c>
      <c r="C1622" t="n">
        <v>40</v>
      </c>
      <c r="D1622" t="n">
        <v>20</v>
      </c>
      <c r="E1622" t="s">
        <v>330</v>
      </c>
      <c r="F1622" t="n">
        <v>3201</v>
      </c>
      <c r="G1622" t="s">
        <v>331</v>
      </c>
      <c r="H1622" t="s">
        <v>255</v>
      </c>
      <c r="I1622" t="n">
        <v>500</v>
      </c>
      <c r="J1622" t="n">
        <v>945</v>
      </c>
      <c r="K1622" t="s">
        <v>304</v>
      </c>
      <c r="L1622" t="n">
        <v>165</v>
      </c>
      <c r="M1622" t="n">
        <v>0.09</v>
      </c>
      <c r="N1622" t="n">
        <v>34.8</v>
      </c>
      <c r="O1622" t="s">
        <v>253</v>
      </c>
      <c r="P1622" t="s">
        <v>254</v>
      </c>
      <c r="Q1622" t="s">
        <v>254</v>
      </c>
      <c r="R1622" t="n">
        <v>15</v>
      </c>
      <c r="S1622" t="s">
        <v>255</v>
      </c>
      <c r="T1622" t="n">
        <v>5</v>
      </c>
    </row>
    <row r="1623" spans="1:20">
      <c r="A1623" t="n">
        <v>102</v>
      </c>
      <c r="B1623" t="s">
        <v>248</v>
      </c>
      <c r="C1623" t="n">
        <v>41</v>
      </c>
      <c r="D1623" t="n">
        <v>20</v>
      </c>
      <c r="E1623" t="s">
        <v>330</v>
      </c>
      <c r="F1623" t="n">
        <v>3201</v>
      </c>
      <c r="G1623" t="s">
        <v>331</v>
      </c>
      <c r="H1623" t="s">
        <v>255</v>
      </c>
      <c r="I1623" t="n">
        <v>500</v>
      </c>
      <c r="J1623" t="n">
        <v>945</v>
      </c>
      <c r="K1623" t="s">
        <v>304</v>
      </c>
      <c r="L1623" t="n">
        <v>565</v>
      </c>
      <c r="M1623" t="n">
        <v>0.07000000000000001</v>
      </c>
      <c r="N1623" t="n">
        <v>35.6</v>
      </c>
      <c r="O1623" t="s">
        <v>253</v>
      </c>
      <c r="P1623" t="s">
        <v>254</v>
      </c>
      <c r="Q1623" t="s">
        <v>254</v>
      </c>
      <c r="R1623" t="n">
        <v>15</v>
      </c>
      <c r="S1623" t="s">
        <v>255</v>
      </c>
      <c r="T1623" t="n">
        <v>5</v>
      </c>
    </row>
    <row r="1624" spans="1:20">
      <c r="A1624" t="n">
        <v>102</v>
      </c>
      <c r="B1624" t="s">
        <v>335</v>
      </c>
      <c r="C1624" t="n">
        <v>2</v>
      </c>
      <c r="D1624" t="n">
        <v>20</v>
      </c>
      <c r="E1624" t="s">
        <v>330</v>
      </c>
      <c r="F1624" t="n">
        <v>3201</v>
      </c>
      <c r="G1624" t="s">
        <v>331</v>
      </c>
      <c r="H1624" t="s">
        <v>255</v>
      </c>
      <c r="I1624" t="n">
        <v>500</v>
      </c>
      <c r="J1624" t="n">
        <v>458</v>
      </c>
      <c r="K1624" t="s">
        <v>252</v>
      </c>
      <c r="L1624" t="n">
        <v>349</v>
      </c>
      <c r="M1624" t="n">
        <v>0.01</v>
      </c>
      <c r="N1624" t="n">
        <v>49.2</v>
      </c>
      <c r="O1624" t="s">
        <v>313</v>
      </c>
      <c r="P1624" t="s">
        <v>275</v>
      </c>
      <c r="Q1624" t="s">
        <v>275</v>
      </c>
      <c r="R1624" t="n">
        <v>15</v>
      </c>
      <c r="S1624" t="s">
        <v>255</v>
      </c>
      <c r="T1624" t="n">
        <v>5</v>
      </c>
    </row>
    <row r="1625" spans="1:20">
      <c r="A1625" t="n">
        <v>102</v>
      </c>
      <c r="B1625" t="s">
        <v>313</v>
      </c>
      <c r="C1625" t="n">
        <v>1</v>
      </c>
      <c r="D1625" t="n">
        <v>20</v>
      </c>
      <c r="E1625" t="s">
        <v>330</v>
      </c>
      <c r="F1625" t="n">
        <v>3201</v>
      </c>
      <c r="G1625" t="s">
        <v>331</v>
      </c>
      <c r="H1625" t="s">
        <v>255</v>
      </c>
      <c r="I1625" t="n">
        <v>500</v>
      </c>
      <c r="J1625" t="n">
        <v>458</v>
      </c>
      <c r="K1625" t="s">
        <v>252</v>
      </c>
      <c r="L1625" t="n">
        <v>349</v>
      </c>
      <c r="M1625" t="n">
        <v>0.02</v>
      </c>
      <c r="N1625" t="n">
        <v>46.1</v>
      </c>
      <c r="O1625" t="s">
        <v>313</v>
      </c>
      <c r="P1625" t="s">
        <v>275</v>
      </c>
      <c r="Q1625" t="s">
        <v>275</v>
      </c>
      <c r="R1625" t="n">
        <v>15</v>
      </c>
      <c r="S1625" t="s">
        <v>255</v>
      </c>
      <c r="T1625" t="n">
        <v>5</v>
      </c>
    </row>
    <row r="1626" spans="1:20">
      <c r="A1626" t="n">
        <v>102</v>
      </c>
      <c r="B1626" t="s">
        <v>313</v>
      </c>
      <c r="C1626" t="n">
        <v>2</v>
      </c>
      <c r="D1626" t="n">
        <v>20</v>
      </c>
      <c r="E1626" t="s">
        <v>330</v>
      </c>
      <c r="F1626" t="n">
        <v>3201</v>
      </c>
      <c r="G1626" t="s">
        <v>331</v>
      </c>
      <c r="H1626" t="s">
        <v>255</v>
      </c>
      <c r="I1626" t="n">
        <v>500</v>
      </c>
      <c r="J1626" t="n">
        <v>458</v>
      </c>
      <c r="K1626" t="s">
        <v>252</v>
      </c>
      <c r="L1626" t="n">
        <v>302</v>
      </c>
      <c r="M1626" t="n">
        <v>0.27</v>
      </c>
      <c r="N1626" t="n">
        <v>20.3</v>
      </c>
      <c r="O1626" t="s">
        <v>313</v>
      </c>
      <c r="P1626" t="s">
        <v>275</v>
      </c>
      <c r="Q1626" t="s">
        <v>275</v>
      </c>
      <c r="R1626" t="n">
        <v>15</v>
      </c>
      <c r="S1626" t="s">
        <v>255</v>
      </c>
      <c r="T1626" t="n">
        <v>5</v>
      </c>
    </row>
    <row r="1627" spans="1:20">
      <c r="A1627" t="n">
        <v>102</v>
      </c>
      <c r="B1627" t="s">
        <v>258</v>
      </c>
      <c r="C1627" t="n">
        <v>1</v>
      </c>
      <c r="D1627" t="n">
        <v>216</v>
      </c>
      <c r="E1627" t="s">
        <v>333</v>
      </c>
      <c r="F1627" t="n">
        <v>3201</v>
      </c>
      <c r="G1627" t="s">
        <v>331</v>
      </c>
      <c r="H1627" t="s">
        <v>255</v>
      </c>
      <c r="I1627" t="n">
        <v>500</v>
      </c>
      <c r="J1627" t="n">
        <v>580</v>
      </c>
      <c r="K1627" t="s">
        <v>270</v>
      </c>
      <c r="L1627" t="n">
        <v>271</v>
      </c>
      <c r="M1627" t="n">
        <v>0</v>
      </c>
      <c r="N1627" t="n">
        <v>0</v>
      </c>
    </row>
    <row r="1628" spans="1:20">
      <c r="A1628" t="n">
        <v>102</v>
      </c>
      <c r="B1628" t="s">
        <v>308</v>
      </c>
      <c r="C1628" t="n">
        <v>3</v>
      </c>
      <c r="D1628" t="n">
        <v>152</v>
      </c>
      <c r="E1628" t="s">
        <v>336</v>
      </c>
      <c r="F1628" t="n">
        <v>3201</v>
      </c>
      <c r="G1628" t="s">
        <v>331</v>
      </c>
      <c r="H1628" t="s">
        <v>255</v>
      </c>
      <c r="I1628" t="n">
        <v>500</v>
      </c>
      <c r="J1628" t="n">
        <v>515</v>
      </c>
      <c r="K1628" t="s">
        <v>337</v>
      </c>
      <c r="L1628" t="n">
        <v>68</v>
      </c>
      <c r="M1628" t="n">
        <v>0</v>
      </c>
      <c r="N1628" t="n">
        <v>0</v>
      </c>
    </row>
    <row r="1629" spans="1:20">
      <c r="A1629" t="n">
        <v>102</v>
      </c>
      <c r="B1629" t="s">
        <v>308</v>
      </c>
      <c r="C1629" t="n">
        <v>5</v>
      </c>
      <c r="D1629" t="n">
        <v>461</v>
      </c>
      <c r="E1629" t="s">
        <v>338</v>
      </c>
      <c r="F1629" t="n">
        <v>3201</v>
      </c>
      <c r="G1629" t="s">
        <v>331</v>
      </c>
      <c r="H1629" t="s">
        <v>255</v>
      </c>
      <c r="I1629" t="n">
        <v>500</v>
      </c>
      <c r="J1629" t="n">
        <v>515</v>
      </c>
      <c r="K1629" t="s">
        <v>337</v>
      </c>
      <c r="L1629" t="n">
        <v>25</v>
      </c>
      <c r="M1629" t="n">
        <v>0</v>
      </c>
      <c r="N1629" t="n">
        <v>0</v>
      </c>
    </row>
    <row r="1630" spans="1:20">
      <c r="A1630" t="n">
        <v>103</v>
      </c>
      <c r="B1630" t="s">
        <v>248</v>
      </c>
      <c r="C1630" t="n">
        <v>41</v>
      </c>
      <c r="D1630" t="n">
        <v>20</v>
      </c>
      <c r="E1630" t="s">
        <v>330</v>
      </c>
      <c r="F1630" t="n">
        <v>3201</v>
      </c>
      <c r="G1630" t="s">
        <v>331</v>
      </c>
      <c r="H1630" t="s">
        <v>255</v>
      </c>
      <c r="I1630" t="n">
        <v>500</v>
      </c>
      <c r="J1630" t="n">
        <v>458</v>
      </c>
      <c r="K1630" t="s">
        <v>252</v>
      </c>
      <c r="L1630" t="n">
        <v>1</v>
      </c>
      <c r="M1630" t="n">
        <v>0.08</v>
      </c>
      <c r="N1630" t="n">
        <v>32.6</v>
      </c>
      <c r="O1630" t="s">
        <v>253</v>
      </c>
      <c r="P1630" t="s">
        <v>254</v>
      </c>
      <c r="Q1630" t="s">
        <v>254</v>
      </c>
      <c r="R1630" t="n">
        <v>15</v>
      </c>
      <c r="S1630" t="s">
        <v>255</v>
      </c>
      <c r="T1630" t="n">
        <v>5</v>
      </c>
    </row>
    <row r="1631" spans="1:20">
      <c r="A1631" t="n">
        <v>103</v>
      </c>
      <c r="B1631" t="s">
        <v>248</v>
      </c>
      <c r="C1631" t="n">
        <v>42</v>
      </c>
      <c r="D1631" t="n">
        <v>20</v>
      </c>
      <c r="E1631" t="s">
        <v>330</v>
      </c>
      <c r="F1631" t="n">
        <v>3201</v>
      </c>
      <c r="G1631" t="s">
        <v>331</v>
      </c>
      <c r="H1631" t="s">
        <v>255</v>
      </c>
      <c r="I1631" t="n">
        <v>500</v>
      </c>
      <c r="J1631" t="n">
        <v>280</v>
      </c>
      <c r="K1631" t="s">
        <v>332</v>
      </c>
      <c r="L1631" t="n">
        <v>433</v>
      </c>
      <c r="M1631" t="n">
        <v>0.1</v>
      </c>
      <c r="N1631" t="n">
        <v>31.2</v>
      </c>
      <c r="O1631" t="s">
        <v>253</v>
      </c>
      <c r="P1631" t="s">
        <v>254</v>
      </c>
      <c r="Q1631" t="s">
        <v>254</v>
      </c>
      <c r="R1631" t="n">
        <v>15</v>
      </c>
      <c r="S1631" t="s">
        <v>255</v>
      </c>
      <c r="T1631" t="n">
        <v>5</v>
      </c>
    </row>
    <row r="1632" spans="1:20">
      <c r="A1632" t="n">
        <v>103</v>
      </c>
      <c r="B1632" t="s">
        <v>248</v>
      </c>
      <c r="C1632" t="n">
        <v>43</v>
      </c>
      <c r="D1632" t="n">
        <v>20</v>
      </c>
      <c r="E1632" t="s">
        <v>330</v>
      </c>
      <c r="F1632" t="n">
        <v>3201</v>
      </c>
      <c r="G1632" t="s">
        <v>331</v>
      </c>
      <c r="H1632" t="s">
        <v>255</v>
      </c>
      <c r="I1632" t="n">
        <v>500</v>
      </c>
      <c r="J1632" t="n">
        <v>232</v>
      </c>
      <c r="K1632" t="s">
        <v>288</v>
      </c>
      <c r="L1632" t="n">
        <v>267</v>
      </c>
      <c r="M1632" t="n">
        <v>0.07000000000000001</v>
      </c>
      <c r="N1632" t="n">
        <v>35.2</v>
      </c>
      <c r="O1632" t="s">
        <v>253</v>
      </c>
      <c r="P1632" t="s">
        <v>254</v>
      </c>
      <c r="Q1632" t="s">
        <v>254</v>
      </c>
      <c r="R1632" t="n">
        <v>15</v>
      </c>
      <c r="S1632" t="s">
        <v>255</v>
      </c>
      <c r="T1632" t="n">
        <v>5</v>
      </c>
    </row>
    <row r="1633" spans="1:20">
      <c r="A1633" t="n">
        <v>103</v>
      </c>
      <c r="B1633" t="s">
        <v>248</v>
      </c>
      <c r="C1633" t="n">
        <v>44</v>
      </c>
      <c r="D1633" t="n">
        <v>20</v>
      </c>
      <c r="E1633" t="s">
        <v>330</v>
      </c>
      <c r="F1633" t="n">
        <v>3201</v>
      </c>
      <c r="G1633" t="s">
        <v>331</v>
      </c>
      <c r="H1633" t="s">
        <v>255</v>
      </c>
      <c r="I1633" t="n">
        <v>500</v>
      </c>
      <c r="J1633" t="n">
        <v>458</v>
      </c>
      <c r="K1633" t="s">
        <v>252</v>
      </c>
      <c r="L1633" t="n">
        <v>428</v>
      </c>
      <c r="M1633" t="n">
        <v>0.07000000000000001</v>
      </c>
      <c r="N1633" t="n">
        <v>38</v>
      </c>
      <c r="O1633" t="s">
        <v>253</v>
      </c>
      <c r="P1633" t="s">
        <v>254</v>
      </c>
      <c r="Q1633" t="s">
        <v>254</v>
      </c>
      <c r="R1633" t="n">
        <v>15</v>
      </c>
      <c r="S1633" t="s">
        <v>255</v>
      </c>
      <c r="T1633" t="n">
        <v>5</v>
      </c>
    </row>
    <row r="1634" spans="1:20">
      <c r="A1634" t="n">
        <v>103</v>
      </c>
      <c r="B1634" t="s">
        <v>248</v>
      </c>
      <c r="C1634" t="n">
        <v>45</v>
      </c>
      <c r="D1634" t="n">
        <v>20</v>
      </c>
      <c r="E1634" t="s">
        <v>330</v>
      </c>
      <c r="F1634" t="n">
        <v>3201</v>
      </c>
      <c r="G1634" t="s">
        <v>331</v>
      </c>
      <c r="H1634" t="s">
        <v>255</v>
      </c>
      <c r="I1634" t="n">
        <v>500</v>
      </c>
      <c r="J1634" t="n">
        <v>458</v>
      </c>
      <c r="K1634" t="s">
        <v>252</v>
      </c>
      <c r="L1634" t="n">
        <v>238</v>
      </c>
      <c r="M1634" t="n">
        <v>0.09</v>
      </c>
      <c r="N1634" t="n">
        <v>34.3</v>
      </c>
      <c r="O1634" t="s">
        <v>253</v>
      </c>
      <c r="P1634" t="s">
        <v>254</v>
      </c>
      <c r="Q1634" t="s">
        <v>254</v>
      </c>
      <c r="R1634" t="n">
        <v>15</v>
      </c>
      <c r="S1634" t="s">
        <v>255</v>
      </c>
      <c r="T1634" t="n">
        <v>5</v>
      </c>
    </row>
    <row r="1635" spans="1:20">
      <c r="A1635" t="n">
        <v>103</v>
      </c>
      <c r="B1635" t="s">
        <v>248</v>
      </c>
      <c r="C1635" t="n">
        <v>54</v>
      </c>
      <c r="D1635" t="n">
        <v>511</v>
      </c>
      <c r="E1635" t="s">
        <v>339</v>
      </c>
      <c r="F1635" t="n">
        <v>3201</v>
      </c>
      <c r="G1635" t="s">
        <v>331</v>
      </c>
      <c r="H1635" t="s">
        <v>255</v>
      </c>
      <c r="I1635" t="n">
        <v>500</v>
      </c>
      <c r="J1635" t="n">
        <v>458</v>
      </c>
      <c r="K1635" t="s">
        <v>252</v>
      </c>
      <c r="L1635" t="n">
        <v>201</v>
      </c>
      <c r="M1635" t="n">
        <v>0.17</v>
      </c>
      <c r="N1635" t="n">
        <v>0</v>
      </c>
    </row>
    <row r="1636" spans="1:20">
      <c r="A1636" t="n">
        <v>103</v>
      </c>
      <c r="B1636" t="s">
        <v>335</v>
      </c>
      <c r="C1636" t="n">
        <v>2</v>
      </c>
      <c r="D1636" t="n">
        <v>20</v>
      </c>
      <c r="E1636" t="s">
        <v>330</v>
      </c>
      <c r="F1636" t="n">
        <v>3201</v>
      </c>
      <c r="G1636" t="s">
        <v>331</v>
      </c>
      <c r="H1636" t="s">
        <v>255</v>
      </c>
      <c r="I1636" t="n">
        <v>500</v>
      </c>
      <c r="J1636" t="n">
        <v>458</v>
      </c>
      <c r="K1636" t="s">
        <v>252</v>
      </c>
      <c r="L1636" t="n">
        <v>296</v>
      </c>
      <c r="M1636" t="n">
        <v>0.19</v>
      </c>
      <c r="N1636" t="n">
        <v>20.9</v>
      </c>
      <c r="O1636" t="s">
        <v>313</v>
      </c>
      <c r="P1636" t="s">
        <v>275</v>
      </c>
      <c r="Q1636" t="s">
        <v>275</v>
      </c>
      <c r="R1636" t="n">
        <v>15</v>
      </c>
      <c r="S1636" t="s">
        <v>255</v>
      </c>
      <c r="T1636" t="n">
        <v>5</v>
      </c>
    </row>
    <row r="1637" spans="1:20">
      <c r="A1637" t="n">
        <v>103</v>
      </c>
      <c r="B1637" t="s">
        <v>313</v>
      </c>
      <c r="C1637" t="n">
        <v>1</v>
      </c>
      <c r="D1637" t="n">
        <v>20</v>
      </c>
      <c r="E1637" t="s">
        <v>330</v>
      </c>
      <c r="F1637" t="n">
        <v>3201</v>
      </c>
      <c r="G1637" t="s">
        <v>331</v>
      </c>
      <c r="H1637" t="s">
        <v>255</v>
      </c>
      <c r="I1637" t="n">
        <v>500</v>
      </c>
      <c r="J1637" t="n">
        <v>580</v>
      </c>
      <c r="K1637" t="s">
        <v>270</v>
      </c>
      <c r="L1637" t="n">
        <v>293</v>
      </c>
      <c r="M1637" t="n">
        <v>0.06</v>
      </c>
      <c r="N1637" t="n">
        <v>35.1</v>
      </c>
      <c r="O1637" t="s">
        <v>313</v>
      </c>
      <c r="P1637" t="s">
        <v>275</v>
      </c>
      <c r="Q1637" t="s">
        <v>275</v>
      </c>
      <c r="R1637" t="n">
        <v>15</v>
      </c>
      <c r="S1637" t="s">
        <v>255</v>
      </c>
      <c r="T1637" t="n">
        <v>5</v>
      </c>
    </row>
    <row r="1638" spans="1:20">
      <c r="A1638" t="n">
        <v>103</v>
      </c>
      <c r="B1638" t="s">
        <v>313</v>
      </c>
      <c r="C1638" t="n">
        <v>2</v>
      </c>
      <c r="D1638" t="n">
        <v>20</v>
      </c>
      <c r="E1638" t="s">
        <v>330</v>
      </c>
      <c r="F1638" t="n">
        <v>3201</v>
      </c>
      <c r="G1638" t="s">
        <v>331</v>
      </c>
      <c r="H1638" t="s">
        <v>255</v>
      </c>
      <c r="I1638" t="n">
        <v>500</v>
      </c>
      <c r="J1638" t="n">
        <v>580</v>
      </c>
      <c r="K1638" t="s">
        <v>270</v>
      </c>
      <c r="L1638" t="n">
        <v>355</v>
      </c>
      <c r="M1638" t="n">
        <v>0.1</v>
      </c>
      <c r="N1638" t="n">
        <v>30.7</v>
      </c>
      <c r="O1638" t="s">
        <v>313</v>
      </c>
      <c r="P1638" t="s">
        <v>275</v>
      </c>
      <c r="Q1638" t="s">
        <v>275</v>
      </c>
      <c r="R1638" t="n">
        <v>15</v>
      </c>
      <c r="S1638" t="s">
        <v>255</v>
      </c>
      <c r="T1638" t="n">
        <v>5</v>
      </c>
    </row>
    <row r="1639" spans="1:20">
      <c r="A1639" t="n">
        <v>103</v>
      </c>
      <c r="B1639" t="s">
        <v>313</v>
      </c>
      <c r="C1639" t="n">
        <v>3</v>
      </c>
      <c r="D1639" t="n">
        <v>20</v>
      </c>
      <c r="E1639" t="s">
        <v>330</v>
      </c>
      <c r="F1639" t="n">
        <v>3201</v>
      </c>
      <c r="G1639" t="s">
        <v>331</v>
      </c>
      <c r="H1639" t="s">
        <v>255</v>
      </c>
      <c r="I1639" t="n">
        <v>500</v>
      </c>
      <c r="J1639" t="n">
        <v>458</v>
      </c>
      <c r="K1639" t="s">
        <v>252</v>
      </c>
      <c r="L1639" t="n">
        <v>313</v>
      </c>
      <c r="M1639" t="n">
        <v>0.22</v>
      </c>
      <c r="N1639" t="n">
        <v>20.4</v>
      </c>
      <c r="O1639" t="s">
        <v>313</v>
      </c>
      <c r="P1639" t="s">
        <v>275</v>
      </c>
      <c r="Q1639" t="s">
        <v>275</v>
      </c>
      <c r="R1639" t="n">
        <v>15</v>
      </c>
      <c r="S1639" t="s">
        <v>255</v>
      </c>
      <c r="T1639" t="n">
        <v>5</v>
      </c>
    </row>
    <row r="1640" spans="1:20">
      <c r="A1640" t="n">
        <v>103</v>
      </c>
      <c r="B1640" t="s">
        <v>313</v>
      </c>
      <c r="C1640" t="n">
        <v>4</v>
      </c>
      <c r="D1640" t="n">
        <v>20</v>
      </c>
      <c r="E1640" t="s">
        <v>330</v>
      </c>
      <c r="F1640" t="n">
        <v>3201</v>
      </c>
      <c r="G1640" t="s">
        <v>331</v>
      </c>
      <c r="H1640" t="s">
        <v>255</v>
      </c>
      <c r="I1640" t="n">
        <v>500</v>
      </c>
      <c r="J1640" t="n">
        <v>232</v>
      </c>
      <c r="K1640" t="s">
        <v>288</v>
      </c>
      <c r="L1640" t="n">
        <v>349</v>
      </c>
      <c r="M1640" t="n">
        <v>0.05</v>
      </c>
      <c r="N1640" t="n">
        <v>39.6</v>
      </c>
      <c r="O1640" t="s">
        <v>313</v>
      </c>
      <c r="P1640" t="s">
        <v>275</v>
      </c>
      <c r="Q1640" t="s">
        <v>275</v>
      </c>
      <c r="R1640" t="n">
        <v>15</v>
      </c>
      <c r="S1640" t="s">
        <v>255</v>
      </c>
      <c r="T1640" t="n">
        <v>5</v>
      </c>
    </row>
    <row r="1641" spans="1:20">
      <c r="A1641" t="n">
        <v>104</v>
      </c>
      <c r="B1641" t="s">
        <v>248</v>
      </c>
      <c r="C1641" t="n">
        <v>59</v>
      </c>
      <c r="D1641" t="n">
        <v>20</v>
      </c>
      <c r="E1641" t="s">
        <v>330</v>
      </c>
      <c r="F1641" t="n">
        <v>3201</v>
      </c>
      <c r="G1641" t="s">
        <v>331</v>
      </c>
      <c r="H1641" t="s">
        <v>255</v>
      </c>
      <c r="I1641" t="n">
        <v>500</v>
      </c>
      <c r="J1641" t="n">
        <v>875</v>
      </c>
      <c r="K1641" t="s">
        <v>327</v>
      </c>
      <c r="L1641" t="n">
        <v>425</v>
      </c>
      <c r="M1641" t="n">
        <v>0.05</v>
      </c>
      <c r="N1641" t="n">
        <v>41.1</v>
      </c>
      <c r="O1641" t="s">
        <v>253</v>
      </c>
      <c r="P1641" t="s">
        <v>254</v>
      </c>
      <c r="Q1641" t="s">
        <v>254</v>
      </c>
      <c r="R1641" t="n">
        <v>15</v>
      </c>
      <c r="S1641" t="s">
        <v>255</v>
      </c>
      <c r="T1641" t="n">
        <v>5</v>
      </c>
    </row>
    <row r="1642" spans="1:20">
      <c r="A1642" t="n">
        <v>104</v>
      </c>
      <c r="B1642" t="s">
        <v>248</v>
      </c>
      <c r="C1642" t="n">
        <v>60</v>
      </c>
      <c r="D1642" t="n">
        <v>20</v>
      </c>
      <c r="E1642" t="s">
        <v>330</v>
      </c>
      <c r="F1642" t="n">
        <v>3201</v>
      </c>
      <c r="G1642" t="s">
        <v>331</v>
      </c>
      <c r="H1642" t="s">
        <v>255</v>
      </c>
      <c r="I1642" t="n">
        <v>500</v>
      </c>
      <c r="J1642" t="n">
        <v>458</v>
      </c>
      <c r="K1642" t="s">
        <v>252</v>
      </c>
      <c r="L1642" t="n">
        <v>264</v>
      </c>
      <c r="M1642" t="n">
        <v>0.09</v>
      </c>
      <c r="N1642" t="n">
        <v>34</v>
      </c>
      <c r="O1642" t="s">
        <v>253</v>
      </c>
      <c r="P1642" t="s">
        <v>254</v>
      </c>
      <c r="Q1642" t="s">
        <v>254</v>
      </c>
      <c r="R1642" t="n">
        <v>15</v>
      </c>
      <c r="S1642" t="s">
        <v>255</v>
      </c>
      <c r="T1642" t="n">
        <v>5</v>
      </c>
    </row>
    <row r="1643" spans="1:20">
      <c r="A1643" t="n">
        <v>104</v>
      </c>
      <c r="B1643" t="s">
        <v>248</v>
      </c>
      <c r="C1643" t="n">
        <v>61</v>
      </c>
      <c r="D1643" t="n">
        <v>20</v>
      </c>
      <c r="E1643" t="s">
        <v>330</v>
      </c>
      <c r="F1643" t="n">
        <v>3201</v>
      </c>
      <c r="G1643" t="s">
        <v>331</v>
      </c>
      <c r="H1643" t="s">
        <v>255</v>
      </c>
      <c r="I1643" t="n">
        <v>500</v>
      </c>
      <c r="J1643" t="n">
        <v>945</v>
      </c>
      <c r="K1643" t="s">
        <v>304</v>
      </c>
      <c r="L1643" t="n">
        <v>648</v>
      </c>
      <c r="M1643" t="n">
        <v>0.07000000000000001</v>
      </c>
      <c r="N1643" t="n">
        <v>39.1</v>
      </c>
      <c r="O1643" t="s">
        <v>253</v>
      </c>
      <c r="P1643" t="s">
        <v>254</v>
      </c>
      <c r="Q1643" t="s">
        <v>254</v>
      </c>
      <c r="R1643" t="n">
        <v>15</v>
      </c>
      <c r="S1643" t="s">
        <v>255</v>
      </c>
      <c r="T1643" t="n">
        <v>5</v>
      </c>
    </row>
    <row r="1644" spans="1:20">
      <c r="A1644" t="n">
        <v>104</v>
      </c>
      <c r="B1644" t="s">
        <v>248</v>
      </c>
      <c r="C1644" t="n">
        <v>62</v>
      </c>
      <c r="D1644" t="n">
        <v>20</v>
      </c>
      <c r="E1644" t="s">
        <v>330</v>
      </c>
      <c r="F1644" t="n">
        <v>3201</v>
      </c>
      <c r="G1644" t="s">
        <v>331</v>
      </c>
      <c r="H1644" t="s">
        <v>255</v>
      </c>
      <c r="I1644" t="n">
        <v>500</v>
      </c>
      <c r="J1644" t="n">
        <v>458</v>
      </c>
      <c r="K1644" t="s">
        <v>252</v>
      </c>
      <c r="L1644" t="n">
        <v>100</v>
      </c>
      <c r="M1644" t="n">
        <v>0.2</v>
      </c>
      <c r="N1644" t="n">
        <v>20.6</v>
      </c>
      <c r="O1644" t="s">
        <v>253</v>
      </c>
      <c r="P1644" t="s">
        <v>254</v>
      </c>
      <c r="Q1644" t="s">
        <v>254</v>
      </c>
      <c r="R1644" t="n">
        <v>15</v>
      </c>
      <c r="S1644" t="s">
        <v>255</v>
      </c>
      <c r="T1644" t="n">
        <v>5</v>
      </c>
    </row>
    <row r="1645" spans="1:20">
      <c r="A1645" t="n">
        <v>104</v>
      </c>
      <c r="B1645" t="s">
        <v>335</v>
      </c>
      <c r="C1645" t="n">
        <v>3</v>
      </c>
      <c r="D1645" t="n">
        <v>20</v>
      </c>
      <c r="E1645" t="s">
        <v>330</v>
      </c>
      <c r="F1645" t="n">
        <v>3201</v>
      </c>
      <c r="G1645" t="s">
        <v>331</v>
      </c>
      <c r="H1645" t="s">
        <v>255</v>
      </c>
      <c r="I1645" t="n">
        <v>500</v>
      </c>
      <c r="J1645" t="n">
        <v>458</v>
      </c>
      <c r="K1645" t="s">
        <v>252</v>
      </c>
      <c r="L1645" t="n">
        <v>392</v>
      </c>
      <c r="M1645" t="n">
        <v>0.03</v>
      </c>
      <c r="N1645" t="n">
        <v>46.5</v>
      </c>
      <c r="O1645" t="s">
        <v>313</v>
      </c>
      <c r="P1645" t="s">
        <v>275</v>
      </c>
      <c r="Q1645" t="s">
        <v>275</v>
      </c>
      <c r="R1645" t="n">
        <v>15</v>
      </c>
      <c r="S1645" t="s">
        <v>255</v>
      </c>
      <c r="T1645" t="n">
        <v>5</v>
      </c>
    </row>
    <row r="1646" spans="1:20">
      <c r="A1646" t="n">
        <v>104</v>
      </c>
      <c r="B1646" t="s">
        <v>313</v>
      </c>
      <c r="C1646" t="n">
        <v>1</v>
      </c>
      <c r="D1646" t="n">
        <v>20</v>
      </c>
      <c r="E1646" t="s">
        <v>330</v>
      </c>
      <c r="F1646" t="n">
        <v>3201</v>
      </c>
      <c r="G1646" t="s">
        <v>331</v>
      </c>
      <c r="H1646" t="s">
        <v>255</v>
      </c>
      <c r="I1646" t="n">
        <v>500</v>
      </c>
      <c r="J1646" t="n">
        <v>458</v>
      </c>
      <c r="K1646" t="s">
        <v>252</v>
      </c>
      <c r="L1646" t="n">
        <v>392</v>
      </c>
      <c r="M1646" t="n">
        <v>0.24</v>
      </c>
      <c r="N1646" t="n">
        <v>46</v>
      </c>
      <c r="O1646" t="s">
        <v>313</v>
      </c>
      <c r="P1646" t="s">
        <v>275</v>
      </c>
      <c r="Q1646" t="s">
        <v>275</v>
      </c>
      <c r="R1646" t="n">
        <v>15</v>
      </c>
      <c r="S1646" t="s">
        <v>255</v>
      </c>
      <c r="T1646" t="n">
        <v>5</v>
      </c>
    </row>
    <row r="1647" spans="1:20">
      <c r="A1647" t="n">
        <v>104</v>
      </c>
      <c r="B1647" t="s">
        <v>313</v>
      </c>
      <c r="C1647" t="n">
        <v>2</v>
      </c>
      <c r="D1647" t="n">
        <v>20</v>
      </c>
      <c r="E1647" t="s">
        <v>330</v>
      </c>
      <c r="F1647" t="n">
        <v>3201</v>
      </c>
      <c r="G1647" t="s">
        <v>331</v>
      </c>
      <c r="H1647" t="s">
        <v>255</v>
      </c>
      <c r="I1647" t="n">
        <v>500</v>
      </c>
      <c r="J1647" t="n">
        <v>458</v>
      </c>
      <c r="K1647" t="s">
        <v>252</v>
      </c>
      <c r="L1647" t="n">
        <v>296</v>
      </c>
      <c r="M1647" t="n">
        <v>0.21</v>
      </c>
      <c r="N1647" t="n">
        <v>20.4</v>
      </c>
      <c r="O1647" t="s">
        <v>313</v>
      </c>
      <c r="P1647" t="s">
        <v>275</v>
      </c>
      <c r="Q1647" t="s">
        <v>275</v>
      </c>
      <c r="R1647" t="n">
        <v>15</v>
      </c>
      <c r="S1647" t="s">
        <v>255</v>
      </c>
      <c r="T1647" t="n">
        <v>5</v>
      </c>
    </row>
    <row r="1648" spans="1:20">
      <c r="A1648" t="n">
        <v>104</v>
      </c>
      <c r="B1648" t="s">
        <v>313</v>
      </c>
      <c r="C1648" t="n">
        <v>3</v>
      </c>
      <c r="D1648" t="n">
        <v>20</v>
      </c>
      <c r="E1648" t="s">
        <v>330</v>
      </c>
      <c r="F1648" t="n">
        <v>3201</v>
      </c>
      <c r="G1648" t="s">
        <v>331</v>
      </c>
      <c r="H1648" t="s">
        <v>255</v>
      </c>
      <c r="I1648" t="n">
        <v>500</v>
      </c>
      <c r="J1648" t="n">
        <v>280</v>
      </c>
      <c r="K1648" t="s">
        <v>332</v>
      </c>
      <c r="L1648" t="n">
        <v>420</v>
      </c>
      <c r="M1648" t="n">
        <v>0.24</v>
      </c>
      <c r="N1648" t="n">
        <v>21.2</v>
      </c>
      <c r="O1648" t="s">
        <v>313</v>
      </c>
      <c r="P1648" t="s">
        <v>275</v>
      </c>
      <c r="Q1648" t="s">
        <v>275</v>
      </c>
      <c r="R1648" t="n">
        <v>15</v>
      </c>
      <c r="S1648" t="s">
        <v>255</v>
      </c>
      <c r="T1648" t="n">
        <v>5</v>
      </c>
    </row>
    <row r="1649" spans="1:20">
      <c r="A1649" t="n">
        <v>104</v>
      </c>
      <c r="B1649" t="s">
        <v>313</v>
      </c>
      <c r="C1649" t="n">
        <v>4</v>
      </c>
      <c r="D1649" t="n">
        <v>20</v>
      </c>
      <c r="E1649" t="s">
        <v>330</v>
      </c>
      <c r="F1649" t="n">
        <v>3201</v>
      </c>
      <c r="G1649" t="s">
        <v>331</v>
      </c>
      <c r="H1649" t="s">
        <v>255</v>
      </c>
      <c r="I1649" t="n">
        <v>500</v>
      </c>
      <c r="J1649" t="n">
        <v>945</v>
      </c>
      <c r="K1649" t="s">
        <v>304</v>
      </c>
      <c r="L1649" t="n">
        <v>333</v>
      </c>
      <c r="M1649" t="n">
        <v>0.02</v>
      </c>
      <c r="N1649" t="n">
        <v>41.2</v>
      </c>
      <c r="O1649" t="s">
        <v>313</v>
      </c>
      <c r="P1649" t="s">
        <v>275</v>
      </c>
      <c r="Q1649" t="s">
        <v>275</v>
      </c>
      <c r="R1649" t="n">
        <v>15</v>
      </c>
      <c r="S1649" t="s">
        <v>255</v>
      </c>
      <c r="T1649" t="n">
        <v>5</v>
      </c>
    </row>
    <row r="1650" spans="1:20">
      <c r="A1650" t="n">
        <v>104</v>
      </c>
      <c r="B1650" t="s">
        <v>313</v>
      </c>
      <c r="C1650" t="n">
        <v>5</v>
      </c>
      <c r="D1650" t="n">
        <v>20</v>
      </c>
      <c r="E1650" t="s">
        <v>330</v>
      </c>
      <c r="F1650" t="n">
        <v>3201</v>
      </c>
      <c r="G1650" t="s">
        <v>331</v>
      </c>
      <c r="H1650" t="s">
        <v>255</v>
      </c>
      <c r="I1650" t="n">
        <v>500</v>
      </c>
      <c r="J1650" t="n">
        <v>160</v>
      </c>
      <c r="K1650" t="s">
        <v>280</v>
      </c>
      <c r="L1650" t="n">
        <v>116</v>
      </c>
      <c r="M1650" t="n">
        <v>0.01</v>
      </c>
      <c r="N1650" t="n">
        <v>43.9</v>
      </c>
      <c r="O1650" t="s">
        <v>313</v>
      </c>
      <c r="P1650" t="s">
        <v>275</v>
      </c>
      <c r="Q1650" t="s">
        <v>275</v>
      </c>
      <c r="R1650" t="n">
        <v>15</v>
      </c>
      <c r="S1650" t="s">
        <v>255</v>
      </c>
      <c r="T1650" t="n">
        <v>5</v>
      </c>
    </row>
    <row r="1651" spans="1:20">
      <c r="A1651" t="n">
        <v>104</v>
      </c>
      <c r="B1651" t="s">
        <v>313</v>
      </c>
      <c r="C1651" t="n">
        <v>6</v>
      </c>
      <c r="D1651" t="n">
        <v>20</v>
      </c>
      <c r="E1651" t="s">
        <v>330</v>
      </c>
      <c r="F1651" t="n">
        <v>3201</v>
      </c>
      <c r="G1651" t="s">
        <v>331</v>
      </c>
      <c r="H1651" t="s">
        <v>255</v>
      </c>
      <c r="I1651" t="n">
        <v>500</v>
      </c>
      <c r="J1651" t="n">
        <v>160</v>
      </c>
      <c r="K1651" t="s">
        <v>280</v>
      </c>
      <c r="L1651" t="n">
        <v>333</v>
      </c>
      <c r="M1651" t="n">
        <v>0.01</v>
      </c>
      <c r="N1651" t="n">
        <v>47.4</v>
      </c>
      <c r="O1651" t="s">
        <v>313</v>
      </c>
      <c r="P1651" t="s">
        <v>275</v>
      </c>
      <c r="Q1651" t="s">
        <v>275</v>
      </c>
      <c r="R1651" t="n">
        <v>15</v>
      </c>
      <c r="S1651" t="s">
        <v>255</v>
      </c>
      <c r="T1651" t="n">
        <v>5</v>
      </c>
    </row>
    <row r="1652" spans="1:20">
      <c r="A1652" t="n">
        <v>104</v>
      </c>
      <c r="B1652" t="s">
        <v>313</v>
      </c>
      <c r="C1652" t="n">
        <v>7</v>
      </c>
      <c r="D1652" t="n">
        <v>20</v>
      </c>
      <c r="E1652" t="s">
        <v>330</v>
      </c>
      <c r="F1652" t="n">
        <v>3201</v>
      </c>
      <c r="G1652" t="s">
        <v>331</v>
      </c>
      <c r="H1652" t="s">
        <v>255</v>
      </c>
      <c r="I1652" t="n">
        <v>500</v>
      </c>
      <c r="J1652" t="n">
        <v>160</v>
      </c>
      <c r="K1652" t="s">
        <v>280</v>
      </c>
      <c r="L1652" t="n">
        <v>288</v>
      </c>
      <c r="M1652" t="n">
        <v>0.04</v>
      </c>
      <c r="N1652" t="n">
        <v>36.5</v>
      </c>
      <c r="O1652" t="s">
        <v>313</v>
      </c>
      <c r="P1652" t="s">
        <v>275</v>
      </c>
      <c r="Q1652" t="s">
        <v>275</v>
      </c>
      <c r="R1652" t="n">
        <v>15</v>
      </c>
      <c r="S1652" t="s">
        <v>255</v>
      </c>
      <c r="T1652" t="n">
        <v>5</v>
      </c>
    </row>
    <row r="1653" spans="1:20">
      <c r="A1653" t="n">
        <v>104</v>
      </c>
      <c r="B1653" t="s">
        <v>313</v>
      </c>
      <c r="C1653" t="n">
        <v>8</v>
      </c>
      <c r="D1653" t="n">
        <v>20</v>
      </c>
      <c r="E1653" t="s">
        <v>330</v>
      </c>
      <c r="F1653" t="n">
        <v>3201</v>
      </c>
      <c r="G1653" t="s">
        <v>331</v>
      </c>
      <c r="H1653" t="s">
        <v>255</v>
      </c>
      <c r="I1653" t="n">
        <v>500</v>
      </c>
      <c r="J1653" t="n">
        <v>232</v>
      </c>
      <c r="K1653" t="s">
        <v>288</v>
      </c>
      <c r="L1653" t="n">
        <v>703</v>
      </c>
      <c r="M1653" t="n">
        <v>0.08</v>
      </c>
      <c r="N1653" t="n">
        <v>36.1</v>
      </c>
      <c r="O1653" t="s">
        <v>313</v>
      </c>
      <c r="P1653" t="s">
        <v>275</v>
      </c>
      <c r="Q1653" t="s">
        <v>275</v>
      </c>
      <c r="R1653" t="n">
        <v>15</v>
      </c>
      <c r="S1653" t="s">
        <v>255</v>
      </c>
      <c r="T1653" t="n">
        <v>5</v>
      </c>
    </row>
    <row r="1654" spans="1:20">
      <c r="A1654" t="n">
        <v>104</v>
      </c>
      <c r="B1654" t="s">
        <v>258</v>
      </c>
      <c r="C1654" t="n">
        <v>1</v>
      </c>
      <c r="D1654" t="n">
        <v>216</v>
      </c>
      <c r="E1654" t="s">
        <v>333</v>
      </c>
      <c r="F1654" t="n">
        <v>3201</v>
      </c>
      <c r="G1654" t="s">
        <v>331</v>
      </c>
      <c r="H1654" t="s">
        <v>255</v>
      </c>
      <c r="I1654" t="n">
        <v>500</v>
      </c>
      <c r="J1654" t="n">
        <v>515</v>
      </c>
      <c r="K1654" t="s">
        <v>337</v>
      </c>
      <c r="L1654" t="n">
        <v>316</v>
      </c>
      <c r="M1654" t="n">
        <v>0</v>
      </c>
      <c r="N1654" t="n">
        <v>0</v>
      </c>
    </row>
    <row r="1655" spans="1:20">
      <c r="A1655" t="n">
        <v>105</v>
      </c>
      <c r="B1655" t="s">
        <v>248</v>
      </c>
      <c r="C1655" t="n">
        <v>56</v>
      </c>
      <c r="D1655" t="n">
        <v>20</v>
      </c>
      <c r="E1655" t="s">
        <v>330</v>
      </c>
      <c r="F1655" t="n">
        <v>3201</v>
      </c>
      <c r="G1655" t="s">
        <v>331</v>
      </c>
      <c r="H1655" t="s">
        <v>255</v>
      </c>
      <c r="I1655" t="n">
        <v>500</v>
      </c>
      <c r="J1655" t="n">
        <v>940</v>
      </c>
      <c r="K1655" t="s">
        <v>257</v>
      </c>
      <c r="L1655" t="n">
        <v>97</v>
      </c>
      <c r="M1655" t="n">
        <v>5.4</v>
      </c>
      <c r="N1655" t="n">
        <v>10.9</v>
      </c>
      <c r="O1655" t="s">
        <v>253</v>
      </c>
      <c r="P1655" t="s">
        <v>254</v>
      </c>
      <c r="Q1655" t="s">
        <v>254</v>
      </c>
      <c r="R1655" t="n">
        <v>15</v>
      </c>
      <c r="S1655" t="s">
        <v>255</v>
      </c>
      <c r="T1655" t="n">
        <v>5</v>
      </c>
    </row>
    <row r="1656" spans="1:20">
      <c r="A1656" t="n">
        <v>105</v>
      </c>
      <c r="B1656" t="s">
        <v>248</v>
      </c>
      <c r="C1656" t="n">
        <v>57</v>
      </c>
      <c r="D1656" t="n">
        <v>20</v>
      </c>
      <c r="E1656" t="s">
        <v>330</v>
      </c>
      <c r="F1656" t="n">
        <v>3201</v>
      </c>
      <c r="G1656" t="s">
        <v>331</v>
      </c>
      <c r="H1656" t="s">
        <v>255</v>
      </c>
      <c r="I1656" t="n">
        <v>500</v>
      </c>
      <c r="J1656" t="n">
        <v>280</v>
      </c>
      <c r="K1656" t="s">
        <v>332</v>
      </c>
      <c r="L1656" t="n">
        <v>648</v>
      </c>
      <c r="M1656" t="n">
        <v>0.06</v>
      </c>
      <c r="N1656" t="n">
        <v>39.5</v>
      </c>
      <c r="O1656" t="s">
        <v>253</v>
      </c>
      <c r="P1656" t="s">
        <v>254</v>
      </c>
      <c r="Q1656" t="s">
        <v>254</v>
      </c>
      <c r="R1656" t="n">
        <v>15</v>
      </c>
      <c r="S1656" t="s">
        <v>255</v>
      </c>
      <c r="T1656" t="n">
        <v>5</v>
      </c>
    </row>
    <row r="1657" spans="1:20">
      <c r="A1657" t="n">
        <v>105</v>
      </c>
      <c r="B1657" t="s">
        <v>248</v>
      </c>
      <c r="C1657" t="n">
        <v>58</v>
      </c>
      <c r="D1657" t="n">
        <v>20</v>
      </c>
      <c r="E1657" t="s">
        <v>330</v>
      </c>
      <c r="F1657" t="n">
        <v>3201</v>
      </c>
      <c r="G1657" t="s">
        <v>331</v>
      </c>
      <c r="H1657" t="s">
        <v>255</v>
      </c>
      <c r="I1657" t="n">
        <v>500</v>
      </c>
      <c r="J1657" t="n">
        <v>458</v>
      </c>
      <c r="K1657" t="s">
        <v>252</v>
      </c>
      <c r="L1657" t="n">
        <v>250</v>
      </c>
      <c r="M1657" t="n">
        <v>0.09</v>
      </c>
      <c r="N1657" t="n">
        <v>34.3</v>
      </c>
      <c r="O1657" t="s">
        <v>253</v>
      </c>
      <c r="P1657" t="s">
        <v>254</v>
      </c>
      <c r="Q1657" t="s">
        <v>254</v>
      </c>
      <c r="R1657" t="n">
        <v>15</v>
      </c>
      <c r="S1657" t="s">
        <v>255</v>
      </c>
      <c r="T1657" t="n">
        <v>5</v>
      </c>
    </row>
    <row r="1658" spans="1:20">
      <c r="A1658" t="n">
        <v>105</v>
      </c>
      <c r="B1658" t="s">
        <v>248</v>
      </c>
      <c r="C1658" t="n">
        <v>59</v>
      </c>
      <c r="D1658" t="n">
        <v>20</v>
      </c>
      <c r="E1658" t="s">
        <v>330</v>
      </c>
      <c r="F1658" t="n">
        <v>3201</v>
      </c>
      <c r="G1658" t="s">
        <v>331</v>
      </c>
      <c r="H1658" t="s">
        <v>255</v>
      </c>
      <c r="I1658" t="n">
        <v>500</v>
      </c>
      <c r="J1658" t="n">
        <v>458</v>
      </c>
      <c r="K1658" t="s">
        <v>252</v>
      </c>
      <c r="L1658" t="n">
        <v>447</v>
      </c>
      <c r="M1658" t="n">
        <v>0.07000000000000001</v>
      </c>
      <c r="N1658" t="n">
        <v>38.2</v>
      </c>
      <c r="O1658" t="s">
        <v>253</v>
      </c>
      <c r="P1658" t="s">
        <v>254</v>
      </c>
      <c r="Q1658" t="s">
        <v>254</v>
      </c>
      <c r="R1658" t="n">
        <v>15</v>
      </c>
      <c r="S1658" t="s">
        <v>255</v>
      </c>
      <c r="T1658" t="n">
        <v>5</v>
      </c>
    </row>
    <row r="1659" spans="1:20">
      <c r="A1659" t="n">
        <v>105</v>
      </c>
      <c r="B1659" t="s">
        <v>313</v>
      </c>
      <c r="C1659" t="n">
        <v>1</v>
      </c>
      <c r="D1659" t="n">
        <v>20</v>
      </c>
      <c r="E1659" t="s">
        <v>330</v>
      </c>
      <c r="F1659" t="n">
        <v>3201</v>
      </c>
      <c r="G1659" t="s">
        <v>331</v>
      </c>
      <c r="H1659" t="s">
        <v>255</v>
      </c>
      <c r="I1659" t="n">
        <v>500</v>
      </c>
      <c r="J1659" t="n">
        <v>910</v>
      </c>
      <c r="K1659" t="s">
        <v>340</v>
      </c>
      <c r="L1659" t="n">
        <v>619</v>
      </c>
      <c r="M1659" t="n">
        <v>0.8100000000000001</v>
      </c>
      <c r="N1659" t="n">
        <v>39.9</v>
      </c>
      <c r="O1659" t="s">
        <v>313</v>
      </c>
      <c r="P1659" t="s">
        <v>275</v>
      </c>
      <c r="Q1659" t="s">
        <v>275</v>
      </c>
      <c r="R1659" t="n">
        <v>15</v>
      </c>
      <c r="S1659" t="s">
        <v>255</v>
      </c>
      <c r="T1659" t="n">
        <v>5</v>
      </c>
    </row>
    <row r="1660" spans="1:20">
      <c r="A1660" t="n">
        <v>105</v>
      </c>
      <c r="B1660" t="s">
        <v>313</v>
      </c>
      <c r="C1660" t="n">
        <v>2</v>
      </c>
      <c r="D1660" t="n">
        <v>20</v>
      </c>
      <c r="E1660" t="s">
        <v>330</v>
      </c>
      <c r="F1660" t="n">
        <v>3201</v>
      </c>
      <c r="G1660" t="s">
        <v>331</v>
      </c>
      <c r="H1660" t="s">
        <v>255</v>
      </c>
      <c r="I1660" t="n">
        <v>500</v>
      </c>
      <c r="J1660" t="n">
        <v>325</v>
      </c>
      <c r="K1660" t="s">
        <v>287</v>
      </c>
      <c r="L1660" t="n">
        <v>381</v>
      </c>
      <c r="M1660" t="n">
        <v>1.51</v>
      </c>
      <c r="N1660" t="n">
        <v>23.3</v>
      </c>
      <c r="O1660" t="s">
        <v>313</v>
      </c>
      <c r="P1660" t="s">
        <v>275</v>
      </c>
      <c r="Q1660" t="s">
        <v>275</v>
      </c>
      <c r="R1660" t="n">
        <v>15</v>
      </c>
      <c r="S1660" t="s">
        <v>255</v>
      </c>
      <c r="T1660" t="n">
        <v>5</v>
      </c>
    </row>
    <row r="1661" spans="1:20">
      <c r="A1661" t="n">
        <v>105</v>
      </c>
      <c r="B1661" t="s">
        <v>313</v>
      </c>
      <c r="C1661" t="n">
        <v>3</v>
      </c>
      <c r="D1661" t="n">
        <v>20</v>
      </c>
      <c r="E1661" t="s">
        <v>330</v>
      </c>
      <c r="F1661" t="n">
        <v>3201</v>
      </c>
      <c r="G1661" t="s">
        <v>331</v>
      </c>
      <c r="H1661" t="s">
        <v>255</v>
      </c>
      <c r="I1661" t="n">
        <v>500</v>
      </c>
      <c r="J1661" t="n">
        <v>458</v>
      </c>
      <c r="K1661" t="s">
        <v>252</v>
      </c>
      <c r="L1661" t="n">
        <v>380</v>
      </c>
      <c r="M1661" t="n">
        <v>0.09</v>
      </c>
      <c r="N1661" t="n">
        <v>35.4</v>
      </c>
      <c r="O1661" t="s">
        <v>313</v>
      </c>
      <c r="P1661" t="s">
        <v>275</v>
      </c>
      <c r="Q1661" t="s">
        <v>275</v>
      </c>
      <c r="R1661" t="n">
        <v>15</v>
      </c>
      <c r="S1661" t="s">
        <v>255</v>
      </c>
      <c r="T1661" t="n">
        <v>5</v>
      </c>
    </row>
    <row r="1662" spans="1:20">
      <c r="A1662" t="n">
        <v>105</v>
      </c>
      <c r="B1662" t="s">
        <v>313</v>
      </c>
      <c r="C1662" t="n">
        <v>4</v>
      </c>
      <c r="D1662" t="n">
        <v>20</v>
      </c>
      <c r="E1662" t="s">
        <v>330</v>
      </c>
      <c r="F1662" t="n">
        <v>3201</v>
      </c>
      <c r="G1662" t="s">
        <v>331</v>
      </c>
      <c r="H1662" t="s">
        <v>255</v>
      </c>
      <c r="I1662" t="n">
        <v>500</v>
      </c>
      <c r="J1662" t="n">
        <v>458</v>
      </c>
      <c r="K1662" t="s">
        <v>252</v>
      </c>
      <c r="L1662" t="n">
        <v>289</v>
      </c>
      <c r="M1662" t="n">
        <v>0.2</v>
      </c>
      <c r="N1662" t="n">
        <v>20.3</v>
      </c>
      <c r="O1662" t="s">
        <v>313</v>
      </c>
      <c r="P1662" t="s">
        <v>275</v>
      </c>
      <c r="Q1662" t="s">
        <v>275</v>
      </c>
      <c r="R1662" t="n">
        <v>15</v>
      </c>
      <c r="S1662" t="s">
        <v>255</v>
      </c>
      <c r="T1662" t="n">
        <v>5</v>
      </c>
    </row>
    <row r="1663" spans="1:20">
      <c r="A1663" t="n">
        <v>106</v>
      </c>
      <c r="B1663" t="s">
        <v>248</v>
      </c>
      <c r="C1663" t="n">
        <v>64</v>
      </c>
      <c r="D1663" t="n">
        <v>20</v>
      </c>
      <c r="E1663" t="s">
        <v>330</v>
      </c>
      <c r="F1663" t="n">
        <v>3201</v>
      </c>
      <c r="G1663" t="s">
        <v>331</v>
      </c>
      <c r="H1663" t="s">
        <v>255</v>
      </c>
      <c r="I1663" t="n">
        <v>500</v>
      </c>
      <c r="J1663" t="n">
        <v>945</v>
      </c>
      <c r="K1663" t="s">
        <v>304</v>
      </c>
      <c r="L1663" t="n">
        <v>597</v>
      </c>
      <c r="M1663" t="n">
        <v>0.07000000000000001</v>
      </c>
      <c r="N1663" t="n">
        <v>35.3</v>
      </c>
      <c r="O1663" t="s">
        <v>253</v>
      </c>
      <c r="P1663" t="s">
        <v>254</v>
      </c>
      <c r="Q1663" t="s">
        <v>254</v>
      </c>
      <c r="R1663" t="n">
        <v>15</v>
      </c>
      <c r="S1663" t="s">
        <v>255</v>
      </c>
      <c r="T1663" t="n">
        <v>5</v>
      </c>
    </row>
    <row r="1664" spans="1:20">
      <c r="A1664" t="n">
        <v>106</v>
      </c>
      <c r="B1664" t="s">
        <v>248</v>
      </c>
      <c r="C1664" t="n">
        <v>65</v>
      </c>
      <c r="D1664" t="n">
        <v>20</v>
      </c>
      <c r="E1664" t="s">
        <v>330</v>
      </c>
      <c r="F1664" t="n">
        <v>3201</v>
      </c>
      <c r="G1664" t="s">
        <v>331</v>
      </c>
      <c r="H1664" t="s">
        <v>255</v>
      </c>
      <c r="I1664" t="n">
        <v>500</v>
      </c>
      <c r="J1664" t="n">
        <v>458</v>
      </c>
      <c r="K1664" t="s">
        <v>252</v>
      </c>
      <c r="L1664" t="n">
        <v>97</v>
      </c>
      <c r="M1664" t="n">
        <v>0.2</v>
      </c>
      <c r="N1664" t="n">
        <v>21</v>
      </c>
      <c r="O1664" t="s">
        <v>253</v>
      </c>
      <c r="P1664" t="s">
        <v>254</v>
      </c>
      <c r="Q1664" t="s">
        <v>254</v>
      </c>
      <c r="R1664" t="n">
        <v>15</v>
      </c>
      <c r="S1664" t="s">
        <v>255</v>
      </c>
      <c r="T1664" t="n">
        <v>5</v>
      </c>
    </row>
    <row r="1665" spans="1:20">
      <c r="A1665" t="n">
        <v>106</v>
      </c>
      <c r="B1665" t="s">
        <v>248</v>
      </c>
      <c r="C1665" t="n">
        <v>66</v>
      </c>
      <c r="D1665" t="n">
        <v>20</v>
      </c>
      <c r="E1665" t="s">
        <v>330</v>
      </c>
      <c r="F1665" t="n">
        <v>3201</v>
      </c>
      <c r="G1665" t="s">
        <v>331</v>
      </c>
      <c r="H1665" t="s">
        <v>255</v>
      </c>
      <c r="I1665" t="n">
        <v>500</v>
      </c>
      <c r="J1665" t="n">
        <v>875</v>
      </c>
      <c r="K1665" t="s">
        <v>327</v>
      </c>
      <c r="L1665" t="n">
        <v>446</v>
      </c>
      <c r="M1665" t="n">
        <v>0.05</v>
      </c>
      <c r="N1665" t="n">
        <v>41.7</v>
      </c>
      <c r="O1665" t="s">
        <v>253</v>
      </c>
      <c r="P1665" t="s">
        <v>254</v>
      </c>
      <c r="Q1665" t="s">
        <v>254</v>
      </c>
      <c r="R1665" t="n">
        <v>15</v>
      </c>
      <c r="S1665" t="s">
        <v>255</v>
      </c>
      <c r="T1665" t="n">
        <v>5</v>
      </c>
    </row>
    <row r="1666" spans="1:20">
      <c r="A1666" t="n">
        <v>106</v>
      </c>
      <c r="B1666" t="s">
        <v>248</v>
      </c>
      <c r="C1666" t="n">
        <v>67</v>
      </c>
      <c r="D1666" t="n">
        <v>20</v>
      </c>
      <c r="E1666" t="s">
        <v>330</v>
      </c>
      <c r="F1666" t="n">
        <v>3201</v>
      </c>
      <c r="G1666" t="s">
        <v>331</v>
      </c>
      <c r="H1666" t="s">
        <v>255</v>
      </c>
      <c r="I1666" t="n">
        <v>500</v>
      </c>
      <c r="J1666" t="n">
        <v>458</v>
      </c>
      <c r="K1666" t="s">
        <v>252</v>
      </c>
      <c r="L1666" t="n">
        <v>215</v>
      </c>
      <c r="M1666" t="n">
        <v>0.09</v>
      </c>
      <c r="N1666" t="n">
        <v>34.2</v>
      </c>
      <c r="O1666" t="s">
        <v>253</v>
      </c>
      <c r="P1666" t="s">
        <v>254</v>
      </c>
      <c r="Q1666" t="s">
        <v>254</v>
      </c>
      <c r="R1666" t="n">
        <v>15</v>
      </c>
      <c r="S1666" t="s">
        <v>255</v>
      </c>
      <c r="T1666" t="n">
        <v>5</v>
      </c>
    </row>
    <row r="1667" spans="1:20">
      <c r="A1667" t="n">
        <v>106</v>
      </c>
      <c r="B1667" t="s">
        <v>313</v>
      </c>
      <c r="C1667" t="n">
        <v>1</v>
      </c>
      <c r="D1667" t="n">
        <v>20</v>
      </c>
      <c r="E1667" t="s">
        <v>330</v>
      </c>
      <c r="F1667" t="n">
        <v>3201</v>
      </c>
      <c r="G1667" t="s">
        <v>331</v>
      </c>
      <c r="H1667" t="s">
        <v>255</v>
      </c>
      <c r="I1667" t="n">
        <v>500</v>
      </c>
      <c r="J1667" t="n">
        <v>160</v>
      </c>
      <c r="K1667" t="s">
        <v>280</v>
      </c>
      <c r="L1667" t="n">
        <v>657</v>
      </c>
      <c r="M1667" t="n">
        <v>0.04</v>
      </c>
      <c r="N1667" t="n">
        <v>48.2</v>
      </c>
      <c r="O1667" t="s">
        <v>313</v>
      </c>
      <c r="P1667" t="s">
        <v>275</v>
      </c>
      <c r="Q1667" t="s">
        <v>275</v>
      </c>
      <c r="R1667" t="n">
        <v>15</v>
      </c>
      <c r="S1667" t="s">
        <v>255</v>
      </c>
      <c r="T1667" t="n">
        <v>5</v>
      </c>
    </row>
    <row r="1668" spans="1:20">
      <c r="A1668" t="n">
        <v>106</v>
      </c>
      <c r="B1668" t="s">
        <v>313</v>
      </c>
      <c r="C1668" t="n">
        <v>2</v>
      </c>
      <c r="D1668" t="n">
        <v>20</v>
      </c>
      <c r="E1668" t="s">
        <v>330</v>
      </c>
      <c r="F1668" t="n">
        <v>3201</v>
      </c>
      <c r="G1668" t="s">
        <v>331</v>
      </c>
      <c r="H1668" t="s">
        <v>255</v>
      </c>
      <c r="I1668" t="n">
        <v>500</v>
      </c>
      <c r="J1668" t="n">
        <v>458</v>
      </c>
      <c r="K1668" t="s">
        <v>252</v>
      </c>
      <c r="L1668" t="n">
        <v>292</v>
      </c>
      <c r="M1668" t="n">
        <v>0.21</v>
      </c>
      <c r="N1668" t="n">
        <v>20.6</v>
      </c>
      <c r="O1668" t="s">
        <v>313</v>
      </c>
      <c r="P1668" t="s">
        <v>275</v>
      </c>
      <c r="Q1668" t="s">
        <v>275</v>
      </c>
      <c r="R1668" t="n">
        <v>15</v>
      </c>
      <c r="S1668" t="s">
        <v>255</v>
      </c>
      <c r="T1668" t="n">
        <v>5</v>
      </c>
    </row>
    <row r="1669" spans="1:20">
      <c r="A1669" t="n">
        <v>106</v>
      </c>
      <c r="B1669" t="s">
        <v>313</v>
      </c>
      <c r="C1669" t="n">
        <v>3</v>
      </c>
      <c r="D1669" t="n">
        <v>20</v>
      </c>
      <c r="E1669" t="s">
        <v>330</v>
      </c>
      <c r="F1669" t="n">
        <v>3201</v>
      </c>
      <c r="G1669" t="s">
        <v>331</v>
      </c>
      <c r="H1669" t="s">
        <v>255</v>
      </c>
      <c r="I1669" t="n">
        <v>500</v>
      </c>
      <c r="J1669" t="n">
        <v>458</v>
      </c>
      <c r="K1669" t="s">
        <v>252</v>
      </c>
      <c r="L1669" t="n">
        <v>299</v>
      </c>
      <c r="M1669" t="n">
        <v>0.23</v>
      </c>
      <c r="N1669" t="n">
        <v>20.4</v>
      </c>
      <c r="O1669" t="s">
        <v>313</v>
      </c>
      <c r="P1669" t="s">
        <v>275</v>
      </c>
      <c r="Q1669" t="s">
        <v>275</v>
      </c>
      <c r="R1669" t="n">
        <v>15</v>
      </c>
      <c r="S1669" t="s">
        <v>255</v>
      </c>
      <c r="T1669" t="n">
        <v>5</v>
      </c>
    </row>
    <row r="1670" spans="1:20">
      <c r="A1670" t="n">
        <v>106</v>
      </c>
      <c r="B1670" t="s">
        <v>313</v>
      </c>
      <c r="C1670" t="n">
        <v>4</v>
      </c>
      <c r="D1670" t="n">
        <v>20</v>
      </c>
      <c r="E1670" t="s">
        <v>330</v>
      </c>
      <c r="F1670" t="n">
        <v>3201</v>
      </c>
      <c r="G1670" t="s">
        <v>331</v>
      </c>
      <c r="H1670" t="s">
        <v>255</v>
      </c>
      <c r="I1670" t="n">
        <v>500</v>
      </c>
      <c r="J1670" t="n">
        <v>458</v>
      </c>
      <c r="K1670" t="s">
        <v>252</v>
      </c>
      <c r="L1670" t="n">
        <v>380</v>
      </c>
      <c r="M1670" t="n">
        <v>0.02</v>
      </c>
      <c r="N1670" t="n">
        <v>45.8</v>
      </c>
      <c r="O1670" t="s">
        <v>313</v>
      </c>
      <c r="P1670" t="s">
        <v>275</v>
      </c>
      <c r="Q1670" t="s">
        <v>275</v>
      </c>
      <c r="R1670" t="n">
        <v>15</v>
      </c>
      <c r="S1670" t="s">
        <v>255</v>
      </c>
      <c r="T1670" t="n">
        <v>5</v>
      </c>
    </row>
    <row r="1671" spans="1:20">
      <c r="A1671" t="n">
        <v>106</v>
      </c>
      <c r="B1671" t="s">
        <v>313</v>
      </c>
      <c r="C1671" t="n">
        <v>5</v>
      </c>
      <c r="D1671" t="n">
        <v>20</v>
      </c>
      <c r="E1671" t="s">
        <v>330</v>
      </c>
      <c r="F1671" t="n">
        <v>3201</v>
      </c>
      <c r="G1671" t="s">
        <v>331</v>
      </c>
      <c r="H1671" t="s">
        <v>255</v>
      </c>
      <c r="I1671" t="n">
        <v>500</v>
      </c>
      <c r="J1671" t="n">
        <v>580</v>
      </c>
      <c r="K1671" t="s">
        <v>270</v>
      </c>
      <c r="L1671" t="n">
        <v>386</v>
      </c>
      <c r="M1671" t="n">
        <v>0.04</v>
      </c>
      <c r="N1671" t="n">
        <v>44.9</v>
      </c>
      <c r="O1671" t="s">
        <v>313</v>
      </c>
      <c r="P1671" t="s">
        <v>275</v>
      </c>
      <c r="Q1671" t="s">
        <v>275</v>
      </c>
      <c r="R1671" t="n">
        <v>15</v>
      </c>
      <c r="S1671" t="s">
        <v>255</v>
      </c>
      <c r="T1671" t="n">
        <v>5</v>
      </c>
    </row>
    <row r="1672" spans="1:20">
      <c r="A1672" t="n">
        <v>106</v>
      </c>
      <c r="B1672" t="s">
        <v>258</v>
      </c>
      <c r="C1672" t="n">
        <v>1</v>
      </c>
      <c r="D1672" t="n">
        <v>216</v>
      </c>
      <c r="E1672" t="s">
        <v>333</v>
      </c>
      <c r="F1672" t="n">
        <v>3201</v>
      </c>
      <c r="G1672" t="s">
        <v>331</v>
      </c>
      <c r="H1672" t="s">
        <v>255</v>
      </c>
      <c r="I1672" t="n">
        <v>500</v>
      </c>
      <c r="J1672" t="n">
        <v>515</v>
      </c>
      <c r="K1672" t="s">
        <v>337</v>
      </c>
      <c r="L1672" t="n">
        <v>309</v>
      </c>
      <c r="M1672" t="n">
        <v>0</v>
      </c>
      <c r="N1672" t="n">
        <v>0</v>
      </c>
    </row>
    <row r="1673" spans="1:20">
      <c r="A1673" t="n">
        <v>107</v>
      </c>
      <c r="B1673" t="s">
        <v>248</v>
      </c>
      <c r="C1673" t="n">
        <v>71</v>
      </c>
      <c r="D1673" t="n">
        <v>20</v>
      </c>
      <c r="E1673" t="s">
        <v>330</v>
      </c>
      <c r="F1673" t="n">
        <v>3201</v>
      </c>
      <c r="G1673" t="s">
        <v>331</v>
      </c>
      <c r="H1673" t="s">
        <v>255</v>
      </c>
      <c r="I1673" t="n">
        <v>500</v>
      </c>
      <c r="J1673" t="n">
        <v>945</v>
      </c>
      <c r="K1673" t="s">
        <v>304</v>
      </c>
      <c r="L1673" t="n">
        <v>595</v>
      </c>
      <c r="M1673" t="n">
        <v>0.07000000000000001</v>
      </c>
      <c r="N1673" t="n">
        <v>39.5</v>
      </c>
      <c r="O1673" t="s">
        <v>253</v>
      </c>
      <c r="P1673" t="s">
        <v>254</v>
      </c>
      <c r="Q1673" t="s">
        <v>254</v>
      </c>
      <c r="R1673" t="n">
        <v>15</v>
      </c>
      <c r="S1673" t="s">
        <v>255</v>
      </c>
      <c r="T1673" t="n">
        <v>5</v>
      </c>
    </row>
    <row r="1674" spans="1:20">
      <c r="A1674" t="n">
        <v>107</v>
      </c>
      <c r="B1674" t="s">
        <v>248</v>
      </c>
      <c r="C1674" t="n">
        <v>72</v>
      </c>
      <c r="D1674" t="n">
        <v>20</v>
      </c>
      <c r="E1674" t="s">
        <v>330</v>
      </c>
      <c r="F1674" t="n">
        <v>3201</v>
      </c>
      <c r="G1674" t="s">
        <v>331</v>
      </c>
      <c r="H1674" t="s">
        <v>255</v>
      </c>
      <c r="I1674" t="n">
        <v>500</v>
      </c>
      <c r="J1674" t="n">
        <v>458</v>
      </c>
      <c r="K1674" t="s">
        <v>252</v>
      </c>
      <c r="L1674" t="n">
        <v>107</v>
      </c>
      <c r="M1674" t="n">
        <v>0.2</v>
      </c>
      <c r="N1674" t="n">
        <v>20.6</v>
      </c>
      <c r="O1674" t="s">
        <v>253</v>
      </c>
      <c r="P1674" t="s">
        <v>254</v>
      </c>
      <c r="Q1674" t="s">
        <v>254</v>
      </c>
      <c r="R1674" t="n">
        <v>15</v>
      </c>
      <c r="S1674" t="s">
        <v>255</v>
      </c>
      <c r="T1674" t="n">
        <v>5</v>
      </c>
    </row>
    <row r="1675" spans="1:20">
      <c r="A1675" t="n">
        <v>107</v>
      </c>
      <c r="B1675" t="s">
        <v>248</v>
      </c>
      <c r="C1675" t="n">
        <v>73</v>
      </c>
      <c r="D1675" t="n">
        <v>20</v>
      </c>
      <c r="E1675" t="s">
        <v>330</v>
      </c>
      <c r="F1675" t="n">
        <v>3201</v>
      </c>
      <c r="G1675" t="s">
        <v>331</v>
      </c>
      <c r="H1675" t="s">
        <v>255</v>
      </c>
      <c r="I1675" t="n">
        <v>500</v>
      </c>
      <c r="J1675" t="n">
        <v>280</v>
      </c>
      <c r="K1675" t="s">
        <v>332</v>
      </c>
      <c r="L1675" t="n">
        <v>400</v>
      </c>
      <c r="M1675" t="n">
        <v>0.06</v>
      </c>
      <c r="N1675" t="n">
        <v>37.6</v>
      </c>
      <c r="O1675" t="s">
        <v>253</v>
      </c>
      <c r="P1675" t="s">
        <v>254</v>
      </c>
      <c r="Q1675" t="s">
        <v>254</v>
      </c>
      <c r="R1675" t="n">
        <v>15</v>
      </c>
      <c r="S1675" t="s">
        <v>255</v>
      </c>
      <c r="T1675" t="n">
        <v>5</v>
      </c>
    </row>
    <row r="1676" spans="1:20">
      <c r="A1676" t="n">
        <v>107</v>
      </c>
      <c r="B1676" t="s">
        <v>248</v>
      </c>
      <c r="C1676" t="n">
        <v>74</v>
      </c>
      <c r="D1676" t="n">
        <v>20</v>
      </c>
      <c r="E1676" t="s">
        <v>330</v>
      </c>
      <c r="F1676" t="n">
        <v>3201</v>
      </c>
      <c r="G1676" t="s">
        <v>331</v>
      </c>
      <c r="H1676" t="s">
        <v>255</v>
      </c>
      <c r="I1676" t="n">
        <v>500</v>
      </c>
      <c r="J1676" t="n">
        <v>280</v>
      </c>
      <c r="K1676" t="s">
        <v>332</v>
      </c>
      <c r="L1676" t="n">
        <v>213</v>
      </c>
      <c r="M1676" t="n">
        <v>0.06</v>
      </c>
      <c r="N1676" t="n">
        <v>37.6</v>
      </c>
      <c r="O1676" t="s">
        <v>253</v>
      </c>
      <c r="P1676" t="s">
        <v>254</v>
      </c>
      <c r="Q1676" t="s">
        <v>254</v>
      </c>
      <c r="R1676" t="n">
        <v>15</v>
      </c>
      <c r="S1676" t="s">
        <v>255</v>
      </c>
      <c r="T1676" t="n">
        <v>5</v>
      </c>
    </row>
    <row r="1677" spans="1:20">
      <c r="A1677" t="n">
        <v>107</v>
      </c>
      <c r="B1677" t="s">
        <v>248</v>
      </c>
      <c r="C1677" t="n">
        <v>75</v>
      </c>
      <c r="D1677" t="n">
        <v>20</v>
      </c>
      <c r="E1677" t="s">
        <v>330</v>
      </c>
      <c r="F1677" t="n">
        <v>3201</v>
      </c>
      <c r="G1677" t="s">
        <v>331</v>
      </c>
      <c r="H1677" t="s">
        <v>255</v>
      </c>
      <c r="I1677" t="n">
        <v>500</v>
      </c>
      <c r="J1677" t="n">
        <v>458</v>
      </c>
      <c r="K1677" t="s">
        <v>252</v>
      </c>
      <c r="L1677" t="n">
        <v>99</v>
      </c>
      <c r="M1677" t="n">
        <v>0.2</v>
      </c>
      <c r="N1677" t="n">
        <v>20.7</v>
      </c>
      <c r="O1677" t="s">
        <v>253</v>
      </c>
      <c r="P1677" t="s">
        <v>254</v>
      </c>
      <c r="Q1677" t="s">
        <v>254</v>
      </c>
      <c r="R1677" t="n">
        <v>15</v>
      </c>
      <c r="S1677" t="s">
        <v>255</v>
      </c>
      <c r="T1677" t="n">
        <v>5</v>
      </c>
    </row>
    <row r="1678" spans="1:20">
      <c r="A1678" t="n">
        <v>107</v>
      </c>
      <c r="B1678" t="s">
        <v>313</v>
      </c>
      <c r="C1678" t="n">
        <v>1</v>
      </c>
      <c r="D1678" t="n">
        <v>20</v>
      </c>
      <c r="E1678" t="s">
        <v>330</v>
      </c>
      <c r="F1678" t="n">
        <v>3201</v>
      </c>
      <c r="G1678" t="s">
        <v>331</v>
      </c>
      <c r="H1678" t="s">
        <v>255</v>
      </c>
      <c r="I1678" t="n">
        <v>500</v>
      </c>
      <c r="J1678" t="n">
        <v>888</v>
      </c>
      <c r="K1678" t="s">
        <v>295</v>
      </c>
      <c r="L1678" t="n">
        <v>664</v>
      </c>
      <c r="M1678" t="n">
        <v>1.21</v>
      </c>
      <c r="N1678" t="n">
        <v>32.1</v>
      </c>
      <c r="O1678" t="s">
        <v>313</v>
      </c>
      <c r="P1678" t="s">
        <v>275</v>
      </c>
      <c r="Q1678" t="s">
        <v>275</v>
      </c>
      <c r="R1678" t="n">
        <v>15</v>
      </c>
      <c r="S1678" t="s">
        <v>255</v>
      </c>
      <c r="T1678" t="n">
        <v>5</v>
      </c>
    </row>
    <row r="1679" spans="1:20">
      <c r="A1679" t="n">
        <v>107</v>
      </c>
      <c r="B1679" t="s">
        <v>313</v>
      </c>
      <c r="C1679" t="n">
        <v>2</v>
      </c>
      <c r="D1679" t="n">
        <v>20</v>
      </c>
      <c r="E1679" t="s">
        <v>330</v>
      </c>
      <c r="F1679" t="n">
        <v>3201</v>
      </c>
      <c r="G1679" t="s">
        <v>331</v>
      </c>
      <c r="H1679" t="s">
        <v>255</v>
      </c>
      <c r="I1679" t="n">
        <v>500</v>
      </c>
      <c r="J1679" t="n">
        <v>160</v>
      </c>
      <c r="K1679" t="s">
        <v>280</v>
      </c>
      <c r="L1679" t="n">
        <v>347</v>
      </c>
      <c r="M1679" t="n">
        <v>0.04</v>
      </c>
      <c r="N1679" t="n">
        <v>43.3</v>
      </c>
      <c r="O1679" t="s">
        <v>313</v>
      </c>
      <c r="P1679" t="s">
        <v>275</v>
      </c>
      <c r="Q1679" t="s">
        <v>275</v>
      </c>
      <c r="R1679" t="n">
        <v>15</v>
      </c>
      <c r="S1679" t="s">
        <v>255</v>
      </c>
      <c r="T1679" t="n">
        <v>5</v>
      </c>
    </row>
    <row r="1680" spans="1:20">
      <c r="A1680" t="n">
        <v>107</v>
      </c>
      <c r="B1680" t="s">
        <v>313</v>
      </c>
      <c r="C1680" t="n">
        <v>3</v>
      </c>
      <c r="D1680" t="n">
        <v>20</v>
      </c>
      <c r="E1680" t="s">
        <v>330</v>
      </c>
      <c r="F1680" t="n">
        <v>3201</v>
      </c>
      <c r="G1680" t="s">
        <v>331</v>
      </c>
      <c r="H1680" t="s">
        <v>255</v>
      </c>
      <c r="I1680" t="n">
        <v>500</v>
      </c>
      <c r="J1680" t="n">
        <v>160</v>
      </c>
      <c r="K1680" t="s">
        <v>280</v>
      </c>
      <c r="L1680" t="n">
        <v>276</v>
      </c>
      <c r="M1680" t="n">
        <v>0.07000000000000001</v>
      </c>
      <c r="N1680" t="n">
        <v>36.2</v>
      </c>
      <c r="O1680" t="s">
        <v>313</v>
      </c>
      <c r="P1680" t="s">
        <v>275</v>
      </c>
      <c r="Q1680" t="s">
        <v>275</v>
      </c>
      <c r="R1680" t="n">
        <v>15</v>
      </c>
      <c r="S1680" t="s">
        <v>255</v>
      </c>
      <c r="T1680" t="n">
        <v>5</v>
      </c>
    </row>
    <row r="1681" spans="1:20">
      <c r="A1681" t="n">
        <v>107</v>
      </c>
      <c r="B1681" t="s">
        <v>313</v>
      </c>
      <c r="C1681" t="n">
        <v>4</v>
      </c>
      <c r="D1681" t="n">
        <v>20</v>
      </c>
      <c r="E1681" t="s">
        <v>330</v>
      </c>
      <c r="F1681" t="n">
        <v>3201</v>
      </c>
      <c r="G1681" t="s">
        <v>331</v>
      </c>
      <c r="H1681" t="s">
        <v>255</v>
      </c>
      <c r="I1681" t="n">
        <v>500</v>
      </c>
      <c r="J1681" t="n">
        <v>160</v>
      </c>
      <c r="K1681" t="s">
        <v>280</v>
      </c>
      <c r="L1681" t="n">
        <v>50</v>
      </c>
      <c r="M1681" t="n">
        <v>0.04</v>
      </c>
      <c r="N1681" t="n">
        <v>56.3</v>
      </c>
      <c r="O1681" t="s">
        <v>313</v>
      </c>
      <c r="P1681" t="s">
        <v>275</v>
      </c>
      <c r="Q1681" t="s">
        <v>275</v>
      </c>
      <c r="R1681" t="n">
        <v>15</v>
      </c>
      <c r="S1681" t="s">
        <v>255</v>
      </c>
      <c r="T1681" t="n">
        <v>5</v>
      </c>
    </row>
    <row r="1682" spans="1:20">
      <c r="A1682" t="n">
        <v>107</v>
      </c>
      <c r="B1682" t="s">
        <v>313</v>
      </c>
      <c r="C1682" t="n">
        <v>5</v>
      </c>
      <c r="D1682" t="n">
        <v>20</v>
      </c>
      <c r="E1682" t="s">
        <v>330</v>
      </c>
      <c r="F1682" t="n">
        <v>3201</v>
      </c>
      <c r="G1682" t="s">
        <v>331</v>
      </c>
      <c r="H1682" t="s">
        <v>255</v>
      </c>
      <c r="I1682" t="n">
        <v>500</v>
      </c>
      <c r="J1682" t="n">
        <v>458</v>
      </c>
      <c r="K1682" t="s">
        <v>252</v>
      </c>
      <c r="L1682" t="n">
        <v>670</v>
      </c>
      <c r="M1682" t="n">
        <v>0.09</v>
      </c>
      <c r="N1682" t="n">
        <v>34.7</v>
      </c>
      <c r="O1682" t="s">
        <v>313</v>
      </c>
      <c r="P1682" t="s">
        <v>275</v>
      </c>
      <c r="Q1682" t="s">
        <v>275</v>
      </c>
      <c r="R1682" t="n">
        <v>15</v>
      </c>
      <c r="S1682" t="s">
        <v>255</v>
      </c>
      <c r="T1682" t="n">
        <v>5</v>
      </c>
    </row>
    <row r="1683" spans="1:20">
      <c r="A1683" t="n">
        <v>107</v>
      </c>
      <c r="B1683" t="s">
        <v>313</v>
      </c>
      <c r="C1683" t="n">
        <v>6</v>
      </c>
      <c r="D1683" t="n">
        <v>20</v>
      </c>
      <c r="E1683" t="s">
        <v>330</v>
      </c>
      <c r="F1683" t="n">
        <v>3201</v>
      </c>
      <c r="G1683" t="s">
        <v>331</v>
      </c>
      <c r="H1683" t="s">
        <v>255</v>
      </c>
      <c r="I1683" t="n">
        <v>500</v>
      </c>
      <c r="J1683" t="n">
        <v>888</v>
      </c>
      <c r="K1683" t="s">
        <v>295</v>
      </c>
      <c r="L1683" t="n">
        <v>1030</v>
      </c>
      <c r="M1683" t="n">
        <v>0.98</v>
      </c>
      <c r="N1683" t="n">
        <v>33.6</v>
      </c>
      <c r="O1683" t="s">
        <v>313</v>
      </c>
      <c r="P1683" t="s">
        <v>275</v>
      </c>
      <c r="Q1683" t="s">
        <v>275</v>
      </c>
      <c r="R1683" t="n">
        <v>15</v>
      </c>
      <c r="S1683" t="s">
        <v>255</v>
      </c>
      <c r="T1683" t="n">
        <v>5</v>
      </c>
    </row>
    <row r="1684" spans="1:20">
      <c r="A1684" t="n">
        <v>107</v>
      </c>
      <c r="B1684" t="s">
        <v>258</v>
      </c>
      <c r="C1684" t="n">
        <v>1</v>
      </c>
      <c r="D1684" t="n">
        <v>216</v>
      </c>
      <c r="E1684" t="s">
        <v>333</v>
      </c>
      <c r="F1684" t="n">
        <v>3201</v>
      </c>
      <c r="G1684" t="s">
        <v>331</v>
      </c>
      <c r="H1684" t="s">
        <v>255</v>
      </c>
      <c r="I1684" t="n">
        <v>500</v>
      </c>
      <c r="J1684" t="n">
        <v>490</v>
      </c>
      <c r="K1684" t="s">
        <v>266</v>
      </c>
      <c r="L1684" t="n">
        <v>310</v>
      </c>
      <c r="M1684" t="n">
        <v>0</v>
      </c>
      <c r="N1684" t="n">
        <v>0</v>
      </c>
    </row>
    <row r="1685" spans="1:20">
      <c r="A1685" t="n">
        <v>108</v>
      </c>
      <c r="B1685" t="s">
        <v>248</v>
      </c>
      <c r="C1685" t="n">
        <v>61</v>
      </c>
      <c r="D1685" t="n">
        <v>20</v>
      </c>
      <c r="E1685" t="s">
        <v>330</v>
      </c>
      <c r="F1685" t="n">
        <v>3201</v>
      </c>
      <c r="G1685" t="s">
        <v>331</v>
      </c>
      <c r="H1685" t="s">
        <v>255</v>
      </c>
      <c r="I1685" t="n">
        <v>500</v>
      </c>
      <c r="J1685" t="n">
        <v>945</v>
      </c>
      <c r="K1685" t="s">
        <v>304</v>
      </c>
      <c r="L1685" t="n">
        <v>706</v>
      </c>
      <c r="M1685" t="n">
        <v>0.03</v>
      </c>
      <c r="N1685" t="n">
        <v>41.3</v>
      </c>
      <c r="O1685" t="s">
        <v>253</v>
      </c>
      <c r="P1685" t="s">
        <v>254</v>
      </c>
      <c r="Q1685" t="s">
        <v>254</v>
      </c>
      <c r="R1685" t="n">
        <v>15</v>
      </c>
      <c r="S1685" t="s">
        <v>255</v>
      </c>
      <c r="T1685" t="n">
        <v>5</v>
      </c>
    </row>
    <row r="1686" spans="1:20">
      <c r="A1686" t="n">
        <v>108</v>
      </c>
      <c r="B1686" t="s">
        <v>248</v>
      </c>
      <c r="C1686" t="n">
        <v>62</v>
      </c>
      <c r="D1686" t="n">
        <v>20</v>
      </c>
      <c r="E1686" t="s">
        <v>330</v>
      </c>
      <c r="F1686" t="n">
        <v>3201</v>
      </c>
      <c r="G1686" t="s">
        <v>331</v>
      </c>
      <c r="H1686" t="s">
        <v>255</v>
      </c>
      <c r="I1686" t="n">
        <v>500</v>
      </c>
      <c r="J1686" t="n">
        <v>458</v>
      </c>
      <c r="K1686" t="s">
        <v>252</v>
      </c>
      <c r="L1686" t="n">
        <v>199</v>
      </c>
      <c r="M1686" t="n">
        <v>0.2</v>
      </c>
      <c r="N1686" t="n">
        <v>20</v>
      </c>
      <c r="O1686" t="s">
        <v>253</v>
      </c>
      <c r="P1686" t="s">
        <v>254</v>
      </c>
      <c r="Q1686" t="s">
        <v>254</v>
      </c>
      <c r="R1686" t="n">
        <v>15</v>
      </c>
      <c r="S1686" t="s">
        <v>255</v>
      </c>
      <c r="T1686" t="n">
        <v>5</v>
      </c>
    </row>
    <row r="1687" spans="1:20">
      <c r="A1687" t="n">
        <v>108</v>
      </c>
      <c r="B1687" t="s">
        <v>248</v>
      </c>
      <c r="C1687" t="n">
        <v>63</v>
      </c>
      <c r="D1687" t="n">
        <v>20</v>
      </c>
      <c r="E1687" t="s">
        <v>330</v>
      </c>
      <c r="F1687" t="n">
        <v>3201</v>
      </c>
      <c r="G1687" t="s">
        <v>331</v>
      </c>
      <c r="H1687" t="s">
        <v>255</v>
      </c>
      <c r="I1687" t="n">
        <v>500</v>
      </c>
      <c r="J1687" t="n">
        <v>280</v>
      </c>
      <c r="K1687" t="s">
        <v>332</v>
      </c>
      <c r="L1687" t="n">
        <v>476</v>
      </c>
      <c r="M1687" t="n">
        <v>0.06</v>
      </c>
      <c r="N1687" t="n">
        <v>38.8</v>
      </c>
      <c r="O1687" t="s">
        <v>253</v>
      </c>
      <c r="P1687" t="s">
        <v>254</v>
      </c>
      <c r="Q1687" t="s">
        <v>254</v>
      </c>
      <c r="R1687" t="n">
        <v>15</v>
      </c>
      <c r="S1687" t="s">
        <v>255</v>
      </c>
      <c r="T1687" t="n">
        <v>5</v>
      </c>
    </row>
    <row r="1688" spans="1:20">
      <c r="A1688" t="n">
        <v>108</v>
      </c>
      <c r="B1688" t="s">
        <v>313</v>
      </c>
      <c r="C1688" t="n">
        <v>1</v>
      </c>
      <c r="D1688" t="n">
        <v>20</v>
      </c>
      <c r="E1688" t="s">
        <v>330</v>
      </c>
      <c r="F1688" t="n">
        <v>3201</v>
      </c>
      <c r="G1688" t="s">
        <v>331</v>
      </c>
      <c r="H1688" t="s">
        <v>255</v>
      </c>
      <c r="I1688" t="n">
        <v>500</v>
      </c>
      <c r="J1688" t="n">
        <v>712</v>
      </c>
      <c r="K1688" t="s">
        <v>300</v>
      </c>
      <c r="L1688" t="n">
        <v>683</v>
      </c>
      <c r="M1688" t="n">
        <v>0.04</v>
      </c>
      <c r="N1688" t="n">
        <v>44</v>
      </c>
      <c r="O1688" t="s">
        <v>313</v>
      </c>
      <c r="P1688" t="s">
        <v>275</v>
      </c>
      <c r="Q1688" t="s">
        <v>275</v>
      </c>
      <c r="R1688" t="n">
        <v>15</v>
      </c>
      <c r="S1688" t="s">
        <v>255</v>
      </c>
      <c r="T1688" t="n">
        <v>5</v>
      </c>
    </row>
    <row r="1689" spans="1:20">
      <c r="A1689" t="n">
        <v>108</v>
      </c>
      <c r="B1689" t="s">
        <v>313</v>
      </c>
      <c r="C1689" t="n">
        <v>2</v>
      </c>
      <c r="D1689" t="n">
        <v>20</v>
      </c>
      <c r="E1689" t="s">
        <v>330</v>
      </c>
      <c r="F1689" t="n">
        <v>3201</v>
      </c>
      <c r="G1689" t="s">
        <v>331</v>
      </c>
      <c r="H1689" t="s">
        <v>255</v>
      </c>
      <c r="I1689" t="n">
        <v>500</v>
      </c>
      <c r="J1689" t="n">
        <v>458</v>
      </c>
      <c r="K1689" t="s">
        <v>252</v>
      </c>
      <c r="L1689" t="n">
        <v>680</v>
      </c>
      <c r="M1689" t="n">
        <v>0.03</v>
      </c>
      <c r="N1689" t="n">
        <v>46.6</v>
      </c>
      <c r="O1689" t="s">
        <v>313</v>
      </c>
      <c r="P1689" t="s">
        <v>275</v>
      </c>
      <c r="Q1689" t="s">
        <v>275</v>
      </c>
      <c r="R1689" t="n">
        <v>15</v>
      </c>
      <c r="S1689" t="s">
        <v>255</v>
      </c>
      <c r="T1689" t="n">
        <v>5</v>
      </c>
    </row>
    <row r="1690" spans="1:20">
      <c r="A1690" t="n">
        <v>108</v>
      </c>
      <c r="B1690" t="s">
        <v>313</v>
      </c>
      <c r="C1690" t="n">
        <v>3</v>
      </c>
      <c r="D1690" t="n">
        <v>20</v>
      </c>
      <c r="E1690" t="s">
        <v>330</v>
      </c>
      <c r="F1690" t="n">
        <v>3201</v>
      </c>
      <c r="G1690" t="s">
        <v>331</v>
      </c>
      <c r="H1690" t="s">
        <v>255</v>
      </c>
      <c r="I1690" t="n">
        <v>500</v>
      </c>
      <c r="J1690" t="n">
        <v>280</v>
      </c>
      <c r="K1690" t="s">
        <v>332</v>
      </c>
      <c r="L1690" t="n">
        <v>401</v>
      </c>
      <c r="M1690" t="n">
        <v>0.24</v>
      </c>
      <c r="N1690" t="n">
        <v>21.2</v>
      </c>
      <c r="O1690" t="s">
        <v>313</v>
      </c>
      <c r="P1690" t="s">
        <v>275</v>
      </c>
      <c r="Q1690" t="s">
        <v>275</v>
      </c>
      <c r="R1690" t="n">
        <v>15</v>
      </c>
      <c r="S1690" t="s">
        <v>255</v>
      </c>
      <c r="T1690" t="n">
        <v>5</v>
      </c>
    </row>
    <row r="1691" spans="1:20">
      <c r="A1691" t="n">
        <v>108</v>
      </c>
      <c r="B1691" t="s">
        <v>313</v>
      </c>
      <c r="C1691" t="n">
        <v>4</v>
      </c>
      <c r="D1691" t="n">
        <v>20</v>
      </c>
      <c r="E1691" t="s">
        <v>330</v>
      </c>
      <c r="F1691" t="n">
        <v>3201</v>
      </c>
      <c r="G1691" t="s">
        <v>331</v>
      </c>
      <c r="H1691" t="s">
        <v>255</v>
      </c>
      <c r="I1691" t="n">
        <v>500</v>
      </c>
      <c r="J1691" t="n">
        <v>458</v>
      </c>
      <c r="K1691" t="s">
        <v>252</v>
      </c>
      <c r="L1691" t="n">
        <v>277</v>
      </c>
      <c r="M1691" t="n">
        <v>0.02</v>
      </c>
      <c r="N1691" t="n">
        <v>45.4</v>
      </c>
      <c r="O1691" t="s">
        <v>313</v>
      </c>
      <c r="P1691" t="s">
        <v>275</v>
      </c>
      <c r="Q1691" t="s">
        <v>275</v>
      </c>
      <c r="R1691" t="n">
        <v>15</v>
      </c>
      <c r="S1691" t="s">
        <v>255</v>
      </c>
      <c r="T1691" t="n">
        <v>5</v>
      </c>
    </row>
    <row r="1692" spans="1:20">
      <c r="A1692" t="n">
        <v>108</v>
      </c>
      <c r="B1692" t="s">
        <v>258</v>
      </c>
      <c r="C1692" t="n">
        <v>1</v>
      </c>
      <c r="D1692" t="n">
        <v>216</v>
      </c>
      <c r="E1692" t="s">
        <v>333</v>
      </c>
      <c r="F1692" t="n">
        <v>3201</v>
      </c>
      <c r="G1692" t="s">
        <v>331</v>
      </c>
      <c r="H1692" t="s">
        <v>255</v>
      </c>
      <c r="I1692" t="n">
        <v>500</v>
      </c>
      <c r="J1692" t="n">
        <v>515</v>
      </c>
      <c r="K1692" t="s">
        <v>337</v>
      </c>
      <c r="L1692" t="n">
        <v>300</v>
      </c>
      <c r="M1692" t="n">
        <v>0</v>
      </c>
      <c r="N1692" t="n">
        <v>0</v>
      </c>
    </row>
    <row r="1693" spans="1:20">
      <c r="A1693" t="n">
        <v>109</v>
      </c>
      <c r="B1693" t="s">
        <v>248</v>
      </c>
      <c r="C1693" t="n">
        <v>63</v>
      </c>
      <c r="D1693" t="n">
        <v>20</v>
      </c>
      <c r="E1693" t="s">
        <v>330</v>
      </c>
      <c r="F1693" t="n">
        <v>3201</v>
      </c>
      <c r="G1693" t="s">
        <v>331</v>
      </c>
      <c r="H1693" t="s">
        <v>255</v>
      </c>
      <c r="I1693" t="n">
        <v>500</v>
      </c>
      <c r="J1693" t="n">
        <v>145</v>
      </c>
      <c r="K1693" t="s">
        <v>323</v>
      </c>
      <c r="L1693" t="n">
        <v>270</v>
      </c>
      <c r="M1693" t="n">
        <v>0.13</v>
      </c>
      <c r="N1693" t="n">
        <v>32.5</v>
      </c>
      <c r="O1693" t="s">
        <v>253</v>
      </c>
      <c r="P1693" t="s">
        <v>254</v>
      </c>
      <c r="Q1693" t="s">
        <v>254</v>
      </c>
      <c r="R1693" t="n">
        <v>15</v>
      </c>
      <c r="S1693" t="s">
        <v>255</v>
      </c>
      <c r="T1693" t="n">
        <v>5</v>
      </c>
    </row>
    <row r="1694" spans="1:20">
      <c r="A1694" t="n">
        <v>109</v>
      </c>
      <c r="B1694" t="s">
        <v>248</v>
      </c>
      <c r="C1694" t="n">
        <v>64</v>
      </c>
      <c r="D1694" t="n">
        <v>20</v>
      </c>
      <c r="E1694" t="s">
        <v>330</v>
      </c>
      <c r="F1694" t="n">
        <v>3201</v>
      </c>
      <c r="G1694" t="s">
        <v>331</v>
      </c>
      <c r="H1694" t="s">
        <v>255</v>
      </c>
      <c r="I1694" t="n">
        <v>500</v>
      </c>
      <c r="J1694" t="n">
        <v>945</v>
      </c>
      <c r="K1694" t="s">
        <v>304</v>
      </c>
      <c r="L1694" t="n">
        <v>609</v>
      </c>
      <c r="M1694" t="n">
        <v>0.07000000000000001</v>
      </c>
      <c r="N1694" t="n">
        <v>35.9</v>
      </c>
      <c r="O1694" t="s">
        <v>253</v>
      </c>
      <c r="P1694" t="s">
        <v>254</v>
      </c>
      <c r="Q1694" t="s">
        <v>254</v>
      </c>
      <c r="R1694" t="n">
        <v>15</v>
      </c>
      <c r="S1694" t="s">
        <v>255</v>
      </c>
      <c r="T1694" t="n">
        <v>5</v>
      </c>
    </row>
    <row r="1695" spans="1:20">
      <c r="A1695" t="n">
        <v>109</v>
      </c>
      <c r="B1695" t="s">
        <v>248</v>
      </c>
      <c r="C1695" t="n">
        <v>65</v>
      </c>
      <c r="D1695" t="n">
        <v>20</v>
      </c>
      <c r="E1695" t="s">
        <v>330</v>
      </c>
      <c r="F1695" t="n">
        <v>3201</v>
      </c>
      <c r="G1695" t="s">
        <v>331</v>
      </c>
      <c r="H1695" t="s">
        <v>255</v>
      </c>
      <c r="I1695" t="n">
        <v>500</v>
      </c>
      <c r="J1695" t="n">
        <v>458</v>
      </c>
      <c r="K1695" t="s">
        <v>252</v>
      </c>
      <c r="L1695" t="n">
        <v>99</v>
      </c>
      <c r="M1695" t="n">
        <v>0.2</v>
      </c>
      <c r="N1695" t="n">
        <v>20.7</v>
      </c>
      <c r="O1695" t="s">
        <v>253</v>
      </c>
      <c r="P1695" t="s">
        <v>254</v>
      </c>
      <c r="Q1695" t="s">
        <v>254</v>
      </c>
      <c r="R1695" t="n">
        <v>15</v>
      </c>
      <c r="S1695" t="s">
        <v>255</v>
      </c>
      <c r="T1695" t="n">
        <v>5</v>
      </c>
    </row>
    <row r="1696" spans="1:20">
      <c r="A1696" t="n">
        <v>109</v>
      </c>
      <c r="B1696" t="s">
        <v>313</v>
      </c>
      <c r="C1696" t="n">
        <v>1</v>
      </c>
      <c r="D1696" t="n">
        <v>20</v>
      </c>
      <c r="E1696" t="s">
        <v>330</v>
      </c>
      <c r="F1696" t="n">
        <v>3201</v>
      </c>
      <c r="G1696" t="s">
        <v>331</v>
      </c>
      <c r="H1696" t="s">
        <v>255</v>
      </c>
      <c r="I1696" t="n">
        <v>500</v>
      </c>
      <c r="J1696" t="n">
        <v>160</v>
      </c>
      <c r="K1696" t="s">
        <v>280</v>
      </c>
      <c r="L1696" t="n">
        <v>681</v>
      </c>
      <c r="M1696" t="n">
        <v>0.01</v>
      </c>
      <c r="N1696" t="n">
        <v>55.7</v>
      </c>
      <c r="O1696" t="s">
        <v>313</v>
      </c>
      <c r="P1696" t="s">
        <v>275</v>
      </c>
      <c r="Q1696" t="s">
        <v>275</v>
      </c>
      <c r="R1696" t="n">
        <v>15</v>
      </c>
      <c r="S1696" t="s">
        <v>255</v>
      </c>
      <c r="T1696" t="n">
        <v>5</v>
      </c>
    </row>
    <row r="1697" spans="1:20">
      <c r="A1697" t="n">
        <v>109</v>
      </c>
      <c r="B1697" t="s">
        <v>313</v>
      </c>
      <c r="C1697" t="n">
        <v>2</v>
      </c>
      <c r="D1697" t="n">
        <v>20</v>
      </c>
      <c r="E1697" t="s">
        <v>330</v>
      </c>
      <c r="F1697" t="n">
        <v>3201</v>
      </c>
      <c r="G1697" t="s">
        <v>331</v>
      </c>
      <c r="H1697" t="s">
        <v>255</v>
      </c>
      <c r="I1697" t="n">
        <v>500</v>
      </c>
      <c r="J1697" t="n">
        <v>458</v>
      </c>
      <c r="K1697" t="s">
        <v>252</v>
      </c>
      <c r="L1697" t="n">
        <v>180</v>
      </c>
      <c r="M1697" t="n">
        <v>0.05</v>
      </c>
      <c r="N1697" t="n">
        <v>35.9</v>
      </c>
      <c r="O1697" t="s">
        <v>313</v>
      </c>
      <c r="P1697" t="s">
        <v>275</v>
      </c>
      <c r="Q1697" t="s">
        <v>275</v>
      </c>
      <c r="R1697" t="n">
        <v>15</v>
      </c>
      <c r="S1697" t="s">
        <v>255</v>
      </c>
      <c r="T1697" t="n">
        <v>5</v>
      </c>
    </row>
    <row r="1698" spans="1:20">
      <c r="A1698" t="n">
        <v>109</v>
      </c>
      <c r="B1698" t="s">
        <v>313</v>
      </c>
      <c r="C1698" t="n">
        <v>3</v>
      </c>
      <c r="D1698" t="n">
        <v>20</v>
      </c>
      <c r="E1698" t="s">
        <v>330</v>
      </c>
      <c r="F1698" t="n">
        <v>3201</v>
      </c>
      <c r="G1698" t="s">
        <v>331</v>
      </c>
      <c r="H1698" t="s">
        <v>255</v>
      </c>
      <c r="I1698" t="n">
        <v>500</v>
      </c>
      <c r="J1698" t="n">
        <v>458</v>
      </c>
      <c r="K1698" t="s">
        <v>252</v>
      </c>
      <c r="L1698" t="n">
        <v>171</v>
      </c>
      <c r="M1698" t="n">
        <v>0.09</v>
      </c>
      <c r="N1698" t="n">
        <v>34.3</v>
      </c>
      <c r="O1698" t="s">
        <v>313</v>
      </c>
      <c r="P1698" t="s">
        <v>275</v>
      </c>
      <c r="Q1698" t="s">
        <v>275</v>
      </c>
      <c r="R1698" t="n">
        <v>15</v>
      </c>
      <c r="S1698" t="s">
        <v>255</v>
      </c>
      <c r="T1698" t="n">
        <v>5</v>
      </c>
    </row>
    <row r="1699" spans="1:20">
      <c r="A1699" t="n">
        <v>109</v>
      </c>
      <c r="B1699" t="s">
        <v>313</v>
      </c>
      <c r="C1699" t="n">
        <v>4</v>
      </c>
      <c r="D1699" t="n">
        <v>20</v>
      </c>
      <c r="E1699" t="s">
        <v>330</v>
      </c>
      <c r="F1699" t="n">
        <v>3201</v>
      </c>
      <c r="G1699" t="s">
        <v>331</v>
      </c>
      <c r="H1699" t="s">
        <v>255</v>
      </c>
      <c r="I1699" t="n">
        <v>500</v>
      </c>
      <c r="J1699" t="n">
        <v>458</v>
      </c>
      <c r="K1699" t="s">
        <v>252</v>
      </c>
      <c r="L1699" t="n">
        <v>151</v>
      </c>
      <c r="M1699" t="n">
        <v>0.24</v>
      </c>
      <c r="N1699" t="n">
        <v>20.5</v>
      </c>
      <c r="O1699" t="s">
        <v>313</v>
      </c>
      <c r="P1699" t="s">
        <v>275</v>
      </c>
      <c r="Q1699" t="s">
        <v>275</v>
      </c>
      <c r="R1699" t="n">
        <v>15</v>
      </c>
      <c r="S1699" t="s">
        <v>255</v>
      </c>
      <c r="T1699" t="n">
        <v>5</v>
      </c>
    </row>
    <row r="1700" spans="1:20">
      <c r="A1700" t="n">
        <v>109</v>
      </c>
      <c r="B1700" t="s">
        <v>313</v>
      </c>
      <c r="C1700" t="n">
        <v>5</v>
      </c>
      <c r="D1700" t="n">
        <v>20</v>
      </c>
      <c r="E1700" t="s">
        <v>330</v>
      </c>
      <c r="F1700" t="n">
        <v>3201</v>
      </c>
      <c r="G1700" t="s">
        <v>331</v>
      </c>
      <c r="H1700" t="s">
        <v>255</v>
      </c>
      <c r="I1700" t="n">
        <v>500</v>
      </c>
      <c r="J1700" t="n">
        <v>458</v>
      </c>
      <c r="K1700" t="s">
        <v>252</v>
      </c>
      <c r="L1700" t="n">
        <v>150</v>
      </c>
      <c r="M1700" t="n">
        <v>0.02</v>
      </c>
      <c r="N1700" t="n">
        <v>45.4</v>
      </c>
      <c r="O1700" t="s">
        <v>313</v>
      </c>
      <c r="P1700" t="s">
        <v>275</v>
      </c>
      <c r="Q1700" t="s">
        <v>275</v>
      </c>
      <c r="R1700" t="n">
        <v>15</v>
      </c>
      <c r="S1700" t="s">
        <v>255</v>
      </c>
      <c r="T1700" t="n">
        <v>5</v>
      </c>
    </row>
    <row r="1701" spans="1:20">
      <c r="A1701" t="n">
        <v>109</v>
      </c>
      <c r="B1701" t="s">
        <v>258</v>
      </c>
      <c r="C1701" t="n">
        <v>1</v>
      </c>
      <c r="D1701" t="n">
        <v>216</v>
      </c>
      <c r="E1701" t="s">
        <v>333</v>
      </c>
      <c r="F1701" t="n">
        <v>3201</v>
      </c>
      <c r="G1701" t="s">
        <v>331</v>
      </c>
      <c r="H1701" t="s">
        <v>255</v>
      </c>
      <c r="I1701" t="n">
        <v>500</v>
      </c>
      <c r="J1701" t="n">
        <v>515</v>
      </c>
      <c r="K1701" t="s">
        <v>337</v>
      </c>
      <c r="L1701" t="n">
        <v>300</v>
      </c>
      <c r="M1701" t="n">
        <v>0</v>
      </c>
      <c r="N1701" t="n">
        <v>0</v>
      </c>
    </row>
    <row r="1702" spans="1:20">
      <c r="A1702" t="n">
        <v>110</v>
      </c>
      <c r="B1702" t="s">
        <v>248</v>
      </c>
      <c r="C1702" t="n">
        <v>61</v>
      </c>
      <c r="D1702" t="n">
        <v>20</v>
      </c>
      <c r="E1702" t="s">
        <v>330</v>
      </c>
      <c r="F1702" t="n">
        <v>3201</v>
      </c>
      <c r="G1702" t="s">
        <v>331</v>
      </c>
      <c r="H1702" t="s">
        <v>255</v>
      </c>
      <c r="I1702" t="n">
        <v>500</v>
      </c>
      <c r="J1702" t="n">
        <v>945</v>
      </c>
      <c r="K1702" t="s">
        <v>304</v>
      </c>
      <c r="L1702" t="n">
        <v>628</v>
      </c>
      <c r="M1702" t="n">
        <v>0.07000000000000001</v>
      </c>
      <c r="N1702" t="n">
        <v>39.7</v>
      </c>
      <c r="O1702" t="s">
        <v>253</v>
      </c>
      <c r="P1702" t="s">
        <v>254</v>
      </c>
      <c r="Q1702" t="s">
        <v>254</v>
      </c>
      <c r="R1702" t="n">
        <v>15</v>
      </c>
      <c r="S1702" t="s">
        <v>255</v>
      </c>
      <c r="T1702" t="n">
        <v>5</v>
      </c>
    </row>
    <row r="1703" spans="1:20">
      <c r="A1703" t="n">
        <v>110</v>
      </c>
      <c r="B1703" t="s">
        <v>248</v>
      </c>
      <c r="C1703" t="n">
        <v>62</v>
      </c>
      <c r="D1703" t="n">
        <v>20</v>
      </c>
      <c r="E1703" t="s">
        <v>330</v>
      </c>
      <c r="F1703" t="n">
        <v>3201</v>
      </c>
      <c r="G1703" t="s">
        <v>331</v>
      </c>
      <c r="H1703" t="s">
        <v>255</v>
      </c>
      <c r="I1703" t="n">
        <v>500</v>
      </c>
      <c r="J1703" t="n">
        <v>945</v>
      </c>
      <c r="K1703" t="s">
        <v>304</v>
      </c>
      <c r="L1703" t="n">
        <v>641</v>
      </c>
      <c r="M1703" t="n">
        <v>0.07000000000000001</v>
      </c>
      <c r="N1703" t="n">
        <v>35.7</v>
      </c>
      <c r="O1703" t="s">
        <v>253</v>
      </c>
      <c r="P1703" t="s">
        <v>254</v>
      </c>
      <c r="Q1703" t="s">
        <v>254</v>
      </c>
      <c r="R1703" t="n">
        <v>15</v>
      </c>
      <c r="S1703" t="s">
        <v>255</v>
      </c>
      <c r="T1703" t="n">
        <v>5</v>
      </c>
    </row>
    <row r="1704" spans="1:20">
      <c r="A1704" t="n">
        <v>110</v>
      </c>
      <c r="B1704" t="s">
        <v>248</v>
      </c>
      <c r="C1704" t="n">
        <v>71</v>
      </c>
      <c r="D1704" t="n">
        <v>511</v>
      </c>
      <c r="E1704" t="s">
        <v>339</v>
      </c>
      <c r="F1704" t="n">
        <v>3201</v>
      </c>
      <c r="G1704" t="s">
        <v>331</v>
      </c>
      <c r="H1704" t="s">
        <v>255</v>
      </c>
      <c r="I1704" t="n">
        <v>500</v>
      </c>
      <c r="J1704" t="n">
        <v>458</v>
      </c>
      <c r="K1704" t="s">
        <v>252</v>
      </c>
      <c r="L1704" t="n">
        <v>210</v>
      </c>
      <c r="M1704" t="n">
        <v>0.17</v>
      </c>
      <c r="N1704" t="n">
        <v>0</v>
      </c>
    </row>
    <row r="1705" spans="1:20">
      <c r="A1705" t="n">
        <v>110</v>
      </c>
      <c r="B1705" t="s">
        <v>313</v>
      </c>
      <c r="C1705" t="n">
        <v>1</v>
      </c>
      <c r="D1705" t="n">
        <v>20</v>
      </c>
      <c r="E1705" t="s">
        <v>330</v>
      </c>
      <c r="F1705" t="n">
        <v>3201</v>
      </c>
      <c r="G1705" t="s">
        <v>331</v>
      </c>
      <c r="H1705" t="s">
        <v>255</v>
      </c>
      <c r="I1705" t="n">
        <v>500</v>
      </c>
      <c r="J1705" t="n">
        <v>458</v>
      </c>
      <c r="K1705" t="s">
        <v>252</v>
      </c>
      <c r="L1705" t="n">
        <v>619</v>
      </c>
      <c r="M1705" t="n">
        <v>0.04</v>
      </c>
      <c r="N1705" t="n">
        <v>48.1</v>
      </c>
      <c r="O1705" t="s">
        <v>313</v>
      </c>
      <c r="P1705" t="s">
        <v>275</v>
      </c>
      <c r="Q1705" t="s">
        <v>275</v>
      </c>
      <c r="R1705" t="n">
        <v>15</v>
      </c>
      <c r="S1705" t="s">
        <v>255</v>
      </c>
      <c r="T1705" t="n">
        <v>5</v>
      </c>
    </row>
    <row r="1706" spans="1:20">
      <c r="A1706" t="n">
        <v>110</v>
      </c>
      <c r="B1706" t="s">
        <v>313</v>
      </c>
      <c r="C1706" t="n">
        <v>2</v>
      </c>
      <c r="D1706" t="n">
        <v>20</v>
      </c>
      <c r="E1706" t="s">
        <v>330</v>
      </c>
      <c r="F1706" t="n">
        <v>3201</v>
      </c>
      <c r="G1706" t="s">
        <v>331</v>
      </c>
      <c r="H1706" t="s">
        <v>255</v>
      </c>
      <c r="I1706" t="n">
        <v>500</v>
      </c>
      <c r="J1706" t="n">
        <v>580</v>
      </c>
      <c r="K1706" t="s">
        <v>270</v>
      </c>
      <c r="L1706" t="n">
        <v>418</v>
      </c>
      <c r="M1706" t="n">
        <v>0.09</v>
      </c>
      <c r="N1706" t="n">
        <v>33</v>
      </c>
      <c r="O1706" t="s">
        <v>313</v>
      </c>
      <c r="P1706" t="s">
        <v>275</v>
      </c>
      <c r="Q1706" t="s">
        <v>275</v>
      </c>
      <c r="R1706" t="n">
        <v>15</v>
      </c>
      <c r="S1706" t="s">
        <v>255</v>
      </c>
      <c r="T1706" t="n">
        <v>5</v>
      </c>
    </row>
    <row r="1707" spans="1:20">
      <c r="A1707" t="n">
        <v>110</v>
      </c>
      <c r="B1707" t="s">
        <v>313</v>
      </c>
      <c r="C1707" t="n">
        <v>3</v>
      </c>
      <c r="D1707" t="n">
        <v>20</v>
      </c>
      <c r="E1707" t="s">
        <v>330</v>
      </c>
      <c r="F1707" t="n">
        <v>3201</v>
      </c>
      <c r="G1707" t="s">
        <v>331</v>
      </c>
      <c r="H1707" t="s">
        <v>255</v>
      </c>
      <c r="I1707" t="n">
        <v>500</v>
      </c>
      <c r="J1707" t="n">
        <v>458</v>
      </c>
      <c r="K1707" t="s">
        <v>252</v>
      </c>
      <c r="L1707" t="n">
        <v>273</v>
      </c>
      <c r="M1707" t="n">
        <v>0.1</v>
      </c>
      <c r="N1707" t="n">
        <v>33.9</v>
      </c>
      <c r="O1707" t="s">
        <v>313</v>
      </c>
      <c r="P1707" t="s">
        <v>275</v>
      </c>
      <c r="Q1707" t="s">
        <v>275</v>
      </c>
      <c r="R1707" t="n">
        <v>15</v>
      </c>
      <c r="S1707" t="s">
        <v>255</v>
      </c>
      <c r="T1707" t="n">
        <v>5</v>
      </c>
    </row>
    <row r="1708" spans="1:20">
      <c r="A1708" t="n">
        <v>110</v>
      </c>
      <c r="B1708" t="s">
        <v>258</v>
      </c>
      <c r="C1708" t="n">
        <v>1</v>
      </c>
      <c r="D1708" t="n">
        <v>216</v>
      </c>
      <c r="E1708" t="s">
        <v>333</v>
      </c>
      <c r="F1708" t="n">
        <v>3201</v>
      </c>
      <c r="G1708" t="s">
        <v>331</v>
      </c>
      <c r="H1708" t="s">
        <v>255</v>
      </c>
      <c r="I1708" t="n">
        <v>500</v>
      </c>
      <c r="J1708" t="n">
        <v>515</v>
      </c>
      <c r="K1708" t="s">
        <v>337</v>
      </c>
      <c r="L1708" t="n">
        <v>300</v>
      </c>
      <c r="M1708" t="n">
        <v>0</v>
      </c>
      <c r="N1708" t="n">
        <v>0</v>
      </c>
    </row>
    <row r="1709" spans="1:20">
      <c r="A1709" t="n">
        <v>111</v>
      </c>
      <c r="B1709" t="s">
        <v>248</v>
      </c>
      <c r="C1709" t="n">
        <v>48</v>
      </c>
      <c r="D1709" t="n">
        <v>20</v>
      </c>
      <c r="E1709" t="s">
        <v>330</v>
      </c>
      <c r="F1709" t="n">
        <v>3201</v>
      </c>
      <c r="G1709" t="s">
        <v>331</v>
      </c>
      <c r="H1709" t="s">
        <v>255</v>
      </c>
      <c r="I1709" t="n">
        <v>500</v>
      </c>
      <c r="J1709" t="n">
        <v>945</v>
      </c>
      <c r="K1709" t="s">
        <v>304</v>
      </c>
      <c r="L1709" t="n">
        <v>624</v>
      </c>
      <c r="M1709" t="n">
        <v>0.07000000000000001</v>
      </c>
      <c r="N1709" t="n">
        <v>35.9</v>
      </c>
      <c r="O1709" t="s">
        <v>253</v>
      </c>
      <c r="P1709" t="s">
        <v>254</v>
      </c>
      <c r="Q1709" t="s">
        <v>254</v>
      </c>
      <c r="R1709" t="n">
        <v>15</v>
      </c>
      <c r="S1709" t="s">
        <v>255</v>
      </c>
      <c r="T1709" t="n">
        <v>5</v>
      </c>
    </row>
    <row r="1710" spans="1:20">
      <c r="A1710" t="n">
        <v>111</v>
      </c>
      <c r="B1710" t="s">
        <v>248</v>
      </c>
      <c r="C1710" t="n">
        <v>49</v>
      </c>
      <c r="D1710" t="n">
        <v>20</v>
      </c>
      <c r="E1710" t="s">
        <v>330</v>
      </c>
      <c r="F1710" t="n">
        <v>3201</v>
      </c>
      <c r="G1710" t="s">
        <v>331</v>
      </c>
      <c r="H1710" t="s">
        <v>255</v>
      </c>
      <c r="I1710" t="n">
        <v>500</v>
      </c>
      <c r="J1710" t="n">
        <v>458</v>
      </c>
      <c r="K1710" t="s">
        <v>252</v>
      </c>
      <c r="L1710" t="n">
        <v>283</v>
      </c>
      <c r="M1710" t="n">
        <v>0.08</v>
      </c>
      <c r="N1710" t="n">
        <v>31.8</v>
      </c>
      <c r="O1710" t="s">
        <v>253</v>
      </c>
      <c r="P1710" t="s">
        <v>254</v>
      </c>
      <c r="Q1710" t="s">
        <v>254</v>
      </c>
      <c r="R1710" t="n">
        <v>15</v>
      </c>
      <c r="S1710" t="s">
        <v>255</v>
      </c>
      <c r="T1710" t="n">
        <v>5</v>
      </c>
    </row>
    <row r="1711" spans="1:20">
      <c r="A1711" t="n">
        <v>111</v>
      </c>
      <c r="B1711" t="s">
        <v>248</v>
      </c>
      <c r="C1711" t="n">
        <v>50</v>
      </c>
      <c r="D1711" t="n">
        <v>20</v>
      </c>
      <c r="E1711" t="s">
        <v>330</v>
      </c>
      <c r="F1711" t="n">
        <v>3201</v>
      </c>
      <c r="G1711" t="s">
        <v>331</v>
      </c>
      <c r="H1711" t="s">
        <v>255</v>
      </c>
      <c r="I1711" t="n">
        <v>500</v>
      </c>
      <c r="J1711" t="n">
        <v>875</v>
      </c>
      <c r="K1711" t="s">
        <v>327</v>
      </c>
      <c r="L1711" t="n">
        <v>381</v>
      </c>
      <c r="M1711" t="n">
        <v>0.05</v>
      </c>
      <c r="N1711" t="n">
        <v>41.6</v>
      </c>
      <c r="O1711" t="s">
        <v>253</v>
      </c>
      <c r="P1711" t="s">
        <v>254</v>
      </c>
      <c r="Q1711" t="s">
        <v>254</v>
      </c>
      <c r="R1711" t="n">
        <v>15</v>
      </c>
      <c r="S1711" t="s">
        <v>255</v>
      </c>
      <c r="T1711" t="n">
        <v>5</v>
      </c>
    </row>
    <row r="1712" spans="1:20">
      <c r="A1712" t="n">
        <v>111</v>
      </c>
      <c r="B1712" t="s">
        <v>313</v>
      </c>
      <c r="C1712" t="n">
        <v>1</v>
      </c>
      <c r="D1712" t="n">
        <v>20</v>
      </c>
      <c r="E1712" t="s">
        <v>330</v>
      </c>
      <c r="F1712" t="n">
        <v>3201</v>
      </c>
      <c r="G1712" t="s">
        <v>331</v>
      </c>
      <c r="H1712" t="s">
        <v>255</v>
      </c>
      <c r="I1712" t="n">
        <v>500</v>
      </c>
      <c r="J1712" t="n">
        <v>232</v>
      </c>
      <c r="K1712" t="s">
        <v>288</v>
      </c>
      <c r="L1712" t="n">
        <v>317</v>
      </c>
      <c r="M1712" t="n">
        <v>0.08</v>
      </c>
      <c r="N1712" t="n">
        <v>35.5</v>
      </c>
      <c r="O1712" t="s">
        <v>313</v>
      </c>
      <c r="P1712" t="s">
        <v>275</v>
      </c>
      <c r="Q1712" t="s">
        <v>275</v>
      </c>
      <c r="R1712" t="n">
        <v>15</v>
      </c>
      <c r="S1712" t="s">
        <v>255</v>
      </c>
      <c r="T1712" t="n">
        <v>5</v>
      </c>
    </row>
    <row r="1713" spans="1:20">
      <c r="A1713" t="n">
        <v>111</v>
      </c>
      <c r="B1713" t="s">
        <v>313</v>
      </c>
      <c r="C1713" t="n">
        <v>2</v>
      </c>
      <c r="D1713" t="n">
        <v>20</v>
      </c>
      <c r="E1713" t="s">
        <v>330</v>
      </c>
      <c r="F1713" t="n">
        <v>3201</v>
      </c>
      <c r="G1713" t="s">
        <v>331</v>
      </c>
      <c r="H1713" t="s">
        <v>255</v>
      </c>
      <c r="I1713" t="n">
        <v>500</v>
      </c>
      <c r="J1713" t="n">
        <v>458</v>
      </c>
      <c r="K1713" t="s">
        <v>252</v>
      </c>
      <c r="L1713" t="n">
        <v>356</v>
      </c>
      <c r="M1713" t="n">
        <v>0.03</v>
      </c>
      <c r="N1713" t="n">
        <v>47.8</v>
      </c>
      <c r="O1713" t="s">
        <v>313</v>
      </c>
      <c r="P1713" t="s">
        <v>275</v>
      </c>
      <c r="Q1713" t="s">
        <v>275</v>
      </c>
      <c r="R1713" t="n">
        <v>15</v>
      </c>
      <c r="S1713" t="s">
        <v>255</v>
      </c>
      <c r="T1713" t="n">
        <v>5</v>
      </c>
    </row>
    <row r="1714" spans="1:20">
      <c r="A1714" t="n">
        <v>111</v>
      </c>
      <c r="B1714" t="s">
        <v>313</v>
      </c>
      <c r="C1714" t="n">
        <v>3</v>
      </c>
      <c r="D1714" t="n">
        <v>20</v>
      </c>
      <c r="E1714" t="s">
        <v>330</v>
      </c>
      <c r="F1714" t="n">
        <v>3201</v>
      </c>
      <c r="G1714" t="s">
        <v>331</v>
      </c>
      <c r="H1714" t="s">
        <v>255</v>
      </c>
      <c r="I1714" t="n">
        <v>500</v>
      </c>
      <c r="J1714" t="n">
        <v>945</v>
      </c>
      <c r="K1714" t="s">
        <v>304</v>
      </c>
      <c r="L1714" t="n">
        <v>603</v>
      </c>
      <c r="M1714" t="n">
        <v>0.01</v>
      </c>
      <c r="N1714" t="n">
        <v>38.3</v>
      </c>
      <c r="O1714" t="s">
        <v>313</v>
      </c>
      <c r="P1714" t="s">
        <v>275</v>
      </c>
      <c r="Q1714" t="s">
        <v>275</v>
      </c>
      <c r="R1714" t="n">
        <v>15</v>
      </c>
      <c r="S1714" t="s">
        <v>255</v>
      </c>
      <c r="T1714" t="n">
        <v>5</v>
      </c>
    </row>
    <row r="1715" spans="1:20">
      <c r="A1715" t="n">
        <v>112</v>
      </c>
      <c r="B1715" t="s">
        <v>248</v>
      </c>
      <c r="C1715" t="n">
        <v>57</v>
      </c>
      <c r="D1715" t="n">
        <v>20</v>
      </c>
      <c r="E1715" t="s">
        <v>330</v>
      </c>
      <c r="F1715" t="n">
        <v>3201</v>
      </c>
      <c r="G1715" t="s">
        <v>331</v>
      </c>
      <c r="H1715" t="s">
        <v>255</v>
      </c>
      <c r="I1715" t="n">
        <v>500</v>
      </c>
      <c r="J1715" t="n">
        <v>945</v>
      </c>
      <c r="K1715" t="s">
        <v>304</v>
      </c>
      <c r="L1715" t="n">
        <v>397</v>
      </c>
      <c r="M1715" t="n">
        <v>0.08</v>
      </c>
      <c r="N1715" t="n">
        <v>30.5</v>
      </c>
      <c r="O1715" t="s">
        <v>253</v>
      </c>
      <c r="P1715" t="s">
        <v>254</v>
      </c>
      <c r="Q1715" t="s">
        <v>254</v>
      </c>
      <c r="R1715" t="n">
        <v>15</v>
      </c>
      <c r="S1715" t="s">
        <v>255</v>
      </c>
      <c r="T1715" t="n">
        <v>5</v>
      </c>
    </row>
    <row r="1716" spans="1:20">
      <c r="A1716" t="n">
        <v>112</v>
      </c>
      <c r="B1716" t="s">
        <v>248</v>
      </c>
      <c r="C1716" t="n">
        <v>58</v>
      </c>
      <c r="D1716" t="n">
        <v>20</v>
      </c>
      <c r="E1716" t="s">
        <v>330</v>
      </c>
      <c r="F1716" t="n">
        <v>3201</v>
      </c>
      <c r="G1716" t="s">
        <v>331</v>
      </c>
      <c r="H1716" t="s">
        <v>255</v>
      </c>
      <c r="I1716" t="n">
        <v>500</v>
      </c>
      <c r="J1716" t="n">
        <v>458</v>
      </c>
      <c r="K1716" t="s">
        <v>252</v>
      </c>
      <c r="L1716" t="n">
        <v>260</v>
      </c>
      <c r="M1716" t="n">
        <v>0.08</v>
      </c>
      <c r="N1716" t="n">
        <v>31.8</v>
      </c>
      <c r="O1716" t="s">
        <v>253</v>
      </c>
      <c r="P1716" t="s">
        <v>254</v>
      </c>
      <c r="Q1716" t="s">
        <v>254</v>
      </c>
      <c r="R1716" t="n">
        <v>15</v>
      </c>
      <c r="S1716" t="s">
        <v>255</v>
      </c>
      <c r="T1716" t="n">
        <v>5</v>
      </c>
    </row>
    <row r="1717" spans="1:20">
      <c r="A1717" t="n">
        <v>112</v>
      </c>
      <c r="B1717" t="s">
        <v>248</v>
      </c>
      <c r="C1717" t="n">
        <v>59</v>
      </c>
      <c r="D1717" t="n">
        <v>20</v>
      </c>
      <c r="E1717" t="s">
        <v>330</v>
      </c>
      <c r="F1717" t="n">
        <v>3201</v>
      </c>
      <c r="G1717" t="s">
        <v>331</v>
      </c>
      <c r="H1717" t="s">
        <v>255</v>
      </c>
      <c r="I1717" t="n">
        <v>500</v>
      </c>
      <c r="J1717" t="n">
        <v>458</v>
      </c>
      <c r="K1717" t="s">
        <v>252</v>
      </c>
      <c r="L1717" t="n">
        <v>218</v>
      </c>
      <c r="M1717" t="n">
        <v>0.09</v>
      </c>
      <c r="N1717" t="n">
        <v>34.3</v>
      </c>
      <c r="O1717" t="s">
        <v>253</v>
      </c>
      <c r="P1717" t="s">
        <v>254</v>
      </c>
      <c r="Q1717" t="s">
        <v>254</v>
      </c>
      <c r="R1717" t="n">
        <v>15</v>
      </c>
      <c r="S1717" t="s">
        <v>255</v>
      </c>
      <c r="T1717" t="n">
        <v>5</v>
      </c>
    </row>
    <row r="1718" spans="1:20">
      <c r="A1718" t="n">
        <v>112</v>
      </c>
      <c r="B1718" t="s">
        <v>248</v>
      </c>
      <c r="C1718" t="n">
        <v>60</v>
      </c>
      <c r="D1718" t="n">
        <v>20</v>
      </c>
      <c r="E1718" t="s">
        <v>330</v>
      </c>
      <c r="F1718" t="n">
        <v>3201</v>
      </c>
      <c r="G1718" t="s">
        <v>331</v>
      </c>
      <c r="H1718" t="s">
        <v>255</v>
      </c>
      <c r="I1718" t="n">
        <v>500</v>
      </c>
      <c r="J1718" t="n">
        <v>580</v>
      </c>
      <c r="K1718" t="s">
        <v>270</v>
      </c>
      <c r="L1718" t="n">
        <v>153</v>
      </c>
      <c r="M1718" t="n">
        <v>0.02</v>
      </c>
      <c r="N1718" t="n">
        <v>45.9</v>
      </c>
      <c r="O1718" t="s">
        <v>253</v>
      </c>
      <c r="P1718" t="s">
        <v>254</v>
      </c>
      <c r="Q1718" t="s">
        <v>254</v>
      </c>
      <c r="R1718" t="n">
        <v>15</v>
      </c>
      <c r="S1718" t="s">
        <v>255</v>
      </c>
      <c r="T1718" t="n">
        <v>5</v>
      </c>
    </row>
    <row r="1719" spans="1:20">
      <c r="A1719" t="n">
        <v>112</v>
      </c>
      <c r="B1719" t="s">
        <v>248</v>
      </c>
      <c r="C1719" t="n">
        <v>75</v>
      </c>
      <c r="D1719" t="n">
        <v>213</v>
      </c>
      <c r="E1719" t="s">
        <v>341</v>
      </c>
      <c r="F1719" t="n">
        <v>3201</v>
      </c>
      <c r="G1719" t="s">
        <v>331</v>
      </c>
      <c r="H1719" t="s">
        <v>255</v>
      </c>
      <c r="I1719" t="n">
        <v>500</v>
      </c>
      <c r="J1719" t="n">
        <v>160</v>
      </c>
      <c r="K1719" t="s">
        <v>280</v>
      </c>
      <c r="L1719" t="n">
        <v>3</v>
      </c>
      <c r="M1719" t="n">
        <v>0</v>
      </c>
      <c r="N1719" t="n">
        <v>0</v>
      </c>
    </row>
    <row r="1720" spans="1:20">
      <c r="A1720" t="n">
        <v>112</v>
      </c>
      <c r="B1720" t="s">
        <v>313</v>
      </c>
      <c r="C1720" t="n">
        <v>1</v>
      </c>
      <c r="D1720" t="n">
        <v>20</v>
      </c>
      <c r="E1720" t="s">
        <v>330</v>
      </c>
      <c r="F1720" t="n">
        <v>3201</v>
      </c>
      <c r="G1720" t="s">
        <v>331</v>
      </c>
      <c r="H1720" t="s">
        <v>255</v>
      </c>
      <c r="I1720" t="n">
        <v>500</v>
      </c>
      <c r="J1720" t="n">
        <v>160</v>
      </c>
      <c r="K1720" t="s">
        <v>280</v>
      </c>
      <c r="L1720" t="n">
        <v>638</v>
      </c>
      <c r="M1720" t="n">
        <v>0.02</v>
      </c>
      <c r="N1720" t="n">
        <v>47.6</v>
      </c>
      <c r="O1720" t="s">
        <v>313</v>
      </c>
      <c r="P1720" t="s">
        <v>275</v>
      </c>
      <c r="Q1720" t="s">
        <v>275</v>
      </c>
      <c r="R1720" t="n">
        <v>15</v>
      </c>
      <c r="S1720" t="s">
        <v>255</v>
      </c>
      <c r="T1720" t="n">
        <v>5</v>
      </c>
    </row>
    <row r="1721" spans="1:20">
      <c r="A1721" t="n">
        <v>112</v>
      </c>
      <c r="B1721" t="s">
        <v>313</v>
      </c>
      <c r="C1721" t="n">
        <v>2</v>
      </c>
      <c r="D1721" t="n">
        <v>20</v>
      </c>
      <c r="E1721" t="s">
        <v>330</v>
      </c>
      <c r="F1721" t="n">
        <v>3201</v>
      </c>
      <c r="G1721" t="s">
        <v>331</v>
      </c>
      <c r="H1721" t="s">
        <v>255</v>
      </c>
      <c r="I1721" t="n">
        <v>500</v>
      </c>
      <c r="J1721" t="n">
        <v>580</v>
      </c>
      <c r="K1721" t="s">
        <v>270</v>
      </c>
      <c r="L1721" t="n">
        <v>312</v>
      </c>
      <c r="M1721" t="n">
        <v>0.07000000000000001</v>
      </c>
      <c r="N1721" t="n">
        <v>36.7</v>
      </c>
      <c r="O1721" t="s">
        <v>313</v>
      </c>
      <c r="P1721" t="s">
        <v>275</v>
      </c>
      <c r="Q1721" t="s">
        <v>275</v>
      </c>
      <c r="R1721" t="n">
        <v>15</v>
      </c>
      <c r="S1721" t="s">
        <v>255</v>
      </c>
      <c r="T1721" t="n">
        <v>5</v>
      </c>
    </row>
    <row r="1722" spans="1:20">
      <c r="A1722" t="n">
        <v>112</v>
      </c>
      <c r="B1722" t="s">
        <v>313</v>
      </c>
      <c r="C1722" t="n">
        <v>3</v>
      </c>
      <c r="D1722" t="n">
        <v>20</v>
      </c>
      <c r="E1722" t="s">
        <v>330</v>
      </c>
      <c r="F1722" t="n">
        <v>3201</v>
      </c>
      <c r="G1722" t="s">
        <v>331</v>
      </c>
      <c r="H1722" t="s">
        <v>255</v>
      </c>
      <c r="I1722" t="n">
        <v>500</v>
      </c>
      <c r="J1722" t="n">
        <v>458</v>
      </c>
      <c r="K1722" t="s">
        <v>252</v>
      </c>
      <c r="L1722" t="n">
        <v>196</v>
      </c>
      <c r="M1722" t="n">
        <v>0.22</v>
      </c>
      <c r="N1722" t="n">
        <v>20.4</v>
      </c>
      <c r="O1722" t="s">
        <v>313</v>
      </c>
      <c r="P1722" t="s">
        <v>275</v>
      </c>
      <c r="Q1722" t="s">
        <v>275</v>
      </c>
      <c r="R1722" t="n">
        <v>15</v>
      </c>
      <c r="S1722" t="s">
        <v>255</v>
      </c>
      <c r="T1722" t="n">
        <v>5</v>
      </c>
    </row>
    <row r="1723" spans="1:20">
      <c r="A1723" t="n">
        <v>112</v>
      </c>
      <c r="B1723" t="s">
        <v>313</v>
      </c>
      <c r="C1723" t="n">
        <v>4</v>
      </c>
      <c r="D1723" t="n">
        <v>20</v>
      </c>
      <c r="E1723" t="s">
        <v>330</v>
      </c>
      <c r="F1723" t="n">
        <v>3201</v>
      </c>
      <c r="G1723" t="s">
        <v>331</v>
      </c>
      <c r="H1723" t="s">
        <v>255</v>
      </c>
      <c r="I1723" t="n">
        <v>500</v>
      </c>
      <c r="J1723" t="n">
        <v>458</v>
      </c>
      <c r="K1723" t="s">
        <v>252</v>
      </c>
      <c r="L1723" t="n">
        <v>150</v>
      </c>
      <c r="M1723" t="n">
        <v>0.11</v>
      </c>
      <c r="N1723" t="n">
        <v>34.3</v>
      </c>
      <c r="O1723" t="s">
        <v>313</v>
      </c>
      <c r="P1723" t="s">
        <v>275</v>
      </c>
      <c r="Q1723" t="s">
        <v>275</v>
      </c>
      <c r="R1723" t="n">
        <v>15</v>
      </c>
      <c r="S1723" t="s">
        <v>255</v>
      </c>
      <c r="T1723" t="n">
        <v>5</v>
      </c>
    </row>
    <row r="1724" spans="1:20">
      <c r="A1724" t="n">
        <v>112</v>
      </c>
      <c r="B1724" t="s">
        <v>313</v>
      </c>
      <c r="C1724" t="n">
        <v>5</v>
      </c>
      <c r="D1724" t="n">
        <v>20</v>
      </c>
      <c r="E1724" t="s">
        <v>330</v>
      </c>
      <c r="F1724" t="n">
        <v>3201</v>
      </c>
      <c r="G1724" t="s">
        <v>331</v>
      </c>
      <c r="H1724" t="s">
        <v>255</v>
      </c>
      <c r="I1724" t="n">
        <v>500</v>
      </c>
      <c r="J1724" t="n">
        <v>160</v>
      </c>
      <c r="K1724" t="s">
        <v>280</v>
      </c>
      <c r="L1724" t="n">
        <v>109</v>
      </c>
      <c r="M1724" t="n">
        <v>0.02</v>
      </c>
      <c r="N1724" t="n">
        <v>43.1</v>
      </c>
      <c r="O1724" t="s">
        <v>313</v>
      </c>
      <c r="P1724" t="s">
        <v>275</v>
      </c>
      <c r="Q1724" t="s">
        <v>275</v>
      </c>
      <c r="R1724" t="n">
        <v>15</v>
      </c>
      <c r="S1724" t="s">
        <v>255</v>
      </c>
      <c r="T1724" t="n">
        <v>5</v>
      </c>
    </row>
    <row r="1725" spans="1:20">
      <c r="A1725" t="n">
        <v>112</v>
      </c>
      <c r="B1725" t="s">
        <v>308</v>
      </c>
      <c r="C1725" t="n">
        <v>1</v>
      </c>
      <c r="D1725" t="n">
        <v>152</v>
      </c>
      <c r="E1725" t="s">
        <v>336</v>
      </c>
      <c r="F1725" t="n">
        <v>3201</v>
      </c>
      <c r="G1725" t="s">
        <v>331</v>
      </c>
      <c r="H1725" t="s">
        <v>255</v>
      </c>
      <c r="I1725" t="n">
        <v>500</v>
      </c>
      <c r="J1725" t="n">
        <v>260</v>
      </c>
      <c r="K1725" t="s">
        <v>272</v>
      </c>
      <c r="L1725" t="n">
        <v>90</v>
      </c>
      <c r="M1725" t="n">
        <v>0</v>
      </c>
      <c r="N1725" t="n">
        <v>0</v>
      </c>
    </row>
    <row r="1726" spans="1:20">
      <c r="A1726" t="n">
        <v>201</v>
      </c>
      <c r="B1726" t="s">
        <v>248</v>
      </c>
      <c r="C1726" t="n">
        <v>54</v>
      </c>
      <c r="D1726" t="n">
        <v>20</v>
      </c>
      <c r="E1726" t="s">
        <v>330</v>
      </c>
      <c r="F1726" t="n">
        <v>3201</v>
      </c>
      <c r="G1726" t="s">
        <v>331</v>
      </c>
      <c r="H1726" t="s">
        <v>255</v>
      </c>
      <c r="I1726" t="n">
        <v>500</v>
      </c>
      <c r="J1726" t="n">
        <v>945</v>
      </c>
      <c r="K1726" t="s">
        <v>304</v>
      </c>
      <c r="L1726" t="n">
        <v>486</v>
      </c>
      <c r="M1726" t="n">
        <v>0.07000000000000001</v>
      </c>
      <c r="N1726" t="n">
        <v>36.2</v>
      </c>
      <c r="O1726" t="s">
        <v>253</v>
      </c>
      <c r="P1726" t="s">
        <v>254</v>
      </c>
      <c r="Q1726" t="s">
        <v>254</v>
      </c>
      <c r="R1726" t="n">
        <v>15</v>
      </c>
      <c r="S1726" t="s">
        <v>255</v>
      </c>
      <c r="T1726" t="n">
        <v>5</v>
      </c>
    </row>
    <row r="1727" spans="1:20">
      <c r="A1727" t="n">
        <v>201</v>
      </c>
      <c r="B1727" t="s">
        <v>248</v>
      </c>
      <c r="C1727" t="n">
        <v>55</v>
      </c>
      <c r="D1727" t="n">
        <v>20</v>
      </c>
      <c r="E1727" t="s">
        <v>330</v>
      </c>
      <c r="F1727" t="n">
        <v>3201</v>
      </c>
      <c r="G1727" t="s">
        <v>331</v>
      </c>
      <c r="H1727" t="s">
        <v>255</v>
      </c>
      <c r="I1727" t="n">
        <v>500</v>
      </c>
      <c r="J1727" t="n">
        <v>458</v>
      </c>
      <c r="K1727" t="s">
        <v>252</v>
      </c>
      <c r="L1727" t="n">
        <v>195</v>
      </c>
      <c r="M1727" t="n">
        <v>0.09</v>
      </c>
      <c r="N1727" t="n">
        <v>33.8</v>
      </c>
      <c r="O1727" t="s">
        <v>253</v>
      </c>
      <c r="P1727" t="s">
        <v>254</v>
      </c>
      <c r="Q1727" t="s">
        <v>254</v>
      </c>
      <c r="R1727" t="n">
        <v>15</v>
      </c>
      <c r="S1727" t="s">
        <v>255</v>
      </c>
      <c r="T1727" t="n">
        <v>5</v>
      </c>
    </row>
    <row r="1728" spans="1:20">
      <c r="A1728" t="n">
        <v>201</v>
      </c>
      <c r="B1728" t="s">
        <v>248</v>
      </c>
      <c r="C1728" t="n">
        <v>56</v>
      </c>
      <c r="D1728" t="n">
        <v>20</v>
      </c>
      <c r="E1728" t="s">
        <v>330</v>
      </c>
      <c r="F1728" t="n">
        <v>3201</v>
      </c>
      <c r="G1728" t="s">
        <v>331</v>
      </c>
      <c r="H1728" t="s">
        <v>255</v>
      </c>
      <c r="I1728" t="n">
        <v>500</v>
      </c>
      <c r="J1728" t="n">
        <v>580</v>
      </c>
      <c r="K1728" t="s">
        <v>270</v>
      </c>
      <c r="L1728" t="n">
        <v>126</v>
      </c>
      <c r="M1728" t="n">
        <v>0.02</v>
      </c>
      <c r="N1728" t="n">
        <v>45.9</v>
      </c>
      <c r="O1728" t="s">
        <v>253</v>
      </c>
      <c r="P1728" t="s">
        <v>254</v>
      </c>
      <c r="Q1728" t="s">
        <v>254</v>
      </c>
      <c r="R1728" t="n">
        <v>15</v>
      </c>
      <c r="S1728" t="s">
        <v>255</v>
      </c>
      <c r="T1728" t="n">
        <v>5</v>
      </c>
    </row>
    <row r="1729" spans="1:20">
      <c r="A1729" t="n">
        <v>201</v>
      </c>
      <c r="B1729" t="s">
        <v>248</v>
      </c>
      <c r="C1729" t="n">
        <v>57</v>
      </c>
      <c r="D1729" t="n">
        <v>20</v>
      </c>
      <c r="E1729" t="s">
        <v>330</v>
      </c>
      <c r="F1729" t="n">
        <v>3201</v>
      </c>
      <c r="G1729" t="s">
        <v>331</v>
      </c>
      <c r="H1729" t="s">
        <v>255</v>
      </c>
      <c r="I1729" t="n">
        <v>500</v>
      </c>
      <c r="J1729" t="n">
        <v>458</v>
      </c>
      <c r="K1729" t="s">
        <v>252</v>
      </c>
      <c r="L1729" t="n">
        <v>168</v>
      </c>
      <c r="M1729" t="n">
        <v>0.09</v>
      </c>
      <c r="N1729" t="n">
        <v>34.3</v>
      </c>
      <c r="O1729" t="s">
        <v>253</v>
      </c>
      <c r="P1729" t="s">
        <v>254</v>
      </c>
      <c r="Q1729" t="s">
        <v>254</v>
      </c>
      <c r="R1729" t="n">
        <v>15</v>
      </c>
      <c r="S1729" t="s">
        <v>255</v>
      </c>
      <c r="T1729" t="n">
        <v>5</v>
      </c>
    </row>
    <row r="1730" spans="1:20">
      <c r="A1730" t="n">
        <v>201</v>
      </c>
      <c r="B1730" t="s">
        <v>313</v>
      </c>
      <c r="C1730" t="n">
        <v>1</v>
      </c>
      <c r="D1730" t="n">
        <v>20</v>
      </c>
      <c r="E1730" t="s">
        <v>330</v>
      </c>
      <c r="F1730" t="n">
        <v>3201</v>
      </c>
      <c r="G1730" t="s">
        <v>331</v>
      </c>
      <c r="H1730" t="s">
        <v>255</v>
      </c>
      <c r="I1730" t="n">
        <v>500</v>
      </c>
      <c r="J1730" t="n">
        <v>458</v>
      </c>
      <c r="K1730" t="s">
        <v>252</v>
      </c>
      <c r="L1730" t="n">
        <v>275</v>
      </c>
      <c r="M1730" t="n">
        <v>0.01</v>
      </c>
      <c r="N1730" t="n">
        <v>44.3</v>
      </c>
      <c r="O1730" t="s">
        <v>313</v>
      </c>
      <c r="P1730" t="s">
        <v>275</v>
      </c>
      <c r="Q1730" t="s">
        <v>275</v>
      </c>
      <c r="R1730" t="n">
        <v>15</v>
      </c>
      <c r="S1730" t="s">
        <v>255</v>
      </c>
      <c r="T1730" t="n">
        <v>5</v>
      </c>
    </row>
    <row r="1731" spans="1:20">
      <c r="A1731" t="n">
        <v>201</v>
      </c>
      <c r="B1731" t="s">
        <v>313</v>
      </c>
      <c r="C1731" t="n">
        <v>2</v>
      </c>
      <c r="D1731" t="n">
        <v>20</v>
      </c>
      <c r="E1731" t="s">
        <v>330</v>
      </c>
      <c r="F1731" t="n">
        <v>3201</v>
      </c>
      <c r="G1731" t="s">
        <v>331</v>
      </c>
      <c r="H1731" t="s">
        <v>255</v>
      </c>
      <c r="I1731" t="n">
        <v>500</v>
      </c>
      <c r="J1731" t="n">
        <v>458</v>
      </c>
      <c r="K1731" t="s">
        <v>252</v>
      </c>
      <c r="L1731" t="n">
        <v>387</v>
      </c>
      <c r="M1731" t="n">
        <v>0.02</v>
      </c>
      <c r="N1731" t="n">
        <v>45.4</v>
      </c>
      <c r="O1731" t="s">
        <v>313</v>
      </c>
      <c r="P1731" t="s">
        <v>275</v>
      </c>
      <c r="Q1731" t="s">
        <v>275</v>
      </c>
      <c r="R1731" t="n">
        <v>15</v>
      </c>
      <c r="S1731" t="s">
        <v>255</v>
      </c>
      <c r="T1731" t="n">
        <v>5</v>
      </c>
    </row>
    <row r="1732" spans="1:20">
      <c r="A1732" t="n">
        <v>201</v>
      </c>
      <c r="B1732" t="s">
        <v>313</v>
      </c>
      <c r="C1732" t="n">
        <v>3</v>
      </c>
      <c r="D1732" t="n">
        <v>20</v>
      </c>
      <c r="E1732" t="s">
        <v>330</v>
      </c>
      <c r="F1732" t="n">
        <v>3201</v>
      </c>
      <c r="G1732" t="s">
        <v>331</v>
      </c>
      <c r="H1732" t="s">
        <v>255</v>
      </c>
      <c r="I1732" t="n">
        <v>500</v>
      </c>
      <c r="J1732" t="n">
        <v>458</v>
      </c>
      <c r="K1732" t="s">
        <v>252</v>
      </c>
      <c r="L1732" t="n">
        <v>648</v>
      </c>
      <c r="M1732" t="n">
        <v>0.09</v>
      </c>
      <c r="N1732" t="n">
        <v>34.5</v>
      </c>
      <c r="O1732" t="s">
        <v>313</v>
      </c>
      <c r="P1732" t="s">
        <v>275</v>
      </c>
      <c r="Q1732" t="s">
        <v>275</v>
      </c>
      <c r="R1732" t="n">
        <v>15</v>
      </c>
      <c r="S1732" t="s">
        <v>255</v>
      </c>
      <c r="T1732" t="n">
        <v>5</v>
      </c>
    </row>
    <row r="1733" spans="1:20">
      <c r="A1733" t="n">
        <v>201</v>
      </c>
      <c r="B1733" t="s">
        <v>258</v>
      </c>
      <c r="C1733" t="n">
        <v>1</v>
      </c>
      <c r="D1733" t="n">
        <v>216</v>
      </c>
      <c r="E1733" t="s">
        <v>333</v>
      </c>
      <c r="F1733" t="n">
        <v>3201</v>
      </c>
      <c r="G1733" t="s">
        <v>331</v>
      </c>
      <c r="H1733" t="s">
        <v>255</v>
      </c>
      <c r="I1733" t="n">
        <v>500</v>
      </c>
      <c r="J1733" t="n">
        <v>515</v>
      </c>
      <c r="K1733" t="s">
        <v>337</v>
      </c>
      <c r="L1733" t="n">
        <v>108</v>
      </c>
      <c r="M1733" t="n">
        <v>0</v>
      </c>
      <c r="N1733" t="n">
        <v>0</v>
      </c>
    </row>
    <row r="1734" spans="1:20">
      <c r="A1734" t="n">
        <v>201</v>
      </c>
      <c r="B1734" t="s">
        <v>258</v>
      </c>
      <c r="C1734" t="n">
        <v>2</v>
      </c>
      <c r="D1734" t="n">
        <v>216</v>
      </c>
      <c r="E1734" t="s">
        <v>333</v>
      </c>
      <c r="F1734" t="n">
        <v>3201</v>
      </c>
      <c r="G1734" t="s">
        <v>331</v>
      </c>
      <c r="H1734" t="s">
        <v>255</v>
      </c>
      <c r="I1734" t="n">
        <v>500</v>
      </c>
      <c r="J1734" t="n">
        <v>515</v>
      </c>
      <c r="K1734" t="s">
        <v>337</v>
      </c>
      <c r="L1734" t="n">
        <v>297</v>
      </c>
      <c r="M1734" t="n">
        <v>0</v>
      </c>
      <c r="N1734" t="n">
        <v>0</v>
      </c>
    </row>
    <row r="1735" spans="1:20">
      <c r="A1735" t="n">
        <v>202</v>
      </c>
      <c r="B1735" t="s">
        <v>248</v>
      </c>
      <c r="C1735" t="n">
        <v>43</v>
      </c>
      <c r="D1735" t="n">
        <v>20</v>
      </c>
      <c r="E1735" t="s">
        <v>330</v>
      </c>
      <c r="F1735" t="n">
        <v>3201</v>
      </c>
      <c r="G1735" t="s">
        <v>331</v>
      </c>
      <c r="H1735" t="s">
        <v>255</v>
      </c>
      <c r="I1735" t="n">
        <v>500</v>
      </c>
      <c r="J1735" t="n">
        <v>458</v>
      </c>
      <c r="K1735" t="s">
        <v>252</v>
      </c>
      <c r="L1735" t="n">
        <v>469</v>
      </c>
      <c r="M1735" t="n">
        <v>0.07000000000000001</v>
      </c>
      <c r="N1735" t="n">
        <v>38.1</v>
      </c>
      <c r="O1735" t="s">
        <v>253</v>
      </c>
      <c r="P1735" t="s">
        <v>254</v>
      </c>
      <c r="Q1735" t="s">
        <v>254</v>
      </c>
      <c r="R1735" t="n">
        <v>15</v>
      </c>
      <c r="S1735" t="s">
        <v>255</v>
      </c>
      <c r="T1735" t="n">
        <v>5</v>
      </c>
    </row>
    <row r="1736" spans="1:20">
      <c r="A1736" t="n">
        <v>202</v>
      </c>
      <c r="B1736" t="s">
        <v>248</v>
      </c>
      <c r="C1736" t="n">
        <v>44</v>
      </c>
      <c r="D1736" t="n">
        <v>20</v>
      </c>
      <c r="E1736" t="s">
        <v>330</v>
      </c>
      <c r="F1736" t="n">
        <v>3201</v>
      </c>
      <c r="G1736" t="s">
        <v>331</v>
      </c>
      <c r="H1736" t="s">
        <v>255</v>
      </c>
      <c r="I1736" t="n">
        <v>500</v>
      </c>
      <c r="J1736" t="n">
        <v>458</v>
      </c>
      <c r="K1736" t="s">
        <v>252</v>
      </c>
      <c r="L1736" t="n">
        <v>246</v>
      </c>
      <c r="M1736" t="n">
        <v>0.09</v>
      </c>
      <c r="N1736" t="n">
        <v>34.7</v>
      </c>
      <c r="O1736" t="s">
        <v>253</v>
      </c>
      <c r="P1736" t="s">
        <v>254</v>
      </c>
      <c r="Q1736" t="s">
        <v>254</v>
      </c>
      <c r="R1736" t="n">
        <v>15</v>
      </c>
      <c r="S1736" t="s">
        <v>255</v>
      </c>
      <c r="T1736" t="n">
        <v>5</v>
      </c>
    </row>
    <row r="1737" spans="1:20">
      <c r="A1737" t="n">
        <v>202</v>
      </c>
      <c r="B1737" t="s">
        <v>248</v>
      </c>
      <c r="C1737" t="n">
        <v>45</v>
      </c>
      <c r="D1737" t="n">
        <v>20</v>
      </c>
      <c r="E1737" t="s">
        <v>330</v>
      </c>
      <c r="F1737" t="n">
        <v>3201</v>
      </c>
      <c r="G1737" t="s">
        <v>331</v>
      </c>
      <c r="H1737" t="s">
        <v>255</v>
      </c>
      <c r="I1737" t="n">
        <v>500</v>
      </c>
      <c r="J1737" t="n">
        <v>458</v>
      </c>
      <c r="K1737" t="s">
        <v>252</v>
      </c>
      <c r="L1737" t="n">
        <v>93</v>
      </c>
      <c r="M1737" t="n">
        <v>0.2</v>
      </c>
      <c r="N1737" t="n">
        <v>21.1</v>
      </c>
      <c r="O1737" t="s">
        <v>253</v>
      </c>
      <c r="P1737" t="s">
        <v>254</v>
      </c>
      <c r="Q1737" t="s">
        <v>254</v>
      </c>
      <c r="R1737" t="n">
        <v>15</v>
      </c>
      <c r="S1737" t="s">
        <v>255</v>
      </c>
      <c r="T1737" t="n">
        <v>5</v>
      </c>
    </row>
    <row r="1738" spans="1:20">
      <c r="A1738" t="n">
        <v>202</v>
      </c>
      <c r="B1738" t="s">
        <v>248</v>
      </c>
      <c r="C1738" t="n">
        <v>46</v>
      </c>
      <c r="D1738" t="n">
        <v>20</v>
      </c>
      <c r="E1738" t="s">
        <v>330</v>
      </c>
      <c r="F1738" t="n">
        <v>3201</v>
      </c>
      <c r="G1738" t="s">
        <v>331</v>
      </c>
      <c r="H1738" t="s">
        <v>255</v>
      </c>
      <c r="I1738" t="n">
        <v>500</v>
      </c>
      <c r="J1738" t="n">
        <v>458</v>
      </c>
      <c r="K1738" t="s">
        <v>252</v>
      </c>
      <c r="L1738" t="n">
        <v>359</v>
      </c>
      <c r="M1738" t="n">
        <v>0.09</v>
      </c>
      <c r="N1738" t="n">
        <v>34</v>
      </c>
      <c r="O1738" t="s">
        <v>253</v>
      </c>
      <c r="P1738" t="s">
        <v>254</v>
      </c>
      <c r="Q1738" t="s">
        <v>254</v>
      </c>
      <c r="R1738" t="n">
        <v>15</v>
      </c>
      <c r="S1738" t="s">
        <v>255</v>
      </c>
      <c r="T1738" t="n">
        <v>5</v>
      </c>
    </row>
    <row r="1739" spans="1:20">
      <c r="A1739" t="n">
        <v>202</v>
      </c>
      <c r="B1739" t="s">
        <v>248</v>
      </c>
      <c r="C1739" t="n">
        <v>47</v>
      </c>
      <c r="D1739" t="n">
        <v>20</v>
      </c>
      <c r="E1739" t="s">
        <v>330</v>
      </c>
      <c r="F1739" t="n">
        <v>3201</v>
      </c>
      <c r="G1739" t="s">
        <v>331</v>
      </c>
      <c r="H1739" t="s">
        <v>255</v>
      </c>
      <c r="I1739" t="n">
        <v>500</v>
      </c>
      <c r="J1739" t="n">
        <v>875</v>
      </c>
      <c r="K1739" t="s">
        <v>327</v>
      </c>
      <c r="L1739" t="n">
        <v>257</v>
      </c>
      <c r="M1739" t="n">
        <v>0.05</v>
      </c>
      <c r="N1739" t="n">
        <v>42.2</v>
      </c>
      <c r="O1739" t="s">
        <v>253</v>
      </c>
      <c r="P1739" t="s">
        <v>254</v>
      </c>
      <c r="Q1739" t="s">
        <v>254</v>
      </c>
      <c r="R1739" t="n">
        <v>15</v>
      </c>
      <c r="S1739" t="s">
        <v>255</v>
      </c>
      <c r="T1739" t="n">
        <v>5</v>
      </c>
    </row>
    <row r="1740" spans="1:20">
      <c r="A1740" t="n">
        <v>202</v>
      </c>
      <c r="B1740" t="s">
        <v>313</v>
      </c>
      <c r="C1740" t="n">
        <v>1</v>
      </c>
      <c r="D1740" t="n">
        <v>20</v>
      </c>
      <c r="E1740" t="s">
        <v>330</v>
      </c>
      <c r="F1740" t="n">
        <v>3201</v>
      </c>
      <c r="G1740" t="s">
        <v>331</v>
      </c>
      <c r="H1740" t="s">
        <v>255</v>
      </c>
      <c r="I1740" t="n">
        <v>500</v>
      </c>
      <c r="J1740" t="n">
        <v>458</v>
      </c>
      <c r="K1740" t="s">
        <v>252</v>
      </c>
      <c r="L1740" t="n">
        <v>281</v>
      </c>
      <c r="M1740" t="n">
        <v>0.11</v>
      </c>
      <c r="N1740" t="n">
        <v>30.8</v>
      </c>
      <c r="O1740" t="s">
        <v>313</v>
      </c>
      <c r="P1740" t="s">
        <v>275</v>
      </c>
      <c r="Q1740" t="s">
        <v>275</v>
      </c>
      <c r="R1740" t="n">
        <v>15</v>
      </c>
      <c r="S1740" t="s">
        <v>255</v>
      </c>
      <c r="T1740" t="n">
        <v>5</v>
      </c>
    </row>
    <row r="1741" spans="1:20">
      <c r="A1741" t="n">
        <v>202</v>
      </c>
      <c r="B1741" t="s">
        <v>313</v>
      </c>
      <c r="C1741" t="n">
        <v>2</v>
      </c>
      <c r="D1741" t="n">
        <v>20</v>
      </c>
      <c r="E1741" t="s">
        <v>330</v>
      </c>
      <c r="F1741" t="n">
        <v>3201</v>
      </c>
      <c r="G1741" t="s">
        <v>331</v>
      </c>
      <c r="H1741" t="s">
        <v>255</v>
      </c>
      <c r="I1741" t="n">
        <v>500</v>
      </c>
      <c r="J1741" t="n">
        <v>280</v>
      </c>
      <c r="K1741" t="s">
        <v>332</v>
      </c>
      <c r="L1741" t="n">
        <v>404</v>
      </c>
      <c r="M1741" t="n">
        <v>0.22</v>
      </c>
      <c r="N1741" t="n">
        <v>20.3</v>
      </c>
      <c r="O1741" t="s">
        <v>313</v>
      </c>
      <c r="P1741" t="s">
        <v>275</v>
      </c>
      <c r="Q1741" t="s">
        <v>275</v>
      </c>
      <c r="R1741" t="n">
        <v>15</v>
      </c>
      <c r="S1741" t="s">
        <v>255</v>
      </c>
      <c r="T1741" t="n">
        <v>5</v>
      </c>
    </row>
    <row r="1742" spans="1:20">
      <c r="A1742" t="n">
        <v>202</v>
      </c>
      <c r="B1742" t="s">
        <v>313</v>
      </c>
      <c r="C1742" t="n">
        <v>3</v>
      </c>
      <c r="D1742" t="n">
        <v>20</v>
      </c>
      <c r="E1742" t="s">
        <v>330</v>
      </c>
      <c r="F1742" t="n">
        <v>3201</v>
      </c>
      <c r="G1742" t="s">
        <v>331</v>
      </c>
      <c r="H1742" t="s">
        <v>255</v>
      </c>
      <c r="I1742" t="n">
        <v>500</v>
      </c>
      <c r="J1742" t="n">
        <v>160</v>
      </c>
      <c r="K1742" t="s">
        <v>280</v>
      </c>
      <c r="L1742" t="n">
        <v>651</v>
      </c>
      <c r="M1742" t="n">
        <v>0.04</v>
      </c>
      <c r="N1742" t="n">
        <v>48.2</v>
      </c>
      <c r="O1742" t="s">
        <v>313</v>
      </c>
      <c r="P1742" t="s">
        <v>275</v>
      </c>
      <c r="Q1742" t="s">
        <v>275</v>
      </c>
      <c r="R1742" t="n">
        <v>15</v>
      </c>
      <c r="S1742" t="s">
        <v>255</v>
      </c>
      <c r="T1742" t="n">
        <v>5</v>
      </c>
    </row>
    <row r="1743" spans="1:20">
      <c r="A1743" t="n">
        <v>203</v>
      </c>
      <c r="B1743" t="s">
        <v>248</v>
      </c>
      <c r="C1743" t="n">
        <v>59</v>
      </c>
      <c r="D1743" t="n">
        <v>20</v>
      </c>
      <c r="E1743" t="s">
        <v>330</v>
      </c>
      <c r="F1743" t="n">
        <v>3201</v>
      </c>
      <c r="G1743" t="s">
        <v>331</v>
      </c>
      <c r="H1743" t="s">
        <v>255</v>
      </c>
      <c r="I1743" t="n">
        <v>500</v>
      </c>
      <c r="J1743" t="n">
        <v>458</v>
      </c>
      <c r="K1743" t="s">
        <v>252</v>
      </c>
      <c r="L1743" t="n">
        <v>100</v>
      </c>
      <c r="M1743" t="n">
        <v>0.2</v>
      </c>
      <c r="N1743" t="n">
        <v>20.8</v>
      </c>
      <c r="O1743" t="s">
        <v>253</v>
      </c>
      <c r="P1743" t="s">
        <v>254</v>
      </c>
      <c r="Q1743" t="s">
        <v>254</v>
      </c>
      <c r="R1743" t="n">
        <v>15</v>
      </c>
      <c r="S1743" t="s">
        <v>255</v>
      </c>
      <c r="T1743" t="n">
        <v>5</v>
      </c>
    </row>
    <row r="1744" spans="1:20">
      <c r="A1744" t="n">
        <v>203</v>
      </c>
      <c r="B1744" t="s">
        <v>248</v>
      </c>
      <c r="C1744" t="n">
        <v>60</v>
      </c>
      <c r="D1744" t="n">
        <v>20</v>
      </c>
      <c r="E1744" t="s">
        <v>330</v>
      </c>
      <c r="F1744" t="n">
        <v>3201</v>
      </c>
      <c r="G1744" t="s">
        <v>331</v>
      </c>
      <c r="H1744" t="s">
        <v>255</v>
      </c>
      <c r="I1744" t="n">
        <v>500</v>
      </c>
      <c r="J1744" t="n">
        <v>458</v>
      </c>
      <c r="K1744" t="s">
        <v>252</v>
      </c>
      <c r="L1744" t="n">
        <v>457</v>
      </c>
      <c r="M1744" t="n">
        <v>0.09</v>
      </c>
      <c r="N1744" t="n">
        <v>31.9</v>
      </c>
      <c r="O1744" t="s">
        <v>253</v>
      </c>
      <c r="P1744" t="s">
        <v>254</v>
      </c>
      <c r="Q1744" t="s">
        <v>254</v>
      </c>
      <c r="R1744" t="n">
        <v>15</v>
      </c>
      <c r="S1744" t="s">
        <v>255</v>
      </c>
      <c r="T1744" t="n">
        <v>5</v>
      </c>
    </row>
    <row r="1745" spans="1:20">
      <c r="A1745" t="n">
        <v>203</v>
      </c>
      <c r="B1745" t="s">
        <v>248</v>
      </c>
      <c r="C1745" t="n">
        <v>61</v>
      </c>
      <c r="D1745" t="n">
        <v>20</v>
      </c>
      <c r="E1745" t="s">
        <v>330</v>
      </c>
      <c r="F1745" t="n">
        <v>3201</v>
      </c>
      <c r="G1745" t="s">
        <v>331</v>
      </c>
      <c r="H1745" t="s">
        <v>255</v>
      </c>
      <c r="I1745" t="n">
        <v>500</v>
      </c>
      <c r="J1745" t="n">
        <v>458</v>
      </c>
      <c r="K1745" t="s">
        <v>252</v>
      </c>
      <c r="L1745" t="n">
        <v>248</v>
      </c>
      <c r="M1745" t="n">
        <v>0.04</v>
      </c>
      <c r="N1745" t="n">
        <v>36.2</v>
      </c>
      <c r="O1745" t="s">
        <v>253</v>
      </c>
      <c r="P1745" t="s">
        <v>254</v>
      </c>
      <c r="Q1745" t="s">
        <v>254</v>
      </c>
      <c r="R1745" t="n">
        <v>15</v>
      </c>
      <c r="S1745" t="s">
        <v>255</v>
      </c>
      <c r="T1745" t="n">
        <v>5</v>
      </c>
    </row>
    <row r="1746" spans="1:20">
      <c r="A1746" t="n">
        <v>203</v>
      </c>
      <c r="B1746" t="s">
        <v>248</v>
      </c>
      <c r="C1746" t="n">
        <v>62</v>
      </c>
      <c r="D1746" t="n">
        <v>20</v>
      </c>
      <c r="E1746" t="s">
        <v>330</v>
      </c>
      <c r="F1746" t="n">
        <v>3201</v>
      </c>
      <c r="G1746" t="s">
        <v>331</v>
      </c>
      <c r="H1746" t="s">
        <v>255</v>
      </c>
      <c r="I1746" t="n">
        <v>500</v>
      </c>
      <c r="J1746" t="n">
        <v>945</v>
      </c>
      <c r="K1746" t="s">
        <v>304</v>
      </c>
      <c r="L1746" t="n">
        <v>613</v>
      </c>
      <c r="M1746" t="n">
        <v>0.05</v>
      </c>
      <c r="N1746" t="n">
        <v>39.2</v>
      </c>
      <c r="O1746" t="s">
        <v>253</v>
      </c>
      <c r="P1746" t="s">
        <v>254</v>
      </c>
      <c r="Q1746" t="s">
        <v>254</v>
      </c>
      <c r="R1746" t="n">
        <v>15</v>
      </c>
      <c r="S1746" t="s">
        <v>255</v>
      </c>
      <c r="T1746" t="n">
        <v>5</v>
      </c>
    </row>
    <row r="1747" spans="1:20">
      <c r="A1747" t="n">
        <v>203</v>
      </c>
      <c r="B1747" t="s">
        <v>248</v>
      </c>
      <c r="C1747" t="n">
        <v>63</v>
      </c>
      <c r="D1747" t="n">
        <v>20</v>
      </c>
      <c r="E1747" t="s">
        <v>330</v>
      </c>
      <c r="F1747" t="n">
        <v>3201</v>
      </c>
      <c r="G1747" t="s">
        <v>331</v>
      </c>
      <c r="H1747" t="s">
        <v>255</v>
      </c>
      <c r="I1747" t="n">
        <v>500</v>
      </c>
      <c r="J1747" t="n">
        <v>940</v>
      </c>
      <c r="K1747" t="s">
        <v>257</v>
      </c>
      <c r="L1747" t="n">
        <v>65</v>
      </c>
      <c r="M1747" t="n">
        <v>5.5</v>
      </c>
      <c r="N1747" t="n">
        <v>10.8</v>
      </c>
      <c r="O1747" t="s">
        <v>253</v>
      </c>
      <c r="P1747" t="s">
        <v>254</v>
      </c>
      <c r="Q1747" t="s">
        <v>254</v>
      </c>
      <c r="R1747" t="n">
        <v>15</v>
      </c>
      <c r="S1747" t="s">
        <v>255</v>
      </c>
      <c r="T1747" t="n">
        <v>5</v>
      </c>
    </row>
    <row r="1748" spans="1:20">
      <c r="A1748" t="n">
        <v>203</v>
      </c>
      <c r="B1748" t="s">
        <v>313</v>
      </c>
      <c r="C1748" t="n">
        <v>1</v>
      </c>
      <c r="D1748" t="n">
        <v>20</v>
      </c>
      <c r="E1748" t="s">
        <v>330</v>
      </c>
      <c r="F1748" t="n">
        <v>3201</v>
      </c>
      <c r="G1748" t="s">
        <v>331</v>
      </c>
      <c r="H1748" t="s">
        <v>255</v>
      </c>
      <c r="I1748" t="n">
        <v>500</v>
      </c>
      <c r="J1748" t="n">
        <v>458</v>
      </c>
      <c r="K1748" t="s">
        <v>252</v>
      </c>
      <c r="L1748" t="n">
        <v>302</v>
      </c>
      <c r="M1748" t="n">
        <v>0.21</v>
      </c>
      <c r="N1748" t="n">
        <v>20.5</v>
      </c>
      <c r="O1748" t="s">
        <v>313</v>
      </c>
      <c r="P1748" t="s">
        <v>275</v>
      </c>
      <c r="Q1748" t="s">
        <v>275</v>
      </c>
      <c r="R1748" t="n">
        <v>15</v>
      </c>
      <c r="S1748" t="s">
        <v>255</v>
      </c>
      <c r="T1748" t="n">
        <v>5</v>
      </c>
    </row>
    <row r="1749" spans="1:20">
      <c r="A1749" t="n">
        <v>203</v>
      </c>
      <c r="B1749" t="s">
        <v>313</v>
      </c>
      <c r="C1749" t="n">
        <v>2</v>
      </c>
      <c r="D1749" t="n">
        <v>20</v>
      </c>
      <c r="E1749" t="s">
        <v>330</v>
      </c>
      <c r="F1749" t="n">
        <v>3201</v>
      </c>
      <c r="G1749" t="s">
        <v>331</v>
      </c>
      <c r="H1749" t="s">
        <v>255</v>
      </c>
      <c r="I1749" t="n">
        <v>500</v>
      </c>
      <c r="J1749" t="n">
        <v>458</v>
      </c>
      <c r="K1749" t="s">
        <v>252</v>
      </c>
      <c r="L1749" t="n">
        <v>351</v>
      </c>
      <c r="M1749" t="n">
        <v>0.09</v>
      </c>
      <c r="N1749" t="n">
        <v>34.4</v>
      </c>
      <c r="O1749" t="s">
        <v>313</v>
      </c>
      <c r="P1749" t="s">
        <v>275</v>
      </c>
      <c r="Q1749" t="s">
        <v>275</v>
      </c>
      <c r="R1749" t="n">
        <v>15</v>
      </c>
      <c r="S1749" t="s">
        <v>255</v>
      </c>
      <c r="T1749" t="n">
        <v>5</v>
      </c>
    </row>
    <row r="1750" spans="1:20">
      <c r="A1750" t="n">
        <v>203</v>
      </c>
      <c r="B1750" t="s">
        <v>313</v>
      </c>
      <c r="C1750" t="n">
        <v>3</v>
      </c>
      <c r="D1750" t="n">
        <v>20</v>
      </c>
      <c r="E1750" t="s">
        <v>330</v>
      </c>
      <c r="F1750" t="n">
        <v>3201</v>
      </c>
      <c r="G1750" t="s">
        <v>331</v>
      </c>
      <c r="H1750" t="s">
        <v>255</v>
      </c>
      <c r="I1750" t="n">
        <v>500</v>
      </c>
      <c r="J1750" t="n">
        <v>160</v>
      </c>
      <c r="K1750" t="s">
        <v>280</v>
      </c>
      <c r="L1750" t="n">
        <v>650</v>
      </c>
      <c r="M1750" t="n">
        <v>0.03</v>
      </c>
      <c r="N1750" t="n">
        <v>48</v>
      </c>
      <c r="O1750" t="s">
        <v>313</v>
      </c>
      <c r="P1750" t="s">
        <v>275</v>
      </c>
      <c r="Q1750" t="s">
        <v>275</v>
      </c>
      <c r="R1750" t="n">
        <v>15</v>
      </c>
      <c r="S1750" t="s">
        <v>255</v>
      </c>
      <c r="T1750" t="n">
        <v>5</v>
      </c>
    </row>
    <row r="1751" spans="1:20">
      <c r="A1751" t="n">
        <v>203</v>
      </c>
      <c r="B1751" t="s">
        <v>258</v>
      </c>
      <c r="C1751" t="n">
        <v>1</v>
      </c>
      <c r="D1751" t="n">
        <v>216</v>
      </c>
      <c r="E1751" t="s">
        <v>333</v>
      </c>
      <c r="F1751" t="n">
        <v>3201</v>
      </c>
      <c r="G1751" t="s">
        <v>331</v>
      </c>
      <c r="H1751" t="s">
        <v>255</v>
      </c>
      <c r="I1751" t="n">
        <v>500</v>
      </c>
      <c r="J1751" t="n">
        <v>515</v>
      </c>
      <c r="K1751" t="s">
        <v>337</v>
      </c>
      <c r="L1751" t="n">
        <v>210</v>
      </c>
      <c r="M1751" t="n">
        <v>0</v>
      </c>
      <c r="N1751" t="n">
        <v>0</v>
      </c>
    </row>
    <row r="1752" spans="1:20">
      <c r="A1752" t="n">
        <v>204</v>
      </c>
      <c r="B1752" t="s">
        <v>248</v>
      </c>
      <c r="C1752" t="n">
        <v>58</v>
      </c>
      <c r="D1752" t="n">
        <v>20</v>
      </c>
      <c r="E1752" t="s">
        <v>330</v>
      </c>
      <c r="F1752" t="n">
        <v>3201</v>
      </c>
      <c r="G1752" t="s">
        <v>331</v>
      </c>
      <c r="H1752" t="s">
        <v>255</v>
      </c>
      <c r="I1752" t="n">
        <v>500</v>
      </c>
      <c r="J1752" t="n">
        <v>458</v>
      </c>
      <c r="K1752" t="s">
        <v>252</v>
      </c>
      <c r="L1752" t="n">
        <v>400</v>
      </c>
      <c r="M1752" t="n">
        <v>0.7</v>
      </c>
      <c r="N1752" t="n">
        <v>34.1</v>
      </c>
      <c r="O1752" t="s">
        <v>253</v>
      </c>
      <c r="P1752" t="s">
        <v>254</v>
      </c>
      <c r="Q1752" t="s">
        <v>254</v>
      </c>
      <c r="R1752" t="n">
        <v>15</v>
      </c>
      <c r="S1752" t="s">
        <v>255</v>
      </c>
      <c r="T1752" t="n">
        <v>5</v>
      </c>
    </row>
    <row r="1753" spans="1:20">
      <c r="A1753" t="n">
        <v>204</v>
      </c>
      <c r="B1753" t="s">
        <v>248</v>
      </c>
      <c r="C1753" t="n">
        <v>59</v>
      </c>
      <c r="D1753" t="n">
        <v>20</v>
      </c>
      <c r="E1753" t="s">
        <v>330</v>
      </c>
      <c r="F1753" t="n">
        <v>3201</v>
      </c>
      <c r="G1753" t="s">
        <v>331</v>
      </c>
      <c r="H1753" t="s">
        <v>255</v>
      </c>
      <c r="I1753" t="n">
        <v>500</v>
      </c>
      <c r="J1753" t="n">
        <v>232</v>
      </c>
      <c r="K1753" t="s">
        <v>288</v>
      </c>
      <c r="L1753" t="n">
        <v>310</v>
      </c>
      <c r="M1753" t="n">
        <v>0.7</v>
      </c>
      <c r="N1753" t="n">
        <v>36.9</v>
      </c>
      <c r="O1753" t="s">
        <v>253</v>
      </c>
      <c r="P1753" t="s">
        <v>254</v>
      </c>
      <c r="Q1753" t="s">
        <v>254</v>
      </c>
      <c r="R1753" t="n">
        <v>15</v>
      </c>
      <c r="S1753" t="s">
        <v>255</v>
      </c>
      <c r="T1753" t="n">
        <v>5</v>
      </c>
    </row>
    <row r="1754" spans="1:20">
      <c r="A1754" t="n">
        <v>204</v>
      </c>
      <c r="B1754" t="s">
        <v>248</v>
      </c>
      <c r="C1754" t="n">
        <v>60</v>
      </c>
      <c r="D1754" t="n">
        <v>20</v>
      </c>
      <c r="E1754" t="s">
        <v>330</v>
      </c>
      <c r="F1754" t="n">
        <v>3201</v>
      </c>
      <c r="G1754" t="s">
        <v>331</v>
      </c>
      <c r="H1754" t="s">
        <v>255</v>
      </c>
      <c r="I1754" t="n">
        <v>500</v>
      </c>
      <c r="J1754" t="n">
        <v>945</v>
      </c>
      <c r="K1754" t="s">
        <v>304</v>
      </c>
      <c r="L1754" t="n">
        <v>486</v>
      </c>
      <c r="M1754" t="n">
        <v>0.8</v>
      </c>
      <c r="N1754" t="n">
        <v>35.1</v>
      </c>
      <c r="O1754" t="s">
        <v>253</v>
      </c>
      <c r="P1754" t="s">
        <v>254</v>
      </c>
      <c r="Q1754" t="s">
        <v>254</v>
      </c>
      <c r="R1754" t="n">
        <v>15</v>
      </c>
      <c r="S1754" t="s">
        <v>255</v>
      </c>
      <c r="T1754" t="n">
        <v>5</v>
      </c>
    </row>
    <row r="1755" spans="1:20">
      <c r="A1755" t="n">
        <v>204</v>
      </c>
      <c r="B1755" t="s">
        <v>248</v>
      </c>
      <c r="C1755" t="n">
        <v>61</v>
      </c>
      <c r="D1755" t="n">
        <v>20</v>
      </c>
      <c r="E1755" t="s">
        <v>330</v>
      </c>
      <c r="F1755" t="n">
        <v>3201</v>
      </c>
      <c r="G1755" t="s">
        <v>331</v>
      </c>
      <c r="H1755" t="s">
        <v>255</v>
      </c>
      <c r="I1755" t="n">
        <v>500</v>
      </c>
      <c r="J1755" t="n">
        <v>945</v>
      </c>
      <c r="K1755" t="s">
        <v>304</v>
      </c>
      <c r="L1755" t="n">
        <v>195</v>
      </c>
      <c r="M1755" t="n">
        <v>0.6</v>
      </c>
      <c r="N1755" t="n">
        <v>38</v>
      </c>
      <c r="O1755" t="s">
        <v>253</v>
      </c>
      <c r="P1755" t="s">
        <v>254</v>
      </c>
      <c r="Q1755" t="s">
        <v>254</v>
      </c>
      <c r="R1755" t="n">
        <v>15</v>
      </c>
      <c r="S1755" t="s">
        <v>255</v>
      </c>
      <c r="T1755" t="n">
        <v>5</v>
      </c>
    </row>
    <row r="1756" spans="1:20">
      <c r="A1756" t="n">
        <v>204</v>
      </c>
      <c r="B1756" t="s">
        <v>313</v>
      </c>
      <c r="C1756" t="n">
        <v>1</v>
      </c>
      <c r="D1756" t="n">
        <v>20</v>
      </c>
      <c r="E1756" t="s">
        <v>330</v>
      </c>
      <c r="F1756" t="n">
        <v>3201</v>
      </c>
      <c r="G1756" t="s">
        <v>331</v>
      </c>
      <c r="H1756" t="s">
        <v>255</v>
      </c>
      <c r="I1756" t="n">
        <v>500</v>
      </c>
      <c r="J1756" t="n">
        <v>232</v>
      </c>
      <c r="K1756" t="s">
        <v>288</v>
      </c>
      <c r="L1756" t="n">
        <v>385</v>
      </c>
      <c r="M1756" t="n">
        <v>0.08</v>
      </c>
      <c r="N1756" t="n">
        <v>35.9</v>
      </c>
      <c r="O1756" t="s">
        <v>313</v>
      </c>
      <c r="P1756" t="s">
        <v>275</v>
      </c>
      <c r="Q1756" t="s">
        <v>275</v>
      </c>
      <c r="R1756" t="n">
        <v>15</v>
      </c>
      <c r="S1756" t="s">
        <v>255</v>
      </c>
      <c r="T1756" t="n">
        <v>5</v>
      </c>
    </row>
    <row r="1757" spans="1:20">
      <c r="A1757" t="n">
        <v>204</v>
      </c>
      <c r="B1757" t="s">
        <v>313</v>
      </c>
      <c r="C1757" t="n">
        <v>2</v>
      </c>
      <c r="D1757" t="n">
        <v>20</v>
      </c>
      <c r="E1757" t="s">
        <v>330</v>
      </c>
      <c r="F1757" t="n">
        <v>3201</v>
      </c>
      <c r="G1757" t="s">
        <v>331</v>
      </c>
      <c r="H1757" t="s">
        <v>255</v>
      </c>
      <c r="I1757" t="n">
        <v>500</v>
      </c>
      <c r="J1757" t="n">
        <v>232</v>
      </c>
      <c r="K1757" t="s">
        <v>288</v>
      </c>
      <c r="L1757" t="n">
        <v>377</v>
      </c>
      <c r="M1757" t="n">
        <v>0.07000000000000001</v>
      </c>
      <c r="N1757" t="n">
        <v>35.6</v>
      </c>
      <c r="O1757" t="s">
        <v>313</v>
      </c>
      <c r="P1757" t="s">
        <v>275</v>
      </c>
      <c r="Q1757" t="s">
        <v>275</v>
      </c>
      <c r="R1757" t="n">
        <v>15</v>
      </c>
      <c r="S1757" t="s">
        <v>255</v>
      </c>
      <c r="T1757" t="n">
        <v>5</v>
      </c>
    </row>
    <row r="1758" spans="1:20">
      <c r="A1758" t="n">
        <v>204</v>
      </c>
      <c r="B1758" t="s">
        <v>313</v>
      </c>
      <c r="C1758" t="n">
        <v>3</v>
      </c>
      <c r="D1758" t="n">
        <v>20</v>
      </c>
      <c r="E1758" t="s">
        <v>330</v>
      </c>
      <c r="F1758" t="n">
        <v>3201</v>
      </c>
      <c r="G1758" t="s">
        <v>331</v>
      </c>
      <c r="H1758" t="s">
        <v>255</v>
      </c>
      <c r="I1758" t="n">
        <v>500</v>
      </c>
      <c r="J1758" t="n">
        <v>458</v>
      </c>
      <c r="K1758" t="s">
        <v>252</v>
      </c>
      <c r="L1758" t="n">
        <v>373</v>
      </c>
      <c r="M1758" t="n">
        <v>0.09</v>
      </c>
      <c r="N1758" t="n">
        <v>34</v>
      </c>
      <c r="O1758" t="s">
        <v>313</v>
      </c>
      <c r="P1758" t="s">
        <v>275</v>
      </c>
      <c r="Q1758" t="s">
        <v>275</v>
      </c>
      <c r="R1758" t="n">
        <v>15</v>
      </c>
      <c r="S1758" t="s">
        <v>255</v>
      </c>
      <c r="T1758" t="n">
        <v>5</v>
      </c>
    </row>
    <row r="1759" spans="1:20">
      <c r="A1759" t="n">
        <v>204</v>
      </c>
      <c r="B1759" t="s">
        <v>313</v>
      </c>
      <c r="C1759" t="n">
        <v>4</v>
      </c>
      <c r="D1759" t="n">
        <v>20</v>
      </c>
      <c r="E1759" t="s">
        <v>330</v>
      </c>
      <c r="F1759" t="n">
        <v>3201</v>
      </c>
      <c r="G1759" t="s">
        <v>331</v>
      </c>
      <c r="H1759" t="s">
        <v>255</v>
      </c>
      <c r="I1759" t="n">
        <v>500</v>
      </c>
      <c r="J1759" t="n">
        <v>458</v>
      </c>
      <c r="K1759" t="s">
        <v>252</v>
      </c>
      <c r="L1759" t="n">
        <v>301</v>
      </c>
      <c r="M1759" t="n">
        <v>0.21</v>
      </c>
      <c r="N1759" t="n">
        <v>20.4</v>
      </c>
      <c r="O1759" t="s">
        <v>313</v>
      </c>
      <c r="P1759" t="s">
        <v>275</v>
      </c>
      <c r="Q1759" t="s">
        <v>275</v>
      </c>
      <c r="R1759" t="n">
        <v>15</v>
      </c>
      <c r="S1759" t="s">
        <v>255</v>
      </c>
      <c r="T1759" t="n">
        <v>5</v>
      </c>
    </row>
    <row r="1760" spans="1:20">
      <c r="A1760" t="n">
        <v>204</v>
      </c>
      <c r="B1760" t="s">
        <v>258</v>
      </c>
      <c r="C1760" t="n">
        <v>1</v>
      </c>
      <c r="D1760" t="n">
        <v>216</v>
      </c>
      <c r="E1760" t="s">
        <v>333</v>
      </c>
      <c r="F1760" t="n">
        <v>3201</v>
      </c>
      <c r="G1760" t="s">
        <v>331</v>
      </c>
      <c r="H1760" t="s">
        <v>255</v>
      </c>
      <c r="I1760" t="n">
        <v>500</v>
      </c>
      <c r="J1760" t="n">
        <v>862</v>
      </c>
      <c r="K1760" t="s">
        <v>342</v>
      </c>
      <c r="L1760" t="n">
        <v>305</v>
      </c>
      <c r="M1760" t="n">
        <v>0</v>
      </c>
      <c r="N1760" t="n">
        <v>0</v>
      </c>
    </row>
    <row r="1761" spans="1:20">
      <c r="A1761" t="n">
        <v>205</v>
      </c>
      <c r="B1761" t="s">
        <v>248</v>
      </c>
      <c r="C1761" t="n">
        <v>58</v>
      </c>
      <c r="D1761" t="n">
        <v>20</v>
      </c>
      <c r="E1761" t="s">
        <v>330</v>
      </c>
      <c r="F1761" t="n">
        <v>3201</v>
      </c>
      <c r="G1761" t="s">
        <v>331</v>
      </c>
      <c r="H1761" t="s">
        <v>255</v>
      </c>
      <c r="I1761" t="n">
        <v>500</v>
      </c>
      <c r="J1761" t="n">
        <v>280</v>
      </c>
      <c r="K1761" t="s">
        <v>332</v>
      </c>
      <c r="L1761" t="n">
        <v>459</v>
      </c>
      <c r="M1761" t="n">
        <v>0.06</v>
      </c>
      <c r="N1761" t="n">
        <v>38.9</v>
      </c>
      <c r="O1761" t="s">
        <v>253</v>
      </c>
      <c r="P1761" t="s">
        <v>254</v>
      </c>
      <c r="Q1761" t="s">
        <v>254</v>
      </c>
      <c r="R1761" t="n">
        <v>15</v>
      </c>
      <c r="S1761" t="s">
        <v>255</v>
      </c>
      <c r="T1761" t="n">
        <v>5</v>
      </c>
    </row>
    <row r="1762" spans="1:20">
      <c r="A1762" t="n">
        <v>205</v>
      </c>
      <c r="B1762" t="s">
        <v>248</v>
      </c>
      <c r="C1762" t="n">
        <v>59</v>
      </c>
      <c r="D1762" t="n">
        <v>20</v>
      </c>
      <c r="E1762" t="s">
        <v>330</v>
      </c>
      <c r="F1762" t="n">
        <v>3201</v>
      </c>
      <c r="G1762" t="s">
        <v>331</v>
      </c>
      <c r="H1762" t="s">
        <v>255</v>
      </c>
      <c r="I1762" t="n">
        <v>500</v>
      </c>
      <c r="J1762" t="n">
        <v>458</v>
      </c>
      <c r="K1762" t="s">
        <v>252</v>
      </c>
      <c r="L1762" t="n">
        <v>250</v>
      </c>
      <c r="M1762" t="n">
        <v>0.07000000000000001</v>
      </c>
      <c r="N1762" t="n">
        <v>34.3</v>
      </c>
      <c r="O1762" t="s">
        <v>253</v>
      </c>
      <c r="P1762" t="s">
        <v>254</v>
      </c>
      <c r="Q1762" t="s">
        <v>254</v>
      </c>
      <c r="R1762" t="n">
        <v>15</v>
      </c>
      <c r="S1762" t="s">
        <v>255</v>
      </c>
      <c r="T1762" t="n">
        <v>5</v>
      </c>
    </row>
    <row r="1763" spans="1:20">
      <c r="A1763" t="n">
        <v>205</v>
      </c>
      <c r="B1763" t="s">
        <v>248</v>
      </c>
      <c r="C1763" t="n">
        <v>60</v>
      </c>
      <c r="D1763" t="n">
        <v>20</v>
      </c>
      <c r="E1763" t="s">
        <v>330</v>
      </c>
      <c r="F1763" t="n">
        <v>3201</v>
      </c>
      <c r="G1763" t="s">
        <v>331</v>
      </c>
      <c r="H1763" t="s">
        <v>255</v>
      </c>
      <c r="I1763" t="n">
        <v>500</v>
      </c>
      <c r="J1763" t="n">
        <v>458</v>
      </c>
      <c r="K1763" t="s">
        <v>252</v>
      </c>
      <c r="L1763" t="n">
        <v>99</v>
      </c>
      <c r="M1763" t="n">
        <v>0.2</v>
      </c>
      <c r="N1763" t="n">
        <v>20.8</v>
      </c>
      <c r="O1763" t="s">
        <v>253</v>
      </c>
      <c r="P1763" t="s">
        <v>254</v>
      </c>
      <c r="Q1763" t="s">
        <v>254</v>
      </c>
      <c r="R1763" t="n">
        <v>15</v>
      </c>
      <c r="S1763" t="s">
        <v>255</v>
      </c>
      <c r="T1763" t="n">
        <v>5</v>
      </c>
    </row>
    <row r="1764" spans="1:20">
      <c r="A1764" t="n">
        <v>205</v>
      </c>
      <c r="B1764" t="s">
        <v>248</v>
      </c>
      <c r="C1764" t="n">
        <v>61</v>
      </c>
      <c r="D1764" t="n">
        <v>20</v>
      </c>
      <c r="E1764" t="s">
        <v>330</v>
      </c>
      <c r="F1764" t="n">
        <v>3201</v>
      </c>
      <c r="G1764" t="s">
        <v>331</v>
      </c>
      <c r="H1764" t="s">
        <v>255</v>
      </c>
      <c r="I1764" t="n">
        <v>500</v>
      </c>
      <c r="J1764" t="n">
        <v>875</v>
      </c>
      <c r="K1764" t="s">
        <v>327</v>
      </c>
      <c r="L1764" t="n">
        <v>222</v>
      </c>
      <c r="M1764" t="n">
        <v>0.04</v>
      </c>
      <c r="N1764" t="n">
        <v>42.8</v>
      </c>
      <c r="O1764" t="s">
        <v>253</v>
      </c>
      <c r="P1764" t="s">
        <v>254</v>
      </c>
      <c r="Q1764" t="s">
        <v>254</v>
      </c>
      <c r="R1764" t="n">
        <v>15</v>
      </c>
      <c r="S1764" t="s">
        <v>255</v>
      </c>
      <c r="T1764" t="n">
        <v>5</v>
      </c>
    </row>
    <row r="1765" spans="1:20">
      <c r="A1765" t="n">
        <v>205</v>
      </c>
      <c r="B1765" t="s">
        <v>248</v>
      </c>
      <c r="C1765" t="n">
        <v>62</v>
      </c>
      <c r="D1765" t="n">
        <v>20</v>
      </c>
      <c r="E1765" t="s">
        <v>330</v>
      </c>
      <c r="F1765" t="n">
        <v>3201</v>
      </c>
      <c r="G1765" t="s">
        <v>331</v>
      </c>
      <c r="H1765" t="s">
        <v>255</v>
      </c>
      <c r="I1765" t="n">
        <v>500</v>
      </c>
      <c r="J1765" t="n">
        <v>945</v>
      </c>
      <c r="K1765" t="s">
        <v>304</v>
      </c>
      <c r="L1765" t="n">
        <v>448</v>
      </c>
      <c r="M1765" t="n">
        <v>0.05</v>
      </c>
      <c r="N1765" t="n">
        <v>39.2</v>
      </c>
      <c r="O1765" t="s">
        <v>253</v>
      </c>
      <c r="P1765" t="s">
        <v>254</v>
      </c>
      <c r="Q1765" t="s">
        <v>254</v>
      </c>
      <c r="R1765" t="n">
        <v>15</v>
      </c>
      <c r="S1765" t="s">
        <v>255</v>
      </c>
      <c r="T1765" t="n">
        <v>5</v>
      </c>
    </row>
    <row r="1766" spans="1:20">
      <c r="A1766" t="n">
        <v>205</v>
      </c>
      <c r="B1766" t="s">
        <v>313</v>
      </c>
      <c r="C1766" t="n">
        <v>1</v>
      </c>
      <c r="D1766" t="n">
        <v>20</v>
      </c>
      <c r="E1766" t="s">
        <v>330</v>
      </c>
      <c r="F1766" t="n">
        <v>3201</v>
      </c>
      <c r="G1766" t="s">
        <v>331</v>
      </c>
      <c r="H1766" t="s">
        <v>255</v>
      </c>
      <c r="I1766" t="n">
        <v>500</v>
      </c>
      <c r="J1766" t="n">
        <v>160</v>
      </c>
      <c r="K1766" t="s">
        <v>280</v>
      </c>
      <c r="L1766" t="n">
        <v>640</v>
      </c>
      <c r="M1766" t="n">
        <v>0.21</v>
      </c>
      <c r="N1766" t="n">
        <v>46.7</v>
      </c>
      <c r="O1766" t="s">
        <v>313</v>
      </c>
      <c r="P1766" t="s">
        <v>275</v>
      </c>
      <c r="Q1766" t="s">
        <v>275</v>
      </c>
      <c r="R1766" t="n">
        <v>15</v>
      </c>
      <c r="S1766" t="s">
        <v>255</v>
      </c>
      <c r="T1766" t="n">
        <v>5</v>
      </c>
    </row>
    <row r="1767" spans="1:20">
      <c r="A1767" t="n">
        <v>205</v>
      </c>
      <c r="B1767" t="s">
        <v>313</v>
      </c>
      <c r="C1767" t="n">
        <v>2</v>
      </c>
      <c r="D1767" t="n">
        <v>20</v>
      </c>
      <c r="E1767" t="s">
        <v>330</v>
      </c>
      <c r="F1767" t="n">
        <v>3201</v>
      </c>
      <c r="G1767" t="s">
        <v>331</v>
      </c>
      <c r="H1767" t="s">
        <v>255</v>
      </c>
      <c r="I1767" t="n">
        <v>500</v>
      </c>
      <c r="J1767" t="n">
        <v>458</v>
      </c>
      <c r="K1767" t="s">
        <v>252</v>
      </c>
      <c r="L1767" t="n">
        <v>653</v>
      </c>
      <c r="M1767" t="n">
        <v>0.09</v>
      </c>
      <c r="N1767" t="n">
        <v>34.1</v>
      </c>
      <c r="O1767" t="s">
        <v>313</v>
      </c>
      <c r="P1767" t="s">
        <v>275</v>
      </c>
      <c r="Q1767" t="s">
        <v>275</v>
      </c>
      <c r="R1767" t="n">
        <v>15</v>
      </c>
      <c r="S1767" t="s">
        <v>255</v>
      </c>
      <c r="T1767" t="n">
        <v>5</v>
      </c>
    </row>
    <row r="1768" spans="1:20">
      <c r="A1768" t="n">
        <v>205</v>
      </c>
      <c r="B1768" t="s">
        <v>313</v>
      </c>
      <c r="C1768" t="n">
        <v>3</v>
      </c>
      <c r="D1768" t="n">
        <v>20</v>
      </c>
      <c r="E1768" t="s">
        <v>330</v>
      </c>
      <c r="F1768" t="n">
        <v>3201</v>
      </c>
      <c r="G1768" t="s">
        <v>331</v>
      </c>
      <c r="H1768" t="s">
        <v>255</v>
      </c>
      <c r="I1768" t="n">
        <v>500</v>
      </c>
      <c r="J1768" t="n">
        <v>458</v>
      </c>
      <c r="K1768" t="s">
        <v>252</v>
      </c>
      <c r="L1768" t="n">
        <v>498</v>
      </c>
      <c r="M1768" t="n">
        <v>0.02</v>
      </c>
      <c r="N1768" t="n">
        <v>46.1</v>
      </c>
      <c r="O1768" t="s">
        <v>313</v>
      </c>
      <c r="P1768" t="s">
        <v>275</v>
      </c>
      <c r="Q1768" t="s">
        <v>275</v>
      </c>
      <c r="R1768" t="n">
        <v>15</v>
      </c>
      <c r="S1768" t="s">
        <v>255</v>
      </c>
      <c r="T1768" t="n">
        <v>5</v>
      </c>
    </row>
    <row r="1769" spans="1:20">
      <c r="A1769" t="n">
        <v>205</v>
      </c>
      <c r="B1769" t="s">
        <v>313</v>
      </c>
      <c r="C1769" t="n">
        <v>4</v>
      </c>
      <c r="D1769" t="n">
        <v>20</v>
      </c>
      <c r="E1769" t="s">
        <v>330</v>
      </c>
      <c r="F1769" t="n">
        <v>3201</v>
      </c>
      <c r="G1769" t="s">
        <v>331</v>
      </c>
      <c r="H1769" t="s">
        <v>255</v>
      </c>
      <c r="I1769" t="n">
        <v>500</v>
      </c>
      <c r="J1769" t="n">
        <v>458</v>
      </c>
      <c r="K1769" t="s">
        <v>252</v>
      </c>
      <c r="L1769" t="n">
        <v>125</v>
      </c>
      <c r="M1769" t="n">
        <v>0.06</v>
      </c>
      <c r="N1769" t="n">
        <v>36</v>
      </c>
      <c r="O1769" t="s">
        <v>313</v>
      </c>
      <c r="P1769" t="s">
        <v>275</v>
      </c>
      <c r="Q1769" t="s">
        <v>275</v>
      </c>
      <c r="R1769" t="n">
        <v>15</v>
      </c>
      <c r="S1769" t="s">
        <v>255</v>
      </c>
      <c r="T1769" t="n">
        <v>5</v>
      </c>
    </row>
    <row r="1770" spans="1:20">
      <c r="A1770" t="n">
        <v>206</v>
      </c>
      <c r="B1770" t="s">
        <v>248</v>
      </c>
      <c r="C1770" t="n">
        <v>53</v>
      </c>
      <c r="D1770" t="n">
        <v>20</v>
      </c>
      <c r="E1770" t="s">
        <v>330</v>
      </c>
      <c r="F1770" t="n">
        <v>3201</v>
      </c>
      <c r="G1770" t="s">
        <v>331</v>
      </c>
      <c r="H1770" t="s">
        <v>255</v>
      </c>
      <c r="I1770" t="n">
        <v>500</v>
      </c>
      <c r="J1770" t="n">
        <v>458</v>
      </c>
      <c r="K1770" t="s">
        <v>252</v>
      </c>
      <c r="L1770" t="n">
        <v>99</v>
      </c>
      <c r="M1770" t="n">
        <v>0.2</v>
      </c>
      <c r="N1770" t="n">
        <v>20.8</v>
      </c>
      <c r="O1770" t="s">
        <v>253</v>
      </c>
      <c r="P1770" t="s">
        <v>254</v>
      </c>
      <c r="Q1770" t="s">
        <v>254</v>
      </c>
      <c r="R1770" t="n">
        <v>15</v>
      </c>
      <c r="S1770" t="s">
        <v>255</v>
      </c>
      <c r="T1770" t="n">
        <v>5</v>
      </c>
    </row>
    <row r="1771" spans="1:20">
      <c r="A1771" t="n">
        <v>206</v>
      </c>
      <c r="B1771" t="s">
        <v>248</v>
      </c>
      <c r="C1771" t="n">
        <v>54</v>
      </c>
      <c r="D1771" t="n">
        <v>20</v>
      </c>
      <c r="E1771" t="s">
        <v>330</v>
      </c>
      <c r="F1771" t="n">
        <v>3201</v>
      </c>
      <c r="G1771" t="s">
        <v>331</v>
      </c>
      <c r="H1771" t="s">
        <v>255</v>
      </c>
      <c r="I1771" t="n">
        <v>500</v>
      </c>
      <c r="J1771" t="n">
        <v>945</v>
      </c>
      <c r="K1771" t="s">
        <v>304</v>
      </c>
      <c r="L1771" t="n">
        <v>312</v>
      </c>
      <c r="M1771" t="n">
        <v>0.03</v>
      </c>
      <c r="N1771" t="n">
        <v>38.4</v>
      </c>
      <c r="O1771" t="s">
        <v>253</v>
      </c>
      <c r="P1771" t="s">
        <v>254</v>
      </c>
      <c r="Q1771" t="s">
        <v>254</v>
      </c>
      <c r="R1771" t="n">
        <v>15</v>
      </c>
      <c r="S1771" t="s">
        <v>255</v>
      </c>
      <c r="T1771" t="n">
        <v>5</v>
      </c>
    </row>
    <row r="1772" spans="1:20">
      <c r="A1772" t="n">
        <v>206</v>
      </c>
      <c r="B1772" t="s">
        <v>248</v>
      </c>
      <c r="C1772" t="n">
        <v>55</v>
      </c>
      <c r="D1772" t="n">
        <v>20</v>
      </c>
      <c r="E1772" t="s">
        <v>330</v>
      </c>
      <c r="F1772" t="n">
        <v>3201</v>
      </c>
      <c r="G1772" t="s">
        <v>331</v>
      </c>
      <c r="H1772" t="s">
        <v>255</v>
      </c>
      <c r="I1772" t="n">
        <v>500</v>
      </c>
      <c r="J1772" t="n">
        <v>945</v>
      </c>
      <c r="K1772" t="s">
        <v>304</v>
      </c>
      <c r="L1772" t="n">
        <v>366</v>
      </c>
      <c r="M1772" t="n">
        <v>0.08</v>
      </c>
      <c r="N1772" t="n">
        <v>35</v>
      </c>
      <c r="O1772" t="s">
        <v>253</v>
      </c>
      <c r="P1772" t="s">
        <v>254</v>
      </c>
      <c r="Q1772" t="s">
        <v>254</v>
      </c>
      <c r="R1772" t="n">
        <v>15</v>
      </c>
      <c r="S1772" t="s">
        <v>255</v>
      </c>
      <c r="T1772" t="n">
        <v>5</v>
      </c>
    </row>
    <row r="1773" spans="1:20">
      <c r="A1773" t="n">
        <v>206</v>
      </c>
      <c r="B1773" t="s">
        <v>248</v>
      </c>
      <c r="C1773" t="n">
        <v>60</v>
      </c>
      <c r="D1773" t="n">
        <v>213</v>
      </c>
      <c r="E1773" t="s">
        <v>341</v>
      </c>
      <c r="F1773" t="n">
        <v>3201</v>
      </c>
      <c r="G1773" t="s">
        <v>331</v>
      </c>
      <c r="H1773" t="s">
        <v>255</v>
      </c>
      <c r="I1773" t="n">
        <v>500</v>
      </c>
      <c r="J1773" t="n">
        <v>260</v>
      </c>
      <c r="K1773" t="s">
        <v>272</v>
      </c>
      <c r="L1773" t="n">
        <v>5</v>
      </c>
      <c r="M1773" t="n">
        <v>0</v>
      </c>
      <c r="N1773" t="n">
        <v>0</v>
      </c>
    </row>
    <row r="1774" spans="1:20">
      <c r="A1774" t="n">
        <v>206</v>
      </c>
      <c r="B1774" t="s">
        <v>248</v>
      </c>
      <c r="C1774" t="n">
        <v>66</v>
      </c>
      <c r="D1774" t="n">
        <v>20</v>
      </c>
      <c r="E1774" t="s">
        <v>330</v>
      </c>
      <c r="F1774" t="n">
        <v>3201</v>
      </c>
      <c r="G1774" t="s">
        <v>331</v>
      </c>
      <c r="H1774" t="s">
        <v>255</v>
      </c>
      <c r="I1774" t="n">
        <v>500</v>
      </c>
      <c r="J1774" t="n">
        <v>945</v>
      </c>
      <c r="K1774" t="s">
        <v>304</v>
      </c>
      <c r="L1774" t="n">
        <v>311</v>
      </c>
      <c r="M1774" t="n">
        <v>0.07000000000000001</v>
      </c>
      <c r="N1774" t="n">
        <v>36</v>
      </c>
      <c r="O1774" t="s">
        <v>253</v>
      </c>
      <c r="P1774" t="s">
        <v>254</v>
      </c>
      <c r="Q1774" t="s">
        <v>254</v>
      </c>
      <c r="R1774" t="n">
        <v>15</v>
      </c>
      <c r="S1774" t="s">
        <v>255</v>
      </c>
      <c r="T1774" t="n">
        <v>5</v>
      </c>
    </row>
    <row r="1775" spans="1:20">
      <c r="A1775" t="n">
        <v>206</v>
      </c>
      <c r="B1775" t="s">
        <v>248</v>
      </c>
      <c r="C1775" t="n">
        <v>67</v>
      </c>
      <c r="D1775" t="n">
        <v>20</v>
      </c>
      <c r="E1775" t="s">
        <v>330</v>
      </c>
      <c r="F1775" t="n">
        <v>3201</v>
      </c>
      <c r="G1775" t="s">
        <v>331</v>
      </c>
      <c r="H1775" t="s">
        <v>255</v>
      </c>
      <c r="I1775" t="n">
        <v>500</v>
      </c>
      <c r="J1775" t="n">
        <v>280</v>
      </c>
      <c r="K1775" t="s">
        <v>332</v>
      </c>
      <c r="L1775" t="n">
        <v>386</v>
      </c>
      <c r="M1775" t="n">
        <v>0.06</v>
      </c>
      <c r="N1775" t="n">
        <v>38.5</v>
      </c>
      <c r="O1775" t="s">
        <v>253</v>
      </c>
      <c r="P1775" t="s">
        <v>254</v>
      </c>
      <c r="Q1775" t="s">
        <v>254</v>
      </c>
      <c r="R1775" t="n">
        <v>15</v>
      </c>
      <c r="S1775" t="s">
        <v>255</v>
      </c>
      <c r="T1775" t="n">
        <v>5</v>
      </c>
    </row>
    <row r="1776" spans="1:20">
      <c r="A1776" t="n">
        <v>206</v>
      </c>
      <c r="B1776" t="s">
        <v>313</v>
      </c>
      <c r="C1776" t="n">
        <v>1</v>
      </c>
      <c r="D1776" t="n">
        <v>20</v>
      </c>
      <c r="E1776" t="s">
        <v>330</v>
      </c>
      <c r="F1776" t="n">
        <v>3201</v>
      </c>
      <c r="G1776" t="s">
        <v>331</v>
      </c>
      <c r="H1776" t="s">
        <v>255</v>
      </c>
      <c r="I1776" t="n">
        <v>500</v>
      </c>
      <c r="J1776" t="n">
        <v>458</v>
      </c>
      <c r="K1776" t="s">
        <v>252</v>
      </c>
      <c r="L1776" t="n">
        <v>217</v>
      </c>
      <c r="M1776" t="n">
        <v>0.21</v>
      </c>
      <c r="N1776" t="n">
        <v>20.5</v>
      </c>
      <c r="O1776" t="s">
        <v>313</v>
      </c>
      <c r="P1776" t="s">
        <v>275</v>
      </c>
      <c r="Q1776" t="s">
        <v>275</v>
      </c>
      <c r="R1776" t="n">
        <v>15</v>
      </c>
      <c r="S1776" t="s">
        <v>255</v>
      </c>
      <c r="T1776" t="n">
        <v>5</v>
      </c>
    </row>
    <row r="1777" spans="1:20">
      <c r="A1777" t="n">
        <v>206</v>
      </c>
      <c r="B1777" t="s">
        <v>313</v>
      </c>
      <c r="C1777" t="n">
        <v>2</v>
      </c>
      <c r="D1777" t="n">
        <v>20</v>
      </c>
      <c r="E1777" t="s">
        <v>330</v>
      </c>
      <c r="F1777" t="n">
        <v>3201</v>
      </c>
      <c r="G1777" t="s">
        <v>331</v>
      </c>
      <c r="H1777" t="s">
        <v>255</v>
      </c>
      <c r="I1777" t="n">
        <v>500</v>
      </c>
      <c r="J1777" t="n">
        <v>458</v>
      </c>
      <c r="K1777" t="s">
        <v>252</v>
      </c>
      <c r="L1777" t="n">
        <v>367</v>
      </c>
      <c r="M1777" t="n">
        <v>0.05</v>
      </c>
      <c r="N1777" t="n">
        <v>40.3</v>
      </c>
      <c r="O1777" t="s">
        <v>313</v>
      </c>
      <c r="P1777" t="s">
        <v>275</v>
      </c>
      <c r="Q1777" t="s">
        <v>275</v>
      </c>
      <c r="R1777" t="n">
        <v>15</v>
      </c>
      <c r="S1777" t="s">
        <v>255</v>
      </c>
      <c r="T1777" t="n">
        <v>5</v>
      </c>
    </row>
    <row r="1778" spans="1:20">
      <c r="A1778" t="n">
        <v>206</v>
      </c>
      <c r="B1778" t="s">
        <v>313</v>
      </c>
      <c r="C1778" t="n">
        <v>3</v>
      </c>
      <c r="D1778" t="n">
        <v>20</v>
      </c>
      <c r="E1778" t="s">
        <v>330</v>
      </c>
      <c r="F1778" t="n">
        <v>3201</v>
      </c>
      <c r="G1778" t="s">
        <v>331</v>
      </c>
      <c r="H1778" t="s">
        <v>255</v>
      </c>
      <c r="I1778" t="n">
        <v>500</v>
      </c>
      <c r="J1778" t="n">
        <v>280</v>
      </c>
      <c r="K1778" t="s">
        <v>332</v>
      </c>
      <c r="L1778" t="n">
        <v>627</v>
      </c>
      <c r="M1778" t="n">
        <v>0.1</v>
      </c>
      <c r="N1778" t="n">
        <v>31</v>
      </c>
      <c r="O1778" t="s">
        <v>313</v>
      </c>
      <c r="P1778" t="s">
        <v>275</v>
      </c>
      <c r="Q1778" t="s">
        <v>275</v>
      </c>
      <c r="R1778" t="n">
        <v>15</v>
      </c>
      <c r="S1778" t="s">
        <v>255</v>
      </c>
      <c r="T1778" t="n">
        <v>5</v>
      </c>
    </row>
    <row r="1779" spans="1:20">
      <c r="A1779" t="n">
        <v>206</v>
      </c>
      <c r="B1779" t="s">
        <v>313</v>
      </c>
      <c r="C1779" t="n">
        <v>4</v>
      </c>
      <c r="D1779" t="n">
        <v>20</v>
      </c>
      <c r="E1779" t="s">
        <v>330</v>
      </c>
      <c r="F1779" t="n">
        <v>3201</v>
      </c>
      <c r="G1779" t="s">
        <v>331</v>
      </c>
      <c r="H1779" t="s">
        <v>255</v>
      </c>
      <c r="I1779" t="n">
        <v>500</v>
      </c>
      <c r="J1779" t="n">
        <v>458</v>
      </c>
      <c r="K1779" t="s">
        <v>252</v>
      </c>
      <c r="L1779" t="n">
        <v>318</v>
      </c>
      <c r="M1779" t="n">
        <v>0.4</v>
      </c>
      <c r="N1779" t="n">
        <v>47.3</v>
      </c>
      <c r="O1779" t="s">
        <v>313</v>
      </c>
      <c r="P1779" t="s">
        <v>275</v>
      </c>
      <c r="Q1779" t="s">
        <v>275</v>
      </c>
      <c r="R1779" t="n">
        <v>15</v>
      </c>
      <c r="S1779" t="s">
        <v>255</v>
      </c>
      <c r="T1779" t="n">
        <v>5</v>
      </c>
    </row>
    <row r="1780" spans="1:20">
      <c r="A1780" t="n">
        <v>207</v>
      </c>
      <c r="B1780" t="s">
        <v>248</v>
      </c>
      <c r="C1780" t="n">
        <v>62</v>
      </c>
      <c r="D1780" t="n">
        <v>20</v>
      </c>
      <c r="E1780" t="s">
        <v>330</v>
      </c>
      <c r="F1780" t="n">
        <v>3201</v>
      </c>
      <c r="G1780" t="s">
        <v>331</v>
      </c>
      <c r="H1780" t="s">
        <v>255</v>
      </c>
      <c r="I1780" t="n">
        <v>500</v>
      </c>
      <c r="J1780" t="n">
        <v>280</v>
      </c>
      <c r="K1780" t="s">
        <v>332</v>
      </c>
      <c r="L1780" t="n">
        <v>401</v>
      </c>
      <c r="M1780" t="n">
        <v>0.05</v>
      </c>
      <c r="N1780" t="n">
        <v>33.1</v>
      </c>
      <c r="O1780" t="s">
        <v>253</v>
      </c>
      <c r="P1780" t="s">
        <v>254</v>
      </c>
      <c r="Q1780" t="s">
        <v>254</v>
      </c>
      <c r="R1780" t="n">
        <v>15</v>
      </c>
      <c r="S1780" t="s">
        <v>255</v>
      </c>
      <c r="T1780" t="n">
        <v>5</v>
      </c>
    </row>
    <row r="1781" spans="1:20">
      <c r="A1781" t="n">
        <v>207</v>
      </c>
      <c r="B1781" t="s">
        <v>248</v>
      </c>
      <c r="C1781" t="n">
        <v>63</v>
      </c>
      <c r="D1781" t="n">
        <v>20</v>
      </c>
      <c r="E1781" t="s">
        <v>330</v>
      </c>
      <c r="F1781" t="n">
        <v>3201</v>
      </c>
      <c r="G1781" t="s">
        <v>331</v>
      </c>
      <c r="H1781" t="s">
        <v>255</v>
      </c>
      <c r="I1781" t="n">
        <v>500</v>
      </c>
      <c r="J1781" t="n">
        <v>458</v>
      </c>
      <c r="K1781" t="s">
        <v>252</v>
      </c>
      <c r="L1781" t="n">
        <v>235</v>
      </c>
      <c r="M1781" t="n">
        <v>0.02</v>
      </c>
      <c r="N1781" t="n">
        <v>46.4</v>
      </c>
      <c r="O1781" t="s">
        <v>253</v>
      </c>
      <c r="P1781" t="s">
        <v>254</v>
      </c>
      <c r="Q1781" t="s">
        <v>254</v>
      </c>
      <c r="R1781" t="n">
        <v>15</v>
      </c>
      <c r="S1781" t="s">
        <v>255</v>
      </c>
      <c r="T1781" t="n">
        <v>5</v>
      </c>
    </row>
    <row r="1782" spans="1:20">
      <c r="A1782" t="n">
        <v>207</v>
      </c>
      <c r="B1782" t="s">
        <v>248</v>
      </c>
      <c r="C1782" t="n">
        <v>64</v>
      </c>
      <c r="D1782" t="n">
        <v>20</v>
      </c>
      <c r="E1782" t="s">
        <v>330</v>
      </c>
      <c r="F1782" t="n">
        <v>3201</v>
      </c>
      <c r="G1782" t="s">
        <v>331</v>
      </c>
      <c r="H1782" t="s">
        <v>255</v>
      </c>
      <c r="I1782" t="n">
        <v>500</v>
      </c>
      <c r="J1782" t="n">
        <v>458</v>
      </c>
      <c r="K1782" t="s">
        <v>252</v>
      </c>
      <c r="L1782" t="n">
        <v>84</v>
      </c>
      <c r="M1782" t="n">
        <v>0.05</v>
      </c>
      <c r="N1782" t="n">
        <v>36.2</v>
      </c>
      <c r="O1782" t="s">
        <v>253</v>
      </c>
      <c r="P1782" t="s">
        <v>254</v>
      </c>
      <c r="Q1782" t="s">
        <v>254</v>
      </c>
      <c r="R1782" t="n">
        <v>15</v>
      </c>
      <c r="S1782" t="s">
        <v>255</v>
      </c>
      <c r="T1782" t="n">
        <v>5</v>
      </c>
    </row>
    <row r="1783" spans="1:20">
      <c r="A1783" t="n">
        <v>207</v>
      </c>
      <c r="B1783" t="s">
        <v>248</v>
      </c>
      <c r="C1783" t="n">
        <v>65</v>
      </c>
      <c r="D1783" t="n">
        <v>20</v>
      </c>
      <c r="E1783" t="s">
        <v>330</v>
      </c>
      <c r="F1783" t="n">
        <v>3201</v>
      </c>
      <c r="G1783" t="s">
        <v>331</v>
      </c>
      <c r="H1783" t="s">
        <v>255</v>
      </c>
      <c r="I1783" t="n">
        <v>500</v>
      </c>
      <c r="J1783" t="n">
        <v>458</v>
      </c>
      <c r="K1783" t="s">
        <v>252</v>
      </c>
      <c r="L1783" t="n">
        <v>101</v>
      </c>
      <c r="M1783" t="n">
        <v>0.2</v>
      </c>
      <c r="N1783" t="n">
        <v>20.8</v>
      </c>
      <c r="O1783" t="s">
        <v>253</v>
      </c>
      <c r="P1783" t="s">
        <v>254</v>
      </c>
      <c r="Q1783" t="s">
        <v>254</v>
      </c>
      <c r="R1783" t="n">
        <v>15</v>
      </c>
      <c r="S1783" t="s">
        <v>255</v>
      </c>
      <c r="T1783" t="n">
        <v>5</v>
      </c>
    </row>
    <row r="1784" spans="1:20">
      <c r="A1784" t="n">
        <v>207</v>
      </c>
      <c r="B1784" t="s">
        <v>313</v>
      </c>
      <c r="C1784" t="n">
        <v>1</v>
      </c>
      <c r="D1784" t="n">
        <v>20</v>
      </c>
      <c r="E1784" t="s">
        <v>330</v>
      </c>
      <c r="F1784" t="n">
        <v>3201</v>
      </c>
      <c r="G1784" t="s">
        <v>331</v>
      </c>
      <c r="H1784" t="s">
        <v>255</v>
      </c>
      <c r="I1784" t="n">
        <v>500</v>
      </c>
      <c r="J1784" t="n">
        <v>685</v>
      </c>
      <c r="K1784" t="s">
        <v>343</v>
      </c>
      <c r="L1784" t="n">
        <v>669</v>
      </c>
      <c r="M1784" t="n">
        <v>0.18</v>
      </c>
      <c r="N1784" t="n">
        <v>39.1</v>
      </c>
      <c r="O1784" t="s">
        <v>313</v>
      </c>
      <c r="P1784" t="s">
        <v>275</v>
      </c>
      <c r="Q1784" t="s">
        <v>275</v>
      </c>
      <c r="R1784" t="n">
        <v>15</v>
      </c>
      <c r="S1784" t="s">
        <v>255</v>
      </c>
      <c r="T1784" t="n">
        <v>5</v>
      </c>
    </row>
    <row r="1785" spans="1:20">
      <c r="A1785" t="n">
        <v>207</v>
      </c>
      <c r="B1785" t="s">
        <v>313</v>
      </c>
      <c r="C1785" t="n">
        <v>2</v>
      </c>
      <c r="D1785" t="n">
        <v>20</v>
      </c>
      <c r="E1785" t="s">
        <v>330</v>
      </c>
      <c r="F1785" t="n">
        <v>3201</v>
      </c>
      <c r="G1785" t="s">
        <v>331</v>
      </c>
      <c r="H1785" t="s">
        <v>255</v>
      </c>
      <c r="I1785" t="n">
        <v>500</v>
      </c>
      <c r="J1785" t="n">
        <v>280</v>
      </c>
      <c r="K1785" t="s">
        <v>332</v>
      </c>
      <c r="L1785" t="n">
        <v>600</v>
      </c>
      <c r="M1785" t="n">
        <v>0.1</v>
      </c>
      <c r="N1785" t="n">
        <v>31.7</v>
      </c>
      <c r="O1785" t="s">
        <v>313</v>
      </c>
      <c r="P1785" t="s">
        <v>275</v>
      </c>
      <c r="Q1785" t="s">
        <v>275</v>
      </c>
      <c r="R1785" t="n">
        <v>15</v>
      </c>
      <c r="S1785" t="s">
        <v>255</v>
      </c>
      <c r="T1785" t="n">
        <v>5</v>
      </c>
    </row>
    <row r="1786" spans="1:20">
      <c r="A1786" t="n">
        <v>207</v>
      </c>
      <c r="B1786" t="s">
        <v>313</v>
      </c>
      <c r="C1786" t="n">
        <v>3</v>
      </c>
      <c r="D1786" t="n">
        <v>20</v>
      </c>
      <c r="E1786" t="s">
        <v>330</v>
      </c>
      <c r="F1786" t="n">
        <v>3201</v>
      </c>
      <c r="G1786" t="s">
        <v>331</v>
      </c>
      <c r="H1786" t="s">
        <v>255</v>
      </c>
      <c r="I1786" t="n">
        <v>500</v>
      </c>
      <c r="J1786" t="n">
        <v>712</v>
      </c>
      <c r="K1786" t="s">
        <v>300</v>
      </c>
      <c r="L1786" t="n">
        <v>650</v>
      </c>
      <c r="M1786" t="n">
        <v>0.04</v>
      </c>
      <c r="N1786" t="n">
        <v>43.8</v>
      </c>
      <c r="O1786" t="s">
        <v>313</v>
      </c>
      <c r="P1786" t="s">
        <v>275</v>
      </c>
      <c r="Q1786" t="s">
        <v>275</v>
      </c>
      <c r="R1786" t="n">
        <v>15</v>
      </c>
      <c r="S1786" t="s">
        <v>255</v>
      </c>
      <c r="T1786" t="n">
        <v>5</v>
      </c>
    </row>
    <row r="1787" spans="1:20">
      <c r="A1787" t="n">
        <v>207</v>
      </c>
      <c r="B1787" t="s">
        <v>258</v>
      </c>
      <c r="C1787" t="n">
        <v>1</v>
      </c>
      <c r="D1787" t="n">
        <v>216</v>
      </c>
      <c r="E1787" t="s">
        <v>333</v>
      </c>
      <c r="F1787" t="n">
        <v>3201</v>
      </c>
      <c r="G1787" t="s">
        <v>331</v>
      </c>
      <c r="H1787" t="s">
        <v>255</v>
      </c>
      <c r="I1787" t="n">
        <v>500</v>
      </c>
      <c r="J1787" t="n">
        <v>515</v>
      </c>
      <c r="K1787" t="s">
        <v>337</v>
      </c>
      <c r="L1787" t="n">
        <v>312</v>
      </c>
      <c r="M1787" t="n">
        <v>0</v>
      </c>
      <c r="N1787" t="n">
        <v>0</v>
      </c>
    </row>
    <row r="1788" spans="1:20">
      <c r="A1788" t="n">
        <v>208</v>
      </c>
      <c r="B1788" t="s">
        <v>248</v>
      </c>
      <c r="C1788" t="n">
        <v>41</v>
      </c>
      <c r="D1788" t="n">
        <v>20</v>
      </c>
      <c r="E1788" t="s">
        <v>330</v>
      </c>
      <c r="F1788" t="n">
        <v>3201</v>
      </c>
      <c r="G1788" t="s">
        <v>331</v>
      </c>
      <c r="H1788" t="s">
        <v>255</v>
      </c>
      <c r="I1788" t="n">
        <v>500</v>
      </c>
      <c r="J1788" t="n">
        <v>280</v>
      </c>
      <c r="K1788" t="s">
        <v>332</v>
      </c>
      <c r="L1788" t="n">
        <v>98</v>
      </c>
      <c r="M1788" t="n">
        <v>0.24</v>
      </c>
      <c r="N1788" t="n">
        <v>16.7</v>
      </c>
      <c r="O1788" t="s">
        <v>253</v>
      </c>
      <c r="P1788" t="s">
        <v>254</v>
      </c>
      <c r="Q1788" t="s">
        <v>254</v>
      </c>
      <c r="R1788" t="n">
        <v>15</v>
      </c>
      <c r="S1788" t="s">
        <v>255</v>
      </c>
      <c r="T1788" t="n">
        <v>5</v>
      </c>
    </row>
    <row r="1789" spans="1:20">
      <c r="A1789" t="n">
        <v>208</v>
      </c>
      <c r="B1789" t="s">
        <v>248</v>
      </c>
      <c r="C1789" t="n">
        <v>42</v>
      </c>
      <c r="D1789" t="n">
        <v>20</v>
      </c>
      <c r="E1789" t="s">
        <v>330</v>
      </c>
      <c r="F1789" t="n">
        <v>3201</v>
      </c>
      <c r="G1789" t="s">
        <v>331</v>
      </c>
      <c r="H1789" t="s">
        <v>255</v>
      </c>
      <c r="I1789" t="n">
        <v>500</v>
      </c>
      <c r="J1789" t="n">
        <v>280</v>
      </c>
      <c r="K1789" t="s">
        <v>332</v>
      </c>
      <c r="L1789" t="n">
        <v>376</v>
      </c>
      <c r="M1789" t="n">
        <v>0.06</v>
      </c>
      <c r="N1789" t="n">
        <v>39.5</v>
      </c>
      <c r="O1789" t="s">
        <v>253</v>
      </c>
      <c r="P1789" t="s">
        <v>254</v>
      </c>
      <c r="Q1789" t="s">
        <v>254</v>
      </c>
      <c r="R1789" t="n">
        <v>15</v>
      </c>
      <c r="S1789" t="s">
        <v>255</v>
      </c>
      <c r="T1789" t="n">
        <v>5</v>
      </c>
    </row>
    <row r="1790" spans="1:20">
      <c r="A1790" t="n">
        <v>208</v>
      </c>
      <c r="B1790" t="s">
        <v>248</v>
      </c>
      <c r="C1790" t="n">
        <v>43</v>
      </c>
      <c r="D1790" t="n">
        <v>20</v>
      </c>
      <c r="E1790" t="s">
        <v>330</v>
      </c>
      <c r="F1790" t="n">
        <v>3201</v>
      </c>
      <c r="G1790" t="s">
        <v>331</v>
      </c>
      <c r="H1790" t="s">
        <v>255</v>
      </c>
      <c r="I1790" t="n">
        <v>500</v>
      </c>
      <c r="J1790" t="n">
        <v>280</v>
      </c>
      <c r="K1790" t="s">
        <v>332</v>
      </c>
      <c r="L1790" t="n">
        <v>584</v>
      </c>
      <c r="M1790" t="n">
        <v>0.3</v>
      </c>
      <c r="N1790" t="n">
        <v>44.9</v>
      </c>
      <c r="O1790" t="s">
        <v>253</v>
      </c>
      <c r="P1790" t="s">
        <v>254</v>
      </c>
      <c r="Q1790" t="s">
        <v>254</v>
      </c>
      <c r="R1790" t="n">
        <v>15</v>
      </c>
      <c r="S1790" t="s">
        <v>255</v>
      </c>
      <c r="T1790" t="n">
        <v>5</v>
      </c>
    </row>
    <row r="1791" spans="1:20">
      <c r="A1791" t="n">
        <v>208</v>
      </c>
      <c r="B1791" t="s">
        <v>248</v>
      </c>
      <c r="C1791" t="n">
        <v>44</v>
      </c>
      <c r="D1791" t="n">
        <v>20</v>
      </c>
      <c r="E1791" t="s">
        <v>330</v>
      </c>
      <c r="F1791" t="n">
        <v>3201</v>
      </c>
      <c r="G1791" t="s">
        <v>331</v>
      </c>
      <c r="H1791" t="s">
        <v>255</v>
      </c>
      <c r="I1791" t="n">
        <v>500</v>
      </c>
      <c r="J1791" t="n">
        <v>458</v>
      </c>
      <c r="K1791" t="s">
        <v>252</v>
      </c>
      <c r="L1791" t="n">
        <v>88</v>
      </c>
      <c r="M1791" t="n">
        <v>0.2</v>
      </c>
      <c r="N1791" t="n">
        <v>29.8</v>
      </c>
      <c r="O1791" t="s">
        <v>253</v>
      </c>
      <c r="P1791" t="s">
        <v>254</v>
      </c>
      <c r="Q1791" t="s">
        <v>254</v>
      </c>
      <c r="R1791" t="n">
        <v>15</v>
      </c>
      <c r="S1791" t="s">
        <v>255</v>
      </c>
      <c r="T1791" t="n">
        <v>5</v>
      </c>
    </row>
    <row r="1792" spans="1:20">
      <c r="A1792" t="n">
        <v>208</v>
      </c>
      <c r="B1792" t="s">
        <v>248</v>
      </c>
      <c r="C1792" t="n">
        <v>45</v>
      </c>
      <c r="D1792" t="n">
        <v>20</v>
      </c>
      <c r="E1792" t="s">
        <v>330</v>
      </c>
      <c r="F1792" t="n">
        <v>3201</v>
      </c>
      <c r="G1792" t="s">
        <v>331</v>
      </c>
      <c r="H1792" t="s">
        <v>255</v>
      </c>
      <c r="I1792" t="n">
        <v>500</v>
      </c>
      <c r="J1792" t="n">
        <v>458</v>
      </c>
      <c r="K1792" t="s">
        <v>252</v>
      </c>
      <c r="L1792" t="n">
        <v>299</v>
      </c>
      <c r="M1792" t="n">
        <v>0.1</v>
      </c>
      <c r="N1792" t="n">
        <v>31.8</v>
      </c>
      <c r="O1792" t="s">
        <v>253</v>
      </c>
      <c r="P1792" t="s">
        <v>254</v>
      </c>
      <c r="Q1792" t="s">
        <v>254</v>
      </c>
      <c r="R1792" t="n">
        <v>15</v>
      </c>
      <c r="S1792" t="s">
        <v>255</v>
      </c>
      <c r="T1792" t="n">
        <v>5</v>
      </c>
    </row>
    <row r="1793" spans="1:20">
      <c r="A1793" t="n">
        <v>208</v>
      </c>
      <c r="B1793" t="s">
        <v>248</v>
      </c>
      <c r="C1793" t="n">
        <v>46</v>
      </c>
      <c r="D1793" t="n">
        <v>20</v>
      </c>
      <c r="E1793" t="s">
        <v>330</v>
      </c>
      <c r="F1793" t="n">
        <v>3201</v>
      </c>
      <c r="G1793" t="s">
        <v>331</v>
      </c>
      <c r="H1793" t="s">
        <v>255</v>
      </c>
      <c r="I1793" t="n">
        <v>500</v>
      </c>
      <c r="J1793" t="n">
        <v>458</v>
      </c>
      <c r="K1793" t="s">
        <v>252</v>
      </c>
      <c r="L1793" t="n">
        <v>348</v>
      </c>
      <c r="M1793" t="n">
        <v>0.2</v>
      </c>
      <c r="N1793" t="n">
        <v>46.3</v>
      </c>
      <c r="O1793" t="s">
        <v>253</v>
      </c>
      <c r="P1793" t="s">
        <v>254</v>
      </c>
      <c r="Q1793" t="s">
        <v>254</v>
      </c>
      <c r="R1793" t="n">
        <v>15</v>
      </c>
      <c r="S1793" t="s">
        <v>255</v>
      </c>
      <c r="T1793" t="n">
        <v>5</v>
      </c>
    </row>
    <row r="1794" spans="1:20">
      <c r="A1794" t="n">
        <v>208</v>
      </c>
      <c r="B1794" t="s">
        <v>248</v>
      </c>
      <c r="C1794" t="n">
        <v>47</v>
      </c>
      <c r="D1794" t="n">
        <v>20</v>
      </c>
      <c r="E1794" t="s">
        <v>330</v>
      </c>
      <c r="F1794" t="n">
        <v>3201</v>
      </c>
      <c r="G1794" t="s">
        <v>331</v>
      </c>
      <c r="H1794" t="s">
        <v>255</v>
      </c>
      <c r="I1794" t="n">
        <v>500</v>
      </c>
      <c r="J1794" t="n">
        <v>945</v>
      </c>
      <c r="K1794" t="s">
        <v>304</v>
      </c>
      <c r="L1794" t="n">
        <v>332</v>
      </c>
      <c r="M1794" t="n">
        <v>0.08</v>
      </c>
      <c r="N1794" t="n">
        <v>35.5</v>
      </c>
      <c r="O1794" t="s">
        <v>253</v>
      </c>
      <c r="P1794" t="s">
        <v>254</v>
      </c>
      <c r="Q1794" t="s">
        <v>254</v>
      </c>
      <c r="R1794" t="n">
        <v>15</v>
      </c>
      <c r="S1794" t="s">
        <v>255</v>
      </c>
      <c r="T1794" t="n">
        <v>5</v>
      </c>
    </row>
    <row r="1795" spans="1:20">
      <c r="A1795" t="n">
        <v>208</v>
      </c>
      <c r="B1795" t="s">
        <v>313</v>
      </c>
      <c r="C1795" t="n">
        <v>1</v>
      </c>
      <c r="D1795" t="n">
        <v>20</v>
      </c>
      <c r="E1795" t="s">
        <v>330</v>
      </c>
      <c r="F1795" t="n">
        <v>3201</v>
      </c>
      <c r="G1795" t="s">
        <v>331</v>
      </c>
      <c r="H1795" t="s">
        <v>255</v>
      </c>
      <c r="I1795" t="n">
        <v>500</v>
      </c>
      <c r="J1795" t="n">
        <v>945</v>
      </c>
      <c r="K1795" t="s">
        <v>304</v>
      </c>
      <c r="L1795" t="n">
        <v>581</v>
      </c>
      <c r="M1795" t="n">
        <v>0.03</v>
      </c>
      <c r="N1795" t="n">
        <v>40.7</v>
      </c>
      <c r="O1795" t="s">
        <v>313</v>
      </c>
      <c r="P1795" t="s">
        <v>275</v>
      </c>
      <c r="Q1795" t="s">
        <v>275</v>
      </c>
      <c r="R1795" t="n">
        <v>15</v>
      </c>
      <c r="S1795" t="s">
        <v>255</v>
      </c>
      <c r="T1795" t="n">
        <v>5</v>
      </c>
    </row>
    <row r="1796" spans="1:20">
      <c r="A1796" t="n">
        <v>208</v>
      </c>
      <c r="B1796" t="s">
        <v>313</v>
      </c>
      <c r="C1796" t="n">
        <v>2</v>
      </c>
      <c r="D1796" t="n">
        <v>20</v>
      </c>
      <c r="E1796" t="s">
        <v>330</v>
      </c>
      <c r="F1796" t="n">
        <v>3201</v>
      </c>
      <c r="G1796" t="s">
        <v>331</v>
      </c>
      <c r="H1796" t="s">
        <v>255</v>
      </c>
      <c r="I1796" t="n">
        <v>500</v>
      </c>
      <c r="J1796" t="n">
        <v>458</v>
      </c>
      <c r="K1796" t="s">
        <v>252</v>
      </c>
      <c r="L1796" t="n">
        <v>318</v>
      </c>
      <c r="M1796" t="n">
        <v>0.21</v>
      </c>
      <c r="N1796" t="n">
        <v>20.9</v>
      </c>
      <c r="O1796" t="s">
        <v>313</v>
      </c>
      <c r="P1796" t="s">
        <v>275</v>
      </c>
      <c r="Q1796" t="s">
        <v>275</v>
      </c>
      <c r="R1796" t="n">
        <v>15</v>
      </c>
      <c r="S1796" t="s">
        <v>255</v>
      </c>
      <c r="T1796" t="n">
        <v>5</v>
      </c>
    </row>
    <row r="1797" spans="1:20">
      <c r="A1797" t="n">
        <v>208</v>
      </c>
      <c r="B1797" t="s">
        <v>313</v>
      </c>
      <c r="C1797" t="n">
        <v>3</v>
      </c>
      <c r="D1797" t="n">
        <v>20</v>
      </c>
      <c r="E1797" t="s">
        <v>330</v>
      </c>
      <c r="F1797" t="n">
        <v>3201</v>
      </c>
      <c r="G1797" t="s">
        <v>331</v>
      </c>
      <c r="H1797" t="s">
        <v>255</v>
      </c>
      <c r="I1797" t="n">
        <v>500</v>
      </c>
      <c r="J1797" t="n">
        <v>580</v>
      </c>
      <c r="K1797" t="s">
        <v>270</v>
      </c>
      <c r="L1797" t="n">
        <v>343</v>
      </c>
      <c r="M1797" t="n">
        <v>0.06</v>
      </c>
      <c r="N1797" t="n">
        <v>36.8</v>
      </c>
      <c r="O1797" t="s">
        <v>313</v>
      </c>
      <c r="P1797" t="s">
        <v>275</v>
      </c>
      <c r="Q1797" t="s">
        <v>275</v>
      </c>
      <c r="R1797" t="n">
        <v>15</v>
      </c>
      <c r="S1797" t="s">
        <v>255</v>
      </c>
      <c r="T1797" t="n">
        <v>5</v>
      </c>
    </row>
    <row r="1798" spans="1:20">
      <c r="A1798" t="n">
        <v>208</v>
      </c>
      <c r="B1798" t="s">
        <v>313</v>
      </c>
      <c r="C1798" t="n">
        <v>4</v>
      </c>
      <c r="D1798" t="n">
        <v>20</v>
      </c>
      <c r="E1798" t="s">
        <v>330</v>
      </c>
      <c r="F1798" t="n">
        <v>3201</v>
      </c>
      <c r="G1798" t="s">
        <v>331</v>
      </c>
      <c r="H1798" t="s">
        <v>255</v>
      </c>
      <c r="I1798" t="n">
        <v>500</v>
      </c>
      <c r="J1798" t="n">
        <v>232</v>
      </c>
      <c r="K1798" t="s">
        <v>288</v>
      </c>
      <c r="L1798" t="n">
        <v>674</v>
      </c>
      <c r="M1798" t="n">
        <v>0.1</v>
      </c>
      <c r="N1798" t="n">
        <v>33.6</v>
      </c>
      <c r="O1798" t="s">
        <v>313</v>
      </c>
      <c r="P1798" t="s">
        <v>275</v>
      </c>
      <c r="Q1798" t="s">
        <v>275</v>
      </c>
      <c r="R1798" t="n">
        <v>15</v>
      </c>
      <c r="S1798" t="s">
        <v>255</v>
      </c>
      <c r="T1798" t="n">
        <v>5</v>
      </c>
    </row>
    <row r="1799" spans="1:20">
      <c r="A1799" t="n">
        <v>208</v>
      </c>
      <c r="B1799" t="s">
        <v>258</v>
      </c>
      <c r="C1799" t="n">
        <v>1</v>
      </c>
      <c r="D1799" t="n">
        <v>216</v>
      </c>
      <c r="E1799" t="s">
        <v>333</v>
      </c>
      <c r="F1799" t="n">
        <v>3201</v>
      </c>
      <c r="G1799" t="s">
        <v>331</v>
      </c>
      <c r="H1799" t="s">
        <v>255</v>
      </c>
      <c r="I1799" t="n">
        <v>500</v>
      </c>
      <c r="J1799" t="n">
        <v>862</v>
      </c>
      <c r="K1799" t="s">
        <v>342</v>
      </c>
      <c r="L1799" t="n">
        <v>310</v>
      </c>
      <c r="M1799" t="n">
        <v>0</v>
      </c>
      <c r="N1799" t="n">
        <v>0</v>
      </c>
    </row>
    <row r="1800" spans="1:20">
      <c r="A1800" t="n">
        <v>209</v>
      </c>
      <c r="B1800" t="s">
        <v>248</v>
      </c>
      <c r="C1800" t="n">
        <v>36</v>
      </c>
      <c r="D1800" t="n">
        <v>20</v>
      </c>
      <c r="E1800" t="s">
        <v>330</v>
      </c>
      <c r="F1800" t="n">
        <v>3201</v>
      </c>
      <c r="G1800" t="s">
        <v>331</v>
      </c>
      <c r="H1800" t="s">
        <v>255</v>
      </c>
      <c r="I1800" t="n">
        <v>500</v>
      </c>
      <c r="J1800" t="n">
        <v>458</v>
      </c>
      <c r="K1800" t="s">
        <v>252</v>
      </c>
      <c r="L1800" t="n">
        <v>98</v>
      </c>
      <c r="M1800" t="n">
        <v>0.2</v>
      </c>
      <c r="N1800" t="n">
        <v>20.8</v>
      </c>
      <c r="O1800" t="s">
        <v>253</v>
      </c>
      <c r="P1800" t="s">
        <v>254</v>
      </c>
      <c r="Q1800" t="s">
        <v>254</v>
      </c>
      <c r="R1800" t="n">
        <v>15</v>
      </c>
      <c r="S1800" t="s">
        <v>255</v>
      </c>
      <c r="T1800" t="n">
        <v>5</v>
      </c>
    </row>
    <row r="1801" spans="1:20">
      <c r="A1801" t="n">
        <v>209</v>
      </c>
      <c r="B1801" t="s">
        <v>248</v>
      </c>
      <c r="C1801" t="n">
        <v>37</v>
      </c>
      <c r="D1801" t="n">
        <v>20</v>
      </c>
      <c r="E1801" t="s">
        <v>330</v>
      </c>
      <c r="F1801" t="n">
        <v>3201</v>
      </c>
      <c r="G1801" t="s">
        <v>331</v>
      </c>
      <c r="H1801" t="s">
        <v>255</v>
      </c>
      <c r="I1801" t="n">
        <v>500</v>
      </c>
      <c r="J1801" t="n">
        <v>945</v>
      </c>
      <c r="K1801" t="s">
        <v>304</v>
      </c>
      <c r="L1801" t="n">
        <v>569</v>
      </c>
      <c r="M1801" t="n">
        <v>0.03</v>
      </c>
      <c r="N1801" t="n">
        <v>39.1</v>
      </c>
      <c r="O1801" t="s">
        <v>253</v>
      </c>
      <c r="P1801" t="s">
        <v>254</v>
      </c>
      <c r="Q1801" t="s">
        <v>254</v>
      </c>
      <c r="R1801" t="n">
        <v>15</v>
      </c>
      <c r="S1801" t="s">
        <v>255</v>
      </c>
      <c r="T1801" t="n">
        <v>5</v>
      </c>
    </row>
    <row r="1802" spans="1:20">
      <c r="A1802" t="n">
        <v>209</v>
      </c>
      <c r="B1802" t="s">
        <v>313</v>
      </c>
      <c r="C1802" t="n">
        <v>1</v>
      </c>
      <c r="D1802" t="n">
        <v>20</v>
      </c>
      <c r="E1802" t="s">
        <v>330</v>
      </c>
      <c r="F1802" t="n">
        <v>3201</v>
      </c>
      <c r="G1802" t="s">
        <v>331</v>
      </c>
      <c r="H1802" t="s">
        <v>255</v>
      </c>
      <c r="I1802" t="n">
        <v>500</v>
      </c>
      <c r="J1802" t="n">
        <v>458</v>
      </c>
      <c r="K1802" t="s">
        <v>252</v>
      </c>
      <c r="L1802" t="n">
        <v>237</v>
      </c>
      <c r="M1802" t="n">
        <v>0.15</v>
      </c>
      <c r="N1802" t="n">
        <v>34.1</v>
      </c>
      <c r="O1802" t="s">
        <v>313</v>
      </c>
      <c r="P1802" t="s">
        <v>275</v>
      </c>
      <c r="Q1802" t="s">
        <v>275</v>
      </c>
      <c r="R1802" t="n">
        <v>15</v>
      </c>
      <c r="S1802" t="s">
        <v>255</v>
      </c>
      <c r="T1802" t="n">
        <v>5</v>
      </c>
    </row>
    <row r="1803" spans="1:20">
      <c r="A1803" t="n">
        <v>209</v>
      </c>
      <c r="B1803" t="s">
        <v>313</v>
      </c>
      <c r="C1803" t="n">
        <v>2</v>
      </c>
      <c r="D1803" t="n">
        <v>20</v>
      </c>
      <c r="E1803" t="s">
        <v>330</v>
      </c>
      <c r="F1803" t="n">
        <v>3201</v>
      </c>
      <c r="G1803" t="s">
        <v>331</v>
      </c>
      <c r="H1803" t="s">
        <v>255</v>
      </c>
      <c r="I1803" t="n">
        <v>500</v>
      </c>
      <c r="J1803" t="n">
        <v>458</v>
      </c>
      <c r="K1803" t="s">
        <v>252</v>
      </c>
      <c r="L1803" t="n">
        <v>91</v>
      </c>
      <c r="M1803" t="n">
        <v>0.15</v>
      </c>
      <c r="N1803" t="n">
        <v>25.8</v>
      </c>
      <c r="O1803" t="s">
        <v>313</v>
      </c>
      <c r="P1803" t="s">
        <v>275</v>
      </c>
      <c r="Q1803" t="s">
        <v>275</v>
      </c>
      <c r="R1803" t="n">
        <v>15</v>
      </c>
      <c r="S1803" t="s">
        <v>255</v>
      </c>
      <c r="T1803" t="n">
        <v>5</v>
      </c>
    </row>
    <row r="1804" spans="1:20">
      <c r="A1804" t="n">
        <v>209</v>
      </c>
      <c r="B1804" t="s">
        <v>313</v>
      </c>
      <c r="C1804" t="n">
        <v>3</v>
      </c>
      <c r="D1804" t="n">
        <v>20</v>
      </c>
      <c r="E1804" t="s">
        <v>330</v>
      </c>
      <c r="F1804" t="n">
        <v>3201</v>
      </c>
      <c r="G1804" t="s">
        <v>331</v>
      </c>
      <c r="H1804" t="s">
        <v>255</v>
      </c>
      <c r="I1804" t="n">
        <v>500</v>
      </c>
      <c r="J1804" t="n">
        <v>458</v>
      </c>
      <c r="K1804" t="s">
        <v>252</v>
      </c>
      <c r="L1804" t="n">
        <v>441</v>
      </c>
      <c r="M1804" t="n">
        <v>0.23</v>
      </c>
      <c r="N1804" t="n">
        <v>20.8</v>
      </c>
      <c r="O1804" t="s">
        <v>313</v>
      </c>
      <c r="P1804" t="s">
        <v>275</v>
      </c>
      <c r="Q1804" t="s">
        <v>275</v>
      </c>
      <c r="R1804" t="n">
        <v>15</v>
      </c>
      <c r="S1804" t="s">
        <v>255</v>
      </c>
      <c r="T1804" t="n">
        <v>5</v>
      </c>
    </row>
    <row r="1805" spans="1:20">
      <c r="A1805" t="n">
        <v>209</v>
      </c>
      <c r="B1805" t="s">
        <v>313</v>
      </c>
      <c r="C1805" t="n">
        <v>4</v>
      </c>
      <c r="D1805" t="n">
        <v>20</v>
      </c>
      <c r="E1805" t="s">
        <v>330</v>
      </c>
      <c r="F1805" t="n">
        <v>3201</v>
      </c>
      <c r="G1805" t="s">
        <v>331</v>
      </c>
      <c r="H1805" t="s">
        <v>255</v>
      </c>
      <c r="I1805" t="n">
        <v>500</v>
      </c>
      <c r="J1805" t="n">
        <v>458</v>
      </c>
      <c r="K1805" t="s">
        <v>252</v>
      </c>
      <c r="L1805" t="n">
        <v>334</v>
      </c>
      <c r="M1805" t="n">
        <v>0.06</v>
      </c>
      <c r="N1805" t="n">
        <v>39.9</v>
      </c>
      <c r="O1805" t="s">
        <v>313</v>
      </c>
      <c r="P1805" t="s">
        <v>275</v>
      </c>
      <c r="Q1805" t="s">
        <v>275</v>
      </c>
      <c r="R1805" t="n">
        <v>15</v>
      </c>
      <c r="S1805" t="s">
        <v>255</v>
      </c>
      <c r="T1805" t="n">
        <v>5</v>
      </c>
    </row>
    <row r="1806" spans="1:20">
      <c r="A1806" t="n">
        <v>209</v>
      </c>
      <c r="B1806" t="s">
        <v>313</v>
      </c>
      <c r="C1806" t="n">
        <v>5</v>
      </c>
      <c r="D1806" t="n">
        <v>20</v>
      </c>
      <c r="E1806" t="s">
        <v>330</v>
      </c>
      <c r="F1806" t="n">
        <v>3201</v>
      </c>
      <c r="G1806" t="s">
        <v>331</v>
      </c>
      <c r="H1806" t="s">
        <v>255</v>
      </c>
      <c r="I1806" t="n">
        <v>500</v>
      </c>
      <c r="J1806" t="n">
        <v>458</v>
      </c>
      <c r="K1806" t="s">
        <v>252</v>
      </c>
      <c r="L1806" t="n">
        <v>258</v>
      </c>
      <c r="M1806" t="n">
        <v>0.11</v>
      </c>
      <c r="N1806" t="n">
        <v>35.4</v>
      </c>
      <c r="O1806" t="s">
        <v>313</v>
      </c>
      <c r="P1806" t="s">
        <v>275</v>
      </c>
      <c r="Q1806" t="s">
        <v>275</v>
      </c>
      <c r="R1806" t="n">
        <v>15</v>
      </c>
      <c r="S1806" t="s">
        <v>255</v>
      </c>
      <c r="T1806" t="n">
        <v>5</v>
      </c>
    </row>
    <row r="1807" spans="1:20">
      <c r="A1807" t="n">
        <v>209</v>
      </c>
      <c r="B1807" t="s">
        <v>258</v>
      </c>
      <c r="C1807" t="n">
        <v>1</v>
      </c>
      <c r="D1807" t="n">
        <v>216</v>
      </c>
      <c r="E1807" t="s">
        <v>333</v>
      </c>
      <c r="F1807" t="n">
        <v>3201</v>
      </c>
      <c r="G1807" t="s">
        <v>331</v>
      </c>
      <c r="H1807" t="s">
        <v>255</v>
      </c>
      <c r="I1807" t="n">
        <v>500</v>
      </c>
      <c r="J1807" t="n">
        <v>490</v>
      </c>
      <c r="K1807" t="s">
        <v>266</v>
      </c>
      <c r="L1807" t="n">
        <v>305</v>
      </c>
      <c r="M1807" t="n">
        <v>0</v>
      </c>
      <c r="N1807" t="n">
        <v>0</v>
      </c>
    </row>
    <row r="1808" spans="1:20">
      <c r="A1808" t="n">
        <v>210</v>
      </c>
      <c r="B1808" t="s">
        <v>248</v>
      </c>
      <c r="C1808" t="n">
        <v>35</v>
      </c>
      <c r="D1808" t="n">
        <v>20</v>
      </c>
      <c r="E1808" t="s">
        <v>330</v>
      </c>
      <c r="F1808" t="n">
        <v>3201</v>
      </c>
      <c r="G1808" t="s">
        <v>331</v>
      </c>
      <c r="H1808" t="s">
        <v>255</v>
      </c>
      <c r="I1808" t="n">
        <v>500</v>
      </c>
      <c r="J1808" t="n">
        <v>280</v>
      </c>
      <c r="K1808" t="s">
        <v>332</v>
      </c>
      <c r="L1808" t="n">
        <v>300</v>
      </c>
      <c r="M1808" t="n">
        <v>0.06</v>
      </c>
      <c r="N1808" t="n">
        <v>33</v>
      </c>
      <c r="O1808" t="s">
        <v>253</v>
      </c>
      <c r="P1808" t="s">
        <v>254</v>
      </c>
      <c r="Q1808" t="s">
        <v>254</v>
      </c>
      <c r="R1808" t="n">
        <v>15</v>
      </c>
      <c r="S1808" t="s">
        <v>255</v>
      </c>
      <c r="T1808" t="n">
        <v>5</v>
      </c>
    </row>
    <row r="1809" spans="1:20">
      <c r="A1809" t="n">
        <v>210</v>
      </c>
      <c r="B1809" t="s">
        <v>248</v>
      </c>
      <c r="C1809" t="n">
        <v>36</v>
      </c>
      <c r="D1809" t="n">
        <v>20</v>
      </c>
      <c r="E1809" t="s">
        <v>330</v>
      </c>
      <c r="F1809" t="n">
        <v>3201</v>
      </c>
      <c r="G1809" t="s">
        <v>331</v>
      </c>
      <c r="H1809" t="s">
        <v>255</v>
      </c>
      <c r="I1809" t="n">
        <v>500</v>
      </c>
      <c r="J1809" t="n">
        <v>280</v>
      </c>
      <c r="K1809" t="s">
        <v>332</v>
      </c>
      <c r="L1809" t="n">
        <v>400</v>
      </c>
      <c r="M1809" t="n">
        <v>0.06</v>
      </c>
      <c r="N1809" t="n">
        <v>38.4</v>
      </c>
      <c r="O1809" t="s">
        <v>253</v>
      </c>
      <c r="P1809" t="s">
        <v>254</v>
      </c>
      <c r="Q1809" t="s">
        <v>254</v>
      </c>
      <c r="R1809" t="n">
        <v>15</v>
      </c>
      <c r="S1809" t="s">
        <v>255</v>
      </c>
      <c r="T1809" t="n">
        <v>5</v>
      </c>
    </row>
    <row r="1810" spans="1:20">
      <c r="A1810" t="n">
        <v>210</v>
      </c>
      <c r="B1810" t="s">
        <v>248</v>
      </c>
      <c r="C1810" t="n">
        <v>37</v>
      </c>
      <c r="D1810" t="n">
        <v>20</v>
      </c>
      <c r="E1810" t="s">
        <v>330</v>
      </c>
      <c r="F1810" t="n">
        <v>3201</v>
      </c>
      <c r="G1810" t="s">
        <v>331</v>
      </c>
      <c r="H1810" t="s">
        <v>255</v>
      </c>
      <c r="I1810" t="n">
        <v>500</v>
      </c>
      <c r="J1810" t="n">
        <v>280</v>
      </c>
      <c r="K1810" t="s">
        <v>332</v>
      </c>
      <c r="L1810" t="n">
        <v>393</v>
      </c>
      <c r="M1810" t="n">
        <v>0.06</v>
      </c>
      <c r="N1810" t="n">
        <v>38.6</v>
      </c>
      <c r="O1810" t="s">
        <v>253</v>
      </c>
      <c r="P1810" t="s">
        <v>254</v>
      </c>
      <c r="Q1810" t="s">
        <v>254</v>
      </c>
      <c r="R1810" t="n">
        <v>15</v>
      </c>
      <c r="S1810" t="s">
        <v>255</v>
      </c>
      <c r="T1810" t="n">
        <v>5</v>
      </c>
    </row>
    <row r="1811" spans="1:20">
      <c r="A1811" t="n">
        <v>210</v>
      </c>
      <c r="B1811" t="s">
        <v>248</v>
      </c>
      <c r="C1811" t="n">
        <v>38</v>
      </c>
      <c r="D1811" t="n">
        <v>20</v>
      </c>
      <c r="E1811" t="s">
        <v>330</v>
      </c>
      <c r="F1811" t="n">
        <v>3201</v>
      </c>
      <c r="G1811" t="s">
        <v>331</v>
      </c>
      <c r="H1811" t="s">
        <v>255</v>
      </c>
      <c r="I1811" t="n">
        <v>500</v>
      </c>
      <c r="J1811" t="n">
        <v>458</v>
      </c>
      <c r="K1811" t="s">
        <v>252</v>
      </c>
      <c r="L1811" t="n">
        <v>393</v>
      </c>
      <c r="M1811" t="n">
        <v>0.09</v>
      </c>
      <c r="N1811" t="n">
        <v>34.2</v>
      </c>
      <c r="O1811" t="s">
        <v>253</v>
      </c>
      <c r="P1811" t="s">
        <v>254</v>
      </c>
      <c r="Q1811" t="s">
        <v>254</v>
      </c>
      <c r="R1811" t="n">
        <v>15</v>
      </c>
      <c r="S1811" t="s">
        <v>255</v>
      </c>
      <c r="T1811" t="n">
        <v>5</v>
      </c>
    </row>
    <row r="1812" spans="1:20">
      <c r="A1812" t="n">
        <v>210</v>
      </c>
      <c r="B1812" t="s">
        <v>248</v>
      </c>
      <c r="C1812" t="n">
        <v>39</v>
      </c>
      <c r="D1812" t="n">
        <v>20</v>
      </c>
      <c r="E1812" t="s">
        <v>330</v>
      </c>
      <c r="F1812" t="n">
        <v>3201</v>
      </c>
      <c r="G1812" t="s">
        <v>331</v>
      </c>
      <c r="H1812" t="s">
        <v>255</v>
      </c>
      <c r="I1812" t="n">
        <v>500</v>
      </c>
      <c r="J1812" t="n">
        <v>458</v>
      </c>
      <c r="K1812" t="s">
        <v>252</v>
      </c>
      <c r="L1812" t="n">
        <v>99</v>
      </c>
      <c r="M1812" t="n">
        <v>0.2</v>
      </c>
      <c r="N1812" t="n">
        <v>20.7</v>
      </c>
      <c r="O1812" t="s">
        <v>253</v>
      </c>
      <c r="P1812" t="s">
        <v>254</v>
      </c>
      <c r="Q1812" t="s">
        <v>254</v>
      </c>
      <c r="R1812" t="n">
        <v>15</v>
      </c>
      <c r="S1812" t="s">
        <v>255</v>
      </c>
      <c r="T1812" t="n">
        <v>5</v>
      </c>
    </row>
    <row r="1813" spans="1:20">
      <c r="A1813" t="n">
        <v>210</v>
      </c>
      <c r="B1813" t="s">
        <v>248</v>
      </c>
      <c r="C1813" t="n">
        <v>40</v>
      </c>
      <c r="D1813" t="n">
        <v>20</v>
      </c>
      <c r="E1813" t="s">
        <v>330</v>
      </c>
      <c r="F1813" t="n">
        <v>3201</v>
      </c>
      <c r="G1813" t="s">
        <v>331</v>
      </c>
      <c r="H1813" t="s">
        <v>255</v>
      </c>
      <c r="I1813" t="n">
        <v>500</v>
      </c>
      <c r="J1813" t="n">
        <v>458</v>
      </c>
      <c r="K1813" t="s">
        <v>252</v>
      </c>
      <c r="L1813" t="n">
        <v>101</v>
      </c>
      <c r="M1813" t="n">
        <v>0.2</v>
      </c>
      <c r="N1813" t="n">
        <v>21</v>
      </c>
      <c r="O1813" t="s">
        <v>253</v>
      </c>
      <c r="P1813" t="s">
        <v>254</v>
      </c>
      <c r="Q1813" t="s">
        <v>254</v>
      </c>
      <c r="R1813" t="n">
        <v>15</v>
      </c>
      <c r="S1813" t="s">
        <v>255</v>
      </c>
      <c r="T1813" t="n">
        <v>5</v>
      </c>
    </row>
    <row r="1814" spans="1:20">
      <c r="A1814" t="n">
        <v>210</v>
      </c>
      <c r="B1814" t="s">
        <v>248</v>
      </c>
      <c r="C1814" t="n">
        <v>41</v>
      </c>
      <c r="D1814" t="n">
        <v>20</v>
      </c>
      <c r="E1814" t="s">
        <v>330</v>
      </c>
      <c r="F1814" t="n">
        <v>3201</v>
      </c>
      <c r="G1814" t="s">
        <v>331</v>
      </c>
      <c r="H1814" t="s">
        <v>255</v>
      </c>
      <c r="I1814" t="n">
        <v>500</v>
      </c>
      <c r="J1814" t="n">
        <v>458</v>
      </c>
      <c r="K1814" t="s">
        <v>252</v>
      </c>
      <c r="L1814" t="n">
        <v>115</v>
      </c>
      <c r="M1814" t="n">
        <v>0.03</v>
      </c>
      <c r="N1814" t="n">
        <v>45.6</v>
      </c>
      <c r="O1814" t="s">
        <v>253</v>
      </c>
      <c r="P1814" t="s">
        <v>254</v>
      </c>
      <c r="Q1814" t="s">
        <v>254</v>
      </c>
      <c r="R1814" t="n">
        <v>15</v>
      </c>
      <c r="S1814" t="s">
        <v>255</v>
      </c>
      <c r="T1814" t="n">
        <v>5</v>
      </c>
    </row>
    <row r="1815" spans="1:20">
      <c r="A1815" t="n">
        <v>210</v>
      </c>
      <c r="B1815" t="s">
        <v>248</v>
      </c>
      <c r="C1815" t="n">
        <v>42</v>
      </c>
      <c r="D1815" t="n">
        <v>20</v>
      </c>
      <c r="E1815" t="s">
        <v>330</v>
      </c>
      <c r="F1815" t="n">
        <v>3201</v>
      </c>
      <c r="G1815" t="s">
        <v>331</v>
      </c>
      <c r="H1815" t="s">
        <v>255</v>
      </c>
      <c r="I1815" t="n">
        <v>500</v>
      </c>
      <c r="J1815" t="n">
        <v>458</v>
      </c>
      <c r="K1815" t="s">
        <v>252</v>
      </c>
      <c r="L1815" t="n">
        <v>62</v>
      </c>
      <c r="M1815" t="n">
        <v>0.05</v>
      </c>
      <c r="N1815" t="n">
        <v>36</v>
      </c>
      <c r="O1815" t="s">
        <v>253</v>
      </c>
      <c r="P1815" t="s">
        <v>254</v>
      </c>
      <c r="Q1815" t="s">
        <v>254</v>
      </c>
      <c r="R1815" t="n">
        <v>15</v>
      </c>
      <c r="S1815" t="s">
        <v>255</v>
      </c>
      <c r="T1815" t="n">
        <v>5</v>
      </c>
    </row>
    <row r="1816" spans="1:20">
      <c r="A1816" t="n">
        <v>210</v>
      </c>
      <c r="B1816" t="s">
        <v>248</v>
      </c>
      <c r="C1816" t="n">
        <v>43</v>
      </c>
      <c r="D1816" t="n">
        <v>20</v>
      </c>
      <c r="E1816" t="s">
        <v>330</v>
      </c>
      <c r="F1816" t="n">
        <v>3201</v>
      </c>
      <c r="G1816" t="s">
        <v>331</v>
      </c>
      <c r="H1816" t="s">
        <v>255</v>
      </c>
      <c r="I1816" t="n">
        <v>500</v>
      </c>
      <c r="J1816" t="n">
        <v>580</v>
      </c>
      <c r="K1816" t="s">
        <v>270</v>
      </c>
      <c r="L1816" t="n">
        <v>240</v>
      </c>
      <c r="M1816" t="n">
        <v>0.02</v>
      </c>
      <c r="N1816" t="n">
        <v>44.9</v>
      </c>
      <c r="O1816" t="s">
        <v>253</v>
      </c>
      <c r="P1816" t="s">
        <v>254</v>
      </c>
      <c r="Q1816" t="s">
        <v>254</v>
      </c>
      <c r="R1816" t="n">
        <v>15</v>
      </c>
      <c r="S1816" t="s">
        <v>255</v>
      </c>
      <c r="T1816" t="n">
        <v>5</v>
      </c>
    </row>
    <row r="1817" spans="1:20">
      <c r="A1817" t="n">
        <v>210</v>
      </c>
      <c r="B1817" t="s">
        <v>313</v>
      </c>
      <c r="C1817" t="n">
        <v>1</v>
      </c>
      <c r="D1817" t="n">
        <v>20</v>
      </c>
      <c r="E1817" t="s">
        <v>330</v>
      </c>
      <c r="F1817" t="n">
        <v>3201</v>
      </c>
      <c r="G1817" t="s">
        <v>331</v>
      </c>
      <c r="H1817" t="s">
        <v>255</v>
      </c>
      <c r="I1817" t="n">
        <v>500</v>
      </c>
      <c r="J1817" t="n">
        <v>160</v>
      </c>
      <c r="K1817" t="s">
        <v>280</v>
      </c>
      <c r="L1817" t="n">
        <v>651</v>
      </c>
      <c r="M1817" t="n">
        <v>0.03</v>
      </c>
      <c r="N1817" t="n">
        <v>46.9</v>
      </c>
      <c r="O1817" t="s">
        <v>313</v>
      </c>
      <c r="P1817" t="s">
        <v>275</v>
      </c>
      <c r="Q1817" t="s">
        <v>275</v>
      </c>
      <c r="R1817" t="n">
        <v>15</v>
      </c>
      <c r="S1817" t="s">
        <v>255</v>
      </c>
      <c r="T1817" t="n">
        <v>5</v>
      </c>
    </row>
    <row r="1818" spans="1:20">
      <c r="A1818" t="n">
        <v>210</v>
      </c>
      <c r="B1818" t="s">
        <v>313</v>
      </c>
      <c r="C1818" t="n">
        <v>2</v>
      </c>
      <c r="D1818" t="n">
        <v>20</v>
      </c>
      <c r="E1818" t="s">
        <v>330</v>
      </c>
      <c r="F1818" t="n">
        <v>3201</v>
      </c>
      <c r="G1818" t="s">
        <v>331</v>
      </c>
      <c r="H1818" t="s">
        <v>255</v>
      </c>
      <c r="I1818" t="n">
        <v>500</v>
      </c>
      <c r="J1818" t="n">
        <v>712</v>
      </c>
      <c r="K1818" t="s">
        <v>300</v>
      </c>
      <c r="L1818" t="n">
        <v>655</v>
      </c>
      <c r="M1818" t="n">
        <v>0.03</v>
      </c>
      <c r="N1818" t="n">
        <v>44.5</v>
      </c>
      <c r="O1818" t="s">
        <v>313</v>
      </c>
      <c r="P1818" t="s">
        <v>275</v>
      </c>
      <c r="Q1818" t="s">
        <v>275</v>
      </c>
      <c r="R1818" t="n">
        <v>15</v>
      </c>
      <c r="S1818" t="s">
        <v>255</v>
      </c>
      <c r="T1818" t="n">
        <v>5</v>
      </c>
    </row>
    <row r="1819" spans="1:20">
      <c r="A1819" t="n">
        <v>210</v>
      </c>
      <c r="B1819" t="s">
        <v>313</v>
      </c>
      <c r="C1819" t="n">
        <v>3</v>
      </c>
      <c r="D1819" t="n">
        <v>20</v>
      </c>
      <c r="E1819" t="s">
        <v>330</v>
      </c>
      <c r="F1819" t="n">
        <v>3201</v>
      </c>
      <c r="G1819" t="s">
        <v>331</v>
      </c>
      <c r="H1819" t="s">
        <v>255</v>
      </c>
      <c r="I1819" t="n">
        <v>500</v>
      </c>
      <c r="J1819" t="n">
        <v>280</v>
      </c>
      <c r="K1819" t="s">
        <v>332</v>
      </c>
      <c r="L1819" t="n">
        <v>401</v>
      </c>
      <c r="M1819" t="n">
        <v>0.21</v>
      </c>
      <c r="N1819" t="n">
        <v>22.9</v>
      </c>
      <c r="O1819" t="s">
        <v>313</v>
      </c>
      <c r="P1819" t="s">
        <v>275</v>
      </c>
      <c r="Q1819" t="s">
        <v>275</v>
      </c>
      <c r="R1819" t="n">
        <v>15</v>
      </c>
      <c r="S1819" t="s">
        <v>255</v>
      </c>
      <c r="T1819" t="n">
        <v>5</v>
      </c>
    </row>
    <row r="1820" spans="1:20">
      <c r="A1820" t="n">
        <v>210</v>
      </c>
      <c r="B1820" t="s">
        <v>313</v>
      </c>
      <c r="C1820" t="n">
        <v>4</v>
      </c>
      <c r="D1820" t="n">
        <v>20</v>
      </c>
      <c r="E1820" t="s">
        <v>330</v>
      </c>
      <c r="F1820" t="n">
        <v>3201</v>
      </c>
      <c r="G1820" t="s">
        <v>331</v>
      </c>
      <c r="H1820" t="s">
        <v>255</v>
      </c>
      <c r="I1820" t="n">
        <v>500</v>
      </c>
      <c r="J1820" t="n">
        <v>580</v>
      </c>
      <c r="K1820" t="s">
        <v>270</v>
      </c>
      <c r="L1820" t="n">
        <v>288</v>
      </c>
      <c r="M1820" t="n">
        <v>0.05</v>
      </c>
      <c r="N1820" t="n">
        <v>36.6</v>
      </c>
      <c r="O1820" t="s">
        <v>313</v>
      </c>
      <c r="P1820" t="s">
        <v>275</v>
      </c>
      <c r="Q1820" t="s">
        <v>275</v>
      </c>
      <c r="R1820" t="n">
        <v>15</v>
      </c>
      <c r="S1820" t="s">
        <v>255</v>
      </c>
      <c r="T1820" t="n">
        <v>5</v>
      </c>
    </row>
    <row r="1821" spans="1:20">
      <c r="A1821" t="n">
        <v>210</v>
      </c>
      <c r="B1821" t="s">
        <v>313</v>
      </c>
      <c r="C1821" t="n">
        <v>5</v>
      </c>
      <c r="D1821" t="n">
        <v>216</v>
      </c>
      <c r="E1821" t="s">
        <v>333</v>
      </c>
      <c r="F1821" t="n">
        <v>3201</v>
      </c>
      <c r="G1821" t="s">
        <v>331</v>
      </c>
      <c r="H1821" t="s">
        <v>255</v>
      </c>
      <c r="I1821" t="n">
        <v>500</v>
      </c>
      <c r="J1821" t="n">
        <v>515</v>
      </c>
      <c r="K1821" t="s">
        <v>337</v>
      </c>
      <c r="L1821" t="n">
        <v>310</v>
      </c>
      <c r="M1821" t="n">
        <v>0</v>
      </c>
      <c r="N1821" t="n">
        <v>0</v>
      </c>
    </row>
    <row r="1822" spans="1:20">
      <c r="A1822" t="n">
        <v>210</v>
      </c>
      <c r="B1822" t="s">
        <v>258</v>
      </c>
      <c r="C1822" t="n">
        <v>1</v>
      </c>
      <c r="D1822" t="n">
        <v>216</v>
      </c>
      <c r="E1822" t="s">
        <v>333</v>
      </c>
      <c r="F1822" t="n">
        <v>3201</v>
      </c>
      <c r="G1822" t="s">
        <v>331</v>
      </c>
      <c r="H1822" t="s">
        <v>255</v>
      </c>
      <c r="I1822" t="n">
        <v>500</v>
      </c>
      <c r="J1822" t="n">
        <v>490</v>
      </c>
      <c r="K1822" t="s">
        <v>266</v>
      </c>
      <c r="L1822" t="n">
        <v>304</v>
      </c>
      <c r="M1822" t="n">
        <v>0</v>
      </c>
      <c r="N1822" t="n">
        <v>0</v>
      </c>
    </row>
    <row r="1823" spans="1:20">
      <c r="A1823" t="n">
        <v>211</v>
      </c>
      <c r="B1823" t="s">
        <v>248</v>
      </c>
      <c r="C1823" t="n">
        <v>30</v>
      </c>
      <c r="D1823" t="n">
        <v>20</v>
      </c>
      <c r="E1823" t="s">
        <v>330</v>
      </c>
      <c r="F1823" t="n">
        <v>3201</v>
      </c>
      <c r="G1823" t="s">
        <v>331</v>
      </c>
      <c r="H1823" t="s">
        <v>255</v>
      </c>
      <c r="I1823" t="n">
        <v>500</v>
      </c>
      <c r="J1823" t="n">
        <v>280</v>
      </c>
      <c r="K1823" t="s">
        <v>332</v>
      </c>
      <c r="L1823" t="n">
        <v>426</v>
      </c>
      <c r="M1823" t="n">
        <v>0.06</v>
      </c>
      <c r="N1823" t="n">
        <v>37.1</v>
      </c>
      <c r="O1823" t="s">
        <v>253</v>
      </c>
      <c r="P1823" t="s">
        <v>254</v>
      </c>
      <c r="Q1823" t="s">
        <v>254</v>
      </c>
      <c r="R1823" t="n">
        <v>15</v>
      </c>
      <c r="S1823" t="s">
        <v>255</v>
      </c>
      <c r="T1823" t="n">
        <v>5</v>
      </c>
    </row>
    <row r="1824" spans="1:20">
      <c r="A1824" t="n">
        <v>211</v>
      </c>
      <c r="B1824" t="s">
        <v>248</v>
      </c>
      <c r="C1824" t="n">
        <v>31</v>
      </c>
      <c r="D1824" t="n">
        <v>20</v>
      </c>
      <c r="E1824" t="s">
        <v>330</v>
      </c>
      <c r="F1824" t="n">
        <v>3201</v>
      </c>
      <c r="G1824" t="s">
        <v>331</v>
      </c>
      <c r="H1824" t="s">
        <v>255</v>
      </c>
      <c r="I1824" t="n">
        <v>500</v>
      </c>
      <c r="J1824" t="n">
        <v>280</v>
      </c>
      <c r="K1824" t="s">
        <v>332</v>
      </c>
      <c r="L1824" t="n">
        <v>206</v>
      </c>
      <c r="M1824" t="n">
        <v>0.24</v>
      </c>
      <c r="N1824" t="n">
        <v>16.7</v>
      </c>
      <c r="O1824" t="s">
        <v>253</v>
      </c>
      <c r="P1824" t="s">
        <v>254</v>
      </c>
      <c r="Q1824" t="s">
        <v>254</v>
      </c>
      <c r="R1824" t="n">
        <v>15</v>
      </c>
      <c r="S1824" t="s">
        <v>255</v>
      </c>
      <c r="T1824" t="n">
        <v>5</v>
      </c>
    </row>
    <row r="1825" spans="1:20">
      <c r="A1825" t="n">
        <v>211</v>
      </c>
      <c r="B1825" t="s">
        <v>248</v>
      </c>
      <c r="C1825" t="n">
        <v>32</v>
      </c>
      <c r="D1825" t="n">
        <v>20</v>
      </c>
      <c r="E1825" t="s">
        <v>330</v>
      </c>
      <c r="F1825" t="n">
        <v>3201</v>
      </c>
      <c r="G1825" t="s">
        <v>331</v>
      </c>
      <c r="H1825" t="s">
        <v>255</v>
      </c>
      <c r="I1825" t="n">
        <v>500</v>
      </c>
      <c r="J1825" t="n">
        <v>875</v>
      </c>
      <c r="K1825" t="s">
        <v>327</v>
      </c>
      <c r="L1825" t="n">
        <v>196</v>
      </c>
      <c r="M1825" t="n">
        <v>0.04</v>
      </c>
      <c r="N1825" t="n">
        <v>43</v>
      </c>
      <c r="O1825" t="s">
        <v>253</v>
      </c>
      <c r="P1825" t="s">
        <v>254</v>
      </c>
      <c r="Q1825" t="s">
        <v>254</v>
      </c>
      <c r="R1825" t="n">
        <v>15</v>
      </c>
      <c r="S1825" t="s">
        <v>255</v>
      </c>
      <c r="T1825" t="n">
        <v>5</v>
      </c>
    </row>
    <row r="1826" spans="1:20">
      <c r="A1826" t="n">
        <v>211</v>
      </c>
      <c r="B1826" t="s">
        <v>248</v>
      </c>
      <c r="C1826" t="n">
        <v>33</v>
      </c>
      <c r="D1826" t="n">
        <v>20</v>
      </c>
      <c r="E1826" t="s">
        <v>330</v>
      </c>
      <c r="F1826" t="n">
        <v>3201</v>
      </c>
      <c r="G1826" t="s">
        <v>331</v>
      </c>
      <c r="H1826" t="s">
        <v>255</v>
      </c>
      <c r="I1826" t="n">
        <v>500</v>
      </c>
      <c r="J1826" t="n">
        <v>945</v>
      </c>
      <c r="K1826" t="s">
        <v>304</v>
      </c>
      <c r="L1826" t="n">
        <v>258</v>
      </c>
      <c r="M1826" t="n">
        <v>0.05</v>
      </c>
      <c r="N1826" t="n">
        <v>39.6</v>
      </c>
      <c r="O1826" t="s">
        <v>253</v>
      </c>
      <c r="P1826" t="s">
        <v>254</v>
      </c>
      <c r="Q1826" t="s">
        <v>254</v>
      </c>
      <c r="R1826" t="n">
        <v>15</v>
      </c>
      <c r="S1826" t="s">
        <v>255</v>
      </c>
      <c r="T1826" t="n">
        <v>5</v>
      </c>
    </row>
    <row r="1827" spans="1:20">
      <c r="A1827" t="n">
        <v>211</v>
      </c>
      <c r="B1827" t="s">
        <v>248</v>
      </c>
      <c r="C1827" t="n">
        <v>34</v>
      </c>
      <c r="D1827" t="n">
        <v>20</v>
      </c>
      <c r="E1827" t="s">
        <v>330</v>
      </c>
      <c r="F1827" t="n">
        <v>3201</v>
      </c>
      <c r="G1827" t="s">
        <v>331</v>
      </c>
      <c r="H1827" t="s">
        <v>255</v>
      </c>
      <c r="I1827" t="n">
        <v>500</v>
      </c>
      <c r="J1827" t="n">
        <v>945</v>
      </c>
      <c r="K1827" t="s">
        <v>304</v>
      </c>
      <c r="L1827" t="n">
        <v>251</v>
      </c>
      <c r="M1827" t="n">
        <v>0.05</v>
      </c>
      <c r="N1827" t="n">
        <v>38.5</v>
      </c>
      <c r="O1827" t="s">
        <v>253</v>
      </c>
      <c r="P1827" t="s">
        <v>254</v>
      </c>
      <c r="Q1827" t="s">
        <v>254</v>
      </c>
      <c r="R1827" t="n">
        <v>15</v>
      </c>
      <c r="S1827" t="s">
        <v>255</v>
      </c>
      <c r="T1827" t="n">
        <v>5</v>
      </c>
    </row>
    <row r="1828" spans="1:20">
      <c r="A1828" t="n">
        <v>211</v>
      </c>
      <c r="B1828" t="s">
        <v>313</v>
      </c>
      <c r="C1828" t="n">
        <v>1</v>
      </c>
      <c r="D1828" t="n">
        <v>20</v>
      </c>
      <c r="E1828" t="s">
        <v>330</v>
      </c>
      <c r="F1828" t="n">
        <v>3201</v>
      </c>
      <c r="G1828" t="s">
        <v>331</v>
      </c>
      <c r="H1828" t="s">
        <v>255</v>
      </c>
      <c r="I1828" t="n">
        <v>500</v>
      </c>
      <c r="J1828" t="n">
        <v>580</v>
      </c>
      <c r="K1828" t="s">
        <v>270</v>
      </c>
      <c r="L1828" t="n">
        <v>352</v>
      </c>
      <c r="M1828" t="n">
        <v>0.06</v>
      </c>
      <c r="N1828" t="n">
        <v>36.4</v>
      </c>
      <c r="O1828" t="s">
        <v>313</v>
      </c>
      <c r="P1828" t="s">
        <v>275</v>
      </c>
      <c r="Q1828" t="s">
        <v>275</v>
      </c>
      <c r="R1828" t="n">
        <v>15</v>
      </c>
      <c r="S1828" t="s">
        <v>255</v>
      </c>
      <c r="T1828" t="n">
        <v>5</v>
      </c>
    </row>
    <row r="1829" spans="1:20">
      <c r="A1829" t="n">
        <v>211</v>
      </c>
      <c r="B1829" t="s">
        <v>313</v>
      </c>
      <c r="C1829" t="n">
        <v>2</v>
      </c>
      <c r="D1829" t="n">
        <v>20</v>
      </c>
      <c r="E1829" t="s">
        <v>330</v>
      </c>
      <c r="F1829" t="n">
        <v>3201</v>
      </c>
      <c r="G1829" t="s">
        <v>331</v>
      </c>
      <c r="H1829" t="s">
        <v>255</v>
      </c>
      <c r="I1829" t="n">
        <v>500</v>
      </c>
      <c r="J1829" t="n">
        <v>458</v>
      </c>
      <c r="K1829" t="s">
        <v>252</v>
      </c>
      <c r="L1829" t="n">
        <v>381</v>
      </c>
      <c r="M1829" t="n">
        <v>0.22</v>
      </c>
      <c r="N1829" t="n">
        <v>20.3</v>
      </c>
      <c r="O1829" t="s">
        <v>313</v>
      </c>
      <c r="P1829" t="s">
        <v>275</v>
      </c>
      <c r="Q1829" t="s">
        <v>275</v>
      </c>
      <c r="R1829" t="n">
        <v>15</v>
      </c>
      <c r="S1829" t="s">
        <v>255</v>
      </c>
      <c r="T1829" t="n">
        <v>5</v>
      </c>
    </row>
    <row r="1830" spans="1:20">
      <c r="A1830" t="n">
        <v>211</v>
      </c>
      <c r="B1830" t="s">
        <v>313</v>
      </c>
      <c r="C1830" t="n">
        <v>3</v>
      </c>
      <c r="D1830" t="n">
        <v>20</v>
      </c>
      <c r="E1830" t="s">
        <v>330</v>
      </c>
      <c r="F1830" t="n">
        <v>3201</v>
      </c>
      <c r="G1830" t="s">
        <v>331</v>
      </c>
      <c r="H1830" t="s">
        <v>255</v>
      </c>
      <c r="I1830" t="n">
        <v>500</v>
      </c>
      <c r="J1830" t="n">
        <v>232</v>
      </c>
      <c r="K1830" t="s">
        <v>288</v>
      </c>
      <c r="L1830" t="n">
        <v>725</v>
      </c>
      <c r="M1830" t="n">
        <v>0.08</v>
      </c>
      <c r="N1830" t="n">
        <v>35.2</v>
      </c>
      <c r="O1830" t="s">
        <v>313</v>
      </c>
      <c r="P1830" t="s">
        <v>275</v>
      </c>
      <c r="Q1830" t="s">
        <v>275</v>
      </c>
      <c r="R1830" t="n">
        <v>15</v>
      </c>
      <c r="S1830" t="s">
        <v>255</v>
      </c>
      <c r="T1830" t="n">
        <v>5</v>
      </c>
    </row>
    <row r="1831" spans="1:20">
      <c r="A1831" t="n">
        <v>212</v>
      </c>
      <c r="B1831" t="s">
        <v>248</v>
      </c>
      <c r="C1831" t="n">
        <v>32</v>
      </c>
      <c r="D1831" t="n">
        <v>20</v>
      </c>
      <c r="E1831" t="s">
        <v>330</v>
      </c>
      <c r="F1831" t="n">
        <v>3201</v>
      </c>
      <c r="G1831" t="s">
        <v>331</v>
      </c>
      <c r="H1831" t="s">
        <v>255</v>
      </c>
      <c r="I1831" t="n">
        <v>500</v>
      </c>
      <c r="J1831" t="n">
        <v>280</v>
      </c>
      <c r="K1831" t="s">
        <v>332</v>
      </c>
      <c r="L1831" t="n">
        <v>417</v>
      </c>
      <c r="M1831" t="n">
        <v>0.07000000000000001</v>
      </c>
      <c r="N1831" t="n">
        <v>33</v>
      </c>
      <c r="O1831" t="s">
        <v>253</v>
      </c>
      <c r="P1831" t="s">
        <v>254</v>
      </c>
      <c r="Q1831" t="s">
        <v>254</v>
      </c>
      <c r="R1831" t="n">
        <v>15</v>
      </c>
      <c r="S1831" t="s">
        <v>255</v>
      </c>
      <c r="T1831" t="n">
        <v>5</v>
      </c>
    </row>
    <row r="1832" spans="1:20">
      <c r="A1832" t="n">
        <v>212</v>
      </c>
      <c r="B1832" t="s">
        <v>248</v>
      </c>
      <c r="C1832" t="n">
        <v>33</v>
      </c>
      <c r="D1832" t="n">
        <v>20</v>
      </c>
      <c r="E1832" t="s">
        <v>330</v>
      </c>
      <c r="F1832" t="n">
        <v>3201</v>
      </c>
      <c r="G1832" t="s">
        <v>331</v>
      </c>
      <c r="H1832" t="s">
        <v>255</v>
      </c>
      <c r="I1832" t="n">
        <v>500</v>
      </c>
      <c r="J1832" t="n">
        <v>945</v>
      </c>
      <c r="K1832" t="s">
        <v>304</v>
      </c>
      <c r="L1832" t="n">
        <v>258</v>
      </c>
      <c r="M1832" t="n">
        <v>0.05</v>
      </c>
      <c r="N1832" t="n">
        <v>39.7</v>
      </c>
      <c r="O1832" t="s">
        <v>253</v>
      </c>
      <c r="P1832" t="s">
        <v>254</v>
      </c>
      <c r="Q1832" t="s">
        <v>254</v>
      </c>
      <c r="R1832" t="n">
        <v>15</v>
      </c>
      <c r="S1832" t="s">
        <v>255</v>
      </c>
      <c r="T1832" t="n">
        <v>5</v>
      </c>
    </row>
    <row r="1833" spans="1:20">
      <c r="A1833" t="n">
        <v>212</v>
      </c>
      <c r="B1833" t="s">
        <v>313</v>
      </c>
      <c r="C1833" t="n">
        <v>1</v>
      </c>
      <c r="D1833" t="n">
        <v>20</v>
      </c>
      <c r="E1833" t="s">
        <v>330</v>
      </c>
      <c r="F1833" t="n">
        <v>3201</v>
      </c>
      <c r="G1833" t="s">
        <v>331</v>
      </c>
      <c r="H1833" t="s">
        <v>255</v>
      </c>
      <c r="I1833" t="n">
        <v>500</v>
      </c>
      <c r="J1833" t="n">
        <v>458</v>
      </c>
      <c r="K1833" t="s">
        <v>252</v>
      </c>
      <c r="L1833" t="n">
        <v>460</v>
      </c>
      <c r="M1833" t="n">
        <v>0.23</v>
      </c>
      <c r="N1833" t="n">
        <v>20.6</v>
      </c>
      <c r="O1833" t="s">
        <v>313</v>
      </c>
      <c r="P1833" t="s">
        <v>275</v>
      </c>
      <c r="Q1833" t="s">
        <v>275</v>
      </c>
      <c r="R1833" t="n">
        <v>15</v>
      </c>
      <c r="S1833" t="s">
        <v>255</v>
      </c>
      <c r="T1833" t="n">
        <v>5</v>
      </c>
    </row>
    <row r="1834" spans="1:20">
      <c r="A1834" t="n">
        <v>212</v>
      </c>
      <c r="B1834" t="s">
        <v>313</v>
      </c>
      <c r="C1834" t="n">
        <v>2</v>
      </c>
      <c r="D1834" t="n">
        <v>20</v>
      </c>
      <c r="E1834" t="s">
        <v>330</v>
      </c>
      <c r="F1834" t="n">
        <v>3201</v>
      </c>
      <c r="G1834" t="s">
        <v>331</v>
      </c>
      <c r="H1834" t="s">
        <v>255</v>
      </c>
      <c r="I1834" t="n">
        <v>500</v>
      </c>
      <c r="J1834" t="n">
        <v>325</v>
      </c>
      <c r="K1834" t="s">
        <v>287</v>
      </c>
      <c r="L1834" t="n">
        <v>442</v>
      </c>
      <c r="M1834" t="n">
        <v>1.59</v>
      </c>
      <c r="N1834" t="n">
        <v>23.9</v>
      </c>
      <c r="O1834" t="s">
        <v>313</v>
      </c>
      <c r="P1834" t="s">
        <v>275</v>
      </c>
      <c r="Q1834" t="s">
        <v>275</v>
      </c>
      <c r="R1834" t="n">
        <v>15</v>
      </c>
      <c r="S1834" t="s">
        <v>255</v>
      </c>
      <c r="T1834" t="n">
        <v>5</v>
      </c>
    </row>
    <row r="1835" spans="1:20">
      <c r="A1835" t="n">
        <v>212</v>
      </c>
      <c r="B1835" t="s">
        <v>313</v>
      </c>
      <c r="C1835" t="n">
        <v>3</v>
      </c>
      <c r="D1835" t="n">
        <v>20</v>
      </c>
      <c r="E1835" t="s">
        <v>330</v>
      </c>
      <c r="F1835" t="n">
        <v>3201</v>
      </c>
      <c r="G1835" t="s">
        <v>331</v>
      </c>
      <c r="H1835" t="s">
        <v>255</v>
      </c>
      <c r="I1835" t="n">
        <v>500</v>
      </c>
      <c r="J1835" t="n">
        <v>458</v>
      </c>
      <c r="K1835" t="s">
        <v>252</v>
      </c>
      <c r="L1835" t="n">
        <v>202</v>
      </c>
      <c r="M1835" t="n">
        <v>0.03</v>
      </c>
      <c r="N1835" t="n">
        <v>47.2</v>
      </c>
      <c r="O1835" t="s">
        <v>313</v>
      </c>
      <c r="P1835" t="s">
        <v>275</v>
      </c>
      <c r="Q1835" t="s">
        <v>275</v>
      </c>
      <c r="R1835" t="n">
        <v>15</v>
      </c>
      <c r="S1835" t="s">
        <v>255</v>
      </c>
      <c r="T1835" t="n">
        <v>5</v>
      </c>
    </row>
    <row r="1836" spans="1:20">
      <c r="A1836" t="n">
        <v>212</v>
      </c>
      <c r="B1836" t="s">
        <v>313</v>
      </c>
      <c r="C1836" t="n">
        <v>4</v>
      </c>
      <c r="D1836" t="n">
        <v>20</v>
      </c>
      <c r="E1836" t="s">
        <v>330</v>
      </c>
      <c r="F1836" t="n">
        <v>3201</v>
      </c>
      <c r="G1836" t="s">
        <v>331</v>
      </c>
      <c r="H1836" t="s">
        <v>255</v>
      </c>
      <c r="I1836" t="n">
        <v>500</v>
      </c>
      <c r="J1836" t="n">
        <v>160</v>
      </c>
      <c r="K1836" t="s">
        <v>280</v>
      </c>
      <c r="L1836" t="n">
        <v>650</v>
      </c>
      <c r="M1836" t="n">
        <v>0.01</v>
      </c>
      <c r="N1836" t="n">
        <v>53.9</v>
      </c>
      <c r="O1836" t="s">
        <v>313</v>
      </c>
      <c r="P1836" t="s">
        <v>275</v>
      </c>
      <c r="Q1836" t="s">
        <v>275</v>
      </c>
      <c r="R1836" t="n">
        <v>15</v>
      </c>
      <c r="S1836" t="s">
        <v>255</v>
      </c>
      <c r="T1836" t="n">
        <v>5</v>
      </c>
    </row>
    <row r="1837" spans="1:20">
      <c r="A1837" s="1" t="n">
        <v>37652</v>
      </c>
      <c r="B1837" t="s">
        <v>344</v>
      </c>
      <c r="C1837" t="n">
        <v>44</v>
      </c>
      <c r="D1837" t="n">
        <v>20</v>
      </c>
      <c r="E1837" t="s">
        <v>249</v>
      </c>
      <c r="F1837" t="n">
        <v>3201</v>
      </c>
      <c r="G1837" t="s">
        <v>250</v>
      </c>
      <c r="H1837" t="s">
        <v>251</v>
      </c>
      <c r="I1837" t="n">
        <v>5</v>
      </c>
      <c r="J1837" t="n">
        <v>458</v>
      </c>
      <c r="K1837" t="s">
        <v>252</v>
      </c>
      <c r="L1837" t="n">
        <v>72</v>
      </c>
      <c r="M1837" t="n">
        <v>0.2</v>
      </c>
      <c r="N1837" t="n">
        <v>20.8</v>
      </c>
      <c r="O1837" t="s">
        <v>345</v>
      </c>
      <c r="P1837" t="s">
        <v>254</v>
      </c>
      <c r="Q1837" t="s">
        <v>254</v>
      </c>
      <c r="R1837" t="s">
        <v>255</v>
      </c>
      <c r="S1837" t="s">
        <v>251</v>
      </c>
      <c r="T1837" t="n">
        <v>5</v>
      </c>
    </row>
    <row r="1838" spans="1:20">
      <c r="A1838" s="1" t="n">
        <v>37652</v>
      </c>
      <c r="B1838" t="s">
        <v>344</v>
      </c>
      <c r="C1838" t="n">
        <v>45</v>
      </c>
      <c r="D1838" t="n">
        <v>20</v>
      </c>
      <c r="E1838" t="s">
        <v>249</v>
      </c>
      <c r="F1838" t="n">
        <v>3201</v>
      </c>
      <c r="G1838" t="s">
        <v>250</v>
      </c>
      <c r="H1838" t="s">
        <v>251</v>
      </c>
      <c r="I1838" t="n">
        <v>5</v>
      </c>
      <c r="J1838" t="n">
        <v>945</v>
      </c>
      <c r="K1838" t="s">
        <v>304</v>
      </c>
      <c r="L1838" t="n">
        <v>607</v>
      </c>
      <c r="M1838" t="n">
        <v>0.07000000000000001</v>
      </c>
      <c r="N1838" t="n">
        <v>39.6</v>
      </c>
      <c r="O1838" t="s">
        <v>345</v>
      </c>
      <c r="P1838" t="s">
        <v>254</v>
      </c>
      <c r="Q1838" t="s">
        <v>254</v>
      </c>
      <c r="R1838" t="s">
        <v>255</v>
      </c>
      <c r="S1838" t="s">
        <v>251</v>
      </c>
      <c r="T1838" t="n">
        <v>5</v>
      </c>
    </row>
    <row r="1839" spans="1:20">
      <c r="A1839" s="1" t="n">
        <v>37652</v>
      </c>
      <c r="B1839" t="s">
        <v>344</v>
      </c>
      <c r="C1839" t="n">
        <v>46</v>
      </c>
      <c r="D1839" t="n">
        <v>20</v>
      </c>
      <c r="E1839" t="s">
        <v>249</v>
      </c>
      <c r="F1839" t="n">
        <v>3201</v>
      </c>
      <c r="G1839" t="s">
        <v>250</v>
      </c>
      <c r="H1839" t="s">
        <v>251</v>
      </c>
      <c r="I1839" t="n">
        <v>5</v>
      </c>
      <c r="J1839" t="n">
        <v>285</v>
      </c>
      <c r="K1839" t="s">
        <v>306</v>
      </c>
      <c r="L1839" t="n">
        <v>307</v>
      </c>
      <c r="M1839" t="n">
        <v>0.52</v>
      </c>
      <c r="N1839" t="n">
        <v>29.2</v>
      </c>
      <c r="O1839" t="s">
        <v>345</v>
      </c>
      <c r="P1839" t="s">
        <v>254</v>
      </c>
      <c r="Q1839" t="s">
        <v>254</v>
      </c>
      <c r="R1839" t="s">
        <v>255</v>
      </c>
      <c r="S1839" t="s">
        <v>251</v>
      </c>
      <c r="T1839" t="n">
        <v>5</v>
      </c>
    </row>
    <row r="1840" spans="1:20">
      <c r="A1840" s="1" t="n">
        <v>37652</v>
      </c>
      <c r="B1840" t="s">
        <v>344</v>
      </c>
      <c r="C1840" t="n">
        <v>47</v>
      </c>
      <c r="D1840" t="n">
        <v>20</v>
      </c>
      <c r="E1840" t="s">
        <v>249</v>
      </c>
      <c r="F1840" t="n">
        <v>3201</v>
      </c>
      <c r="G1840" t="s">
        <v>250</v>
      </c>
      <c r="H1840" t="s">
        <v>251</v>
      </c>
      <c r="I1840" t="n">
        <v>5</v>
      </c>
      <c r="J1840" t="n">
        <v>280</v>
      </c>
      <c r="K1840" t="s">
        <v>273</v>
      </c>
      <c r="L1840" t="n">
        <v>501</v>
      </c>
      <c r="M1840" t="n">
        <v>0.06</v>
      </c>
      <c r="N1840" t="n">
        <v>38.4</v>
      </c>
      <c r="O1840" t="s">
        <v>345</v>
      </c>
      <c r="P1840" t="s">
        <v>254</v>
      </c>
      <c r="Q1840" t="s">
        <v>254</v>
      </c>
      <c r="R1840" t="s">
        <v>255</v>
      </c>
      <c r="S1840" t="s">
        <v>251</v>
      </c>
      <c r="T1840" t="n">
        <v>5</v>
      </c>
    </row>
    <row r="1841" spans="1:20">
      <c r="A1841" s="1" t="n">
        <v>37652</v>
      </c>
      <c r="B1841" t="s">
        <v>344</v>
      </c>
      <c r="C1841" t="n">
        <v>48</v>
      </c>
      <c r="D1841" t="n">
        <v>20</v>
      </c>
      <c r="E1841" t="s">
        <v>249</v>
      </c>
      <c r="F1841" t="n">
        <v>3201</v>
      </c>
      <c r="G1841" t="s">
        <v>250</v>
      </c>
      <c r="H1841" t="s">
        <v>251</v>
      </c>
      <c r="I1841" t="n">
        <v>5</v>
      </c>
      <c r="J1841" t="n">
        <v>875</v>
      </c>
      <c r="K1841" t="s">
        <v>327</v>
      </c>
      <c r="L1841" t="n">
        <v>155</v>
      </c>
      <c r="M1841" t="n">
        <v>0.05</v>
      </c>
      <c r="N1841" t="n">
        <v>42.4</v>
      </c>
      <c r="O1841" t="s">
        <v>345</v>
      </c>
      <c r="P1841" t="s">
        <v>254</v>
      </c>
      <c r="Q1841" t="s">
        <v>254</v>
      </c>
      <c r="R1841" t="s">
        <v>255</v>
      </c>
      <c r="S1841" t="s">
        <v>251</v>
      </c>
      <c r="T1841" t="n">
        <v>5</v>
      </c>
    </row>
    <row r="1842" spans="1:20">
      <c r="A1842" s="1" t="n">
        <v>37652</v>
      </c>
      <c r="B1842" t="s">
        <v>344</v>
      </c>
      <c r="C1842" t="n">
        <v>49</v>
      </c>
      <c r="D1842" t="n">
        <v>20</v>
      </c>
      <c r="E1842" t="s">
        <v>249</v>
      </c>
      <c r="F1842" t="n">
        <v>3201</v>
      </c>
      <c r="G1842" t="s">
        <v>250</v>
      </c>
      <c r="H1842" t="s">
        <v>251</v>
      </c>
      <c r="I1842" t="n">
        <v>5</v>
      </c>
      <c r="J1842" t="n">
        <v>388</v>
      </c>
      <c r="K1842" t="s">
        <v>346</v>
      </c>
      <c r="L1842" t="n">
        <v>651</v>
      </c>
      <c r="M1842" t="n">
        <v>0.06</v>
      </c>
      <c r="N1842" t="n">
        <v>33.3</v>
      </c>
      <c r="O1842" t="s">
        <v>345</v>
      </c>
      <c r="P1842" t="s">
        <v>254</v>
      </c>
      <c r="Q1842" t="s">
        <v>254</v>
      </c>
      <c r="R1842" t="s">
        <v>255</v>
      </c>
      <c r="S1842" t="s">
        <v>251</v>
      </c>
      <c r="T1842" t="n">
        <v>5</v>
      </c>
    </row>
    <row r="1843" spans="1:20">
      <c r="A1843" s="1" t="n">
        <v>37652</v>
      </c>
      <c r="B1843" t="s">
        <v>347</v>
      </c>
      <c r="C1843" t="n">
        <v>1</v>
      </c>
      <c r="D1843" t="n">
        <v>20</v>
      </c>
      <c r="E1843" t="s">
        <v>249</v>
      </c>
      <c r="F1843" t="n">
        <v>3201</v>
      </c>
      <c r="G1843" t="s">
        <v>250</v>
      </c>
      <c r="H1843" t="s">
        <v>251</v>
      </c>
      <c r="I1843" t="n">
        <v>5</v>
      </c>
      <c r="J1843" t="n">
        <v>232</v>
      </c>
      <c r="K1843" t="s">
        <v>288</v>
      </c>
      <c r="L1843" t="n">
        <v>334</v>
      </c>
      <c r="M1843" t="n">
        <v>0.09</v>
      </c>
      <c r="N1843" t="n">
        <v>35.3</v>
      </c>
      <c r="O1843" t="s">
        <v>347</v>
      </c>
      <c r="P1843" t="s">
        <v>275</v>
      </c>
      <c r="Q1843" t="s">
        <v>275</v>
      </c>
      <c r="R1843" t="s">
        <v>255</v>
      </c>
      <c r="S1843" t="s">
        <v>251</v>
      </c>
      <c r="T1843" t="n">
        <v>5</v>
      </c>
    </row>
    <row r="1844" spans="1:20">
      <c r="A1844" s="1" t="n">
        <v>37652</v>
      </c>
      <c r="B1844" t="s">
        <v>347</v>
      </c>
      <c r="C1844" t="n">
        <v>2</v>
      </c>
      <c r="D1844" t="n">
        <v>20</v>
      </c>
      <c r="E1844" t="s">
        <v>249</v>
      </c>
      <c r="F1844" t="n">
        <v>3201</v>
      </c>
      <c r="G1844" t="s">
        <v>250</v>
      </c>
      <c r="H1844" t="s">
        <v>251</v>
      </c>
      <c r="I1844" t="n">
        <v>5</v>
      </c>
      <c r="J1844" t="n">
        <v>458</v>
      </c>
      <c r="K1844" t="s">
        <v>252</v>
      </c>
      <c r="L1844" t="n">
        <v>412</v>
      </c>
      <c r="M1844" t="n">
        <v>0.22</v>
      </c>
      <c r="N1844" t="n">
        <v>20.1</v>
      </c>
      <c r="O1844" t="s">
        <v>347</v>
      </c>
      <c r="P1844" t="s">
        <v>275</v>
      </c>
      <c r="Q1844" t="s">
        <v>275</v>
      </c>
      <c r="R1844" t="s">
        <v>255</v>
      </c>
      <c r="S1844" t="s">
        <v>251</v>
      </c>
      <c r="T1844" t="n">
        <v>5</v>
      </c>
    </row>
    <row r="1845" spans="1:20">
      <c r="A1845" s="1" t="n">
        <v>37652</v>
      </c>
      <c r="B1845" t="s">
        <v>347</v>
      </c>
      <c r="C1845" t="n">
        <v>3</v>
      </c>
      <c r="D1845" t="n">
        <v>20</v>
      </c>
      <c r="E1845" t="s">
        <v>249</v>
      </c>
      <c r="F1845" t="n">
        <v>3201</v>
      </c>
      <c r="G1845" t="s">
        <v>250</v>
      </c>
      <c r="H1845" t="s">
        <v>251</v>
      </c>
      <c r="I1845" t="n">
        <v>5</v>
      </c>
      <c r="J1845" t="n">
        <v>232</v>
      </c>
      <c r="K1845" t="s">
        <v>288</v>
      </c>
      <c r="L1845" t="n">
        <v>237</v>
      </c>
      <c r="M1845" t="n">
        <v>0.09</v>
      </c>
      <c r="N1845" t="n">
        <v>35</v>
      </c>
      <c r="O1845" t="s">
        <v>347</v>
      </c>
      <c r="P1845" t="s">
        <v>275</v>
      </c>
      <c r="Q1845" t="s">
        <v>275</v>
      </c>
      <c r="R1845" t="s">
        <v>255</v>
      </c>
      <c r="S1845" t="s">
        <v>251</v>
      </c>
      <c r="T1845" t="n">
        <v>5</v>
      </c>
    </row>
    <row r="1846" spans="1:20">
      <c r="A1846" s="1" t="n">
        <v>37652</v>
      </c>
      <c r="B1846" t="s">
        <v>347</v>
      </c>
      <c r="C1846" t="n">
        <v>4</v>
      </c>
      <c r="D1846" t="n">
        <v>20</v>
      </c>
      <c r="E1846" t="s">
        <v>249</v>
      </c>
      <c r="F1846" t="n">
        <v>3201</v>
      </c>
      <c r="G1846" t="s">
        <v>250</v>
      </c>
      <c r="H1846" t="s">
        <v>251</v>
      </c>
      <c r="I1846" t="n">
        <v>5</v>
      </c>
      <c r="J1846" t="n">
        <v>458</v>
      </c>
      <c r="K1846" t="s">
        <v>252</v>
      </c>
      <c r="L1846" t="n">
        <v>299</v>
      </c>
      <c r="M1846" t="n">
        <v>0.22</v>
      </c>
      <c r="N1846" t="n">
        <v>21.4</v>
      </c>
      <c r="O1846" t="s">
        <v>347</v>
      </c>
      <c r="P1846" t="s">
        <v>275</v>
      </c>
      <c r="Q1846" t="s">
        <v>275</v>
      </c>
      <c r="R1846" t="s">
        <v>255</v>
      </c>
      <c r="S1846" t="s">
        <v>251</v>
      </c>
      <c r="T1846" t="n">
        <v>5</v>
      </c>
    </row>
    <row r="1847" spans="1:20">
      <c r="A1847" s="1" t="n">
        <v>37652</v>
      </c>
      <c r="B1847" t="s">
        <v>347</v>
      </c>
      <c r="C1847" t="n">
        <v>5</v>
      </c>
      <c r="D1847" t="n">
        <v>20</v>
      </c>
      <c r="E1847" t="s">
        <v>249</v>
      </c>
      <c r="F1847" t="n">
        <v>3201</v>
      </c>
      <c r="G1847" t="s">
        <v>250</v>
      </c>
      <c r="H1847" t="s">
        <v>251</v>
      </c>
      <c r="I1847" t="n">
        <v>5</v>
      </c>
      <c r="J1847" t="n">
        <v>580</v>
      </c>
      <c r="K1847" t="s">
        <v>270</v>
      </c>
      <c r="L1847" t="n">
        <v>332</v>
      </c>
      <c r="M1847" t="n">
        <v>0.06</v>
      </c>
      <c r="N1847" t="n">
        <v>38</v>
      </c>
      <c r="O1847" t="s">
        <v>347</v>
      </c>
      <c r="P1847" t="s">
        <v>275</v>
      </c>
      <c r="Q1847" t="s">
        <v>275</v>
      </c>
      <c r="R1847" t="s">
        <v>255</v>
      </c>
      <c r="S1847" t="s">
        <v>251</v>
      </c>
      <c r="T1847" t="n">
        <v>5</v>
      </c>
    </row>
    <row r="1848" spans="1:20">
      <c r="A1848" s="1" t="n">
        <v>37652</v>
      </c>
      <c r="B1848" t="s">
        <v>347</v>
      </c>
      <c r="C1848" t="n">
        <v>6</v>
      </c>
      <c r="D1848" t="n">
        <v>216</v>
      </c>
      <c r="E1848" t="s">
        <v>286</v>
      </c>
      <c r="F1848" t="n">
        <v>3201</v>
      </c>
      <c r="G1848" t="s">
        <v>250</v>
      </c>
      <c r="H1848" t="s">
        <v>251</v>
      </c>
      <c r="I1848" t="n">
        <v>5</v>
      </c>
      <c r="J1848" t="n">
        <v>515</v>
      </c>
      <c r="K1848" t="s">
        <v>261</v>
      </c>
      <c r="L1848" t="n">
        <v>220</v>
      </c>
      <c r="M1848" t="n">
        <v>0</v>
      </c>
      <c r="N1848" t="n">
        <v>0</v>
      </c>
    </row>
    <row r="1849" spans="1:20">
      <c r="A1849" s="1" t="n">
        <v>37652</v>
      </c>
      <c r="B1849" t="s">
        <v>347</v>
      </c>
      <c r="C1849" t="n">
        <v>7</v>
      </c>
      <c r="D1849" t="n">
        <v>216</v>
      </c>
      <c r="E1849" t="s">
        <v>286</v>
      </c>
      <c r="F1849" t="n">
        <v>3201</v>
      </c>
      <c r="G1849" t="s">
        <v>250</v>
      </c>
      <c r="H1849" t="s">
        <v>251</v>
      </c>
      <c r="I1849" t="n">
        <v>5</v>
      </c>
      <c r="J1849" t="n">
        <v>795</v>
      </c>
      <c r="K1849" t="s">
        <v>262</v>
      </c>
      <c r="L1849" t="n">
        <v>92</v>
      </c>
      <c r="M1849" t="n">
        <v>0</v>
      </c>
      <c r="N1849" t="n">
        <v>0</v>
      </c>
    </row>
    <row r="1850" spans="1:20">
      <c r="A1850" s="1" t="n">
        <v>37680</v>
      </c>
      <c r="B1850" t="s">
        <v>344</v>
      </c>
      <c r="C1850" t="n">
        <v>245</v>
      </c>
      <c r="D1850" t="n">
        <v>20</v>
      </c>
      <c r="E1850" t="s">
        <v>249</v>
      </c>
      <c r="F1850" t="n">
        <v>3201</v>
      </c>
      <c r="G1850" t="s">
        <v>250</v>
      </c>
      <c r="H1850" t="s">
        <v>251</v>
      </c>
      <c r="I1850" t="n">
        <v>5</v>
      </c>
      <c r="J1850" t="n">
        <v>280</v>
      </c>
      <c r="K1850" t="s">
        <v>273</v>
      </c>
      <c r="L1850" t="n">
        <v>399</v>
      </c>
      <c r="M1850" t="n">
        <v>0.06</v>
      </c>
      <c r="N1850" t="n">
        <v>38.6</v>
      </c>
      <c r="O1850" t="s">
        <v>345</v>
      </c>
      <c r="P1850" t="s">
        <v>254</v>
      </c>
      <c r="Q1850" t="s">
        <v>254</v>
      </c>
      <c r="R1850" t="s">
        <v>255</v>
      </c>
      <c r="S1850" t="s">
        <v>251</v>
      </c>
      <c r="T1850" t="n">
        <v>5</v>
      </c>
    </row>
    <row r="1851" spans="1:20">
      <c r="A1851" s="1" t="n">
        <v>37680</v>
      </c>
      <c r="B1851" t="s">
        <v>344</v>
      </c>
      <c r="C1851" t="n">
        <v>248</v>
      </c>
      <c r="D1851" t="n">
        <v>20</v>
      </c>
      <c r="E1851" t="s">
        <v>249</v>
      </c>
      <c r="F1851" t="n">
        <v>3201</v>
      </c>
      <c r="G1851" t="s">
        <v>250</v>
      </c>
      <c r="H1851" t="s">
        <v>251</v>
      </c>
      <c r="I1851" t="n">
        <v>5</v>
      </c>
      <c r="J1851" t="n">
        <v>388</v>
      </c>
      <c r="K1851" t="s">
        <v>346</v>
      </c>
      <c r="L1851" t="n">
        <v>338</v>
      </c>
      <c r="M1851" t="n">
        <v>0.06</v>
      </c>
      <c r="N1851" t="n">
        <v>33.3</v>
      </c>
      <c r="O1851" t="s">
        <v>345</v>
      </c>
      <c r="P1851" t="s">
        <v>254</v>
      </c>
      <c r="Q1851" t="s">
        <v>254</v>
      </c>
      <c r="R1851" t="s">
        <v>255</v>
      </c>
      <c r="S1851" t="s">
        <v>251</v>
      </c>
      <c r="T1851" t="n">
        <v>5</v>
      </c>
    </row>
    <row r="1852" spans="1:20">
      <c r="A1852" s="1" t="n">
        <v>37680</v>
      </c>
      <c r="B1852" t="s">
        <v>344</v>
      </c>
      <c r="C1852" t="n">
        <v>249</v>
      </c>
      <c r="D1852" t="n">
        <v>20</v>
      </c>
      <c r="E1852" t="s">
        <v>249</v>
      </c>
      <c r="F1852" t="n">
        <v>3201</v>
      </c>
      <c r="G1852" t="s">
        <v>250</v>
      </c>
      <c r="H1852" t="s">
        <v>251</v>
      </c>
      <c r="I1852" t="n">
        <v>5</v>
      </c>
      <c r="J1852" t="n">
        <v>458</v>
      </c>
      <c r="K1852" t="s">
        <v>252</v>
      </c>
      <c r="L1852" t="n">
        <v>96</v>
      </c>
      <c r="M1852" t="n">
        <v>0.2</v>
      </c>
      <c r="N1852" t="n">
        <v>20.7</v>
      </c>
      <c r="O1852" t="s">
        <v>345</v>
      </c>
      <c r="P1852" t="s">
        <v>254</v>
      </c>
      <c r="Q1852" t="s">
        <v>254</v>
      </c>
      <c r="R1852" t="s">
        <v>255</v>
      </c>
      <c r="S1852" t="s">
        <v>251</v>
      </c>
      <c r="T1852" t="n">
        <v>5</v>
      </c>
    </row>
    <row r="1853" spans="1:20">
      <c r="A1853" s="1" t="n">
        <v>37680</v>
      </c>
      <c r="B1853" t="s">
        <v>344</v>
      </c>
      <c r="C1853" t="n">
        <v>282</v>
      </c>
      <c r="D1853" t="n">
        <v>20</v>
      </c>
      <c r="E1853" t="s">
        <v>249</v>
      </c>
      <c r="F1853" t="n">
        <v>3201</v>
      </c>
      <c r="G1853" t="s">
        <v>250</v>
      </c>
      <c r="H1853" t="s">
        <v>251</v>
      </c>
      <c r="I1853" t="n">
        <v>5</v>
      </c>
      <c r="J1853" t="n">
        <v>945</v>
      </c>
      <c r="K1853" t="s">
        <v>304</v>
      </c>
      <c r="L1853" t="n">
        <v>199</v>
      </c>
      <c r="M1853" t="n">
        <v>0.07000000000000001</v>
      </c>
      <c r="N1853" t="n">
        <v>39.9</v>
      </c>
      <c r="O1853" t="s">
        <v>345</v>
      </c>
      <c r="P1853" t="s">
        <v>254</v>
      </c>
      <c r="Q1853" t="s">
        <v>254</v>
      </c>
      <c r="R1853" t="s">
        <v>255</v>
      </c>
      <c r="S1853" t="s">
        <v>251</v>
      </c>
      <c r="T1853" t="n">
        <v>5</v>
      </c>
    </row>
    <row r="1854" spans="1:20">
      <c r="A1854" s="1" t="n">
        <v>37680</v>
      </c>
      <c r="B1854" t="s">
        <v>348</v>
      </c>
      <c r="C1854" t="n">
        <v>1</v>
      </c>
      <c r="D1854" t="n">
        <v>216</v>
      </c>
      <c r="E1854" t="s">
        <v>286</v>
      </c>
      <c r="F1854" t="n">
        <v>3201</v>
      </c>
      <c r="G1854" t="s">
        <v>250</v>
      </c>
      <c r="H1854" t="s">
        <v>251</v>
      </c>
      <c r="I1854" t="n">
        <v>5</v>
      </c>
      <c r="J1854" t="n">
        <v>595</v>
      </c>
      <c r="K1854" t="s">
        <v>290</v>
      </c>
      <c r="L1854" t="n">
        <v>220</v>
      </c>
      <c r="M1854" t="n">
        <v>0</v>
      </c>
      <c r="N1854" t="n">
        <v>0</v>
      </c>
    </row>
    <row r="1855" spans="1:20">
      <c r="A1855" s="1" t="n">
        <v>37680</v>
      </c>
      <c r="B1855" t="s">
        <v>348</v>
      </c>
      <c r="C1855" t="n">
        <v>2</v>
      </c>
      <c r="D1855" t="n">
        <v>216</v>
      </c>
      <c r="E1855" t="s">
        <v>286</v>
      </c>
      <c r="F1855" t="n">
        <v>3201</v>
      </c>
      <c r="G1855" t="s">
        <v>250</v>
      </c>
      <c r="H1855" t="s">
        <v>251</v>
      </c>
      <c r="I1855" t="n">
        <v>5</v>
      </c>
      <c r="J1855" t="n">
        <v>181</v>
      </c>
      <c r="K1855" t="s">
        <v>349</v>
      </c>
      <c r="L1855" t="n">
        <v>321</v>
      </c>
      <c r="M1855" t="n">
        <v>0</v>
      </c>
      <c r="N1855" t="n">
        <v>0</v>
      </c>
    </row>
    <row r="1856" spans="1:20">
      <c r="A1856" s="1" t="n">
        <v>37680</v>
      </c>
      <c r="B1856" t="s">
        <v>347</v>
      </c>
      <c r="C1856" t="n">
        <v>9</v>
      </c>
      <c r="D1856" t="n">
        <v>20</v>
      </c>
      <c r="E1856" t="s">
        <v>249</v>
      </c>
      <c r="F1856" t="n">
        <v>3201</v>
      </c>
      <c r="G1856" t="s">
        <v>250</v>
      </c>
      <c r="H1856" t="s">
        <v>251</v>
      </c>
      <c r="I1856" t="n">
        <v>5</v>
      </c>
      <c r="J1856" t="n">
        <v>232</v>
      </c>
      <c r="K1856" t="s">
        <v>288</v>
      </c>
      <c r="L1856" t="n">
        <v>361</v>
      </c>
      <c r="M1856" t="n">
        <v>0.09</v>
      </c>
      <c r="N1856" t="n">
        <v>34.9</v>
      </c>
      <c r="O1856" t="s">
        <v>347</v>
      </c>
      <c r="P1856" t="s">
        <v>275</v>
      </c>
      <c r="Q1856" t="s">
        <v>275</v>
      </c>
      <c r="R1856" t="s">
        <v>255</v>
      </c>
      <c r="S1856" t="s">
        <v>251</v>
      </c>
      <c r="T1856" t="n">
        <v>5</v>
      </c>
    </row>
    <row r="1857" spans="1:20">
      <c r="A1857" s="1" t="n">
        <v>37680</v>
      </c>
      <c r="B1857" t="s">
        <v>347</v>
      </c>
      <c r="C1857" t="n">
        <v>10</v>
      </c>
      <c r="D1857" t="n">
        <v>20</v>
      </c>
      <c r="E1857" t="s">
        <v>249</v>
      </c>
      <c r="F1857" t="n">
        <v>3201</v>
      </c>
      <c r="G1857" t="s">
        <v>250</v>
      </c>
      <c r="H1857" t="s">
        <v>251</v>
      </c>
      <c r="I1857" t="n">
        <v>5</v>
      </c>
      <c r="J1857" t="n">
        <v>458</v>
      </c>
      <c r="K1857" t="s">
        <v>252</v>
      </c>
      <c r="L1857" t="n">
        <v>313</v>
      </c>
      <c r="M1857" t="n">
        <v>0.02</v>
      </c>
      <c r="N1857" t="n">
        <v>46.1</v>
      </c>
      <c r="O1857" t="s">
        <v>347</v>
      </c>
      <c r="P1857" t="s">
        <v>275</v>
      </c>
      <c r="Q1857" t="s">
        <v>275</v>
      </c>
      <c r="R1857" t="s">
        <v>255</v>
      </c>
      <c r="S1857" t="s">
        <v>251</v>
      </c>
      <c r="T1857" t="n">
        <v>5</v>
      </c>
    </row>
    <row r="1858" spans="1:20">
      <c r="A1858" s="1" t="n">
        <v>37711</v>
      </c>
      <c r="B1858" t="s">
        <v>344</v>
      </c>
      <c r="C1858" t="n">
        <v>307</v>
      </c>
      <c r="D1858" t="n">
        <v>20</v>
      </c>
      <c r="E1858" t="s">
        <v>249</v>
      </c>
      <c r="F1858" t="n">
        <v>3201</v>
      </c>
      <c r="G1858" t="s">
        <v>250</v>
      </c>
      <c r="H1858" t="s">
        <v>251</v>
      </c>
      <c r="I1858" t="n">
        <v>5</v>
      </c>
      <c r="J1858" t="n">
        <v>280</v>
      </c>
      <c r="K1858" t="s">
        <v>273</v>
      </c>
      <c r="L1858" t="n">
        <v>206</v>
      </c>
      <c r="M1858" t="n">
        <v>0.24</v>
      </c>
      <c r="N1858" t="n">
        <v>16.3</v>
      </c>
      <c r="O1858" t="s">
        <v>345</v>
      </c>
      <c r="P1858" t="s">
        <v>254</v>
      </c>
      <c r="Q1858" t="s">
        <v>254</v>
      </c>
      <c r="R1858" t="s">
        <v>255</v>
      </c>
      <c r="S1858" t="s">
        <v>251</v>
      </c>
      <c r="T1858" t="n">
        <v>5</v>
      </c>
    </row>
    <row r="1859" spans="1:20">
      <c r="A1859" s="1" t="n">
        <v>37711</v>
      </c>
      <c r="B1859" t="s">
        <v>344</v>
      </c>
      <c r="C1859" t="n">
        <v>351</v>
      </c>
      <c r="D1859" t="n">
        <v>20</v>
      </c>
      <c r="E1859" t="s">
        <v>249</v>
      </c>
      <c r="F1859" t="n">
        <v>3201</v>
      </c>
      <c r="G1859" t="s">
        <v>250</v>
      </c>
      <c r="H1859" t="s">
        <v>251</v>
      </c>
      <c r="I1859" t="n">
        <v>5</v>
      </c>
      <c r="J1859" t="n">
        <v>940</v>
      </c>
      <c r="K1859" t="s">
        <v>257</v>
      </c>
      <c r="L1859" t="n">
        <v>67</v>
      </c>
      <c r="M1859" t="n">
        <v>5.4</v>
      </c>
      <c r="N1859" t="n">
        <v>10.8</v>
      </c>
      <c r="O1859" t="s">
        <v>345</v>
      </c>
      <c r="P1859" t="s">
        <v>254</v>
      </c>
      <c r="Q1859" t="s">
        <v>254</v>
      </c>
      <c r="R1859" t="s">
        <v>255</v>
      </c>
      <c r="S1859" t="s">
        <v>251</v>
      </c>
      <c r="T1859" t="n">
        <v>5</v>
      </c>
    </row>
    <row r="1860" spans="1:20">
      <c r="A1860" s="1" t="n">
        <v>37711</v>
      </c>
      <c r="B1860" t="s">
        <v>344</v>
      </c>
      <c r="C1860" t="n">
        <v>352</v>
      </c>
      <c r="D1860" t="n">
        <v>20</v>
      </c>
      <c r="E1860" t="s">
        <v>249</v>
      </c>
      <c r="F1860" t="n">
        <v>3201</v>
      </c>
      <c r="G1860" t="s">
        <v>250</v>
      </c>
      <c r="H1860" t="s">
        <v>251</v>
      </c>
      <c r="I1860" t="n">
        <v>5</v>
      </c>
      <c r="J1860" t="n">
        <v>945</v>
      </c>
      <c r="K1860" t="s">
        <v>304</v>
      </c>
      <c r="L1860" t="n">
        <v>157</v>
      </c>
      <c r="M1860" t="n">
        <v>0.03</v>
      </c>
      <c r="N1860" t="n">
        <v>40.4</v>
      </c>
      <c r="O1860" t="s">
        <v>345</v>
      </c>
      <c r="P1860" t="s">
        <v>254</v>
      </c>
      <c r="Q1860" t="s">
        <v>254</v>
      </c>
      <c r="R1860" t="s">
        <v>255</v>
      </c>
      <c r="S1860" t="s">
        <v>251</v>
      </c>
      <c r="T1860" t="n">
        <v>5</v>
      </c>
    </row>
    <row r="1861" spans="1:20">
      <c r="A1861" s="1" t="n">
        <v>37711</v>
      </c>
      <c r="B1861" t="s">
        <v>344</v>
      </c>
      <c r="C1861" t="n">
        <v>353</v>
      </c>
      <c r="D1861" t="n">
        <v>20</v>
      </c>
      <c r="E1861" t="s">
        <v>249</v>
      </c>
      <c r="F1861" t="n">
        <v>3201</v>
      </c>
      <c r="G1861" t="s">
        <v>250</v>
      </c>
      <c r="H1861" t="s">
        <v>251</v>
      </c>
      <c r="I1861" t="n">
        <v>5</v>
      </c>
      <c r="J1861" t="n">
        <v>945</v>
      </c>
      <c r="K1861" t="s">
        <v>304</v>
      </c>
      <c r="L1861" t="n">
        <v>361</v>
      </c>
      <c r="M1861" t="n">
        <v>0.07000000000000001</v>
      </c>
      <c r="N1861" t="n">
        <v>39.6</v>
      </c>
      <c r="O1861" t="s">
        <v>345</v>
      </c>
      <c r="P1861" t="s">
        <v>254</v>
      </c>
      <c r="Q1861" t="s">
        <v>254</v>
      </c>
      <c r="R1861" t="s">
        <v>255</v>
      </c>
      <c r="S1861" t="s">
        <v>251</v>
      </c>
      <c r="T1861" t="n">
        <v>5</v>
      </c>
    </row>
    <row r="1862" spans="1:20">
      <c r="A1862" s="1" t="n">
        <v>37711</v>
      </c>
      <c r="B1862" t="s">
        <v>344</v>
      </c>
      <c r="C1862" t="n">
        <v>354</v>
      </c>
      <c r="D1862" t="n">
        <v>20</v>
      </c>
      <c r="E1862" t="s">
        <v>249</v>
      </c>
      <c r="F1862" t="n">
        <v>3201</v>
      </c>
      <c r="G1862" t="s">
        <v>250</v>
      </c>
      <c r="H1862" t="s">
        <v>251</v>
      </c>
      <c r="I1862" t="n">
        <v>5</v>
      </c>
      <c r="J1862" t="n">
        <v>945</v>
      </c>
      <c r="K1862" t="s">
        <v>304</v>
      </c>
      <c r="L1862" t="n">
        <v>448</v>
      </c>
      <c r="M1862" t="n">
        <v>0.03</v>
      </c>
      <c r="N1862" t="n">
        <v>40.9</v>
      </c>
      <c r="O1862" t="s">
        <v>345</v>
      </c>
      <c r="P1862" t="s">
        <v>254</v>
      </c>
      <c r="Q1862" t="s">
        <v>254</v>
      </c>
      <c r="R1862" t="s">
        <v>255</v>
      </c>
      <c r="S1862" t="s">
        <v>251</v>
      </c>
      <c r="T1862" t="n">
        <v>5</v>
      </c>
    </row>
    <row r="1863" spans="1:20">
      <c r="A1863" s="1" t="n">
        <v>37711</v>
      </c>
      <c r="B1863" t="s">
        <v>348</v>
      </c>
      <c r="C1863" t="n">
        <v>1</v>
      </c>
      <c r="D1863" t="n">
        <v>216</v>
      </c>
      <c r="E1863" t="s">
        <v>286</v>
      </c>
      <c r="F1863" t="n">
        <v>3201</v>
      </c>
      <c r="G1863" t="s">
        <v>250</v>
      </c>
      <c r="H1863" t="s">
        <v>251</v>
      </c>
      <c r="I1863" t="n">
        <v>5</v>
      </c>
      <c r="J1863" t="n">
        <v>515</v>
      </c>
      <c r="K1863" t="s">
        <v>261</v>
      </c>
      <c r="L1863" t="n">
        <v>301</v>
      </c>
      <c r="M1863" t="n">
        <v>0</v>
      </c>
      <c r="N1863" t="n">
        <v>0</v>
      </c>
    </row>
    <row r="1864" spans="1:20">
      <c r="A1864" s="1" t="n">
        <v>37711</v>
      </c>
      <c r="B1864" t="s">
        <v>347</v>
      </c>
      <c r="C1864" t="n">
        <v>17</v>
      </c>
      <c r="D1864" t="n">
        <v>20</v>
      </c>
      <c r="E1864" t="s">
        <v>249</v>
      </c>
      <c r="F1864" t="n">
        <v>3201</v>
      </c>
      <c r="G1864" t="s">
        <v>250</v>
      </c>
      <c r="H1864" t="s">
        <v>251</v>
      </c>
      <c r="I1864" t="n">
        <v>5</v>
      </c>
      <c r="J1864" t="n">
        <v>232</v>
      </c>
      <c r="K1864" t="s">
        <v>288</v>
      </c>
      <c r="L1864" t="n">
        <v>349</v>
      </c>
      <c r="M1864" t="n">
        <v>0.07000000000000001</v>
      </c>
      <c r="N1864" t="n">
        <v>37.4</v>
      </c>
      <c r="O1864" t="s">
        <v>347</v>
      </c>
      <c r="P1864" t="s">
        <v>275</v>
      </c>
      <c r="Q1864" t="s">
        <v>275</v>
      </c>
      <c r="R1864" t="s">
        <v>255</v>
      </c>
      <c r="S1864" t="s">
        <v>251</v>
      </c>
      <c r="T1864" t="n">
        <v>5</v>
      </c>
    </row>
    <row r="1865" spans="1:20">
      <c r="A1865" s="1" t="n">
        <v>37711</v>
      </c>
      <c r="B1865" t="s">
        <v>347</v>
      </c>
      <c r="C1865" t="n">
        <v>18</v>
      </c>
      <c r="D1865" t="n">
        <v>20</v>
      </c>
      <c r="E1865" t="s">
        <v>249</v>
      </c>
      <c r="F1865" t="n">
        <v>3201</v>
      </c>
      <c r="G1865" t="s">
        <v>250</v>
      </c>
      <c r="H1865" t="s">
        <v>251</v>
      </c>
      <c r="I1865" t="n">
        <v>5</v>
      </c>
      <c r="J1865" t="n">
        <v>232</v>
      </c>
      <c r="K1865" t="s">
        <v>288</v>
      </c>
      <c r="L1865" t="n">
        <v>660</v>
      </c>
      <c r="M1865" t="n">
        <v>0.08</v>
      </c>
      <c r="N1865" t="n">
        <v>37.9</v>
      </c>
      <c r="O1865" t="s">
        <v>347</v>
      </c>
      <c r="P1865" t="s">
        <v>275</v>
      </c>
      <c r="Q1865" t="s">
        <v>275</v>
      </c>
      <c r="R1865" t="s">
        <v>255</v>
      </c>
      <c r="S1865" t="s">
        <v>251</v>
      </c>
      <c r="T1865" t="n">
        <v>5</v>
      </c>
    </row>
    <row r="1866" spans="1:20">
      <c r="A1866" s="1" t="n">
        <v>37711</v>
      </c>
      <c r="B1866" t="s">
        <v>347</v>
      </c>
      <c r="C1866" t="n">
        <v>19</v>
      </c>
      <c r="D1866" t="n">
        <v>20</v>
      </c>
      <c r="E1866" t="s">
        <v>249</v>
      </c>
      <c r="F1866" t="n">
        <v>3201</v>
      </c>
      <c r="G1866" t="s">
        <v>250</v>
      </c>
      <c r="H1866" t="s">
        <v>251</v>
      </c>
      <c r="I1866" t="n">
        <v>5</v>
      </c>
      <c r="J1866" t="n">
        <v>458</v>
      </c>
      <c r="K1866" t="s">
        <v>252</v>
      </c>
      <c r="L1866" t="n">
        <v>323</v>
      </c>
      <c r="M1866" t="n">
        <v>0.23</v>
      </c>
      <c r="N1866" t="n">
        <v>20.7</v>
      </c>
      <c r="O1866" t="s">
        <v>347</v>
      </c>
      <c r="P1866" t="s">
        <v>275</v>
      </c>
      <c r="Q1866" t="s">
        <v>275</v>
      </c>
      <c r="R1866" t="s">
        <v>255</v>
      </c>
      <c r="S1866" t="s">
        <v>251</v>
      </c>
      <c r="T1866" t="n">
        <v>5</v>
      </c>
    </row>
    <row r="1867" spans="1:20">
      <c r="A1867" s="1" t="n">
        <v>37711</v>
      </c>
      <c r="B1867" t="s">
        <v>347</v>
      </c>
      <c r="C1867" t="n">
        <v>20</v>
      </c>
      <c r="D1867" t="n">
        <v>20</v>
      </c>
      <c r="E1867" t="s">
        <v>249</v>
      </c>
      <c r="F1867" t="n">
        <v>3201</v>
      </c>
      <c r="G1867" t="s">
        <v>250</v>
      </c>
      <c r="H1867" t="s">
        <v>251</v>
      </c>
      <c r="I1867" t="n">
        <v>5</v>
      </c>
      <c r="J1867" t="n">
        <v>945</v>
      </c>
      <c r="K1867" t="s">
        <v>304</v>
      </c>
      <c r="L1867" t="n">
        <v>201</v>
      </c>
      <c r="M1867" t="n">
        <v>0.12</v>
      </c>
      <c r="N1867" t="n">
        <v>36.8</v>
      </c>
      <c r="O1867" t="s">
        <v>347</v>
      </c>
      <c r="P1867" t="s">
        <v>275</v>
      </c>
      <c r="Q1867" t="s">
        <v>275</v>
      </c>
      <c r="R1867" t="s">
        <v>255</v>
      </c>
      <c r="S1867" t="s">
        <v>251</v>
      </c>
      <c r="T1867" t="n">
        <v>5</v>
      </c>
    </row>
    <row r="1868" spans="1:20">
      <c r="A1868" s="1" t="n">
        <v>37741</v>
      </c>
      <c r="B1868" t="s">
        <v>344</v>
      </c>
      <c r="C1868" t="n">
        <v>101</v>
      </c>
      <c r="D1868" t="n">
        <v>152</v>
      </c>
      <c r="E1868" t="s">
        <v>324</v>
      </c>
      <c r="F1868" t="n">
        <v>3201</v>
      </c>
      <c r="G1868" t="s">
        <v>250</v>
      </c>
      <c r="H1868" t="s">
        <v>251</v>
      </c>
      <c r="I1868" t="n">
        <v>5</v>
      </c>
      <c r="J1868" t="n">
        <v>862</v>
      </c>
      <c r="K1868" t="s">
        <v>342</v>
      </c>
      <c r="L1868" t="n">
        <v>37</v>
      </c>
      <c r="M1868" t="n">
        <v>0</v>
      </c>
      <c r="N1868" t="n">
        <v>0</v>
      </c>
    </row>
    <row r="1869" spans="1:20">
      <c r="A1869" s="1" t="n">
        <v>37741</v>
      </c>
      <c r="B1869" t="s">
        <v>344</v>
      </c>
      <c r="C1869" t="n">
        <v>102</v>
      </c>
      <c r="D1869" t="n">
        <v>152</v>
      </c>
      <c r="E1869" t="s">
        <v>324</v>
      </c>
      <c r="F1869" t="n">
        <v>3201</v>
      </c>
      <c r="G1869" t="s">
        <v>250</v>
      </c>
      <c r="H1869" t="s">
        <v>251</v>
      </c>
      <c r="I1869" t="n">
        <v>5</v>
      </c>
      <c r="J1869" t="n">
        <v>862</v>
      </c>
      <c r="K1869" t="s">
        <v>342</v>
      </c>
      <c r="L1869" t="n">
        <v>236</v>
      </c>
      <c r="M1869" t="n">
        <v>0</v>
      </c>
      <c r="N1869" t="n">
        <v>0</v>
      </c>
    </row>
    <row r="1870" spans="1:20">
      <c r="A1870" s="1" t="n">
        <v>37741</v>
      </c>
      <c r="B1870" t="s">
        <v>344</v>
      </c>
      <c r="C1870" t="n">
        <v>103</v>
      </c>
      <c r="D1870" t="n">
        <v>152</v>
      </c>
      <c r="E1870" t="s">
        <v>324</v>
      </c>
      <c r="F1870" t="n">
        <v>3201</v>
      </c>
      <c r="G1870" t="s">
        <v>250</v>
      </c>
      <c r="H1870" t="s">
        <v>251</v>
      </c>
      <c r="I1870" t="n">
        <v>5</v>
      </c>
      <c r="J1870" t="n">
        <v>925</v>
      </c>
      <c r="K1870" t="s">
        <v>350</v>
      </c>
      <c r="L1870" t="n">
        <v>82</v>
      </c>
      <c r="M1870" t="n">
        <v>0</v>
      </c>
      <c r="N1870" t="n">
        <v>0</v>
      </c>
    </row>
    <row r="1871" spans="1:20">
      <c r="A1871" s="1" t="n">
        <v>37741</v>
      </c>
      <c r="B1871" t="s">
        <v>344</v>
      </c>
      <c r="C1871" t="n">
        <v>104</v>
      </c>
      <c r="D1871" t="n">
        <v>152</v>
      </c>
      <c r="E1871" t="s">
        <v>324</v>
      </c>
      <c r="F1871" t="n">
        <v>3201</v>
      </c>
      <c r="G1871" t="s">
        <v>250</v>
      </c>
      <c r="H1871" t="s">
        <v>251</v>
      </c>
      <c r="I1871" t="n">
        <v>5</v>
      </c>
      <c r="J1871" t="n">
        <v>925</v>
      </c>
      <c r="K1871" t="s">
        <v>350</v>
      </c>
      <c r="L1871" t="n">
        <v>120</v>
      </c>
      <c r="M1871" t="n">
        <v>0</v>
      </c>
      <c r="N1871" t="n">
        <v>0</v>
      </c>
    </row>
    <row r="1872" spans="1:20">
      <c r="A1872" s="1" t="n">
        <v>37741</v>
      </c>
      <c r="B1872" t="s">
        <v>344</v>
      </c>
      <c r="C1872" t="n">
        <v>343</v>
      </c>
      <c r="D1872" t="n">
        <v>20</v>
      </c>
      <c r="E1872" t="s">
        <v>249</v>
      </c>
      <c r="F1872" t="n">
        <v>3201</v>
      </c>
      <c r="G1872" t="s">
        <v>250</v>
      </c>
      <c r="H1872" t="s">
        <v>251</v>
      </c>
      <c r="I1872" t="n">
        <v>5</v>
      </c>
      <c r="J1872" t="n">
        <v>280</v>
      </c>
      <c r="K1872" t="s">
        <v>273</v>
      </c>
      <c r="L1872" t="n">
        <v>192</v>
      </c>
      <c r="M1872" t="n">
        <v>0.24</v>
      </c>
      <c r="N1872" t="n">
        <v>16.4</v>
      </c>
      <c r="O1872" t="s">
        <v>345</v>
      </c>
      <c r="P1872" t="s">
        <v>254</v>
      </c>
      <c r="Q1872" t="s">
        <v>254</v>
      </c>
      <c r="R1872" t="s">
        <v>255</v>
      </c>
      <c r="S1872" t="s">
        <v>251</v>
      </c>
      <c r="T1872" t="n">
        <v>5</v>
      </c>
    </row>
    <row r="1873" spans="1:20">
      <c r="A1873" s="1" t="n">
        <v>37741</v>
      </c>
      <c r="B1873" t="s">
        <v>344</v>
      </c>
      <c r="C1873" t="n">
        <v>407</v>
      </c>
      <c r="D1873" t="n">
        <v>20</v>
      </c>
      <c r="E1873" t="s">
        <v>249</v>
      </c>
      <c r="F1873" t="n">
        <v>3201</v>
      </c>
      <c r="G1873" t="s">
        <v>250</v>
      </c>
      <c r="H1873" t="s">
        <v>251</v>
      </c>
      <c r="I1873" t="n">
        <v>5</v>
      </c>
      <c r="J1873" t="n">
        <v>945</v>
      </c>
      <c r="K1873" t="s">
        <v>304</v>
      </c>
      <c r="L1873" t="n">
        <v>198</v>
      </c>
      <c r="M1873" t="n">
        <v>0.08</v>
      </c>
      <c r="N1873" t="n">
        <v>32.5</v>
      </c>
      <c r="O1873" t="s">
        <v>345</v>
      </c>
      <c r="P1873" t="s">
        <v>254</v>
      </c>
      <c r="Q1873" t="s">
        <v>254</v>
      </c>
      <c r="R1873" t="s">
        <v>255</v>
      </c>
      <c r="S1873" t="s">
        <v>251</v>
      </c>
      <c r="T1873" t="n">
        <v>5</v>
      </c>
    </row>
    <row r="1874" spans="1:20">
      <c r="A1874" s="1" t="n">
        <v>37741</v>
      </c>
      <c r="B1874" t="s">
        <v>344</v>
      </c>
      <c r="C1874" t="n">
        <v>408</v>
      </c>
      <c r="D1874" t="n">
        <v>20</v>
      </c>
      <c r="E1874" t="s">
        <v>249</v>
      </c>
      <c r="F1874" t="n">
        <v>3201</v>
      </c>
      <c r="G1874" t="s">
        <v>250</v>
      </c>
      <c r="H1874" t="s">
        <v>251</v>
      </c>
      <c r="I1874" t="n">
        <v>5</v>
      </c>
      <c r="J1874" t="n">
        <v>945</v>
      </c>
      <c r="K1874" t="s">
        <v>304</v>
      </c>
      <c r="L1874" t="n">
        <v>477</v>
      </c>
      <c r="M1874" t="n">
        <v>0.07000000000000001</v>
      </c>
      <c r="N1874" t="n">
        <v>35.9</v>
      </c>
      <c r="O1874" t="s">
        <v>345</v>
      </c>
      <c r="P1874" t="s">
        <v>254</v>
      </c>
      <c r="Q1874" t="s">
        <v>254</v>
      </c>
      <c r="R1874" t="s">
        <v>255</v>
      </c>
      <c r="S1874" t="s">
        <v>251</v>
      </c>
      <c r="T1874" t="n">
        <v>5</v>
      </c>
    </row>
    <row r="1875" spans="1:20">
      <c r="A1875" s="1" t="n">
        <v>37741</v>
      </c>
      <c r="B1875" t="s">
        <v>348</v>
      </c>
      <c r="C1875" t="n">
        <v>1</v>
      </c>
      <c r="D1875" t="n">
        <v>216</v>
      </c>
      <c r="E1875" t="s">
        <v>286</v>
      </c>
      <c r="F1875" t="n">
        <v>3201</v>
      </c>
      <c r="G1875" t="s">
        <v>250</v>
      </c>
      <c r="H1875" t="s">
        <v>251</v>
      </c>
      <c r="I1875" t="n">
        <v>5</v>
      </c>
      <c r="J1875" t="n">
        <v>515</v>
      </c>
      <c r="K1875" t="s">
        <v>261</v>
      </c>
      <c r="L1875" t="n">
        <v>320</v>
      </c>
      <c r="M1875" t="n">
        <v>0</v>
      </c>
      <c r="N1875" t="n">
        <v>0</v>
      </c>
    </row>
    <row r="1876" spans="1:20">
      <c r="A1876" s="1" t="n">
        <v>37741</v>
      </c>
      <c r="B1876" t="s">
        <v>348</v>
      </c>
      <c r="C1876" t="n">
        <v>2</v>
      </c>
      <c r="D1876" t="n">
        <v>216</v>
      </c>
      <c r="E1876" t="s">
        <v>286</v>
      </c>
      <c r="F1876" t="n">
        <v>3201</v>
      </c>
      <c r="G1876" t="s">
        <v>250</v>
      </c>
      <c r="H1876" t="s">
        <v>251</v>
      </c>
      <c r="I1876" t="n">
        <v>5</v>
      </c>
      <c r="J1876" t="n">
        <v>515</v>
      </c>
      <c r="K1876" t="s">
        <v>261</v>
      </c>
      <c r="L1876" t="n">
        <v>319</v>
      </c>
      <c r="M1876" t="n">
        <v>0</v>
      </c>
      <c r="N1876" t="n">
        <v>0</v>
      </c>
    </row>
    <row r="1877" spans="1:20">
      <c r="A1877" s="1" t="n">
        <v>37741</v>
      </c>
      <c r="B1877" t="s">
        <v>347</v>
      </c>
      <c r="C1877" t="n">
        <v>16</v>
      </c>
      <c r="D1877" t="n">
        <v>20</v>
      </c>
      <c r="E1877" t="s">
        <v>249</v>
      </c>
      <c r="F1877" t="n">
        <v>3201</v>
      </c>
      <c r="G1877" t="s">
        <v>250</v>
      </c>
      <c r="H1877" t="s">
        <v>251</v>
      </c>
      <c r="I1877" t="n">
        <v>5</v>
      </c>
      <c r="J1877" t="n">
        <v>458</v>
      </c>
      <c r="K1877" t="s">
        <v>252</v>
      </c>
      <c r="L1877" t="n">
        <v>237</v>
      </c>
      <c r="M1877" t="n">
        <v>0.03</v>
      </c>
      <c r="N1877" t="n">
        <v>45.9</v>
      </c>
      <c r="O1877" t="s">
        <v>347</v>
      </c>
      <c r="P1877" t="s">
        <v>275</v>
      </c>
      <c r="Q1877" t="s">
        <v>275</v>
      </c>
      <c r="R1877" t="s">
        <v>255</v>
      </c>
      <c r="S1877" t="s">
        <v>251</v>
      </c>
      <c r="T1877" t="n">
        <v>5</v>
      </c>
    </row>
    <row r="1878" spans="1:20">
      <c r="A1878" s="1" t="n">
        <v>37741</v>
      </c>
      <c r="B1878" t="s">
        <v>347</v>
      </c>
      <c r="C1878" t="n">
        <v>17</v>
      </c>
      <c r="D1878" t="n">
        <v>20</v>
      </c>
      <c r="E1878" t="s">
        <v>249</v>
      </c>
      <c r="F1878" t="n">
        <v>3201</v>
      </c>
      <c r="G1878" t="s">
        <v>250</v>
      </c>
      <c r="H1878" t="s">
        <v>251</v>
      </c>
      <c r="I1878" t="n">
        <v>5</v>
      </c>
      <c r="J1878" t="n">
        <v>888</v>
      </c>
      <c r="K1878" t="s">
        <v>295</v>
      </c>
      <c r="L1878" t="n">
        <v>1039</v>
      </c>
      <c r="M1878" t="n">
        <v>1.13</v>
      </c>
      <c r="N1878" t="n">
        <v>33.1</v>
      </c>
      <c r="O1878" t="s">
        <v>347</v>
      </c>
      <c r="P1878" t="s">
        <v>275</v>
      </c>
      <c r="Q1878" t="s">
        <v>275</v>
      </c>
      <c r="R1878" t="s">
        <v>255</v>
      </c>
      <c r="S1878" t="s">
        <v>251</v>
      </c>
      <c r="T1878" t="n">
        <v>5</v>
      </c>
    </row>
    <row r="1879" spans="1:20">
      <c r="A1879" s="1" t="n">
        <v>37741</v>
      </c>
      <c r="B1879" t="s">
        <v>347</v>
      </c>
      <c r="C1879" t="n">
        <v>18</v>
      </c>
      <c r="D1879" t="n">
        <v>20</v>
      </c>
      <c r="E1879" t="s">
        <v>249</v>
      </c>
      <c r="F1879" t="n">
        <v>3201</v>
      </c>
      <c r="G1879" t="s">
        <v>250</v>
      </c>
      <c r="H1879" t="s">
        <v>251</v>
      </c>
      <c r="I1879" t="n">
        <v>5</v>
      </c>
      <c r="J1879" t="n">
        <v>580</v>
      </c>
      <c r="K1879" t="s">
        <v>270</v>
      </c>
      <c r="L1879" t="n">
        <v>641</v>
      </c>
      <c r="M1879" t="n">
        <v>0.02</v>
      </c>
      <c r="N1879" t="n">
        <v>46.2</v>
      </c>
      <c r="O1879" t="s">
        <v>347</v>
      </c>
      <c r="P1879" t="s">
        <v>275</v>
      </c>
      <c r="Q1879" t="s">
        <v>275</v>
      </c>
      <c r="R1879" t="s">
        <v>255</v>
      </c>
      <c r="S1879" t="s">
        <v>251</v>
      </c>
      <c r="T1879" t="n">
        <v>5</v>
      </c>
    </row>
    <row r="1880" spans="1:20">
      <c r="A1880" s="1" t="n">
        <v>37741</v>
      </c>
      <c r="B1880" t="s">
        <v>347</v>
      </c>
      <c r="C1880" t="n">
        <v>19</v>
      </c>
      <c r="D1880" t="n">
        <v>20</v>
      </c>
      <c r="E1880" t="s">
        <v>249</v>
      </c>
      <c r="F1880" t="n">
        <v>3201</v>
      </c>
      <c r="G1880" t="s">
        <v>250</v>
      </c>
      <c r="H1880" t="s">
        <v>251</v>
      </c>
      <c r="I1880" t="n">
        <v>5</v>
      </c>
      <c r="J1880" t="n">
        <v>945</v>
      </c>
      <c r="K1880" t="s">
        <v>304</v>
      </c>
      <c r="L1880" t="n">
        <v>199</v>
      </c>
      <c r="M1880" t="n">
        <v>0.11</v>
      </c>
      <c r="N1880" t="n">
        <v>31.5</v>
      </c>
      <c r="O1880" t="s">
        <v>347</v>
      </c>
      <c r="P1880" t="s">
        <v>275</v>
      </c>
      <c r="Q1880" t="s">
        <v>275</v>
      </c>
      <c r="R1880" t="s">
        <v>255</v>
      </c>
      <c r="S1880" t="s">
        <v>251</v>
      </c>
      <c r="T1880" t="n">
        <v>5</v>
      </c>
    </row>
    <row r="1881" spans="1:20">
      <c r="A1881" s="1" t="n">
        <v>37772</v>
      </c>
      <c r="B1881" t="s">
        <v>344</v>
      </c>
      <c r="C1881" t="n">
        <v>320</v>
      </c>
      <c r="D1881" t="n">
        <v>20</v>
      </c>
      <c r="E1881" t="s">
        <v>249</v>
      </c>
      <c r="F1881" t="n">
        <v>3201</v>
      </c>
      <c r="G1881" t="s">
        <v>250</v>
      </c>
      <c r="H1881" t="s">
        <v>251</v>
      </c>
      <c r="I1881" t="n">
        <v>5</v>
      </c>
      <c r="J1881" t="n">
        <v>280</v>
      </c>
      <c r="K1881" t="s">
        <v>273</v>
      </c>
      <c r="L1881" t="n">
        <v>221</v>
      </c>
      <c r="M1881" t="n">
        <v>0.24</v>
      </c>
      <c r="N1881" t="n">
        <v>24.9</v>
      </c>
      <c r="O1881" t="s">
        <v>345</v>
      </c>
      <c r="P1881" t="s">
        <v>254</v>
      </c>
      <c r="Q1881" t="s">
        <v>254</v>
      </c>
      <c r="R1881" t="s">
        <v>255</v>
      </c>
      <c r="S1881" t="s">
        <v>251</v>
      </c>
      <c r="T1881" t="n">
        <v>5</v>
      </c>
    </row>
    <row r="1882" spans="1:20">
      <c r="A1882" s="1" t="n">
        <v>37772</v>
      </c>
      <c r="B1882" t="s">
        <v>344</v>
      </c>
      <c r="C1882" t="n">
        <v>373</v>
      </c>
      <c r="D1882" t="n">
        <v>20</v>
      </c>
      <c r="E1882" t="s">
        <v>249</v>
      </c>
      <c r="F1882" t="n">
        <v>3201</v>
      </c>
      <c r="G1882" t="s">
        <v>250</v>
      </c>
      <c r="H1882" t="s">
        <v>251</v>
      </c>
      <c r="I1882" t="n">
        <v>5</v>
      </c>
      <c r="J1882" t="n">
        <v>945</v>
      </c>
      <c r="K1882" t="s">
        <v>304</v>
      </c>
      <c r="L1882" t="n">
        <v>256</v>
      </c>
      <c r="M1882" t="n">
        <v>0.03</v>
      </c>
      <c r="N1882" t="n">
        <v>39.8</v>
      </c>
      <c r="O1882" t="s">
        <v>345</v>
      </c>
      <c r="P1882" t="s">
        <v>254</v>
      </c>
      <c r="Q1882" t="s">
        <v>254</v>
      </c>
      <c r="R1882" t="s">
        <v>255</v>
      </c>
      <c r="S1882" t="s">
        <v>251</v>
      </c>
      <c r="T1882" t="n">
        <v>5</v>
      </c>
    </row>
    <row r="1883" spans="1:20">
      <c r="A1883" s="1" t="n">
        <v>37772</v>
      </c>
      <c r="B1883" t="s">
        <v>344</v>
      </c>
      <c r="C1883" t="n">
        <v>374</v>
      </c>
      <c r="D1883" t="n">
        <v>20</v>
      </c>
      <c r="E1883" t="s">
        <v>249</v>
      </c>
      <c r="F1883" t="n">
        <v>3201</v>
      </c>
      <c r="G1883" t="s">
        <v>250</v>
      </c>
      <c r="H1883" t="s">
        <v>251</v>
      </c>
      <c r="I1883" t="n">
        <v>5</v>
      </c>
      <c r="J1883" t="n">
        <v>945</v>
      </c>
      <c r="K1883" t="s">
        <v>304</v>
      </c>
      <c r="L1883" t="n">
        <v>432</v>
      </c>
      <c r="M1883" t="n">
        <v>0.03</v>
      </c>
      <c r="N1883" t="n">
        <v>40.9</v>
      </c>
      <c r="O1883" t="s">
        <v>345</v>
      </c>
      <c r="P1883" t="s">
        <v>254</v>
      </c>
      <c r="Q1883" t="s">
        <v>254</v>
      </c>
      <c r="R1883" t="s">
        <v>255</v>
      </c>
      <c r="S1883" t="s">
        <v>251</v>
      </c>
      <c r="T1883" t="n">
        <v>5</v>
      </c>
    </row>
    <row r="1884" spans="1:20">
      <c r="A1884" s="1" t="n">
        <v>37772</v>
      </c>
      <c r="B1884" t="s">
        <v>347</v>
      </c>
      <c r="C1884" t="n">
        <v>8</v>
      </c>
      <c r="D1884" t="n">
        <v>152</v>
      </c>
      <c r="E1884" t="s">
        <v>324</v>
      </c>
      <c r="F1884" t="n">
        <v>3201</v>
      </c>
      <c r="G1884" t="s">
        <v>250</v>
      </c>
      <c r="H1884" t="s">
        <v>251</v>
      </c>
      <c r="I1884" t="n">
        <v>5</v>
      </c>
      <c r="J1884" t="n">
        <v>515</v>
      </c>
      <c r="K1884" t="s">
        <v>261</v>
      </c>
      <c r="L1884" t="n">
        <v>164</v>
      </c>
      <c r="M1884" t="n">
        <v>0</v>
      </c>
      <c r="N1884" t="n">
        <v>0</v>
      </c>
    </row>
    <row r="1885" spans="1:20">
      <c r="A1885" s="1" t="n">
        <v>37772</v>
      </c>
      <c r="B1885" t="s">
        <v>347</v>
      </c>
      <c r="C1885" t="n">
        <v>9</v>
      </c>
      <c r="D1885" t="n">
        <v>464</v>
      </c>
      <c r="E1885" t="s">
        <v>314</v>
      </c>
      <c r="F1885" t="n">
        <v>3201</v>
      </c>
      <c r="G1885" t="s">
        <v>250</v>
      </c>
      <c r="H1885" t="s">
        <v>251</v>
      </c>
      <c r="I1885" t="n">
        <v>5</v>
      </c>
      <c r="J1885" t="n">
        <v>515</v>
      </c>
      <c r="K1885" t="s">
        <v>261</v>
      </c>
      <c r="L1885" t="n">
        <v>155</v>
      </c>
      <c r="M1885" t="n">
        <v>0</v>
      </c>
      <c r="N1885" t="n">
        <v>0</v>
      </c>
    </row>
    <row r="1886" spans="1:20">
      <c r="A1886" s="1" t="n">
        <v>37772</v>
      </c>
      <c r="B1886" t="s">
        <v>347</v>
      </c>
      <c r="C1886" t="n">
        <v>31</v>
      </c>
      <c r="D1886" t="n">
        <v>20</v>
      </c>
      <c r="E1886" t="s">
        <v>249</v>
      </c>
      <c r="F1886" t="n">
        <v>3201</v>
      </c>
      <c r="G1886" t="s">
        <v>250</v>
      </c>
      <c r="H1886" t="s">
        <v>251</v>
      </c>
      <c r="I1886" t="n">
        <v>5</v>
      </c>
      <c r="J1886" t="n">
        <v>805</v>
      </c>
      <c r="K1886" t="s">
        <v>317</v>
      </c>
      <c r="L1886" t="n">
        <v>477</v>
      </c>
      <c r="M1886" t="n">
        <v>1.3</v>
      </c>
      <c r="N1886" t="n">
        <v>30.7</v>
      </c>
      <c r="O1886" t="s">
        <v>347</v>
      </c>
      <c r="P1886" t="s">
        <v>275</v>
      </c>
      <c r="Q1886" t="s">
        <v>275</v>
      </c>
      <c r="R1886" t="s">
        <v>255</v>
      </c>
      <c r="S1886" t="s">
        <v>251</v>
      </c>
      <c r="T1886" t="n">
        <v>5</v>
      </c>
    </row>
    <row r="1887" spans="1:20">
      <c r="A1887" s="1" t="n">
        <v>37772</v>
      </c>
      <c r="B1887" t="s">
        <v>347</v>
      </c>
      <c r="C1887" t="n">
        <v>32</v>
      </c>
      <c r="D1887" t="n">
        <v>20</v>
      </c>
      <c r="E1887" t="s">
        <v>249</v>
      </c>
      <c r="F1887" t="n">
        <v>3201</v>
      </c>
      <c r="G1887" t="s">
        <v>250</v>
      </c>
      <c r="H1887" t="s">
        <v>251</v>
      </c>
      <c r="I1887" t="n">
        <v>5</v>
      </c>
      <c r="J1887" t="n">
        <v>458</v>
      </c>
      <c r="K1887" t="s">
        <v>252</v>
      </c>
      <c r="L1887" t="n">
        <v>303</v>
      </c>
      <c r="M1887" t="n">
        <v>0.21</v>
      </c>
      <c r="N1887" t="n">
        <v>20.4</v>
      </c>
      <c r="O1887" t="s">
        <v>347</v>
      </c>
      <c r="P1887" t="s">
        <v>275</v>
      </c>
      <c r="Q1887" t="s">
        <v>275</v>
      </c>
      <c r="R1887" t="s">
        <v>255</v>
      </c>
      <c r="S1887" t="s">
        <v>251</v>
      </c>
      <c r="T1887" t="n">
        <v>5</v>
      </c>
    </row>
    <row r="1888" spans="1:20">
      <c r="A1888" s="1" t="n">
        <v>37772</v>
      </c>
      <c r="B1888" t="s">
        <v>347</v>
      </c>
      <c r="C1888" t="n">
        <v>33</v>
      </c>
      <c r="D1888" t="n">
        <v>20</v>
      </c>
      <c r="E1888" t="s">
        <v>249</v>
      </c>
      <c r="F1888" t="n">
        <v>3201</v>
      </c>
      <c r="G1888" t="s">
        <v>250</v>
      </c>
      <c r="H1888" t="s">
        <v>251</v>
      </c>
      <c r="I1888" t="n">
        <v>5</v>
      </c>
      <c r="J1888" t="n">
        <v>888</v>
      </c>
      <c r="K1888" t="s">
        <v>295</v>
      </c>
      <c r="L1888" t="n">
        <v>272</v>
      </c>
      <c r="M1888" t="n">
        <v>1.22</v>
      </c>
      <c r="N1888" t="n">
        <v>32.4</v>
      </c>
      <c r="O1888" t="s">
        <v>347</v>
      </c>
      <c r="P1888" t="s">
        <v>275</v>
      </c>
      <c r="Q1888" t="s">
        <v>275</v>
      </c>
      <c r="R1888" t="s">
        <v>255</v>
      </c>
      <c r="S1888" t="s">
        <v>251</v>
      </c>
      <c r="T1888" t="n">
        <v>5</v>
      </c>
    </row>
    <row r="1889" spans="1:20">
      <c r="A1889" s="1" t="n">
        <v>37772</v>
      </c>
      <c r="B1889" t="s">
        <v>347</v>
      </c>
      <c r="C1889" t="n">
        <v>34</v>
      </c>
      <c r="D1889" t="n">
        <v>20</v>
      </c>
      <c r="E1889" t="s">
        <v>249</v>
      </c>
      <c r="F1889" t="n">
        <v>3201</v>
      </c>
      <c r="G1889" t="s">
        <v>250</v>
      </c>
      <c r="H1889" t="s">
        <v>251</v>
      </c>
      <c r="I1889" t="n">
        <v>5</v>
      </c>
      <c r="J1889" t="n">
        <v>888</v>
      </c>
      <c r="K1889" t="s">
        <v>295</v>
      </c>
      <c r="L1889" t="n">
        <v>635</v>
      </c>
      <c r="M1889" t="n">
        <v>1.23</v>
      </c>
      <c r="N1889" t="n">
        <v>31.3</v>
      </c>
      <c r="O1889" t="s">
        <v>347</v>
      </c>
      <c r="P1889" t="s">
        <v>275</v>
      </c>
      <c r="Q1889" t="s">
        <v>275</v>
      </c>
      <c r="R1889" t="s">
        <v>255</v>
      </c>
      <c r="S1889" t="s">
        <v>251</v>
      </c>
      <c r="T1889" t="n">
        <v>5</v>
      </c>
    </row>
    <row r="1890" spans="1:20">
      <c r="A1890" s="1" t="n">
        <v>37772</v>
      </c>
      <c r="B1890" t="s">
        <v>347</v>
      </c>
      <c r="C1890" t="n">
        <v>35</v>
      </c>
      <c r="D1890" t="n">
        <v>20</v>
      </c>
      <c r="E1890" t="s">
        <v>249</v>
      </c>
      <c r="F1890" t="n">
        <v>3201</v>
      </c>
      <c r="G1890" t="s">
        <v>250</v>
      </c>
      <c r="H1890" t="s">
        <v>251</v>
      </c>
      <c r="I1890" t="n">
        <v>5</v>
      </c>
      <c r="J1890" t="n">
        <v>580</v>
      </c>
      <c r="K1890" t="s">
        <v>270</v>
      </c>
      <c r="L1890" t="n">
        <v>315</v>
      </c>
      <c r="M1890" t="n">
        <v>0.06</v>
      </c>
      <c r="N1890" t="n">
        <v>36</v>
      </c>
      <c r="O1890" t="s">
        <v>347</v>
      </c>
      <c r="P1890" t="s">
        <v>275</v>
      </c>
      <c r="Q1890" t="s">
        <v>275</v>
      </c>
      <c r="R1890" t="s">
        <v>255</v>
      </c>
      <c r="S1890" t="s">
        <v>251</v>
      </c>
      <c r="T1890" t="n">
        <v>5</v>
      </c>
    </row>
    <row r="1891" spans="1:20">
      <c r="A1891" s="1" t="n">
        <v>37772</v>
      </c>
      <c r="B1891" t="s">
        <v>347</v>
      </c>
      <c r="C1891" t="n">
        <v>36</v>
      </c>
      <c r="D1891" t="n">
        <v>20</v>
      </c>
      <c r="E1891" t="s">
        <v>249</v>
      </c>
      <c r="F1891" t="n">
        <v>3201</v>
      </c>
      <c r="G1891" t="s">
        <v>250</v>
      </c>
      <c r="H1891" t="s">
        <v>251</v>
      </c>
      <c r="I1891" t="n">
        <v>5</v>
      </c>
      <c r="J1891" t="n">
        <v>580</v>
      </c>
      <c r="K1891" t="s">
        <v>270</v>
      </c>
      <c r="L1891" t="n">
        <v>365</v>
      </c>
      <c r="M1891" t="n">
        <v>0.1</v>
      </c>
      <c r="N1891" t="n">
        <v>31.1</v>
      </c>
      <c r="O1891" t="s">
        <v>347</v>
      </c>
      <c r="P1891" t="s">
        <v>275</v>
      </c>
      <c r="Q1891" t="s">
        <v>275</v>
      </c>
      <c r="R1891" t="s">
        <v>255</v>
      </c>
      <c r="S1891" t="s">
        <v>251</v>
      </c>
      <c r="T1891" t="n">
        <v>5</v>
      </c>
    </row>
    <row r="1892" spans="1:20">
      <c r="A1892" s="1" t="n">
        <v>37772</v>
      </c>
      <c r="B1892" t="s">
        <v>347</v>
      </c>
      <c r="C1892" t="n">
        <v>37</v>
      </c>
      <c r="D1892" t="n">
        <v>20</v>
      </c>
      <c r="E1892" t="s">
        <v>249</v>
      </c>
      <c r="F1892" t="n">
        <v>3201</v>
      </c>
      <c r="G1892" t="s">
        <v>250</v>
      </c>
      <c r="H1892" t="s">
        <v>251</v>
      </c>
      <c r="I1892" t="n">
        <v>5</v>
      </c>
      <c r="J1892" t="n">
        <v>945</v>
      </c>
      <c r="K1892" t="s">
        <v>304</v>
      </c>
      <c r="L1892" t="n">
        <v>344</v>
      </c>
      <c r="M1892" t="n">
        <v>0.04</v>
      </c>
      <c r="N1892" t="n">
        <v>39.8</v>
      </c>
      <c r="O1892" t="s">
        <v>347</v>
      </c>
      <c r="P1892" t="s">
        <v>275</v>
      </c>
      <c r="Q1892" t="s">
        <v>275</v>
      </c>
      <c r="R1892" t="s">
        <v>255</v>
      </c>
      <c r="S1892" t="s">
        <v>251</v>
      </c>
      <c r="T1892" t="n">
        <v>5</v>
      </c>
    </row>
    <row r="1893" spans="1:20">
      <c r="A1893" s="1" t="n">
        <v>37802</v>
      </c>
      <c r="B1893" t="s">
        <v>344</v>
      </c>
      <c r="C1893" t="n">
        <v>328</v>
      </c>
      <c r="D1893" t="n">
        <v>20</v>
      </c>
      <c r="E1893" t="s">
        <v>249</v>
      </c>
      <c r="F1893" t="n">
        <v>3201</v>
      </c>
      <c r="G1893" t="s">
        <v>250</v>
      </c>
      <c r="H1893" t="s">
        <v>251</v>
      </c>
      <c r="I1893" t="n">
        <v>5</v>
      </c>
      <c r="J1893" t="n">
        <v>145</v>
      </c>
      <c r="K1893" t="s">
        <v>323</v>
      </c>
      <c r="L1893" t="n">
        <v>398</v>
      </c>
      <c r="M1893" t="n">
        <v>0.34</v>
      </c>
      <c r="N1893" t="n">
        <v>31.2</v>
      </c>
      <c r="O1893" t="s">
        <v>345</v>
      </c>
      <c r="P1893" t="s">
        <v>254</v>
      </c>
      <c r="Q1893" t="s">
        <v>254</v>
      </c>
      <c r="R1893" t="s">
        <v>255</v>
      </c>
      <c r="S1893" t="s">
        <v>251</v>
      </c>
      <c r="T1893" t="n">
        <v>5</v>
      </c>
    </row>
    <row r="1894" spans="1:20">
      <c r="A1894" s="1" t="n">
        <v>37802</v>
      </c>
      <c r="B1894" t="s">
        <v>344</v>
      </c>
      <c r="C1894" t="n">
        <v>336</v>
      </c>
      <c r="D1894" t="n">
        <v>20</v>
      </c>
      <c r="E1894" t="s">
        <v>249</v>
      </c>
      <c r="F1894" t="n">
        <v>3201</v>
      </c>
      <c r="G1894" t="s">
        <v>250</v>
      </c>
      <c r="H1894" t="s">
        <v>251</v>
      </c>
      <c r="I1894" t="n">
        <v>5</v>
      </c>
      <c r="J1894" t="n">
        <v>280</v>
      </c>
      <c r="K1894" t="s">
        <v>273</v>
      </c>
      <c r="L1894" t="n">
        <v>192</v>
      </c>
      <c r="M1894" t="n">
        <v>0.24</v>
      </c>
      <c r="N1894" t="n">
        <v>16.3</v>
      </c>
      <c r="O1894" t="s">
        <v>345</v>
      </c>
      <c r="P1894" t="s">
        <v>254</v>
      </c>
      <c r="Q1894" t="s">
        <v>254</v>
      </c>
      <c r="R1894" t="s">
        <v>255</v>
      </c>
      <c r="S1894" t="s">
        <v>251</v>
      </c>
      <c r="T1894" t="n">
        <v>5</v>
      </c>
    </row>
    <row r="1895" spans="1:20">
      <c r="A1895" s="1" t="n">
        <v>37802</v>
      </c>
      <c r="B1895" t="s">
        <v>344</v>
      </c>
      <c r="C1895" t="n">
        <v>389</v>
      </c>
      <c r="D1895" t="n">
        <v>20</v>
      </c>
      <c r="E1895" t="s">
        <v>249</v>
      </c>
      <c r="F1895" t="n">
        <v>3201</v>
      </c>
      <c r="G1895" t="s">
        <v>250</v>
      </c>
      <c r="H1895" t="s">
        <v>251</v>
      </c>
      <c r="I1895" t="n">
        <v>5</v>
      </c>
      <c r="J1895" t="n">
        <v>875</v>
      </c>
      <c r="K1895" t="s">
        <v>327</v>
      </c>
      <c r="L1895" t="n">
        <v>217</v>
      </c>
      <c r="M1895" t="n">
        <v>0.05</v>
      </c>
      <c r="N1895" t="n">
        <v>43.4</v>
      </c>
      <c r="O1895" t="s">
        <v>345</v>
      </c>
      <c r="P1895" t="s">
        <v>254</v>
      </c>
      <c r="Q1895" t="s">
        <v>254</v>
      </c>
      <c r="R1895" t="s">
        <v>255</v>
      </c>
      <c r="S1895" t="s">
        <v>251</v>
      </c>
      <c r="T1895" t="n">
        <v>5</v>
      </c>
    </row>
    <row r="1896" spans="1:20">
      <c r="A1896" s="1" t="n">
        <v>37802</v>
      </c>
      <c r="B1896" t="s">
        <v>344</v>
      </c>
      <c r="C1896" t="n">
        <v>393</v>
      </c>
      <c r="D1896" t="n">
        <v>20</v>
      </c>
      <c r="E1896" t="s">
        <v>249</v>
      </c>
      <c r="F1896" t="n">
        <v>3201</v>
      </c>
      <c r="G1896" t="s">
        <v>250</v>
      </c>
      <c r="H1896" t="s">
        <v>251</v>
      </c>
      <c r="I1896" t="n">
        <v>5</v>
      </c>
      <c r="J1896" t="n">
        <v>945</v>
      </c>
      <c r="K1896" t="s">
        <v>304</v>
      </c>
      <c r="L1896" t="n">
        <v>282</v>
      </c>
      <c r="M1896" t="n">
        <v>0.03</v>
      </c>
      <c r="N1896" t="n">
        <v>40</v>
      </c>
      <c r="O1896" t="s">
        <v>345</v>
      </c>
      <c r="P1896" t="s">
        <v>254</v>
      </c>
      <c r="Q1896" t="s">
        <v>254</v>
      </c>
      <c r="R1896" t="s">
        <v>255</v>
      </c>
      <c r="S1896" t="s">
        <v>251</v>
      </c>
      <c r="T1896" t="n">
        <v>5</v>
      </c>
    </row>
    <row r="1897" spans="1:20">
      <c r="A1897" s="1" t="n">
        <v>37802</v>
      </c>
      <c r="B1897" t="s">
        <v>344</v>
      </c>
      <c r="C1897" t="n">
        <v>394</v>
      </c>
      <c r="D1897" t="n">
        <v>20</v>
      </c>
      <c r="E1897" t="s">
        <v>249</v>
      </c>
      <c r="F1897" t="n">
        <v>3201</v>
      </c>
      <c r="G1897" t="s">
        <v>250</v>
      </c>
      <c r="H1897" t="s">
        <v>251</v>
      </c>
      <c r="I1897" t="n">
        <v>5</v>
      </c>
      <c r="J1897" t="n">
        <v>945</v>
      </c>
      <c r="K1897" t="s">
        <v>304</v>
      </c>
      <c r="L1897" t="n">
        <v>635</v>
      </c>
      <c r="M1897" t="n">
        <v>0.07000000000000001</v>
      </c>
      <c r="N1897" t="n">
        <v>39.3</v>
      </c>
      <c r="O1897" t="s">
        <v>345</v>
      </c>
      <c r="P1897" t="s">
        <v>254</v>
      </c>
      <c r="Q1897" t="s">
        <v>254</v>
      </c>
      <c r="R1897" t="s">
        <v>255</v>
      </c>
      <c r="S1897" t="s">
        <v>251</v>
      </c>
      <c r="T1897" t="n">
        <v>5</v>
      </c>
    </row>
    <row r="1898" spans="1:20">
      <c r="A1898" s="1" t="n">
        <v>37802</v>
      </c>
      <c r="B1898" t="s">
        <v>348</v>
      </c>
      <c r="C1898" t="n">
        <v>3</v>
      </c>
      <c r="D1898" t="n">
        <v>213</v>
      </c>
      <c r="E1898" t="s">
        <v>256</v>
      </c>
      <c r="F1898" t="n">
        <v>3201</v>
      </c>
      <c r="G1898" t="s">
        <v>250</v>
      </c>
      <c r="H1898" t="s">
        <v>251</v>
      </c>
      <c r="I1898" t="n">
        <v>5</v>
      </c>
      <c r="J1898" t="n">
        <v>515</v>
      </c>
      <c r="K1898" t="s">
        <v>261</v>
      </c>
      <c r="L1898" t="n">
        <v>120</v>
      </c>
      <c r="M1898" t="n">
        <v>0</v>
      </c>
      <c r="N1898" t="n">
        <v>0</v>
      </c>
    </row>
    <row r="1899" spans="1:20">
      <c r="A1899" s="1" t="n">
        <v>37802</v>
      </c>
      <c r="B1899" t="s">
        <v>348</v>
      </c>
      <c r="C1899" t="n">
        <v>4</v>
      </c>
      <c r="D1899" t="n">
        <v>216</v>
      </c>
      <c r="E1899" t="s">
        <v>286</v>
      </c>
      <c r="F1899" t="n">
        <v>3201</v>
      </c>
      <c r="G1899" t="s">
        <v>250</v>
      </c>
      <c r="H1899" t="s">
        <v>251</v>
      </c>
      <c r="I1899" t="n">
        <v>5</v>
      </c>
      <c r="J1899" t="n">
        <v>515</v>
      </c>
      <c r="K1899" t="s">
        <v>261</v>
      </c>
      <c r="L1899" t="n">
        <v>189</v>
      </c>
      <c r="M1899" t="n">
        <v>0</v>
      </c>
      <c r="N1899" t="n">
        <v>0</v>
      </c>
    </row>
    <row r="1900" spans="1:20">
      <c r="A1900" s="1" t="n">
        <v>37802</v>
      </c>
      <c r="B1900" t="s">
        <v>347</v>
      </c>
      <c r="C1900" t="n">
        <v>9</v>
      </c>
      <c r="D1900" t="n">
        <v>20</v>
      </c>
      <c r="E1900" t="s">
        <v>249</v>
      </c>
      <c r="F1900" t="n">
        <v>3201</v>
      </c>
      <c r="G1900" t="s">
        <v>250</v>
      </c>
      <c r="H1900" t="s">
        <v>251</v>
      </c>
      <c r="I1900" t="n">
        <v>5</v>
      </c>
      <c r="J1900" t="n">
        <v>232</v>
      </c>
      <c r="K1900" t="s">
        <v>288</v>
      </c>
      <c r="L1900" t="n">
        <v>352</v>
      </c>
      <c r="M1900" t="n">
        <v>0.06</v>
      </c>
      <c r="N1900" t="n">
        <v>36.9</v>
      </c>
      <c r="O1900" t="s">
        <v>347</v>
      </c>
      <c r="P1900" t="s">
        <v>275</v>
      </c>
      <c r="Q1900" t="s">
        <v>275</v>
      </c>
      <c r="R1900" t="s">
        <v>255</v>
      </c>
      <c r="S1900" t="s">
        <v>251</v>
      </c>
      <c r="T1900" t="n">
        <v>5</v>
      </c>
    </row>
    <row r="1901" spans="1:20">
      <c r="A1901" s="1" t="n">
        <v>37802</v>
      </c>
      <c r="B1901" t="s">
        <v>347</v>
      </c>
      <c r="C1901" t="n">
        <v>10</v>
      </c>
      <c r="D1901" t="n">
        <v>20</v>
      </c>
      <c r="E1901" t="s">
        <v>249</v>
      </c>
      <c r="F1901" t="n">
        <v>3201</v>
      </c>
      <c r="G1901" t="s">
        <v>250</v>
      </c>
      <c r="H1901" t="s">
        <v>251</v>
      </c>
      <c r="I1901" t="n">
        <v>5</v>
      </c>
      <c r="J1901" t="n">
        <v>458</v>
      </c>
      <c r="K1901" t="s">
        <v>252</v>
      </c>
      <c r="L1901" t="n">
        <v>326</v>
      </c>
      <c r="M1901" t="n">
        <v>0.24</v>
      </c>
      <c r="N1901" t="n">
        <v>20.1</v>
      </c>
      <c r="O1901" t="s">
        <v>347</v>
      </c>
      <c r="P1901" t="s">
        <v>275</v>
      </c>
      <c r="Q1901" t="s">
        <v>275</v>
      </c>
      <c r="R1901" t="s">
        <v>255</v>
      </c>
      <c r="S1901" t="s">
        <v>251</v>
      </c>
      <c r="T1901" t="n">
        <v>5</v>
      </c>
    </row>
    <row r="1902" spans="1:20">
      <c r="A1902" s="1" t="n">
        <v>37833</v>
      </c>
      <c r="B1902" t="s">
        <v>344</v>
      </c>
      <c r="C1902" t="n">
        <v>176</v>
      </c>
      <c r="D1902" t="n">
        <v>20</v>
      </c>
      <c r="E1902" t="s">
        <v>249</v>
      </c>
      <c r="F1902" t="n">
        <v>3201</v>
      </c>
      <c r="G1902" t="s">
        <v>250</v>
      </c>
      <c r="H1902" t="s">
        <v>251</v>
      </c>
      <c r="I1902" t="n">
        <v>5</v>
      </c>
      <c r="J1902" t="n">
        <v>280</v>
      </c>
      <c r="K1902" t="s">
        <v>273</v>
      </c>
      <c r="L1902" t="n">
        <v>391</v>
      </c>
      <c r="M1902" t="n">
        <v>0.06</v>
      </c>
      <c r="N1902" t="n">
        <v>32.9</v>
      </c>
      <c r="O1902" t="s">
        <v>345</v>
      </c>
      <c r="P1902" t="s">
        <v>254</v>
      </c>
      <c r="Q1902" t="s">
        <v>254</v>
      </c>
      <c r="R1902" t="s">
        <v>255</v>
      </c>
      <c r="S1902" t="s">
        <v>251</v>
      </c>
      <c r="T1902" t="n">
        <v>5</v>
      </c>
    </row>
    <row r="1903" spans="1:20">
      <c r="A1903" s="1" t="n">
        <v>37833</v>
      </c>
      <c r="B1903" t="s">
        <v>344</v>
      </c>
      <c r="C1903" t="n">
        <v>177</v>
      </c>
      <c r="D1903" t="n">
        <v>20</v>
      </c>
      <c r="E1903" t="s">
        <v>249</v>
      </c>
      <c r="F1903" t="n">
        <v>3201</v>
      </c>
      <c r="G1903" t="s">
        <v>250</v>
      </c>
      <c r="H1903" t="s">
        <v>251</v>
      </c>
      <c r="I1903" t="n">
        <v>5</v>
      </c>
      <c r="J1903" t="n">
        <v>280</v>
      </c>
      <c r="K1903" t="s">
        <v>273</v>
      </c>
      <c r="L1903" t="n">
        <v>399</v>
      </c>
      <c r="M1903" t="n">
        <v>0.06</v>
      </c>
      <c r="N1903" t="n">
        <v>38.4</v>
      </c>
      <c r="O1903" t="s">
        <v>345</v>
      </c>
      <c r="P1903" t="s">
        <v>254</v>
      </c>
      <c r="Q1903" t="s">
        <v>254</v>
      </c>
      <c r="R1903" t="s">
        <v>255</v>
      </c>
      <c r="S1903" t="s">
        <v>251</v>
      </c>
      <c r="T1903" t="n">
        <v>5</v>
      </c>
    </row>
    <row r="1904" spans="1:20">
      <c r="A1904" s="1" t="n">
        <v>37833</v>
      </c>
      <c r="B1904" t="s">
        <v>344</v>
      </c>
      <c r="C1904" t="n">
        <v>235</v>
      </c>
      <c r="D1904" t="n">
        <v>20</v>
      </c>
      <c r="E1904" t="s">
        <v>249</v>
      </c>
      <c r="F1904" t="n">
        <v>3201</v>
      </c>
      <c r="G1904" t="s">
        <v>250</v>
      </c>
      <c r="H1904" t="s">
        <v>251</v>
      </c>
      <c r="I1904" t="n">
        <v>5</v>
      </c>
      <c r="J1904" t="n">
        <v>875</v>
      </c>
      <c r="K1904" t="s">
        <v>327</v>
      </c>
      <c r="L1904" t="n">
        <v>111</v>
      </c>
      <c r="M1904" t="n">
        <v>0.05</v>
      </c>
      <c r="N1904" t="n">
        <v>44</v>
      </c>
      <c r="O1904" t="s">
        <v>345</v>
      </c>
      <c r="P1904" t="s">
        <v>254</v>
      </c>
      <c r="Q1904" t="s">
        <v>254</v>
      </c>
      <c r="R1904" t="s">
        <v>255</v>
      </c>
      <c r="S1904" t="s">
        <v>251</v>
      </c>
      <c r="T1904" t="n">
        <v>5</v>
      </c>
    </row>
    <row r="1905" spans="1:20">
      <c r="A1905" s="1" t="n">
        <v>37833</v>
      </c>
      <c r="B1905" t="s">
        <v>344</v>
      </c>
      <c r="C1905" t="n">
        <v>236</v>
      </c>
      <c r="D1905" t="n">
        <v>20</v>
      </c>
      <c r="E1905" t="s">
        <v>249</v>
      </c>
      <c r="F1905" t="n">
        <v>3201</v>
      </c>
      <c r="G1905" t="s">
        <v>250</v>
      </c>
      <c r="H1905" t="s">
        <v>251</v>
      </c>
      <c r="I1905" t="n">
        <v>5</v>
      </c>
      <c r="J1905" t="n">
        <v>875</v>
      </c>
      <c r="K1905" t="s">
        <v>327</v>
      </c>
      <c r="L1905" t="n">
        <v>185</v>
      </c>
      <c r="M1905" t="n">
        <v>0.05</v>
      </c>
      <c r="N1905" t="n">
        <v>43.7</v>
      </c>
      <c r="O1905" t="s">
        <v>345</v>
      </c>
      <c r="P1905" t="s">
        <v>254</v>
      </c>
      <c r="Q1905" t="s">
        <v>254</v>
      </c>
      <c r="R1905" t="s">
        <v>255</v>
      </c>
      <c r="S1905" t="s">
        <v>251</v>
      </c>
      <c r="T1905" t="n">
        <v>5</v>
      </c>
    </row>
    <row r="1906" spans="1:20">
      <c r="A1906" s="1" t="n">
        <v>37833</v>
      </c>
      <c r="B1906" t="s">
        <v>344</v>
      </c>
      <c r="C1906" t="n">
        <v>239</v>
      </c>
      <c r="D1906" t="n">
        <v>20</v>
      </c>
      <c r="E1906" t="s">
        <v>249</v>
      </c>
      <c r="F1906" t="n">
        <v>3201</v>
      </c>
      <c r="G1906" t="s">
        <v>250</v>
      </c>
      <c r="H1906" t="s">
        <v>251</v>
      </c>
      <c r="I1906" t="n">
        <v>5</v>
      </c>
      <c r="J1906" t="n">
        <v>945</v>
      </c>
      <c r="K1906" t="s">
        <v>304</v>
      </c>
      <c r="L1906" t="n">
        <v>299</v>
      </c>
      <c r="M1906" t="n">
        <v>0.07000000000000001</v>
      </c>
      <c r="N1906" t="n">
        <v>36.1</v>
      </c>
      <c r="O1906" t="s">
        <v>345</v>
      </c>
      <c r="P1906" t="s">
        <v>254</v>
      </c>
      <c r="Q1906" t="s">
        <v>254</v>
      </c>
      <c r="R1906" t="s">
        <v>255</v>
      </c>
      <c r="S1906" t="s">
        <v>251</v>
      </c>
      <c r="T1906" t="n">
        <v>5</v>
      </c>
    </row>
    <row r="1907" spans="1:20">
      <c r="A1907" s="1" t="n">
        <v>37833</v>
      </c>
      <c r="B1907" t="s">
        <v>347</v>
      </c>
      <c r="C1907" t="n">
        <v>13</v>
      </c>
      <c r="D1907" t="n">
        <v>20</v>
      </c>
      <c r="E1907" t="s">
        <v>249</v>
      </c>
      <c r="F1907" t="n">
        <v>3201</v>
      </c>
      <c r="G1907" t="s">
        <v>250</v>
      </c>
      <c r="H1907" t="s">
        <v>251</v>
      </c>
      <c r="I1907" t="n">
        <v>5</v>
      </c>
      <c r="J1907" t="n">
        <v>150</v>
      </c>
      <c r="K1907" t="s">
        <v>291</v>
      </c>
      <c r="L1907" t="n">
        <v>365</v>
      </c>
      <c r="M1907" t="n">
        <v>0.17</v>
      </c>
      <c r="N1907" t="n">
        <v>24.3</v>
      </c>
      <c r="O1907" t="s">
        <v>347</v>
      </c>
      <c r="P1907" t="s">
        <v>275</v>
      </c>
      <c r="Q1907" t="s">
        <v>275</v>
      </c>
      <c r="R1907" t="s">
        <v>255</v>
      </c>
      <c r="S1907" t="s">
        <v>251</v>
      </c>
      <c r="T1907" t="n">
        <v>5</v>
      </c>
    </row>
    <row r="1908" spans="1:20">
      <c r="A1908" s="1" t="n">
        <v>37833</v>
      </c>
      <c r="B1908" t="s">
        <v>347</v>
      </c>
      <c r="C1908" t="n">
        <v>14</v>
      </c>
      <c r="D1908" t="n">
        <v>20</v>
      </c>
      <c r="E1908" t="s">
        <v>249</v>
      </c>
      <c r="F1908" t="n">
        <v>3201</v>
      </c>
      <c r="G1908" t="s">
        <v>250</v>
      </c>
      <c r="H1908" t="s">
        <v>251</v>
      </c>
      <c r="I1908" t="n">
        <v>5</v>
      </c>
      <c r="J1908" t="n">
        <v>150</v>
      </c>
      <c r="K1908" t="s">
        <v>291</v>
      </c>
      <c r="L1908" t="n">
        <v>391</v>
      </c>
      <c r="M1908" t="n">
        <v>0.18</v>
      </c>
      <c r="N1908" t="n">
        <v>23.5</v>
      </c>
      <c r="O1908" t="s">
        <v>347</v>
      </c>
      <c r="P1908" t="s">
        <v>275</v>
      </c>
      <c r="Q1908" t="s">
        <v>275</v>
      </c>
      <c r="R1908" t="s">
        <v>255</v>
      </c>
      <c r="S1908" t="s">
        <v>251</v>
      </c>
      <c r="T1908" t="n">
        <v>5</v>
      </c>
    </row>
    <row r="1909" spans="1:20">
      <c r="A1909" s="1" t="n">
        <v>37833</v>
      </c>
      <c r="B1909" t="s">
        <v>347</v>
      </c>
      <c r="C1909" t="n">
        <v>15</v>
      </c>
      <c r="D1909" t="n">
        <v>20</v>
      </c>
      <c r="E1909" t="s">
        <v>249</v>
      </c>
      <c r="F1909" t="n">
        <v>3201</v>
      </c>
      <c r="G1909" t="s">
        <v>250</v>
      </c>
      <c r="H1909" t="s">
        <v>251</v>
      </c>
      <c r="I1909" t="n">
        <v>5</v>
      </c>
      <c r="J1909" t="n">
        <v>232</v>
      </c>
      <c r="K1909" t="s">
        <v>288</v>
      </c>
      <c r="L1909" t="n">
        <v>315</v>
      </c>
      <c r="M1909" t="n">
        <v>0.06</v>
      </c>
      <c r="N1909" t="n">
        <v>39.9</v>
      </c>
      <c r="O1909" t="s">
        <v>347</v>
      </c>
      <c r="P1909" t="s">
        <v>275</v>
      </c>
      <c r="Q1909" t="s">
        <v>275</v>
      </c>
      <c r="R1909" t="s">
        <v>255</v>
      </c>
      <c r="S1909" t="s">
        <v>251</v>
      </c>
      <c r="T1909" t="n">
        <v>5</v>
      </c>
    </row>
    <row r="1910" spans="1:20">
      <c r="A1910" s="1" t="n">
        <v>37833</v>
      </c>
      <c r="B1910" t="s">
        <v>347</v>
      </c>
      <c r="C1910" t="n">
        <v>16</v>
      </c>
      <c r="D1910" t="n">
        <v>20</v>
      </c>
      <c r="E1910" t="s">
        <v>249</v>
      </c>
      <c r="F1910" t="n">
        <v>3201</v>
      </c>
      <c r="G1910" t="s">
        <v>250</v>
      </c>
      <c r="H1910" t="s">
        <v>251</v>
      </c>
      <c r="I1910" t="n">
        <v>5</v>
      </c>
      <c r="J1910" t="n">
        <v>580</v>
      </c>
      <c r="K1910" t="s">
        <v>270</v>
      </c>
      <c r="L1910" t="n">
        <v>365</v>
      </c>
      <c r="M1910" t="n">
        <v>0.06</v>
      </c>
      <c r="N1910" t="n">
        <v>36</v>
      </c>
      <c r="O1910" t="s">
        <v>347</v>
      </c>
      <c r="P1910" t="s">
        <v>275</v>
      </c>
      <c r="Q1910" t="s">
        <v>275</v>
      </c>
      <c r="R1910" t="s">
        <v>255</v>
      </c>
      <c r="S1910" t="s">
        <v>251</v>
      </c>
      <c r="T1910" t="n">
        <v>5</v>
      </c>
    </row>
    <row r="1911" spans="1:20">
      <c r="A1911" s="1" t="n">
        <v>37833</v>
      </c>
      <c r="B1911" t="s">
        <v>347</v>
      </c>
      <c r="C1911" t="n">
        <v>17</v>
      </c>
      <c r="D1911" t="n">
        <v>20</v>
      </c>
      <c r="E1911" t="s">
        <v>249</v>
      </c>
      <c r="F1911" t="n">
        <v>3201</v>
      </c>
      <c r="G1911" t="s">
        <v>250</v>
      </c>
      <c r="H1911" t="s">
        <v>251</v>
      </c>
      <c r="I1911" t="n">
        <v>5</v>
      </c>
      <c r="J1911" t="n">
        <v>580</v>
      </c>
      <c r="K1911" t="s">
        <v>270</v>
      </c>
      <c r="L1911" t="n">
        <v>648</v>
      </c>
      <c r="M1911" t="n">
        <v>0.02</v>
      </c>
      <c r="N1911" t="n">
        <v>46.2</v>
      </c>
      <c r="O1911" t="s">
        <v>347</v>
      </c>
      <c r="P1911" t="s">
        <v>275</v>
      </c>
      <c r="Q1911" t="s">
        <v>275</v>
      </c>
      <c r="R1911" t="s">
        <v>255</v>
      </c>
      <c r="S1911" t="s">
        <v>251</v>
      </c>
      <c r="T1911" t="n">
        <v>5</v>
      </c>
    </row>
    <row r="1912" spans="1:20">
      <c r="A1912" s="1" t="n">
        <v>37833</v>
      </c>
      <c r="B1912" t="s">
        <v>347</v>
      </c>
      <c r="C1912" t="n">
        <v>18</v>
      </c>
      <c r="D1912" t="n">
        <v>20</v>
      </c>
      <c r="E1912" t="s">
        <v>249</v>
      </c>
      <c r="F1912" t="n">
        <v>3201</v>
      </c>
      <c r="G1912" t="s">
        <v>250</v>
      </c>
      <c r="H1912" t="s">
        <v>251</v>
      </c>
      <c r="I1912" t="n">
        <v>5</v>
      </c>
      <c r="J1912" t="n">
        <v>580</v>
      </c>
      <c r="K1912" t="s">
        <v>270</v>
      </c>
      <c r="L1912" t="n">
        <v>653</v>
      </c>
      <c r="M1912" t="n">
        <v>0.03</v>
      </c>
      <c r="N1912" t="n">
        <v>46.4</v>
      </c>
      <c r="O1912" t="s">
        <v>347</v>
      </c>
      <c r="P1912" t="s">
        <v>275</v>
      </c>
      <c r="Q1912" t="s">
        <v>275</v>
      </c>
      <c r="R1912" t="s">
        <v>255</v>
      </c>
      <c r="S1912" t="s">
        <v>251</v>
      </c>
      <c r="T1912" t="n">
        <v>5</v>
      </c>
    </row>
    <row r="1913" spans="1:20">
      <c r="A1913" s="1" t="n">
        <v>37864</v>
      </c>
      <c r="B1913" t="s">
        <v>344</v>
      </c>
      <c r="C1913" t="n">
        <v>161</v>
      </c>
      <c r="D1913" t="n">
        <v>20</v>
      </c>
      <c r="E1913" t="s">
        <v>249</v>
      </c>
      <c r="F1913" t="n">
        <v>3201</v>
      </c>
      <c r="G1913" t="s">
        <v>250</v>
      </c>
      <c r="H1913" t="s">
        <v>251</v>
      </c>
      <c r="I1913" t="n">
        <v>5</v>
      </c>
      <c r="J1913" t="n">
        <v>280</v>
      </c>
      <c r="K1913" t="s">
        <v>273</v>
      </c>
      <c r="L1913" t="n">
        <v>416</v>
      </c>
      <c r="M1913" t="n">
        <v>0.06</v>
      </c>
      <c r="N1913" t="n">
        <v>38.2</v>
      </c>
      <c r="O1913" t="s">
        <v>345</v>
      </c>
      <c r="P1913" t="s">
        <v>254</v>
      </c>
      <c r="Q1913" t="s">
        <v>254</v>
      </c>
      <c r="R1913" t="s">
        <v>255</v>
      </c>
      <c r="S1913" t="s">
        <v>251</v>
      </c>
      <c r="T1913" t="n">
        <v>5</v>
      </c>
    </row>
    <row r="1914" spans="1:20">
      <c r="A1914" s="1" t="n">
        <v>37864</v>
      </c>
      <c r="B1914" t="s">
        <v>344</v>
      </c>
      <c r="C1914" t="n">
        <v>167</v>
      </c>
      <c r="D1914" t="n">
        <v>20</v>
      </c>
      <c r="E1914" t="s">
        <v>249</v>
      </c>
      <c r="F1914" t="n">
        <v>3201</v>
      </c>
      <c r="G1914" t="s">
        <v>250</v>
      </c>
      <c r="H1914" t="s">
        <v>251</v>
      </c>
      <c r="I1914" t="n">
        <v>5</v>
      </c>
      <c r="J1914" t="n">
        <v>458</v>
      </c>
      <c r="K1914" t="s">
        <v>252</v>
      </c>
      <c r="L1914" t="n">
        <v>150</v>
      </c>
      <c r="M1914" t="n">
        <v>0.09</v>
      </c>
      <c r="N1914" t="n">
        <v>34.4</v>
      </c>
      <c r="O1914" t="s">
        <v>345</v>
      </c>
      <c r="P1914" t="s">
        <v>254</v>
      </c>
      <c r="Q1914" t="s">
        <v>254</v>
      </c>
      <c r="R1914" t="s">
        <v>255</v>
      </c>
      <c r="S1914" t="s">
        <v>251</v>
      </c>
      <c r="T1914" t="n">
        <v>5</v>
      </c>
    </row>
    <row r="1915" spans="1:20">
      <c r="A1915" s="1" t="n">
        <v>37864</v>
      </c>
      <c r="B1915" t="s">
        <v>344</v>
      </c>
      <c r="C1915" t="n">
        <v>217</v>
      </c>
      <c r="D1915" t="n">
        <v>20</v>
      </c>
      <c r="E1915" t="s">
        <v>249</v>
      </c>
      <c r="F1915" t="n">
        <v>3201</v>
      </c>
      <c r="G1915" t="s">
        <v>250</v>
      </c>
      <c r="H1915" t="s">
        <v>251</v>
      </c>
      <c r="I1915" t="n">
        <v>5</v>
      </c>
      <c r="J1915" t="n">
        <v>945</v>
      </c>
      <c r="K1915" t="s">
        <v>304</v>
      </c>
      <c r="L1915" t="n">
        <v>267</v>
      </c>
      <c r="M1915" t="n">
        <v>0.07000000000000001</v>
      </c>
      <c r="N1915" t="n">
        <v>34.9</v>
      </c>
      <c r="O1915" t="s">
        <v>345</v>
      </c>
      <c r="P1915" t="s">
        <v>254</v>
      </c>
      <c r="Q1915" t="s">
        <v>254</v>
      </c>
      <c r="R1915" t="s">
        <v>255</v>
      </c>
      <c r="S1915" t="s">
        <v>251</v>
      </c>
      <c r="T1915" t="n">
        <v>5</v>
      </c>
    </row>
    <row r="1916" spans="1:20">
      <c r="A1916" s="1" t="n">
        <v>37864</v>
      </c>
      <c r="B1916" t="s">
        <v>344</v>
      </c>
      <c r="C1916" t="n">
        <v>218</v>
      </c>
      <c r="D1916" t="n">
        <v>20</v>
      </c>
      <c r="E1916" t="s">
        <v>249</v>
      </c>
      <c r="F1916" t="n">
        <v>3201</v>
      </c>
      <c r="G1916" t="s">
        <v>250</v>
      </c>
      <c r="H1916" t="s">
        <v>251</v>
      </c>
      <c r="I1916" t="n">
        <v>5</v>
      </c>
      <c r="J1916" t="n">
        <v>945</v>
      </c>
      <c r="K1916" t="s">
        <v>304</v>
      </c>
      <c r="L1916" t="n">
        <v>563</v>
      </c>
      <c r="M1916" t="n">
        <v>0.07000000000000001</v>
      </c>
      <c r="N1916" t="n">
        <v>35.4</v>
      </c>
      <c r="O1916" t="s">
        <v>345</v>
      </c>
      <c r="P1916" t="s">
        <v>254</v>
      </c>
      <c r="Q1916" t="s">
        <v>254</v>
      </c>
      <c r="R1916" t="s">
        <v>255</v>
      </c>
      <c r="S1916" t="s">
        <v>251</v>
      </c>
      <c r="T1916" t="n">
        <v>5</v>
      </c>
    </row>
    <row r="1917" spans="1:20">
      <c r="A1917" s="1" t="n">
        <v>37864</v>
      </c>
      <c r="B1917" t="s">
        <v>348</v>
      </c>
      <c r="C1917" t="n">
        <v>1</v>
      </c>
      <c r="D1917" t="n">
        <v>216</v>
      </c>
      <c r="E1917" t="s">
        <v>286</v>
      </c>
      <c r="F1917" t="n">
        <v>3201</v>
      </c>
      <c r="G1917" t="s">
        <v>250</v>
      </c>
      <c r="H1917" t="s">
        <v>251</v>
      </c>
      <c r="I1917" t="n">
        <v>5</v>
      </c>
      <c r="J1917" t="n">
        <v>490</v>
      </c>
      <c r="K1917" t="s">
        <v>266</v>
      </c>
      <c r="L1917" t="n">
        <v>309</v>
      </c>
      <c r="M1917" t="n">
        <v>0</v>
      </c>
      <c r="N1917" t="n">
        <v>0</v>
      </c>
    </row>
    <row r="1918" spans="1:20">
      <c r="A1918" s="1" t="n">
        <v>37864</v>
      </c>
      <c r="B1918" t="s">
        <v>347</v>
      </c>
      <c r="C1918" t="n">
        <v>9</v>
      </c>
      <c r="D1918" t="n">
        <v>20</v>
      </c>
      <c r="E1918" t="s">
        <v>249</v>
      </c>
      <c r="F1918" t="n">
        <v>3201</v>
      </c>
      <c r="G1918" t="s">
        <v>250</v>
      </c>
      <c r="H1918" t="s">
        <v>251</v>
      </c>
      <c r="I1918" t="n">
        <v>5</v>
      </c>
      <c r="J1918" t="n">
        <v>805</v>
      </c>
      <c r="K1918" t="s">
        <v>317</v>
      </c>
      <c r="L1918" t="n">
        <v>239</v>
      </c>
      <c r="M1918" t="n">
        <v>0.22</v>
      </c>
      <c r="N1918" t="n">
        <v>34.7</v>
      </c>
      <c r="O1918" t="s">
        <v>347</v>
      </c>
      <c r="P1918" t="s">
        <v>275</v>
      </c>
      <c r="Q1918" t="s">
        <v>275</v>
      </c>
      <c r="R1918" t="s">
        <v>255</v>
      </c>
      <c r="S1918" t="s">
        <v>251</v>
      </c>
      <c r="T1918" t="n">
        <v>5</v>
      </c>
    </row>
    <row r="1919" spans="1:20">
      <c r="A1919" s="1" t="n">
        <v>37864</v>
      </c>
      <c r="B1919" t="s">
        <v>347</v>
      </c>
      <c r="C1919" t="n">
        <v>10</v>
      </c>
      <c r="D1919" t="n">
        <v>20</v>
      </c>
      <c r="E1919" t="s">
        <v>249</v>
      </c>
      <c r="F1919" t="n">
        <v>3201</v>
      </c>
      <c r="G1919" t="s">
        <v>250</v>
      </c>
      <c r="H1919" t="s">
        <v>251</v>
      </c>
      <c r="I1919" t="n">
        <v>5</v>
      </c>
      <c r="J1919" t="n">
        <v>232</v>
      </c>
      <c r="K1919" t="s">
        <v>288</v>
      </c>
      <c r="L1919" t="n">
        <v>337</v>
      </c>
      <c r="M1919" t="n">
        <v>0.09</v>
      </c>
      <c r="N1919" t="n">
        <v>35.9</v>
      </c>
      <c r="O1919" t="s">
        <v>347</v>
      </c>
      <c r="P1919" t="s">
        <v>275</v>
      </c>
      <c r="Q1919" t="s">
        <v>275</v>
      </c>
      <c r="R1919" t="s">
        <v>255</v>
      </c>
      <c r="S1919" t="s">
        <v>251</v>
      </c>
      <c r="T1919" t="n">
        <v>5</v>
      </c>
    </row>
    <row r="1920" spans="1:20">
      <c r="A1920" s="1" t="n">
        <v>37864</v>
      </c>
      <c r="B1920" t="s">
        <v>347</v>
      </c>
      <c r="C1920" t="n">
        <v>11</v>
      </c>
      <c r="D1920" t="n">
        <v>20</v>
      </c>
      <c r="E1920" t="s">
        <v>249</v>
      </c>
      <c r="F1920" t="n">
        <v>3201</v>
      </c>
      <c r="G1920" t="s">
        <v>250</v>
      </c>
      <c r="H1920" t="s">
        <v>251</v>
      </c>
      <c r="I1920" t="n">
        <v>5</v>
      </c>
      <c r="J1920" t="n">
        <v>458</v>
      </c>
      <c r="K1920" t="s">
        <v>252</v>
      </c>
      <c r="L1920" t="n">
        <v>352</v>
      </c>
      <c r="M1920" t="n">
        <v>0.22</v>
      </c>
      <c r="N1920" t="n">
        <v>20.4</v>
      </c>
      <c r="O1920" t="s">
        <v>347</v>
      </c>
      <c r="P1920" t="s">
        <v>275</v>
      </c>
      <c r="Q1920" t="s">
        <v>275</v>
      </c>
      <c r="R1920" t="s">
        <v>255</v>
      </c>
      <c r="S1920" t="s">
        <v>251</v>
      </c>
      <c r="T1920" t="n">
        <v>5</v>
      </c>
    </row>
    <row r="1921" spans="1:20">
      <c r="A1921" s="1" t="n">
        <v>37864</v>
      </c>
      <c r="B1921" t="s">
        <v>347</v>
      </c>
      <c r="C1921" t="n">
        <v>12</v>
      </c>
      <c r="D1921" t="n">
        <v>20</v>
      </c>
      <c r="E1921" t="s">
        <v>249</v>
      </c>
      <c r="F1921" t="n">
        <v>3201</v>
      </c>
      <c r="G1921" t="s">
        <v>250</v>
      </c>
      <c r="H1921" t="s">
        <v>251</v>
      </c>
      <c r="I1921" t="n">
        <v>5</v>
      </c>
      <c r="J1921" t="n">
        <v>888</v>
      </c>
      <c r="K1921" t="s">
        <v>295</v>
      </c>
      <c r="L1921" t="n">
        <v>952</v>
      </c>
      <c r="M1921" t="n">
        <v>1.14</v>
      </c>
      <c r="N1921" t="n">
        <v>33</v>
      </c>
      <c r="O1921" t="s">
        <v>347</v>
      </c>
      <c r="P1921" t="s">
        <v>275</v>
      </c>
      <c r="Q1921" t="s">
        <v>275</v>
      </c>
      <c r="R1921" t="s">
        <v>255</v>
      </c>
      <c r="S1921" t="s">
        <v>251</v>
      </c>
      <c r="T1921" t="n">
        <v>5</v>
      </c>
    </row>
    <row r="1922" spans="1:20">
      <c r="A1922" s="1" t="n">
        <v>37894</v>
      </c>
      <c r="B1922" t="s">
        <v>344</v>
      </c>
      <c r="C1922" t="n">
        <v>173</v>
      </c>
      <c r="D1922" t="n">
        <v>20</v>
      </c>
      <c r="E1922" t="s">
        <v>249</v>
      </c>
      <c r="F1922" t="n">
        <v>3201</v>
      </c>
      <c r="G1922" t="s">
        <v>250</v>
      </c>
      <c r="H1922" t="s">
        <v>251</v>
      </c>
      <c r="I1922" t="n">
        <v>5</v>
      </c>
      <c r="J1922" t="n">
        <v>280</v>
      </c>
      <c r="K1922" t="s">
        <v>273</v>
      </c>
      <c r="L1922" t="n">
        <v>140</v>
      </c>
      <c r="M1922" t="n">
        <v>0.06</v>
      </c>
      <c r="N1922" t="n">
        <v>38.7</v>
      </c>
      <c r="O1922" t="s">
        <v>345</v>
      </c>
      <c r="P1922" t="s">
        <v>254</v>
      </c>
      <c r="Q1922" t="s">
        <v>254</v>
      </c>
      <c r="R1922" t="s">
        <v>255</v>
      </c>
      <c r="S1922" t="s">
        <v>251</v>
      </c>
      <c r="T1922" t="n">
        <v>5</v>
      </c>
    </row>
    <row r="1923" spans="1:20">
      <c r="A1923" s="1" t="n">
        <v>37894</v>
      </c>
      <c r="B1923" t="s">
        <v>344</v>
      </c>
      <c r="C1923" t="n">
        <v>174</v>
      </c>
      <c r="D1923" t="n">
        <v>20</v>
      </c>
      <c r="E1923" t="s">
        <v>249</v>
      </c>
      <c r="F1923" t="n">
        <v>3201</v>
      </c>
      <c r="G1923" t="s">
        <v>250</v>
      </c>
      <c r="H1923" t="s">
        <v>251</v>
      </c>
      <c r="I1923" t="n">
        <v>5</v>
      </c>
      <c r="J1923" t="n">
        <v>280</v>
      </c>
      <c r="K1923" t="s">
        <v>273</v>
      </c>
      <c r="L1923" t="n">
        <v>208</v>
      </c>
      <c r="M1923" t="n">
        <v>0.24</v>
      </c>
      <c r="N1923" t="n">
        <v>16.3</v>
      </c>
      <c r="O1923" t="s">
        <v>345</v>
      </c>
      <c r="P1923" t="s">
        <v>254</v>
      </c>
      <c r="Q1923" t="s">
        <v>254</v>
      </c>
      <c r="R1923" t="s">
        <v>255</v>
      </c>
      <c r="S1923" t="s">
        <v>251</v>
      </c>
      <c r="T1923" t="n">
        <v>5</v>
      </c>
    </row>
    <row r="1924" spans="1:20">
      <c r="A1924" s="1" t="n">
        <v>37894</v>
      </c>
      <c r="B1924" t="s">
        <v>344</v>
      </c>
      <c r="C1924" t="n">
        <v>175</v>
      </c>
      <c r="D1924" t="n">
        <v>20</v>
      </c>
      <c r="E1924" t="s">
        <v>249</v>
      </c>
      <c r="F1924" t="n">
        <v>3201</v>
      </c>
      <c r="G1924" t="s">
        <v>250</v>
      </c>
      <c r="H1924" t="s">
        <v>251</v>
      </c>
      <c r="I1924" t="n">
        <v>5</v>
      </c>
      <c r="J1924" t="n">
        <v>280</v>
      </c>
      <c r="K1924" t="s">
        <v>273</v>
      </c>
      <c r="L1924" t="n">
        <v>368</v>
      </c>
      <c r="M1924" t="n">
        <v>0.1</v>
      </c>
      <c r="N1924" t="n">
        <v>32.1</v>
      </c>
      <c r="O1924" t="s">
        <v>345</v>
      </c>
      <c r="P1924" t="s">
        <v>254</v>
      </c>
      <c r="Q1924" t="s">
        <v>254</v>
      </c>
      <c r="R1924" t="s">
        <v>255</v>
      </c>
      <c r="S1924" t="s">
        <v>251</v>
      </c>
      <c r="T1924" t="n">
        <v>5</v>
      </c>
    </row>
    <row r="1925" spans="1:20">
      <c r="A1925" s="1" t="n">
        <v>37894</v>
      </c>
      <c r="B1925" t="s">
        <v>344</v>
      </c>
      <c r="C1925" t="n">
        <v>238</v>
      </c>
      <c r="D1925" t="n">
        <v>20</v>
      </c>
      <c r="E1925" t="s">
        <v>249</v>
      </c>
      <c r="F1925" t="n">
        <v>3201</v>
      </c>
      <c r="G1925" t="s">
        <v>250</v>
      </c>
      <c r="H1925" t="s">
        <v>251</v>
      </c>
      <c r="I1925" t="n">
        <v>5</v>
      </c>
      <c r="J1925" t="n">
        <v>945</v>
      </c>
      <c r="K1925" t="s">
        <v>304</v>
      </c>
      <c r="L1925" t="n">
        <v>612</v>
      </c>
      <c r="M1925" t="n">
        <v>0.07000000000000001</v>
      </c>
      <c r="N1925" t="n">
        <v>39.5</v>
      </c>
      <c r="O1925" t="s">
        <v>345</v>
      </c>
      <c r="P1925" t="s">
        <v>254</v>
      </c>
      <c r="Q1925" t="s">
        <v>254</v>
      </c>
      <c r="R1925" t="s">
        <v>255</v>
      </c>
      <c r="S1925" t="s">
        <v>251</v>
      </c>
      <c r="T1925" t="n">
        <v>5</v>
      </c>
    </row>
    <row r="1926" spans="1:20">
      <c r="A1926" s="1" t="n">
        <v>37894</v>
      </c>
      <c r="B1926" t="s">
        <v>348</v>
      </c>
      <c r="C1926" t="n">
        <v>1</v>
      </c>
      <c r="D1926" t="n">
        <v>216</v>
      </c>
      <c r="E1926" t="s">
        <v>286</v>
      </c>
      <c r="F1926" t="n">
        <v>3201</v>
      </c>
      <c r="G1926" t="s">
        <v>250</v>
      </c>
      <c r="H1926" t="s">
        <v>251</v>
      </c>
      <c r="I1926" t="n">
        <v>5</v>
      </c>
      <c r="J1926" t="n">
        <v>490</v>
      </c>
      <c r="K1926" t="s">
        <v>266</v>
      </c>
      <c r="L1926" t="n">
        <v>309</v>
      </c>
      <c r="M1926" t="n">
        <v>0</v>
      </c>
      <c r="N1926" t="n">
        <v>0</v>
      </c>
    </row>
    <row r="1927" spans="1:20">
      <c r="A1927" s="1" t="n">
        <v>37894</v>
      </c>
      <c r="B1927" t="s">
        <v>347</v>
      </c>
      <c r="C1927" t="n">
        <v>4</v>
      </c>
      <c r="D1927" t="n">
        <v>20</v>
      </c>
      <c r="E1927" t="s">
        <v>249</v>
      </c>
      <c r="F1927" t="n">
        <v>3201</v>
      </c>
      <c r="G1927" t="s">
        <v>250</v>
      </c>
      <c r="H1927" t="s">
        <v>251</v>
      </c>
      <c r="I1927" t="n">
        <v>5</v>
      </c>
      <c r="J1927" t="n">
        <v>888</v>
      </c>
      <c r="K1927" t="s">
        <v>295</v>
      </c>
      <c r="L1927" t="n">
        <v>398</v>
      </c>
      <c r="M1927" t="n">
        <v>1.14</v>
      </c>
      <c r="N1927" t="n">
        <v>32.9</v>
      </c>
      <c r="O1927" t="s">
        <v>347</v>
      </c>
      <c r="P1927" t="s">
        <v>275</v>
      </c>
      <c r="Q1927" t="s">
        <v>275</v>
      </c>
      <c r="R1927" t="s">
        <v>255</v>
      </c>
      <c r="S1927" t="s">
        <v>251</v>
      </c>
      <c r="T1927" t="n">
        <v>5</v>
      </c>
    </row>
    <row r="1928" spans="1:20">
      <c r="A1928" s="1" t="n">
        <v>37894</v>
      </c>
      <c r="B1928" t="s">
        <v>347</v>
      </c>
      <c r="C1928" t="n">
        <v>5</v>
      </c>
      <c r="D1928" t="n">
        <v>20</v>
      </c>
      <c r="E1928" t="s">
        <v>249</v>
      </c>
      <c r="F1928" t="n">
        <v>3201</v>
      </c>
      <c r="G1928" t="s">
        <v>250</v>
      </c>
      <c r="H1928" t="s">
        <v>251</v>
      </c>
      <c r="I1928" t="n">
        <v>5</v>
      </c>
      <c r="J1928" t="n">
        <v>580</v>
      </c>
      <c r="K1928" t="s">
        <v>270</v>
      </c>
      <c r="L1928" t="n">
        <v>664</v>
      </c>
      <c r="M1928" t="n">
        <v>0.02</v>
      </c>
      <c r="N1928" t="n">
        <v>46.1</v>
      </c>
      <c r="O1928" t="s">
        <v>347</v>
      </c>
      <c r="P1928" t="s">
        <v>275</v>
      </c>
      <c r="Q1928" t="s">
        <v>275</v>
      </c>
      <c r="R1928" t="s">
        <v>255</v>
      </c>
      <c r="S1928" t="s">
        <v>251</v>
      </c>
      <c r="T1928" t="n">
        <v>5</v>
      </c>
    </row>
    <row r="1929" spans="1:20">
      <c r="A1929" s="1" t="n">
        <v>37894</v>
      </c>
      <c r="B1929" t="s">
        <v>347</v>
      </c>
      <c r="C1929" t="n">
        <v>6</v>
      </c>
      <c r="D1929" t="n">
        <v>20</v>
      </c>
      <c r="E1929" t="s">
        <v>249</v>
      </c>
      <c r="F1929" t="n">
        <v>3201</v>
      </c>
      <c r="G1929" t="s">
        <v>250</v>
      </c>
      <c r="H1929" t="s">
        <v>251</v>
      </c>
      <c r="I1929" t="n">
        <v>5</v>
      </c>
      <c r="J1929" t="n">
        <v>712</v>
      </c>
      <c r="K1929" t="s">
        <v>300</v>
      </c>
      <c r="L1929" t="n">
        <v>649</v>
      </c>
      <c r="M1929" t="n">
        <v>0.04</v>
      </c>
      <c r="N1929" t="n">
        <v>45</v>
      </c>
      <c r="O1929" t="s">
        <v>347</v>
      </c>
      <c r="P1929" t="s">
        <v>275</v>
      </c>
      <c r="Q1929" t="s">
        <v>275</v>
      </c>
      <c r="R1929" t="s">
        <v>255</v>
      </c>
      <c r="S1929" t="s">
        <v>251</v>
      </c>
      <c r="T1929" t="n">
        <v>5</v>
      </c>
    </row>
    <row r="1930" spans="1:20">
      <c r="A1930" s="1" t="n">
        <v>37925</v>
      </c>
      <c r="B1930" t="s">
        <v>351</v>
      </c>
      <c r="C1930" t="n">
        <v>2</v>
      </c>
      <c r="D1930" t="n">
        <v>216</v>
      </c>
      <c r="E1930" t="s">
        <v>286</v>
      </c>
      <c r="F1930" t="n">
        <v>3201</v>
      </c>
      <c r="G1930" t="s">
        <v>250</v>
      </c>
      <c r="H1930" t="s">
        <v>251</v>
      </c>
      <c r="I1930" t="n">
        <v>5</v>
      </c>
      <c r="J1930" t="n">
        <v>795</v>
      </c>
      <c r="K1930" t="s">
        <v>262</v>
      </c>
      <c r="L1930" t="n">
        <v>300</v>
      </c>
      <c r="M1930" t="n">
        <v>0</v>
      </c>
      <c r="N1930" t="n">
        <v>0</v>
      </c>
    </row>
    <row r="1931" spans="1:20">
      <c r="A1931" s="1" t="n">
        <v>37925</v>
      </c>
      <c r="B1931" t="s">
        <v>344</v>
      </c>
      <c r="C1931" t="n">
        <v>55</v>
      </c>
      <c r="D1931" t="n">
        <v>20</v>
      </c>
      <c r="E1931" t="s">
        <v>249</v>
      </c>
      <c r="F1931" t="n">
        <v>3201</v>
      </c>
      <c r="G1931" t="s">
        <v>250</v>
      </c>
      <c r="H1931" t="s">
        <v>251</v>
      </c>
      <c r="I1931" t="n">
        <v>5</v>
      </c>
      <c r="J1931" t="n">
        <v>940</v>
      </c>
      <c r="K1931" t="s">
        <v>257</v>
      </c>
      <c r="L1931" t="n">
        <v>75</v>
      </c>
      <c r="M1931" t="n">
        <v>5.5</v>
      </c>
      <c r="N1931" t="n">
        <v>10.6</v>
      </c>
      <c r="O1931" t="s">
        <v>345</v>
      </c>
      <c r="P1931" t="s">
        <v>254</v>
      </c>
      <c r="Q1931" t="s">
        <v>254</v>
      </c>
      <c r="R1931" t="s">
        <v>255</v>
      </c>
      <c r="S1931" t="s">
        <v>251</v>
      </c>
      <c r="T1931" t="n">
        <v>5</v>
      </c>
    </row>
    <row r="1932" spans="1:20">
      <c r="A1932" s="1" t="n">
        <v>37925</v>
      </c>
      <c r="B1932" t="s">
        <v>344</v>
      </c>
      <c r="C1932" t="n">
        <v>56</v>
      </c>
      <c r="D1932" t="n">
        <v>20</v>
      </c>
      <c r="E1932" t="s">
        <v>249</v>
      </c>
      <c r="F1932" t="n">
        <v>3201</v>
      </c>
      <c r="G1932" t="s">
        <v>250</v>
      </c>
      <c r="H1932" t="s">
        <v>251</v>
      </c>
      <c r="I1932" t="n">
        <v>5</v>
      </c>
      <c r="J1932" t="n">
        <v>285</v>
      </c>
      <c r="K1932" t="s">
        <v>306</v>
      </c>
      <c r="L1932" t="n">
        <v>306</v>
      </c>
      <c r="M1932" t="n">
        <v>0.55</v>
      </c>
      <c r="N1932" t="n">
        <v>29.2</v>
      </c>
      <c r="O1932" t="s">
        <v>345</v>
      </c>
      <c r="P1932" t="s">
        <v>254</v>
      </c>
      <c r="Q1932" t="s">
        <v>254</v>
      </c>
      <c r="R1932" t="s">
        <v>255</v>
      </c>
      <c r="S1932" t="s">
        <v>251</v>
      </c>
      <c r="T1932" t="n">
        <v>5</v>
      </c>
    </row>
    <row r="1933" spans="1:20">
      <c r="A1933" s="1" t="n">
        <v>37925</v>
      </c>
      <c r="B1933" t="s">
        <v>344</v>
      </c>
      <c r="C1933" t="n">
        <v>57</v>
      </c>
      <c r="D1933" t="n">
        <v>20</v>
      </c>
      <c r="E1933" t="s">
        <v>249</v>
      </c>
      <c r="F1933" t="n">
        <v>3201</v>
      </c>
      <c r="G1933" t="s">
        <v>250</v>
      </c>
      <c r="H1933" t="s">
        <v>251</v>
      </c>
      <c r="I1933" t="n">
        <v>5</v>
      </c>
      <c r="J1933" t="n">
        <v>458</v>
      </c>
      <c r="K1933" t="s">
        <v>252</v>
      </c>
      <c r="L1933" t="n">
        <v>681</v>
      </c>
      <c r="M1933" t="n">
        <v>0.1</v>
      </c>
      <c r="N1933" t="n">
        <v>33.9</v>
      </c>
      <c r="O1933" t="s">
        <v>345</v>
      </c>
      <c r="P1933" t="s">
        <v>254</v>
      </c>
      <c r="Q1933" t="s">
        <v>254</v>
      </c>
      <c r="R1933" t="s">
        <v>255</v>
      </c>
      <c r="S1933" t="s">
        <v>251</v>
      </c>
      <c r="T1933" t="n">
        <v>5</v>
      </c>
    </row>
    <row r="1934" spans="1:20">
      <c r="A1934" s="1" t="n">
        <v>37925</v>
      </c>
      <c r="B1934" t="s">
        <v>344</v>
      </c>
      <c r="C1934" t="n">
        <v>58</v>
      </c>
      <c r="D1934" t="n">
        <v>20</v>
      </c>
      <c r="E1934" t="s">
        <v>249</v>
      </c>
      <c r="F1934" t="n">
        <v>3201</v>
      </c>
      <c r="G1934" t="s">
        <v>250</v>
      </c>
      <c r="H1934" t="s">
        <v>251</v>
      </c>
      <c r="I1934" t="n">
        <v>5</v>
      </c>
      <c r="J1934" t="n">
        <v>945</v>
      </c>
      <c r="K1934" t="s">
        <v>304</v>
      </c>
      <c r="L1934" t="n">
        <v>523</v>
      </c>
      <c r="M1934" t="n">
        <v>0.1</v>
      </c>
      <c r="N1934" t="n">
        <v>33.1</v>
      </c>
      <c r="O1934" t="s">
        <v>345</v>
      </c>
      <c r="P1934" t="s">
        <v>254</v>
      </c>
      <c r="Q1934" t="s">
        <v>254</v>
      </c>
      <c r="R1934" t="s">
        <v>255</v>
      </c>
      <c r="S1934" t="s">
        <v>251</v>
      </c>
      <c r="T1934" t="n">
        <v>5</v>
      </c>
    </row>
    <row r="1935" spans="1:20">
      <c r="A1935" s="1" t="n">
        <v>37925</v>
      </c>
      <c r="B1935" t="s">
        <v>344</v>
      </c>
      <c r="C1935" t="n">
        <v>59</v>
      </c>
      <c r="D1935" t="n">
        <v>20</v>
      </c>
      <c r="E1935" t="s">
        <v>249</v>
      </c>
      <c r="F1935" t="n">
        <v>3201</v>
      </c>
      <c r="G1935" t="s">
        <v>250</v>
      </c>
      <c r="H1935" t="s">
        <v>251</v>
      </c>
      <c r="I1935" t="n">
        <v>5</v>
      </c>
      <c r="J1935" t="n">
        <v>280</v>
      </c>
      <c r="K1935" t="s">
        <v>273</v>
      </c>
      <c r="L1935" t="n">
        <v>157</v>
      </c>
      <c r="M1935" t="n">
        <v>0.06</v>
      </c>
      <c r="N1935" t="n">
        <v>38.1</v>
      </c>
      <c r="O1935" t="s">
        <v>345</v>
      </c>
      <c r="P1935" t="s">
        <v>254</v>
      </c>
      <c r="Q1935" t="s">
        <v>254</v>
      </c>
      <c r="R1935" t="s">
        <v>255</v>
      </c>
      <c r="S1935" t="s">
        <v>251</v>
      </c>
      <c r="T1935" t="n">
        <v>5</v>
      </c>
    </row>
    <row r="1936" spans="1:20">
      <c r="A1936" s="1" t="n">
        <v>37925</v>
      </c>
      <c r="B1936" t="s">
        <v>348</v>
      </c>
      <c r="C1936" t="n">
        <v>2</v>
      </c>
      <c r="D1936" t="n">
        <v>216</v>
      </c>
      <c r="E1936" t="s">
        <v>286</v>
      </c>
      <c r="F1936" t="n">
        <v>3201</v>
      </c>
      <c r="G1936" t="s">
        <v>250</v>
      </c>
      <c r="H1936" t="s">
        <v>251</v>
      </c>
      <c r="I1936" t="n">
        <v>5</v>
      </c>
      <c r="J1936" t="n">
        <v>795</v>
      </c>
      <c r="K1936" t="s">
        <v>262</v>
      </c>
      <c r="L1936" t="n">
        <v>309</v>
      </c>
      <c r="M1936" t="n">
        <v>0</v>
      </c>
      <c r="N1936" t="n">
        <v>0</v>
      </c>
    </row>
    <row r="1937" spans="1:20">
      <c r="A1937" s="1" t="n">
        <v>37925</v>
      </c>
      <c r="B1937" t="s">
        <v>347</v>
      </c>
      <c r="C1937" t="n">
        <v>1</v>
      </c>
      <c r="D1937" t="n">
        <v>20</v>
      </c>
      <c r="E1937" t="s">
        <v>249</v>
      </c>
      <c r="F1937" t="n">
        <v>3201</v>
      </c>
      <c r="G1937" t="s">
        <v>250</v>
      </c>
      <c r="H1937" t="s">
        <v>251</v>
      </c>
      <c r="I1937" t="n">
        <v>5</v>
      </c>
      <c r="J1937" t="n">
        <v>458</v>
      </c>
      <c r="K1937" t="s">
        <v>252</v>
      </c>
      <c r="L1937" t="n">
        <v>366</v>
      </c>
      <c r="M1937" t="n">
        <v>0.22</v>
      </c>
      <c r="N1937" t="n">
        <v>20.4</v>
      </c>
      <c r="O1937" t="s">
        <v>347</v>
      </c>
      <c r="P1937" t="s">
        <v>275</v>
      </c>
      <c r="Q1937" t="s">
        <v>275</v>
      </c>
      <c r="R1937" t="s">
        <v>255</v>
      </c>
      <c r="S1937" t="s">
        <v>251</v>
      </c>
      <c r="T1937" t="n">
        <v>5</v>
      </c>
    </row>
    <row r="1938" spans="1:20">
      <c r="A1938" s="1" t="n">
        <v>37925</v>
      </c>
      <c r="B1938" t="s">
        <v>347</v>
      </c>
      <c r="C1938" t="n">
        <v>2</v>
      </c>
      <c r="D1938" t="n">
        <v>20</v>
      </c>
      <c r="E1938" t="s">
        <v>249</v>
      </c>
      <c r="F1938" t="n">
        <v>3201</v>
      </c>
      <c r="G1938" t="s">
        <v>250</v>
      </c>
      <c r="H1938" t="s">
        <v>251</v>
      </c>
      <c r="I1938" t="n">
        <v>5</v>
      </c>
      <c r="J1938" t="n">
        <v>232</v>
      </c>
      <c r="K1938" t="s">
        <v>288</v>
      </c>
      <c r="L1938" t="n">
        <v>353</v>
      </c>
      <c r="M1938" t="n">
        <v>0.07000000000000001</v>
      </c>
      <c r="N1938" t="n">
        <v>37.1</v>
      </c>
      <c r="O1938" t="s">
        <v>347</v>
      </c>
      <c r="P1938" t="s">
        <v>275</v>
      </c>
      <c r="Q1938" t="s">
        <v>275</v>
      </c>
      <c r="R1938" t="s">
        <v>255</v>
      </c>
      <c r="S1938" t="s">
        <v>251</v>
      </c>
      <c r="T1938" t="n">
        <v>5</v>
      </c>
    </row>
    <row r="1939" spans="1:20">
      <c r="A1939" s="1" t="n">
        <v>37925</v>
      </c>
      <c r="B1939" t="s">
        <v>347</v>
      </c>
      <c r="C1939" t="n">
        <v>3</v>
      </c>
      <c r="D1939" t="n">
        <v>20</v>
      </c>
      <c r="E1939" t="s">
        <v>249</v>
      </c>
      <c r="F1939" t="n">
        <v>3201</v>
      </c>
      <c r="G1939" t="s">
        <v>250</v>
      </c>
      <c r="H1939" t="s">
        <v>251</v>
      </c>
      <c r="I1939" t="n">
        <v>5</v>
      </c>
      <c r="J1939" t="n">
        <v>888</v>
      </c>
      <c r="K1939" t="s">
        <v>295</v>
      </c>
      <c r="L1939" t="n">
        <v>364</v>
      </c>
      <c r="M1939" t="n">
        <v>1.18</v>
      </c>
      <c r="N1939" t="n">
        <v>33</v>
      </c>
      <c r="O1939" t="s">
        <v>347</v>
      </c>
      <c r="P1939" t="s">
        <v>275</v>
      </c>
      <c r="Q1939" t="s">
        <v>275</v>
      </c>
      <c r="R1939" t="s">
        <v>255</v>
      </c>
      <c r="S1939" t="s">
        <v>251</v>
      </c>
      <c r="T1939" t="n">
        <v>5</v>
      </c>
    </row>
    <row r="1940" spans="1:20">
      <c r="A1940" s="1" t="n">
        <v>37925</v>
      </c>
      <c r="B1940" t="s">
        <v>347</v>
      </c>
      <c r="C1940" t="n">
        <v>4</v>
      </c>
      <c r="D1940" t="n">
        <v>20</v>
      </c>
      <c r="E1940" t="s">
        <v>249</v>
      </c>
      <c r="F1940" t="n">
        <v>3201</v>
      </c>
      <c r="G1940" t="s">
        <v>250</v>
      </c>
      <c r="H1940" t="s">
        <v>251</v>
      </c>
      <c r="I1940" t="n">
        <v>5</v>
      </c>
      <c r="J1940" t="n">
        <v>580</v>
      </c>
      <c r="K1940" t="s">
        <v>270</v>
      </c>
      <c r="L1940" t="n">
        <v>288</v>
      </c>
      <c r="M1940" t="n">
        <v>0.05</v>
      </c>
      <c r="N1940" t="n">
        <v>37.5</v>
      </c>
      <c r="O1940" t="s">
        <v>347</v>
      </c>
      <c r="P1940" t="s">
        <v>275</v>
      </c>
      <c r="Q1940" t="s">
        <v>275</v>
      </c>
      <c r="R1940" t="s">
        <v>255</v>
      </c>
      <c r="S1940" t="s">
        <v>251</v>
      </c>
      <c r="T1940" t="n">
        <v>5</v>
      </c>
    </row>
    <row r="1941" spans="1:20">
      <c r="A1941" s="1" t="n">
        <v>37925</v>
      </c>
      <c r="B1941" t="s">
        <v>347</v>
      </c>
      <c r="C1941" t="n">
        <v>5</v>
      </c>
      <c r="D1941" t="n">
        <v>20</v>
      </c>
      <c r="E1941" t="s">
        <v>249</v>
      </c>
      <c r="F1941" t="n">
        <v>3201</v>
      </c>
      <c r="G1941" t="s">
        <v>250</v>
      </c>
      <c r="H1941" t="s">
        <v>251</v>
      </c>
      <c r="I1941" t="n">
        <v>5</v>
      </c>
      <c r="J1941" t="n">
        <v>458</v>
      </c>
      <c r="K1941" t="s">
        <v>252</v>
      </c>
      <c r="L1941" t="n">
        <v>313</v>
      </c>
      <c r="M1941" t="n">
        <v>0.21</v>
      </c>
      <c r="N1941" t="n">
        <v>20.2</v>
      </c>
      <c r="O1941" t="s">
        <v>347</v>
      </c>
      <c r="P1941" t="s">
        <v>275</v>
      </c>
      <c r="Q1941" t="s">
        <v>275</v>
      </c>
      <c r="R1941" t="s">
        <v>255</v>
      </c>
      <c r="S1941" t="s">
        <v>251</v>
      </c>
      <c r="T1941" t="n">
        <v>5</v>
      </c>
    </row>
    <row r="1942" spans="1:20">
      <c r="A1942" s="1" t="n">
        <v>37925</v>
      </c>
      <c r="B1942" t="s">
        <v>347</v>
      </c>
      <c r="C1942" t="n">
        <v>6</v>
      </c>
      <c r="D1942" t="n">
        <v>20</v>
      </c>
      <c r="E1942" t="s">
        <v>249</v>
      </c>
      <c r="F1942" t="n">
        <v>3201</v>
      </c>
      <c r="G1942" t="s">
        <v>250</v>
      </c>
      <c r="H1942" t="s">
        <v>251</v>
      </c>
      <c r="I1942" t="n">
        <v>5</v>
      </c>
      <c r="J1942" t="n">
        <v>232</v>
      </c>
      <c r="K1942" t="s">
        <v>288</v>
      </c>
      <c r="L1942" t="n">
        <v>367</v>
      </c>
      <c r="M1942" t="n">
        <v>0.73</v>
      </c>
      <c r="N1942" t="n">
        <v>36</v>
      </c>
      <c r="O1942" t="s">
        <v>347</v>
      </c>
      <c r="P1942" t="s">
        <v>275</v>
      </c>
      <c r="Q1942" t="s">
        <v>275</v>
      </c>
      <c r="R1942" t="s">
        <v>255</v>
      </c>
      <c r="S1942" t="s">
        <v>251</v>
      </c>
      <c r="T1942" t="n">
        <v>5</v>
      </c>
    </row>
    <row r="1943" spans="1:20">
      <c r="A1943" s="1" t="n">
        <v>37925</v>
      </c>
      <c r="B1943" t="s">
        <v>347</v>
      </c>
      <c r="C1943" t="n">
        <v>7</v>
      </c>
      <c r="D1943" t="n">
        <v>20</v>
      </c>
      <c r="E1943" t="s">
        <v>249</v>
      </c>
      <c r="F1943" t="n">
        <v>3201</v>
      </c>
      <c r="G1943" t="s">
        <v>250</v>
      </c>
      <c r="H1943" t="s">
        <v>251</v>
      </c>
      <c r="I1943" t="n">
        <v>5</v>
      </c>
      <c r="J1943" t="n">
        <v>160</v>
      </c>
      <c r="K1943" t="s">
        <v>280</v>
      </c>
      <c r="L1943" t="n">
        <v>672</v>
      </c>
      <c r="M1943" t="n">
        <v>0.9399999999999999</v>
      </c>
      <c r="N1943" t="n">
        <v>49.7</v>
      </c>
      <c r="O1943" t="s">
        <v>347</v>
      </c>
      <c r="P1943" t="s">
        <v>275</v>
      </c>
      <c r="Q1943" t="s">
        <v>275</v>
      </c>
      <c r="R1943" t="s">
        <v>255</v>
      </c>
      <c r="S1943" t="s">
        <v>251</v>
      </c>
      <c r="T1943" t="n">
        <v>5</v>
      </c>
    </row>
    <row r="1944" spans="1:20">
      <c r="A1944" s="1" t="n">
        <v>37955</v>
      </c>
      <c r="B1944" t="s">
        <v>344</v>
      </c>
      <c r="C1944" t="n">
        <v>52</v>
      </c>
      <c r="D1944" t="n">
        <v>20</v>
      </c>
      <c r="E1944" t="s">
        <v>249</v>
      </c>
      <c r="F1944" t="n">
        <v>3201</v>
      </c>
      <c r="G1944" t="s">
        <v>250</v>
      </c>
      <c r="H1944" t="s">
        <v>251</v>
      </c>
      <c r="I1944" t="n">
        <v>5</v>
      </c>
      <c r="J1944" t="n">
        <v>945</v>
      </c>
      <c r="K1944" t="s">
        <v>304</v>
      </c>
      <c r="L1944" t="n">
        <v>418</v>
      </c>
      <c r="M1944" t="n">
        <v>0.07000000000000001</v>
      </c>
      <c r="N1944" t="n">
        <v>39.5</v>
      </c>
      <c r="O1944" t="s">
        <v>345</v>
      </c>
      <c r="P1944" t="s">
        <v>254</v>
      </c>
      <c r="Q1944" t="s">
        <v>254</v>
      </c>
      <c r="R1944" t="s">
        <v>255</v>
      </c>
      <c r="S1944" t="s">
        <v>251</v>
      </c>
      <c r="T1944" t="n">
        <v>5</v>
      </c>
    </row>
    <row r="1945" spans="1:20">
      <c r="A1945" s="1" t="n">
        <v>37955</v>
      </c>
      <c r="B1945" t="s">
        <v>344</v>
      </c>
      <c r="C1945" t="n">
        <v>53</v>
      </c>
      <c r="D1945" t="n">
        <v>20</v>
      </c>
      <c r="E1945" t="s">
        <v>249</v>
      </c>
      <c r="F1945" t="n">
        <v>3201</v>
      </c>
      <c r="G1945" t="s">
        <v>250</v>
      </c>
      <c r="H1945" t="s">
        <v>251</v>
      </c>
      <c r="I1945" t="n">
        <v>5</v>
      </c>
      <c r="J1945" t="n">
        <v>458</v>
      </c>
      <c r="K1945" t="s">
        <v>252</v>
      </c>
      <c r="L1945" t="n">
        <v>353</v>
      </c>
      <c r="M1945" t="n">
        <v>3.09</v>
      </c>
      <c r="N1945" t="n">
        <v>34.2</v>
      </c>
      <c r="O1945" t="s">
        <v>345</v>
      </c>
      <c r="P1945" t="s">
        <v>254</v>
      </c>
      <c r="Q1945" t="s">
        <v>254</v>
      </c>
      <c r="R1945" t="s">
        <v>255</v>
      </c>
      <c r="S1945" t="s">
        <v>251</v>
      </c>
      <c r="T1945" t="n">
        <v>5</v>
      </c>
    </row>
    <row r="1946" spans="1:20">
      <c r="A1946" s="1" t="n">
        <v>37955</v>
      </c>
      <c r="B1946" t="s">
        <v>344</v>
      </c>
      <c r="C1946" t="n">
        <v>54</v>
      </c>
      <c r="D1946" t="n">
        <v>20</v>
      </c>
      <c r="E1946" t="s">
        <v>249</v>
      </c>
      <c r="F1946" t="n">
        <v>3201</v>
      </c>
      <c r="G1946" t="s">
        <v>250</v>
      </c>
      <c r="H1946" t="s">
        <v>251</v>
      </c>
      <c r="I1946" t="n">
        <v>5</v>
      </c>
      <c r="J1946" t="n">
        <v>458</v>
      </c>
      <c r="K1946" t="s">
        <v>252</v>
      </c>
      <c r="L1946" t="n">
        <v>101</v>
      </c>
      <c r="M1946" t="n">
        <v>0.2</v>
      </c>
      <c r="N1946" t="n">
        <v>20.5</v>
      </c>
      <c r="O1946" t="s">
        <v>345</v>
      </c>
      <c r="P1946" t="s">
        <v>254</v>
      </c>
      <c r="Q1946" t="s">
        <v>254</v>
      </c>
      <c r="R1946" t="s">
        <v>255</v>
      </c>
      <c r="S1946" t="s">
        <v>251</v>
      </c>
      <c r="T1946" t="n">
        <v>5</v>
      </c>
    </row>
    <row r="1947" spans="1:20">
      <c r="A1947" s="1" t="n">
        <v>37955</v>
      </c>
      <c r="B1947" t="s">
        <v>344</v>
      </c>
      <c r="C1947" t="n">
        <v>55</v>
      </c>
      <c r="D1947" t="n">
        <v>20</v>
      </c>
      <c r="E1947" t="s">
        <v>249</v>
      </c>
      <c r="F1947" t="n">
        <v>3201</v>
      </c>
      <c r="G1947" t="s">
        <v>250</v>
      </c>
      <c r="H1947" t="s">
        <v>251</v>
      </c>
      <c r="I1947" t="n">
        <v>5</v>
      </c>
      <c r="J1947" t="n">
        <v>458</v>
      </c>
      <c r="K1947" t="s">
        <v>252</v>
      </c>
      <c r="L1947" t="n">
        <v>105</v>
      </c>
      <c r="M1947" t="n">
        <v>0.2</v>
      </c>
      <c r="N1947" t="n">
        <v>20.6</v>
      </c>
      <c r="O1947" t="s">
        <v>345</v>
      </c>
      <c r="P1947" t="s">
        <v>254</v>
      </c>
      <c r="Q1947" t="s">
        <v>254</v>
      </c>
      <c r="R1947" t="s">
        <v>255</v>
      </c>
      <c r="S1947" t="s">
        <v>251</v>
      </c>
      <c r="T1947" t="n">
        <v>5</v>
      </c>
    </row>
    <row r="1948" spans="1:20">
      <c r="A1948" s="1" t="n">
        <v>37955</v>
      </c>
      <c r="B1948" t="s">
        <v>344</v>
      </c>
      <c r="C1948" t="n">
        <v>56</v>
      </c>
      <c r="D1948" t="n">
        <v>20</v>
      </c>
      <c r="E1948" t="s">
        <v>249</v>
      </c>
      <c r="F1948" t="n">
        <v>3201</v>
      </c>
      <c r="G1948" t="s">
        <v>250</v>
      </c>
      <c r="H1948" t="s">
        <v>251</v>
      </c>
      <c r="I1948" t="n">
        <v>5</v>
      </c>
      <c r="J1948" t="n">
        <v>458</v>
      </c>
      <c r="K1948" t="s">
        <v>252</v>
      </c>
      <c r="L1948" t="n">
        <v>748</v>
      </c>
      <c r="M1948" t="n">
        <v>0.09</v>
      </c>
      <c r="N1948" t="n">
        <v>34.1</v>
      </c>
      <c r="O1948" t="s">
        <v>345</v>
      </c>
      <c r="P1948" t="s">
        <v>254</v>
      </c>
      <c r="Q1948" t="s">
        <v>254</v>
      </c>
      <c r="R1948" t="s">
        <v>255</v>
      </c>
      <c r="S1948" t="s">
        <v>251</v>
      </c>
      <c r="T1948" t="n">
        <v>5</v>
      </c>
    </row>
    <row r="1949" spans="1:20">
      <c r="A1949" s="1" t="n">
        <v>37955</v>
      </c>
      <c r="B1949" t="s">
        <v>348</v>
      </c>
      <c r="C1949" t="n">
        <v>1</v>
      </c>
      <c r="D1949" t="n">
        <v>216</v>
      </c>
      <c r="E1949" t="s">
        <v>286</v>
      </c>
      <c r="F1949" t="n">
        <v>3201</v>
      </c>
      <c r="G1949" t="s">
        <v>250</v>
      </c>
      <c r="H1949" t="s">
        <v>251</v>
      </c>
      <c r="I1949" t="n">
        <v>5</v>
      </c>
      <c r="J1949" t="n">
        <v>515</v>
      </c>
      <c r="K1949" t="s">
        <v>261</v>
      </c>
      <c r="L1949" t="n">
        <v>309</v>
      </c>
      <c r="M1949" t="n">
        <v>0</v>
      </c>
      <c r="N1949" t="n">
        <v>0</v>
      </c>
    </row>
    <row r="1950" spans="1:20">
      <c r="A1950" s="1" t="n">
        <v>37955</v>
      </c>
      <c r="B1950" t="s">
        <v>352</v>
      </c>
      <c r="C1950" t="n">
        <v>3</v>
      </c>
      <c r="D1950" t="n">
        <v>931</v>
      </c>
      <c r="E1950" t="s">
        <v>353</v>
      </c>
      <c r="F1950" t="n">
        <v>3202</v>
      </c>
      <c r="G1950" t="s">
        <v>297</v>
      </c>
      <c r="H1950" t="s">
        <v>251</v>
      </c>
      <c r="I1950" t="n">
        <v>5</v>
      </c>
      <c r="J1950" t="n">
        <v>260</v>
      </c>
      <c r="K1950" t="s">
        <v>272</v>
      </c>
      <c r="L1950" t="n">
        <v>8</v>
      </c>
      <c r="M1950" t="n">
        <v>0</v>
      </c>
      <c r="N1950" t="n">
        <v>0</v>
      </c>
    </row>
    <row r="1951" spans="1:20">
      <c r="A1951" s="1" t="n">
        <v>37955</v>
      </c>
      <c r="B1951" t="s">
        <v>347</v>
      </c>
      <c r="C1951" t="n">
        <v>1</v>
      </c>
      <c r="D1951" t="n">
        <v>20</v>
      </c>
      <c r="E1951" t="s">
        <v>249</v>
      </c>
      <c r="F1951" t="n">
        <v>3201</v>
      </c>
      <c r="G1951" t="s">
        <v>250</v>
      </c>
      <c r="H1951" t="s">
        <v>251</v>
      </c>
      <c r="I1951" t="n">
        <v>5</v>
      </c>
      <c r="J1951" t="n">
        <v>150</v>
      </c>
      <c r="K1951" t="s">
        <v>291</v>
      </c>
      <c r="L1951" t="n">
        <v>599</v>
      </c>
      <c r="M1951" t="n">
        <v>0.18</v>
      </c>
      <c r="N1951" t="n">
        <v>22.9</v>
      </c>
      <c r="O1951" t="s">
        <v>347</v>
      </c>
      <c r="P1951" t="s">
        <v>275</v>
      </c>
      <c r="Q1951" t="s">
        <v>275</v>
      </c>
      <c r="R1951" t="s">
        <v>255</v>
      </c>
      <c r="S1951" t="s">
        <v>251</v>
      </c>
      <c r="T1951" t="n">
        <v>5</v>
      </c>
    </row>
    <row r="1952" spans="1:20">
      <c r="A1952" s="1" t="n">
        <v>37955</v>
      </c>
      <c r="B1952" t="s">
        <v>347</v>
      </c>
      <c r="C1952" t="n">
        <v>2</v>
      </c>
      <c r="D1952" t="n">
        <v>20</v>
      </c>
      <c r="E1952" t="s">
        <v>249</v>
      </c>
      <c r="F1952" t="n">
        <v>3201</v>
      </c>
      <c r="G1952" t="s">
        <v>250</v>
      </c>
      <c r="H1952" t="s">
        <v>251</v>
      </c>
      <c r="I1952" t="n">
        <v>5</v>
      </c>
      <c r="J1952" t="n">
        <v>685</v>
      </c>
      <c r="K1952" t="s">
        <v>343</v>
      </c>
      <c r="L1952" t="n">
        <v>132</v>
      </c>
      <c r="M1952" t="n">
        <v>0.2</v>
      </c>
      <c r="N1952" t="n">
        <v>39</v>
      </c>
      <c r="O1952" t="s">
        <v>347</v>
      </c>
      <c r="P1952" t="s">
        <v>275</v>
      </c>
      <c r="Q1952" t="s">
        <v>275</v>
      </c>
      <c r="R1952" t="s">
        <v>255</v>
      </c>
      <c r="S1952" t="s">
        <v>251</v>
      </c>
      <c r="T1952" t="n">
        <v>5</v>
      </c>
    </row>
    <row r="1953" spans="1:20">
      <c r="A1953" s="1" t="n">
        <v>37955</v>
      </c>
      <c r="B1953" t="s">
        <v>347</v>
      </c>
      <c r="C1953" t="n">
        <v>3</v>
      </c>
      <c r="D1953" t="n">
        <v>20</v>
      </c>
      <c r="E1953" t="s">
        <v>249</v>
      </c>
      <c r="F1953" t="n">
        <v>3201</v>
      </c>
      <c r="G1953" t="s">
        <v>250</v>
      </c>
      <c r="H1953" t="s">
        <v>251</v>
      </c>
      <c r="I1953" t="n">
        <v>5</v>
      </c>
      <c r="J1953" t="n">
        <v>685</v>
      </c>
      <c r="K1953" t="s">
        <v>343</v>
      </c>
      <c r="L1953" t="n">
        <v>554</v>
      </c>
      <c r="M1953" t="n">
        <v>0.23</v>
      </c>
      <c r="N1953" t="n">
        <v>38.1</v>
      </c>
      <c r="O1953" t="s">
        <v>347</v>
      </c>
      <c r="P1953" t="s">
        <v>275</v>
      </c>
      <c r="Q1953" t="s">
        <v>275</v>
      </c>
      <c r="R1953" t="s">
        <v>255</v>
      </c>
      <c r="S1953" t="s">
        <v>251</v>
      </c>
      <c r="T1953" t="n">
        <v>5</v>
      </c>
    </row>
    <row r="1954" spans="1:20">
      <c r="A1954" s="1" t="n">
        <v>37986</v>
      </c>
      <c r="B1954" t="s">
        <v>344</v>
      </c>
      <c r="C1954" t="n">
        <v>43</v>
      </c>
      <c r="D1954" t="n">
        <v>20</v>
      </c>
      <c r="E1954" t="s">
        <v>249</v>
      </c>
      <c r="F1954" t="n">
        <v>3201</v>
      </c>
      <c r="G1954" t="s">
        <v>250</v>
      </c>
      <c r="H1954" t="s">
        <v>251</v>
      </c>
      <c r="I1954" t="n">
        <v>5</v>
      </c>
      <c r="J1954" t="n">
        <v>458</v>
      </c>
      <c r="K1954" t="s">
        <v>252</v>
      </c>
      <c r="L1954" t="n">
        <v>157</v>
      </c>
      <c r="M1954" t="n">
        <v>0.2</v>
      </c>
      <c r="N1954" t="n">
        <v>20.6</v>
      </c>
      <c r="O1954" t="s">
        <v>345</v>
      </c>
      <c r="P1954" t="s">
        <v>254</v>
      </c>
      <c r="Q1954" t="s">
        <v>254</v>
      </c>
      <c r="R1954" t="s">
        <v>255</v>
      </c>
      <c r="S1954" t="s">
        <v>251</v>
      </c>
      <c r="T1954" t="n">
        <v>5</v>
      </c>
    </row>
    <row r="1955" spans="1:20">
      <c r="A1955" s="1" t="n">
        <v>37986</v>
      </c>
      <c r="B1955" t="s">
        <v>344</v>
      </c>
      <c r="C1955" t="n">
        <v>44</v>
      </c>
      <c r="D1955" t="n">
        <v>20</v>
      </c>
      <c r="E1955" t="s">
        <v>249</v>
      </c>
      <c r="F1955" t="n">
        <v>3201</v>
      </c>
      <c r="G1955" t="s">
        <v>250</v>
      </c>
      <c r="H1955" t="s">
        <v>251</v>
      </c>
      <c r="I1955" t="n">
        <v>5</v>
      </c>
      <c r="J1955" t="n">
        <v>945</v>
      </c>
      <c r="K1955" t="s">
        <v>304</v>
      </c>
      <c r="L1955" t="n">
        <v>550</v>
      </c>
      <c r="M1955" t="n">
        <v>0.05</v>
      </c>
      <c r="N1955" t="n">
        <v>36.7</v>
      </c>
      <c r="O1955" t="s">
        <v>345</v>
      </c>
      <c r="P1955" t="s">
        <v>254</v>
      </c>
      <c r="Q1955" t="s">
        <v>254</v>
      </c>
      <c r="R1955" t="s">
        <v>255</v>
      </c>
      <c r="S1955" t="s">
        <v>251</v>
      </c>
      <c r="T1955" t="n">
        <v>5</v>
      </c>
    </row>
    <row r="1956" spans="1:20">
      <c r="A1956" s="1" t="n">
        <v>37986</v>
      </c>
      <c r="B1956" t="s">
        <v>344</v>
      </c>
      <c r="C1956" t="n">
        <v>45</v>
      </c>
      <c r="D1956" t="n">
        <v>20</v>
      </c>
      <c r="E1956" t="s">
        <v>249</v>
      </c>
      <c r="F1956" t="n">
        <v>3201</v>
      </c>
      <c r="G1956" t="s">
        <v>250</v>
      </c>
      <c r="H1956" t="s">
        <v>251</v>
      </c>
      <c r="I1956" t="n">
        <v>5</v>
      </c>
      <c r="J1956" t="n">
        <v>945</v>
      </c>
      <c r="K1956" t="s">
        <v>304</v>
      </c>
      <c r="L1956" t="n">
        <v>405</v>
      </c>
      <c r="M1956" t="n">
        <v>0.05</v>
      </c>
      <c r="N1956" t="n">
        <v>40.5</v>
      </c>
      <c r="O1956" t="s">
        <v>345</v>
      </c>
      <c r="P1956" t="s">
        <v>254</v>
      </c>
      <c r="Q1956" t="s">
        <v>254</v>
      </c>
      <c r="R1956" t="s">
        <v>255</v>
      </c>
      <c r="S1956" t="s">
        <v>251</v>
      </c>
      <c r="T1956" t="n">
        <v>5</v>
      </c>
    </row>
    <row r="1957" spans="1:20">
      <c r="A1957" s="1" t="n">
        <v>37986</v>
      </c>
      <c r="B1957" t="s">
        <v>344</v>
      </c>
      <c r="C1957" t="n">
        <v>46</v>
      </c>
      <c r="D1957" t="n">
        <v>20</v>
      </c>
      <c r="E1957" t="s">
        <v>249</v>
      </c>
      <c r="F1957" t="n">
        <v>3201</v>
      </c>
      <c r="G1957" t="s">
        <v>250</v>
      </c>
      <c r="H1957" t="s">
        <v>251</v>
      </c>
      <c r="I1957" t="n">
        <v>5</v>
      </c>
      <c r="J1957" t="n">
        <v>945</v>
      </c>
      <c r="K1957" t="s">
        <v>304</v>
      </c>
      <c r="L1957" t="n">
        <v>293</v>
      </c>
      <c r="M1957" t="n">
        <v>0.2</v>
      </c>
      <c r="N1957" t="n">
        <v>36.8</v>
      </c>
      <c r="O1957" t="s">
        <v>345</v>
      </c>
      <c r="P1957" t="s">
        <v>254</v>
      </c>
      <c r="Q1957" t="s">
        <v>254</v>
      </c>
      <c r="R1957" t="s">
        <v>255</v>
      </c>
      <c r="S1957" t="s">
        <v>251</v>
      </c>
      <c r="T1957" t="n">
        <v>5</v>
      </c>
    </row>
    <row r="1958" spans="1:20">
      <c r="A1958" s="1" t="n">
        <v>37986</v>
      </c>
      <c r="B1958" t="s">
        <v>348</v>
      </c>
      <c r="C1958" t="n">
        <v>1</v>
      </c>
      <c r="D1958" t="n">
        <v>216</v>
      </c>
      <c r="E1958" t="s">
        <v>286</v>
      </c>
      <c r="F1958" t="n">
        <v>3201</v>
      </c>
      <c r="G1958" t="s">
        <v>250</v>
      </c>
      <c r="H1958" t="s">
        <v>251</v>
      </c>
      <c r="I1958" t="n">
        <v>5</v>
      </c>
      <c r="J1958" t="n">
        <v>515</v>
      </c>
      <c r="K1958" t="s">
        <v>261</v>
      </c>
      <c r="L1958" t="n">
        <v>309</v>
      </c>
      <c r="M1958" t="n">
        <v>0</v>
      </c>
      <c r="N1958" t="n">
        <v>0</v>
      </c>
    </row>
    <row r="1959" spans="1:20">
      <c r="A1959" s="1" t="n">
        <v>37986</v>
      </c>
      <c r="B1959" t="s">
        <v>347</v>
      </c>
      <c r="C1959" t="n">
        <v>1</v>
      </c>
      <c r="D1959" t="n">
        <v>20</v>
      </c>
      <c r="E1959" t="s">
        <v>249</v>
      </c>
      <c r="F1959" t="n">
        <v>3201</v>
      </c>
      <c r="G1959" t="s">
        <v>250</v>
      </c>
      <c r="H1959" t="s">
        <v>251</v>
      </c>
      <c r="I1959" t="n">
        <v>5</v>
      </c>
      <c r="J1959" t="n">
        <v>458</v>
      </c>
      <c r="K1959" t="s">
        <v>252</v>
      </c>
      <c r="L1959" t="n">
        <v>302</v>
      </c>
      <c r="M1959" t="n">
        <v>0.22</v>
      </c>
      <c r="N1959" t="n">
        <v>20.5</v>
      </c>
      <c r="O1959" t="s">
        <v>347</v>
      </c>
      <c r="P1959" t="s">
        <v>275</v>
      </c>
      <c r="Q1959" t="s">
        <v>275</v>
      </c>
      <c r="R1959" t="s">
        <v>255</v>
      </c>
      <c r="S1959" t="s">
        <v>251</v>
      </c>
      <c r="T1959" t="n">
        <v>5</v>
      </c>
    </row>
    <row r="1960" spans="1:20">
      <c r="A1960" s="1" t="n">
        <v>37986</v>
      </c>
      <c r="B1960" t="s">
        <v>347</v>
      </c>
      <c r="C1960" t="n">
        <v>2</v>
      </c>
      <c r="D1960" t="n">
        <v>20</v>
      </c>
      <c r="E1960" t="s">
        <v>249</v>
      </c>
      <c r="F1960" t="n">
        <v>3201</v>
      </c>
      <c r="G1960" t="s">
        <v>250</v>
      </c>
      <c r="H1960" t="s">
        <v>251</v>
      </c>
      <c r="I1960" t="n">
        <v>5</v>
      </c>
      <c r="J1960" t="n">
        <v>232</v>
      </c>
      <c r="K1960" t="s">
        <v>288</v>
      </c>
      <c r="L1960" t="n">
        <v>333</v>
      </c>
      <c r="M1960" t="n">
        <v>0.08</v>
      </c>
      <c r="N1960" t="n">
        <v>36.5</v>
      </c>
      <c r="O1960" t="s">
        <v>347</v>
      </c>
      <c r="P1960" t="s">
        <v>275</v>
      </c>
      <c r="Q1960" t="s">
        <v>275</v>
      </c>
      <c r="R1960" t="s">
        <v>255</v>
      </c>
      <c r="S1960" t="s">
        <v>251</v>
      </c>
      <c r="T1960" t="n">
        <v>5</v>
      </c>
    </row>
    <row r="1961" spans="1:20">
      <c r="A1961" s="1" t="n">
        <v>37986</v>
      </c>
      <c r="B1961" t="s">
        <v>347</v>
      </c>
      <c r="C1961" t="n">
        <v>3</v>
      </c>
      <c r="D1961" t="n">
        <v>20</v>
      </c>
      <c r="E1961" t="s">
        <v>249</v>
      </c>
      <c r="F1961" t="n">
        <v>3201</v>
      </c>
      <c r="G1961" t="s">
        <v>250</v>
      </c>
      <c r="H1961" t="s">
        <v>251</v>
      </c>
      <c r="I1961" t="n">
        <v>5</v>
      </c>
      <c r="J1961" t="n">
        <v>232</v>
      </c>
      <c r="K1961" t="s">
        <v>288</v>
      </c>
      <c r="L1961" t="n">
        <v>344</v>
      </c>
      <c r="M1961" t="n">
        <v>0.09</v>
      </c>
      <c r="N1961" t="n">
        <v>36.8</v>
      </c>
      <c r="O1961" t="s">
        <v>347</v>
      </c>
      <c r="P1961" t="s">
        <v>275</v>
      </c>
      <c r="Q1961" t="s">
        <v>275</v>
      </c>
      <c r="R1961" t="s">
        <v>255</v>
      </c>
      <c r="S1961" t="s">
        <v>251</v>
      </c>
      <c r="T1961" t="n">
        <v>5</v>
      </c>
    </row>
    <row r="1962" spans="1:20">
      <c r="A1962" s="1" t="n">
        <v>37986</v>
      </c>
      <c r="B1962" t="s">
        <v>347</v>
      </c>
      <c r="C1962" t="n">
        <v>4</v>
      </c>
      <c r="D1962" t="n">
        <v>20</v>
      </c>
      <c r="E1962" t="s">
        <v>249</v>
      </c>
      <c r="F1962" t="n">
        <v>3201</v>
      </c>
      <c r="G1962" t="s">
        <v>250</v>
      </c>
      <c r="H1962" t="s">
        <v>251</v>
      </c>
      <c r="I1962" t="n">
        <v>5</v>
      </c>
      <c r="J1962" t="n">
        <v>580</v>
      </c>
      <c r="K1962" t="s">
        <v>270</v>
      </c>
      <c r="L1962" t="n">
        <v>349</v>
      </c>
      <c r="M1962" t="n">
        <v>0.03</v>
      </c>
      <c r="N1962" t="n">
        <v>46</v>
      </c>
      <c r="O1962" t="s">
        <v>347</v>
      </c>
      <c r="P1962" t="s">
        <v>275</v>
      </c>
      <c r="Q1962" t="s">
        <v>275</v>
      </c>
      <c r="R1962" t="s">
        <v>255</v>
      </c>
      <c r="S1962" t="s">
        <v>251</v>
      </c>
      <c r="T1962" t="n">
        <v>5</v>
      </c>
    </row>
    <row r="1963" spans="1:20">
      <c r="A1963" s="1" t="n">
        <v>38017</v>
      </c>
      <c r="B1963" t="s">
        <v>344</v>
      </c>
      <c r="C1963" t="n">
        <v>52</v>
      </c>
      <c r="D1963" t="n">
        <v>20</v>
      </c>
      <c r="E1963" t="s">
        <v>249</v>
      </c>
      <c r="F1963" t="n">
        <v>3201</v>
      </c>
      <c r="G1963" t="s">
        <v>250</v>
      </c>
      <c r="H1963" t="s">
        <v>251</v>
      </c>
      <c r="I1963" t="n">
        <v>5</v>
      </c>
      <c r="J1963" t="n">
        <v>280</v>
      </c>
      <c r="K1963" t="s">
        <v>273</v>
      </c>
      <c r="L1963" t="n">
        <v>209</v>
      </c>
      <c r="M1963" t="n">
        <v>0.05</v>
      </c>
      <c r="N1963" t="n">
        <v>37.9</v>
      </c>
      <c r="O1963" t="s">
        <v>345</v>
      </c>
      <c r="P1963" t="s">
        <v>254</v>
      </c>
      <c r="Q1963" t="s">
        <v>254</v>
      </c>
      <c r="R1963" t="s">
        <v>255</v>
      </c>
      <c r="S1963" t="s">
        <v>251</v>
      </c>
      <c r="T1963" t="n">
        <v>5</v>
      </c>
    </row>
    <row r="1964" spans="1:20">
      <c r="A1964" s="1" t="n">
        <v>38017</v>
      </c>
      <c r="B1964" t="s">
        <v>344</v>
      </c>
      <c r="C1964" t="n">
        <v>53</v>
      </c>
      <c r="D1964" t="n">
        <v>20</v>
      </c>
      <c r="E1964" t="s">
        <v>249</v>
      </c>
      <c r="F1964" t="n">
        <v>3201</v>
      </c>
      <c r="G1964" t="s">
        <v>250</v>
      </c>
      <c r="H1964" t="s">
        <v>251</v>
      </c>
      <c r="I1964" t="n">
        <v>5</v>
      </c>
      <c r="J1964" t="n">
        <v>458</v>
      </c>
      <c r="K1964" t="s">
        <v>252</v>
      </c>
      <c r="L1964" t="n">
        <v>201</v>
      </c>
      <c r="M1964" t="n">
        <v>0.1</v>
      </c>
      <c r="N1964" t="n">
        <v>36.6</v>
      </c>
      <c r="O1964" t="s">
        <v>345</v>
      </c>
      <c r="P1964" t="s">
        <v>254</v>
      </c>
      <c r="Q1964" t="s">
        <v>254</v>
      </c>
      <c r="R1964" t="s">
        <v>255</v>
      </c>
      <c r="S1964" t="s">
        <v>251</v>
      </c>
      <c r="T1964" t="n">
        <v>5</v>
      </c>
    </row>
    <row r="1965" spans="1:20">
      <c r="A1965" s="1" t="n">
        <v>38017</v>
      </c>
      <c r="B1965" t="s">
        <v>344</v>
      </c>
      <c r="C1965" t="n">
        <v>54</v>
      </c>
      <c r="D1965" t="n">
        <v>20</v>
      </c>
      <c r="E1965" t="s">
        <v>249</v>
      </c>
      <c r="F1965" t="n">
        <v>3201</v>
      </c>
      <c r="G1965" t="s">
        <v>250</v>
      </c>
      <c r="H1965" t="s">
        <v>251</v>
      </c>
      <c r="I1965" t="n">
        <v>5</v>
      </c>
      <c r="J1965" t="n">
        <v>875</v>
      </c>
      <c r="K1965" t="s">
        <v>327</v>
      </c>
      <c r="L1965" t="n">
        <v>194</v>
      </c>
      <c r="M1965" t="n">
        <v>0.05</v>
      </c>
      <c r="N1965" t="n">
        <v>44.6</v>
      </c>
      <c r="O1965" t="s">
        <v>345</v>
      </c>
      <c r="P1965" t="s">
        <v>254</v>
      </c>
      <c r="Q1965" t="s">
        <v>254</v>
      </c>
      <c r="R1965" t="s">
        <v>255</v>
      </c>
      <c r="S1965" t="s">
        <v>251</v>
      </c>
      <c r="T1965" t="n">
        <v>5</v>
      </c>
    </row>
    <row r="1966" spans="1:20">
      <c r="A1966" s="1" t="n">
        <v>38017</v>
      </c>
      <c r="B1966" t="s">
        <v>344</v>
      </c>
      <c r="C1966" t="n">
        <v>55</v>
      </c>
      <c r="D1966" t="n">
        <v>20</v>
      </c>
      <c r="E1966" t="s">
        <v>249</v>
      </c>
      <c r="F1966" t="n">
        <v>3201</v>
      </c>
      <c r="G1966" t="s">
        <v>250</v>
      </c>
      <c r="H1966" t="s">
        <v>251</v>
      </c>
      <c r="I1966" t="n">
        <v>5</v>
      </c>
      <c r="J1966" t="n">
        <v>945</v>
      </c>
      <c r="K1966" t="s">
        <v>304</v>
      </c>
      <c r="L1966" t="n">
        <v>498</v>
      </c>
      <c r="M1966" t="n">
        <v>0.05</v>
      </c>
      <c r="N1966" t="n">
        <v>41</v>
      </c>
      <c r="O1966" t="s">
        <v>345</v>
      </c>
      <c r="P1966" t="s">
        <v>254</v>
      </c>
      <c r="Q1966" t="s">
        <v>254</v>
      </c>
      <c r="R1966" t="s">
        <v>255</v>
      </c>
      <c r="S1966" t="s">
        <v>251</v>
      </c>
      <c r="T1966" t="n">
        <v>5</v>
      </c>
    </row>
    <row r="1967" spans="1:20">
      <c r="A1967" s="1" t="n">
        <v>38017</v>
      </c>
      <c r="B1967" t="s">
        <v>344</v>
      </c>
      <c r="C1967" t="n">
        <v>56</v>
      </c>
      <c r="D1967" t="n">
        <v>20</v>
      </c>
      <c r="E1967" t="s">
        <v>249</v>
      </c>
      <c r="F1967" t="n">
        <v>3201</v>
      </c>
      <c r="G1967" t="s">
        <v>250</v>
      </c>
      <c r="H1967" t="s">
        <v>251</v>
      </c>
      <c r="I1967" t="n">
        <v>5</v>
      </c>
      <c r="J1967" t="n">
        <v>945</v>
      </c>
      <c r="K1967" t="s">
        <v>304</v>
      </c>
      <c r="L1967" t="n">
        <v>251</v>
      </c>
      <c r="M1967" t="n">
        <v>0.05</v>
      </c>
      <c r="N1967" t="n">
        <v>39.7</v>
      </c>
      <c r="O1967" t="s">
        <v>345</v>
      </c>
      <c r="P1967" t="s">
        <v>254</v>
      </c>
      <c r="Q1967" t="s">
        <v>254</v>
      </c>
      <c r="R1967" t="s">
        <v>255</v>
      </c>
      <c r="S1967" t="s">
        <v>251</v>
      </c>
      <c r="T1967" t="n">
        <v>5</v>
      </c>
    </row>
    <row r="1968" spans="1:20">
      <c r="A1968" s="1" t="n">
        <v>38017</v>
      </c>
      <c r="B1968" t="s">
        <v>348</v>
      </c>
      <c r="C1968" t="n">
        <v>1</v>
      </c>
      <c r="D1968" t="n">
        <v>216</v>
      </c>
      <c r="E1968" t="s">
        <v>286</v>
      </c>
      <c r="F1968" t="n">
        <v>3205</v>
      </c>
      <c r="G1968" t="s">
        <v>354</v>
      </c>
      <c r="H1968" t="s">
        <v>251</v>
      </c>
      <c r="I1968" t="n">
        <v>5</v>
      </c>
      <c r="J1968" t="n">
        <v>580</v>
      </c>
      <c r="K1968" t="s">
        <v>270</v>
      </c>
      <c r="L1968" t="n">
        <v>311</v>
      </c>
      <c r="M1968" t="n">
        <v>0</v>
      </c>
      <c r="N1968" t="n">
        <v>0</v>
      </c>
    </row>
    <row r="1969" spans="1:20">
      <c r="A1969" s="1" t="n">
        <v>38017</v>
      </c>
      <c r="B1969" t="s">
        <v>347</v>
      </c>
      <c r="C1969" t="n">
        <v>1</v>
      </c>
      <c r="D1969" t="n">
        <v>20</v>
      </c>
      <c r="E1969" t="s">
        <v>249</v>
      </c>
      <c r="F1969" t="n">
        <v>3201</v>
      </c>
      <c r="G1969" t="s">
        <v>250</v>
      </c>
      <c r="H1969" t="s">
        <v>251</v>
      </c>
      <c r="I1969" t="n">
        <v>5</v>
      </c>
      <c r="J1969" t="n">
        <v>458</v>
      </c>
      <c r="K1969" t="s">
        <v>252</v>
      </c>
      <c r="L1969" t="n">
        <v>236</v>
      </c>
      <c r="M1969" t="n">
        <v>0.22</v>
      </c>
      <c r="N1969" t="n">
        <v>19.8</v>
      </c>
      <c r="O1969" t="s">
        <v>347</v>
      </c>
      <c r="P1969" t="s">
        <v>275</v>
      </c>
      <c r="Q1969" t="s">
        <v>275</v>
      </c>
      <c r="R1969" t="s">
        <v>255</v>
      </c>
      <c r="S1969" t="s">
        <v>251</v>
      </c>
      <c r="T1969" t="n">
        <v>5</v>
      </c>
    </row>
    <row r="1970" spans="1:20">
      <c r="A1970" s="1" t="n">
        <v>38017</v>
      </c>
      <c r="B1970" t="s">
        <v>347</v>
      </c>
      <c r="C1970" t="n">
        <v>2</v>
      </c>
      <c r="D1970" t="n">
        <v>20</v>
      </c>
      <c r="E1970" t="s">
        <v>249</v>
      </c>
      <c r="F1970" t="n">
        <v>3201</v>
      </c>
      <c r="G1970" t="s">
        <v>250</v>
      </c>
      <c r="H1970" t="s">
        <v>251</v>
      </c>
      <c r="I1970" t="n">
        <v>5</v>
      </c>
      <c r="J1970" t="n">
        <v>580</v>
      </c>
      <c r="K1970" t="s">
        <v>270</v>
      </c>
      <c r="L1970" t="n">
        <v>430</v>
      </c>
      <c r="M1970" t="n">
        <v>0.02</v>
      </c>
      <c r="N1970" t="n">
        <v>45.9</v>
      </c>
      <c r="O1970" t="s">
        <v>347</v>
      </c>
      <c r="P1970" t="s">
        <v>275</v>
      </c>
      <c r="Q1970" t="s">
        <v>275</v>
      </c>
      <c r="R1970" t="s">
        <v>255</v>
      </c>
      <c r="S1970" t="s">
        <v>251</v>
      </c>
      <c r="T1970" t="n">
        <v>5</v>
      </c>
    </row>
    <row r="1971" spans="1:20">
      <c r="A1971" s="1" t="n">
        <v>38046</v>
      </c>
      <c r="B1971" t="s">
        <v>344</v>
      </c>
      <c r="C1971" t="n">
        <v>54</v>
      </c>
      <c r="D1971" t="n">
        <v>20</v>
      </c>
      <c r="E1971" t="s">
        <v>249</v>
      </c>
      <c r="F1971" t="n">
        <v>3201</v>
      </c>
      <c r="G1971" t="s">
        <v>250</v>
      </c>
      <c r="H1971" t="s">
        <v>251</v>
      </c>
      <c r="I1971" t="n">
        <v>5</v>
      </c>
      <c r="J1971" t="n">
        <v>280</v>
      </c>
      <c r="K1971" t="s">
        <v>273</v>
      </c>
      <c r="L1971" t="n">
        <v>203</v>
      </c>
      <c r="M1971" t="n">
        <v>0.05</v>
      </c>
      <c r="N1971" t="n">
        <v>38</v>
      </c>
      <c r="O1971" t="s">
        <v>345</v>
      </c>
      <c r="P1971" t="s">
        <v>254</v>
      </c>
      <c r="Q1971" t="s">
        <v>254</v>
      </c>
      <c r="R1971" t="s">
        <v>255</v>
      </c>
      <c r="S1971" t="s">
        <v>251</v>
      </c>
      <c r="T1971" t="n">
        <v>5</v>
      </c>
    </row>
    <row r="1972" spans="1:20">
      <c r="A1972" s="1" t="n">
        <v>38046</v>
      </c>
      <c r="B1972" t="s">
        <v>344</v>
      </c>
      <c r="C1972" t="n">
        <v>55</v>
      </c>
      <c r="D1972" t="n">
        <v>20</v>
      </c>
      <c r="E1972" t="s">
        <v>249</v>
      </c>
      <c r="F1972" t="n">
        <v>3201</v>
      </c>
      <c r="G1972" t="s">
        <v>250</v>
      </c>
      <c r="H1972" t="s">
        <v>251</v>
      </c>
      <c r="I1972" t="n">
        <v>5</v>
      </c>
      <c r="J1972" t="n">
        <v>280</v>
      </c>
      <c r="K1972" t="s">
        <v>273</v>
      </c>
      <c r="L1972" t="n">
        <v>488</v>
      </c>
      <c r="M1972" t="n">
        <v>0.05</v>
      </c>
      <c r="N1972" t="n">
        <v>38.5</v>
      </c>
      <c r="O1972" t="s">
        <v>345</v>
      </c>
      <c r="P1972" t="s">
        <v>254</v>
      </c>
      <c r="Q1972" t="s">
        <v>254</v>
      </c>
      <c r="R1972" t="s">
        <v>255</v>
      </c>
      <c r="S1972" t="s">
        <v>251</v>
      </c>
      <c r="T1972" t="n">
        <v>5</v>
      </c>
    </row>
    <row r="1973" spans="1:20">
      <c r="A1973" s="1" t="n">
        <v>38046</v>
      </c>
      <c r="B1973" t="s">
        <v>344</v>
      </c>
      <c r="C1973" t="n">
        <v>56</v>
      </c>
      <c r="D1973" t="n">
        <v>20</v>
      </c>
      <c r="E1973" t="s">
        <v>249</v>
      </c>
      <c r="F1973" t="n">
        <v>3201</v>
      </c>
      <c r="G1973" t="s">
        <v>250</v>
      </c>
      <c r="H1973" t="s">
        <v>251</v>
      </c>
      <c r="I1973" t="n">
        <v>5</v>
      </c>
      <c r="J1973" t="n">
        <v>280</v>
      </c>
      <c r="K1973" t="s">
        <v>273</v>
      </c>
      <c r="L1973" t="n">
        <v>402</v>
      </c>
      <c r="M1973" t="n">
        <v>0.05</v>
      </c>
      <c r="N1973" t="n">
        <v>39.9</v>
      </c>
      <c r="O1973" t="s">
        <v>345</v>
      </c>
      <c r="P1973" t="s">
        <v>254</v>
      </c>
      <c r="Q1973" t="s">
        <v>254</v>
      </c>
      <c r="R1973" t="s">
        <v>255</v>
      </c>
      <c r="S1973" t="s">
        <v>251</v>
      </c>
      <c r="T1973" t="n">
        <v>5</v>
      </c>
    </row>
    <row r="1974" spans="1:20">
      <c r="A1974" s="1" t="n">
        <v>38046</v>
      </c>
      <c r="B1974" t="s">
        <v>344</v>
      </c>
      <c r="C1974" t="n">
        <v>57</v>
      </c>
      <c r="D1974" t="n">
        <v>20</v>
      </c>
      <c r="E1974" t="s">
        <v>249</v>
      </c>
      <c r="F1974" t="n">
        <v>3201</v>
      </c>
      <c r="G1974" t="s">
        <v>250</v>
      </c>
      <c r="H1974" t="s">
        <v>251</v>
      </c>
      <c r="I1974" t="n">
        <v>5</v>
      </c>
      <c r="J1974" t="n">
        <v>945</v>
      </c>
      <c r="K1974" t="s">
        <v>304</v>
      </c>
      <c r="L1974" t="n">
        <v>298</v>
      </c>
      <c r="M1974" t="n">
        <v>2.46</v>
      </c>
      <c r="N1974" t="n">
        <v>20</v>
      </c>
      <c r="O1974" t="s">
        <v>345</v>
      </c>
      <c r="P1974" t="s">
        <v>254</v>
      </c>
      <c r="Q1974" t="s">
        <v>254</v>
      </c>
      <c r="R1974" t="s">
        <v>255</v>
      </c>
      <c r="S1974" t="s">
        <v>251</v>
      </c>
      <c r="T1974" t="n">
        <v>5</v>
      </c>
    </row>
    <row r="1975" spans="1:20">
      <c r="A1975" s="1" t="n">
        <v>38046</v>
      </c>
      <c r="B1975" t="s">
        <v>348</v>
      </c>
      <c r="C1975" t="n">
        <v>1</v>
      </c>
      <c r="D1975" t="n">
        <v>216</v>
      </c>
      <c r="E1975" t="s">
        <v>286</v>
      </c>
      <c r="F1975" t="n">
        <v>3201</v>
      </c>
      <c r="G1975" t="s">
        <v>250</v>
      </c>
      <c r="H1975" t="s">
        <v>251</v>
      </c>
      <c r="I1975" t="n">
        <v>5</v>
      </c>
      <c r="J1975" t="n">
        <v>795</v>
      </c>
      <c r="K1975" t="s">
        <v>262</v>
      </c>
      <c r="L1975" t="n">
        <v>308</v>
      </c>
      <c r="M1975" t="n">
        <v>0</v>
      </c>
      <c r="N1975" t="n">
        <v>0</v>
      </c>
    </row>
    <row r="1976" spans="1:20">
      <c r="A1976" s="1" t="n">
        <v>38046</v>
      </c>
      <c r="B1976" t="s">
        <v>347</v>
      </c>
      <c r="C1976" t="n">
        <v>1</v>
      </c>
      <c r="D1976" t="n">
        <v>20</v>
      </c>
      <c r="E1976" t="s">
        <v>249</v>
      </c>
      <c r="F1976" t="n">
        <v>3201</v>
      </c>
      <c r="G1976" t="s">
        <v>250</v>
      </c>
      <c r="H1976" t="s">
        <v>251</v>
      </c>
      <c r="I1976" t="n">
        <v>5</v>
      </c>
      <c r="J1976" t="n">
        <v>458</v>
      </c>
      <c r="K1976" t="s">
        <v>252</v>
      </c>
      <c r="L1976" t="n">
        <v>352</v>
      </c>
      <c r="M1976" t="n">
        <v>0.22</v>
      </c>
      <c r="N1976" t="n">
        <v>20.1</v>
      </c>
      <c r="O1976" t="s">
        <v>347</v>
      </c>
      <c r="P1976" t="s">
        <v>275</v>
      </c>
      <c r="Q1976" t="s">
        <v>275</v>
      </c>
      <c r="R1976" t="s">
        <v>255</v>
      </c>
      <c r="S1976" t="s">
        <v>251</v>
      </c>
      <c r="T1976" t="n">
        <v>5</v>
      </c>
    </row>
    <row r="1977" spans="1:20">
      <c r="A1977" s="1" t="n">
        <v>38046</v>
      </c>
      <c r="B1977" t="s">
        <v>347</v>
      </c>
      <c r="C1977" t="n">
        <v>2</v>
      </c>
      <c r="D1977" t="n">
        <v>20</v>
      </c>
      <c r="E1977" t="s">
        <v>249</v>
      </c>
      <c r="F1977" t="n">
        <v>3201</v>
      </c>
      <c r="G1977" t="s">
        <v>250</v>
      </c>
      <c r="H1977" t="s">
        <v>251</v>
      </c>
      <c r="I1977" t="n">
        <v>5</v>
      </c>
      <c r="J1977" t="n">
        <v>232</v>
      </c>
      <c r="K1977" t="s">
        <v>288</v>
      </c>
      <c r="L1977" t="n">
        <v>350</v>
      </c>
      <c r="M1977" t="n">
        <v>0.08</v>
      </c>
      <c r="N1977" t="n">
        <v>38.1</v>
      </c>
      <c r="O1977" t="s">
        <v>347</v>
      </c>
      <c r="P1977" t="s">
        <v>275</v>
      </c>
      <c r="Q1977" t="s">
        <v>275</v>
      </c>
      <c r="R1977" t="s">
        <v>255</v>
      </c>
      <c r="S1977" t="s">
        <v>251</v>
      </c>
      <c r="T1977" t="n">
        <v>5</v>
      </c>
    </row>
    <row r="1978" spans="1:20">
      <c r="A1978" s="1" t="n">
        <v>38046</v>
      </c>
      <c r="B1978" t="s">
        <v>347</v>
      </c>
      <c r="C1978" t="n">
        <v>3</v>
      </c>
      <c r="D1978" t="n">
        <v>20</v>
      </c>
      <c r="E1978" t="s">
        <v>249</v>
      </c>
      <c r="F1978" t="n">
        <v>3201</v>
      </c>
      <c r="G1978" t="s">
        <v>250</v>
      </c>
      <c r="H1978" t="s">
        <v>251</v>
      </c>
      <c r="I1978" t="n">
        <v>5</v>
      </c>
      <c r="J1978" t="n">
        <v>160</v>
      </c>
      <c r="K1978" t="s">
        <v>280</v>
      </c>
      <c r="L1978" t="n">
        <v>653</v>
      </c>
      <c r="M1978" t="n">
        <v>0.04</v>
      </c>
      <c r="N1978" t="n">
        <v>47.7</v>
      </c>
      <c r="O1978" t="s">
        <v>347</v>
      </c>
      <c r="P1978" t="s">
        <v>275</v>
      </c>
      <c r="Q1978" t="s">
        <v>275</v>
      </c>
      <c r="R1978" t="s">
        <v>255</v>
      </c>
      <c r="S1978" t="s">
        <v>251</v>
      </c>
      <c r="T1978" t="n">
        <v>5</v>
      </c>
    </row>
    <row r="1979" spans="1:20">
      <c r="A1979" s="1" t="n">
        <v>38046</v>
      </c>
      <c r="B1979" t="s">
        <v>347</v>
      </c>
      <c r="C1979" t="n">
        <v>4</v>
      </c>
      <c r="D1979" t="n">
        <v>20</v>
      </c>
      <c r="E1979" t="s">
        <v>249</v>
      </c>
      <c r="F1979" t="n">
        <v>3201</v>
      </c>
      <c r="G1979" t="s">
        <v>250</v>
      </c>
      <c r="H1979" t="s">
        <v>251</v>
      </c>
      <c r="I1979" t="n">
        <v>5</v>
      </c>
      <c r="J1979" t="n">
        <v>458</v>
      </c>
      <c r="K1979" t="s">
        <v>252</v>
      </c>
      <c r="L1979" t="n">
        <v>285</v>
      </c>
      <c r="M1979" t="n">
        <v>0.23</v>
      </c>
      <c r="N1979" t="n">
        <v>20.4</v>
      </c>
      <c r="O1979" t="s">
        <v>347</v>
      </c>
      <c r="P1979" t="s">
        <v>275</v>
      </c>
      <c r="Q1979" t="s">
        <v>275</v>
      </c>
      <c r="R1979" t="s">
        <v>255</v>
      </c>
      <c r="S1979" t="s">
        <v>251</v>
      </c>
      <c r="T1979" t="n">
        <v>5</v>
      </c>
    </row>
    <row r="1980" spans="1:20">
      <c r="A1980" s="1" t="n">
        <v>38046</v>
      </c>
      <c r="B1980" t="s">
        <v>347</v>
      </c>
      <c r="C1980" t="n">
        <v>5</v>
      </c>
      <c r="D1980" t="n">
        <v>20</v>
      </c>
      <c r="E1980" t="s">
        <v>249</v>
      </c>
      <c r="F1980" t="n">
        <v>3201</v>
      </c>
      <c r="G1980" t="s">
        <v>250</v>
      </c>
      <c r="H1980" t="s">
        <v>251</v>
      </c>
      <c r="I1980" t="n">
        <v>5</v>
      </c>
      <c r="J1980" t="n">
        <v>232</v>
      </c>
      <c r="K1980" t="s">
        <v>288</v>
      </c>
      <c r="L1980" t="n">
        <v>384</v>
      </c>
      <c r="M1980" t="n">
        <v>0.08</v>
      </c>
      <c r="N1980" t="n">
        <v>37.4</v>
      </c>
      <c r="O1980" t="s">
        <v>347</v>
      </c>
      <c r="P1980" t="s">
        <v>275</v>
      </c>
      <c r="Q1980" t="s">
        <v>275</v>
      </c>
      <c r="R1980" t="s">
        <v>255</v>
      </c>
      <c r="S1980" t="s">
        <v>251</v>
      </c>
      <c r="T1980" t="n">
        <v>5</v>
      </c>
    </row>
    <row r="1981" spans="1:20">
      <c r="A1981" s="1" t="n">
        <v>38077</v>
      </c>
      <c r="B1981" t="s">
        <v>344</v>
      </c>
      <c r="C1981" t="n">
        <v>55</v>
      </c>
      <c r="D1981" t="n">
        <v>20</v>
      </c>
      <c r="E1981" t="s">
        <v>249</v>
      </c>
      <c r="F1981" t="n">
        <v>3201</v>
      </c>
      <c r="G1981" t="s">
        <v>250</v>
      </c>
      <c r="H1981" t="s">
        <v>251</v>
      </c>
      <c r="I1981" t="n">
        <v>5</v>
      </c>
      <c r="J1981" t="n">
        <v>280</v>
      </c>
      <c r="K1981" t="s">
        <v>273</v>
      </c>
      <c r="L1981" t="n">
        <v>200</v>
      </c>
      <c r="M1981" t="n">
        <v>0.24</v>
      </c>
      <c r="N1981" t="n">
        <v>16.5</v>
      </c>
      <c r="O1981" t="s">
        <v>345</v>
      </c>
      <c r="P1981" t="s">
        <v>254</v>
      </c>
      <c r="Q1981" t="s">
        <v>254</v>
      </c>
      <c r="R1981" t="s">
        <v>255</v>
      </c>
      <c r="S1981" t="s">
        <v>251</v>
      </c>
      <c r="T1981" t="n">
        <v>5</v>
      </c>
    </row>
    <row r="1982" spans="1:20">
      <c r="A1982" s="1" t="n">
        <v>38077</v>
      </c>
      <c r="B1982" t="s">
        <v>344</v>
      </c>
      <c r="C1982" t="n">
        <v>56</v>
      </c>
      <c r="D1982" t="n">
        <v>20</v>
      </c>
      <c r="E1982" t="s">
        <v>249</v>
      </c>
      <c r="F1982" t="n">
        <v>3201</v>
      </c>
      <c r="G1982" t="s">
        <v>250</v>
      </c>
      <c r="H1982" t="s">
        <v>251</v>
      </c>
      <c r="I1982" t="n">
        <v>5</v>
      </c>
      <c r="J1982" t="n">
        <v>945</v>
      </c>
      <c r="K1982" t="s">
        <v>304</v>
      </c>
      <c r="L1982" t="n">
        <v>459</v>
      </c>
      <c r="M1982" t="n">
        <v>0.08</v>
      </c>
      <c r="N1982" t="n">
        <v>36.6</v>
      </c>
      <c r="O1982" t="s">
        <v>345</v>
      </c>
      <c r="P1982" t="s">
        <v>254</v>
      </c>
      <c r="Q1982" t="s">
        <v>254</v>
      </c>
      <c r="R1982" t="s">
        <v>255</v>
      </c>
      <c r="S1982" t="s">
        <v>251</v>
      </c>
      <c r="T1982" t="n">
        <v>5</v>
      </c>
    </row>
    <row r="1983" spans="1:20">
      <c r="A1983" s="1" t="n">
        <v>38077</v>
      </c>
      <c r="B1983" t="s">
        <v>344</v>
      </c>
      <c r="C1983" t="n">
        <v>57</v>
      </c>
      <c r="D1983" t="n">
        <v>20</v>
      </c>
      <c r="E1983" t="s">
        <v>249</v>
      </c>
      <c r="F1983" t="n">
        <v>3201</v>
      </c>
      <c r="G1983" t="s">
        <v>250</v>
      </c>
      <c r="H1983" t="s">
        <v>251</v>
      </c>
      <c r="I1983" t="n">
        <v>5</v>
      </c>
      <c r="J1983" t="n">
        <v>945</v>
      </c>
      <c r="K1983" t="s">
        <v>304</v>
      </c>
      <c r="L1983" t="n">
        <v>358</v>
      </c>
      <c r="M1983" t="n">
        <v>0.08</v>
      </c>
      <c r="N1983" t="n">
        <v>36.6</v>
      </c>
      <c r="O1983" t="s">
        <v>345</v>
      </c>
      <c r="P1983" t="s">
        <v>254</v>
      </c>
      <c r="Q1983" t="s">
        <v>254</v>
      </c>
      <c r="R1983" t="s">
        <v>255</v>
      </c>
      <c r="S1983" t="s">
        <v>251</v>
      </c>
      <c r="T1983" t="n">
        <v>5</v>
      </c>
    </row>
    <row r="1984" spans="1:20">
      <c r="A1984" s="1" t="n">
        <v>38077</v>
      </c>
      <c r="B1984" t="s">
        <v>344</v>
      </c>
      <c r="C1984" t="n">
        <v>58</v>
      </c>
      <c r="D1984" t="n">
        <v>20</v>
      </c>
      <c r="E1984" t="s">
        <v>249</v>
      </c>
      <c r="F1984" t="n">
        <v>3201</v>
      </c>
      <c r="G1984" t="s">
        <v>250</v>
      </c>
      <c r="H1984" t="s">
        <v>251</v>
      </c>
      <c r="I1984" t="n">
        <v>5</v>
      </c>
      <c r="J1984" t="n">
        <v>945</v>
      </c>
      <c r="K1984" t="s">
        <v>304</v>
      </c>
      <c r="L1984" t="n">
        <v>334</v>
      </c>
      <c r="M1984" t="n">
        <v>0.07000000000000001</v>
      </c>
      <c r="N1984" t="n">
        <v>39.9</v>
      </c>
      <c r="O1984" t="s">
        <v>345</v>
      </c>
      <c r="P1984" t="s">
        <v>254</v>
      </c>
      <c r="Q1984" t="s">
        <v>254</v>
      </c>
      <c r="R1984" t="s">
        <v>255</v>
      </c>
      <c r="S1984" t="s">
        <v>251</v>
      </c>
      <c r="T1984" t="n">
        <v>5</v>
      </c>
    </row>
    <row r="1985" spans="1:20">
      <c r="A1985" s="1" t="n">
        <v>38077</v>
      </c>
      <c r="B1985" t="s">
        <v>347</v>
      </c>
      <c r="C1985" t="n">
        <v>1</v>
      </c>
      <c r="D1985" t="n">
        <v>20</v>
      </c>
      <c r="E1985" t="s">
        <v>249</v>
      </c>
      <c r="F1985" t="n">
        <v>3201</v>
      </c>
      <c r="G1985" t="s">
        <v>250</v>
      </c>
      <c r="H1985" t="s">
        <v>251</v>
      </c>
      <c r="I1985" t="n">
        <v>5</v>
      </c>
      <c r="J1985" t="n">
        <v>580</v>
      </c>
      <c r="K1985" t="s">
        <v>270</v>
      </c>
      <c r="L1985" t="n">
        <v>258</v>
      </c>
      <c r="M1985" t="n">
        <v>0.06</v>
      </c>
      <c r="N1985" t="n">
        <v>36.7</v>
      </c>
      <c r="O1985" t="s">
        <v>347</v>
      </c>
      <c r="P1985" t="s">
        <v>275</v>
      </c>
      <c r="Q1985" t="s">
        <v>275</v>
      </c>
      <c r="R1985" t="s">
        <v>255</v>
      </c>
      <c r="S1985" t="s">
        <v>251</v>
      </c>
      <c r="T1985" t="n">
        <v>5</v>
      </c>
    </row>
    <row r="1986" spans="1:20">
      <c r="A1986" s="1" t="n">
        <v>38077</v>
      </c>
      <c r="B1986" t="s">
        <v>347</v>
      </c>
      <c r="C1986" t="n">
        <v>2</v>
      </c>
      <c r="D1986" t="n">
        <v>20</v>
      </c>
      <c r="E1986" t="s">
        <v>249</v>
      </c>
      <c r="F1986" t="n">
        <v>3201</v>
      </c>
      <c r="G1986" t="s">
        <v>250</v>
      </c>
      <c r="H1986" t="s">
        <v>251</v>
      </c>
      <c r="I1986" t="n">
        <v>5</v>
      </c>
      <c r="J1986" t="n">
        <v>888</v>
      </c>
      <c r="K1986" t="s">
        <v>295</v>
      </c>
      <c r="L1986" t="n">
        <v>352</v>
      </c>
      <c r="M1986" t="n">
        <v>1.23</v>
      </c>
      <c r="N1986" t="n">
        <v>32.4</v>
      </c>
      <c r="O1986" t="s">
        <v>347</v>
      </c>
      <c r="P1986" t="s">
        <v>275</v>
      </c>
      <c r="Q1986" t="s">
        <v>275</v>
      </c>
      <c r="R1986" t="s">
        <v>255</v>
      </c>
      <c r="S1986" t="s">
        <v>251</v>
      </c>
      <c r="T1986" t="n">
        <v>5</v>
      </c>
    </row>
    <row r="1987" spans="1:20">
      <c r="A1987" s="1" t="n">
        <v>38077</v>
      </c>
      <c r="B1987" t="s">
        <v>347</v>
      </c>
      <c r="C1987" t="n">
        <v>3</v>
      </c>
      <c r="D1987" t="n">
        <v>20</v>
      </c>
      <c r="E1987" t="s">
        <v>249</v>
      </c>
      <c r="F1987" t="n">
        <v>3201</v>
      </c>
      <c r="G1987" t="s">
        <v>250</v>
      </c>
      <c r="H1987" t="s">
        <v>251</v>
      </c>
      <c r="I1987" t="n">
        <v>5</v>
      </c>
      <c r="J1987" t="n">
        <v>945</v>
      </c>
      <c r="K1987" t="s">
        <v>304</v>
      </c>
      <c r="L1987" t="n">
        <v>451</v>
      </c>
      <c r="M1987" t="n">
        <v>0.04</v>
      </c>
      <c r="N1987" t="n">
        <v>38</v>
      </c>
      <c r="O1987" t="s">
        <v>347</v>
      </c>
      <c r="P1987" t="s">
        <v>275</v>
      </c>
      <c r="Q1987" t="s">
        <v>275</v>
      </c>
      <c r="R1987" t="s">
        <v>255</v>
      </c>
      <c r="S1987" t="s">
        <v>251</v>
      </c>
      <c r="T1987" t="n">
        <v>5</v>
      </c>
    </row>
    <row r="1988" spans="1:20">
      <c r="A1988" s="1" t="n">
        <v>38077</v>
      </c>
      <c r="B1988" t="s">
        <v>347</v>
      </c>
      <c r="C1988" t="n">
        <v>4</v>
      </c>
      <c r="D1988" t="n">
        <v>20</v>
      </c>
      <c r="E1988" t="s">
        <v>249</v>
      </c>
      <c r="F1988" t="n">
        <v>3201</v>
      </c>
      <c r="G1988" t="s">
        <v>250</v>
      </c>
      <c r="H1988" t="s">
        <v>251</v>
      </c>
      <c r="I1988" t="n">
        <v>5</v>
      </c>
      <c r="J1988" t="n">
        <v>160</v>
      </c>
      <c r="K1988" t="s">
        <v>280</v>
      </c>
      <c r="L1988" t="n">
        <v>680</v>
      </c>
      <c r="M1988" t="n">
        <v>0.1</v>
      </c>
      <c r="N1988" t="n">
        <v>48.8</v>
      </c>
      <c r="O1988" t="s">
        <v>347</v>
      </c>
      <c r="P1988" t="s">
        <v>275</v>
      </c>
      <c r="Q1988" t="s">
        <v>275</v>
      </c>
      <c r="R1988" t="s">
        <v>255</v>
      </c>
      <c r="S1988" t="s">
        <v>251</v>
      </c>
      <c r="T1988" t="n">
        <v>5</v>
      </c>
    </row>
    <row r="1989" spans="1:20">
      <c r="A1989" s="1" t="n">
        <v>38107</v>
      </c>
      <c r="B1989" t="s">
        <v>344</v>
      </c>
      <c r="C1989" t="n">
        <v>50</v>
      </c>
      <c r="D1989" t="n">
        <v>20</v>
      </c>
      <c r="E1989" t="s">
        <v>249</v>
      </c>
      <c r="F1989" t="n">
        <v>3201</v>
      </c>
      <c r="G1989" t="s">
        <v>250</v>
      </c>
      <c r="H1989" t="s">
        <v>251</v>
      </c>
      <c r="I1989" t="n">
        <v>5</v>
      </c>
      <c r="J1989" t="n">
        <v>280</v>
      </c>
      <c r="K1989" t="s">
        <v>273</v>
      </c>
      <c r="L1989" t="n">
        <v>210</v>
      </c>
      <c r="M1989" t="n">
        <v>0.24</v>
      </c>
      <c r="N1989" t="n">
        <v>16.3</v>
      </c>
      <c r="O1989" t="s">
        <v>345</v>
      </c>
      <c r="P1989" t="s">
        <v>254</v>
      </c>
      <c r="Q1989" t="s">
        <v>254</v>
      </c>
      <c r="R1989" t="s">
        <v>255</v>
      </c>
      <c r="S1989" t="s">
        <v>251</v>
      </c>
      <c r="T1989" t="n">
        <v>5</v>
      </c>
    </row>
    <row r="1990" spans="1:20">
      <c r="A1990" s="1" t="n">
        <v>38107</v>
      </c>
      <c r="B1990" t="s">
        <v>344</v>
      </c>
      <c r="C1990" t="n">
        <v>51</v>
      </c>
      <c r="D1990" t="n">
        <v>20</v>
      </c>
      <c r="E1990" t="s">
        <v>249</v>
      </c>
      <c r="F1990" t="n">
        <v>3201</v>
      </c>
      <c r="G1990" t="s">
        <v>250</v>
      </c>
      <c r="H1990" t="s">
        <v>251</v>
      </c>
      <c r="I1990" t="n">
        <v>5</v>
      </c>
      <c r="J1990" t="n">
        <v>458</v>
      </c>
      <c r="K1990" t="s">
        <v>252</v>
      </c>
      <c r="L1990" t="n">
        <v>300</v>
      </c>
      <c r="M1990" t="n">
        <v>0.09</v>
      </c>
      <c r="N1990" t="n">
        <v>33.8</v>
      </c>
      <c r="O1990" t="s">
        <v>345</v>
      </c>
      <c r="P1990" t="s">
        <v>254</v>
      </c>
      <c r="Q1990" t="s">
        <v>254</v>
      </c>
      <c r="R1990" t="s">
        <v>255</v>
      </c>
      <c r="S1990" t="s">
        <v>251</v>
      </c>
      <c r="T1990" t="n">
        <v>5</v>
      </c>
    </row>
    <row r="1991" spans="1:20">
      <c r="A1991" s="1" t="n">
        <v>38107</v>
      </c>
      <c r="B1991" t="s">
        <v>344</v>
      </c>
      <c r="C1991" t="n">
        <v>52</v>
      </c>
      <c r="D1991" t="n">
        <v>20</v>
      </c>
      <c r="E1991" t="s">
        <v>249</v>
      </c>
      <c r="F1991" t="n">
        <v>3201</v>
      </c>
      <c r="G1991" t="s">
        <v>250</v>
      </c>
      <c r="H1991" t="s">
        <v>251</v>
      </c>
      <c r="I1991" t="n">
        <v>5</v>
      </c>
      <c r="J1991" t="n">
        <v>458</v>
      </c>
      <c r="K1991" t="s">
        <v>252</v>
      </c>
      <c r="L1991" t="n">
        <v>147</v>
      </c>
      <c r="M1991" t="n">
        <v>0.09</v>
      </c>
      <c r="N1991" t="n">
        <v>33.9</v>
      </c>
      <c r="O1991" t="s">
        <v>345</v>
      </c>
      <c r="P1991" t="s">
        <v>254</v>
      </c>
      <c r="Q1991" t="s">
        <v>254</v>
      </c>
      <c r="R1991" t="s">
        <v>255</v>
      </c>
      <c r="S1991" t="s">
        <v>251</v>
      </c>
      <c r="T1991" t="n">
        <v>5</v>
      </c>
    </row>
    <row r="1992" spans="1:20">
      <c r="A1992" s="1" t="n">
        <v>38107</v>
      </c>
      <c r="B1992" t="s">
        <v>344</v>
      </c>
      <c r="C1992" t="n">
        <v>53</v>
      </c>
      <c r="D1992" t="n">
        <v>20</v>
      </c>
      <c r="E1992" t="s">
        <v>249</v>
      </c>
      <c r="F1992" t="n">
        <v>3201</v>
      </c>
      <c r="G1992" t="s">
        <v>250</v>
      </c>
      <c r="H1992" t="s">
        <v>251</v>
      </c>
      <c r="I1992" t="n">
        <v>5</v>
      </c>
      <c r="J1992" t="n">
        <v>945</v>
      </c>
      <c r="K1992" t="s">
        <v>304</v>
      </c>
      <c r="L1992" t="n">
        <v>397</v>
      </c>
      <c r="M1992" t="n">
        <v>0.07000000000000001</v>
      </c>
      <c r="N1992" t="n">
        <v>39.2</v>
      </c>
      <c r="O1992" t="s">
        <v>345</v>
      </c>
      <c r="P1992" t="s">
        <v>254</v>
      </c>
      <c r="Q1992" t="s">
        <v>254</v>
      </c>
      <c r="R1992" t="s">
        <v>255</v>
      </c>
      <c r="S1992" t="s">
        <v>251</v>
      </c>
      <c r="T1992" t="n">
        <v>5</v>
      </c>
    </row>
    <row r="1993" spans="1:20">
      <c r="A1993" s="1" t="n">
        <v>38107</v>
      </c>
      <c r="B1993" t="s">
        <v>344</v>
      </c>
      <c r="C1993" t="n">
        <v>54</v>
      </c>
      <c r="D1993" t="n">
        <v>20</v>
      </c>
      <c r="E1993" t="s">
        <v>249</v>
      </c>
      <c r="F1993" t="n">
        <v>3201</v>
      </c>
      <c r="G1993" t="s">
        <v>250</v>
      </c>
      <c r="H1993" t="s">
        <v>251</v>
      </c>
      <c r="I1993" t="n">
        <v>5</v>
      </c>
      <c r="J1993" t="n">
        <v>945</v>
      </c>
      <c r="K1993" t="s">
        <v>304</v>
      </c>
      <c r="L1993" t="n">
        <v>342</v>
      </c>
      <c r="M1993" t="n">
        <v>0.03</v>
      </c>
      <c r="N1993" t="n">
        <v>39.9</v>
      </c>
      <c r="O1993" t="s">
        <v>345</v>
      </c>
      <c r="P1993" t="s">
        <v>254</v>
      </c>
      <c r="Q1993" t="s">
        <v>254</v>
      </c>
      <c r="R1993" t="s">
        <v>255</v>
      </c>
      <c r="S1993" t="s">
        <v>251</v>
      </c>
      <c r="T1993" t="n">
        <v>5</v>
      </c>
    </row>
    <row r="1994" spans="1:20">
      <c r="A1994" s="1" t="n">
        <v>38107</v>
      </c>
      <c r="B1994" t="s">
        <v>347</v>
      </c>
      <c r="C1994" t="n">
        <v>1</v>
      </c>
      <c r="D1994" t="n">
        <v>20</v>
      </c>
      <c r="E1994" t="s">
        <v>249</v>
      </c>
      <c r="F1994" t="n">
        <v>3201</v>
      </c>
      <c r="G1994" t="s">
        <v>250</v>
      </c>
      <c r="H1994" t="s">
        <v>251</v>
      </c>
      <c r="I1994" t="n">
        <v>5</v>
      </c>
      <c r="J1994" t="n">
        <v>458</v>
      </c>
      <c r="K1994" t="s">
        <v>252</v>
      </c>
      <c r="L1994" t="n">
        <v>349</v>
      </c>
      <c r="M1994" t="n">
        <v>0.22</v>
      </c>
      <c r="N1994" t="n">
        <v>20.2</v>
      </c>
      <c r="O1994" t="s">
        <v>347</v>
      </c>
      <c r="P1994" t="s">
        <v>275</v>
      </c>
      <c r="Q1994" t="s">
        <v>275</v>
      </c>
      <c r="R1994" t="s">
        <v>255</v>
      </c>
      <c r="S1994" t="s">
        <v>251</v>
      </c>
      <c r="T1994" t="n">
        <v>5</v>
      </c>
    </row>
    <row r="1995" spans="1:20">
      <c r="A1995" s="1" t="n">
        <v>38107</v>
      </c>
      <c r="B1995" t="s">
        <v>347</v>
      </c>
      <c r="C1995" t="n">
        <v>2</v>
      </c>
      <c r="D1995" t="n">
        <v>20</v>
      </c>
      <c r="E1995" t="s">
        <v>249</v>
      </c>
      <c r="F1995" t="n">
        <v>3201</v>
      </c>
      <c r="G1995" t="s">
        <v>250</v>
      </c>
      <c r="H1995" t="s">
        <v>251</v>
      </c>
      <c r="I1995" t="n">
        <v>5</v>
      </c>
      <c r="J1995" t="n">
        <v>232</v>
      </c>
      <c r="K1995" t="s">
        <v>288</v>
      </c>
      <c r="L1995" t="n">
        <v>312</v>
      </c>
      <c r="M1995" t="n">
        <v>0.06</v>
      </c>
      <c r="N1995" t="n">
        <v>41.6</v>
      </c>
      <c r="O1995" t="s">
        <v>347</v>
      </c>
      <c r="P1995" t="s">
        <v>275</v>
      </c>
      <c r="Q1995" t="s">
        <v>275</v>
      </c>
      <c r="R1995" t="s">
        <v>255</v>
      </c>
      <c r="S1995" t="s">
        <v>251</v>
      </c>
      <c r="T1995" t="n">
        <v>5</v>
      </c>
    </row>
    <row r="1996" spans="1:20">
      <c r="A1996" s="1" t="n">
        <v>38107</v>
      </c>
      <c r="B1996" t="s">
        <v>347</v>
      </c>
      <c r="C1996" t="n">
        <v>3</v>
      </c>
      <c r="D1996" t="n">
        <v>20</v>
      </c>
      <c r="E1996" t="s">
        <v>249</v>
      </c>
      <c r="F1996" t="n">
        <v>3201</v>
      </c>
      <c r="G1996" t="s">
        <v>250</v>
      </c>
      <c r="H1996" t="s">
        <v>251</v>
      </c>
      <c r="I1996" t="n">
        <v>5</v>
      </c>
      <c r="J1996" t="n">
        <v>232</v>
      </c>
      <c r="K1996" t="s">
        <v>288</v>
      </c>
      <c r="L1996" t="n">
        <v>340</v>
      </c>
      <c r="M1996" t="n">
        <v>0.08</v>
      </c>
      <c r="N1996" t="n">
        <v>36.8</v>
      </c>
      <c r="O1996" t="s">
        <v>347</v>
      </c>
      <c r="P1996" t="s">
        <v>275</v>
      </c>
      <c r="Q1996" t="s">
        <v>275</v>
      </c>
      <c r="R1996" t="s">
        <v>255</v>
      </c>
      <c r="S1996" t="s">
        <v>251</v>
      </c>
      <c r="T1996" t="n">
        <v>5</v>
      </c>
    </row>
    <row r="1997" spans="1:20">
      <c r="A1997" s="1" t="n">
        <v>38107</v>
      </c>
      <c r="B1997" t="s">
        <v>347</v>
      </c>
      <c r="C1997" t="n">
        <v>4</v>
      </c>
      <c r="D1997" t="n">
        <v>20</v>
      </c>
      <c r="E1997" t="s">
        <v>249</v>
      </c>
      <c r="F1997" t="n">
        <v>3201</v>
      </c>
      <c r="G1997" t="s">
        <v>250</v>
      </c>
      <c r="H1997" t="s">
        <v>251</v>
      </c>
      <c r="I1997" t="n">
        <v>5</v>
      </c>
      <c r="J1997" t="n">
        <v>458</v>
      </c>
      <c r="K1997" t="s">
        <v>252</v>
      </c>
      <c r="L1997" t="n">
        <v>334</v>
      </c>
      <c r="M1997" t="n">
        <v>0.21</v>
      </c>
      <c r="N1997" t="n">
        <v>20.2</v>
      </c>
      <c r="O1997" t="s">
        <v>347</v>
      </c>
      <c r="P1997" t="s">
        <v>275</v>
      </c>
      <c r="Q1997" t="s">
        <v>275</v>
      </c>
      <c r="R1997" t="s">
        <v>255</v>
      </c>
      <c r="S1997" t="s">
        <v>251</v>
      </c>
      <c r="T1997" t="n">
        <v>5</v>
      </c>
    </row>
    <row r="1998" spans="1:20">
      <c r="A1998" s="1" t="n">
        <v>38107</v>
      </c>
      <c r="B1998" t="s">
        <v>347</v>
      </c>
      <c r="C1998" t="n">
        <v>5</v>
      </c>
      <c r="D1998" t="n">
        <v>20</v>
      </c>
      <c r="E1998" t="s">
        <v>249</v>
      </c>
      <c r="F1998" t="n">
        <v>3201</v>
      </c>
      <c r="G1998" t="s">
        <v>250</v>
      </c>
      <c r="H1998" t="s">
        <v>251</v>
      </c>
      <c r="I1998" t="n">
        <v>5</v>
      </c>
      <c r="J1998" t="n">
        <v>747</v>
      </c>
      <c r="K1998" t="s">
        <v>325</v>
      </c>
      <c r="L1998" t="n">
        <v>149</v>
      </c>
      <c r="M1998" t="n">
        <v>2.04</v>
      </c>
      <c r="N1998" t="n">
        <v>33.2</v>
      </c>
      <c r="O1998" t="s">
        <v>347</v>
      </c>
      <c r="P1998" t="s">
        <v>275</v>
      </c>
      <c r="Q1998" t="s">
        <v>275</v>
      </c>
      <c r="R1998" t="s">
        <v>255</v>
      </c>
      <c r="S1998" t="s">
        <v>251</v>
      </c>
      <c r="T1998" t="n">
        <v>5</v>
      </c>
    </row>
    <row r="1999" spans="1:20">
      <c r="A1999" s="1" t="n">
        <v>38107</v>
      </c>
      <c r="B1999" t="s">
        <v>347</v>
      </c>
      <c r="C1999" t="n">
        <v>6</v>
      </c>
      <c r="D1999" t="n">
        <v>20</v>
      </c>
      <c r="E1999" t="s">
        <v>249</v>
      </c>
      <c r="F1999" t="n">
        <v>3201</v>
      </c>
      <c r="G1999" t="s">
        <v>250</v>
      </c>
      <c r="H1999" t="s">
        <v>251</v>
      </c>
      <c r="I1999" t="n">
        <v>5</v>
      </c>
      <c r="J1999" t="n">
        <v>910</v>
      </c>
      <c r="K1999" t="s">
        <v>340</v>
      </c>
      <c r="L1999" t="n">
        <v>876</v>
      </c>
      <c r="M1999" t="n">
        <v>0.85</v>
      </c>
      <c r="N1999" t="n">
        <v>39.5</v>
      </c>
      <c r="O1999" t="s">
        <v>347</v>
      </c>
      <c r="P1999" t="s">
        <v>275</v>
      </c>
      <c r="Q1999" t="s">
        <v>275</v>
      </c>
      <c r="R1999" t="s">
        <v>255</v>
      </c>
      <c r="S1999" t="s">
        <v>251</v>
      </c>
      <c r="T1999" t="n">
        <v>5</v>
      </c>
    </row>
    <row r="2000" spans="1:20">
      <c r="A2000" s="1" t="n">
        <v>38107</v>
      </c>
      <c r="B2000" t="s">
        <v>347</v>
      </c>
      <c r="C2000" t="n">
        <v>7</v>
      </c>
      <c r="D2000" t="n">
        <v>20</v>
      </c>
      <c r="E2000" t="s">
        <v>249</v>
      </c>
      <c r="F2000" t="n">
        <v>3201</v>
      </c>
      <c r="G2000" t="s">
        <v>250</v>
      </c>
      <c r="H2000" t="s">
        <v>251</v>
      </c>
      <c r="I2000" t="n">
        <v>5</v>
      </c>
      <c r="J2000" t="n">
        <v>458</v>
      </c>
      <c r="K2000" t="s">
        <v>252</v>
      </c>
      <c r="L2000" t="n">
        <v>172</v>
      </c>
      <c r="M2000" t="n">
        <v>0.22</v>
      </c>
      <c r="N2000" t="n">
        <v>20.2</v>
      </c>
      <c r="O2000" t="s">
        <v>347</v>
      </c>
      <c r="P2000" t="s">
        <v>275</v>
      </c>
      <c r="Q2000" t="s">
        <v>275</v>
      </c>
      <c r="R2000" t="s">
        <v>255</v>
      </c>
      <c r="S2000" t="s">
        <v>251</v>
      </c>
      <c r="T2000" t="n">
        <v>5</v>
      </c>
    </row>
    <row r="2001" spans="1:20">
      <c r="A2001" s="1" t="n">
        <v>38107</v>
      </c>
      <c r="B2001" t="s">
        <v>347</v>
      </c>
      <c r="C2001" t="n">
        <v>8</v>
      </c>
      <c r="D2001" t="n">
        <v>20</v>
      </c>
      <c r="E2001" t="s">
        <v>249</v>
      </c>
      <c r="F2001" t="n">
        <v>3201</v>
      </c>
      <c r="G2001" t="s">
        <v>250</v>
      </c>
      <c r="H2001" t="s">
        <v>251</v>
      </c>
      <c r="I2001" t="n">
        <v>5</v>
      </c>
      <c r="J2001" t="n">
        <v>232</v>
      </c>
      <c r="K2001" t="s">
        <v>288</v>
      </c>
      <c r="L2001" t="n">
        <v>300</v>
      </c>
      <c r="M2001" t="n">
        <v>0.06</v>
      </c>
      <c r="N2001" t="n">
        <v>41.5</v>
      </c>
      <c r="O2001" t="s">
        <v>347</v>
      </c>
      <c r="P2001" t="s">
        <v>275</v>
      </c>
      <c r="Q2001" t="s">
        <v>275</v>
      </c>
      <c r="R2001" t="s">
        <v>255</v>
      </c>
      <c r="S2001" t="s">
        <v>251</v>
      </c>
      <c r="T2001" t="n">
        <v>5</v>
      </c>
    </row>
    <row r="2002" spans="1:20">
      <c r="A2002" s="1" t="n">
        <v>38138</v>
      </c>
      <c r="B2002" t="s">
        <v>344</v>
      </c>
      <c r="C2002" t="n">
        <v>54</v>
      </c>
      <c r="D2002" t="n">
        <v>20</v>
      </c>
      <c r="E2002" t="s">
        <v>249</v>
      </c>
      <c r="F2002" t="n">
        <v>3201</v>
      </c>
      <c r="G2002" t="s">
        <v>250</v>
      </c>
      <c r="H2002" t="s">
        <v>251</v>
      </c>
      <c r="I2002" t="n">
        <v>5</v>
      </c>
      <c r="J2002" t="n">
        <v>458</v>
      </c>
      <c r="K2002" t="s">
        <v>252</v>
      </c>
      <c r="L2002" t="n">
        <v>490</v>
      </c>
      <c r="M2002" t="n">
        <v>0.09</v>
      </c>
      <c r="N2002" t="n">
        <v>33.8</v>
      </c>
      <c r="O2002" t="s">
        <v>345</v>
      </c>
      <c r="P2002" t="s">
        <v>254</v>
      </c>
      <c r="Q2002" t="s">
        <v>254</v>
      </c>
      <c r="R2002" t="s">
        <v>255</v>
      </c>
      <c r="S2002" t="s">
        <v>251</v>
      </c>
      <c r="T2002" t="n">
        <v>5</v>
      </c>
    </row>
    <row r="2003" spans="1:20">
      <c r="A2003" s="1" t="n">
        <v>38138</v>
      </c>
      <c r="B2003" t="s">
        <v>344</v>
      </c>
      <c r="C2003" t="n">
        <v>55</v>
      </c>
      <c r="D2003" t="n">
        <v>20</v>
      </c>
      <c r="E2003" t="s">
        <v>249</v>
      </c>
      <c r="F2003" t="n">
        <v>3201</v>
      </c>
      <c r="G2003" t="s">
        <v>250</v>
      </c>
      <c r="H2003" t="s">
        <v>251</v>
      </c>
      <c r="I2003" t="n">
        <v>5</v>
      </c>
      <c r="J2003" t="n">
        <v>280</v>
      </c>
      <c r="K2003" t="s">
        <v>273</v>
      </c>
      <c r="L2003" t="n">
        <v>204</v>
      </c>
      <c r="M2003" t="n">
        <v>0.24</v>
      </c>
      <c r="N2003" t="n">
        <v>16.2</v>
      </c>
      <c r="O2003" t="s">
        <v>345</v>
      </c>
      <c r="P2003" t="s">
        <v>254</v>
      </c>
      <c r="Q2003" t="s">
        <v>254</v>
      </c>
      <c r="R2003" t="s">
        <v>255</v>
      </c>
      <c r="S2003" t="s">
        <v>251</v>
      </c>
      <c r="T2003" t="n">
        <v>5</v>
      </c>
    </row>
    <row r="2004" spans="1:20">
      <c r="A2004" s="1" t="n">
        <v>38138</v>
      </c>
      <c r="B2004" t="s">
        <v>344</v>
      </c>
      <c r="C2004" t="n">
        <v>56</v>
      </c>
      <c r="D2004" t="n">
        <v>20</v>
      </c>
      <c r="E2004" t="s">
        <v>249</v>
      </c>
      <c r="F2004" t="n">
        <v>3201</v>
      </c>
      <c r="G2004" t="s">
        <v>250</v>
      </c>
      <c r="H2004" t="s">
        <v>251</v>
      </c>
      <c r="I2004" t="n">
        <v>5</v>
      </c>
      <c r="J2004" t="n">
        <v>458</v>
      </c>
      <c r="K2004" t="s">
        <v>252</v>
      </c>
      <c r="L2004" t="n">
        <v>447</v>
      </c>
      <c r="M2004" t="n">
        <v>0.09</v>
      </c>
      <c r="N2004" t="n">
        <v>33.8</v>
      </c>
      <c r="O2004" t="s">
        <v>345</v>
      </c>
      <c r="P2004" t="s">
        <v>254</v>
      </c>
      <c r="Q2004" t="s">
        <v>254</v>
      </c>
      <c r="R2004" t="s">
        <v>255</v>
      </c>
      <c r="S2004" t="s">
        <v>251</v>
      </c>
      <c r="T2004" t="n">
        <v>5</v>
      </c>
    </row>
    <row r="2005" spans="1:20">
      <c r="A2005" s="1" t="n">
        <v>38138</v>
      </c>
      <c r="B2005" t="s">
        <v>344</v>
      </c>
      <c r="C2005" t="n">
        <v>57</v>
      </c>
      <c r="D2005" t="n">
        <v>20</v>
      </c>
      <c r="E2005" t="s">
        <v>249</v>
      </c>
      <c r="F2005" t="n">
        <v>3201</v>
      </c>
      <c r="G2005" t="s">
        <v>250</v>
      </c>
      <c r="H2005" t="s">
        <v>251</v>
      </c>
      <c r="I2005" t="n">
        <v>5</v>
      </c>
      <c r="J2005" t="n">
        <v>458</v>
      </c>
      <c r="K2005" t="s">
        <v>252</v>
      </c>
      <c r="L2005" t="n">
        <v>150</v>
      </c>
      <c r="M2005" t="n">
        <v>0.09</v>
      </c>
      <c r="N2005" t="n">
        <v>33.8</v>
      </c>
      <c r="O2005" t="s">
        <v>345</v>
      </c>
      <c r="P2005" t="s">
        <v>254</v>
      </c>
      <c r="Q2005" t="s">
        <v>254</v>
      </c>
      <c r="R2005" t="s">
        <v>255</v>
      </c>
      <c r="S2005" t="s">
        <v>251</v>
      </c>
      <c r="T2005" t="n">
        <v>5</v>
      </c>
    </row>
    <row r="2006" spans="1:20">
      <c r="A2006" s="1" t="n">
        <v>38138</v>
      </c>
      <c r="B2006" t="s">
        <v>344</v>
      </c>
      <c r="C2006" t="n">
        <v>58</v>
      </c>
      <c r="D2006" t="n">
        <v>20</v>
      </c>
      <c r="E2006" t="s">
        <v>249</v>
      </c>
      <c r="F2006" t="n">
        <v>3201</v>
      </c>
      <c r="G2006" t="s">
        <v>250</v>
      </c>
      <c r="H2006" t="s">
        <v>251</v>
      </c>
      <c r="I2006" t="n">
        <v>5</v>
      </c>
      <c r="J2006" t="n">
        <v>458</v>
      </c>
      <c r="K2006" t="s">
        <v>252</v>
      </c>
      <c r="L2006" t="n">
        <v>111</v>
      </c>
      <c r="M2006" t="n">
        <v>0.2</v>
      </c>
      <c r="N2006" t="n">
        <v>20.4</v>
      </c>
      <c r="O2006" t="s">
        <v>345</v>
      </c>
      <c r="P2006" t="s">
        <v>254</v>
      </c>
      <c r="Q2006" t="s">
        <v>254</v>
      </c>
      <c r="R2006" t="s">
        <v>255</v>
      </c>
      <c r="S2006" t="s">
        <v>251</v>
      </c>
      <c r="T2006" t="n">
        <v>5</v>
      </c>
    </row>
    <row r="2007" spans="1:20">
      <c r="A2007" s="1" t="n">
        <v>38138</v>
      </c>
      <c r="B2007" t="s">
        <v>344</v>
      </c>
      <c r="C2007" t="n">
        <v>73</v>
      </c>
      <c r="D2007" t="n">
        <v>138</v>
      </c>
      <c r="E2007" t="s">
        <v>355</v>
      </c>
      <c r="F2007" t="n">
        <v>3201</v>
      </c>
      <c r="G2007" t="s">
        <v>250</v>
      </c>
      <c r="H2007" t="s">
        <v>251</v>
      </c>
      <c r="I2007" t="n">
        <v>5</v>
      </c>
      <c r="J2007" t="n">
        <v>515</v>
      </c>
      <c r="K2007" t="s">
        <v>261</v>
      </c>
      <c r="L2007" t="n">
        <v>50</v>
      </c>
      <c r="M2007" t="n">
        <v>0</v>
      </c>
      <c r="N2007" t="n">
        <v>0</v>
      </c>
      <c r="O2007" t="s">
        <v>345</v>
      </c>
      <c r="P2007" t="s">
        <v>254</v>
      </c>
      <c r="Q2007" t="s">
        <v>254</v>
      </c>
      <c r="R2007" t="s">
        <v>255</v>
      </c>
      <c r="S2007" t="s">
        <v>251</v>
      </c>
      <c r="T2007" t="n">
        <v>5</v>
      </c>
    </row>
    <row r="2008" spans="1:20">
      <c r="A2008" s="1" t="n">
        <v>38138</v>
      </c>
      <c r="B2008" t="s">
        <v>344</v>
      </c>
      <c r="C2008" t="n">
        <v>81</v>
      </c>
      <c r="D2008" t="n">
        <v>130</v>
      </c>
      <c r="E2008" t="s">
        <v>356</v>
      </c>
      <c r="F2008" t="n">
        <v>3201</v>
      </c>
      <c r="G2008" t="s">
        <v>250</v>
      </c>
      <c r="H2008" t="s">
        <v>251</v>
      </c>
      <c r="I2008" t="n">
        <v>5</v>
      </c>
      <c r="J2008" t="n">
        <v>515</v>
      </c>
      <c r="K2008" t="s">
        <v>261</v>
      </c>
      <c r="L2008" t="n">
        <v>1</v>
      </c>
      <c r="M2008" t="n">
        <v>0</v>
      </c>
      <c r="N2008" t="n">
        <v>0</v>
      </c>
    </row>
    <row r="2009" spans="1:20">
      <c r="A2009" s="1" t="n">
        <v>38138</v>
      </c>
      <c r="B2009" t="s">
        <v>348</v>
      </c>
      <c r="C2009" t="n">
        <v>1</v>
      </c>
      <c r="D2009" t="n">
        <v>216</v>
      </c>
      <c r="E2009" t="s">
        <v>286</v>
      </c>
      <c r="F2009" t="n">
        <v>3201</v>
      </c>
      <c r="G2009" t="s">
        <v>250</v>
      </c>
      <c r="H2009" t="s">
        <v>251</v>
      </c>
      <c r="I2009" t="n">
        <v>5</v>
      </c>
      <c r="J2009" t="n">
        <v>455</v>
      </c>
      <c r="K2009" t="s">
        <v>334</v>
      </c>
      <c r="L2009" t="n">
        <v>306</v>
      </c>
      <c r="M2009" t="n">
        <v>0</v>
      </c>
      <c r="N2009" t="n">
        <v>0</v>
      </c>
    </row>
    <row r="2010" spans="1:20">
      <c r="A2010" s="1" t="n">
        <v>38138</v>
      </c>
      <c r="B2010" t="s">
        <v>348</v>
      </c>
      <c r="C2010" t="n">
        <v>2</v>
      </c>
      <c r="D2010" t="n">
        <v>216</v>
      </c>
      <c r="E2010" t="s">
        <v>286</v>
      </c>
      <c r="F2010" t="n">
        <v>3201</v>
      </c>
      <c r="G2010" t="s">
        <v>250</v>
      </c>
      <c r="H2010" t="s">
        <v>251</v>
      </c>
      <c r="I2010" t="n">
        <v>5</v>
      </c>
      <c r="J2010" t="n">
        <v>862</v>
      </c>
      <c r="K2010" t="s">
        <v>342</v>
      </c>
      <c r="L2010" t="n">
        <v>52</v>
      </c>
      <c r="M2010" t="n">
        <v>0</v>
      </c>
      <c r="N2010" t="n">
        <v>0</v>
      </c>
    </row>
    <row r="2011" spans="1:20">
      <c r="A2011" s="1" t="n">
        <v>38138</v>
      </c>
      <c r="B2011" t="s">
        <v>348</v>
      </c>
      <c r="C2011" t="n">
        <v>3</v>
      </c>
      <c r="D2011" t="n">
        <v>213</v>
      </c>
      <c r="E2011" t="s">
        <v>256</v>
      </c>
      <c r="F2011" t="n">
        <v>3201</v>
      </c>
      <c r="G2011" t="s">
        <v>250</v>
      </c>
      <c r="H2011" t="s">
        <v>251</v>
      </c>
      <c r="I2011" t="n">
        <v>5</v>
      </c>
      <c r="J2011" t="n">
        <v>862</v>
      </c>
      <c r="K2011" t="s">
        <v>342</v>
      </c>
      <c r="L2011" t="n">
        <v>210</v>
      </c>
      <c r="M2011" t="n">
        <v>0</v>
      </c>
      <c r="N2011" t="n">
        <v>0</v>
      </c>
    </row>
    <row r="2012" spans="1:20">
      <c r="A2012" s="1" t="n">
        <v>38138</v>
      </c>
      <c r="B2012" t="s">
        <v>347</v>
      </c>
      <c r="C2012" t="n">
        <v>1</v>
      </c>
      <c r="D2012" t="n">
        <v>20</v>
      </c>
      <c r="E2012" t="s">
        <v>249</v>
      </c>
      <c r="F2012" t="n">
        <v>3201</v>
      </c>
      <c r="G2012" t="s">
        <v>250</v>
      </c>
      <c r="H2012" t="s">
        <v>251</v>
      </c>
      <c r="I2012" t="n">
        <v>5</v>
      </c>
      <c r="J2012" t="n">
        <v>888</v>
      </c>
      <c r="K2012" t="s">
        <v>295</v>
      </c>
      <c r="L2012" t="n">
        <v>723</v>
      </c>
      <c r="M2012" t="n">
        <v>1.22</v>
      </c>
      <c r="N2012" t="n">
        <v>32.9</v>
      </c>
      <c r="O2012" t="s">
        <v>347</v>
      </c>
      <c r="P2012" t="s">
        <v>275</v>
      </c>
      <c r="Q2012" t="s">
        <v>275</v>
      </c>
      <c r="R2012" t="s">
        <v>255</v>
      </c>
      <c r="S2012" t="s">
        <v>251</v>
      </c>
      <c r="T2012" t="n">
        <v>5</v>
      </c>
    </row>
    <row r="2013" spans="1:20">
      <c r="A2013" s="1" t="n">
        <v>38138</v>
      </c>
      <c r="B2013" t="s">
        <v>347</v>
      </c>
      <c r="C2013" t="n">
        <v>2</v>
      </c>
      <c r="D2013" t="n">
        <v>20</v>
      </c>
      <c r="E2013" t="s">
        <v>249</v>
      </c>
      <c r="F2013" t="n">
        <v>3201</v>
      </c>
      <c r="G2013" t="s">
        <v>250</v>
      </c>
      <c r="H2013" t="s">
        <v>251</v>
      </c>
      <c r="I2013" t="n">
        <v>5</v>
      </c>
      <c r="J2013" t="n">
        <v>160</v>
      </c>
      <c r="K2013" t="s">
        <v>280</v>
      </c>
      <c r="L2013" t="n">
        <v>614</v>
      </c>
      <c r="M2013" t="n">
        <v>0.09</v>
      </c>
      <c r="N2013" t="n">
        <v>49.2</v>
      </c>
      <c r="O2013" t="s">
        <v>347</v>
      </c>
      <c r="P2013" t="s">
        <v>275</v>
      </c>
      <c r="Q2013" t="s">
        <v>275</v>
      </c>
      <c r="R2013" t="s">
        <v>255</v>
      </c>
      <c r="S2013" t="s">
        <v>251</v>
      </c>
      <c r="T2013" t="n">
        <v>5</v>
      </c>
    </row>
    <row r="2014" spans="1:20">
      <c r="A2014" s="1" t="n">
        <v>38138</v>
      </c>
      <c r="B2014" t="s">
        <v>347</v>
      </c>
      <c r="C2014" t="n">
        <v>3</v>
      </c>
      <c r="D2014" t="n">
        <v>460</v>
      </c>
      <c r="E2014" t="s">
        <v>357</v>
      </c>
      <c r="F2014" t="n">
        <v>3201</v>
      </c>
      <c r="G2014" t="s">
        <v>250</v>
      </c>
      <c r="H2014" t="s">
        <v>251</v>
      </c>
      <c r="I2014" t="n">
        <v>5</v>
      </c>
      <c r="J2014" t="n">
        <v>515</v>
      </c>
      <c r="K2014" t="s">
        <v>261</v>
      </c>
      <c r="L2014" t="n">
        <v>228</v>
      </c>
      <c r="M2014" t="n">
        <v>0</v>
      </c>
      <c r="N2014" t="n">
        <v>0</v>
      </c>
    </row>
    <row r="2015" spans="1:20">
      <c r="A2015" s="1" t="n">
        <v>38168</v>
      </c>
      <c r="B2015" t="s">
        <v>344</v>
      </c>
      <c r="C2015" t="n">
        <v>61</v>
      </c>
      <c r="D2015" t="n">
        <v>20</v>
      </c>
      <c r="E2015" t="s">
        <v>249</v>
      </c>
      <c r="F2015" t="n">
        <v>3201</v>
      </c>
      <c r="G2015" t="s">
        <v>250</v>
      </c>
      <c r="H2015" t="s">
        <v>251</v>
      </c>
      <c r="I2015" t="n">
        <v>5</v>
      </c>
      <c r="J2015" t="n">
        <v>945</v>
      </c>
      <c r="K2015" t="s">
        <v>304</v>
      </c>
      <c r="L2015" t="n">
        <v>253</v>
      </c>
      <c r="M2015" t="n">
        <v>0.03</v>
      </c>
      <c r="N2015" t="n">
        <v>39.4</v>
      </c>
      <c r="O2015" t="s">
        <v>345</v>
      </c>
      <c r="P2015" t="s">
        <v>254</v>
      </c>
      <c r="Q2015" t="s">
        <v>254</v>
      </c>
      <c r="R2015" t="s">
        <v>255</v>
      </c>
      <c r="S2015" t="s">
        <v>251</v>
      </c>
      <c r="T2015" t="n">
        <v>5</v>
      </c>
    </row>
    <row r="2016" spans="1:20">
      <c r="A2016" s="1" t="n">
        <v>38168</v>
      </c>
      <c r="B2016" t="s">
        <v>344</v>
      </c>
      <c r="C2016" t="n">
        <v>62</v>
      </c>
      <c r="D2016" t="n">
        <v>20</v>
      </c>
      <c r="E2016" t="s">
        <v>249</v>
      </c>
      <c r="F2016" t="n">
        <v>3201</v>
      </c>
      <c r="G2016" t="s">
        <v>250</v>
      </c>
      <c r="H2016" t="s">
        <v>251</v>
      </c>
      <c r="I2016" t="n">
        <v>5</v>
      </c>
      <c r="J2016" t="n">
        <v>458</v>
      </c>
      <c r="K2016" t="s">
        <v>252</v>
      </c>
      <c r="L2016" t="n">
        <v>338</v>
      </c>
      <c r="M2016" t="n">
        <v>0.09</v>
      </c>
      <c r="N2016" t="n">
        <v>33.9</v>
      </c>
      <c r="O2016" t="s">
        <v>345</v>
      </c>
      <c r="P2016" t="s">
        <v>254</v>
      </c>
      <c r="Q2016" t="s">
        <v>254</v>
      </c>
      <c r="R2016" t="s">
        <v>255</v>
      </c>
      <c r="S2016" t="s">
        <v>251</v>
      </c>
      <c r="T2016" t="n">
        <v>5</v>
      </c>
    </row>
    <row r="2017" spans="1:20">
      <c r="A2017" s="1" t="n">
        <v>38168</v>
      </c>
      <c r="B2017" t="s">
        <v>344</v>
      </c>
      <c r="C2017" t="n">
        <v>63</v>
      </c>
      <c r="D2017" t="n">
        <v>20</v>
      </c>
      <c r="E2017" t="s">
        <v>249</v>
      </c>
      <c r="F2017" t="n">
        <v>3201</v>
      </c>
      <c r="G2017" t="s">
        <v>250</v>
      </c>
      <c r="H2017" t="s">
        <v>251</v>
      </c>
      <c r="I2017" t="n">
        <v>5</v>
      </c>
      <c r="J2017" t="n">
        <v>280</v>
      </c>
      <c r="K2017" t="s">
        <v>273</v>
      </c>
      <c r="L2017" t="n">
        <v>200</v>
      </c>
      <c r="M2017" t="n">
        <v>0.09</v>
      </c>
      <c r="N2017" t="n">
        <v>30.8</v>
      </c>
      <c r="O2017" t="s">
        <v>345</v>
      </c>
      <c r="P2017" t="s">
        <v>254</v>
      </c>
      <c r="Q2017" t="s">
        <v>254</v>
      </c>
      <c r="R2017" t="s">
        <v>255</v>
      </c>
      <c r="S2017" t="s">
        <v>251</v>
      </c>
      <c r="T2017" t="n">
        <v>5</v>
      </c>
    </row>
    <row r="2018" spans="1:20">
      <c r="A2018" s="1" t="n">
        <v>38168</v>
      </c>
      <c r="B2018" t="s">
        <v>344</v>
      </c>
      <c r="C2018" t="n">
        <v>64</v>
      </c>
      <c r="D2018" t="n">
        <v>20</v>
      </c>
      <c r="E2018" t="s">
        <v>249</v>
      </c>
      <c r="F2018" t="n">
        <v>3201</v>
      </c>
      <c r="G2018" t="s">
        <v>250</v>
      </c>
      <c r="H2018" t="s">
        <v>251</v>
      </c>
      <c r="I2018" t="n">
        <v>5</v>
      </c>
      <c r="J2018" t="n">
        <v>945</v>
      </c>
      <c r="K2018" t="s">
        <v>304</v>
      </c>
      <c r="L2018" t="n">
        <v>496</v>
      </c>
      <c r="M2018" t="n">
        <v>0.03</v>
      </c>
      <c r="N2018" t="n">
        <v>39.9</v>
      </c>
      <c r="O2018" t="s">
        <v>345</v>
      </c>
      <c r="P2018" t="s">
        <v>254</v>
      </c>
      <c r="Q2018" t="s">
        <v>254</v>
      </c>
      <c r="R2018" t="s">
        <v>255</v>
      </c>
      <c r="S2018" t="s">
        <v>251</v>
      </c>
      <c r="T2018" t="n">
        <v>5</v>
      </c>
    </row>
    <row r="2019" spans="1:20">
      <c r="A2019" s="1" t="n">
        <v>38168</v>
      </c>
      <c r="B2019" t="s">
        <v>344</v>
      </c>
      <c r="C2019" t="n">
        <v>65</v>
      </c>
      <c r="D2019" t="n">
        <v>20</v>
      </c>
      <c r="E2019" t="s">
        <v>249</v>
      </c>
      <c r="F2019" t="n">
        <v>3201</v>
      </c>
      <c r="G2019" t="s">
        <v>250</v>
      </c>
      <c r="H2019" t="s">
        <v>251</v>
      </c>
      <c r="I2019" t="n">
        <v>5</v>
      </c>
      <c r="J2019" t="n">
        <v>458</v>
      </c>
      <c r="K2019" t="s">
        <v>252</v>
      </c>
      <c r="L2019" t="n">
        <v>105</v>
      </c>
      <c r="M2019" t="n">
        <v>0.2</v>
      </c>
      <c r="N2019" t="n">
        <v>20.5</v>
      </c>
      <c r="O2019" t="s">
        <v>345</v>
      </c>
      <c r="P2019" t="s">
        <v>254</v>
      </c>
      <c r="Q2019" t="s">
        <v>254</v>
      </c>
      <c r="R2019" t="s">
        <v>255</v>
      </c>
      <c r="S2019" t="s">
        <v>251</v>
      </c>
      <c r="T2019" t="n">
        <v>5</v>
      </c>
    </row>
    <row r="2020" spans="1:20">
      <c r="A2020" s="1" t="n">
        <v>38168</v>
      </c>
      <c r="B2020" t="s">
        <v>347</v>
      </c>
      <c r="C2020" t="n">
        <v>1</v>
      </c>
      <c r="D2020" t="n">
        <v>20</v>
      </c>
      <c r="E2020" t="s">
        <v>249</v>
      </c>
      <c r="F2020" t="n">
        <v>3201</v>
      </c>
      <c r="G2020" t="s">
        <v>250</v>
      </c>
      <c r="H2020" t="s">
        <v>251</v>
      </c>
      <c r="I2020" t="n">
        <v>5</v>
      </c>
      <c r="J2020" t="n">
        <v>458</v>
      </c>
      <c r="K2020" t="s">
        <v>252</v>
      </c>
      <c r="L2020" t="n">
        <v>301</v>
      </c>
      <c r="M2020" t="n">
        <v>0.22</v>
      </c>
      <c r="N2020" t="n">
        <v>20.1</v>
      </c>
      <c r="O2020" t="s">
        <v>347</v>
      </c>
      <c r="P2020" t="s">
        <v>275</v>
      </c>
      <c r="Q2020" t="s">
        <v>275</v>
      </c>
      <c r="R2020" t="s">
        <v>255</v>
      </c>
      <c r="S2020" t="s">
        <v>251</v>
      </c>
      <c r="T2020" t="n">
        <v>5</v>
      </c>
    </row>
    <row r="2021" spans="1:20">
      <c r="A2021" s="1" t="n">
        <v>38168</v>
      </c>
      <c r="B2021" t="s">
        <v>347</v>
      </c>
      <c r="C2021" t="n">
        <v>2</v>
      </c>
      <c r="D2021" t="n">
        <v>20</v>
      </c>
      <c r="E2021" t="s">
        <v>249</v>
      </c>
      <c r="F2021" t="n">
        <v>3201</v>
      </c>
      <c r="G2021" t="s">
        <v>250</v>
      </c>
      <c r="H2021" t="s">
        <v>251</v>
      </c>
      <c r="I2021" t="n">
        <v>5</v>
      </c>
      <c r="J2021" t="n">
        <v>458</v>
      </c>
      <c r="K2021" t="s">
        <v>252</v>
      </c>
      <c r="L2021" t="n">
        <v>390</v>
      </c>
      <c r="M2021" t="n">
        <v>0.05</v>
      </c>
      <c r="N2021" t="n">
        <v>44.9</v>
      </c>
      <c r="O2021" t="s">
        <v>347</v>
      </c>
      <c r="P2021" t="s">
        <v>275</v>
      </c>
      <c r="Q2021" t="s">
        <v>275</v>
      </c>
      <c r="R2021" t="s">
        <v>255</v>
      </c>
      <c r="S2021" t="s">
        <v>251</v>
      </c>
      <c r="T2021" t="n">
        <v>5</v>
      </c>
    </row>
    <row r="2022" spans="1:20">
      <c r="A2022" s="1" t="n">
        <v>38168</v>
      </c>
      <c r="B2022" t="s">
        <v>347</v>
      </c>
      <c r="C2022" t="n">
        <v>3</v>
      </c>
      <c r="D2022" t="n">
        <v>20</v>
      </c>
      <c r="E2022" t="s">
        <v>249</v>
      </c>
      <c r="F2022" t="n">
        <v>3201</v>
      </c>
      <c r="G2022" t="s">
        <v>250</v>
      </c>
      <c r="H2022" t="s">
        <v>251</v>
      </c>
      <c r="I2022" t="n">
        <v>5</v>
      </c>
      <c r="J2022" t="n">
        <v>580</v>
      </c>
      <c r="K2022" t="s">
        <v>270</v>
      </c>
      <c r="L2022" t="n">
        <v>162</v>
      </c>
      <c r="M2022" t="n">
        <v>0.03</v>
      </c>
      <c r="N2022" t="n">
        <v>45.4</v>
      </c>
      <c r="O2022" t="s">
        <v>347</v>
      </c>
      <c r="P2022" t="s">
        <v>275</v>
      </c>
      <c r="Q2022" t="s">
        <v>275</v>
      </c>
      <c r="R2022" t="s">
        <v>255</v>
      </c>
      <c r="S2022" t="s">
        <v>251</v>
      </c>
      <c r="T2022" t="n">
        <v>5</v>
      </c>
    </row>
    <row r="2023" spans="1:20">
      <c r="A2023" s="1" t="n">
        <v>38168</v>
      </c>
      <c r="B2023" t="s">
        <v>347</v>
      </c>
      <c r="C2023" t="n">
        <v>4</v>
      </c>
      <c r="D2023" t="n">
        <v>20</v>
      </c>
      <c r="E2023" t="s">
        <v>249</v>
      </c>
      <c r="F2023" t="n">
        <v>3201</v>
      </c>
      <c r="G2023" t="s">
        <v>250</v>
      </c>
      <c r="H2023" t="s">
        <v>251</v>
      </c>
      <c r="I2023" t="n">
        <v>5</v>
      </c>
      <c r="J2023" t="n">
        <v>805</v>
      </c>
      <c r="K2023" t="s">
        <v>317</v>
      </c>
      <c r="L2023" t="n">
        <v>273</v>
      </c>
      <c r="M2023" t="n">
        <v>0.24</v>
      </c>
      <c r="N2023" t="n">
        <v>34.5</v>
      </c>
      <c r="O2023" t="s">
        <v>347</v>
      </c>
      <c r="P2023" t="s">
        <v>275</v>
      </c>
      <c r="Q2023" t="s">
        <v>275</v>
      </c>
      <c r="R2023" t="s">
        <v>255</v>
      </c>
      <c r="S2023" t="s">
        <v>251</v>
      </c>
      <c r="T2023" t="n">
        <v>5</v>
      </c>
    </row>
    <row r="2024" spans="1:20">
      <c r="A2024" s="1" t="n">
        <v>38168</v>
      </c>
      <c r="B2024" t="s">
        <v>347</v>
      </c>
      <c r="C2024" t="n">
        <v>5</v>
      </c>
      <c r="D2024" t="n">
        <v>20</v>
      </c>
      <c r="E2024" t="s">
        <v>249</v>
      </c>
      <c r="F2024" t="n">
        <v>3201</v>
      </c>
      <c r="G2024" t="s">
        <v>250</v>
      </c>
      <c r="H2024" t="s">
        <v>251</v>
      </c>
      <c r="I2024" t="n">
        <v>5</v>
      </c>
      <c r="J2024" t="n">
        <v>232</v>
      </c>
      <c r="K2024" t="s">
        <v>288</v>
      </c>
      <c r="L2024" t="n">
        <v>221</v>
      </c>
      <c r="M2024" t="n">
        <v>0.07000000000000001</v>
      </c>
      <c r="N2024" t="n">
        <v>38.9</v>
      </c>
      <c r="O2024" t="s">
        <v>347</v>
      </c>
      <c r="P2024" t="s">
        <v>275</v>
      </c>
      <c r="Q2024" t="s">
        <v>275</v>
      </c>
      <c r="R2024" t="s">
        <v>255</v>
      </c>
      <c r="S2024" t="s">
        <v>251</v>
      </c>
      <c r="T2024" t="n">
        <v>5</v>
      </c>
    </row>
    <row r="2025" spans="1:20">
      <c r="A2025" s="1" t="n">
        <v>38168</v>
      </c>
      <c r="B2025" t="s">
        <v>347</v>
      </c>
      <c r="C2025" t="n">
        <v>6</v>
      </c>
      <c r="D2025" t="n">
        <v>460</v>
      </c>
      <c r="E2025" t="s">
        <v>357</v>
      </c>
      <c r="F2025" t="n">
        <v>3201</v>
      </c>
      <c r="G2025" t="s">
        <v>250</v>
      </c>
      <c r="H2025" t="s">
        <v>251</v>
      </c>
      <c r="I2025" t="n">
        <v>5</v>
      </c>
      <c r="J2025" t="n">
        <v>785</v>
      </c>
      <c r="K2025" t="s">
        <v>281</v>
      </c>
      <c r="L2025" t="n">
        <v>178</v>
      </c>
      <c r="M2025" t="n">
        <v>0</v>
      </c>
      <c r="N2025" t="n">
        <v>0</v>
      </c>
    </row>
    <row r="2026" spans="1:20">
      <c r="A2026" s="1" t="n">
        <v>38199</v>
      </c>
      <c r="B2026" t="s">
        <v>344</v>
      </c>
      <c r="C2026" t="n">
        <v>60</v>
      </c>
      <c r="D2026" t="n">
        <v>20</v>
      </c>
      <c r="E2026" t="s">
        <v>249</v>
      </c>
      <c r="F2026" t="n">
        <v>3201</v>
      </c>
      <c r="G2026" t="s">
        <v>250</v>
      </c>
      <c r="H2026" t="s">
        <v>251</v>
      </c>
      <c r="I2026" t="n">
        <v>5</v>
      </c>
      <c r="J2026" t="n">
        <v>458</v>
      </c>
      <c r="K2026" t="s">
        <v>252</v>
      </c>
      <c r="L2026" t="n">
        <v>100</v>
      </c>
      <c r="M2026" t="n">
        <v>0.09</v>
      </c>
      <c r="N2026" t="n">
        <v>33.9</v>
      </c>
      <c r="O2026" t="s">
        <v>345</v>
      </c>
      <c r="P2026" t="s">
        <v>254</v>
      </c>
      <c r="Q2026" t="s">
        <v>254</v>
      </c>
      <c r="R2026" t="s">
        <v>255</v>
      </c>
      <c r="S2026" t="s">
        <v>251</v>
      </c>
      <c r="T2026" t="n">
        <v>5</v>
      </c>
    </row>
    <row r="2027" spans="1:20">
      <c r="A2027" s="1" t="n">
        <v>38199</v>
      </c>
      <c r="B2027" t="s">
        <v>344</v>
      </c>
      <c r="C2027" t="n">
        <v>61</v>
      </c>
      <c r="D2027" t="n">
        <v>20</v>
      </c>
      <c r="E2027" t="s">
        <v>249</v>
      </c>
      <c r="F2027" t="n">
        <v>3201</v>
      </c>
      <c r="G2027" t="s">
        <v>250</v>
      </c>
      <c r="H2027" t="s">
        <v>251</v>
      </c>
      <c r="I2027" t="n">
        <v>5</v>
      </c>
      <c r="J2027" t="n">
        <v>458</v>
      </c>
      <c r="K2027" t="s">
        <v>252</v>
      </c>
      <c r="L2027" t="n">
        <v>248</v>
      </c>
      <c r="M2027" t="n">
        <v>0.08</v>
      </c>
      <c r="N2027" t="n">
        <v>31.9</v>
      </c>
      <c r="O2027" t="s">
        <v>345</v>
      </c>
      <c r="P2027" t="s">
        <v>254</v>
      </c>
      <c r="Q2027" t="s">
        <v>254</v>
      </c>
      <c r="R2027" t="s">
        <v>255</v>
      </c>
      <c r="S2027" t="s">
        <v>251</v>
      </c>
      <c r="T2027" t="n">
        <v>5</v>
      </c>
    </row>
    <row r="2028" spans="1:20">
      <c r="A2028" s="1" t="n">
        <v>38199</v>
      </c>
      <c r="B2028" t="s">
        <v>344</v>
      </c>
      <c r="C2028" t="n">
        <v>62</v>
      </c>
      <c r="D2028" t="n">
        <v>20</v>
      </c>
      <c r="E2028" t="s">
        <v>249</v>
      </c>
      <c r="F2028" t="n">
        <v>3201</v>
      </c>
      <c r="G2028" t="s">
        <v>250</v>
      </c>
      <c r="H2028" t="s">
        <v>251</v>
      </c>
      <c r="I2028" t="n">
        <v>5</v>
      </c>
      <c r="J2028" t="n">
        <v>458</v>
      </c>
      <c r="K2028" t="s">
        <v>252</v>
      </c>
      <c r="L2028" t="n">
        <v>357</v>
      </c>
      <c r="M2028" t="n">
        <v>0.03</v>
      </c>
      <c r="N2028" t="n">
        <v>46.2</v>
      </c>
      <c r="O2028" t="s">
        <v>345</v>
      </c>
      <c r="P2028" t="s">
        <v>254</v>
      </c>
      <c r="Q2028" t="s">
        <v>254</v>
      </c>
      <c r="R2028" t="s">
        <v>255</v>
      </c>
      <c r="S2028" t="s">
        <v>251</v>
      </c>
      <c r="T2028" t="n">
        <v>5</v>
      </c>
    </row>
    <row r="2029" spans="1:20">
      <c r="A2029" s="1" t="n">
        <v>38199</v>
      </c>
      <c r="B2029" t="s">
        <v>344</v>
      </c>
      <c r="C2029" t="n">
        <v>63</v>
      </c>
      <c r="D2029" t="n">
        <v>20</v>
      </c>
      <c r="E2029" t="s">
        <v>249</v>
      </c>
      <c r="F2029" t="n">
        <v>3201</v>
      </c>
      <c r="G2029" t="s">
        <v>250</v>
      </c>
      <c r="H2029" t="s">
        <v>251</v>
      </c>
      <c r="I2029" t="n">
        <v>5</v>
      </c>
      <c r="J2029" t="n">
        <v>280</v>
      </c>
      <c r="K2029" t="s">
        <v>273</v>
      </c>
      <c r="L2029" t="n">
        <v>663</v>
      </c>
      <c r="M2029" t="n">
        <v>0.06</v>
      </c>
      <c r="N2029" t="n">
        <v>37.3</v>
      </c>
      <c r="O2029" t="s">
        <v>345</v>
      </c>
      <c r="P2029" t="s">
        <v>254</v>
      </c>
      <c r="Q2029" t="s">
        <v>254</v>
      </c>
      <c r="R2029" t="s">
        <v>255</v>
      </c>
      <c r="S2029" t="s">
        <v>251</v>
      </c>
      <c r="T2029" t="n">
        <v>5</v>
      </c>
    </row>
    <row r="2030" spans="1:20">
      <c r="A2030" s="1" t="n">
        <v>38199</v>
      </c>
      <c r="B2030" t="s">
        <v>344</v>
      </c>
      <c r="C2030" t="n">
        <v>85</v>
      </c>
      <c r="D2030" t="n">
        <v>130</v>
      </c>
      <c r="E2030" t="s">
        <v>356</v>
      </c>
      <c r="F2030" t="n">
        <v>3201</v>
      </c>
      <c r="G2030" t="s">
        <v>250</v>
      </c>
      <c r="H2030" t="s">
        <v>251</v>
      </c>
      <c r="I2030" t="n">
        <v>5</v>
      </c>
      <c r="J2030" t="n">
        <v>160</v>
      </c>
      <c r="K2030" t="s">
        <v>280</v>
      </c>
      <c r="L2030" t="n">
        <v>60</v>
      </c>
      <c r="M2030" t="n">
        <v>0</v>
      </c>
      <c r="N2030" t="n">
        <v>0</v>
      </c>
    </row>
    <row r="2031" spans="1:20">
      <c r="A2031" s="1" t="n">
        <v>38199</v>
      </c>
      <c r="B2031" t="s">
        <v>347</v>
      </c>
      <c r="C2031" t="n">
        <v>1</v>
      </c>
      <c r="D2031" t="n">
        <v>20</v>
      </c>
      <c r="E2031" t="s">
        <v>249</v>
      </c>
      <c r="F2031" t="n">
        <v>3201</v>
      </c>
      <c r="G2031" t="s">
        <v>250</v>
      </c>
      <c r="H2031" t="s">
        <v>251</v>
      </c>
      <c r="I2031" t="n">
        <v>5</v>
      </c>
      <c r="J2031" t="n">
        <v>160</v>
      </c>
      <c r="K2031" t="s">
        <v>280</v>
      </c>
      <c r="L2031" t="n">
        <v>248</v>
      </c>
      <c r="M2031" t="n">
        <v>0.09</v>
      </c>
      <c r="N2031" t="n">
        <v>51.3</v>
      </c>
      <c r="O2031" t="s">
        <v>347</v>
      </c>
      <c r="P2031" t="s">
        <v>275</v>
      </c>
      <c r="Q2031" t="s">
        <v>275</v>
      </c>
      <c r="R2031" t="s">
        <v>255</v>
      </c>
      <c r="S2031" t="s">
        <v>251</v>
      </c>
      <c r="T2031" t="n">
        <v>5</v>
      </c>
    </row>
    <row r="2032" spans="1:20">
      <c r="A2032" s="1" t="n">
        <v>38199</v>
      </c>
      <c r="B2032" t="s">
        <v>347</v>
      </c>
      <c r="C2032" t="n">
        <v>2</v>
      </c>
      <c r="D2032" t="n">
        <v>20</v>
      </c>
      <c r="E2032" t="s">
        <v>249</v>
      </c>
      <c r="F2032" t="n">
        <v>3201</v>
      </c>
      <c r="G2032" t="s">
        <v>250</v>
      </c>
      <c r="H2032" t="s">
        <v>251</v>
      </c>
      <c r="I2032" t="n">
        <v>5</v>
      </c>
      <c r="J2032" t="n">
        <v>458</v>
      </c>
      <c r="K2032" t="s">
        <v>252</v>
      </c>
      <c r="L2032" t="n">
        <v>82</v>
      </c>
      <c r="M2032" t="n">
        <v>0.22</v>
      </c>
      <c r="N2032" t="n">
        <v>20.7</v>
      </c>
      <c r="O2032" t="s">
        <v>347</v>
      </c>
      <c r="P2032" t="s">
        <v>275</v>
      </c>
      <c r="Q2032" t="s">
        <v>275</v>
      </c>
      <c r="R2032" t="s">
        <v>255</v>
      </c>
      <c r="S2032" t="s">
        <v>251</v>
      </c>
      <c r="T2032" t="n">
        <v>5</v>
      </c>
    </row>
    <row r="2033" spans="1:20">
      <c r="A2033" s="1" t="n">
        <v>38199</v>
      </c>
      <c r="B2033" t="s">
        <v>347</v>
      </c>
      <c r="C2033" t="n">
        <v>3</v>
      </c>
      <c r="D2033" t="n">
        <v>20</v>
      </c>
      <c r="E2033" t="s">
        <v>249</v>
      </c>
      <c r="F2033" t="n">
        <v>3201</v>
      </c>
      <c r="G2033" t="s">
        <v>250</v>
      </c>
      <c r="H2033" t="s">
        <v>251</v>
      </c>
      <c r="I2033" t="n">
        <v>5</v>
      </c>
      <c r="J2033" t="n">
        <v>458</v>
      </c>
      <c r="K2033" t="s">
        <v>252</v>
      </c>
      <c r="L2033" t="n">
        <v>272</v>
      </c>
      <c r="M2033" t="n">
        <v>0.11</v>
      </c>
      <c r="N2033" t="n">
        <v>33.8</v>
      </c>
      <c r="O2033" t="s">
        <v>347</v>
      </c>
      <c r="P2033" t="s">
        <v>275</v>
      </c>
      <c r="Q2033" t="s">
        <v>275</v>
      </c>
      <c r="R2033" t="s">
        <v>255</v>
      </c>
      <c r="S2033" t="s">
        <v>251</v>
      </c>
      <c r="T2033" t="n">
        <v>5</v>
      </c>
    </row>
    <row r="2034" spans="1:20">
      <c r="A2034" s="1" t="n">
        <v>38199</v>
      </c>
      <c r="B2034" t="s">
        <v>347</v>
      </c>
      <c r="C2034" t="n">
        <v>4</v>
      </c>
      <c r="D2034" t="n">
        <v>20</v>
      </c>
      <c r="E2034" t="s">
        <v>249</v>
      </c>
      <c r="F2034" t="n">
        <v>3201</v>
      </c>
      <c r="G2034" t="s">
        <v>250</v>
      </c>
      <c r="H2034" t="s">
        <v>251</v>
      </c>
      <c r="I2034" t="n">
        <v>5</v>
      </c>
      <c r="J2034" t="n">
        <v>580</v>
      </c>
      <c r="K2034" t="s">
        <v>270</v>
      </c>
      <c r="L2034" t="n">
        <v>350</v>
      </c>
      <c r="M2034" t="n">
        <v>0.07000000000000001</v>
      </c>
      <c r="N2034" t="n">
        <v>36.4</v>
      </c>
      <c r="O2034" t="s">
        <v>347</v>
      </c>
      <c r="P2034" t="s">
        <v>275</v>
      </c>
      <c r="Q2034" t="s">
        <v>275</v>
      </c>
      <c r="R2034" t="s">
        <v>255</v>
      </c>
      <c r="S2034" t="s">
        <v>251</v>
      </c>
      <c r="T2034" t="n">
        <v>5</v>
      </c>
    </row>
    <row r="2035" spans="1:20">
      <c r="A2035" s="1" t="n">
        <v>38199</v>
      </c>
      <c r="B2035" t="s">
        <v>347</v>
      </c>
      <c r="C2035" t="n">
        <v>5</v>
      </c>
      <c r="D2035" t="n">
        <v>20</v>
      </c>
      <c r="E2035" t="s">
        <v>249</v>
      </c>
      <c r="F2035" t="n">
        <v>3201</v>
      </c>
      <c r="G2035" t="s">
        <v>250</v>
      </c>
      <c r="H2035" t="s">
        <v>251</v>
      </c>
      <c r="I2035" t="n">
        <v>5</v>
      </c>
      <c r="J2035" t="n">
        <v>580</v>
      </c>
      <c r="K2035" t="s">
        <v>270</v>
      </c>
      <c r="L2035" t="n">
        <v>52</v>
      </c>
      <c r="M2035" t="n">
        <v>0.1</v>
      </c>
      <c r="N2035" t="n">
        <v>31</v>
      </c>
      <c r="O2035" t="s">
        <v>347</v>
      </c>
      <c r="P2035" t="s">
        <v>275</v>
      </c>
      <c r="Q2035" t="s">
        <v>275</v>
      </c>
      <c r="R2035" t="s">
        <v>255</v>
      </c>
      <c r="S2035" t="s">
        <v>251</v>
      </c>
      <c r="T2035" t="n">
        <v>5</v>
      </c>
    </row>
    <row r="2036" spans="1:20">
      <c r="A2036" s="1" t="n">
        <v>38199</v>
      </c>
      <c r="B2036" t="s">
        <v>347</v>
      </c>
      <c r="C2036" t="n">
        <v>6</v>
      </c>
      <c r="D2036" t="n">
        <v>20</v>
      </c>
      <c r="E2036" t="s">
        <v>249</v>
      </c>
      <c r="F2036" t="n">
        <v>3201</v>
      </c>
      <c r="G2036" t="s">
        <v>250</v>
      </c>
      <c r="H2036" t="s">
        <v>251</v>
      </c>
      <c r="I2036" t="n">
        <v>5</v>
      </c>
      <c r="J2036" t="n">
        <v>458</v>
      </c>
      <c r="K2036" t="s">
        <v>252</v>
      </c>
      <c r="L2036" t="n">
        <v>260</v>
      </c>
      <c r="M2036" t="n">
        <v>0.22</v>
      </c>
      <c r="N2036" t="n">
        <v>20.2</v>
      </c>
      <c r="O2036" t="s">
        <v>347</v>
      </c>
      <c r="P2036" t="s">
        <v>275</v>
      </c>
      <c r="Q2036" t="s">
        <v>275</v>
      </c>
      <c r="R2036" t="s">
        <v>255</v>
      </c>
      <c r="S2036" t="s">
        <v>251</v>
      </c>
      <c r="T2036" t="n">
        <v>5</v>
      </c>
    </row>
    <row r="2037" spans="1:20">
      <c r="A2037" s="1" t="n">
        <v>38230</v>
      </c>
      <c r="B2037" t="s">
        <v>344</v>
      </c>
      <c r="C2037" t="n">
        <v>63</v>
      </c>
      <c r="D2037" t="n">
        <v>20</v>
      </c>
      <c r="E2037" t="s">
        <v>249</v>
      </c>
      <c r="F2037" t="n">
        <v>3201</v>
      </c>
      <c r="G2037" t="s">
        <v>250</v>
      </c>
      <c r="H2037" t="s">
        <v>251</v>
      </c>
      <c r="I2037" t="n">
        <v>5</v>
      </c>
      <c r="J2037" t="n">
        <v>945</v>
      </c>
      <c r="K2037" t="s">
        <v>304</v>
      </c>
      <c r="L2037" t="n">
        <v>490</v>
      </c>
      <c r="M2037" t="n">
        <v>0.07000000000000001</v>
      </c>
      <c r="N2037" t="n">
        <v>35.9</v>
      </c>
      <c r="O2037" t="s">
        <v>345</v>
      </c>
      <c r="P2037" t="s">
        <v>254</v>
      </c>
      <c r="Q2037" t="s">
        <v>254</v>
      </c>
      <c r="R2037" t="s">
        <v>255</v>
      </c>
      <c r="S2037" t="s">
        <v>251</v>
      </c>
      <c r="T2037" t="n">
        <v>5</v>
      </c>
    </row>
    <row r="2038" spans="1:20">
      <c r="A2038" s="1" t="n">
        <v>38230</v>
      </c>
      <c r="B2038" t="s">
        <v>344</v>
      </c>
      <c r="C2038" t="n">
        <v>64</v>
      </c>
      <c r="D2038" t="n">
        <v>20</v>
      </c>
      <c r="E2038" t="s">
        <v>249</v>
      </c>
      <c r="F2038" t="n">
        <v>3201</v>
      </c>
      <c r="G2038" t="s">
        <v>250</v>
      </c>
      <c r="H2038" t="s">
        <v>251</v>
      </c>
      <c r="I2038" t="n">
        <v>5</v>
      </c>
      <c r="J2038" t="n">
        <v>945</v>
      </c>
      <c r="K2038" t="s">
        <v>304</v>
      </c>
      <c r="L2038" t="n">
        <v>646</v>
      </c>
      <c r="M2038" t="n">
        <v>0.08</v>
      </c>
      <c r="N2038" t="n">
        <v>36.5</v>
      </c>
      <c r="O2038" t="s">
        <v>345</v>
      </c>
      <c r="P2038" t="s">
        <v>254</v>
      </c>
      <c r="Q2038" t="s">
        <v>254</v>
      </c>
      <c r="R2038" t="s">
        <v>255</v>
      </c>
      <c r="S2038" t="s">
        <v>251</v>
      </c>
      <c r="T2038" t="n">
        <v>5</v>
      </c>
    </row>
    <row r="2039" spans="1:20">
      <c r="A2039" s="1" t="n">
        <v>38230</v>
      </c>
      <c r="B2039" t="s">
        <v>344</v>
      </c>
      <c r="C2039" t="n">
        <v>65</v>
      </c>
      <c r="D2039" t="n">
        <v>20</v>
      </c>
      <c r="E2039" t="s">
        <v>249</v>
      </c>
      <c r="F2039" t="n">
        <v>3201</v>
      </c>
      <c r="G2039" t="s">
        <v>250</v>
      </c>
      <c r="H2039" t="s">
        <v>251</v>
      </c>
      <c r="I2039" t="n">
        <v>5</v>
      </c>
      <c r="J2039" t="n">
        <v>945</v>
      </c>
      <c r="K2039" t="s">
        <v>304</v>
      </c>
      <c r="L2039" t="n">
        <v>193</v>
      </c>
      <c r="M2039" t="n">
        <v>0.03</v>
      </c>
      <c r="N2039" t="n">
        <v>40.5</v>
      </c>
      <c r="O2039" t="s">
        <v>345</v>
      </c>
      <c r="P2039" t="s">
        <v>254</v>
      </c>
      <c r="Q2039" t="s">
        <v>254</v>
      </c>
      <c r="R2039" t="s">
        <v>255</v>
      </c>
      <c r="S2039" t="s">
        <v>251</v>
      </c>
      <c r="T2039" t="n">
        <v>5</v>
      </c>
    </row>
    <row r="2040" spans="1:20">
      <c r="A2040" s="1" t="n">
        <v>38230</v>
      </c>
      <c r="B2040" t="s">
        <v>344</v>
      </c>
      <c r="C2040" t="n">
        <v>66</v>
      </c>
      <c r="D2040" t="n">
        <v>20</v>
      </c>
      <c r="E2040" t="s">
        <v>249</v>
      </c>
      <c r="F2040" t="n">
        <v>3201</v>
      </c>
      <c r="G2040" t="s">
        <v>250</v>
      </c>
      <c r="H2040" t="s">
        <v>251</v>
      </c>
      <c r="I2040" t="n">
        <v>5</v>
      </c>
      <c r="J2040" t="n">
        <v>945</v>
      </c>
      <c r="K2040" t="s">
        <v>304</v>
      </c>
      <c r="L2040" t="n">
        <v>192</v>
      </c>
      <c r="M2040" t="n">
        <v>0.07000000000000001</v>
      </c>
      <c r="N2040" t="n">
        <v>39.9</v>
      </c>
      <c r="O2040" t="s">
        <v>345</v>
      </c>
      <c r="P2040" t="s">
        <v>254</v>
      </c>
      <c r="Q2040" t="s">
        <v>254</v>
      </c>
      <c r="R2040" t="s">
        <v>255</v>
      </c>
      <c r="S2040" t="s">
        <v>251</v>
      </c>
      <c r="T2040" t="n">
        <v>5</v>
      </c>
    </row>
    <row r="2041" spans="1:20">
      <c r="A2041" s="1" t="n">
        <v>38230</v>
      </c>
      <c r="B2041" t="s">
        <v>344</v>
      </c>
      <c r="C2041" t="n">
        <v>67</v>
      </c>
      <c r="D2041" t="n">
        <v>20</v>
      </c>
      <c r="E2041" t="s">
        <v>249</v>
      </c>
      <c r="F2041" t="n">
        <v>3201</v>
      </c>
      <c r="G2041" t="s">
        <v>250</v>
      </c>
      <c r="H2041" t="s">
        <v>251</v>
      </c>
      <c r="I2041" t="n">
        <v>5</v>
      </c>
      <c r="J2041" t="n">
        <v>945</v>
      </c>
      <c r="K2041" t="s">
        <v>304</v>
      </c>
      <c r="L2041" t="n">
        <v>299</v>
      </c>
      <c r="M2041" t="n">
        <v>0.08</v>
      </c>
      <c r="N2041" t="n">
        <v>36.6</v>
      </c>
      <c r="O2041" t="s">
        <v>345</v>
      </c>
      <c r="P2041" t="s">
        <v>254</v>
      </c>
      <c r="Q2041" t="s">
        <v>254</v>
      </c>
      <c r="R2041" t="s">
        <v>255</v>
      </c>
      <c r="S2041" t="s">
        <v>251</v>
      </c>
      <c r="T2041" t="n">
        <v>5</v>
      </c>
    </row>
    <row r="2042" spans="1:20">
      <c r="A2042" s="1" t="n">
        <v>38230</v>
      </c>
      <c r="B2042" t="s">
        <v>344</v>
      </c>
      <c r="C2042" t="n">
        <v>68</v>
      </c>
      <c r="D2042" t="n">
        <v>20</v>
      </c>
      <c r="E2042" t="s">
        <v>249</v>
      </c>
      <c r="F2042" t="n">
        <v>3201</v>
      </c>
      <c r="G2042" t="s">
        <v>250</v>
      </c>
      <c r="H2042" t="s">
        <v>251</v>
      </c>
      <c r="I2042" t="n">
        <v>5</v>
      </c>
      <c r="J2042" t="n">
        <v>280</v>
      </c>
      <c r="K2042" t="s">
        <v>273</v>
      </c>
      <c r="L2042" t="n">
        <v>204</v>
      </c>
      <c r="M2042" t="n">
        <v>0.02</v>
      </c>
      <c r="N2042" t="n">
        <v>16.1</v>
      </c>
      <c r="O2042" t="s">
        <v>345</v>
      </c>
      <c r="P2042" t="s">
        <v>254</v>
      </c>
      <c r="Q2042" t="s">
        <v>254</v>
      </c>
      <c r="R2042" t="s">
        <v>255</v>
      </c>
      <c r="S2042" t="s">
        <v>251</v>
      </c>
      <c r="T2042" t="n">
        <v>5</v>
      </c>
    </row>
    <row r="2043" spans="1:20">
      <c r="A2043" s="1" t="n">
        <v>38230</v>
      </c>
      <c r="B2043" t="s">
        <v>348</v>
      </c>
      <c r="C2043" t="n">
        <v>1</v>
      </c>
      <c r="D2043" t="n">
        <v>216</v>
      </c>
      <c r="E2043" t="s">
        <v>286</v>
      </c>
      <c r="F2043" t="n">
        <v>3201</v>
      </c>
      <c r="G2043" t="s">
        <v>250</v>
      </c>
      <c r="H2043" t="s">
        <v>251</v>
      </c>
      <c r="I2043" t="n">
        <v>5</v>
      </c>
      <c r="J2043" t="n">
        <v>490</v>
      </c>
      <c r="K2043" t="s">
        <v>266</v>
      </c>
      <c r="L2043" t="n">
        <v>310</v>
      </c>
      <c r="M2043" t="n">
        <v>0</v>
      </c>
      <c r="N2043" t="n">
        <v>0</v>
      </c>
    </row>
    <row r="2044" spans="1:20">
      <c r="A2044" s="1" t="n">
        <v>38230</v>
      </c>
      <c r="B2044" t="s">
        <v>348</v>
      </c>
      <c r="C2044" t="n">
        <v>2</v>
      </c>
      <c r="D2044" t="n">
        <v>216</v>
      </c>
      <c r="E2044" t="s">
        <v>286</v>
      </c>
      <c r="F2044" t="n">
        <v>3201</v>
      </c>
      <c r="G2044" t="s">
        <v>250</v>
      </c>
      <c r="H2044" t="s">
        <v>251</v>
      </c>
      <c r="I2044" t="n">
        <v>5</v>
      </c>
      <c r="J2044" t="n">
        <v>490</v>
      </c>
      <c r="K2044" t="s">
        <v>266</v>
      </c>
      <c r="L2044" t="n">
        <v>320</v>
      </c>
      <c r="M2044" t="n">
        <v>0</v>
      </c>
      <c r="N2044" t="n">
        <v>0</v>
      </c>
    </row>
    <row r="2045" spans="1:20">
      <c r="A2045" s="1" t="n">
        <v>38230</v>
      </c>
      <c r="B2045" t="s">
        <v>347</v>
      </c>
      <c r="C2045" t="n">
        <v>1</v>
      </c>
      <c r="D2045" t="n">
        <v>20</v>
      </c>
      <c r="E2045" t="s">
        <v>249</v>
      </c>
      <c r="F2045" t="n">
        <v>3201</v>
      </c>
      <c r="G2045" t="s">
        <v>250</v>
      </c>
      <c r="H2045" t="s">
        <v>251</v>
      </c>
      <c r="I2045" t="n">
        <v>5</v>
      </c>
      <c r="J2045" t="n">
        <v>232</v>
      </c>
      <c r="K2045" t="s">
        <v>288</v>
      </c>
      <c r="L2045" t="n">
        <v>198</v>
      </c>
      <c r="M2045" t="n">
        <v>0.07000000000000001</v>
      </c>
      <c r="N2045" t="n">
        <v>39.1</v>
      </c>
      <c r="O2045" t="s">
        <v>347</v>
      </c>
      <c r="P2045" t="s">
        <v>275</v>
      </c>
      <c r="Q2045" t="s">
        <v>275</v>
      </c>
      <c r="R2045" t="s">
        <v>255</v>
      </c>
      <c r="S2045" t="s">
        <v>251</v>
      </c>
      <c r="T2045" t="n">
        <v>5</v>
      </c>
    </row>
    <row r="2046" spans="1:20">
      <c r="A2046" s="1" t="n">
        <v>38230</v>
      </c>
      <c r="B2046" t="s">
        <v>347</v>
      </c>
      <c r="C2046" t="n">
        <v>2</v>
      </c>
      <c r="D2046" t="n">
        <v>20</v>
      </c>
      <c r="E2046" t="s">
        <v>249</v>
      </c>
      <c r="F2046" t="n">
        <v>3201</v>
      </c>
      <c r="G2046" t="s">
        <v>250</v>
      </c>
      <c r="H2046" t="s">
        <v>251</v>
      </c>
      <c r="I2046" t="n">
        <v>5</v>
      </c>
      <c r="J2046" t="n">
        <v>685</v>
      </c>
      <c r="K2046" t="s">
        <v>343</v>
      </c>
      <c r="L2046" t="n">
        <v>395</v>
      </c>
      <c r="M2046" t="n">
        <v>0.27</v>
      </c>
      <c r="N2046" t="n">
        <v>28.5</v>
      </c>
      <c r="O2046" t="s">
        <v>347</v>
      </c>
      <c r="P2046" t="s">
        <v>275</v>
      </c>
      <c r="Q2046" t="s">
        <v>275</v>
      </c>
      <c r="R2046" t="s">
        <v>255</v>
      </c>
      <c r="S2046" t="s">
        <v>251</v>
      </c>
      <c r="T2046" t="n">
        <v>5</v>
      </c>
    </row>
    <row r="2047" spans="1:20">
      <c r="A2047" s="1" t="n">
        <v>38230</v>
      </c>
      <c r="B2047" t="s">
        <v>347</v>
      </c>
      <c r="C2047" t="n">
        <v>4</v>
      </c>
      <c r="D2047" t="n">
        <v>20</v>
      </c>
      <c r="E2047" t="s">
        <v>249</v>
      </c>
      <c r="F2047" t="n">
        <v>3201</v>
      </c>
      <c r="G2047" t="s">
        <v>250</v>
      </c>
      <c r="H2047" t="s">
        <v>251</v>
      </c>
      <c r="I2047" t="n">
        <v>5</v>
      </c>
      <c r="J2047" t="n">
        <v>580</v>
      </c>
      <c r="K2047" t="s">
        <v>270</v>
      </c>
      <c r="L2047" t="n">
        <v>663</v>
      </c>
      <c r="M2047" t="n">
        <v>0.03</v>
      </c>
      <c r="N2047" t="n">
        <v>45.5</v>
      </c>
      <c r="O2047" t="s">
        <v>347</v>
      </c>
      <c r="P2047" t="s">
        <v>275</v>
      </c>
      <c r="Q2047" t="s">
        <v>275</v>
      </c>
      <c r="R2047" t="s">
        <v>255</v>
      </c>
      <c r="S2047" t="s">
        <v>251</v>
      </c>
      <c r="T2047" t="n">
        <v>5</v>
      </c>
    </row>
    <row r="2048" spans="1:20">
      <c r="A2048" s="1" t="n">
        <v>38230</v>
      </c>
      <c r="B2048" t="s">
        <v>347</v>
      </c>
      <c r="C2048" t="n">
        <v>5</v>
      </c>
      <c r="D2048" t="n">
        <v>20</v>
      </c>
      <c r="E2048" t="s">
        <v>249</v>
      </c>
      <c r="F2048" t="n">
        <v>3201</v>
      </c>
      <c r="G2048" t="s">
        <v>250</v>
      </c>
      <c r="H2048" t="s">
        <v>251</v>
      </c>
      <c r="I2048" t="n">
        <v>5</v>
      </c>
      <c r="J2048" t="n">
        <v>458</v>
      </c>
      <c r="K2048" t="s">
        <v>252</v>
      </c>
      <c r="L2048" t="n">
        <v>269</v>
      </c>
      <c r="M2048" t="n">
        <v>0.22</v>
      </c>
      <c r="N2048" t="n">
        <v>20.1</v>
      </c>
      <c r="O2048" t="s">
        <v>347</v>
      </c>
      <c r="P2048" t="s">
        <v>275</v>
      </c>
      <c r="Q2048" t="s">
        <v>275</v>
      </c>
      <c r="R2048" t="s">
        <v>255</v>
      </c>
      <c r="S2048" t="s">
        <v>251</v>
      </c>
      <c r="T2048" t="n">
        <v>5</v>
      </c>
    </row>
    <row r="2049" spans="1:20">
      <c r="A2049" s="1" t="n">
        <v>38260</v>
      </c>
      <c r="B2049" t="s">
        <v>344</v>
      </c>
      <c r="C2049" t="n">
        <v>1</v>
      </c>
      <c r="D2049" t="n">
        <v>20</v>
      </c>
      <c r="E2049" t="s">
        <v>249</v>
      </c>
      <c r="F2049" t="n">
        <v>3201</v>
      </c>
      <c r="G2049" t="s">
        <v>250</v>
      </c>
      <c r="H2049" t="s">
        <v>251</v>
      </c>
      <c r="I2049" t="n">
        <v>5</v>
      </c>
      <c r="J2049" t="n">
        <v>280</v>
      </c>
      <c r="K2049" t="s">
        <v>273</v>
      </c>
      <c r="L2049" t="n">
        <v>194</v>
      </c>
      <c r="M2049" t="n">
        <v>0.02</v>
      </c>
      <c r="N2049" t="n">
        <v>16.9</v>
      </c>
      <c r="O2049" t="s">
        <v>345</v>
      </c>
      <c r="P2049" t="s">
        <v>254</v>
      </c>
      <c r="Q2049" t="s">
        <v>254</v>
      </c>
      <c r="R2049" t="s">
        <v>255</v>
      </c>
      <c r="S2049" t="s">
        <v>251</v>
      </c>
      <c r="T2049" t="n">
        <v>5</v>
      </c>
    </row>
    <row r="2050" spans="1:20">
      <c r="A2050" s="1" t="n">
        <v>38260</v>
      </c>
      <c r="B2050" t="s">
        <v>344</v>
      </c>
      <c r="C2050" t="n">
        <v>2</v>
      </c>
      <c r="D2050" t="n">
        <v>20</v>
      </c>
      <c r="E2050" t="s">
        <v>249</v>
      </c>
      <c r="F2050" t="n">
        <v>3201</v>
      </c>
      <c r="G2050" t="s">
        <v>250</v>
      </c>
      <c r="H2050" t="s">
        <v>251</v>
      </c>
      <c r="I2050" t="n">
        <v>5</v>
      </c>
      <c r="J2050" t="n">
        <v>945</v>
      </c>
      <c r="K2050" t="s">
        <v>304</v>
      </c>
      <c r="L2050" t="n">
        <v>312</v>
      </c>
      <c r="M2050" t="n">
        <v>0.08</v>
      </c>
      <c r="N2050" t="n">
        <v>36.5</v>
      </c>
      <c r="O2050" t="s">
        <v>345</v>
      </c>
      <c r="P2050" t="s">
        <v>254</v>
      </c>
      <c r="Q2050" t="s">
        <v>254</v>
      </c>
      <c r="R2050" t="s">
        <v>255</v>
      </c>
      <c r="S2050" t="s">
        <v>251</v>
      </c>
      <c r="T2050" t="n">
        <v>5</v>
      </c>
    </row>
    <row r="2051" spans="1:20">
      <c r="A2051" s="1" t="n">
        <v>38260</v>
      </c>
      <c r="B2051" t="s">
        <v>344</v>
      </c>
      <c r="C2051" t="n">
        <v>3</v>
      </c>
      <c r="D2051" t="n">
        <v>20</v>
      </c>
      <c r="E2051" t="s">
        <v>249</v>
      </c>
      <c r="F2051" t="n">
        <v>3201</v>
      </c>
      <c r="G2051" t="s">
        <v>250</v>
      </c>
      <c r="H2051" t="s">
        <v>251</v>
      </c>
      <c r="I2051" t="n">
        <v>5</v>
      </c>
      <c r="J2051" t="n">
        <v>945</v>
      </c>
      <c r="K2051" t="s">
        <v>304</v>
      </c>
      <c r="L2051" t="n">
        <v>201</v>
      </c>
      <c r="M2051" t="n">
        <v>0.03</v>
      </c>
      <c r="N2051" t="n">
        <v>40</v>
      </c>
      <c r="O2051" t="s">
        <v>345</v>
      </c>
      <c r="P2051" t="s">
        <v>254</v>
      </c>
      <c r="Q2051" t="s">
        <v>254</v>
      </c>
      <c r="R2051" t="s">
        <v>255</v>
      </c>
      <c r="S2051" t="s">
        <v>251</v>
      </c>
      <c r="T2051" t="n">
        <v>5</v>
      </c>
    </row>
    <row r="2052" spans="1:20">
      <c r="A2052" s="1" t="n">
        <v>38260</v>
      </c>
      <c r="B2052" t="s">
        <v>348</v>
      </c>
      <c r="C2052" t="n">
        <v>1</v>
      </c>
      <c r="D2052" t="n">
        <v>216</v>
      </c>
      <c r="E2052" t="s">
        <v>286</v>
      </c>
      <c r="F2052" t="n">
        <v>3201</v>
      </c>
      <c r="G2052" t="s">
        <v>250</v>
      </c>
      <c r="H2052" t="s">
        <v>251</v>
      </c>
      <c r="I2052" t="n">
        <v>5</v>
      </c>
      <c r="J2052" t="n">
        <v>490</v>
      </c>
      <c r="K2052" t="s">
        <v>266</v>
      </c>
      <c r="L2052" t="n">
        <v>320</v>
      </c>
      <c r="M2052" t="n">
        <v>0</v>
      </c>
      <c r="N2052" t="n">
        <v>0</v>
      </c>
    </row>
    <row r="2053" spans="1:20">
      <c r="A2053" s="1" t="n">
        <v>38260</v>
      </c>
      <c r="B2053" t="s">
        <v>348</v>
      </c>
      <c r="C2053" t="n">
        <v>2</v>
      </c>
      <c r="D2053" t="n">
        <v>216</v>
      </c>
      <c r="E2053" t="s">
        <v>286</v>
      </c>
      <c r="F2053" t="n">
        <v>3201</v>
      </c>
      <c r="G2053" t="s">
        <v>250</v>
      </c>
      <c r="H2053" t="s">
        <v>251</v>
      </c>
      <c r="I2053" t="n">
        <v>5</v>
      </c>
      <c r="J2053" t="n">
        <v>515</v>
      </c>
      <c r="K2053" t="s">
        <v>261</v>
      </c>
      <c r="L2053" t="n">
        <v>310</v>
      </c>
      <c r="M2053" t="n">
        <v>0</v>
      </c>
      <c r="N2053" t="n">
        <v>0</v>
      </c>
    </row>
    <row r="2054" spans="1:20">
      <c r="A2054" s="1" t="n">
        <v>38260</v>
      </c>
      <c r="B2054" t="s">
        <v>347</v>
      </c>
      <c r="C2054" t="n">
        <v>1</v>
      </c>
      <c r="D2054" t="n">
        <v>20</v>
      </c>
      <c r="E2054" t="s">
        <v>249</v>
      </c>
      <c r="F2054" t="n">
        <v>3201</v>
      </c>
      <c r="G2054" t="s">
        <v>250</v>
      </c>
      <c r="H2054" t="s">
        <v>251</v>
      </c>
      <c r="I2054" t="n">
        <v>5</v>
      </c>
      <c r="J2054" t="n">
        <v>458</v>
      </c>
      <c r="K2054" t="s">
        <v>252</v>
      </c>
      <c r="L2054" t="n">
        <v>294</v>
      </c>
      <c r="M2054" t="n">
        <v>0.22</v>
      </c>
      <c r="N2054" t="n">
        <v>20.2</v>
      </c>
      <c r="O2054" t="s">
        <v>347</v>
      </c>
      <c r="P2054" t="s">
        <v>275</v>
      </c>
      <c r="Q2054" t="s">
        <v>275</v>
      </c>
      <c r="R2054" t="s">
        <v>255</v>
      </c>
      <c r="S2054" t="s">
        <v>251</v>
      </c>
      <c r="T2054" t="n">
        <v>5</v>
      </c>
    </row>
    <row r="2055" spans="1:20">
      <c r="A2055" s="1" t="n">
        <v>38260</v>
      </c>
      <c r="B2055" t="s">
        <v>347</v>
      </c>
      <c r="C2055" t="n">
        <v>2</v>
      </c>
      <c r="D2055" t="n">
        <v>20</v>
      </c>
      <c r="E2055" t="s">
        <v>249</v>
      </c>
      <c r="F2055" t="n">
        <v>3201</v>
      </c>
      <c r="G2055" t="s">
        <v>250</v>
      </c>
      <c r="H2055" t="s">
        <v>251</v>
      </c>
      <c r="I2055" t="n">
        <v>5</v>
      </c>
      <c r="J2055" t="n">
        <v>458</v>
      </c>
      <c r="K2055" t="s">
        <v>252</v>
      </c>
      <c r="L2055" t="n">
        <v>301</v>
      </c>
      <c r="M2055" t="n">
        <v>0.22</v>
      </c>
      <c r="N2055" t="n">
        <v>20.1</v>
      </c>
      <c r="O2055" t="s">
        <v>347</v>
      </c>
      <c r="P2055" t="s">
        <v>275</v>
      </c>
      <c r="Q2055" t="s">
        <v>275</v>
      </c>
      <c r="R2055" t="s">
        <v>255</v>
      </c>
      <c r="S2055" t="s">
        <v>251</v>
      </c>
      <c r="T2055" t="n">
        <v>5</v>
      </c>
    </row>
    <row r="2056" spans="1:20">
      <c r="A2056" s="1" t="n">
        <v>38260</v>
      </c>
      <c r="B2056" t="s">
        <v>347</v>
      </c>
      <c r="C2056" t="n">
        <v>3</v>
      </c>
      <c r="D2056" t="n">
        <v>20</v>
      </c>
      <c r="E2056" t="s">
        <v>249</v>
      </c>
      <c r="F2056" t="n">
        <v>3201</v>
      </c>
      <c r="G2056" t="s">
        <v>250</v>
      </c>
      <c r="H2056" t="s">
        <v>251</v>
      </c>
      <c r="I2056" t="n">
        <v>5</v>
      </c>
      <c r="J2056" t="n">
        <v>580</v>
      </c>
      <c r="K2056" t="s">
        <v>270</v>
      </c>
      <c r="L2056" t="n">
        <v>350</v>
      </c>
      <c r="M2056" t="n">
        <v>0.08</v>
      </c>
      <c r="N2056" t="n">
        <v>36.2</v>
      </c>
      <c r="O2056" t="s">
        <v>347</v>
      </c>
      <c r="P2056" t="s">
        <v>275</v>
      </c>
      <c r="Q2056" t="s">
        <v>275</v>
      </c>
      <c r="R2056" t="s">
        <v>255</v>
      </c>
      <c r="S2056" t="s">
        <v>251</v>
      </c>
      <c r="T2056" t="n">
        <v>5</v>
      </c>
    </row>
    <row r="2057" spans="1:20">
      <c r="A2057" s="1" t="n">
        <v>38260</v>
      </c>
      <c r="B2057" t="s">
        <v>347</v>
      </c>
      <c r="C2057" t="n">
        <v>4</v>
      </c>
      <c r="D2057" t="n">
        <v>20</v>
      </c>
      <c r="E2057" t="s">
        <v>249</v>
      </c>
      <c r="F2057" t="n">
        <v>3201</v>
      </c>
      <c r="G2057" t="s">
        <v>250</v>
      </c>
      <c r="H2057" t="s">
        <v>251</v>
      </c>
      <c r="I2057" t="n">
        <v>5</v>
      </c>
      <c r="J2057" t="n">
        <v>685</v>
      </c>
      <c r="K2057" t="s">
        <v>343</v>
      </c>
      <c r="L2057" t="n">
        <v>384</v>
      </c>
      <c r="M2057" t="n">
        <v>0.26</v>
      </c>
      <c r="N2057" t="n">
        <v>28.7</v>
      </c>
      <c r="O2057" t="s">
        <v>347</v>
      </c>
      <c r="P2057" t="s">
        <v>275</v>
      </c>
      <c r="Q2057" t="s">
        <v>275</v>
      </c>
      <c r="R2057" t="s">
        <v>255</v>
      </c>
      <c r="S2057" t="s">
        <v>251</v>
      </c>
      <c r="T2057" t="n">
        <v>5</v>
      </c>
    </row>
    <row r="2058" spans="1:20">
      <c r="A2058" s="1" t="n">
        <v>38260</v>
      </c>
      <c r="B2058" t="s">
        <v>347</v>
      </c>
      <c r="C2058" t="n">
        <v>5</v>
      </c>
      <c r="D2058" t="n">
        <v>20</v>
      </c>
      <c r="E2058" t="s">
        <v>249</v>
      </c>
      <c r="F2058" t="n">
        <v>3201</v>
      </c>
      <c r="G2058" t="s">
        <v>250</v>
      </c>
      <c r="H2058" t="s">
        <v>251</v>
      </c>
      <c r="I2058" t="n">
        <v>5</v>
      </c>
      <c r="J2058" t="n">
        <v>965</v>
      </c>
      <c r="K2058" t="s">
        <v>358</v>
      </c>
      <c r="L2058" t="n">
        <v>414</v>
      </c>
      <c r="M2058" t="n">
        <v>0.68</v>
      </c>
      <c r="N2058" t="n">
        <v>31.3</v>
      </c>
      <c r="O2058" t="s">
        <v>347</v>
      </c>
      <c r="P2058" t="s">
        <v>275</v>
      </c>
      <c r="Q2058" t="s">
        <v>275</v>
      </c>
      <c r="R2058" t="s">
        <v>255</v>
      </c>
      <c r="S2058" t="s">
        <v>251</v>
      </c>
      <c r="T2058" t="n">
        <v>5</v>
      </c>
    </row>
    <row r="2059" spans="1:20">
      <c r="A2059" s="1" t="n">
        <v>38260</v>
      </c>
      <c r="B2059" t="s">
        <v>347</v>
      </c>
      <c r="C2059" t="n">
        <v>6</v>
      </c>
      <c r="D2059" t="n">
        <v>20</v>
      </c>
      <c r="E2059" t="s">
        <v>249</v>
      </c>
      <c r="F2059" t="n">
        <v>3201</v>
      </c>
      <c r="G2059" t="s">
        <v>250</v>
      </c>
      <c r="H2059" t="s">
        <v>251</v>
      </c>
      <c r="I2059" t="n">
        <v>5</v>
      </c>
      <c r="J2059" t="n">
        <v>785</v>
      </c>
      <c r="K2059" t="s">
        <v>281</v>
      </c>
      <c r="L2059" t="n">
        <v>496</v>
      </c>
      <c r="M2059" t="n">
        <v>1.08</v>
      </c>
      <c r="N2059" t="n">
        <v>38.3</v>
      </c>
      <c r="O2059" t="s">
        <v>347</v>
      </c>
      <c r="P2059" t="s">
        <v>275</v>
      </c>
      <c r="Q2059" t="s">
        <v>275</v>
      </c>
      <c r="R2059" t="s">
        <v>255</v>
      </c>
      <c r="S2059" t="s">
        <v>251</v>
      </c>
      <c r="T2059" t="n">
        <v>5</v>
      </c>
    </row>
    <row r="2060" spans="1:20">
      <c r="A2060" s="1" t="n">
        <v>38260</v>
      </c>
      <c r="B2060" t="s">
        <v>347</v>
      </c>
      <c r="C2060" t="n">
        <v>7</v>
      </c>
      <c r="D2060" t="n">
        <v>20</v>
      </c>
      <c r="E2060" t="s">
        <v>249</v>
      </c>
      <c r="F2060" t="n">
        <v>3201</v>
      </c>
      <c r="G2060" t="s">
        <v>250</v>
      </c>
      <c r="H2060" t="s">
        <v>251</v>
      </c>
      <c r="I2060" t="n">
        <v>5</v>
      </c>
      <c r="J2060" t="n">
        <v>160</v>
      </c>
      <c r="K2060" t="s">
        <v>280</v>
      </c>
      <c r="L2060" t="n">
        <v>650</v>
      </c>
      <c r="M2060" t="n">
        <v>0.1</v>
      </c>
      <c r="N2060" t="n">
        <v>50.4</v>
      </c>
      <c r="O2060" t="s">
        <v>347</v>
      </c>
      <c r="P2060" t="s">
        <v>275</v>
      </c>
      <c r="Q2060" t="s">
        <v>275</v>
      </c>
      <c r="R2060" t="s">
        <v>255</v>
      </c>
      <c r="S2060" t="s">
        <v>251</v>
      </c>
      <c r="T2060" t="n">
        <v>5</v>
      </c>
    </row>
    <row r="2061" spans="1:20">
      <c r="A2061" s="1" t="n">
        <v>38291</v>
      </c>
      <c r="B2061" t="s">
        <v>344</v>
      </c>
      <c r="C2061" t="n">
        <v>46</v>
      </c>
      <c r="D2061" t="n">
        <v>20</v>
      </c>
      <c r="E2061" t="s">
        <v>249</v>
      </c>
      <c r="F2061" t="n">
        <v>3201</v>
      </c>
      <c r="G2061" t="s">
        <v>250</v>
      </c>
      <c r="H2061" t="s">
        <v>251</v>
      </c>
      <c r="I2061" t="n">
        <v>5</v>
      </c>
      <c r="J2061" t="n">
        <v>945</v>
      </c>
      <c r="K2061" t="s">
        <v>304</v>
      </c>
      <c r="L2061" t="n">
        <v>384</v>
      </c>
      <c r="M2061" t="n">
        <v>0.03</v>
      </c>
      <c r="N2061" t="n">
        <v>40.5</v>
      </c>
      <c r="O2061" t="s">
        <v>345</v>
      </c>
      <c r="P2061" t="s">
        <v>254</v>
      </c>
      <c r="Q2061" t="s">
        <v>254</v>
      </c>
      <c r="R2061" t="s">
        <v>255</v>
      </c>
      <c r="S2061" t="s">
        <v>251</v>
      </c>
      <c r="T2061" t="n">
        <v>5</v>
      </c>
    </row>
    <row r="2062" spans="1:20">
      <c r="A2062" s="1" t="n">
        <v>38291</v>
      </c>
      <c r="B2062" t="s">
        <v>344</v>
      </c>
      <c r="C2062" t="n">
        <v>47</v>
      </c>
      <c r="D2062" t="n">
        <v>20</v>
      </c>
      <c r="E2062" t="s">
        <v>249</v>
      </c>
      <c r="F2062" t="n">
        <v>3201</v>
      </c>
      <c r="G2062" t="s">
        <v>250</v>
      </c>
      <c r="H2062" t="s">
        <v>251</v>
      </c>
      <c r="I2062" t="n">
        <v>5</v>
      </c>
      <c r="J2062" t="n">
        <v>280</v>
      </c>
      <c r="K2062" t="s">
        <v>273</v>
      </c>
      <c r="L2062" t="n">
        <v>313</v>
      </c>
      <c r="M2062" t="n">
        <v>0.1</v>
      </c>
      <c r="N2062" t="n">
        <v>32</v>
      </c>
      <c r="O2062" t="s">
        <v>345</v>
      </c>
      <c r="P2062" t="s">
        <v>254</v>
      </c>
      <c r="Q2062" t="s">
        <v>254</v>
      </c>
      <c r="R2062" t="s">
        <v>255</v>
      </c>
      <c r="S2062" t="s">
        <v>251</v>
      </c>
      <c r="T2062" t="n">
        <v>5</v>
      </c>
    </row>
    <row r="2063" spans="1:20">
      <c r="A2063" s="1" t="n">
        <v>38291</v>
      </c>
      <c r="B2063" t="s">
        <v>344</v>
      </c>
      <c r="C2063" t="n">
        <v>48</v>
      </c>
      <c r="D2063" t="n">
        <v>20</v>
      </c>
      <c r="E2063" t="s">
        <v>249</v>
      </c>
      <c r="F2063" t="n">
        <v>3201</v>
      </c>
      <c r="G2063" t="s">
        <v>250</v>
      </c>
      <c r="H2063" t="s">
        <v>251</v>
      </c>
      <c r="I2063" t="n">
        <v>5</v>
      </c>
      <c r="J2063" t="n">
        <v>945</v>
      </c>
      <c r="K2063" t="s">
        <v>304</v>
      </c>
      <c r="L2063" t="n">
        <v>384</v>
      </c>
      <c r="M2063" t="n">
        <v>0.03</v>
      </c>
      <c r="N2063" t="n">
        <v>39.8</v>
      </c>
      <c r="O2063" t="s">
        <v>345</v>
      </c>
      <c r="P2063" t="s">
        <v>254</v>
      </c>
      <c r="Q2063" t="s">
        <v>254</v>
      </c>
      <c r="R2063" t="s">
        <v>255</v>
      </c>
      <c r="S2063" t="s">
        <v>251</v>
      </c>
      <c r="T2063" t="n">
        <v>5</v>
      </c>
    </row>
    <row r="2064" spans="1:20">
      <c r="A2064" s="1" t="n">
        <v>38291</v>
      </c>
      <c r="B2064" t="s">
        <v>344</v>
      </c>
      <c r="C2064" t="n">
        <v>49</v>
      </c>
      <c r="D2064" t="n">
        <v>20</v>
      </c>
      <c r="E2064" t="s">
        <v>249</v>
      </c>
      <c r="F2064" t="n">
        <v>3201</v>
      </c>
      <c r="G2064" t="s">
        <v>250</v>
      </c>
      <c r="H2064" t="s">
        <v>251</v>
      </c>
      <c r="I2064" t="n">
        <v>5</v>
      </c>
      <c r="J2064" t="n">
        <v>458</v>
      </c>
      <c r="K2064" t="s">
        <v>252</v>
      </c>
      <c r="L2064" t="n">
        <v>298</v>
      </c>
      <c r="M2064" t="n">
        <v>0.05</v>
      </c>
      <c r="N2064" t="n">
        <v>35.4</v>
      </c>
      <c r="O2064" t="s">
        <v>345</v>
      </c>
      <c r="P2064" t="s">
        <v>254</v>
      </c>
      <c r="Q2064" t="s">
        <v>254</v>
      </c>
      <c r="R2064" t="s">
        <v>255</v>
      </c>
      <c r="S2064" t="s">
        <v>251</v>
      </c>
      <c r="T2064" t="n">
        <v>5</v>
      </c>
    </row>
    <row r="2065" spans="1:20">
      <c r="A2065" s="1" t="n">
        <v>38291</v>
      </c>
      <c r="B2065" t="s">
        <v>347</v>
      </c>
      <c r="C2065" t="n">
        <v>1</v>
      </c>
      <c r="D2065" t="n">
        <v>20</v>
      </c>
      <c r="E2065" t="s">
        <v>249</v>
      </c>
      <c r="F2065" t="n">
        <v>3201</v>
      </c>
      <c r="G2065" t="s">
        <v>250</v>
      </c>
      <c r="H2065" t="s">
        <v>251</v>
      </c>
      <c r="I2065" t="n">
        <v>5</v>
      </c>
      <c r="J2065" t="n">
        <v>685</v>
      </c>
      <c r="K2065" t="s">
        <v>343</v>
      </c>
      <c r="L2065" t="n">
        <v>425</v>
      </c>
      <c r="M2065" t="n">
        <v>0.25</v>
      </c>
      <c r="N2065" t="n">
        <v>38.4</v>
      </c>
      <c r="O2065" t="s">
        <v>347</v>
      </c>
      <c r="P2065" t="s">
        <v>275</v>
      </c>
      <c r="Q2065" t="s">
        <v>275</v>
      </c>
      <c r="R2065" t="s">
        <v>255</v>
      </c>
      <c r="S2065" t="s">
        <v>251</v>
      </c>
      <c r="T2065" t="n">
        <v>5</v>
      </c>
    </row>
    <row r="2066" spans="1:20">
      <c r="A2066" s="1" t="n">
        <v>38291</v>
      </c>
      <c r="B2066" t="s">
        <v>347</v>
      </c>
      <c r="C2066" t="n">
        <v>2</v>
      </c>
      <c r="D2066" t="n">
        <v>20</v>
      </c>
      <c r="E2066" t="s">
        <v>249</v>
      </c>
      <c r="F2066" t="n">
        <v>3201</v>
      </c>
      <c r="G2066" t="s">
        <v>250</v>
      </c>
      <c r="H2066" t="s">
        <v>251</v>
      </c>
      <c r="I2066" t="n">
        <v>5</v>
      </c>
      <c r="J2066" t="n">
        <v>888</v>
      </c>
      <c r="K2066" t="s">
        <v>295</v>
      </c>
      <c r="L2066" t="n">
        <v>287</v>
      </c>
      <c r="M2066" t="n">
        <v>1.1</v>
      </c>
      <c r="N2066" t="n">
        <v>33.1</v>
      </c>
      <c r="O2066" t="s">
        <v>347</v>
      </c>
      <c r="P2066" t="s">
        <v>275</v>
      </c>
      <c r="Q2066" t="s">
        <v>275</v>
      </c>
      <c r="R2066" t="s">
        <v>255</v>
      </c>
      <c r="S2066" t="s">
        <v>251</v>
      </c>
      <c r="T2066" t="n">
        <v>5</v>
      </c>
    </row>
    <row r="2067" spans="1:20">
      <c r="A2067" s="1" t="n">
        <v>38291</v>
      </c>
      <c r="B2067" t="s">
        <v>347</v>
      </c>
      <c r="C2067" t="n">
        <v>3</v>
      </c>
      <c r="D2067" t="n">
        <v>20</v>
      </c>
      <c r="E2067" t="s">
        <v>249</v>
      </c>
      <c r="F2067" t="n">
        <v>3201</v>
      </c>
      <c r="G2067" t="s">
        <v>250</v>
      </c>
      <c r="H2067" t="s">
        <v>251</v>
      </c>
      <c r="I2067" t="n">
        <v>5</v>
      </c>
      <c r="J2067" t="n">
        <v>580</v>
      </c>
      <c r="K2067" t="s">
        <v>270</v>
      </c>
      <c r="L2067" t="n">
        <v>681</v>
      </c>
      <c r="M2067" t="n">
        <v>0.04</v>
      </c>
      <c r="N2067" t="n">
        <v>44.6</v>
      </c>
      <c r="O2067" t="s">
        <v>347</v>
      </c>
      <c r="P2067" t="s">
        <v>275</v>
      </c>
      <c r="Q2067" t="s">
        <v>275</v>
      </c>
      <c r="R2067" t="s">
        <v>255</v>
      </c>
      <c r="S2067" t="s">
        <v>251</v>
      </c>
      <c r="T2067" t="n">
        <v>5</v>
      </c>
    </row>
    <row r="2068" spans="1:20">
      <c r="A2068" s="1" t="n">
        <v>38291</v>
      </c>
      <c r="B2068" t="s">
        <v>347</v>
      </c>
      <c r="C2068" t="n">
        <v>4</v>
      </c>
      <c r="D2068" t="n">
        <v>20</v>
      </c>
      <c r="E2068" t="s">
        <v>249</v>
      </c>
      <c r="F2068" t="n">
        <v>3201</v>
      </c>
      <c r="G2068" t="s">
        <v>250</v>
      </c>
      <c r="H2068" t="s">
        <v>251</v>
      </c>
      <c r="I2068" t="n">
        <v>5</v>
      </c>
      <c r="J2068" t="n">
        <v>280</v>
      </c>
      <c r="K2068" t="s">
        <v>273</v>
      </c>
      <c r="L2068" t="n">
        <v>418</v>
      </c>
      <c r="M2068" t="n">
        <v>0.16</v>
      </c>
      <c r="N2068" t="n">
        <v>37.8</v>
      </c>
      <c r="O2068" t="s">
        <v>347</v>
      </c>
      <c r="P2068" t="s">
        <v>275</v>
      </c>
      <c r="Q2068" t="s">
        <v>275</v>
      </c>
      <c r="R2068" t="s">
        <v>255</v>
      </c>
      <c r="S2068" t="s">
        <v>251</v>
      </c>
      <c r="T2068" t="n">
        <v>5</v>
      </c>
    </row>
    <row r="2069" spans="1:20">
      <c r="A2069" s="1" t="n">
        <v>38291</v>
      </c>
      <c r="B2069" t="s">
        <v>347</v>
      </c>
      <c r="C2069" t="n">
        <v>5</v>
      </c>
      <c r="D2069" t="n">
        <v>20</v>
      </c>
      <c r="E2069" t="s">
        <v>249</v>
      </c>
      <c r="F2069" t="n">
        <v>3201</v>
      </c>
      <c r="G2069" t="s">
        <v>250</v>
      </c>
      <c r="H2069" t="s">
        <v>251</v>
      </c>
      <c r="I2069" t="n">
        <v>5</v>
      </c>
      <c r="J2069" t="n">
        <v>580</v>
      </c>
      <c r="K2069" t="s">
        <v>270</v>
      </c>
      <c r="L2069" t="n">
        <v>239</v>
      </c>
      <c r="M2069" t="n">
        <v>0.25</v>
      </c>
      <c r="N2069" t="n">
        <v>20.5</v>
      </c>
      <c r="O2069" t="s">
        <v>347</v>
      </c>
      <c r="P2069" t="s">
        <v>275</v>
      </c>
      <c r="Q2069" t="s">
        <v>275</v>
      </c>
      <c r="R2069" t="s">
        <v>255</v>
      </c>
      <c r="S2069" t="s">
        <v>251</v>
      </c>
      <c r="T2069" t="n">
        <v>5</v>
      </c>
    </row>
    <row r="2070" spans="1:20">
      <c r="A2070" s="1" t="n">
        <v>38291</v>
      </c>
      <c r="B2070" t="s">
        <v>347</v>
      </c>
      <c r="C2070" t="n">
        <v>6</v>
      </c>
      <c r="D2070" t="n">
        <v>20</v>
      </c>
      <c r="E2070" t="s">
        <v>249</v>
      </c>
      <c r="F2070" t="n">
        <v>3201</v>
      </c>
      <c r="G2070" t="s">
        <v>250</v>
      </c>
      <c r="H2070" t="s">
        <v>251</v>
      </c>
      <c r="I2070" t="n">
        <v>5</v>
      </c>
      <c r="J2070" t="n">
        <v>785</v>
      </c>
      <c r="K2070" t="s">
        <v>281</v>
      </c>
      <c r="L2070" t="n">
        <v>543</v>
      </c>
      <c r="M2070" t="n">
        <v>1.08</v>
      </c>
      <c r="N2070" t="n">
        <v>38.3</v>
      </c>
      <c r="O2070" t="s">
        <v>347</v>
      </c>
      <c r="P2070" t="s">
        <v>275</v>
      </c>
      <c r="Q2070" t="s">
        <v>275</v>
      </c>
      <c r="R2070" t="s">
        <v>255</v>
      </c>
      <c r="S2070" t="s">
        <v>251</v>
      </c>
      <c r="T2070" t="n">
        <v>5</v>
      </c>
    </row>
    <row r="2071" spans="1:20">
      <c r="A2071" s="1" t="n">
        <v>38321</v>
      </c>
      <c r="B2071" t="s">
        <v>344</v>
      </c>
      <c r="C2071" t="n">
        <v>47</v>
      </c>
      <c r="D2071" t="n">
        <v>20</v>
      </c>
      <c r="E2071" t="s">
        <v>249</v>
      </c>
      <c r="F2071" t="n">
        <v>3201</v>
      </c>
      <c r="G2071" t="s">
        <v>250</v>
      </c>
      <c r="H2071" t="s">
        <v>251</v>
      </c>
      <c r="I2071" t="n">
        <v>5</v>
      </c>
      <c r="J2071" t="n">
        <v>280</v>
      </c>
      <c r="K2071" t="s">
        <v>273</v>
      </c>
      <c r="L2071" t="n">
        <v>497</v>
      </c>
      <c r="M2071" t="n">
        <v>0.06</v>
      </c>
      <c r="N2071" t="n">
        <v>38.2</v>
      </c>
      <c r="O2071" t="s">
        <v>345</v>
      </c>
      <c r="P2071" t="s">
        <v>254</v>
      </c>
      <c r="Q2071" t="s">
        <v>254</v>
      </c>
      <c r="R2071" t="s">
        <v>255</v>
      </c>
      <c r="S2071" t="s">
        <v>251</v>
      </c>
      <c r="T2071" t="n">
        <v>5</v>
      </c>
    </row>
    <row r="2072" spans="1:20">
      <c r="A2072" s="1" t="n">
        <v>38321</v>
      </c>
      <c r="B2072" t="s">
        <v>344</v>
      </c>
      <c r="C2072" t="n">
        <v>48</v>
      </c>
      <c r="D2072" t="n">
        <v>20</v>
      </c>
      <c r="E2072" t="s">
        <v>249</v>
      </c>
      <c r="F2072" t="n">
        <v>3201</v>
      </c>
      <c r="G2072" t="s">
        <v>250</v>
      </c>
      <c r="H2072" t="s">
        <v>251</v>
      </c>
      <c r="I2072" t="n">
        <v>5</v>
      </c>
      <c r="J2072" t="n">
        <v>280</v>
      </c>
      <c r="K2072" t="s">
        <v>273</v>
      </c>
      <c r="L2072" t="n">
        <v>193</v>
      </c>
      <c r="M2072" t="n">
        <v>0.24</v>
      </c>
      <c r="N2072" t="n">
        <v>16.2</v>
      </c>
      <c r="O2072" t="s">
        <v>345</v>
      </c>
      <c r="P2072" t="s">
        <v>254</v>
      </c>
      <c r="Q2072" t="s">
        <v>254</v>
      </c>
      <c r="R2072" t="s">
        <v>255</v>
      </c>
      <c r="S2072" t="s">
        <v>251</v>
      </c>
      <c r="T2072" t="n">
        <v>5</v>
      </c>
    </row>
    <row r="2073" spans="1:20">
      <c r="A2073" s="1" t="n">
        <v>38321</v>
      </c>
      <c r="B2073" t="s">
        <v>344</v>
      </c>
      <c r="C2073" t="n">
        <v>49</v>
      </c>
      <c r="D2073" t="n">
        <v>20</v>
      </c>
      <c r="E2073" t="s">
        <v>249</v>
      </c>
      <c r="F2073" t="n">
        <v>3201</v>
      </c>
      <c r="G2073" t="s">
        <v>250</v>
      </c>
      <c r="H2073" t="s">
        <v>251</v>
      </c>
      <c r="I2073" t="n">
        <v>5</v>
      </c>
      <c r="J2073" t="n">
        <v>945</v>
      </c>
      <c r="K2073" t="s">
        <v>304</v>
      </c>
      <c r="L2073" t="n">
        <v>273</v>
      </c>
      <c r="M2073" t="n">
        <v>0.07000000000000001</v>
      </c>
      <c r="N2073" t="n">
        <v>35.8</v>
      </c>
      <c r="O2073" t="s">
        <v>345</v>
      </c>
      <c r="P2073" t="s">
        <v>254</v>
      </c>
      <c r="Q2073" t="s">
        <v>254</v>
      </c>
      <c r="R2073" t="s">
        <v>255</v>
      </c>
      <c r="S2073" t="s">
        <v>251</v>
      </c>
      <c r="T2073" t="n">
        <v>5</v>
      </c>
    </row>
    <row r="2074" spans="1:20">
      <c r="A2074" s="1" t="n">
        <v>38321</v>
      </c>
      <c r="B2074" t="s">
        <v>344</v>
      </c>
      <c r="C2074" t="n">
        <v>50</v>
      </c>
      <c r="D2074" t="n">
        <v>20</v>
      </c>
      <c r="E2074" t="s">
        <v>249</v>
      </c>
      <c r="F2074" t="n">
        <v>3201</v>
      </c>
      <c r="G2074" t="s">
        <v>250</v>
      </c>
      <c r="H2074" t="s">
        <v>251</v>
      </c>
      <c r="I2074" t="n">
        <v>5</v>
      </c>
      <c r="J2074" t="n">
        <v>945</v>
      </c>
      <c r="K2074" t="s">
        <v>304</v>
      </c>
      <c r="L2074" t="n">
        <v>398</v>
      </c>
      <c r="M2074" t="n">
        <v>0.08</v>
      </c>
      <c r="N2074" t="n">
        <v>36.6</v>
      </c>
      <c r="O2074" t="s">
        <v>345</v>
      </c>
      <c r="P2074" t="s">
        <v>254</v>
      </c>
      <c r="Q2074" t="s">
        <v>254</v>
      </c>
      <c r="R2074" t="s">
        <v>255</v>
      </c>
      <c r="S2074" t="s">
        <v>251</v>
      </c>
      <c r="T2074" t="n">
        <v>5</v>
      </c>
    </row>
    <row r="2075" spans="1:20">
      <c r="A2075" s="1" t="n">
        <v>38321</v>
      </c>
      <c r="B2075" t="s">
        <v>348</v>
      </c>
      <c r="C2075" t="n">
        <v>1</v>
      </c>
      <c r="D2075" t="n">
        <v>216</v>
      </c>
      <c r="E2075" t="s">
        <v>286</v>
      </c>
      <c r="F2075" t="n">
        <v>3201</v>
      </c>
      <c r="G2075" t="s">
        <v>250</v>
      </c>
      <c r="H2075" t="s">
        <v>251</v>
      </c>
      <c r="I2075" t="n">
        <v>5</v>
      </c>
      <c r="J2075" t="n">
        <v>490</v>
      </c>
      <c r="K2075" t="s">
        <v>266</v>
      </c>
      <c r="L2075" t="n">
        <v>314</v>
      </c>
      <c r="M2075" t="n">
        <v>0</v>
      </c>
      <c r="N2075" t="n">
        <v>0</v>
      </c>
    </row>
    <row r="2076" spans="1:20">
      <c r="A2076" s="1" t="n">
        <v>38321</v>
      </c>
      <c r="B2076" t="s">
        <v>347</v>
      </c>
      <c r="C2076" t="n">
        <v>1</v>
      </c>
      <c r="D2076" t="n">
        <v>20</v>
      </c>
      <c r="E2076" t="s">
        <v>249</v>
      </c>
      <c r="F2076" t="n">
        <v>3201</v>
      </c>
      <c r="G2076" t="s">
        <v>250</v>
      </c>
      <c r="H2076" t="s">
        <v>251</v>
      </c>
      <c r="I2076" t="n">
        <v>5</v>
      </c>
      <c r="J2076" t="n">
        <v>888</v>
      </c>
      <c r="K2076" t="s">
        <v>295</v>
      </c>
      <c r="L2076" t="n">
        <v>724</v>
      </c>
      <c r="M2076" t="n">
        <v>1.19</v>
      </c>
      <c r="N2076" t="n">
        <v>32.6</v>
      </c>
      <c r="O2076" t="s">
        <v>347</v>
      </c>
      <c r="P2076" t="s">
        <v>275</v>
      </c>
      <c r="Q2076" t="s">
        <v>275</v>
      </c>
      <c r="R2076" t="s">
        <v>255</v>
      </c>
      <c r="S2076" t="s">
        <v>251</v>
      </c>
      <c r="T2076" t="n">
        <v>5</v>
      </c>
    </row>
    <row r="2077" spans="1:20">
      <c r="A2077" s="1" t="n">
        <v>38321</v>
      </c>
      <c r="B2077" t="s">
        <v>347</v>
      </c>
      <c r="C2077" t="n">
        <v>2</v>
      </c>
      <c r="D2077" t="n">
        <v>20</v>
      </c>
      <c r="E2077" t="s">
        <v>249</v>
      </c>
      <c r="F2077" t="n">
        <v>3201</v>
      </c>
      <c r="G2077" t="s">
        <v>250</v>
      </c>
      <c r="H2077" t="s">
        <v>251</v>
      </c>
      <c r="I2077" t="n">
        <v>5</v>
      </c>
      <c r="J2077" t="n">
        <v>785</v>
      </c>
      <c r="K2077" t="s">
        <v>281</v>
      </c>
      <c r="L2077" t="n">
        <v>678</v>
      </c>
      <c r="M2077" t="n">
        <v>1.14</v>
      </c>
      <c r="N2077" t="n">
        <v>39</v>
      </c>
      <c r="O2077" t="s">
        <v>347</v>
      </c>
      <c r="P2077" t="s">
        <v>275</v>
      </c>
      <c r="Q2077" t="s">
        <v>275</v>
      </c>
      <c r="R2077" t="s">
        <v>255</v>
      </c>
      <c r="S2077" t="s">
        <v>251</v>
      </c>
      <c r="T2077" t="n">
        <v>5</v>
      </c>
    </row>
    <row r="2078" spans="1:20">
      <c r="A2078" s="1" t="n">
        <v>38321</v>
      </c>
      <c r="B2078" t="s">
        <v>347</v>
      </c>
      <c r="C2078" t="n">
        <v>3</v>
      </c>
      <c r="D2078" t="n">
        <v>20</v>
      </c>
      <c r="E2078" t="s">
        <v>249</v>
      </c>
      <c r="F2078" t="n">
        <v>3201</v>
      </c>
      <c r="G2078" t="s">
        <v>250</v>
      </c>
      <c r="H2078" t="s">
        <v>251</v>
      </c>
      <c r="I2078" t="n">
        <v>5</v>
      </c>
      <c r="J2078" t="n">
        <v>580</v>
      </c>
      <c r="K2078" t="s">
        <v>270</v>
      </c>
      <c r="L2078" t="n">
        <v>365</v>
      </c>
      <c r="M2078" t="n">
        <v>0.08</v>
      </c>
      <c r="N2078" t="n">
        <v>35.7</v>
      </c>
      <c r="O2078" t="s">
        <v>347</v>
      </c>
      <c r="P2078" t="s">
        <v>275</v>
      </c>
      <c r="Q2078" t="s">
        <v>275</v>
      </c>
      <c r="R2078" t="s">
        <v>255</v>
      </c>
      <c r="S2078" t="s">
        <v>251</v>
      </c>
      <c r="T2078" t="n">
        <v>5</v>
      </c>
    </row>
    <row r="2079" spans="1:20">
      <c r="A2079" s="1" t="n">
        <v>38321</v>
      </c>
      <c r="B2079" t="s">
        <v>347</v>
      </c>
      <c r="C2079" t="n">
        <v>4</v>
      </c>
      <c r="D2079" t="n">
        <v>20</v>
      </c>
      <c r="E2079" t="s">
        <v>249</v>
      </c>
      <c r="F2079" t="n">
        <v>3201</v>
      </c>
      <c r="G2079" t="s">
        <v>250</v>
      </c>
      <c r="H2079" t="s">
        <v>251</v>
      </c>
      <c r="I2079" t="n">
        <v>5</v>
      </c>
      <c r="J2079" t="n">
        <v>458</v>
      </c>
      <c r="K2079" t="s">
        <v>252</v>
      </c>
      <c r="L2079" t="n">
        <v>317</v>
      </c>
      <c r="M2079" t="n">
        <v>0.22</v>
      </c>
      <c r="N2079" t="n">
        <v>20.3</v>
      </c>
      <c r="O2079" t="s">
        <v>347</v>
      </c>
      <c r="P2079" t="s">
        <v>275</v>
      </c>
      <c r="Q2079" t="s">
        <v>275</v>
      </c>
      <c r="R2079" t="s">
        <v>255</v>
      </c>
      <c r="S2079" t="s">
        <v>251</v>
      </c>
      <c r="T2079" t="n">
        <v>5</v>
      </c>
    </row>
    <row r="2080" spans="1:20">
      <c r="A2080" s="1" t="n">
        <v>38352</v>
      </c>
      <c r="B2080" t="s">
        <v>344</v>
      </c>
      <c r="C2080" t="n">
        <v>49</v>
      </c>
      <c r="D2080" t="n">
        <v>20</v>
      </c>
      <c r="E2080" t="s">
        <v>249</v>
      </c>
      <c r="F2080" t="n">
        <v>3201</v>
      </c>
      <c r="G2080" t="s">
        <v>250</v>
      </c>
      <c r="H2080" t="s">
        <v>251</v>
      </c>
      <c r="I2080" t="n">
        <v>5</v>
      </c>
      <c r="J2080" t="n">
        <v>945</v>
      </c>
      <c r="K2080" t="s">
        <v>304</v>
      </c>
      <c r="L2080" t="n">
        <v>459</v>
      </c>
      <c r="M2080" t="n">
        <v>0.07000000000000001</v>
      </c>
      <c r="N2080" t="n">
        <v>39.5</v>
      </c>
      <c r="O2080" t="s">
        <v>345</v>
      </c>
      <c r="P2080" t="s">
        <v>254</v>
      </c>
      <c r="Q2080" t="s">
        <v>254</v>
      </c>
      <c r="R2080" t="s">
        <v>255</v>
      </c>
      <c r="S2080" t="s">
        <v>251</v>
      </c>
      <c r="T2080" t="n">
        <v>5</v>
      </c>
    </row>
    <row r="2081" spans="1:20">
      <c r="A2081" s="1" t="n">
        <v>38352</v>
      </c>
      <c r="B2081" t="s">
        <v>344</v>
      </c>
      <c r="C2081" t="n">
        <v>50</v>
      </c>
      <c r="D2081" t="n">
        <v>20</v>
      </c>
      <c r="E2081" t="s">
        <v>249</v>
      </c>
      <c r="F2081" t="n">
        <v>3201</v>
      </c>
      <c r="G2081" t="s">
        <v>250</v>
      </c>
      <c r="H2081" t="s">
        <v>251</v>
      </c>
      <c r="I2081" t="n">
        <v>5</v>
      </c>
      <c r="J2081" t="n">
        <v>945</v>
      </c>
      <c r="K2081" t="s">
        <v>304</v>
      </c>
      <c r="L2081" t="n">
        <v>469</v>
      </c>
      <c r="M2081" t="n">
        <v>0.08</v>
      </c>
      <c r="N2081" t="n">
        <v>37</v>
      </c>
      <c r="O2081" t="s">
        <v>345</v>
      </c>
      <c r="P2081" t="s">
        <v>254</v>
      </c>
      <c r="Q2081" t="s">
        <v>254</v>
      </c>
      <c r="R2081" t="s">
        <v>255</v>
      </c>
      <c r="S2081" t="s">
        <v>251</v>
      </c>
      <c r="T2081" t="n">
        <v>5</v>
      </c>
    </row>
    <row r="2082" spans="1:20">
      <c r="A2082" s="1" t="n">
        <v>38352</v>
      </c>
      <c r="B2082" t="s">
        <v>344</v>
      </c>
      <c r="C2082" t="n">
        <v>51</v>
      </c>
      <c r="D2082" t="n">
        <v>20</v>
      </c>
      <c r="E2082" t="s">
        <v>249</v>
      </c>
      <c r="F2082" t="n">
        <v>3201</v>
      </c>
      <c r="G2082" t="s">
        <v>250</v>
      </c>
      <c r="H2082" t="s">
        <v>251</v>
      </c>
      <c r="I2082" t="n">
        <v>5</v>
      </c>
      <c r="J2082" t="n">
        <v>945</v>
      </c>
      <c r="K2082" t="s">
        <v>304</v>
      </c>
      <c r="L2082" t="n">
        <v>208</v>
      </c>
      <c r="M2082" t="n">
        <v>0.07000000000000001</v>
      </c>
      <c r="N2082" t="n">
        <v>40.4</v>
      </c>
      <c r="O2082" t="s">
        <v>345</v>
      </c>
      <c r="P2082" t="s">
        <v>254</v>
      </c>
      <c r="Q2082" t="s">
        <v>254</v>
      </c>
      <c r="R2082" t="s">
        <v>255</v>
      </c>
      <c r="S2082" t="s">
        <v>251</v>
      </c>
      <c r="T2082" t="n">
        <v>5</v>
      </c>
    </row>
    <row r="2083" spans="1:20">
      <c r="A2083" s="1" t="n">
        <v>38352</v>
      </c>
      <c r="B2083" t="s">
        <v>344</v>
      </c>
      <c r="C2083" t="n">
        <v>52</v>
      </c>
      <c r="D2083" t="n">
        <v>20</v>
      </c>
      <c r="E2083" t="s">
        <v>249</v>
      </c>
      <c r="F2083" t="n">
        <v>3201</v>
      </c>
      <c r="G2083" t="s">
        <v>250</v>
      </c>
      <c r="H2083" t="s">
        <v>251</v>
      </c>
      <c r="I2083" t="n">
        <v>5</v>
      </c>
      <c r="J2083" t="n">
        <v>280</v>
      </c>
      <c r="K2083" t="s">
        <v>273</v>
      </c>
      <c r="L2083" t="n">
        <v>475</v>
      </c>
      <c r="M2083" t="n">
        <v>0.06</v>
      </c>
      <c r="N2083" t="n">
        <v>38.4</v>
      </c>
      <c r="O2083" t="s">
        <v>345</v>
      </c>
      <c r="P2083" t="s">
        <v>254</v>
      </c>
      <c r="Q2083" t="s">
        <v>254</v>
      </c>
      <c r="R2083" t="s">
        <v>255</v>
      </c>
      <c r="S2083" t="s">
        <v>251</v>
      </c>
      <c r="T2083" t="n">
        <v>5</v>
      </c>
    </row>
    <row r="2084" spans="1:20">
      <c r="A2084" s="1" t="n">
        <v>38352</v>
      </c>
      <c r="B2084" t="s">
        <v>344</v>
      </c>
      <c r="C2084" t="n">
        <v>53</v>
      </c>
      <c r="D2084" t="n">
        <v>20</v>
      </c>
      <c r="E2084" t="s">
        <v>249</v>
      </c>
      <c r="F2084" t="n">
        <v>3201</v>
      </c>
      <c r="G2084" t="s">
        <v>250</v>
      </c>
      <c r="H2084" t="s">
        <v>251</v>
      </c>
      <c r="I2084" t="n">
        <v>5</v>
      </c>
      <c r="J2084" t="n">
        <v>945</v>
      </c>
      <c r="K2084" t="s">
        <v>304</v>
      </c>
      <c r="L2084" t="n">
        <v>211</v>
      </c>
      <c r="M2084" t="n">
        <v>0.08</v>
      </c>
      <c r="N2084" t="n">
        <v>36.8</v>
      </c>
      <c r="O2084" t="s">
        <v>345</v>
      </c>
      <c r="P2084" t="s">
        <v>254</v>
      </c>
      <c r="Q2084" t="s">
        <v>254</v>
      </c>
      <c r="R2084" t="s">
        <v>255</v>
      </c>
      <c r="S2084" t="s">
        <v>251</v>
      </c>
      <c r="T2084" t="n">
        <v>5</v>
      </c>
    </row>
    <row r="2085" spans="1:20">
      <c r="A2085" s="1" t="n">
        <v>38352</v>
      </c>
      <c r="B2085" t="s">
        <v>344</v>
      </c>
      <c r="C2085" t="n">
        <v>54</v>
      </c>
      <c r="D2085" t="n">
        <v>20</v>
      </c>
      <c r="E2085" t="s">
        <v>249</v>
      </c>
      <c r="F2085" t="n">
        <v>3201</v>
      </c>
      <c r="G2085" t="s">
        <v>250</v>
      </c>
      <c r="H2085" t="s">
        <v>251</v>
      </c>
      <c r="I2085" t="n">
        <v>5</v>
      </c>
      <c r="J2085" t="n">
        <v>280</v>
      </c>
      <c r="K2085" t="s">
        <v>273</v>
      </c>
      <c r="L2085" t="n">
        <v>200</v>
      </c>
      <c r="M2085" t="n">
        <v>0.24</v>
      </c>
      <c r="N2085" t="n">
        <v>16.3</v>
      </c>
      <c r="O2085" t="s">
        <v>345</v>
      </c>
      <c r="P2085" t="s">
        <v>254</v>
      </c>
      <c r="Q2085" t="s">
        <v>254</v>
      </c>
      <c r="R2085" t="s">
        <v>255</v>
      </c>
      <c r="S2085" t="s">
        <v>251</v>
      </c>
      <c r="T2085" t="n">
        <v>5</v>
      </c>
    </row>
    <row r="2086" spans="1:20">
      <c r="A2086" s="1" t="n">
        <v>38352</v>
      </c>
      <c r="B2086" t="s">
        <v>348</v>
      </c>
      <c r="C2086" t="n">
        <v>1</v>
      </c>
      <c r="D2086" t="n">
        <v>216</v>
      </c>
      <c r="E2086" t="s">
        <v>286</v>
      </c>
      <c r="F2086" t="n">
        <v>3201</v>
      </c>
      <c r="G2086" t="s">
        <v>250</v>
      </c>
      <c r="H2086" t="s">
        <v>251</v>
      </c>
      <c r="I2086" t="n">
        <v>5</v>
      </c>
      <c r="J2086" t="n">
        <v>490</v>
      </c>
      <c r="K2086" t="s">
        <v>266</v>
      </c>
      <c r="L2086" t="n">
        <v>320</v>
      </c>
      <c r="M2086" t="n">
        <v>0</v>
      </c>
      <c r="N2086" t="n">
        <v>0</v>
      </c>
    </row>
    <row r="2087" spans="1:20">
      <c r="A2087" s="1" t="n">
        <v>38352</v>
      </c>
      <c r="B2087" t="s">
        <v>347</v>
      </c>
      <c r="C2087" t="n">
        <v>1</v>
      </c>
      <c r="D2087" t="n">
        <v>20</v>
      </c>
      <c r="E2087" t="s">
        <v>249</v>
      </c>
      <c r="F2087" t="n">
        <v>3201</v>
      </c>
      <c r="G2087" t="s">
        <v>250</v>
      </c>
      <c r="H2087" t="s">
        <v>251</v>
      </c>
      <c r="I2087" t="n">
        <v>5</v>
      </c>
      <c r="J2087" t="n">
        <v>670</v>
      </c>
      <c r="K2087" t="s">
        <v>359</v>
      </c>
      <c r="L2087" t="n">
        <v>981</v>
      </c>
      <c r="M2087" t="n">
        <v>0.17</v>
      </c>
      <c r="N2087" t="n">
        <v>32.9</v>
      </c>
      <c r="O2087" t="s">
        <v>347</v>
      </c>
      <c r="P2087" t="s">
        <v>275</v>
      </c>
      <c r="Q2087" t="s">
        <v>275</v>
      </c>
      <c r="R2087" t="s">
        <v>255</v>
      </c>
      <c r="S2087" t="s">
        <v>251</v>
      </c>
      <c r="T2087" t="n">
        <v>5</v>
      </c>
    </row>
    <row r="2088" spans="1:20">
      <c r="A2088" s="1" t="n">
        <v>38352</v>
      </c>
      <c r="B2088" t="s">
        <v>347</v>
      </c>
      <c r="C2088" t="n">
        <v>2</v>
      </c>
      <c r="D2088" t="n">
        <v>20</v>
      </c>
      <c r="E2088" t="s">
        <v>249</v>
      </c>
      <c r="F2088" t="n">
        <v>3201</v>
      </c>
      <c r="G2088" t="s">
        <v>250</v>
      </c>
      <c r="H2088" t="s">
        <v>251</v>
      </c>
      <c r="I2088" t="n">
        <v>5</v>
      </c>
      <c r="J2088" t="n">
        <v>458</v>
      </c>
      <c r="K2088" t="s">
        <v>252</v>
      </c>
      <c r="L2088" t="n">
        <v>352</v>
      </c>
      <c r="M2088" t="n">
        <v>0.21</v>
      </c>
      <c r="N2088" t="n">
        <v>20.4</v>
      </c>
      <c r="O2088" t="s">
        <v>347</v>
      </c>
      <c r="P2088" t="s">
        <v>275</v>
      </c>
      <c r="Q2088" t="s">
        <v>275</v>
      </c>
      <c r="R2088" t="s">
        <v>255</v>
      </c>
      <c r="S2088" t="s">
        <v>251</v>
      </c>
      <c r="T2088" t="n">
        <v>5</v>
      </c>
    </row>
    <row r="2089" spans="1:20">
      <c r="A2089" s="1" t="n">
        <v>38352</v>
      </c>
      <c r="B2089" t="s">
        <v>347</v>
      </c>
      <c r="C2089" t="n">
        <v>3</v>
      </c>
      <c r="D2089" t="n">
        <v>20</v>
      </c>
      <c r="E2089" t="s">
        <v>249</v>
      </c>
      <c r="F2089" t="n">
        <v>3201</v>
      </c>
      <c r="G2089" t="s">
        <v>250</v>
      </c>
      <c r="H2089" t="s">
        <v>251</v>
      </c>
      <c r="I2089" t="n">
        <v>5</v>
      </c>
      <c r="J2089" t="n">
        <v>580</v>
      </c>
      <c r="K2089" t="s">
        <v>270</v>
      </c>
      <c r="L2089" t="n">
        <v>300</v>
      </c>
      <c r="M2089" t="n">
        <v>0.08</v>
      </c>
      <c r="N2089" t="n">
        <v>36.7</v>
      </c>
      <c r="O2089" t="s">
        <v>347</v>
      </c>
      <c r="P2089" t="s">
        <v>275</v>
      </c>
      <c r="Q2089" t="s">
        <v>275</v>
      </c>
      <c r="R2089" t="s">
        <v>255</v>
      </c>
      <c r="S2089" t="s">
        <v>251</v>
      </c>
      <c r="T2089" t="n">
        <v>5</v>
      </c>
    </row>
    <row r="2090" spans="1:20">
      <c r="A2090" s="1" t="n">
        <v>38352</v>
      </c>
      <c r="B2090" t="s">
        <v>347</v>
      </c>
      <c r="C2090" t="n">
        <v>4</v>
      </c>
      <c r="D2090" t="n">
        <v>20</v>
      </c>
      <c r="E2090" t="s">
        <v>249</v>
      </c>
      <c r="F2090" t="n">
        <v>3201</v>
      </c>
      <c r="G2090" t="s">
        <v>250</v>
      </c>
      <c r="H2090" t="s">
        <v>251</v>
      </c>
      <c r="I2090" t="n">
        <v>5</v>
      </c>
      <c r="J2090" t="n">
        <v>785</v>
      </c>
      <c r="K2090" t="s">
        <v>281</v>
      </c>
      <c r="L2090" t="n">
        <v>691</v>
      </c>
      <c r="M2090" t="n">
        <v>1.16</v>
      </c>
      <c r="N2090" t="n">
        <v>38.7</v>
      </c>
      <c r="O2090" t="s">
        <v>347</v>
      </c>
      <c r="P2090" t="s">
        <v>275</v>
      </c>
      <c r="Q2090" t="s">
        <v>275</v>
      </c>
      <c r="R2090" t="s">
        <v>255</v>
      </c>
      <c r="S2090" t="s">
        <v>251</v>
      </c>
      <c r="T2090" t="n">
        <v>5</v>
      </c>
    </row>
    <row r="2091" spans="1:20">
      <c r="A2091" s="1" t="n">
        <v>38383</v>
      </c>
      <c r="B2091" t="s">
        <v>344</v>
      </c>
      <c r="C2091" t="n">
        <v>44</v>
      </c>
      <c r="D2091" t="n">
        <v>20</v>
      </c>
      <c r="E2091" t="s">
        <v>249</v>
      </c>
      <c r="F2091" t="n">
        <v>3201</v>
      </c>
      <c r="G2091" t="s">
        <v>250</v>
      </c>
      <c r="H2091" t="s">
        <v>251</v>
      </c>
      <c r="I2091" t="n">
        <v>5</v>
      </c>
      <c r="J2091" t="n">
        <v>280</v>
      </c>
      <c r="K2091" t="s">
        <v>273</v>
      </c>
      <c r="L2091" t="n">
        <v>427</v>
      </c>
      <c r="M2091" t="n">
        <v>0.06</v>
      </c>
      <c r="N2091" t="n">
        <v>38.3</v>
      </c>
      <c r="O2091" t="s">
        <v>345</v>
      </c>
      <c r="P2091" t="s">
        <v>254</v>
      </c>
      <c r="Q2091" t="s">
        <v>254</v>
      </c>
      <c r="R2091" t="s">
        <v>255</v>
      </c>
      <c r="S2091" t="s">
        <v>251</v>
      </c>
      <c r="T2091" t="n">
        <v>5</v>
      </c>
    </row>
    <row r="2092" spans="1:20">
      <c r="A2092" s="1" t="n">
        <v>38383</v>
      </c>
      <c r="B2092" t="s">
        <v>344</v>
      </c>
      <c r="C2092" t="n">
        <v>45</v>
      </c>
      <c r="D2092" t="n">
        <v>20</v>
      </c>
      <c r="E2092" t="s">
        <v>249</v>
      </c>
      <c r="F2092" t="n">
        <v>3201</v>
      </c>
      <c r="G2092" t="s">
        <v>250</v>
      </c>
      <c r="H2092" t="s">
        <v>251</v>
      </c>
      <c r="I2092" t="n">
        <v>5</v>
      </c>
      <c r="J2092" t="n">
        <v>945</v>
      </c>
      <c r="K2092" t="s">
        <v>304</v>
      </c>
      <c r="L2092" t="n">
        <v>575</v>
      </c>
      <c r="M2092" t="n">
        <v>0.07000000000000001</v>
      </c>
      <c r="N2092" t="n">
        <v>40</v>
      </c>
      <c r="O2092" t="s">
        <v>345</v>
      </c>
      <c r="P2092" t="s">
        <v>254</v>
      </c>
      <c r="Q2092" t="s">
        <v>254</v>
      </c>
      <c r="R2092" t="s">
        <v>255</v>
      </c>
      <c r="S2092" t="s">
        <v>251</v>
      </c>
      <c r="T2092" t="n">
        <v>5</v>
      </c>
    </row>
    <row r="2093" spans="1:20">
      <c r="A2093" s="1" t="n">
        <v>38383</v>
      </c>
      <c r="B2093" t="s">
        <v>344</v>
      </c>
      <c r="C2093" t="n">
        <v>46</v>
      </c>
      <c r="D2093" t="n">
        <v>20</v>
      </c>
      <c r="E2093" t="s">
        <v>249</v>
      </c>
      <c r="F2093" t="n">
        <v>3201</v>
      </c>
      <c r="G2093" t="s">
        <v>250</v>
      </c>
      <c r="H2093" t="s">
        <v>251</v>
      </c>
      <c r="I2093" t="n">
        <v>5</v>
      </c>
      <c r="J2093" t="n">
        <v>280</v>
      </c>
      <c r="K2093" t="s">
        <v>273</v>
      </c>
      <c r="L2093" t="n">
        <v>252</v>
      </c>
      <c r="M2093" t="n">
        <v>0.24</v>
      </c>
      <c r="N2093" t="n">
        <v>16.4</v>
      </c>
      <c r="O2093" t="s">
        <v>345</v>
      </c>
      <c r="P2093" t="s">
        <v>254</v>
      </c>
      <c r="Q2093" t="s">
        <v>254</v>
      </c>
      <c r="R2093" t="s">
        <v>255</v>
      </c>
      <c r="S2093" t="s">
        <v>251</v>
      </c>
      <c r="T2093" t="n">
        <v>5</v>
      </c>
    </row>
    <row r="2094" spans="1:20">
      <c r="A2094" s="1" t="n">
        <v>38383</v>
      </c>
      <c r="B2094" t="s">
        <v>344</v>
      </c>
      <c r="C2094" t="n">
        <v>66</v>
      </c>
      <c r="D2094" t="n">
        <v>840</v>
      </c>
      <c r="E2094" t="s">
        <v>360</v>
      </c>
      <c r="F2094" t="n">
        <v>3201</v>
      </c>
      <c r="G2094" t="s">
        <v>250</v>
      </c>
      <c r="H2094" t="s">
        <v>251</v>
      </c>
      <c r="I2094" t="n">
        <v>5</v>
      </c>
      <c r="J2094" t="n">
        <v>580</v>
      </c>
      <c r="K2094" t="s">
        <v>270</v>
      </c>
      <c r="L2094" t="n">
        <v>96</v>
      </c>
      <c r="M2094" t="n">
        <v>0</v>
      </c>
      <c r="N2094" t="n">
        <v>0</v>
      </c>
      <c r="O2094" t="s">
        <v>345</v>
      </c>
      <c r="P2094" t="s">
        <v>254</v>
      </c>
      <c r="Q2094" t="s">
        <v>254</v>
      </c>
      <c r="R2094" t="s">
        <v>255</v>
      </c>
      <c r="S2094" t="s">
        <v>251</v>
      </c>
      <c r="T2094" t="n">
        <v>5</v>
      </c>
    </row>
    <row r="2095" spans="1:20">
      <c r="A2095" s="1" t="n">
        <v>38383</v>
      </c>
      <c r="B2095" t="s">
        <v>348</v>
      </c>
      <c r="C2095" t="n">
        <v>3</v>
      </c>
      <c r="D2095" t="n">
        <v>216</v>
      </c>
      <c r="E2095" t="s">
        <v>286</v>
      </c>
      <c r="F2095" t="n">
        <v>3201</v>
      </c>
      <c r="G2095" t="s">
        <v>250</v>
      </c>
      <c r="H2095" t="s">
        <v>251</v>
      </c>
      <c r="I2095" t="n">
        <v>5</v>
      </c>
      <c r="J2095" t="n">
        <v>515</v>
      </c>
      <c r="K2095" t="s">
        <v>361</v>
      </c>
      <c r="L2095" t="n">
        <v>145</v>
      </c>
      <c r="M2095" t="n">
        <v>0</v>
      </c>
      <c r="N2095" t="n">
        <v>0</v>
      </c>
    </row>
    <row r="2096" spans="1:20">
      <c r="A2096" s="1" t="n">
        <v>38383</v>
      </c>
      <c r="B2096" t="s">
        <v>362</v>
      </c>
      <c r="C2096" t="n">
        <v>8</v>
      </c>
      <c r="D2096" t="n">
        <v>130</v>
      </c>
      <c r="E2096" t="s">
        <v>356</v>
      </c>
      <c r="F2096" t="n">
        <v>3201</v>
      </c>
      <c r="G2096" t="s">
        <v>250</v>
      </c>
      <c r="H2096" t="s">
        <v>251</v>
      </c>
      <c r="I2096" t="n">
        <v>5</v>
      </c>
      <c r="J2096" t="n">
        <v>260</v>
      </c>
      <c r="K2096" t="s">
        <v>272</v>
      </c>
      <c r="L2096" t="n">
        <v>244</v>
      </c>
      <c r="M2096" t="n">
        <v>0</v>
      </c>
      <c r="N2096" t="n">
        <v>0</v>
      </c>
    </row>
    <row r="2097" spans="1:20">
      <c r="A2097" s="1" t="n">
        <v>38383</v>
      </c>
      <c r="B2097" t="s">
        <v>362</v>
      </c>
      <c r="C2097" t="n">
        <v>9</v>
      </c>
      <c r="D2097" t="n">
        <v>465</v>
      </c>
      <c r="E2097" t="s">
        <v>363</v>
      </c>
      <c r="F2097" t="n">
        <v>3201</v>
      </c>
      <c r="G2097" t="s">
        <v>250</v>
      </c>
      <c r="H2097" t="s">
        <v>251</v>
      </c>
      <c r="I2097" t="n">
        <v>5</v>
      </c>
      <c r="J2097" t="n">
        <v>260</v>
      </c>
      <c r="K2097" t="s">
        <v>272</v>
      </c>
      <c r="L2097" t="n">
        <v>32</v>
      </c>
      <c r="M2097" t="n">
        <v>0</v>
      </c>
      <c r="N2097" t="n">
        <v>0</v>
      </c>
    </row>
    <row r="2098" spans="1:20">
      <c r="A2098" s="1" t="n">
        <v>38383</v>
      </c>
      <c r="B2098" t="s">
        <v>347</v>
      </c>
      <c r="C2098" t="n">
        <v>1</v>
      </c>
      <c r="D2098" t="n">
        <v>20</v>
      </c>
      <c r="E2098" t="s">
        <v>249</v>
      </c>
      <c r="F2098" t="n">
        <v>3201</v>
      </c>
      <c r="G2098" t="s">
        <v>250</v>
      </c>
      <c r="H2098" t="s">
        <v>251</v>
      </c>
      <c r="I2098" t="n">
        <v>5</v>
      </c>
      <c r="J2098" t="n">
        <v>458</v>
      </c>
      <c r="K2098" t="s">
        <v>252</v>
      </c>
      <c r="L2098" t="n">
        <v>340</v>
      </c>
      <c r="M2098" t="n">
        <v>0.22</v>
      </c>
      <c r="N2098" t="n">
        <v>20.3</v>
      </c>
      <c r="O2098" t="s">
        <v>347</v>
      </c>
      <c r="P2098" t="s">
        <v>275</v>
      </c>
      <c r="Q2098" t="s">
        <v>275</v>
      </c>
      <c r="R2098" t="s">
        <v>255</v>
      </c>
      <c r="S2098" t="s">
        <v>251</v>
      </c>
      <c r="T2098" t="n">
        <v>5</v>
      </c>
    </row>
    <row r="2099" spans="1:20">
      <c r="A2099" s="1" t="n">
        <v>38383</v>
      </c>
      <c r="B2099" t="s">
        <v>347</v>
      </c>
      <c r="C2099" t="n">
        <v>2</v>
      </c>
      <c r="D2099" t="n">
        <v>20</v>
      </c>
      <c r="E2099" t="s">
        <v>249</v>
      </c>
      <c r="F2099" t="n">
        <v>3201</v>
      </c>
      <c r="G2099" t="s">
        <v>250</v>
      </c>
      <c r="H2099" t="s">
        <v>251</v>
      </c>
      <c r="I2099" t="n">
        <v>5</v>
      </c>
      <c r="J2099" t="n">
        <v>580</v>
      </c>
      <c r="K2099" t="s">
        <v>270</v>
      </c>
      <c r="L2099" t="n">
        <v>367</v>
      </c>
      <c r="M2099" t="n">
        <v>0.04</v>
      </c>
      <c r="N2099" t="n">
        <v>44.8</v>
      </c>
      <c r="O2099" t="s">
        <v>347</v>
      </c>
      <c r="P2099" t="s">
        <v>275</v>
      </c>
      <c r="Q2099" t="s">
        <v>275</v>
      </c>
      <c r="R2099" t="s">
        <v>255</v>
      </c>
      <c r="S2099" t="s">
        <v>251</v>
      </c>
      <c r="T2099" t="n">
        <v>5</v>
      </c>
    </row>
    <row r="2100" spans="1:20">
      <c r="A2100" s="1" t="n">
        <v>38383</v>
      </c>
      <c r="B2100" t="s">
        <v>347</v>
      </c>
      <c r="C2100" t="n">
        <v>3</v>
      </c>
      <c r="D2100" t="n">
        <v>20</v>
      </c>
      <c r="E2100" t="s">
        <v>249</v>
      </c>
      <c r="F2100" t="n">
        <v>3201</v>
      </c>
      <c r="G2100" t="s">
        <v>250</v>
      </c>
      <c r="H2100" t="s">
        <v>251</v>
      </c>
      <c r="I2100" t="n">
        <v>5</v>
      </c>
      <c r="J2100" t="n">
        <v>458</v>
      </c>
      <c r="K2100" t="s">
        <v>252</v>
      </c>
      <c r="L2100" t="n">
        <v>334</v>
      </c>
      <c r="M2100" t="n">
        <v>0.04</v>
      </c>
      <c r="N2100" t="n">
        <v>43.7</v>
      </c>
      <c r="O2100" t="s">
        <v>347</v>
      </c>
      <c r="P2100" t="s">
        <v>275</v>
      </c>
      <c r="Q2100" t="s">
        <v>275</v>
      </c>
      <c r="R2100" t="s">
        <v>255</v>
      </c>
      <c r="S2100" t="s">
        <v>251</v>
      </c>
      <c r="T2100" t="n">
        <v>5</v>
      </c>
    </row>
    <row r="2101" spans="1:20">
      <c r="A2101" s="1" t="n">
        <v>38383</v>
      </c>
      <c r="B2101" t="s">
        <v>347</v>
      </c>
      <c r="C2101" t="n">
        <v>4</v>
      </c>
      <c r="D2101" t="n">
        <v>20</v>
      </c>
      <c r="E2101" t="s">
        <v>249</v>
      </c>
      <c r="F2101" t="n">
        <v>3201</v>
      </c>
      <c r="G2101" t="s">
        <v>250</v>
      </c>
      <c r="H2101" t="s">
        <v>251</v>
      </c>
      <c r="I2101" t="n">
        <v>5</v>
      </c>
      <c r="J2101" t="n">
        <v>580</v>
      </c>
      <c r="K2101" t="s">
        <v>270</v>
      </c>
      <c r="L2101" t="n">
        <v>312</v>
      </c>
      <c r="M2101" t="n">
        <v>0.22</v>
      </c>
      <c r="N2101" t="n">
        <v>20.4</v>
      </c>
      <c r="O2101" t="s">
        <v>347</v>
      </c>
      <c r="P2101" t="s">
        <v>275</v>
      </c>
      <c r="Q2101" t="s">
        <v>275</v>
      </c>
      <c r="R2101" t="s">
        <v>255</v>
      </c>
      <c r="S2101" t="s">
        <v>251</v>
      </c>
      <c r="T2101" t="n">
        <v>5</v>
      </c>
    </row>
    <row r="2102" spans="1:20">
      <c r="A2102" s="1" t="n">
        <v>38383</v>
      </c>
      <c r="B2102" t="s">
        <v>347</v>
      </c>
      <c r="C2102" t="n">
        <v>5</v>
      </c>
      <c r="D2102" t="n">
        <v>20</v>
      </c>
      <c r="E2102" t="s">
        <v>249</v>
      </c>
      <c r="F2102" t="n">
        <v>3201</v>
      </c>
      <c r="G2102" t="s">
        <v>250</v>
      </c>
      <c r="H2102" t="s">
        <v>251</v>
      </c>
      <c r="I2102" t="n">
        <v>5</v>
      </c>
      <c r="J2102" t="n">
        <v>785</v>
      </c>
      <c r="K2102" t="s">
        <v>281</v>
      </c>
      <c r="L2102" t="n">
        <v>1017</v>
      </c>
      <c r="M2102" t="n">
        <v>1.13</v>
      </c>
      <c r="N2102" t="n">
        <v>38.6</v>
      </c>
      <c r="O2102" t="s">
        <v>347</v>
      </c>
      <c r="P2102" t="s">
        <v>275</v>
      </c>
      <c r="Q2102" t="s">
        <v>275</v>
      </c>
      <c r="R2102" t="s">
        <v>255</v>
      </c>
      <c r="S2102" t="s">
        <v>251</v>
      </c>
      <c r="T2102" t="n">
        <v>5</v>
      </c>
    </row>
    <row r="2103" spans="1:20">
      <c r="A2103" s="1" t="n">
        <v>38411</v>
      </c>
      <c r="B2103" t="s">
        <v>344</v>
      </c>
      <c r="C2103" t="n">
        <v>44</v>
      </c>
      <c r="D2103" t="n">
        <v>20</v>
      </c>
      <c r="E2103" t="s">
        <v>249</v>
      </c>
      <c r="F2103" t="n">
        <v>3201</v>
      </c>
      <c r="G2103" t="s">
        <v>250</v>
      </c>
      <c r="H2103" t="s">
        <v>251</v>
      </c>
      <c r="I2103" t="n">
        <v>5</v>
      </c>
      <c r="J2103" t="n">
        <v>280</v>
      </c>
      <c r="K2103" t="s">
        <v>273</v>
      </c>
      <c r="L2103" t="n">
        <v>209</v>
      </c>
      <c r="M2103" t="n">
        <v>0.3</v>
      </c>
      <c r="N2103" t="n">
        <v>16.6</v>
      </c>
      <c r="O2103" t="s">
        <v>345</v>
      </c>
      <c r="P2103" t="s">
        <v>254</v>
      </c>
      <c r="Q2103" t="s">
        <v>254</v>
      </c>
      <c r="R2103" t="s">
        <v>255</v>
      </c>
      <c r="S2103" t="s">
        <v>251</v>
      </c>
      <c r="T2103" t="n">
        <v>5</v>
      </c>
    </row>
    <row r="2104" spans="1:20">
      <c r="A2104" s="1" t="n">
        <v>38411</v>
      </c>
      <c r="B2104" t="s">
        <v>344</v>
      </c>
      <c r="C2104" t="n">
        <v>45</v>
      </c>
      <c r="D2104" t="n">
        <v>20</v>
      </c>
      <c r="E2104" t="s">
        <v>249</v>
      </c>
      <c r="F2104" t="n">
        <v>3201</v>
      </c>
      <c r="G2104" t="s">
        <v>250</v>
      </c>
      <c r="H2104" t="s">
        <v>251</v>
      </c>
      <c r="I2104" t="n">
        <v>5</v>
      </c>
      <c r="J2104" t="n">
        <v>280</v>
      </c>
      <c r="K2104" t="s">
        <v>273</v>
      </c>
      <c r="L2104" t="n">
        <v>426</v>
      </c>
      <c r="M2104" t="n">
        <v>0.06</v>
      </c>
      <c r="N2104" t="n">
        <v>38.6</v>
      </c>
      <c r="O2104" t="s">
        <v>345</v>
      </c>
      <c r="P2104" t="s">
        <v>254</v>
      </c>
      <c r="Q2104" t="s">
        <v>254</v>
      </c>
      <c r="R2104" t="s">
        <v>255</v>
      </c>
      <c r="S2104" t="s">
        <v>251</v>
      </c>
      <c r="T2104" t="n">
        <v>5</v>
      </c>
    </row>
    <row r="2105" spans="1:20">
      <c r="A2105" s="1" t="n">
        <v>38411</v>
      </c>
      <c r="B2105" t="s">
        <v>344</v>
      </c>
      <c r="C2105" t="n">
        <v>46</v>
      </c>
      <c r="D2105" t="n">
        <v>20</v>
      </c>
      <c r="E2105" t="s">
        <v>249</v>
      </c>
      <c r="F2105" t="n">
        <v>3201</v>
      </c>
      <c r="G2105" t="s">
        <v>250</v>
      </c>
      <c r="H2105" t="s">
        <v>251</v>
      </c>
      <c r="I2105" t="n">
        <v>5</v>
      </c>
      <c r="J2105" t="n">
        <v>940</v>
      </c>
      <c r="K2105" t="s">
        <v>257</v>
      </c>
      <c r="L2105" t="n">
        <v>69</v>
      </c>
      <c r="M2105" t="n">
        <v>5.4</v>
      </c>
      <c r="N2105" t="n">
        <v>10.8</v>
      </c>
      <c r="O2105" t="s">
        <v>345</v>
      </c>
      <c r="P2105" t="s">
        <v>254</v>
      </c>
      <c r="Q2105" t="s">
        <v>254</v>
      </c>
      <c r="R2105" t="s">
        <v>255</v>
      </c>
      <c r="S2105" t="s">
        <v>251</v>
      </c>
      <c r="T2105" t="n">
        <v>5</v>
      </c>
    </row>
    <row r="2106" spans="1:20">
      <c r="A2106" s="1" t="n">
        <v>38411</v>
      </c>
      <c r="B2106" t="s">
        <v>344</v>
      </c>
      <c r="C2106" t="n">
        <v>47</v>
      </c>
      <c r="D2106" t="n">
        <v>20</v>
      </c>
      <c r="E2106" t="s">
        <v>249</v>
      </c>
      <c r="F2106" t="n">
        <v>3201</v>
      </c>
      <c r="G2106" t="s">
        <v>250</v>
      </c>
      <c r="H2106" t="s">
        <v>251</v>
      </c>
      <c r="I2106" t="n">
        <v>5</v>
      </c>
      <c r="J2106" t="n">
        <v>945</v>
      </c>
      <c r="K2106" t="s">
        <v>304</v>
      </c>
      <c r="L2106" t="n">
        <v>379</v>
      </c>
      <c r="M2106" t="n">
        <v>0.07000000000000001</v>
      </c>
      <c r="N2106" t="n">
        <v>39.7</v>
      </c>
      <c r="O2106" t="s">
        <v>345</v>
      </c>
      <c r="P2106" t="s">
        <v>254</v>
      </c>
      <c r="Q2106" t="s">
        <v>254</v>
      </c>
      <c r="R2106" t="s">
        <v>255</v>
      </c>
      <c r="S2106" t="s">
        <v>251</v>
      </c>
      <c r="T2106" t="n">
        <v>5</v>
      </c>
    </row>
    <row r="2107" spans="1:20">
      <c r="A2107" s="1" t="n">
        <v>38411</v>
      </c>
      <c r="B2107" t="s">
        <v>344</v>
      </c>
      <c r="C2107" t="n">
        <v>48</v>
      </c>
      <c r="D2107" t="n">
        <v>20</v>
      </c>
      <c r="E2107" t="s">
        <v>249</v>
      </c>
      <c r="F2107" t="n">
        <v>3201</v>
      </c>
      <c r="G2107" t="s">
        <v>250</v>
      </c>
      <c r="H2107" t="s">
        <v>251</v>
      </c>
      <c r="I2107" t="n">
        <v>5</v>
      </c>
      <c r="J2107" t="n">
        <v>945</v>
      </c>
      <c r="K2107" t="s">
        <v>304</v>
      </c>
      <c r="L2107" t="n">
        <v>314</v>
      </c>
      <c r="M2107" t="n">
        <v>0.08</v>
      </c>
      <c r="N2107" t="n">
        <v>36.5</v>
      </c>
      <c r="O2107" t="s">
        <v>345</v>
      </c>
      <c r="P2107" t="s">
        <v>254</v>
      </c>
      <c r="Q2107" t="s">
        <v>254</v>
      </c>
      <c r="R2107" t="s">
        <v>255</v>
      </c>
      <c r="S2107" t="s">
        <v>251</v>
      </c>
      <c r="T2107" t="n">
        <v>5</v>
      </c>
    </row>
    <row r="2108" spans="1:20">
      <c r="A2108" s="1" t="n">
        <v>38411</v>
      </c>
      <c r="B2108" t="s">
        <v>348</v>
      </c>
      <c r="C2108" t="n">
        <v>1</v>
      </c>
      <c r="D2108" t="n">
        <v>213</v>
      </c>
      <c r="E2108" t="s">
        <v>256</v>
      </c>
      <c r="F2108" t="n">
        <v>3201</v>
      </c>
      <c r="G2108" t="s">
        <v>250</v>
      </c>
      <c r="H2108" t="s">
        <v>251</v>
      </c>
      <c r="I2108" t="n">
        <v>5</v>
      </c>
      <c r="J2108" t="n">
        <v>862</v>
      </c>
      <c r="K2108" t="s">
        <v>342</v>
      </c>
      <c r="L2108" t="n">
        <v>300</v>
      </c>
      <c r="M2108" t="n">
        <v>0</v>
      </c>
      <c r="N2108" t="n">
        <v>0</v>
      </c>
    </row>
    <row r="2109" spans="1:20">
      <c r="A2109" s="1" t="n">
        <v>38411</v>
      </c>
      <c r="B2109" t="s">
        <v>347</v>
      </c>
      <c r="C2109" t="n">
        <v>1</v>
      </c>
      <c r="D2109" t="n">
        <v>20</v>
      </c>
      <c r="E2109" t="s">
        <v>249</v>
      </c>
      <c r="F2109" t="n">
        <v>3201</v>
      </c>
      <c r="G2109" t="s">
        <v>250</v>
      </c>
      <c r="H2109" t="s">
        <v>251</v>
      </c>
      <c r="I2109" t="n">
        <v>5</v>
      </c>
      <c r="J2109" t="n">
        <v>458</v>
      </c>
      <c r="K2109" t="s">
        <v>252</v>
      </c>
      <c r="L2109" t="n">
        <v>302</v>
      </c>
      <c r="M2109" t="n">
        <v>0.22</v>
      </c>
      <c r="N2109" t="n">
        <v>19.6</v>
      </c>
      <c r="O2109" t="s">
        <v>347</v>
      </c>
      <c r="P2109" t="s">
        <v>275</v>
      </c>
      <c r="Q2109" t="s">
        <v>275</v>
      </c>
      <c r="R2109" t="s">
        <v>255</v>
      </c>
      <c r="S2109" t="s">
        <v>251</v>
      </c>
      <c r="T2109" t="n">
        <v>5</v>
      </c>
    </row>
    <row r="2110" spans="1:20">
      <c r="A2110" s="1" t="n">
        <v>38411</v>
      </c>
      <c r="B2110" t="s">
        <v>347</v>
      </c>
      <c r="C2110" t="n">
        <v>2</v>
      </c>
      <c r="D2110" t="n">
        <v>20</v>
      </c>
      <c r="E2110" t="s">
        <v>249</v>
      </c>
      <c r="F2110" t="n">
        <v>3201</v>
      </c>
      <c r="G2110" t="s">
        <v>250</v>
      </c>
      <c r="H2110" t="s">
        <v>251</v>
      </c>
      <c r="I2110" t="n">
        <v>5</v>
      </c>
      <c r="J2110" t="n">
        <v>232</v>
      </c>
      <c r="K2110" t="s">
        <v>288</v>
      </c>
      <c r="L2110" t="n">
        <v>400</v>
      </c>
      <c r="M2110" t="n">
        <v>0.08</v>
      </c>
      <c r="N2110" t="n">
        <v>36.8</v>
      </c>
      <c r="O2110" t="s">
        <v>347</v>
      </c>
      <c r="P2110" t="s">
        <v>275</v>
      </c>
      <c r="Q2110" t="s">
        <v>275</v>
      </c>
      <c r="R2110" t="s">
        <v>255</v>
      </c>
      <c r="S2110" t="s">
        <v>251</v>
      </c>
      <c r="T2110" t="n">
        <v>5</v>
      </c>
    </row>
    <row r="2111" spans="1:20">
      <c r="A2111" s="1" t="n">
        <v>38411</v>
      </c>
      <c r="B2111" t="s">
        <v>347</v>
      </c>
      <c r="C2111" t="n">
        <v>3</v>
      </c>
      <c r="D2111" t="n">
        <v>20</v>
      </c>
      <c r="E2111" t="s">
        <v>249</v>
      </c>
      <c r="F2111" t="n">
        <v>3201</v>
      </c>
      <c r="G2111" t="s">
        <v>250</v>
      </c>
      <c r="H2111" t="s">
        <v>251</v>
      </c>
      <c r="I2111" t="n">
        <v>5</v>
      </c>
      <c r="J2111" t="n">
        <v>785</v>
      </c>
      <c r="K2111" t="s">
        <v>281</v>
      </c>
      <c r="L2111" t="n">
        <v>692</v>
      </c>
      <c r="M2111" t="n">
        <v>1.17</v>
      </c>
      <c r="N2111" t="n">
        <v>38.2</v>
      </c>
      <c r="O2111" t="s">
        <v>347</v>
      </c>
      <c r="P2111" t="s">
        <v>275</v>
      </c>
      <c r="Q2111" t="s">
        <v>275</v>
      </c>
      <c r="R2111" t="s">
        <v>255</v>
      </c>
      <c r="S2111" t="s">
        <v>251</v>
      </c>
      <c r="T2111" t="n">
        <v>5</v>
      </c>
    </row>
    <row r="2112" spans="1:20">
      <c r="A2112" s="1" t="n">
        <v>38442</v>
      </c>
      <c r="B2112" t="s">
        <v>344</v>
      </c>
      <c r="C2112" t="n">
        <v>40</v>
      </c>
      <c r="D2112" t="n">
        <v>20</v>
      </c>
      <c r="E2112" t="s">
        <v>249</v>
      </c>
      <c r="F2112" t="n">
        <v>3201</v>
      </c>
      <c r="G2112" t="s">
        <v>250</v>
      </c>
      <c r="H2112" t="s">
        <v>251</v>
      </c>
      <c r="I2112" t="n">
        <v>5</v>
      </c>
      <c r="J2112" t="n">
        <v>280</v>
      </c>
      <c r="K2112" t="s">
        <v>273</v>
      </c>
      <c r="L2112" t="n">
        <v>283</v>
      </c>
      <c r="M2112" t="n">
        <v>0.1</v>
      </c>
      <c r="N2112" t="n">
        <v>31.9</v>
      </c>
      <c r="O2112" t="s">
        <v>345</v>
      </c>
      <c r="P2112" t="s">
        <v>254</v>
      </c>
      <c r="Q2112" t="s">
        <v>254</v>
      </c>
      <c r="R2112" t="s">
        <v>255</v>
      </c>
      <c r="S2112" t="s">
        <v>251</v>
      </c>
      <c r="T2112" t="n">
        <v>5</v>
      </c>
    </row>
    <row r="2113" spans="1:20">
      <c r="A2113" s="1" t="n">
        <v>38442</v>
      </c>
      <c r="B2113" t="s">
        <v>344</v>
      </c>
      <c r="C2113" t="n">
        <v>41</v>
      </c>
      <c r="D2113" t="n">
        <v>20</v>
      </c>
      <c r="E2113" t="s">
        <v>249</v>
      </c>
      <c r="F2113" t="n">
        <v>3201</v>
      </c>
      <c r="G2113" t="s">
        <v>250</v>
      </c>
      <c r="H2113" t="s">
        <v>251</v>
      </c>
      <c r="I2113" t="n">
        <v>5</v>
      </c>
      <c r="J2113" t="n">
        <v>458</v>
      </c>
      <c r="K2113" t="s">
        <v>252</v>
      </c>
      <c r="L2113" t="n">
        <v>382</v>
      </c>
      <c r="M2113" t="n">
        <v>0.09</v>
      </c>
      <c r="N2113" t="n">
        <v>33.8</v>
      </c>
      <c r="O2113" t="s">
        <v>345</v>
      </c>
      <c r="P2113" t="s">
        <v>254</v>
      </c>
      <c r="Q2113" t="s">
        <v>254</v>
      </c>
      <c r="R2113" t="s">
        <v>255</v>
      </c>
      <c r="S2113" t="s">
        <v>251</v>
      </c>
      <c r="T2113" t="n">
        <v>5</v>
      </c>
    </row>
    <row r="2114" spans="1:20">
      <c r="A2114" s="1" t="n">
        <v>38442</v>
      </c>
      <c r="B2114" t="s">
        <v>344</v>
      </c>
      <c r="C2114" t="n">
        <v>42</v>
      </c>
      <c r="D2114" t="n">
        <v>20</v>
      </c>
      <c r="E2114" t="s">
        <v>249</v>
      </c>
      <c r="F2114" t="n">
        <v>3201</v>
      </c>
      <c r="G2114" t="s">
        <v>250</v>
      </c>
      <c r="H2114" t="s">
        <v>251</v>
      </c>
      <c r="I2114" t="n">
        <v>5</v>
      </c>
      <c r="J2114" t="n">
        <v>945</v>
      </c>
      <c r="K2114" t="s">
        <v>304</v>
      </c>
      <c r="L2114" t="n">
        <v>297</v>
      </c>
      <c r="M2114" t="n">
        <v>0.08</v>
      </c>
      <c r="N2114" t="n">
        <v>36.6</v>
      </c>
      <c r="O2114" t="s">
        <v>345</v>
      </c>
      <c r="P2114" t="s">
        <v>254</v>
      </c>
      <c r="Q2114" t="s">
        <v>254</v>
      </c>
      <c r="R2114" t="s">
        <v>255</v>
      </c>
      <c r="S2114" t="s">
        <v>251</v>
      </c>
      <c r="T2114" t="n">
        <v>5</v>
      </c>
    </row>
    <row r="2115" spans="1:20">
      <c r="A2115" s="1" t="n">
        <v>38442</v>
      </c>
      <c r="B2115" t="s">
        <v>344</v>
      </c>
      <c r="C2115" t="n">
        <v>43</v>
      </c>
      <c r="D2115" t="n">
        <v>20</v>
      </c>
      <c r="E2115" t="s">
        <v>249</v>
      </c>
      <c r="F2115" t="n">
        <v>3201</v>
      </c>
      <c r="G2115" t="s">
        <v>250</v>
      </c>
      <c r="H2115" t="s">
        <v>251</v>
      </c>
      <c r="I2115" t="n">
        <v>5</v>
      </c>
      <c r="J2115" t="n">
        <v>945</v>
      </c>
      <c r="K2115" t="s">
        <v>304</v>
      </c>
      <c r="L2115" t="n">
        <v>151</v>
      </c>
      <c r="M2115" t="n">
        <v>0.07000000000000001</v>
      </c>
      <c r="N2115" t="n">
        <v>36.5</v>
      </c>
      <c r="O2115" t="s">
        <v>345</v>
      </c>
      <c r="P2115" t="s">
        <v>254</v>
      </c>
      <c r="Q2115" t="s">
        <v>254</v>
      </c>
      <c r="R2115" t="s">
        <v>255</v>
      </c>
      <c r="S2115" t="s">
        <v>251</v>
      </c>
      <c r="T2115" t="n">
        <v>5</v>
      </c>
    </row>
    <row r="2116" spans="1:20">
      <c r="A2116" s="1" t="n">
        <v>38442</v>
      </c>
      <c r="B2116" t="s">
        <v>344</v>
      </c>
      <c r="C2116" t="n">
        <v>44</v>
      </c>
      <c r="D2116" t="n">
        <v>20</v>
      </c>
      <c r="E2116" t="s">
        <v>249</v>
      </c>
      <c r="F2116" t="n">
        <v>3201</v>
      </c>
      <c r="G2116" t="s">
        <v>250</v>
      </c>
      <c r="H2116" t="s">
        <v>251</v>
      </c>
      <c r="I2116" t="n">
        <v>5</v>
      </c>
      <c r="J2116" t="n">
        <v>280</v>
      </c>
      <c r="K2116" t="s">
        <v>273</v>
      </c>
      <c r="L2116" t="n">
        <v>208</v>
      </c>
      <c r="M2116" t="n">
        <v>0.24</v>
      </c>
      <c r="N2116" t="n">
        <v>16.5</v>
      </c>
      <c r="O2116" t="s">
        <v>345</v>
      </c>
      <c r="P2116" t="s">
        <v>254</v>
      </c>
      <c r="Q2116" t="s">
        <v>254</v>
      </c>
      <c r="R2116" t="s">
        <v>255</v>
      </c>
      <c r="S2116" t="s">
        <v>251</v>
      </c>
      <c r="T2116" t="n">
        <v>5</v>
      </c>
    </row>
    <row r="2117" spans="1:20">
      <c r="A2117" s="1" t="n">
        <v>38442</v>
      </c>
      <c r="B2117" t="s">
        <v>347</v>
      </c>
      <c r="C2117" t="n">
        <v>1</v>
      </c>
      <c r="D2117" t="n">
        <v>20</v>
      </c>
      <c r="E2117" t="s">
        <v>249</v>
      </c>
      <c r="F2117" t="n">
        <v>3201</v>
      </c>
      <c r="G2117" t="s">
        <v>250</v>
      </c>
      <c r="H2117" t="s">
        <v>251</v>
      </c>
      <c r="I2117" t="n">
        <v>5</v>
      </c>
      <c r="J2117" t="n">
        <v>232</v>
      </c>
      <c r="K2117" t="s">
        <v>288</v>
      </c>
      <c r="L2117" t="n">
        <v>481</v>
      </c>
      <c r="M2117" t="n">
        <v>0.08</v>
      </c>
      <c r="N2117" t="n">
        <v>37</v>
      </c>
      <c r="O2117" t="s">
        <v>347</v>
      </c>
      <c r="P2117" t="s">
        <v>275</v>
      </c>
      <c r="Q2117" t="s">
        <v>275</v>
      </c>
      <c r="R2117" t="s">
        <v>255</v>
      </c>
      <c r="S2117" t="s">
        <v>251</v>
      </c>
      <c r="T2117" t="n">
        <v>5</v>
      </c>
    </row>
    <row r="2118" spans="1:20">
      <c r="A2118" s="1" t="n">
        <v>38442</v>
      </c>
      <c r="B2118" t="s">
        <v>347</v>
      </c>
      <c r="C2118" t="n">
        <v>2</v>
      </c>
      <c r="D2118" t="n">
        <v>20</v>
      </c>
      <c r="E2118" t="s">
        <v>249</v>
      </c>
      <c r="F2118" t="n">
        <v>3201</v>
      </c>
      <c r="G2118" t="s">
        <v>250</v>
      </c>
      <c r="H2118" t="s">
        <v>251</v>
      </c>
      <c r="I2118" t="n">
        <v>5</v>
      </c>
      <c r="J2118" t="n">
        <v>458</v>
      </c>
      <c r="K2118" t="s">
        <v>252</v>
      </c>
      <c r="L2118" t="n">
        <v>195</v>
      </c>
      <c r="M2118" t="n">
        <v>0.22</v>
      </c>
      <c r="N2118" t="n">
        <v>20</v>
      </c>
      <c r="O2118" t="s">
        <v>347</v>
      </c>
      <c r="P2118" t="s">
        <v>275</v>
      </c>
      <c r="Q2118" t="s">
        <v>275</v>
      </c>
      <c r="R2118" t="s">
        <v>255</v>
      </c>
      <c r="S2118" t="s">
        <v>251</v>
      </c>
      <c r="T2118" t="n">
        <v>5</v>
      </c>
    </row>
    <row r="2119" spans="1:20">
      <c r="A2119" s="1" t="n">
        <v>38442</v>
      </c>
      <c r="B2119" t="s">
        <v>347</v>
      </c>
      <c r="C2119" t="n">
        <v>3</v>
      </c>
      <c r="D2119" t="n">
        <v>20</v>
      </c>
      <c r="E2119" t="s">
        <v>249</v>
      </c>
      <c r="F2119" t="n">
        <v>3201</v>
      </c>
      <c r="G2119" t="s">
        <v>250</v>
      </c>
      <c r="H2119" t="s">
        <v>251</v>
      </c>
      <c r="I2119" t="n">
        <v>5</v>
      </c>
      <c r="J2119" t="n">
        <v>965</v>
      </c>
      <c r="K2119" t="s">
        <v>358</v>
      </c>
      <c r="L2119" t="n">
        <v>373</v>
      </c>
      <c r="M2119" t="n">
        <v>0.6</v>
      </c>
      <c r="N2119" t="n">
        <v>32.1</v>
      </c>
      <c r="O2119" t="s">
        <v>347</v>
      </c>
      <c r="P2119" t="s">
        <v>275</v>
      </c>
      <c r="Q2119" t="s">
        <v>275</v>
      </c>
      <c r="R2119" t="s">
        <v>255</v>
      </c>
      <c r="S2119" t="s">
        <v>251</v>
      </c>
      <c r="T2119" t="n">
        <v>5</v>
      </c>
    </row>
    <row r="2120" spans="1:20">
      <c r="A2120" s="1" t="n">
        <v>38442</v>
      </c>
      <c r="B2120" t="s">
        <v>347</v>
      </c>
      <c r="C2120" t="n">
        <v>4</v>
      </c>
      <c r="D2120" t="n">
        <v>20</v>
      </c>
      <c r="E2120" t="s">
        <v>249</v>
      </c>
      <c r="F2120" t="n">
        <v>3201</v>
      </c>
      <c r="G2120" t="s">
        <v>250</v>
      </c>
      <c r="H2120" t="s">
        <v>251</v>
      </c>
      <c r="I2120" t="n">
        <v>5</v>
      </c>
      <c r="J2120" t="n">
        <v>280</v>
      </c>
      <c r="K2120" t="s">
        <v>273</v>
      </c>
      <c r="L2120" t="n">
        <v>353</v>
      </c>
      <c r="M2120" t="n">
        <v>0.25</v>
      </c>
      <c r="N2120" t="n">
        <v>20.4</v>
      </c>
      <c r="O2120" t="s">
        <v>347</v>
      </c>
      <c r="P2120" t="s">
        <v>275</v>
      </c>
      <c r="Q2120" t="s">
        <v>275</v>
      </c>
      <c r="R2120" t="s">
        <v>255</v>
      </c>
      <c r="S2120" t="s">
        <v>251</v>
      </c>
      <c r="T2120" t="n">
        <v>5</v>
      </c>
    </row>
    <row r="2121" spans="1:20">
      <c r="A2121" s="1" t="n">
        <v>38442</v>
      </c>
      <c r="B2121" t="s">
        <v>347</v>
      </c>
      <c r="C2121" t="n">
        <v>5</v>
      </c>
      <c r="D2121" t="n">
        <v>20</v>
      </c>
      <c r="E2121" t="s">
        <v>249</v>
      </c>
      <c r="F2121" t="n">
        <v>3201</v>
      </c>
      <c r="G2121" t="s">
        <v>250</v>
      </c>
      <c r="H2121" t="s">
        <v>251</v>
      </c>
      <c r="I2121" t="n">
        <v>5</v>
      </c>
      <c r="J2121" t="n">
        <v>232</v>
      </c>
      <c r="K2121" t="s">
        <v>288</v>
      </c>
      <c r="L2121" t="n">
        <v>306</v>
      </c>
      <c r="M2121" t="n">
        <v>0.09</v>
      </c>
      <c r="N2121" t="n">
        <v>36.1</v>
      </c>
      <c r="O2121" t="s">
        <v>347</v>
      </c>
      <c r="P2121" t="s">
        <v>275</v>
      </c>
      <c r="Q2121" t="s">
        <v>275</v>
      </c>
      <c r="R2121" t="s">
        <v>255</v>
      </c>
      <c r="S2121" t="s">
        <v>251</v>
      </c>
      <c r="T2121" t="n">
        <v>5</v>
      </c>
    </row>
    <row r="2122" spans="1:20">
      <c r="A2122" s="1" t="n">
        <v>38472</v>
      </c>
      <c r="B2122" t="s">
        <v>344</v>
      </c>
      <c r="C2122" t="n">
        <v>50</v>
      </c>
      <c r="D2122" t="n">
        <v>20</v>
      </c>
      <c r="E2122" t="s">
        <v>249</v>
      </c>
      <c r="F2122" t="n">
        <v>3201</v>
      </c>
      <c r="G2122" t="s">
        <v>250</v>
      </c>
      <c r="H2122" t="s">
        <v>251</v>
      </c>
      <c r="I2122" t="n">
        <v>5</v>
      </c>
      <c r="J2122" t="n">
        <v>945</v>
      </c>
      <c r="K2122" t="s">
        <v>304</v>
      </c>
      <c r="L2122" t="n">
        <v>241</v>
      </c>
      <c r="M2122" t="n">
        <v>0.1</v>
      </c>
      <c r="N2122" t="n">
        <v>36.4</v>
      </c>
      <c r="O2122" t="s">
        <v>345</v>
      </c>
      <c r="P2122" t="s">
        <v>254</v>
      </c>
      <c r="Q2122" t="s">
        <v>254</v>
      </c>
      <c r="R2122" t="s">
        <v>255</v>
      </c>
      <c r="S2122" t="s">
        <v>251</v>
      </c>
      <c r="T2122" t="n">
        <v>5</v>
      </c>
    </row>
    <row r="2123" spans="1:20">
      <c r="A2123" s="1" t="n">
        <v>38472</v>
      </c>
      <c r="B2123" t="s">
        <v>344</v>
      </c>
      <c r="C2123" t="n">
        <v>51</v>
      </c>
      <c r="D2123" t="n">
        <v>20</v>
      </c>
      <c r="E2123" t="s">
        <v>249</v>
      </c>
      <c r="F2123" t="n">
        <v>3201</v>
      </c>
      <c r="G2123" t="s">
        <v>250</v>
      </c>
      <c r="H2123" t="s">
        <v>251</v>
      </c>
      <c r="I2123" t="n">
        <v>5</v>
      </c>
      <c r="J2123" t="n">
        <v>458</v>
      </c>
      <c r="K2123" t="s">
        <v>252</v>
      </c>
      <c r="L2123" t="n">
        <v>191</v>
      </c>
      <c r="M2123" t="n">
        <v>0.1</v>
      </c>
      <c r="N2123" t="n">
        <v>33.9</v>
      </c>
      <c r="O2123" t="s">
        <v>345</v>
      </c>
      <c r="P2123" t="s">
        <v>254</v>
      </c>
      <c r="Q2123" t="s">
        <v>254</v>
      </c>
      <c r="R2123" t="s">
        <v>255</v>
      </c>
      <c r="S2123" t="s">
        <v>251</v>
      </c>
      <c r="T2123" t="n">
        <v>5</v>
      </c>
    </row>
    <row r="2124" spans="1:20">
      <c r="A2124" s="1" t="n">
        <v>38472</v>
      </c>
      <c r="B2124" t="s">
        <v>344</v>
      </c>
      <c r="C2124" t="n">
        <v>52</v>
      </c>
      <c r="D2124" t="n">
        <v>20</v>
      </c>
      <c r="E2124" t="s">
        <v>249</v>
      </c>
      <c r="F2124" t="n">
        <v>3201</v>
      </c>
      <c r="G2124" t="s">
        <v>250</v>
      </c>
      <c r="H2124" t="s">
        <v>251</v>
      </c>
      <c r="I2124" t="n">
        <v>5</v>
      </c>
      <c r="J2124" t="n">
        <v>280</v>
      </c>
      <c r="K2124" t="s">
        <v>273</v>
      </c>
      <c r="L2124" t="n">
        <v>238</v>
      </c>
      <c r="M2124" t="n">
        <v>0.12</v>
      </c>
      <c r="N2124" t="n">
        <v>38.2</v>
      </c>
      <c r="O2124" t="s">
        <v>345</v>
      </c>
      <c r="P2124" t="s">
        <v>254</v>
      </c>
      <c r="Q2124" t="s">
        <v>254</v>
      </c>
      <c r="R2124" t="s">
        <v>255</v>
      </c>
      <c r="S2124" t="s">
        <v>251</v>
      </c>
      <c r="T2124" t="n">
        <v>5</v>
      </c>
    </row>
    <row r="2125" spans="1:20">
      <c r="A2125" s="1" t="n">
        <v>38472</v>
      </c>
      <c r="B2125" t="s">
        <v>344</v>
      </c>
      <c r="C2125" t="n">
        <v>53</v>
      </c>
      <c r="D2125" t="n">
        <v>20</v>
      </c>
      <c r="E2125" t="s">
        <v>249</v>
      </c>
      <c r="F2125" t="n">
        <v>3201</v>
      </c>
      <c r="G2125" t="s">
        <v>250</v>
      </c>
      <c r="H2125" t="s">
        <v>251</v>
      </c>
      <c r="I2125" t="n">
        <v>5</v>
      </c>
      <c r="J2125" t="n">
        <v>280</v>
      </c>
      <c r="K2125" t="s">
        <v>273</v>
      </c>
      <c r="L2125" t="n">
        <v>399</v>
      </c>
      <c r="M2125" t="n">
        <v>0.1</v>
      </c>
      <c r="N2125" t="n">
        <v>38.6</v>
      </c>
      <c r="O2125" t="s">
        <v>345</v>
      </c>
      <c r="P2125" t="s">
        <v>254</v>
      </c>
      <c r="Q2125" t="s">
        <v>254</v>
      </c>
      <c r="R2125" t="s">
        <v>255</v>
      </c>
      <c r="S2125" t="s">
        <v>251</v>
      </c>
      <c r="T2125" t="n">
        <v>5</v>
      </c>
    </row>
    <row r="2126" spans="1:20">
      <c r="A2126" s="1" t="n">
        <v>38472</v>
      </c>
      <c r="B2126" t="s">
        <v>344</v>
      </c>
      <c r="C2126" t="n">
        <v>54</v>
      </c>
      <c r="D2126" t="n">
        <v>20</v>
      </c>
      <c r="E2126" t="s">
        <v>249</v>
      </c>
      <c r="F2126" t="n">
        <v>3201</v>
      </c>
      <c r="G2126" t="s">
        <v>250</v>
      </c>
      <c r="H2126" t="s">
        <v>251</v>
      </c>
      <c r="I2126" t="n">
        <v>5</v>
      </c>
      <c r="J2126" t="n">
        <v>458</v>
      </c>
      <c r="K2126" t="s">
        <v>252</v>
      </c>
      <c r="L2126" t="n">
        <v>253</v>
      </c>
      <c r="M2126" t="n">
        <v>0.15</v>
      </c>
      <c r="N2126" t="n">
        <v>33.6</v>
      </c>
      <c r="O2126" t="s">
        <v>345</v>
      </c>
      <c r="P2126" t="s">
        <v>254</v>
      </c>
      <c r="Q2126" t="s">
        <v>254</v>
      </c>
      <c r="R2126" t="s">
        <v>255</v>
      </c>
      <c r="S2126" t="s">
        <v>251</v>
      </c>
      <c r="T2126" t="n">
        <v>5</v>
      </c>
    </row>
    <row r="2127" spans="1:20">
      <c r="A2127" s="1" t="n">
        <v>38472</v>
      </c>
      <c r="B2127" t="s">
        <v>364</v>
      </c>
      <c r="C2127" t="n">
        <v>1</v>
      </c>
      <c r="D2127" t="n">
        <v>231</v>
      </c>
      <c r="E2127" t="s">
        <v>365</v>
      </c>
      <c r="F2127" t="n">
        <v>3202</v>
      </c>
      <c r="G2127" t="s">
        <v>297</v>
      </c>
      <c r="H2127" t="s">
        <v>251</v>
      </c>
      <c r="I2127" t="n">
        <v>5</v>
      </c>
      <c r="J2127" t="n">
        <v>580</v>
      </c>
      <c r="K2127" t="s">
        <v>270</v>
      </c>
      <c r="L2127" t="n">
        <v>20</v>
      </c>
      <c r="M2127" t="n">
        <v>0</v>
      </c>
      <c r="N2127" t="n">
        <v>0</v>
      </c>
    </row>
    <row r="2128" spans="1:20">
      <c r="A2128" s="1" t="n">
        <v>38472</v>
      </c>
      <c r="B2128" t="s">
        <v>364</v>
      </c>
      <c r="C2128" t="n">
        <v>2</v>
      </c>
      <c r="D2128" t="n">
        <v>231</v>
      </c>
      <c r="E2128" t="s">
        <v>365</v>
      </c>
      <c r="F2128" t="n">
        <v>3203</v>
      </c>
      <c r="G2128" t="s">
        <v>366</v>
      </c>
      <c r="H2128" t="s">
        <v>251</v>
      </c>
      <c r="I2128" t="n">
        <v>5</v>
      </c>
      <c r="J2128" t="n">
        <v>580</v>
      </c>
      <c r="K2128" t="s">
        <v>270</v>
      </c>
      <c r="L2128" t="n">
        <v>14</v>
      </c>
      <c r="M2128" t="n">
        <v>0</v>
      </c>
      <c r="N2128" t="n">
        <v>0</v>
      </c>
    </row>
    <row r="2129" spans="1:20">
      <c r="A2129" s="1" t="n">
        <v>38472</v>
      </c>
      <c r="B2129" t="s">
        <v>364</v>
      </c>
      <c r="C2129" t="n">
        <v>3</v>
      </c>
      <c r="D2129" t="n">
        <v>231</v>
      </c>
      <c r="E2129" t="s">
        <v>365</v>
      </c>
      <c r="F2129" t="n">
        <v>3204</v>
      </c>
      <c r="G2129" t="s">
        <v>367</v>
      </c>
      <c r="H2129" t="s">
        <v>251</v>
      </c>
      <c r="I2129" t="n">
        <v>5</v>
      </c>
      <c r="J2129" t="n">
        <v>580</v>
      </c>
      <c r="K2129" t="s">
        <v>270</v>
      </c>
      <c r="L2129" t="n">
        <v>11</v>
      </c>
      <c r="M2129" t="n">
        <v>0</v>
      </c>
      <c r="N2129" t="n">
        <v>0</v>
      </c>
    </row>
    <row r="2130" spans="1:20">
      <c r="A2130" s="1" t="n">
        <v>38472</v>
      </c>
      <c r="B2130" t="s">
        <v>348</v>
      </c>
      <c r="C2130" t="n">
        <v>1</v>
      </c>
      <c r="D2130" t="n">
        <v>213</v>
      </c>
      <c r="E2130" t="s">
        <v>256</v>
      </c>
      <c r="F2130" t="n">
        <v>3201</v>
      </c>
      <c r="G2130" t="s">
        <v>250</v>
      </c>
      <c r="H2130" t="s">
        <v>251</v>
      </c>
      <c r="I2130" t="n">
        <v>5</v>
      </c>
      <c r="J2130" t="n">
        <v>515</v>
      </c>
      <c r="K2130" t="s">
        <v>361</v>
      </c>
      <c r="L2130" t="n">
        <v>314</v>
      </c>
      <c r="M2130" t="n">
        <v>0</v>
      </c>
      <c r="N2130" t="n">
        <v>0</v>
      </c>
    </row>
    <row r="2131" spans="1:20">
      <c r="A2131" s="1" t="n">
        <v>38472</v>
      </c>
      <c r="B2131" t="s">
        <v>348</v>
      </c>
      <c r="C2131" t="n">
        <v>2</v>
      </c>
      <c r="D2131" t="n">
        <v>213</v>
      </c>
      <c r="E2131" t="s">
        <v>256</v>
      </c>
      <c r="F2131" t="n">
        <v>3201</v>
      </c>
      <c r="G2131" t="s">
        <v>250</v>
      </c>
      <c r="H2131" t="s">
        <v>251</v>
      </c>
      <c r="I2131" t="n">
        <v>5</v>
      </c>
      <c r="J2131" t="n">
        <v>520</v>
      </c>
      <c r="K2131" t="s">
        <v>283</v>
      </c>
      <c r="L2131" t="n">
        <v>404</v>
      </c>
      <c r="M2131" t="n">
        <v>0</v>
      </c>
      <c r="N2131" t="n">
        <v>0</v>
      </c>
    </row>
    <row r="2132" spans="1:20">
      <c r="A2132" s="1" t="n">
        <v>38472</v>
      </c>
      <c r="B2132" t="s">
        <v>347</v>
      </c>
      <c r="C2132" t="n">
        <v>1</v>
      </c>
      <c r="D2132" t="n">
        <v>20</v>
      </c>
      <c r="E2132" t="s">
        <v>249</v>
      </c>
      <c r="F2132" t="n">
        <v>3201</v>
      </c>
      <c r="G2132" t="s">
        <v>250</v>
      </c>
      <c r="H2132" t="s">
        <v>251</v>
      </c>
      <c r="I2132" t="n">
        <v>5</v>
      </c>
      <c r="J2132" t="n">
        <v>785</v>
      </c>
      <c r="K2132" t="s">
        <v>281</v>
      </c>
      <c r="L2132" t="n">
        <v>1014</v>
      </c>
      <c r="M2132" t="n">
        <v>1.12</v>
      </c>
      <c r="N2132" t="n">
        <v>39.2</v>
      </c>
      <c r="O2132" t="s">
        <v>347</v>
      </c>
      <c r="P2132" t="s">
        <v>275</v>
      </c>
      <c r="Q2132" t="s">
        <v>275</v>
      </c>
      <c r="R2132" t="s">
        <v>255</v>
      </c>
      <c r="S2132" t="s">
        <v>251</v>
      </c>
      <c r="T2132" t="n">
        <v>5</v>
      </c>
    </row>
    <row r="2133" spans="1:20">
      <c r="A2133" s="1" t="n">
        <v>38472</v>
      </c>
      <c r="B2133" t="s">
        <v>347</v>
      </c>
      <c r="C2133" t="n">
        <v>2</v>
      </c>
      <c r="D2133" t="n">
        <v>20</v>
      </c>
      <c r="E2133" t="s">
        <v>249</v>
      </c>
      <c r="F2133" t="n">
        <v>3201</v>
      </c>
      <c r="G2133" t="s">
        <v>250</v>
      </c>
      <c r="H2133" t="s">
        <v>251</v>
      </c>
      <c r="I2133" t="n">
        <v>5</v>
      </c>
      <c r="J2133" t="n">
        <v>232</v>
      </c>
      <c r="K2133" t="s">
        <v>288</v>
      </c>
      <c r="L2133" t="n">
        <v>322</v>
      </c>
      <c r="M2133" t="n">
        <v>0.09</v>
      </c>
      <c r="N2133" t="n">
        <v>36.3</v>
      </c>
      <c r="O2133" t="s">
        <v>347</v>
      </c>
      <c r="P2133" t="s">
        <v>275</v>
      </c>
      <c r="Q2133" t="s">
        <v>275</v>
      </c>
      <c r="R2133" t="s">
        <v>255</v>
      </c>
      <c r="S2133" t="s">
        <v>251</v>
      </c>
      <c r="T2133" t="n">
        <v>5</v>
      </c>
    </row>
    <row r="2134" spans="1:20">
      <c r="A2134" s="1" t="n">
        <v>38472</v>
      </c>
      <c r="B2134" t="s">
        <v>347</v>
      </c>
      <c r="C2134" t="n">
        <v>3</v>
      </c>
      <c r="D2134" t="n">
        <v>20</v>
      </c>
      <c r="E2134" t="s">
        <v>249</v>
      </c>
      <c r="F2134" t="n">
        <v>3201</v>
      </c>
      <c r="G2134" t="s">
        <v>250</v>
      </c>
      <c r="H2134" t="s">
        <v>251</v>
      </c>
      <c r="I2134" t="n">
        <v>5</v>
      </c>
      <c r="J2134" t="n">
        <v>145</v>
      </c>
      <c r="K2134" t="s">
        <v>323</v>
      </c>
      <c r="L2134" t="n">
        <v>463</v>
      </c>
      <c r="M2134" t="n">
        <v>0.62</v>
      </c>
      <c r="N2134" t="n">
        <v>28.8</v>
      </c>
      <c r="O2134" t="s">
        <v>347</v>
      </c>
      <c r="P2134" t="s">
        <v>275</v>
      </c>
      <c r="Q2134" t="s">
        <v>275</v>
      </c>
      <c r="R2134" t="s">
        <v>255</v>
      </c>
      <c r="S2134" t="s">
        <v>251</v>
      </c>
      <c r="T2134" t="n">
        <v>5</v>
      </c>
    </row>
    <row r="2135" spans="1:20">
      <c r="A2135" s="1" t="n">
        <v>38472</v>
      </c>
      <c r="B2135" t="s">
        <v>347</v>
      </c>
      <c r="C2135" t="n">
        <v>4</v>
      </c>
      <c r="D2135" t="n">
        <v>20</v>
      </c>
      <c r="E2135" t="s">
        <v>249</v>
      </c>
      <c r="F2135" t="n">
        <v>3201</v>
      </c>
      <c r="G2135" t="s">
        <v>250</v>
      </c>
      <c r="H2135" t="s">
        <v>251</v>
      </c>
      <c r="I2135" t="n">
        <v>5</v>
      </c>
      <c r="J2135" t="n">
        <v>232</v>
      </c>
      <c r="K2135" t="s">
        <v>288</v>
      </c>
      <c r="L2135" t="n">
        <v>350</v>
      </c>
      <c r="M2135" t="n">
        <v>0.1</v>
      </c>
      <c r="N2135" t="n">
        <v>35.1</v>
      </c>
      <c r="O2135" t="s">
        <v>347</v>
      </c>
      <c r="P2135" t="s">
        <v>275</v>
      </c>
      <c r="Q2135" t="s">
        <v>275</v>
      </c>
      <c r="R2135" t="s">
        <v>255</v>
      </c>
      <c r="S2135" t="s">
        <v>251</v>
      </c>
      <c r="T2135" t="n">
        <v>5</v>
      </c>
    </row>
    <row r="2136" spans="1:20">
      <c r="A2136" s="1" t="n">
        <v>38472</v>
      </c>
      <c r="B2136" t="s">
        <v>347</v>
      </c>
      <c r="C2136" t="n">
        <v>5</v>
      </c>
      <c r="D2136" t="n">
        <v>20</v>
      </c>
      <c r="E2136" t="s">
        <v>249</v>
      </c>
      <c r="F2136" t="n">
        <v>3201</v>
      </c>
      <c r="G2136" t="s">
        <v>250</v>
      </c>
      <c r="H2136" t="s">
        <v>251</v>
      </c>
      <c r="I2136" t="n">
        <v>5</v>
      </c>
      <c r="J2136" t="n">
        <v>458</v>
      </c>
      <c r="K2136" t="s">
        <v>252</v>
      </c>
      <c r="L2136" t="n">
        <v>303</v>
      </c>
      <c r="M2136" t="n">
        <v>0.22</v>
      </c>
      <c r="N2136" t="n">
        <v>19.6</v>
      </c>
      <c r="O2136" t="s">
        <v>347</v>
      </c>
      <c r="P2136" t="s">
        <v>275</v>
      </c>
      <c r="Q2136" t="s">
        <v>275</v>
      </c>
      <c r="R2136" t="s">
        <v>255</v>
      </c>
      <c r="S2136" t="s">
        <v>251</v>
      </c>
      <c r="T2136" t="n">
        <v>5</v>
      </c>
    </row>
    <row r="2137" spans="1:20">
      <c r="A2137" s="1" t="n">
        <v>38503</v>
      </c>
      <c r="B2137" t="s">
        <v>344</v>
      </c>
      <c r="C2137" t="n">
        <v>58</v>
      </c>
      <c r="D2137" t="n">
        <v>20</v>
      </c>
      <c r="E2137" t="s">
        <v>249</v>
      </c>
      <c r="F2137" t="n">
        <v>3201</v>
      </c>
      <c r="G2137" t="s">
        <v>250</v>
      </c>
      <c r="H2137" t="s">
        <v>251</v>
      </c>
      <c r="I2137" t="n">
        <v>5</v>
      </c>
      <c r="J2137" t="n">
        <v>280</v>
      </c>
      <c r="K2137" t="s">
        <v>273</v>
      </c>
      <c r="L2137" t="n">
        <v>309</v>
      </c>
      <c r="M2137" t="n">
        <v>0.05</v>
      </c>
      <c r="N2137" t="n">
        <v>38.5</v>
      </c>
      <c r="O2137" t="s">
        <v>345</v>
      </c>
      <c r="P2137" t="s">
        <v>254</v>
      </c>
      <c r="Q2137" t="s">
        <v>254</v>
      </c>
      <c r="R2137" t="s">
        <v>255</v>
      </c>
      <c r="S2137" t="s">
        <v>251</v>
      </c>
      <c r="T2137" t="n">
        <v>5</v>
      </c>
    </row>
    <row r="2138" spans="1:20">
      <c r="A2138" s="1" t="n">
        <v>38503</v>
      </c>
      <c r="B2138" t="s">
        <v>344</v>
      </c>
      <c r="C2138" t="n">
        <v>59</v>
      </c>
      <c r="D2138" t="n">
        <v>20</v>
      </c>
      <c r="E2138" t="s">
        <v>249</v>
      </c>
      <c r="F2138" t="n">
        <v>3201</v>
      </c>
      <c r="G2138" t="s">
        <v>250</v>
      </c>
      <c r="H2138" t="s">
        <v>251</v>
      </c>
      <c r="I2138" t="n">
        <v>5</v>
      </c>
      <c r="J2138" t="n">
        <v>280</v>
      </c>
      <c r="K2138" t="s">
        <v>273</v>
      </c>
      <c r="L2138" t="n">
        <v>198</v>
      </c>
      <c r="M2138" t="n">
        <v>0.1</v>
      </c>
      <c r="N2138" t="n">
        <v>32.2</v>
      </c>
      <c r="O2138" t="s">
        <v>345</v>
      </c>
      <c r="P2138" t="s">
        <v>254</v>
      </c>
      <c r="Q2138" t="s">
        <v>254</v>
      </c>
      <c r="R2138" t="s">
        <v>255</v>
      </c>
      <c r="S2138" t="s">
        <v>251</v>
      </c>
      <c r="T2138" t="n">
        <v>5</v>
      </c>
    </row>
    <row r="2139" spans="1:20">
      <c r="A2139" s="1" t="n">
        <v>38503</v>
      </c>
      <c r="B2139" t="s">
        <v>344</v>
      </c>
      <c r="C2139" t="n">
        <v>60</v>
      </c>
      <c r="D2139" t="n">
        <v>20</v>
      </c>
      <c r="E2139" t="s">
        <v>249</v>
      </c>
      <c r="F2139" t="n">
        <v>3201</v>
      </c>
      <c r="G2139" t="s">
        <v>250</v>
      </c>
      <c r="H2139" t="s">
        <v>251</v>
      </c>
      <c r="I2139" t="n">
        <v>5</v>
      </c>
      <c r="J2139" t="n">
        <v>945</v>
      </c>
      <c r="K2139" t="s">
        <v>304</v>
      </c>
      <c r="L2139" t="n">
        <v>413</v>
      </c>
      <c r="M2139" t="n">
        <v>0.1</v>
      </c>
      <c r="N2139" t="n">
        <v>36.5</v>
      </c>
      <c r="O2139" t="s">
        <v>345</v>
      </c>
      <c r="P2139" t="s">
        <v>254</v>
      </c>
      <c r="Q2139" t="s">
        <v>254</v>
      </c>
      <c r="R2139" t="s">
        <v>255</v>
      </c>
      <c r="S2139" t="s">
        <v>251</v>
      </c>
      <c r="T2139" t="n">
        <v>5</v>
      </c>
    </row>
    <row r="2140" spans="1:20">
      <c r="A2140" s="1" t="n">
        <v>38503</v>
      </c>
      <c r="B2140" t="s">
        <v>344</v>
      </c>
      <c r="C2140" t="n">
        <v>61</v>
      </c>
      <c r="D2140" t="n">
        <v>20</v>
      </c>
      <c r="E2140" t="s">
        <v>249</v>
      </c>
      <c r="F2140" t="n">
        <v>3201</v>
      </c>
      <c r="G2140" t="s">
        <v>250</v>
      </c>
      <c r="H2140" t="s">
        <v>251</v>
      </c>
      <c r="I2140" t="n">
        <v>5</v>
      </c>
      <c r="J2140" t="n">
        <v>945</v>
      </c>
      <c r="K2140" t="s">
        <v>304</v>
      </c>
      <c r="L2140" t="n">
        <v>194</v>
      </c>
      <c r="M2140" t="n">
        <v>0.05</v>
      </c>
      <c r="N2140" t="n">
        <v>39.2</v>
      </c>
      <c r="O2140" t="s">
        <v>345</v>
      </c>
      <c r="P2140" t="s">
        <v>254</v>
      </c>
      <c r="Q2140" t="s">
        <v>254</v>
      </c>
      <c r="R2140" t="s">
        <v>255</v>
      </c>
      <c r="S2140" t="s">
        <v>251</v>
      </c>
      <c r="T2140" t="n">
        <v>5</v>
      </c>
    </row>
    <row r="2141" spans="1:20">
      <c r="A2141" s="1" t="n">
        <v>38503</v>
      </c>
      <c r="B2141" t="s">
        <v>344</v>
      </c>
      <c r="C2141" t="n">
        <v>62</v>
      </c>
      <c r="D2141" t="n">
        <v>20</v>
      </c>
      <c r="E2141" t="s">
        <v>249</v>
      </c>
      <c r="F2141" t="n">
        <v>3201</v>
      </c>
      <c r="G2141" t="s">
        <v>250</v>
      </c>
      <c r="H2141" t="s">
        <v>251</v>
      </c>
      <c r="I2141" t="n">
        <v>5</v>
      </c>
      <c r="J2141" t="n">
        <v>945</v>
      </c>
      <c r="K2141" t="s">
        <v>304</v>
      </c>
      <c r="L2141" t="n">
        <v>303</v>
      </c>
      <c r="M2141" t="n">
        <v>0.05</v>
      </c>
      <c r="N2141" t="n">
        <v>36.1</v>
      </c>
      <c r="O2141" t="s">
        <v>345</v>
      </c>
      <c r="P2141" t="s">
        <v>254</v>
      </c>
      <c r="Q2141" t="s">
        <v>254</v>
      </c>
      <c r="R2141" t="s">
        <v>255</v>
      </c>
      <c r="S2141" t="s">
        <v>251</v>
      </c>
      <c r="T2141" t="n">
        <v>5</v>
      </c>
    </row>
    <row r="2142" spans="1:20">
      <c r="A2142" s="1" t="n">
        <v>38503</v>
      </c>
      <c r="B2142" t="s">
        <v>344</v>
      </c>
      <c r="C2142" t="n">
        <v>63</v>
      </c>
      <c r="D2142" t="n">
        <v>20</v>
      </c>
      <c r="E2142" t="s">
        <v>249</v>
      </c>
      <c r="F2142" t="n">
        <v>3201</v>
      </c>
      <c r="G2142" t="s">
        <v>250</v>
      </c>
      <c r="H2142" t="s">
        <v>251</v>
      </c>
      <c r="I2142" t="n">
        <v>5</v>
      </c>
      <c r="J2142" t="n">
        <v>945</v>
      </c>
      <c r="K2142" t="s">
        <v>304</v>
      </c>
      <c r="L2142" t="n">
        <v>260</v>
      </c>
      <c r="M2142" t="n">
        <v>0.1</v>
      </c>
      <c r="N2142" t="n">
        <v>36.8</v>
      </c>
      <c r="O2142" t="s">
        <v>345</v>
      </c>
      <c r="P2142" t="s">
        <v>254</v>
      </c>
      <c r="Q2142" t="s">
        <v>254</v>
      </c>
      <c r="R2142" t="s">
        <v>255</v>
      </c>
      <c r="S2142" t="s">
        <v>251</v>
      </c>
      <c r="T2142" t="n">
        <v>5</v>
      </c>
    </row>
    <row r="2143" spans="1:20">
      <c r="A2143" s="1" t="n">
        <v>38503</v>
      </c>
      <c r="B2143" t="s">
        <v>344</v>
      </c>
      <c r="C2143" t="n">
        <v>64</v>
      </c>
      <c r="D2143" t="n">
        <v>20</v>
      </c>
      <c r="E2143" t="s">
        <v>249</v>
      </c>
      <c r="F2143" t="n">
        <v>3201</v>
      </c>
      <c r="G2143" t="s">
        <v>250</v>
      </c>
      <c r="H2143" t="s">
        <v>251</v>
      </c>
      <c r="I2143" t="n">
        <v>5</v>
      </c>
      <c r="J2143" t="n">
        <v>280</v>
      </c>
      <c r="K2143" t="s">
        <v>273</v>
      </c>
      <c r="L2143" t="n">
        <v>203</v>
      </c>
      <c r="M2143" t="n">
        <v>0.4</v>
      </c>
      <c r="N2143" t="n">
        <v>16.2</v>
      </c>
      <c r="O2143" t="s">
        <v>345</v>
      </c>
      <c r="P2143" t="s">
        <v>254</v>
      </c>
      <c r="Q2143" t="s">
        <v>254</v>
      </c>
      <c r="R2143" t="s">
        <v>255</v>
      </c>
      <c r="S2143" t="s">
        <v>251</v>
      </c>
      <c r="T2143" t="n">
        <v>5</v>
      </c>
    </row>
    <row r="2144" spans="1:20">
      <c r="A2144" s="1" t="n">
        <v>38503</v>
      </c>
      <c r="B2144" t="s">
        <v>344</v>
      </c>
      <c r="C2144" t="n">
        <v>65</v>
      </c>
      <c r="D2144" t="n">
        <v>20</v>
      </c>
      <c r="E2144" t="s">
        <v>249</v>
      </c>
      <c r="F2144" t="n">
        <v>3201</v>
      </c>
      <c r="G2144" t="s">
        <v>250</v>
      </c>
      <c r="H2144" t="s">
        <v>251</v>
      </c>
      <c r="I2144" t="n">
        <v>5</v>
      </c>
      <c r="J2144" t="n">
        <v>280</v>
      </c>
      <c r="K2144" t="s">
        <v>273</v>
      </c>
      <c r="L2144" t="n">
        <v>207</v>
      </c>
      <c r="M2144" t="n">
        <v>0.1</v>
      </c>
      <c r="N2144" t="n">
        <v>16.7</v>
      </c>
      <c r="O2144" t="s">
        <v>345</v>
      </c>
      <c r="P2144" t="s">
        <v>254</v>
      </c>
      <c r="Q2144" t="s">
        <v>254</v>
      </c>
      <c r="R2144" t="s">
        <v>255</v>
      </c>
      <c r="S2144" t="s">
        <v>251</v>
      </c>
      <c r="T2144" t="n">
        <v>5</v>
      </c>
    </row>
    <row r="2145" spans="1:20">
      <c r="A2145" s="1" t="n">
        <v>38503</v>
      </c>
      <c r="B2145" t="s">
        <v>344</v>
      </c>
      <c r="C2145" t="n">
        <v>79</v>
      </c>
      <c r="D2145" t="n">
        <v>138</v>
      </c>
      <c r="E2145" t="s">
        <v>355</v>
      </c>
      <c r="F2145" t="n">
        <v>3201</v>
      </c>
      <c r="G2145" t="s">
        <v>250</v>
      </c>
      <c r="H2145" t="s">
        <v>251</v>
      </c>
      <c r="I2145" t="n">
        <v>5</v>
      </c>
      <c r="J2145" t="n">
        <v>260</v>
      </c>
      <c r="K2145" t="s">
        <v>272</v>
      </c>
      <c r="L2145" t="n">
        <v>50</v>
      </c>
      <c r="M2145" t="n">
        <v>0</v>
      </c>
      <c r="N2145" t="n">
        <v>0</v>
      </c>
      <c r="O2145" t="s">
        <v>345</v>
      </c>
      <c r="P2145" t="s">
        <v>254</v>
      </c>
      <c r="Q2145" t="s">
        <v>254</v>
      </c>
      <c r="R2145" t="s">
        <v>255</v>
      </c>
      <c r="S2145" t="s">
        <v>251</v>
      </c>
      <c r="T2145" t="n">
        <v>5</v>
      </c>
    </row>
    <row r="2146" spans="1:20">
      <c r="A2146" s="1" t="n">
        <v>38503</v>
      </c>
      <c r="B2146" t="s">
        <v>344</v>
      </c>
      <c r="C2146" t="n">
        <v>80</v>
      </c>
      <c r="D2146" t="n">
        <v>138</v>
      </c>
      <c r="E2146" t="s">
        <v>355</v>
      </c>
      <c r="F2146" t="n">
        <v>3201</v>
      </c>
      <c r="G2146" t="s">
        <v>250</v>
      </c>
      <c r="H2146" t="s">
        <v>251</v>
      </c>
      <c r="I2146" t="n">
        <v>5</v>
      </c>
      <c r="J2146" t="n">
        <v>260</v>
      </c>
      <c r="K2146" t="s">
        <v>272</v>
      </c>
      <c r="L2146" t="n">
        <v>30</v>
      </c>
      <c r="M2146" t="n">
        <v>0</v>
      </c>
      <c r="N2146" t="n">
        <v>0</v>
      </c>
      <c r="O2146" t="s">
        <v>345</v>
      </c>
      <c r="P2146" t="s">
        <v>254</v>
      </c>
      <c r="Q2146" t="s">
        <v>254</v>
      </c>
      <c r="R2146" t="s">
        <v>255</v>
      </c>
      <c r="S2146" t="s">
        <v>251</v>
      </c>
      <c r="T2146" t="n">
        <v>5</v>
      </c>
    </row>
    <row r="2147" spans="1:20">
      <c r="A2147" s="1" t="n">
        <v>38503</v>
      </c>
      <c r="B2147" t="s">
        <v>348</v>
      </c>
      <c r="C2147" t="n">
        <v>1</v>
      </c>
      <c r="D2147" t="n">
        <v>213</v>
      </c>
      <c r="E2147" t="s">
        <v>256</v>
      </c>
      <c r="F2147" t="n">
        <v>3201</v>
      </c>
      <c r="G2147" t="s">
        <v>250</v>
      </c>
      <c r="H2147" t="s">
        <v>251</v>
      </c>
      <c r="I2147" t="n">
        <v>5</v>
      </c>
      <c r="J2147" t="n">
        <v>515</v>
      </c>
      <c r="K2147" t="s">
        <v>361</v>
      </c>
      <c r="L2147" t="n">
        <v>256</v>
      </c>
      <c r="M2147" t="n">
        <v>0</v>
      </c>
      <c r="N2147" t="n">
        <v>0</v>
      </c>
    </row>
    <row r="2148" spans="1:20">
      <c r="A2148" s="1" t="n">
        <v>38503</v>
      </c>
      <c r="B2148" t="s">
        <v>348</v>
      </c>
      <c r="C2148" t="n">
        <v>2</v>
      </c>
      <c r="D2148" t="n">
        <v>213</v>
      </c>
      <c r="E2148" t="s">
        <v>256</v>
      </c>
      <c r="F2148" t="n">
        <v>3201</v>
      </c>
      <c r="G2148" t="s">
        <v>250</v>
      </c>
      <c r="H2148" t="s">
        <v>251</v>
      </c>
      <c r="I2148" t="n">
        <v>5</v>
      </c>
      <c r="J2148" t="n">
        <v>515</v>
      </c>
      <c r="K2148" t="s">
        <v>361</v>
      </c>
      <c r="L2148" t="n">
        <v>326</v>
      </c>
      <c r="M2148" t="n">
        <v>0</v>
      </c>
      <c r="N2148" t="n">
        <v>0</v>
      </c>
    </row>
    <row r="2149" spans="1:20">
      <c r="A2149" s="1" t="n">
        <v>38503</v>
      </c>
      <c r="B2149" t="s">
        <v>347</v>
      </c>
      <c r="C2149" t="n">
        <v>1</v>
      </c>
      <c r="D2149" t="n">
        <v>20</v>
      </c>
      <c r="E2149" t="s">
        <v>249</v>
      </c>
      <c r="F2149" t="n">
        <v>3201</v>
      </c>
      <c r="G2149" t="s">
        <v>250</v>
      </c>
      <c r="H2149" t="s">
        <v>251</v>
      </c>
      <c r="I2149" t="n">
        <v>5</v>
      </c>
      <c r="J2149" t="n">
        <v>232</v>
      </c>
      <c r="K2149" t="s">
        <v>288</v>
      </c>
      <c r="L2149" t="n">
        <v>300</v>
      </c>
      <c r="M2149" t="n">
        <v>0.08</v>
      </c>
      <c r="N2149" t="n">
        <v>38.7</v>
      </c>
      <c r="O2149" t="s">
        <v>347</v>
      </c>
      <c r="P2149" t="s">
        <v>275</v>
      </c>
      <c r="Q2149" t="s">
        <v>275</v>
      </c>
      <c r="R2149" t="s">
        <v>255</v>
      </c>
      <c r="S2149" t="s">
        <v>251</v>
      </c>
      <c r="T2149" t="n">
        <v>5</v>
      </c>
    </row>
    <row r="2150" spans="1:20">
      <c r="A2150" s="1" t="n">
        <v>38503</v>
      </c>
      <c r="B2150" t="s">
        <v>347</v>
      </c>
      <c r="C2150" t="n">
        <v>2</v>
      </c>
      <c r="D2150" t="n">
        <v>20</v>
      </c>
      <c r="E2150" t="s">
        <v>249</v>
      </c>
      <c r="F2150" t="n">
        <v>3201</v>
      </c>
      <c r="G2150" t="s">
        <v>250</v>
      </c>
      <c r="H2150" t="s">
        <v>251</v>
      </c>
      <c r="I2150" t="n">
        <v>5</v>
      </c>
      <c r="J2150" t="n">
        <v>458</v>
      </c>
      <c r="K2150" t="s">
        <v>252</v>
      </c>
      <c r="L2150" t="n">
        <v>301</v>
      </c>
      <c r="M2150" t="n">
        <v>0.23</v>
      </c>
      <c r="N2150" t="n">
        <v>20.1</v>
      </c>
      <c r="O2150" t="s">
        <v>347</v>
      </c>
      <c r="P2150" t="s">
        <v>275</v>
      </c>
      <c r="Q2150" t="s">
        <v>275</v>
      </c>
      <c r="R2150" t="s">
        <v>255</v>
      </c>
      <c r="S2150" t="s">
        <v>251</v>
      </c>
      <c r="T2150" t="n">
        <v>5</v>
      </c>
    </row>
    <row r="2151" spans="1:20">
      <c r="A2151" s="1" t="n">
        <v>38503</v>
      </c>
      <c r="B2151" t="s">
        <v>347</v>
      </c>
      <c r="C2151" t="n">
        <v>4</v>
      </c>
      <c r="D2151" t="n">
        <v>20</v>
      </c>
      <c r="E2151" t="s">
        <v>249</v>
      </c>
      <c r="F2151" t="n">
        <v>3201</v>
      </c>
      <c r="G2151" t="s">
        <v>250</v>
      </c>
      <c r="H2151" t="s">
        <v>251</v>
      </c>
      <c r="I2151" t="n">
        <v>5</v>
      </c>
      <c r="J2151" t="n">
        <v>785</v>
      </c>
      <c r="K2151" t="s">
        <v>281</v>
      </c>
      <c r="L2151" t="n">
        <v>523</v>
      </c>
      <c r="M2151" t="n">
        <v>1.13</v>
      </c>
      <c r="N2151" t="n">
        <v>39</v>
      </c>
      <c r="O2151" t="s">
        <v>347</v>
      </c>
      <c r="P2151" t="s">
        <v>275</v>
      </c>
      <c r="Q2151" t="s">
        <v>275</v>
      </c>
      <c r="R2151" t="s">
        <v>255</v>
      </c>
      <c r="S2151" t="s">
        <v>251</v>
      </c>
      <c r="T2151" t="n">
        <v>5</v>
      </c>
    </row>
    <row r="2152" spans="1:20">
      <c r="A2152" s="1" t="n">
        <v>38503</v>
      </c>
      <c r="B2152" t="s">
        <v>347</v>
      </c>
      <c r="C2152" t="n">
        <v>5</v>
      </c>
      <c r="D2152" t="n">
        <v>830</v>
      </c>
      <c r="E2152" t="s">
        <v>368</v>
      </c>
      <c r="F2152" t="n">
        <v>3201</v>
      </c>
      <c r="G2152" t="s">
        <v>250</v>
      </c>
      <c r="H2152" t="s">
        <v>251</v>
      </c>
      <c r="I2152" t="n">
        <v>5</v>
      </c>
      <c r="J2152" t="n">
        <v>795</v>
      </c>
      <c r="K2152" t="s">
        <v>262</v>
      </c>
      <c r="L2152" t="n">
        <v>25</v>
      </c>
      <c r="M2152" t="n">
        <v>0</v>
      </c>
      <c r="N2152" t="n">
        <v>0</v>
      </c>
      <c r="O2152" t="s">
        <v>347</v>
      </c>
      <c r="P2152" t="s">
        <v>275</v>
      </c>
      <c r="Q2152" t="s">
        <v>275</v>
      </c>
      <c r="R2152" t="s">
        <v>255</v>
      </c>
      <c r="S2152" t="s">
        <v>251</v>
      </c>
      <c r="T2152" t="n">
        <v>5</v>
      </c>
    </row>
    <row r="2153" spans="1:20">
      <c r="A2153" s="1" t="n">
        <v>38503</v>
      </c>
      <c r="B2153" t="s">
        <v>347</v>
      </c>
      <c r="C2153" t="n">
        <v>6</v>
      </c>
      <c r="D2153" t="n">
        <v>20</v>
      </c>
      <c r="E2153" t="s">
        <v>249</v>
      </c>
      <c r="F2153" t="n">
        <v>3201</v>
      </c>
      <c r="G2153" t="s">
        <v>250</v>
      </c>
      <c r="H2153" t="s">
        <v>251</v>
      </c>
      <c r="I2153" t="n">
        <v>5</v>
      </c>
      <c r="J2153" t="n">
        <v>910</v>
      </c>
      <c r="K2153" t="s">
        <v>340</v>
      </c>
      <c r="L2153" t="n">
        <v>681</v>
      </c>
      <c r="M2153" t="n">
        <v>0.79</v>
      </c>
      <c r="N2153" t="n">
        <v>39.3</v>
      </c>
      <c r="O2153" t="s">
        <v>347</v>
      </c>
      <c r="P2153" t="s">
        <v>275</v>
      </c>
      <c r="Q2153" t="s">
        <v>275</v>
      </c>
      <c r="R2153" t="s">
        <v>255</v>
      </c>
      <c r="S2153" t="s">
        <v>251</v>
      </c>
      <c r="T2153" t="n">
        <v>5</v>
      </c>
    </row>
    <row r="2154" spans="1:20">
      <c r="A2154" s="1" t="n">
        <v>38533</v>
      </c>
      <c r="B2154" t="s">
        <v>344</v>
      </c>
      <c r="C2154" t="n">
        <v>51</v>
      </c>
      <c r="D2154" t="n">
        <v>20</v>
      </c>
      <c r="E2154" t="s">
        <v>249</v>
      </c>
      <c r="F2154" t="n">
        <v>3201</v>
      </c>
      <c r="G2154" t="s">
        <v>250</v>
      </c>
      <c r="H2154" t="s">
        <v>251</v>
      </c>
      <c r="I2154" t="n">
        <v>5</v>
      </c>
      <c r="J2154" t="n">
        <v>945</v>
      </c>
      <c r="K2154" t="s">
        <v>304</v>
      </c>
      <c r="L2154" t="n">
        <v>304</v>
      </c>
      <c r="M2154" t="n">
        <v>0.1</v>
      </c>
      <c r="N2154" t="n">
        <v>39.6</v>
      </c>
      <c r="O2154" t="s">
        <v>345</v>
      </c>
      <c r="P2154" t="s">
        <v>254</v>
      </c>
      <c r="Q2154" t="s">
        <v>254</v>
      </c>
      <c r="R2154" t="s">
        <v>255</v>
      </c>
      <c r="S2154" t="s">
        <v>251</v>
      </c>
      <c r="T2154" t="n">
        <v>5</v>
      </c>
    </row>
    <row r="2155" spans="1:20">
      <c r="A2155" s="1" t="n">
        <v>38533</v>
      </c>
      <c r="B2155" t="s">
        <v>344</v>
      </c>
      <c r="C2155" t="n">
        <v>52</v>
      </c>
      <c r="D2155" t="n">
        <v>20</v>
      </c>
      <c r="E2155" t="s">
        <v>249</v>
      </c>
      <c r="F2155" t="n">
        <v>3201</v>
      </c>
      <c r="G2155" t="s">
        <v>250</v>
      </c>
      <c r="H2155" t="s">
        <v>251</v>
      </c>
      <c r="I2155" t="n">
        <v>5</v>
      </c>
      <c r="J2155" t="n">
        <v>945</v>
      </c>
      <c r="K2155" t="s">
        <v>304</v>
      </c>
      <c r="L2155" t="n">
        <v>158</v>
      </c>
      <c r="M2155" t="n">
        <v>0.1</v>
      </c>
      <c r="N2155" t="n">
        <v>36.8</v>
      </c>
      <c r="O2155" t="s">
        <v>345</v>
      </c>
      <c r="P2155" t="s">
        <v>254</v>
      </c>
      <c r="Q2155" t="s">
        <v>254</v>
      </c>
      <c r="R2155" t="s">
        <v>255</v>
      </c>
      <c r="S2155" t="s">
        <v>251</v>
      </c>
      <c r="T2155" t="n">
        <v>5</v>
      </c>
    </row>
    <row r="2156" spans="1:20">
      <c r="A2156" s="1" t="n">
        <v>38533</v>
      </c>
      <c r="B2156" t="s">
        <v>344</v>
      </c>
      <c r="C2156" t="n">
        <v>53</v>
      </c>
      <c r="D2156" t="n">
        <v>20</v>
      </c>
      <c r="E2156" t="s">
        <v>249</v>
      </c>
      <c r="F2156" t="n">
        <v>3201</v>
      </c>
      <c r="G2156" t="s">
        <v>250</v>
      </c>
      <c r="H2156" t="s">
        <v>251</v>
      </c>
      <c r="I2156" t="n">
        <v>5</v>
      </c>
      <c r="J2156" t="n">
        <v>458</v>
      </c>
      <c r="K2156" t="s">
        <v>252</v>
      </c>
      <c r="L2156" t="n">
        <v>208</v>
      </c>
      <c r="M2156" t="n">
        <v>0.02</v>
      </c>
      <c r="N2156" t="n">
        <v>48.4</v>
      </c>
      <c r="O2156" t="s">
        <v>345</v>
      </c>
      <c r="P2156" t="s">
        <v>254</v>
      </c>
      <c r="Q2156" t="s">
        <v>254</v>
      </c>
      <c r="R2156" t="s">
        <v>255</v>
      </c>
      <c r="S2156" t="s">
        <v>251</v>
      </c>
      <c r="T2156" t="n">
        <v>5</v>
      </c>
    </row>
    <row r="2157" spans="1:20">
      <c r="A2157" s="1" t="n">
        <v>38533</v>
      </c>
      <c r="B2157" t="s">
        <v>344</v>
      </c>
      <c r="C2157" t="n">
        <v>54</v>
      </c>
      <c r="D2157" t="n">
        <v>20</v>
      </c>
      <c r="E2157" t="s">
        <v>249</v>
      </c>
      <c r="F2157" t="n">
        <v>3201</v>
      </c>
      <c r="G2157" t="s">
        <v>250</v>
      </c>
      <c r="H2157" t="s">
        <v>251</v>
      </c>
      <c r="I2157" t="n">
        <v>5</v>
      </c>
      <c r="J2157" t="n">
        <v>875</v>
      </c>
      <c r="K2157" t="s">
        <v>327</v>
      </c>
      <c r="L2157" t="n">
        <v>260</v>
      </c>
      <c r="M2157" t="n">
        <v>0.05</v>
      </c>
      <c r="N2157" t="n">
        <v>42.5</v>
      </c>
      <c r="O2157" t="s">
        <v>345</v>
      </c>
      <c r="P2157" t="s">
        <v>254</v>
      </c>
      <c r="Q2157" t="s">
        <v>254</v>
      </c>
      <c r="R2157" t="s">
        <v>255</v>
      </c>
      <c r="S2157" t="s">
        <v>251</v>
      </c>
      <c r="T2157" t="n">
        <v>5</v>
      </c>
    </row>
    <row r="2158" spans="1:20">
      <c r="A2158" s="1" t="n">
        <v>38533</v>
      </c>
      <c r="B2158" t="s">
        <v>344</v>
      </c>
      <c r="C2158" t="n">
        <v>55</v>
      </c>
      <c r="D2158" t="n">
        <v>20</v>
      </c>
      <c r="E2158" t="s">
        <v>249</v>
      </c>
      <c r="F2158" t="n">
        <v>3201</v>
      </c>
      <c r="G2158" t="s">
        <v>250</v>
      </c>
      <c r="H2158" t="s">
        <v>251</v>
      </c>
      <c r="I2158" t="n">
        <v>5</v>
      </c>
      <c r="J2158" t="n">
        <v>280</v>
      </c>
      <c r="K2158" t="s">
        <v>273</v>
      </c>
      <c r="L2158" t="n">
        <v>421</v>
      </c>
      <c r="M2158" t="n">
        <v>0.1</v>
      </c>
      <c r="N2158" t="n">
        <v>32.1</v>
      </c>
      <c r="O2158" t="s">
        <v>345</v>
      </c>
      <c r="P2158" t="s">
        <v>254</v>
      </c>
      <c r="Q2158" t="s">
        <v>254</v>
      </c>
      <c r="R2158" t="s">
        <v>255</v>
      </c>
      <c r="S2158" t="s">
        <v>251</v>
      </c>
      <c r="T2158" t="n">
        <v>5</v>
      </c>
    </row>
    <row r="2159" spans="1:20">
      <c r="A2159" s="1" t="n">
        <v>38533</v>
      </c>
      <c r="B2159" t="s">
        <v>364</v>
      </c>
      <c r="C2159" t="n">
        <v>1</v>
      </c>
      <c r="D2159" t="n">
        <v>231</v>
      </c>
      <c r="E2159" t="s">
        <v>365</v>
      </c>
      <c r="F2159" t="n">
        <v>3202</v>
      </c>
      <c r="G2159" t="s">
        <v>297</v>
      </c>
      <c r="H2159" t="s">
        <v>251</v>
      </c>
      <c r="I2159" t="n">
        <v>5</v>
      </c>
      <c r="J2159" t="n">
        <v>887</v>
      </c>
      <c r="K2159" t="s">
        <v>294</v>
      </c>
      <c r="L2159" t="n">
        <v>20</v>
      </c>
      <c r="M2159" t="n">
        <v>0</v>
      </c>
      <c r="N2159" t="n">
        <v>0</v>
      </c>
    </row>
    <row r="2160" spans="1:20">
      <c r="A2160" s="1" t="n">
        <v>38533</v>
      </c>
      <c r="B2160" t="s">
        <v>364</v>
      </c>
      <c r="C2160" t="n">
        <v>2</v>
      </c>
      <c r="D2160" t="n">
        <v>231</v>
      </c>
      <c r="E2160" t="s">
        <v>365</v>
      </c>
      <c r="F2160" t="n">
        <v>3203</v>
      </c>
      <c r="G2160" t="s">
        <v>366</v>
      </c>
      <c r="H2160" t="s">
        <v>251</v>
      </c>
      <c r="I2160" t="n">
        <v>5</v>
      </c>
      <c r="J2160" t="n">
        <v>887</v>
      </c>
      <c r="K2160" t="s">
        <v>294</v>
      </c>
      <c r="L2160" t="n">
        <v>14</v>
      </c>
      <c r="M2160" t="n">
        <v>0</v>
      </c>
      <c r="N2160" t="n">
        <v>0</v>
      </c>
    </row>
    <row r="2161" spans="1:20">
      <c r="A2161" s="1" t="n">
        <v>38533</v>
      </c>
      <c r="B2161" t="s">
        <v>364</v>
      </c>
      <c r="C2161" t="n">
        <v>3</v>
      </c>
      <c r="D2161" t="n">
        <v>231</v>
      </c>
      <c r="E2161" t="s">
        <v>365</v>
      </c>
      <c r="F2161" t="n">
        <v>3204</v>
      </c>
      <c r="G2161" t="s">
        <v>367</v>
      </c>
      <c r="H2161" t="s">
        <v>251</v>
      </c>
      <c r="I2161" t="n">
        <v>5</v>
      </c>
      <c r="J2161" t="n">
        <v>887</v>
      </c>
      <c r="K2161" t="s">
        <v>294</v>
      </c>
      <c r="L2161" t="n">
        <v>11</v>
      </c>
      <c r="M2161" t="n">
        <v>0</v>
      </c>
      <c r="N2161" t="n">
        <v>0</v>
      </c>
    </row>
    <row r="2162" spans="1:20">
      <c r="A2162" s="1" t="n">
        <v>38533</v>
      </c>
      <c r="B2162" t="s">
        <v>348</v>
      </c>
      <c r="C2162" t="n">
        <v>1</v>
      </c>
      <c r="D2162" t="n">
        <v>213</v>
      </c>
      <c r="E2162" t="s">
        <v>256</v>
      </c>
      <c r="F2162" t="n">
        <v>3201</v>
      </c>
      <c r="G2162" t="s">
        <v>250</v>
      </c>
      <c r="H2162" t="s">
        <v>251</v>
      </c>
      <c r="I2162" t="n">
        <v>5</v>
      </c>
      <c r="J2162" t="n">
        <v>515</v>
      </c>
      <c r="K2162" t="s">
        <v>361</v>
      </c>
      <c r="L2162" t="n">
        <v>311</v>
      </c>
      <c r="M2162" t="n">
        <v>0</v>
      </c>
      <c r="N2162" t="n">
        <v>0</v>
      </c>
    </row>
    <row r="2163" spans="1:20">
      <c r="A2163" s="1" t="n">
        <v>38533</v>
      </c>
      <c r="B2163" t="s">
        <v>347</v>
      </c>
      <c r="C2163" t="n">
        <v>1</v>
      </c>
      <c r="D2163" t="n">
        <v>20</v>
      </c>
      <c r="E2163" t="s">
        <v>249</v>
      </c>
      <c r="F2163" t="n">
        <v>3201</v>
      </c>
      <c r="G2163" t="s">
        <v>250</v>
      </c>
      <c r="H2163" t="s">
        <v>251</v>
      </c>
      <c r="I2163" t="n">
        <v>5</v>
      </c>
      <c r="J2163" t="n">
        <v>785</v>
      </c>
      <c r="K2163" t="s">
        <v>281</v>
      </c>
      <c r="L2163" t="n">
        <v>492</v>
      </c>
      <c r="M2163" t="n">
        <v>1.13</v>
      </c>
      <c r="N2163" t="n">
        <v>39</v>
      </c>
      <c r="O2163" t="s">
        <v>347</v>
      </c>
      <c r="P2163" t="s">
        <v>275</v>
      </c>
      <c r="Q2163" t="s">
        <v>275</v>
      </c>
      <c r="R2163" t="s">
        <v>255</v>
      </c>
      <c r="S2163" t="s">
        <v>251</v>
      </c>
      <c r="T2163" t="n">
        <v>5</v>
      </c>
    </row>
    <row r="2164" spans="1:20">
      <c r="A2164" s="1" t="n">
        <v>38533</v>
      </c>
      <c r="B2164" t="s">
        <v>347</v>
      </c>
      <c r="C2164" t="n">
        <v>2</v>
      </c>
      <c r="D2164" t="n">
        <v>20</v>
      </c>
      <c r="E2164" t="s">
        <v>249</v>
      </c>
      <c r="F2164" t="n">
        <v>3201</v>
      </c>
      <c r="G2164" t="s">
        <v>250</v>
      </c>
      <c r="H2164" t="s">
        <v>251</v>
      </c>
      <c r="I2164" t="n">
        <v>5</v>
      </c>
      <c r="J2164" t="n">
        <v>888</v>
      </c>
      <c r="K2164" t="s">
        <v>295</v>
      </c>
      <c r="L2164" t="n">
        <v>262</v>
      </c>
      <c r="M2164" t="n">
        <v>1.19</v>
      </c>
      <c r="N2164" t="n">
        <v>32.8</v>
      </c>
      <c r="O2164" t="s">
        <v>347</v>
      </c>
      <c r="P2164" t="s">
        <v>275</v>
      </c>
      <c r="Q2164" t="s">
        <v>275</v>
      </c>
      <c r="R2164" t="s">
        <v>255</v>
      </c>
      <c r="S2164" t="s">
        <v>251</v>
      </c>
      <c r="T2164" t="n">
        <v>5</v>
      </c>
    </row>
    <row r="2165" spans="1:20">
      <c r="A2165" s="1" t="n">
        <v>38533</v>
      </c>
      <c r="B2165" t="s">
        <v>347</v>
      </c>
      <c r="C2165" t="n">
        <v>3</v>
      </c>
      <c r="D2165" t="n">
        <v>20</v>
      </c>
      <c r="E2165" t="s">
        <v>249</v>
      </c>
      <c r="F2165" t="n">
        <v>3201</v>
      </c>
      <c r="G2165" t="s">
        <v>250</v>
      </c>
      <c r="H2165" t="s">
        <v>251</v>
      </c>
      <c r="I2165" t="n">
        <v>5</v>
      </c>
      <c r="J2165" t="n">
        <v>160</v>
      </c>
      <c r="K2165" t="s">
        <v>280</v>
      </c>
      <c r="L2165" t="n">
        <v>621</v>
      </c>
      <c r="M2165" t="n">
        <v>0.04</v>
      </c>
      <c r="N2165" t="n">
        <v>47.1</v>
      </c>
      <c r="O2165" t="s">
        <v>347</v>
      </c>
      <c r="P2165" t="s">
        <v>275</v>
      </c>
      <c r="Q2165" t="s">
        <v>275</v>
      </c>
      <c r="R2165" t="s">
        <v>255</v>
      </c>
      <c r="S2165" t="s">
        <v>251</v>
      </c>
      <c r="T2165" t="n">
        <v>5</v>
      </c>
    </row>
    <row r="2166" spans="1:20">
      <c r="A2166" s="1" t="n">
        <v>38533</v>
      </c>
      <c r="B2166" t="s">
        <v>347</v>
      </c>
      <c r="C2166" t="n">
        <v>4</v>
      </c>
      <c r="D2166" t="n">
        <v>20</v>
      </c>
      <c r="E2166" t="s">
        <v>249</v>
      </c>
      <c r="F2166" t="n">
        <v>3201</v>
      </c>
      <c r="G2166" t="s">
        <v>250</v>
      </c>
      <c r="H2166" t="s">
        <v>251</v>
      </c>
      <c r="I2166" t="n">
        <v>5</v>
      </c>
      <c r="J2166" t="n">
        <v>150</v>
      </c>
      <c r="K2166" t="s">
        <v>291</v>
      </c>
      <c r="L2166" t="n">
        <v>486</v>
      </c>
      <c r="M2166" t="n">
        <v>0.2</v>
      </c>
      <c r="N2166" t="n">
        <v>23.6</v>
      </c>
      <c r="O2166" t="s">
        <v>347</v>
      </c>
      <c r="P2166" t="s">
        <v>275</v>
      </c>
      <c r="Q2166" t="s">
        <v>275</v>
      </c>
      <c r="R2166" t="s">
        <v>255</v>
      </c>
      <c r="S2166" t="s">
        <v>251</v>
      </c>
      <c r="T2166" t="n">
        <v>5</v>
      </c>
    </row>
    <row r="2167" spans="1:20">
      <c r="A2167" s="1" t="n">
        <v>38533</v>
      </c>
      <c r="B2167" t="s">
        <v>347</v>
      </c>
      <c r="C2167" t="n">
        <v>5</v>
      </c>
      <c r="D2167" t="n">
        <v>20</v>
      </c>
      <c r="E2167" t="s">
        <v>249</v>
      </c>
      <c r="F2167" t="n">
        <v>3201</v>
      </c>
      <c r="G2167" t="s">
        <v>250</v>
      </c>
      <c r="H2167" t="s">
        <v>251</v>
      </c>
      <c r="I2167" t="n">
        <v>5</v>
      </c>
      <c r="J2167" t="n">
        <v>670</v>
      </c>
      <c r="K2167" t="s">
        <v>359</v>
      </c>
      <c r="L2167" t="n">
        <v>447</v>
      </c>
      <c r="M2167" t="n">
        <v>0.09</v>
      </c>
      <c r="N2167" t="n">
        <v>39.4</v>
      </c>
      <c r="O2167" t="s">
        <v>347</v>
      </c>
      <c r="P2167" t="s">
        <v>275</v>
      </c>
      <c r="Q2167" t="s">
        <v>275</v>
      </c>
      <c r="R2167" t="s">
        <v>255</v>
      </c>
      <c r="S2167" t="s">
        <v>251</v>
      </c>
      <c r="T2167" t="n">
        <v>5</v>
      </c>
    </row>
    <row r="2168" spans="1:20">
      <c r="A2168" s="1" t="n">
        <v>38564</v>
      </c>
      <c r="B2168" t="s">
        <v>344</v>
      </c>
      <c r="C2168" t="n">
        <v>43</v>
      </c>
      <c r="D2168" t="n">
        <v>20</v>
      </c>
      <c r="E2168" t="s">
        <v>249</v>
      </c>
      <c r="F2168" t="n">
        <v>3201</v>
      </c>
      <c r="G2168" t="s">
        <v>250</v>
      </c>
      <c r="H2168" t="s">
        <v>251</v>
      </c>
      <c r="I2168" t="n">
        <v>5</v>
      </c>
      <c r="J2168" t="n">
        <v>280</v>
      </c>
      <c r="K2168" t="s">
        <v>273</v>
      </c>
      <c r="L2168" t="n">
        <v>195</v>
      </c>
      <c r="M2168" t="n">
        <v>0.3</v>
      </c>
      <c r="N2168" t="n">
        <v>16.9</v>
      </c>
      <c r="O2168" t="s">
        <v>345</v>
      </c>
      <c r="P2168" t="s">
        <v>254</v>
      </c>
      <c r="Q2168" t="s">
        <v>254</v>
      </c>
      <c r="R2168" t="s">
        <v>255</v>
      </c>
      <c r="S2168" t="s">
        <v>251</v>
      </c>
      <c r="T2168" t="n">
        <v>5</v>
      </c>
    </row>
    <row r="2169" spans="1:20">
      <c r="A2169" s="1" t="n">
        <v>38564</v>
      </c>
      <c r="B2169" t="s">
        <v>344</v>
      </c>
      <c r="C2169" t="n">
        <v>44</v>
      </c>
      <c r="D2169" t="n">
        <v>20</v>
      </c>
      <c r="E2169" t="s">
        <v>249</v>
      </c>
      <c r="F2169" t="n">
        <v>3201</v>
      </c>
      <c r="G2169" t="s">
        <v>250</v>
      </c>
      <c r="H2169" t="s">
        <v>251</v>
      </c>
      <c r="I2169" t="n">
        <v>5</v>
      </c>
      <c r="J2169" t="n">
        <v>875</v>
      </c>
      <c r="K2169" t="s">
        <v>327</v>
      </c>
      <c r="L2169" t="n">
        <v>225</v>
      </c>
      <c r="M2169" t="n">
        <v>0.05</v>
      </c>
      <c r="N2169" t="n">
        <v>42</v>
      </c>
      <c r="O2169" t="s">
        <v>345</v>
      </c>
      <c r="P2169" t="s">
        <v>254</v>
      </c>
      <c r="Q2169" t="s">
        <v>254</v>
      </c>
      <c r="R2169" t="s">
        <v>255</v>
      </c>
      <c r="S2169" t="s">
        <v>251</v>
      </c>
      <c r="T2169" t="n">
        <v>5</v>
      </c>
    </row>
    <row r="2170" spans="1:20">
      <c r="A2170" s="1" t="n">
        <v>38564</v>
      </c>
      <c r="B2170" t="s">
        <v>344</v>
      </c>
      <c r="C2170" t="n">
        <v>45</v>
      </c>
      <c r="D2170" t="n">
        <v>20</v>
      </c>
      <c r="E2170" t="s">
        <v>249</v>
      </c>
      <c r="F2170" t="n">
        <v>3201</v>
      </c>
      <c r="G2170" t="s">
        <v>250</v>
      </c>
      <c r="H2170" t="s">
        <v>251</v>
      </c>
      <c r="I2170" t="n">
        <v>5</v>
      </c>
      <c r="J2170" t="n">
        <v>945</v>
      </c>
      <c r="K2170" t="s">
        <v>304</v>
      </c>
      <c r="L2170" t="n">
        <v>251</v>
      </c>
      <c r="M2170" t="n">
        <v>0.08</v>
      </c>
      <c r="N2170" t="n">
        <v>36.5</v>
      </c>
      <c r="O2170" t="s">
        <v>345</v>
      </c>
      <c r="P2170" t="s">
        <v>254</v>
      </c>
      <c r="Q2170" t="s">
        <v>254</v>
      </c>
      <c r="R2170" t="s">
        <v>255</v>
      </c>
      <c r="S2170" t="s">
        <v>251</v>
      </c>
      <c r="T2170" t="n">
        <v>5</v>
      </c>
    </row>
    <row r="2171" spans="1:20">
      <c r="A2171" s="1" t="n">
        <v>38564</v>
      </c>
      <c r="B2171" t="s">
        <v>344</v>
      </c>
      <c r="C2171" t="n">
        <v>46</v>
      </c>
      <c r="D2171" t="n">
        <v>20</v>
      </c>
      <c r="E2171" t="s">
        <v>249</v>
      </c>
      <c r="F2171" t="n">
        <v>3201</v>
      </c>
      <c r="G2171" t="s">
        <v>250</v>
      </c>
      <c r="H2171" t="s">
        <v>251</v>
      </c>
      <c r="I2171" t="n">
        <v>5</v>
      </c>
      <c r="J2171" t="n">
        <v>945</v>
      </c>
      <c r="K2171" t="s">
        <v>304</v>
      </c>
      <c r="L2171" t="n">
        <v>300</v>
      </c>
      <c r="M2171" t="n">
        <v>0.08</v>
      </c>
      <c r="N2171" t="n">
        <v>36.8</v>
      </c>
      <c r="O2171" t="s">
        <v>345</v>
      </c>
      <c r="P2171" t="s">
        <v>254</v>
      </c>
      <c r="Q2171" t="s">
        <v>254</v>
      </c>
      <c r="R2171" t="s">
        <v>255</v>
      </c>
      <c r="S2171" t="s">
        <v>251</v>
      </c>
      <c r="T2171" t="n">
        <v>5</v>
      </c>
    </row>
    <row r="2172" spans="1:20">
      <c r="A2172" s="1" t="n">
        <v>38564</v>
      </c>
      <c r="B2172" t="s">
        <v>344</v>
      </c>
      <c r="C2172" t="n">
        <v>47</v>
      </c>
      <c r="D2172" t="n">
        <v>20</v>
      </c>
      <c r="E2172" t="s">
        <v>249</v>
      </c>
      <c r="F2172" t="n">
        <v>3201</v>
      </c>
      <c r="G2172" t="s">
        <v>250</v>
      </c>
      <c r="H2172" t="s">
        <v>251</v>
      </c>
      <c r="I2172" t="n">
        <v>5</v>
      </c>
      <c r="J2172" t="n">
        <v>945</v>
      </c>
      <c r="K2172" t="s">
        <v>304</v>
      </c>
      <c r="L2172" t="n">
        <v>196</v>
      </c>
      <c r="M2172" t="n">
        <v>0.07000000000000001</v>
      </c>
      <c r="N2172" t="n">
        <v>40.1</v>
      </c>
      <c r="O2172" t="s">
        <v>345</v>
      </c>
      <c r="P2172" t="s">
        <v>254</v>
      </c>
      <c r="Q2172" t="s">
        <v>254</v>
      </c>
      <c r="R2172" t="s">
        <v>255</v>
      </c>
      <c r="S2172" t="s">
        <v>251</v>
      </c>
      <c r="T2172" t="n">
        <v>5</v>
      </c>
    </row>
    <row r="2173" spans="1:20">
      <c r="A2173" s="1" t="n">
        <v>38564</v>
      </c>
      <c r="B2173" t="s">
        <v>344</v>
      </c>
      <c r="C2173" t="n">
        <v>48</v>
      </c>
      <c r="D2173" t="n">
        <v>20</v>
      </c>
      <c r="E2173" t="s">
        <v>249</v>
      </c>
      <c r="F2173" t="n">
        <v>3201</v>
      </c>
      <c r="G2173" t="s">
        <v>250</v>
      </c>
      <c r="H2173" t="s">
        <v>251</v>
      </c>
      <c r="I2173" t="n">
        <v>5</v>
      </c>
      <c r="J2173" t="n">
        <v>945</v>
      </c>
      <c r="K2173" t="s">
        <v>304</v>
      </c>
      <c r="L2173" t="n">
        <v>195</v>
      </c>
      <c r="M2173" t="n">
        <v>0.03</v>
      </c>
      <c r="N2173" t="n">
        <v>40.9</v>
      </c>
      <c r="O2173" t="s">
        <v>345</v>
      </c>
      <c r="P2173" t="s">
        <v>254</v>
      </c>
      <c r="Q2173" t="s">
        <v>254</v>
      </c>
      <c r="R2173" t="s">
        <v>255</v>
      </c>
      <c r="S2173" t="s">
        <v>251</v>
      </c>
      <c r="T2173" t="n">
        <v>5</v>
      </c>
    </row>
    <row r="2174" spans="1:20">
      <c r="A2174" s="1" t="n">
        <v>38564</v>
      </c>
      <c r="B2174" t="s">
        <v>347</v>
      </c>
      <c r="C2174" t="n">
        <v>1</v>
      </c>
      <c r="D2174" t="n">
        <v>20</v>
      </c>
      <c r="E2174" t="s">
        <v>249</v>
      </c>
      <c r="F2174" t="n">
        <v>3201</v>
      </c>
      <c r="G2174" t="s">
        <v>250</v>
      </c>
      <c r="H2174" t="s">
        <v>251</v>
      </c>
      <c r="I2174" t="n">
        <v>5</v>
      </c>
      <c r="J2174" t="n">
        <v>785</v>
      </c>
      <c r="K2174" t="s">
        <v>281</v>
      </c>
      <c r="L2174" t="n">
        <v>751</v>
      </c>
      <c r="M2174" t="n">
        <v>1.12</v>
      </c>
      <c r="N2174" t="n">
        <v>38.4</v>
      </c>
      <c r="O2174" t="s">
        <v>347</v>
      </c>
      <c r="P2174" t="s">
        <v>275</v>
      </c>
      <c r="Q2174" t="s">
        <v>275</v>
      </c>
      <c r="R2174" t="s">
        <v>255</v>
      </c>
      <c r="S2174" t="s">
        <v>251</v>
      </c>
      <c r="T2174" t="n">
        <v>5</v>
      </c>
    </row>
    <row r="2175" spans="1:20">
      <c r="A2175" s="1" t="n">
        <v>38564</v>
      </c>
      <c r="B2175" t="s">
        <v>347</v>
      </c>
      <c r="C2175" t="n">
        <v>2</v>
      </c>
      <c r="D2175" t="n">
        <v>20</v>
      </c>
      <c r="E2175" t="s">
        <v>249</v>
      </c>
      <c r="F2175" t="n">
        <v>3201</v>
      </c>
      <c r="G2175" t="s">
        <v>250</v>
      </c>
      <c r="H2175" t="s">
        <v>251</v>
      </c>
      <c r="I2175" t="n">
        <v>5</v>
      </c>
      <c r="J2175" t="n">
        <v>888</v>
      </c>
      <c r="K2175" t="s">
        <v>295</v>
      </c>
      <c r="L2175" t="n">
        <v>262</v>
      </c>
      <c r="M2175" t="n">
        <v>1.19</v>
      </c>
      <c r="N2175" t="n">
        <v>32.7</v>
      </c>
      <c r="O2175" t="s">
        <v>347</v>
      </c>
      <c r="P2175" t="s">
        <v>275</v>
      </c>
      <c r="Q2175" t="s">
        <v>275</v>
      </c>
      <c r="R2175" t="s">
        <v>255</v>
      </c>
      <c r="S2175" t="s">
        <v>251</v>
      </c>
      <c r="T2175" t="n">
        <v>5</v>
      </c>
    </row>
    <row r="2176" spans="1:20">
      <c r="A2176" s="1" t="n">
        <v>38564</v>
      </c>
      <c r="B2176" t="s">
        <v>347</v>
      </c>
      <c r="C2176" t="n">
        <v>3</v>
      </c>
      <c r="D2176" t="n">
        <v>20</v>
      </c>
      <c r="E2176" t="s">
        <v>249</v>
      </c>
      <c r="F2176" t="n">
        <v>3201</v>
      </c>
      <c r="G2176" t="s">
        <v>250</v>
      </c>
      <c r="H2176" t="s">
        <v>251</v>
      </c>
      <c r="I2176" t="n">
        <v>5</v>
      </c>
      <c r="J2176" t="n">
        <v>458</v>
      </c>
      <c r="K2176" t="s">
        <v>252</v>
      </c>
      <c r="L2176" t="n">
        <v>331</v>
      </c>
      <c r="M2176" t="n">
        <v>0.23</v>
      </c>
      <c r="N2176" t="n">
        <v>19.9</v>
      </c>
      <c r="O2176" t="s">
        <v>347</v>
      </c>
      <c r="P2176" t="s">
        <v>275</v>
      </c>
      <c r="Q2176" t="s">
        <v>275</v>
      </c>
      <c r="R2176" t="s">
        <v>255</v>
      </c>
      <c r="S2176" t="s">
        <v>251</v>
      </c>
      <c r="T2176" t="n">
        <v>5</v>
      </c>
    </row>
    <row r="2177" spans="1:20">
      <c r="A2177" s="1" t="n">
        <v>38564</v>
      </c>
      <c r="B2177" t="s">
        <v>347</v>
      </c>
      <c r="C2177" t="n">
        <v>4</v>
      </c>
      <c r="D2177" t="n">
        <v>20</v>
      </c>
      <c r="E2177" t="s">
        <v>249</v>
      </c>
      <c r="F2177" t="n">
        <v>3201</v>
      </c>
      <c r="G2177" t="s">
        <v>250</v>
      </c>
      <c r="H2177" t="s">
        <v>251</v>
      </c>
      <c r="I2177" t="n">
        <v>5</v>
      </c>
      <c r="J2177" t="n">
        <v>580</v>
      </c>
      <c r="K2177" t="s">
        <v>270</v>
      </c>
      <c r="L2177" t="n">
        <v>328</v>
      </c>
      <c r="M2177" t="n">
        <v>0.04</v>
      </c>
      <c r="N2177" t="n">
        <v>44.4</v>
      </c>
      <c r="O2177" t="s">
        <v>347</v>
      </c>
      <c r="P2177" t="s">
        <v>275</v>
      </c>
      <c r="Q2177" t="s">
        <v>275</v>
      </c>
      <c r="R2177" t="s">
        <v>255</v>
      </c>
      <c r="S2177" t="s">
        <v>251</v>
      </c>
      <c r="T2177" t="n">
        <v>5</v>
      </c>
    </row>
    <row r="2178" spans="1:20">
      <c r="A2178" s="1" t="n">
        <v>38564</v>
      </c>
      <c r="B2178" t="s">
        <v>347</v>
      </c>
      <c r="C2178" t="n">
        <v>5</v>
      </c>
      <c r="D2178" t="n">
        <v>20</v>
      </c>
      <c r="E2178" t="s">
        <v>249</v>
      </c>
      <c r="F2178" t="n">
        <v>3201</v>
      </c>
      <c r="G2178" t="s">
        <v>250</v>
      </c>
      <c r="H2178" t="s">
        <v>251</v>
      </c>
      <c r="I2178" t="n">
        <v>5</v>
      </c>
      <c r="J2178" t="n">
        <v>280</v>
      </c>
      <c r="K2178" t="s">
        <v>273</v>
      </c>
      <c r="L2178" t="n">
        <v>98</v>
      </c>
      <c r="M2178" t="n">
        <v>0.28</v>
      </c>
      <c r="N2178" t="n">
        <v>15.8</v>
      </c>
      <c r="O2178" t="s">
        <v>347</v>
      </c>
      <c r="P2178" t="s">
        <v>275</v>
      </c>
      <c r="Q2178" t="s">
        <v>275</v>
      </c>
      <c r="R2178" t="s">
        <v>255</v>
      </c>
      <c r="S2178" t="s">
        <v>251</v>
      </c>
      <c r="T2178" t="n">
        <v>5</v>
      </c>
    </row>
    <row r="2179" spans="1:20">
      <c r="A2179" s="1" t="n">
        <v>38595</v>
      </c>
      <c r="B2179" t="s">
        <v>344</v>
      </c>
      <c r="C2179" t="n">
        <v>44</v>
      </c>
      <c r="D2179" t="n">
        <v>20</v>
      </c>
      <c r="E2179" t="s">
        <v>249</v>
      </c>
      <c r="F2179" t="n">
        <v>3201</v>
      </c>
      <c r="G2179" t="s">
        <v>250</v>
      </c>
      <c r="H2179" t="s">
        <v>251</v>
      </c>
      <c r="I2179" t="n">
        <v>5</v>
      </c>
      <c r="J2179" t="n">
        <v>940</v>
      </c>
      <c r="K2179" t="s">
        <v>257</v>
      </c>
      <c r="L2179" t="n">
        <v>50</v>
      </c>
      <c r="M2179" t="n">
        <v>5.4</v>
      </c>
      <c r="N2179" t="n">
        <v>10.9</v>
      </c>
      <c r="O2179" t="s">
        <v>345</v>
      </c>
      <c r="P2179" t="s">
        <v>254</v>
      </c>
      <c r="Q2179" t="s">
        <v>254</v>
      </c>
      <c r="R2179" t="s">
        <v>255</v>
      </c>
      <c r="S2179" t="s">
        <v>251</v>
      </c>
      <c r="T2179" t="n">
        <v>5</v>
      </c>
    </row>
    <row r="2180" spans="1:20">
      <c r="A2180" s="1" t="n">
        <v>38595</v>
      </c>
      <c r="B2180" t="s">
        <v>344</v>
      </c>
      <c r="C2180" t="n">
        <v>45</v>
      </c>
      <c r="D2180" t="n">
        <v>20</v>
      </c>
      <c r="E2180" t="s">
        <v>249</v>
      </c>
      <c r="F2180" t="n">
        <v>3201</v>
      </c>
      <c r="G2180" t="s">
        <v>250</v>
      </c>
      <c r="H2180" t="s">
        <v>251</v>
      </c>
      <c r="I2180" t="n">
        <v>5</v>
      </c>
      <c r="J2180" t="n">
        <v>280</v>
      </c>
      <c r="K2180" t="s">
        <v>273</v>
      </c>
      <c r="L2180" t="n">
        <v>298</v>
      </c>
      <c r="M2180" t="n">
        <v>0.06</v>
      </c>
      <c r="N2180" t="n">
        <v>38.7</v>
      </c>
      <c r="O2180" t="s">
        <v>345</v>
      </c>
      <c r="P2180" t="s">
        <v>254</v>
      </c>
      <c r="Q2180" t="s">
        <v>254</v>
      </c>
      <c r="R2180" t="s">
        <v>255</v>
      </c>
      <c r="S2180" t="s">
        <v>251</v>
      </c>
      <c r="T2180" t="n">
        <v>5</v>
      </c>
    </row>
    <row r="2181" spans="1:20">
      <c r="A2181" s="1" t="n">
        <v>38595</v>
      </c>
      <c r="B2181" t="s">
        <v>344</v>
      </c>
      <c r="C2181" t="n">
        <v>46</v>
      </c>
      <c r="D2181" t="n">
        <v>20</v>
      </c>
      <c r="E2181" t="s">
        <v>249</v>
      </c>
      <c r="F2181" t="n">
        <v>3201</v>
      </c>
      <c r="G2181" t="s">
        <v>250</v>
      </c>
      <c r="H2181" t="s">
        <v>251</v>
      </c>
      <c r="I2181" t="n">
        <v>5</v>
      </c>
      <c r="J2181" t="n">
        <v>875</v>
      </c>
      <c r="K2181" t="s">
        <v>327</v>
      </c>
      <c r="L2181" t="n">
        <v>199</v>
      </c>
      <c r="M2181" t="n">
        <v>0.05</v>
      </c>
      <c r="N2181" t="n">
        <v>46.4</v>
      </c>
      <c r="O2181" t="s">
        <v>345</v>
      </c>
      <c r="P2181" t="s">
        <v>254</v>
      </c>
      <c r="Q2181" t="s">
        <v>254</v>
      </c>
      <c r="R2181" t="s">
        <v>255</v>
      </c>
      <c r="S2181" t="s">
        <v>251</v>
      </c>
      <c r="T2181" t="n">
        <v>5</v>
      </c>
    </row>
    <row r="2182" spans="1:20">
      <c r="A2182" s="1" t="n">
        <v>38595</v>
      </c>
      <c r="B2182" t="s">
        <v>344</v>
      </c>
      <c r="C2182" t="n">
        <v>47</v>
      </c>
      <c r="D2182" t="n">
        <v>20</v>
      </c>
      <c r="E2182" t="s">
        <v>249</v>
      </c>
      <c r="F2182" t="n">
        <v>3201</v>
      </c>
      <c r="G2182" t="s">
        <v>250</v>
      </c>
      <c r="H2182" t="s">
        <v>251</v>
      </c>
      <c r="I2182" t="n">
        <v>5</v>
      </c>
      <c r="J2182" t="n">
        <v>280</v>
      </c>
      <c r="K2182" t="s">
        <v>273</v>
      </c>
      <c r="L2182" t="n">
        <v>111</v>
      </c>
      <c r="M2182" t="n">
        <v>0.24</v>
      </c>
      <c r="N2182" t="n">
        <v>15.9</v>
      </c>
      <c r="O2182" t="s">
        <v>345</v>
      </c>
      <c r="P2182" t="s">
        <v>254</v>
      </c>
      <c r="Q2182" t="s">
        <v>254</v>
      </c>
      <c r="R2182" t="s">
        <v>255</v>
      </c>
      <c r="S2182" t="s">
        <v>251</v>
      </c>
      <c r="T2182" t="n">
        <v>5</v>
      </c>
    </row>
    <row r="2183" spans="1:20">
      <c r="A2183" s="1" t="n">
        <v>38595</v>
      </c>
      <c r="B2183" t="s">
        <v>344</v>
      </c>
      <c r="C2183" t="n">
        <v>48</v>
      </c>
      <c r="D2183" t="n">
        <v>20</v>
      </c>
      <c r="E2183" t="s">
        <v>249</v>
      </c>
      <c r="F2183" t="n">
        <v>3201</v>
      </c>
      <c r="G2183" t="s">
        <v>250</v>
      </c>
      <c r="H2183" t="s">
        <v>251</v>
      </c>
      <c r="I2183" t="n">
        <v>5</v>
      </c>
      <c r="J2183" t="n">
        <v>280</v>
      </c>
      <c r="K2183" t="s">
        <v>273</v>
      </c>
      <c r="L2183" t="n">
        <v>151</v>
      </c>
      <c r="M2183" t="n">
        <v>0.06</v>
      </c>
      <c r="N2183" t="n">
        <v>33</v>
      </c>
      <c r="O2183" t="s">
        <v>345</v>
      </c>
      <c r="P2183" t="s">
        <v>254</v>
      </c>
      <c r="Q2183" t="s">
        <v>254</v>
      </c>
      <c r="R2183" t="s">
        <v>255</v>
      </c>
      <c r="S2183" t="s">
        <v>251</v>
      </c>
      <c r="T2183" t="n">
        <v>5</v>
      </c>
    </row>
    <row r="2184" spans="1:20">
      <c r="A2184" s="1" t="n">
        <v>38595</v>
      </c>
      <c r="B2184" t="s">
        <v>344</v>
      </c>
      <c r="C2184" t="n">
        <v>49</v>
      </c>
      <c r="D2184" t="n">
        <v>20</v>
      </c>
      <c r="E2184" t="s">
        <v>249</v>
      </c>
      <c r="F2184" t="n">
        <v>3201</v>
      </c>
      <c r="G2184" t="s">
        <v>250</v>
      </c>
      <c r="H2184" t="s">
        <v>251</v>
      </c>
      <c r="I2184" t="n">
        <v>5</v>
      </c>
      <c r="J2184" t="n">
        <v>945</v>
      </c>
      <c r="K2184" t="s">
        <v>304</v>
      </c>
      <c r="L2184" t="n">
        <v>292</v>
      </c>
      <c r="M2184" t="n">
        <v>0.07000000000000001</v>
      </c>
      <c r="N2184" t="n">
        <v>37.1</v>
      </c>
      <c r="O2184" t="s">
        <v>345</v>
      </c>
      <c r="P2184" t="s">
        <v>254</v>
      </c>
      <c r="Q2184" t="s">
        <v>254</v>
      </c>
      <c r="R2184" t="s">
        <v>255</v>
      </c>
      <c r="S2184" t="s">
        <v>251</v>
      </c>
      <c r="T2184" t="n">
        <v>5</v>
      </c>
    </row>
    <row r="2185" spans="1:20">
      <c r="A2185" s="1" t="n">
        <v>38595</v>
      </c>
      <c r="B2185" t="s">
        <v>344</v>
      </c>
      <c r="C2185" t="n">
        <v>50</v>
      </c>
      <c r="D2185" t="n">
        <v>20</v>
      </c>
      <c r="E2185" t="s">
        <v>249</v>
      </c>
      <c r="F2185" t="n">
        <v>3201</v>
      </c>
      <c r="G2185" t="s">
        <v>250</v>
      </c>
      <c r="H2185" t="s">
        <v>251</v>
      </c>
      <c r="I2185" t="n">
        <v>5</v>
      </c>
      <c r="J2185" t="n">
        <v>458</v>
      </c>
      <c r="K2185" t="s">
        <v>252</v>
      </c>
      <c r="L2185" t="n">
        <v>312</v>
      </c>
      <c r="M2185" t="n">
        <v>0.02</v>
      </c>
      <c r="N2185" t="n">
        <v>48.4</v>
      </c>
      <c r="O2185" t="s">
        <v>345</v>
      </c>
      <c r="P2185" t="s">
        <v>254</v>
      </c>
      <c r="Q2185" t="s">
        <v>254</v>
      </c>
      <c r="R2185" t="s">
        <v>255</v>
      </c>
      <c r="S2185" t="s">
        <v>251</v>
      </c>
      <c r="T2185" t="n">
        <v>5</v>
      </c>
    </row>
    <row r="2186" spans="1:20">
      <c r="A2186" s="1" t="n">
        <v>38595</v>
      </c>
      <c r="B2186" t="s">
        <v>364</v>
      </c>
      <c r="C2186" t="n">
        <v>1</v>
      </c>
      <c r="D2186" t="n">
        <v>231</v>
      </c>
      <c r="E2186" t="s">
        <v>365</v>
      </c>
      <c r="F2186" t="n">
        <v>3202</v>
      </c>
      <c r="G2186" t="s">
        <v>297</v>
      </c>
      <c r="H2186" t="s">
        <v>251</v>
      </c>
      <c r="I2186" t="n">
        <v>5</v>
      </c>
      <c r="J2186" t="n">
        <v>160</v>
      </c>
      <c r="K2186" t="s">
        <v>280</v>
      </c>
      <c r="L2186" t="n">
        <v>20</v>
      </c>
      <c r="M2186" t="n">
        <v>0</v>
      </c>
      <c r="N2186" t="n">
        <v>0</v>
      </c>
    </row>
    <row r="2187" spans="1:20">
      <c r="A2187" s="1" t="n">
        <v>38595</v>
      </c>
      <c r="B2187" t="s">
        <v>364</v>
      </c>
      <c r="C2187" t="n">
        <v>2</v>
      </c>
      <c r="D2187" t="n">
        <v>231</v>
      </c>
      <c r="E2187" t="s">
        <v>365</v>
      </c>
      <c r="F2187" t="n">
        <v>3203</v>
      </c>
      <c r="G2187" t="s">
        <v>366</v>
      </c>
      <c r="H2187" t="s">
        <v>251</v>
      </c>
      <c r="I2187" t="n">
        <v>5</v>
      </c>
      <c r="J2187" t="n">
        <v>160</v>
      </c>
      <c r="K2187" t="s">
        <v>280</v>
      </c>
      <c r="L2187" t="n">
        <v>14</v>
      </c>
      <c r="M2187" t="n">
        <v>0</v>
      </c>
      <c r="N2187" t="n">
        <v>0</v>
      </c>
    </row>
    <row r="2188" spans="1:20">
      <c r="A2188" s="1" t="n">
        <v>38595</v>
      </c>
      <c r="B2188" t="s">
        <v>364</v>
      </c>
      <c r="C2188" t="n">
        <v>3</v>
      </c>
      <c r="D2188" t="n">
        <v>231</v>
      </c>
      <c r="E2188" t="s">
        <v>365</v>
      </c>
      <c r="F2188" t="n">
        <v>3204</v>
      </c>
      <c r="G2188" t="s">
        <v>367</v>
      </c>
      <c r="H2188" t="s">
        <v>251</v>
      </c>
      <c r="I2188" t="n">
        <v>5</v>
      </c>
      <c r="J2188" t="n">
        <v>160</v>
      </c>
      <c r="K2188" t="s">
        <v>280</v>
      </c>
      <c r="L2188" t="n">
        <v>10</v>
      </c>
      <c r="M2188" t="n">
        <v>0</v>
      </c>
      <c r="N2188" t="n">
        <v>0</v>
      </c>
    </row>
    <row r="2189" spans="1:20">
      <c r="A2189" s="1" t="n">
        <v>38595</v>
      </c>
      <c r="B2189" t="s">
        <v>348</v>
      </c>
      <c r="C2189" t="n">
        <v>1</v>
      </c>
      <c r="D2189" t="n">
        <v>213</v>
      </c>
      <c r="E2189" t="s">
        <v>256</v>
      </c>
      <c r="F2189" t="n">
        <v>3201</v>
      </c>
      <c r="G2189" t="s">
        <v>250</v>
      </c>
      <c r="H2189" t="s">
        <v>251</v>
      </c>
      <c r="I2189" t="n">
        <v>5</v>
      </c>
      <c r="J2189" t="n">
        <v>515</v>
      </c>
      <c r="K2189" t="s">
        <v>361</v>
      </c>
      <c r="L2189" t="n">
        <v>313</v>
      </c>
      <c r="M2189" t="n">
        <v>0</v>
      </c>
      <c r="N2189" t="n">
        <v>0</v>
      </c>
    </row>
    <row r="2190" spans="1:20">
      <c r="A2190" s="1" t="n">
        <v>38595</v>
      </c>
      <c r="B2190" t="s">
        <v>348</v>
      </c>
      <c r="C2190" t="n">
        <v>2</v>
      </c>
      <c r="D2190" t="n">
        <v>213</v>
      </c>
      <c r="E2190" t="s">
        <v>256</v>
      </c>
      <c r="F2190" t="n">
        <v>3201</v>
      </c>
      <c r="G2190" t="s">
        <v>250</v>
      </c>
      <c r="H2190" t="s">
        <v>251</v>
      </c>
      <c r="I2190" t="n">
        <v>5</v>
      </c>
      <c r="J2190" t="n">
        <v>515</v>
      </c>
      <c r="K2190" t="s">
        <v>361</v>
      </c>
      <c r="L2190" t="n">
        <v>72</v>
      </c>
      <c r="M2190" t="n">
        <v>0</v>
      </c>
      <c r="N2190" t="n">
        <v>0</v>
      </c>
    </row>
    <row r="2191" spans="1:20">
      <c r="A2191" s="1" t="n">
        <v>38595</v>
      </c>
      <c r="B2191" t="s">
        <v>347</v>
      </c>
      <c r="C2191" t="n">
        <v>1</v>
      </c>
      <c r="D2191" t="n">
        <v>20</v>
      </c>
      <c r="E2191" t="s">
        <v>249</v>
      </c>
      <c r="F2191" t="n">
        <v>3201</v>
      </c>
      <c r="G2191" t="s">
        <v>250</v>
      </c>
      <c r="H2191" t="s">
        <v>251</v>
      </c>
      <c r="I2191" t="n">
        <v>5</v>
      </c>
      <c r="J2191" t="n">
        <v>785</v>
      </c>
      <c r="K2191" t="s">
        <v>281</v>
      </c>
      <c r="L2191" t="n">
        <v>1010</v>
      </c>
      <c r="M2191" t="n">
        <v>1.17</v>
      </c>
      <c r="N2191" t="n">
        <v>38.4</v>
      </c>
      <c r="O2191" t="s">
        <v>347</v>
      </c>
      <c r="P2191" t="s">
        <v>275</v>
      </c>
      <c r="Q2191" t="s">
        <v>275</v>
      </c>
      <c r="R2191" t="s">
        <v>255</v>
      </c>
      <c r="S2191" t="s">
        <v>251</v>
      </c>
      <c r="T2191" t="n">
        <v>5</v>
      </c>
    </row>
    <row r="2192" spans="1:20">
      <c r="A2192" s="1" t="n">
        <v>38595</v>
      </c>
      <c r="B2192" t="s">
        <v>347</v>
      </c>
      <c r="C2192" t="n">
        <v>2</v>
      </c>
      <c r="D2192" t="n">
        <v>20</v>
      </c>
      <c r="E2192" t="s">
        <v>249</v>
      </c>
      <c r="F2192" t="n">
        <v>3201</v>
      </c>
      <c r="G2192" t="s">
        <v>250</v>
      </c>
      <c r="H2192" t="s">
        <v>251</v>
      </c>
      <c r="I2192" t="n">
        <v>5</v>
      </c>
      <c r="J2192" t="n">
        <v>232</v>
      </c>
      <c r="K2192" t="s">
        <v>288</v>
      </c>
      <c r="L2192" t="n">
        <v>526</v>
      </c>
      <c r="M2192" t="n">
        <v>0.08</v>
      </c>
      <c r="N2192" t="n">
        <v>37.7</v>
      </c>
      <c r="O2192" t="s">
        <v>347</v>
      </c>
      <c r="P2192" t="s">
        <v>275</v>
      </c>
      <c r="Q2192" t="s">
        <v>275</v>
      </c>
      <c r="R2192" t="s">
        <v>255</v>
      </c>
      <c r="S2192" t="s">
        <v>251</v>
      </c>
      <c r="T2192" t="n">
        <v>5</v>
      </c>
    </row>
    <row r="2193" spans="1:20">
      <c r="A2193" s="1" t="n">
        <v>38595</v>
      </c>
      <c r="B2193" t="s">
        <v>347</v>
      </c>
      <c r="C2193" t="n">
        <v>3</v>
      </c>
      <c r="D2193" t="n">
        <v>20</v>
      </c>
      <c r="E2193" t="s">
        <v>249</v>
      </c>
      <c r="F2193" t="n">
        <v>3201</v>
      </c>
      <c r="G2193" t="s">
        <v>250</v>
      </c>
      <c r="H2193" t="s">
        <v>251</v>
      </c>
      <c r="I2193" t="n">
        <v>5</v>
      </c>
      <c r="J2193" t="n">
        <v>965</v>
      </c>
      <c r="K2193" t="s">
        <v>358</v>
      </c>
      <c r="L2193" t="n">
        <v>405</v>
      </c>
      <c r="M2193" t="n">
        <v>0.62</v>
      </c>
      <c r="N2193" t="n">
        <v>31.2</v>
      </c>
      <c r="O2193" t="s">
        <v>347</v>
      </c>
      <c r="P2193" t="s">
        <v>275</v>
      </c>
      <c r="Q2193" t="s">
        <v>275</v>
      </c>
      <c r="R2193" t="s">
        <v>255</v>
      </c>
      <c r="S2193" t="s">
        <v>251</v>
      </c>
      <c r="T2193" t="n">
        <v>5</v>
      </c>
    </row>
    <row r="2194" spans="1:20">
      <c r="A2194" s="1" t="n">
        <v>38595</v>
      </c>
      <c r="B2194" t="s">
        <v>347</v>
      </c>
      <c r="C2194" t="n">
        <v>4</v>
      </c>
      <c r="D2194" t="n">
        <v>20</v>
      </c>
      <c r="E2194" t="s">
        <v>249</v>
      </c>
      <c r="F2194" t="n">
        <v>3201</v>
      </c>
      <c r="G2194" t="s">
        <v>250</v>
      </c>
      <c r="H2194" t="s">
        <v>251</v>
      </c>
      <c r="I2194" t="n">
        <v>5</v>
      </c>
      <c r="J2194" t="n">
        <v>550</v>
      </c>
      <c r="K2194" t="s">
        <v>369</v>
      </c>
      <c r="L2194" t="n">
        <v>415</v>
      </c>
      <c r="M2194" t="n">
        <v>0.16</v>
      </c>
      <c r="N2194" t="n">
        <v>36.7</v>
      </c>
      <c r="O2194" t="s">
        <v>347</v>
      </c>
      <c r="P2194" t="s">
        <v>275</v>
      </c>
      <c r="Q2194" t="s">
        <v>275</v>
      </c>
      <c r="R2194" t="s">
        <v>255</v>
      </c>
      <c r="S2194" t="s">
        <v>251</v>
      </c>
      <c r="T2194" t="n">
        <v>5</v>
      </c>
    </row>
    <row r="2195" spans="1:20">
      <c r="A2195" s="1" t="n">
        <v>38595</v>
      </c>
      <c r="B2195" t="s">
        <v>347</v>
      </c>
      <c r="C2195" t="n">
        <v>5</v>
      </c>
      <c r="D2195" t="n">
        <v>20</v>
      </c>
      <c r="E2195" t="s">
        <v>249</v>
      </c>
      <c r="F2195" t="n">
        <v>3201</v>
      </c>
      <c r="G2195" t="s">
        <v>250</v>
      </c>
      <c r="H2195" t="s">
        <v>251</v>
      </c>
      <c r="I2195" t="n">
        <v>5</v>
      </c>
      <c r="J2195" t="n">
        <v>458</v>
      </c>
      <c r="K2195" t="s">
        <v>252</v>
      </c>
      <c r="L2195" t="n">
        <v>318</v>
      </c>
      <c r="M2195" t="n">
        <v>0.23</v>
      </c>
      <c r="N2195" t="n">
        <v>19.9</v>
      </c>
      <c r="O2195" t="s">
        <v>347</v>
      </c>
      <c r="P2195" t="s">
        <v>275</v>
      </c>
      <c r="Q2195" t="s">
        <v>275</v>
      </c>
      <c r="R2195" t="s">
        <v>255</v>
      </c>
      <c r="S2195" t="s">
        <v>251</v>
      </c>
      <c r="T2195" t="n">
        <v>5</v>
      </c>
    </row>
    <row r="2196" spans="1:20">
      <c r="A2196" s="1" t="n">
        <v>38595</v>
      </c>
      <c r="B2196" t="s">
        <v>347</v>
      </c>
      <c r="C2196" t="n">
        <v>6</v>
      </c>
      <c r="D2196" t="n">
        <v>20</v>
      </c>
      <c r="E2196" t="s">
        <v>249</v>
      </c>
      <c r="F2196" t="n">
        <v>3201</v>
      </c>
      <c r="G2196" t="s">
        <v>250</v>
      </c>
      <c r="H2196" t="s">
        <v>251</v>
      </c>
      <c r="I2196" t="n">
        <v>5</v>
      </c>
      <c r="J2196" t="n">
        <v>785</v>
      </c>
      <c r="K2196" t="s">
        <v>281</v>
      </c>
      <c r="L2196" t="n">
        <v>421</v>
      </c>
      <c r="M2196" t="n">
        <v>1.67</v>
      </c>
      <c r="N2196" t="n">
        <v>38.5</v>
      </c>
      <c r="O2196" t="s">
        <v>347</v>
      </c>
      <c r="P2196" t="s">
        <v>275</v>
      </c>
      <c r="Q2196" t="s">
        <v>275</v>
      </c>
      <c r="R2196" t="s">
        <v>255</v>
      </c>
      <c r="S2196" t="s">
        <v>251</v>
      </c>
      <c r="T2196" t="n">
        <v>5</v>
      </c>
    </row>
    <row r="2197" spans="1:20">
      <c r="A2197" s="1" t="n">
        <v>38625</v>
      </c>
      <c r="B2197" t="s">
        <v>344</v>
      </c>
      <c r="C2197" t="n">
        <v>38</v>
      </c>
      <c r="D2197" t="n">
        <v>20</v>
      </c>
      <c r="E2197" t="s">
        <v>249</v>
      </c>
      <c r="F2197" t="n">
        <v>3201</v>
      </c>
      <c r="G2197" t="s">
        <v>250</v>
      </c>
      <c r="H2197" t="s">
        <v>251</v>
      </c>
      <c r="I2197" t="n">
        <v>5</v>
      </c>
      <c r="J2197" t="n">
        <v>280</v>
      </c>
      <c r="K2197" t="s">
        <v>273</v>
      </c>
      <c r="L2197" t="n">
        <v>209</v>
      </c>
      <c r="M2197" t="n">
        <v>0.06</v>
      </c>
      <c r="N2197" t="n">
        <v>38.6</v>
      </c>
      <c r="O2197" t="s">
        <v>345</v>
      </c>
      <c r="P2197" t="s">
        <v>254</v>
      </c>
      <c r="Q2197" t="s">
        <v>254</v>
      </c>
      <c r="R2197" t="s">
        <v>255</v>
      </c>
      <c r="S2197" t="s">
        <v>251</v>
      </c>
      <c r="T2197" t="n">
        <v>5</v>
      </c>
    </row>
    <row r="2198" spans="1:20">
      <c r="A2198" s="1" t="n">
        <v>38625</v>
      </c>
      <c r="B2198" t="s">
        <v>344</v>
      </c>
      <c r="C2198" t="n">
        <v>39</v>
      </c>
      <c r="D2198" t="n">
        <v>20</v>
      </c>
      <c r="E2198" t="s">
        <v>249</v>
      </c>
      <c r="F2198" t="n">
        <v>3201</v>
      </c>
      <c r="G2198" t="s">
        <v>250</v>
      </c>
      <c r="H2198" t="s">
        <v>251</v>
      </c>
      <c r="I2198" t="n">
        <v>5</v>
      </c>
      <c r="J2198" t="n">
        <v>945</v>
      </c>
      <c r="K2198" t="s">
        <v>304</v>
      </c>
      <c r="L2198" t="n">
        <v>262</v>
      </c>
      <c r="M2198" t="n">
        <v>0.08</v>
      </c>
      <c r="N2198" t="n">
        <v>36.6</v>
      </c>
      <c r="O2198" t="s">
        <v>345</v>
      </c>
      <c r="P2198" t="s">
        <v>254</v>
      </c>
      <c r="Q2198" t="s">
        <v>254</v>
      </c>
      <c r="R2198" t="s">
        <v>255</v>
      </c>
      <c r="S2198" t="s">
        <v>251</v>
      </c>
      <c r="T2198" t="n">
        <v>5</v>
      </c>
    </row>
    <row r="2199" spans="1:20">
      <c r="A2199" s="1" t="n">
        <v>38625</v>
      </c>
      <c r="B2199" t="s">
        <v>344</v>
      </c>
      <c r="C2199" t="n">
        <v>40</v>
      </c>
      <c r="D2199" t="n">
        <v>20</v>
      </c>
      <c r="E2199" t="s">
        <v>249</v>
      </c>
      <c r="F2199" t="n">
        <v>3201</v>
      </c>
      <c r="G2199" t="s">
        <v>250</v>
      </c>
      <c r="H2199" t="s">
        <v>251</v>
      </c>
      <c r="I2199" t="n">
        <v>5</v>
      </c>
      <c r="J2199" t="n">
        <v>280</v>
      </c>
      <c r="K2199" t="s">
        <v>273</v>
      </c>
      <c r="L2199" t="n">
        <v>259</v>
      </c>
      <c r="M2199" t="n">
        <v>0.3</v>
      </c>
      <c r="N2199" t="n">
        <v>16.8</v>
      </c>
      <c r="O2199" t="s">
        <v>345</v>
      </c>
      <c r="P2199" t="s">
        <v>254</v>
      </c>
      <c r="Q2199" t="s">
        <v>254</v>
      </c>
      <c r="R2199" t="s">
        <v>255</v>
      </c>
      <c r="S2199" t="s">
        <v>251</v>
      </c>
      <c r="T2199" t="n">
        <v>5</v>
      </c>
    </row>
    <row r="2200" spans="1:20">
      <c r="A2200" s="1" t="n">
        <v>38625</v>
      </c>
      <c r="B2200" t="s">
        <v>344</v>
      </c>
      <c r="C2200" t="n">
        <v>41</v>
      </c>
      <c r="D2200" t="n">
        <v>20</v>
      </c>
      <c r="E2200" t="s">
        <v>249</v>
      </c>
      <c r="F2200" t="n">
        <v>3201</v>
      </c>
      <c r="G2200" t="s">
        <v>250</v>
      </c>
      <c r="H2200" t="s">
        <v>251</v>
      </c>
      <c r="I2200" t="n">
        <v>5</v>
      </c>
      <c r="J2200" t="n">
        <v>945</v>
      </c>
      <c r="K2200" t="s">
        <v>304</v>
      </c>
      <c r="L2200" t="n">
        <v>256</v>
      </c>
      <c r="M2200" t="n">
        <v>0.07000000000000001</v>
      </c>
      <c r="N2200" t="n">
        <v>39.6</v>
      </c>
      <c r="O2200" t="s">
        <v>345</v>
      </c>
      <c r="P2200" t="s">
        <v>254</v>
      </c>
      <c r="Q2200" t="s">
        <v>254</v>
      </c>
      <c r="R2200" t="s">
        <v>255</v>
      </c>
      <c r="S2200" t="s">
        <v>251</v>
      </c>
      <c r="T2200" t="n">
        <v>5</v>
      </c>
    </row>
    <row r="2201" spans="1:20">
      <c r="A2201" s="1" t="n">
        <v>38625</v>
      </c>
      <c r="B2201" t="s">
        <v>344</v>
      </c>
      <c r="C2201" t="n">
        <v>42</v>
      </c>
      <c r="D2201" t="n">
        <v>20</v>
      </c>
      <c r="E2201" t="s">
        <v>249</v>
      </c>
      <c r="F2201" t="n">
        <v>3201</v>
      </c>
      <c r="G2201" t="s">
        <v>250</v>
      </c>
      <c r="H2201" t="s">
        <v>251</v>
      </c>
      <c r="I2201" t="n">
        <v>5</v>
      </c>
      <c r="J2201" t="n">
        <v>945</v>
      </c>
      <c r="K2201" t="s">
        <v>304</v>
      </c>
      <c r="L2201" t="n">
        <v>240</v>
      </c>
      <c r="M2201" t="n">
        <v>0.08</v>
      </c>
      <c r="N2201" t="n">
        <v>35.6</v>
      </c>
      <c r="O2201" t="s">
        <v>345</v>
      </c>
      <c r="P2201" t="s">
        <v>254</v>
      </c>
      <c r="Q2201" t="s">
        <v>254</v>
      </c>
      <c r="R2201" t="s">
        <v>255</v>
      </c>
      <c r="S2201" t="s">
        <v>251</v>
      </c>
      <c r="T2201" t="n">
        <v>5</v>
      </c>
    </row>
    <row r="2202" spans="1:20">
      <c r="A2202" s="1" t="n">
        <v>38625</v>
      </c>
      <c r="B2202" t="s">
        <v>344</v>
      </c>
      <c r="C2202" t="n">
        <v>43</v>
      </c>
      <c r="D2202" t="n">
        <v>20</v>
      </c>
      <c r="E2202" t="s">
        <v>249</v>
      </c>
      <c r="F2202" t="n">
        <v>3201</v>
      </c>
      <c r="G2202" t="s">
        <v>250</v>
      </c>
      <c r="H2202" t="s">
        <v>251</v>
      </c>
      <c r="I2202" t="n">
        <v>5</v>
      </c>
      <c r="J2202" t="n">
        <v>280</v>
      </c>
      <c r="K2202" t="s">
        <v>273</v>
      </c>
      <c r="L2202" t="n">
        <v>207</v>
      </c>
      <c r="M2202" t="n">
        <v>0.3</v>
      </c>
      <c r="N2202" t="n">
        <v>17.1</v>
      </c>
      <c r="O2202" t="s">
        <v>345</v>
      </c>
      <c r="P2202" t="s">
        <v>254</v>
      </c>
      <c r="Q2202" t="s">
        <v>254</v>
      </c>
      <c r="R2202" t="s">
        <v>255</v>
      </c>
      <c r="S2202" t="s">
        <v>251</v>
      </c>
      <c r="T2202" t="n">
        <v>5</v>
      </c>
    </row>
    <row r="2203" spans="1:20">
      <c r="A2203" s="1" t="n">
        <v>38625</v>
      </c>
      <c r="B2203" t="s">
        <v>348</v>
      </c>
      <c r="C2203" t="n">
        <v>1</v>
      </c>
      <c r="D2203" t="n">
        <v>213</v>
      </c>
      <c r="E2203" t="s">
        <v>256</v>
      </c>
      <c r="F2203" t="n">
        <v>3201</v>
      </c>
      <c r="G2203" t="s">
        <v>250</v>
      </c>
      <c r="H2203" t="s">
        <v>251</v>
      </c>
      <c r="I2203" t="n">
        <v>5</v>
      </c>
      <c r="J2203" t="n">
        <v>515</v>
      </c>
      <c r="K2203" t="s">
        <v>361</v>
      </c>
      <c r="L2203" t="n">
        <v>305</v>
      </c>
      <c r="M2203" t="n">
        <v>0</v>
      </c>
      <c r="N2203" t="n">
        <v>0</v>
      </c>
    </row>
    <row r="2204" spans="1:20">
      <c r="A2204" s="1" t="n">
        <v>38625</v>
      </c>
      <c r="B2204" t="s">
        <v>347</v>
      </c>
      <c r="C2204" t="n">
        <v>1</v>
      </c>
      <c r="D2204" t="n">
        <v>20</v>
      </c>
      <c r="E2204" t="s">
        <v>249</v>
      </c>
      <c r="F2204" t="n">
        <v>3201</v>
      </c>
      <c r="G2204" t="s">
        <v>250</v>
      </c>
      <c r="H2204" t="s">
        <v>251</v>
      </c>
      <c r="I2204" t="n">
        <v>5</v>
      </c>
      <c r="J2204" t="n">
        <v>785</v>
      </c>
      <c r="K2204" t="s">
        <v>281</v>
      </c>
      <c r="L2204" t="n">
        <v>314</v>
      </c>
      <c r="M2204" t="n">
        <v>1.67</v>
      </c>
      <c r="N2204" t="n">
        <v>38.5</v>
      </c>
      <c r="O2204" t="s">
        <v>347</v>
      </c>
      <c r="P2204" t="s">
        <v>275</v>
      </c>
      <c r="Q2204" t="s">
        <v>275</v>
      </c>
      <c r="R2204" t="s">
        <v>255</v>
      </c>
      <c r="S2204" t="s">
        <v>251</v>
      </c>
      <c r="T2204" t="n">
        <v>5</v>
      </c>
    </row>
    <row r="2205" spans="1:20">
      <c r="A2205" s="1" t="n">
        <v>38625</v>
      </c>
      <c r="B2205" t="s">
        <v>347</v>
      </c>
      <c r="C2205" t="n">
        <v>2</v>
      </c>
      <c r="D2205" t="n">
        <v>20</v>
      </c>
      <c r="E2205" t="s">
        <v>249</v>
      </c>
      <c r="F2205" t="n">
        <v>3201</v>
      </c>
      <c r="G2205" t="s">
        <v>250</v>
      </c>
      <c r="H2205" t="s">
        <v>251</v>
      </c>
      <c r="I2205" t="n">
        <v>5</v>
      </c>
      <c r="J2205" t="n">
        <v>580</v>
      </c>
      <c r="K2205" t="s">
        <v>270</v>
      </c>
      <c r="L2205" t="n">
        <v>334</v>
      </c>
      <c r="M2205" t="n">
        <v>0.1</v>
      </c>
      <c r="N2205" t="n">
        <v>30.3</v>
      </c>
      <c r="O2205" t="s">
        <v>347</v>
      </c>
      <c r="P2205" t="s">
        <v>275</v>
      </c>
      <c r="Q2205" t="s">
        <v>275</v>
      </c>
      <c r="R2205" t="s">
        <v>255</v>
      </c>
      <c r="S2205" t="s">
        <v>251</v>
      </c>
      <c r="T2205" t="n">
        <v>5</v>
      </c>
    </row>
    <row r="2206" spans="1:20">
      <c r="A2206" s="1" t="n">
        <v>38625</v>
      </c>
      <c r="B2206" t="s">
        <v>347</v>
      </c>
      <c r="C2206" t="n">
        <v>3</v>
      </c>
      <c r="D2206" t="n">
        <v>20</v>
      </c>
      <c r="E2206" t="s">
        <v>249</v>
      </c>
      <c r="F2206" t="n">
        <v>3201</v>
      </c>
      <c r="G2206" t="s">
        <v>250</v>
      </c>
      <c r="H2206" t="s">
        <v>251</v>
      </c>
      <c r="I2206" t="n">
        <v>5</v>
      </c>
      <c r="J2206" t="n">
        <v>458</v>
      </c>
      <c r="K2206" t="s">
        <v>252</v>
      </c>
      <c r="L2206" t="n">
        <v>299</v>
      </c>
      <c r="M2206" t="n">
        <v>0.23</v>
      </c>
      <c r="N2206" t="n">
        <v>19.9</v>
      </c>
      <c r="O2206" t="s">
        <v>347</v>
      </c>
      <c r="P2206" t="s">
        <v>275</v>
      </c>
      <c r="Q2206" t="s">
        <v>275</v>
      </c>
      <c r="R2206" t="s">
        <v>255</v>
      </c>
      <c r="S2206" t="s">
        <v>251</v>
      </c>
      <c r="T2206" t="n">
        <v>5</v>
      </c>
    </row>
    <row r="2207" spans="1:20">
      <c r="A2207" s="1" t="n">
        <v>38625</v>
      </c>
      <c r="B2207" t="s">
        <v>347</v>
      </c>
      <c r="C2207" t="n">
        <v>4</v>
      </c>
      <c r="D2207" t="n">
        <v>20</v>
      </c>
      <c r="E2207" t="s">
        <v>249</v>
      </c>
      <c r="F2207" t="n">
        <v>3201</v>
      </c>
      <c r="G2207" t="s">
        <v>250</v>
      </c>
      <c r="H2207" t="s">
        <v>251</v>
      </c>
      <c r="I2207" t="n">
        <v>5</v>
      </c>
      <c r="J2207" t="n">
        <v>785</v>
      </c>
      <c r="K2207" t="s">
        <v>281</v>
      </c>
      <c r="L2207" t="n">
        <v>641</v>
      </c>
      <c r="M2207" t="n">
        <v>1.17</v>
      </c>
      <c r="N2207" t="n">
        <v>38.6</v>
      </c>
      <c r="O2207" t="s">
        <v>347</v>
      </c>
      <c r="P2207" t="s">
        <v>275</v>
      </c>
      <c r="Q2207" t="s">
        <v>275</v>
      </c>
      <c r="R2207" t="s">
        <v>255</v>
      </c>
      <c r="S2207" t="s">
        <v>251</v>
      </c>
      <c r="T2207" t="n">
        <v>5</v>
      </c>
    </row>
    <row r="2208" spans="1:20">
      <c r="A2208" s="1" t="n">
        <v>38625</v>
      </c>
      <c r="B2208" t="s">
        <v>347</v>
      </c>
      <c r="C2208" t="n">
        <v>5</v>
      </c>
      <c r="D2208" t="n">
        <v>20</v>
      </c>
      <c r="E2208" t="s">
        <v>249</v>
      </c>
      <c r="F2208" t="n">
        <v>3201</v>
      </c>
      <c r="G2208" t="s">
        <v>250</v>
      </c>
      <c r="H2208" t="s">
        <v>251</v>
      </c>
      <c r="I2208" t="n">
        <v>5</v>
      </c>
      <c r="J2208" t="n">
        <v>160</v>
      </c>
      <c r="K2208" t="s">
        <v>280</v>
      </c>
      <c r="L2208" t="n">
        <v>629</v>
      </c>
      <c r="M2208" t="n">
        <v>0.1</v>
      </c>
      <c r="N2208" t="n">
        <v>52</v>
      </c>
      <c r="O2208" t="s">
        <v>347</v>
      </c>
      <c r="P2208" t="s">
        <v>275</v>
      </c>
      <c r="Q2208" t="s">
        <v>275</v>
      </c>
      <c r="R2208" t="s">
        <v>255</v>
      </c>
      <c r="S2208" t="s">
        <v>251</v>
      </c>
      <c r="T2208" t="n">
        <v>5</v>
      </c>
    </row>
    <row r="2209" spans="1:20">
      <c r="A2209" s="1" t="n">
        <v>38625</v>
      </c>
      <c r="B2209" t="s">
        <v>347</v>
      </c>
      <c r="C2209" t="n">
        <v>6</v>
      </c>
      <c r="D2209" t="n">
        <v>20</v>
      </c>
      <c r="E2209" t="s">
        <v>249</v>
      </c>
      <c r="F2209" t="n">
        <v>3201</v>
      </c>
      <c r="G2209" t="s">
        <v>250</v>
      </c>
      <c r="H2209" t="s">
        <v>251</v>
      </c>
      <c r="I2209" t="n">
        <v>5</v>
      </c>
      <c r="J2209" t="n">
        <v>965</v>
      </c>
      <c r="K2209" t="s">
        <v>358</v>
      </c>
      <c r="L2209" t="n">
        <v>131</v>
      </c>
      <c r="M2209" t="n">
        <v>0.62</v>
      </c>
      <c r="N2209" t="n">
        <v>31.8</v>
      </c>
      <c r="O2209" t="s">
        <v>347</v>
      </c>
      <c r="P2209" t="s">
        <v>275</v>
      </c>
      <c r="Q2209" t="s">
        <v>275</v>
      </c>
      <c r="R2209" t="s">
        <v>255</v>
      </c>
      <c r="S2209" t="s">
        <v>251</v>
      </c>
      <c r="T2209" t="n">
        <v>5</v>
      </c>
    </row>
    <row r="2210" spans="1:20">
      <c r="A2210" s="1" t="n">
        <v>38625</v>
      </c>
      <c r="B2210" t="s">
        <v>347</v>
      </c>
      <c r="C2210" t="n">
        <v>7</v>
      </c>
      <c r="D2210" t="n">
        <v>508</v>
      </c>
      <c r="E2210" t="s">
        <v>268</v>
      </c>
      <c r="F2210" t="n">
        <v>3201</v>
      </c>
      <c r="G2210" t="s">
        <v>250</v>
      </c>
      <c r="H2210" t="s">
        <v>251</v>
      </c>
      <c r="I2210" t="n">
        <v>5</v>
      </c>
      <c r="J2210" t="n">
        <v>515</v>
      </c>
      <c r="K2210" t="s">
        <v>361</v>
      </c>
      <c r="L2210" t="n">
        <v>296</v>
      </c>
      <c r="M2210" t="n">
        <v>0.1</v>
      </c>
      <c r="N2210" t="n">
        <v>0</v>
      </c>
    </row>
    <row r="2211" spans="1:20">
      <c r="A2211" s="1" t="n">
        <v>38656</v>
      </c>
      <c r="B2211" t="s">
        <v>344</v>
      </c>
      <c r="C2211" t="n">
        <v>48</v>
      </c>
      <c r="D2211" t="n">
        <v>20</v>
      </c>
      <c r="E2211" t="s">
        <v>249</v>
      </c>
      <c r="F2211" t="n">
        <v>3201</v>
      </c>
      <c r="G2211" t="s">
        <v>250</v>
      </c>
      <c r="H2211" t="s">
        <v>251</v>
      </c>
      <c r="I2211" t="n">
        <v>5</v>
      </c>
      <c r="J2211" t="n">
        <v>945</v>
      </c>
      <c r="K2211" t="s">
        <v>304</v>
      </c>
      <c r="L2211" t="n">
        <v>298</v>
      </c>
      <c r="M2211" t="n">
        <v>0.08</v>
      </c>
      <c r="N2211" t="n">
        <v>36.5</v>
      </c>
      <c r="O2211" t="s">
        <v>345</v>
      </c>
      <c r="P2211" t="s">
        <v>254</v>
      </c>
      <c r="Q2211" t="s">
        <v>254</v>
      </c>
      <c r="R2211" t="s">
        <v>255</v>
      </c>
      <c r="S2211" t="s">
        <v>251</v>
      </c>
      <c r="T2211" t="n">
        <v>5</v>
      </c>
    </row>
    <row r="2212" spans="1:20">
      <c r="A2212" s="1" t="n">
        <v>38656</v>
      </c>
      <c r="B2212" t="s">
        <v>344</v>
      </c>
      <c r="C2212" t="n">
        <v>49</v>
      </c>
      <c r="D2212" t="n">
        <v>20</v>
      </c>
      <c r="E2212" t="s">
        <v>249</v>
      </c>
      <c r="F2212" t="n">
        <v>3201</v>
      </c>
      <c r="G2212" t="s">
        <v>250</v>
      </c>
      <c r="H2212" t="s">
        <v>251</v>
      </c>
      <c r="I2212" t="n">
        <v>5</v>
      </c>
      <c r="J2212" t="n">
        <v>280</v>
      </c>
      <c r="K2212" t="s">
        <v>273</v>
      </c>
      <c r="L2212" t="n">
        <v>416</v>
      </c>
      <c r="M2212" t="n">
        <v>0.06</v>
      </c>
      <c r="N2212" t="n">
        <v>38.6</v>
      </c>
      <c r="O2212" t="s">
        <v>345</v>
      </c>
      <c r="P2212" t="s">
        <v>254</v>
      </c>
      <c r="Q2212" t="s">
        <v>254</v>
      </c>
      <c r="R2212" t="s">
        <v>255</v>
      </c>
      <c r="S2212" t="s">
        <v>251</v>
      </c>
      <c r="T2212" t="n">
        <v>5</v>
      </c>
    </row>
    <row r="2213" spans="1:20">
      <c r="A2213" s="1" t="n">
        <v>38656</v>
      </c>
      <c r="B2213" t="s">
        <v>344</v>
      </c>
      <c r="C2213" t="n">
        <v>50</v>
      </c>
      <c r="D2213" t="n">
        <v>20</v>
      </c>
      <c r="E2213" t="s">
        <v>249</v>
      </c>
      <c r="F2213" t="n">
        <v>3201</v>
      </c>
      <c r="G2213" t="s">
        <v>250</v>
      </c>
      <c r="H2213" t="s">
        <v>251</v>
      </c>
      <c r="I2213" t="n">
        <v>5</v>
      </c>
      <c r="J2213" t="n">
        <v>458</v>
      </c>
      <c r="K2213" t="s">
        <v>252</v>
      </c>
      <c r="L2213" t="n">
        <v>246</v>
      </c>
      <c r="M2213" t="n">
        <v>0.09</v>
      </c>
      <c r="N2213" t="n">
        <v>35.2</v>
      </c>
      <c r="O2213" t="s">
        <v>345</v>
      </c>
      <c r="P2213" t="s">
        <v>254</v>
      </c>
      <c r="Q2213" t="s">
        <v>254</v>
      </c>
      <c r="R2213" t="s">
        <v>255</v>
      </c>
      <c r="S2213" t="s">
        <v>251</v>
      </c>
      <c r="T2213" t="n">
        <v>5</v>
      </c>
    </row>
    <row r="2214" spans="1:20">
      <c r="A2214" s="1" t="n">
        <v>38656</v>
      </c>
      <c r="B2214" t="s">
        <v>344</v>
      </c>
      <c r="C2214" t="n">
        <v>51</v>
      </c>
      <c r="D2214" t="n">
        <v>20</v>
      </c>
      <c r="E2214" t="s">
        <v>249</v>
      </c>
      <c r="F2214" t="n">
        <v>3201</v>
      </c>
      <c r="G2214" t="s">
        <v>250</v>
      </c>
      <c r="H2214" t="s">
        <v>251</v>
      </c>
      <c r="I2214" t="n">
        <v>5</v>
      </c>
      <c r="J2214" t="n">
        <v>280</v>
      </c>
      <c r="K2214" t="s">
        <v>273</v>
      </c>
      <c r="L2214" t="n">
        <v>265</v>
      </c>
      <c r="M2214" t="n">
        <v>0.06</v>
      </c>
      <c r="N2214" t="n">
        <v>38.2</v>
      </c>
      <c r="O2214" t="s">
        <v>345</v>
      </c>
      <c r="P2214" t="s">
        <v>254</v>
      </c>
      <c r="Q2214" t="s">
        <v>254</v>
      </c>
      <c r="R2214" t="s">
        <v>255</v>
      </c>
      <c r="S2214" t="s">
        <v>251</v>
      </c>
      <c r="T2214" t="n">
        <v>5</v>
      </c>
    </row>
    <row r="2215" spans="1:20">
      <c r="A2215" s="1" t="n">
        <v>38656</v>
      </c>
      <c r="B2215" t="s">
        <v>344</v>
      </c>
      <c r="C2215" t="n">
        <v>52</v>
      </c>
      <c r="D2215" t="n">
        <v>20</v>
      </c>
      <c r="E2215" t="s">
        <v>249</v>
      </c>
      <c r="F2215" t="n">
        <v>3201</v>
      </c>
      <c r="G2215" t="s">
        <v>250</v>
      </c>
      <c r="H2215" t="s">
        <v>251</v>
      </c>
      <c r="I2215" t="n">
        <v>5</v>
      </c>
      <c r="J2215" t="n">
        <v>280</v>
      </c>
      <c r="K2215" t="s">
        <v>273</v>
      </c>
      <c r="L2215" t="n">
        <v>196</v>
      </c>
      <c r="M2215" t="n">
        <v>0.24</v>
      </c>
      <c r="N2215" t="n">
        <v>16.2</v>
      </c>
      <c r="O2215" t="s">
        <v>345</v>
      </c>
      <c r="P2215" t="s">
        <v>254</v>
      </c>
      <c r="Q2215" t="s">
        <v>254</v>
      </c>
      <c r="R2215" t="s">
        <v>255</v>
      </c>
      <c r="S2215" t="s">
        <v>251</v>
      </c>
      <c r="T2215" t="n">
        <v>5</v>
      </c>
    </row>
    <row r="2216" spans="1:20">
      <c r="A2216" s="1" t="n">
        <v>38656</v>
      </c>
      <c r="B2216" t="s">
        <v>348</v>
      </c>
      <c r="C2216" t="n">
        <v>1</v>
      </c>
      <c r="D2216" t="n">
        <v>213</v>
      </c>
      <c r="E2216" t="s">
        <v>256</v>
      </c>
      <c r="F2216" t="n">
        <v>3201</v>
      </c>
      <c r="G2216" t="s">
        <v>250</v>
      </c>
      <c r="H2216" t="s">
        <v>251</v>
      </c>
      <c r="I2216" t="n">
        <v>5</v>
      </c>
      <c r="J2216" t="n">
        <v>515</v>
      </c>
      <c r="K2216" t="s">
        <v>361</v>
      </c>
      <c r="L2216" t="n">
        <v>321</v>
      </c>
      <c r="M2216" t="n">
        <v>0</v>
      </c>
      <c r="N2216" t="n">
        <v>0</v>
      </c>
    </row>
    <row r="2217" spans="1:20">
      <c r="A2217" s="1" t="n">
        <v>38656</v>
      </c>
      <c r="B2217" t="s">
        <v>347</v>
      </c>
      <c r="C2217" t="n">
        <v>1</v>
      </c>
      <c r="D2217" t="n">
        <v>20</v>
      </c>
      <c r="E2217" t="s">
        <v>249</v>
      </c>
      <c r="F2217" t="n">
        <v>3201</v>
      </c>
      <c r="G2217" t="s">
        <v>250</v>
      </c>
      <c r="H2217" t="s">
        <v>251</v>
      </c>
      <c r="I2217" t="n">
        <v>5</v>
      </c>
      <c r="J2217" t="n">
        <v>458</v>
      </c>
      <c r="K2217" t="s">
        <v>252</v>
      </c>
      <c r="L2217" t="n">
        <v>354</v>
      </c>
      <c r="M2217" t="n">
        <v>0.22</v>
      </c>
      <c r="N2217" t="n">
        <v>20.1</v>
      </c>
      <c r="O2217" t="s">
        <v>347</v>
      </c>
      <c r="P2217" t="s">
        <v>275</v>
      </c>
      <c r="Q2217" t="s">
        <v>275</v>
      </c>
      <c r="R2217" t="s">
        <v>255</v>
      </c>
      <c r="S2217" t="s">
        <v>251</v>
      </c>
      <c r="T2217" t="n">
        <v>5</v>
      </c>
    </row>
    <row r="2218" spans="1:20">
      <c r="A2218" s="1" t="n">
        <v>38656</v>
      </c>
      <c r="B2218" t="s">
        <v>347</v>
      </c>
      <c r="C2218" t="n">
        <v>2</v>
      </c>
      <c r="D2218" t="n">
        <v>20</v>
      </c>
      <c r="E2218" t="s">
        <v>249</v>
      </c>
      <c r="F2218" t="n">
        <v>3201</v>
      </c>
      <c r="G2218" t="s">
        <v>250</v>
      </c>
      <c r="H2218" t="s">
        <v>251</v>
      </c>
      <c r="I2218" t="n">
        <v>5</v>
      </c>
      <c r="J2218" t="n">
        <v>580</v>
      </c>
      <c r="K2218" t="s">
        <v>270</v>
      </c>
      <c r="L2218" t="n">
        <v>349</v>
      </c>
      <c r="M2218" t="n">
        <v>0.07000000000000001</v>
      </c>
      <c r="N2218" t="n">
        <v>35.2</v>
      </c>
      <c r="O2218" t="s">
        <v>347</v>
      </c>
      <c r="P2218" t="s">
        <v>275</v>
      </c>
      <c r="Q2218" t="s">
        <v>275</v>
      </c>
      <c r="R2218" t="s">
        <v>255</v>
      </c>
      <c r="S2218" t="s">
        <v>251</v>
      </c>
      <c r="T2218" t="n">
        <v>5</v>
      </c>
    </row>
    <row r="2219" spans="1:20">
      <c r="A2219" s="1" t="n">
        <v>38656</v>
      </c>
      <c r="B2219" t="s">
        <v>347</v>
      </c>
      <c r="C2219" t="n">
        <v>3</v>
      </c>
      <c r="D2219" t="n">
        <v>20</v>
      </c>
      <c r="E2219" t="s">
        <v>249</v>
      </c>
      <c r="F2219" t="n">
        <v>3201</v>
      </c>
      <c r="G2219" t="s">
        <v>250</v>
      </c>
      <c r="H2219" t="s">
        <v>251</v>
      </c>
      <c r="I2219" t="n">
        <v>5</v>
      </c>
      <c r="J2219" t="n">
        <v>458</v>
      </c>
      <c r="K2219" t="s">
        <v>252</v>
      </c>
      <c r="L2219" t="n">
        <v>328</v>
      </c>
      <c r="M2219" t="n">
        <v>0.22</v>
      </c>
      <c r="N2219" t="n">
        <v>20.1</v>
      </c>
      <c r="O2219" t="s">
        <v>347</v>
      </c>
      <c r="P2219" t="s">
        <v>275</v>
      </c>
      <c r="Q2219" t="s">
        <v>275</v>
      </c>
      <c r="R2219" t="s">
        <v>255</v>
      </c>
      <c r="S2219" t="s">
        <v>251</v>
      </c>
      <c r="T2219" t="n">
        <v>5</v>
      </c>
    </row>
    <row r="2220" spans="1:20">
      <c r="A2220" s="1" t="n">
        <v>38656</v>
      </c>
      <c r="B2220" t="s">
        <v>347</v>
      </c>
      <c r="C2220" t="n">
        <v>4</v>
      </c>
      <c r="D2220" t="n">
        <v>20</v>
      </c>
      <c r="E2220" t="s">
        <v>249</v>
      </c>
      <c r="F2220" t="n">
        <v>3201</v>
      </c>
      <c r="G2220" t="s">
        <v>250</v>
      </c>
      <c r="H2220" t="s">
        <v>251</v>
      </c>
      <c r="I2220" t="n">
        <v>5</v>
      </c>
      <c r="J2220" t="n">
        <v>458</v>
      </c>
      <c r="K2220" t="s">
        <v>252</v>
      </c>
      <c r="L2220" t="n">
        <v>296</v>
      </c>
      <c r="M2220" t="n">
        <v>0.06</v>
      </c>
      <c r="N2220" t="n">
        <v>44.7</v>
      </c>
      <c r="O2220" t="s">
        <v>347</v>
      </c>
      <c r="P2220" t="s">
        <v>275</v>
      </c>
      <c r="Q2220" t="s">
        <v>275</v>
      </c>
      <c r="R2220" t="s">
        <v>255</v>
      </c>
      <c r="S2220" t="s">
        <v>251</v>
      </c>
      <c r="T2220" t="n">
        <v>5</v>
      </c>
    </row>
    <row r="2221" spans="1:20">
      <c r="A2221" s="1" t="n">
        <v>38656</v>
      </c>
      <c r="B2221" t="s">
        <v>347</v>
      </c>
      <c r="C2221" t="n">
        <v>5</v>
      </c>
      <c r="D2221" t="n">
        <v>20</v>
      </c>
      <c r="E2221" t="s">
        <v>249</v>
      </c>
      <c r="F2221" t="n">
        <v>3201</v>
      </c>
      <c r="G2221" t="s">
        <v>250</v>
      </c>
      <c r="H2221" t="s">
        <v>251</v>
      </c>
      <c r="I2221" t="n">
        <v>5</v>
      </c>
      <c r="J2221" t="n">
        <v>965</v>
      </c>
      <c r="K2221" t="s">
        <v>358</v>
      </c>
      <c r="L2221" t="n">
        <v>94</v>
      </c>
      <c r="M2221" t="n">
        <v>0.63</v>
      </c>
      <c r="N2221" t="n">
        <v>31.7</v>
      </c>
      <c r="O2221" t="s">
        <v>347</v>
      </c>
      <c r="P2221" t="s">
        <v>275</v>
      </c>
      <c r="Q2221" t="s">
        <v>275</v>
      </c>
      <c r="R2221" t="s">
        <v>255</v>
      </c>
      <c r="S2221" t="s">
        <v>251</v>
      </c>
      <c r="T2221" t="n">
        <v>5</v>
      </c>
    </row>
    <row r="2222" spans="1:20">
      <c r="A2222" s="1" t="n">
        <v>38656</v>
      </c>
      <c r="B2222" t="s">
        <v>347</v>
      </c>
      <c r="C2222" t="n">
        <v>6</v>
      </c>
      <c r="D2222" t="n">
        <v>20</v>
      </c>
      <c r="E2222" t="s">
        <v>249</v>
      </c>
      <c r="F2222" t="n">
        <v>3201</v>
      </c>
      <c r="G2222" t="s">
        <v>250</v>
      </c>
      <c r="H2222" t="s">
        <v>251</v>
      </c>
      <c r="I2222" t="n">
        <v>5</v>
      </c>
      <c r="J2222" t="n">
        <v>785</v>
      </c>
      <c r="K2222" t="s">
        <v>281</v>
      </c>
      <c r="L2222" t="n">
        <v>698</v>
      </c>
      <c r="M2222" t="n">
        <v>1.2</v>
      </c>
      <c r="N2222" t="n">
        <v>38.4</v>
      </c>
      <c r="O2222" t="s">
        <v>347</v>
      </c>
      <c r="P2222" t="s">
        <v>275</v>
      </c>
      <c r="Q2222" t="s">
        <v>275</v>
      </c>
      <c r="R2222" t="s">
        <v>255</v>
      </c>
      <c r="S2222" t="s">
        <v>251</v>
      </c>
      <c r="T2222" t="n">
        <v>5</v>
      </c>
    </row>
    <row r="2223" spans="1:20">
      <c r="A2223" s="1" t="n">
        <v>38656</v>
      </c>
      <c r="B2223" t="s">
        <v>347</v>
      </c>
      <c r="C2223" t="n">
        <v>8</v>
      </c>
      <c r="D2223" t="n">
        <v>20</v>
      </c>
      <c r="E2223" t="s">
        <v>249</v>
      </c>
      <c r="F2223" t="n">
        <v>3201</v>
      </c>
      <c r="G2223" t="s">
        <v>250</v>
      </c>
      <c r="H2223" t="s">
        <v>251</v>
      </c>
      <c r="I2223" t="n">
        <v>5</v>
      </c>
      <c r="J2223" t="n">
        <v>910</v>
      </c>
      <c r="K2223" t="s">
        <v>340</v>
      </c>
      <c r="L2223" t="n">
        <v>321</v>
      </c>
      <c r="M2223" t="n">
        <v>0.82</v>
      </c>
      <c r="N2223" t="n">
        <v>39.2</v>
      </c>
      <c r="O2223" t="s">
        <v>347</v>
      </c>
      <c r="P2223" t="s">
        <v>275</v>
      </c>
      <c r="Q2223" t="s">
        <v>275</v>
      </c>
      <c r="R2223" t="s">
        <v>255</v>
      </c>
      <c r="S2223" t="s">
        <v>251</v>
      </c>
      <c r="T2223" t="n">
        <v>5</v>
      </c>
    </row>
    <row r="2224" spans="1:20">
      <c r="A2224" s="1" t="n">
        <v>38686</v>
      </c>
      <c r="B2224" t="s">
        <v>344</v>
      </c>
      <c r="C2224" t="n">
        <v>51</v>
      </c>
      <c r="D2224" t="n">
        <v>20</v>
      </c>
      <c r="E2224" t="s">
        <v>249</v>
      </c>
      <c r="F2224" t="n">
        <v>3201</v>
      </c>
      <c r="G2224" t="s">
        <v>250</v>
      </c>
      <c r="H2224" t="s">
        <v>251</v>
      </c>
      <c r="I2224" t="n">
        <v>5</v>
      </c>
      <c r="J2224" t="n">
        <v>280</v>
      </c>
      <c r="K2224" t="s">
        <v>273</v>
      </c>
      <c r="L2224" t="n">
        <v>403</v>
      </c>
      <c r="M2224" t="n">
        <v>0.03</v>
      </c>
      <c r="N2224" t="n">
        <v>33</v>
      </c>
      <c r="O2224" t="s">
        <v>345</v>
      </c>
      <c r="P2224" t="s">
        <v>254</v>
      </c>
      <c r="Q2224" t="s">
        <v>254</v>
      </c>
      <c r="R2224" t="s">
        <v>255</v>
      </c>
      <c r="S2224" t="s">
        <v>251</v>
      </c>
      <c r="T2224" t="n">
        <v>5</v>
      </c>
    </row>
    <row r="2225" spans="1:20">
      <c r="A2225" s="1" t="n">
        <v>38686</v>
      </c>
      <c r="B2225" t="s">
        <v>344</v>
      </c>
      <c r="C2225" t="n">
        <v>52</v>
      </c>
      <c r="D2225" t="n">
        <v>20</v>
      </c>
      <c r="E2225" t="s">
        <v>249</v>
      </c>
      <c r="F2225" t="n">
        <v>3201</v>
      </c>
      <c r="G2225" t="s">
        <v>250</v>
      </c>
      <c r="H2225" t="s">
        <v>251</v>
      </c>
      <c r="I2225" t="n">
        <v>5</v>
      </c>
      <c r="J2225" t="n">
        <v>280</v>
      </c>
      <c r="K2225" t="s">
        <v>273</v>
      </c>
      <c r="L2225" t="n">
        <v>295</v>
      </c>
      <c r="M2225" t="n">
        <v>0.03</v>
      </c>
      <c r="N2225" t="n">
        <v>38.4</v>
      </c>
      <c r="O2225" t="s">
        <v>345</v>
      </c>
      <c r="P2225" t="s">
        <v>254</v>
      </c>
      <c r="Q2225" t="s">
        <v>254</v>
      </c>
      <c r="R2225" t="s">
        <v>255</v>
      </c>
      <c r="S2225" t="s">
        <v>251</v>
      </c>
      <c r="T2225" t="n">
        <v>5</v>
      </c>
    </row>
    <row r="2226" spans="1:20">
      <c r="A2226" s="1" t="n">
        <v>38686</v>
      </c>
      <c r="B2226" t="s">
        <v>344</v>
      </c>
      <c r="C2226" t="n">
        <v>53</v>
      </c>
      <c r="D2226" t="n">
        <v>20</v>
      </c>
      <c r="E2226" t="s">
        <v>249</v>
      </c>
      <c r="F2226" t="n">
        <v>3201</v>
      </c>
      <c r="G2226" t="s">
        <v>250</v>
      </c>
      <c r="H2226" t="s">
        <v>251</v>
      </c>
      <c r="I2226" t="n">
        <v>5</v>
      </c>
      <c r="J2226" t="n">
        <v>945</v>
      </c>
      <c r="K2226" t="s">
        <v>304</v>
      </c>
      <c r="L2226" t="n">
        <v>291</v>
      </c>
      <c r="M2226" t="n">
        <v>0.08</v>
      </c>
      <c r="N2226" t="n">
        <v>36.6</v>
      </c>
      <c r="O2226" t="s">
        <v>345</v>
      </c>
      <c r="P2226" t="s">
        <v>254</v>
      </c>
      <c r="Q2226" t="s">
        <v>254</v>
      </c>
      <c r="R2226" t="s">
        <v>255</v>
      </c>
      <c r="S2226" t="s">
        <v>251</v>
      </c>
      <c r="T2226" t="n">
        <v>5</v>
      </c>
    </row>
    <row r="2227" spans="1:20">
      <c r="A2227" s="1" t="n">
        <v>38686</v>
      </c>
      <c r="B2227" t="s">
        <v>344</v>
      </c>
      <c r="C2227" t="n">
        <v>54</v>
      </c>
      <c r="D2227" t="n">
        <v>20</v>
      </c>
      <c r="E2227" t="s">
        <v>249</v>
      </c>
      <c r="F2227" t="n">
        <v>3201</v>
      </c>
      <c r="G2227" t="s">
        <v>250</v>
      </c>
      <c r="H2227" t="s">
        <v>251</v>
      </c>
      <c r="I2227" t="n">
        <v>5</v>
      </c>
      <c r="J2227" t="n">
        <v>280</v>
      </c>
      <c r="K2227" t="s">
        <v>273</v>
      </c>
      <c r="L2227" t="n">
        <v>390</v>
      </c>
      <c r="M2227" t="n">
        <v>0.06</v>
      </c>
      <c r="N2227" t="n">
        <v>38.1</v>
      </c>
      <c r="O2227" t="s">
        <v>345</v>
      </c>
      <c r="P2227" t="s">
        <v>254</v>
      </c>
      <c r="Q2227" t="s">
        <v>254</v>
      </c>
      <c r="R2227" t="s">
        <v>255</v>
      </c>
      <c r="S2227" t="s">
        <v>251</v>
      </c>
      <c r="T2227" t="n">
        <v>5</v>
      </c>
    </row>
    <row r="2228" spans="1:20">
      <c r="A2228" s="1" t="n">
        <v>38686</v>
      </c>
      <c r="B2228" t="s">
        <v>344</v>
      </c>
      <c r="C2228" t="n">
        <v>55</v>
      </c>
      <c r="D2228" t="n">
        <v>20</v>
      </c>
      <c r="E2228" t="s">
        <v>249</v>
      </c>
      <c r="F2228" t="n">
        <v>3201</v>
      </c>
      <c r="G2228" t="s">
        <v>250</v>
      </c>
      <c r="H2228" t="s">
        <v>251</v>
      </c>
      <c r="I2228" t="n">
        <v>5</v>
      </c>
      <c r="J2228" t="n">
        <v>285</v>
      </c>
      <c r="K2228" t="s">
        <v>306</v>
      </c>
      <c r="L2228" t="n">
        <v>398</v>
      </c>
      <c r="M2228" t="n">
        <v>0.53</v>
      </c>
      <c r="N2228" t="n">
        <v>28.9</v>
      </c>
      <c r="O2228" t="s">
        <v>345</v>
      </c>
      <c r="P2228" t="s">
        <v>254</v>
      </c>
      <c r="Q2228" t="s">
        <v>254</v>
      </c>
      <c r="R2228" t="s">
        <v>255</v>
      </c>
      <c r="S2228" t="s">
        <v>251</v>
      </c>
      <c r="T2228" t="n">
        <v>5</v>
      </c>
    </row>
    <row r="2229" spans="1:20">
      <c r="A2229" s="1" t="n">
        <v>38686</v>
      </c>
      <c r="B2229" t="s">
        <v>364</v>
      </c>
      <c r="C2229" t="n">
        <v>1</v>
      </c>
      <c r="D2229" t="n">
        <v>231</v>
      </c>
      <c r="E2229" t="s">
        <v>365</v>
      </c>
      <c r="F2229" t="n">
        <v>3202</v>
      </c>
      <c r="G2229" t="s">
        <v>297</v>
      </c>
      <c r="H2229" t="s">
        <v>251</v>
      </c>
      <c r="I2229" t="n">
        <v>5</v>
      </c>
      <c r="J2229" t="n">
        <v>515</v>
      </c>
      <c r="K2229" t="s">
        <v>361</v>
      </c>
      <c r="L2229" t="n">
        <v>17</v>
      </c>
      <c r="M2229" t="n">
        <v>0</v>
      </c>
      <c r="N2229" t="n">
        <v>0</v>
      </c>
    </row>
    <row r="2230" spans="1:20">
      <c r="A2230" s="1" t="n">
        <v>38686</v>
      </c>
      <c r="B2230" t="s">
        <v>364</v>
      </c>
      <c r="C2230" t="n">
        <v>2</v>
      </c>
      <c r="D2230" t="n">
        <v>231</v>
      </c>
      <c r="E2230" t="s">
        <v>365</v>
      </c>
      <c r="F2230" t="n">
        <v>3203</v>
      </c>
      <c r="G2230" t="s">
        <v>366</v>
      </c>
      <c r="H2230" t="s">
        <v>251</v>
      </c>
      <c r="I2230" t="n">
        <v>5</v>
      </c>
      <c r="J2230" t="n">
        <v>515</v>
      </c>
      <c r="K2230" t="s">
        <v>361</v>
      </c>
      <c r="L2230" t="n">
        <v>13</v>
      </c>
      <c r="M2230" t="n">
        <v>0</v>
      </c>
      <c r="N2230" t="n">
        <v>0</v>
      </c>
    </row>
    <row r="2231" spans="1:20">
      <c r="A2231" s="1" t="n">
        <v>38686</v>
      </c>
      <c r="B2231" t="s">
        <v>364</v>
      </c>
      <c r="C2231" t="n">
        <v>3</v>
      </c>
      <c r="D2231" t="n">
        <v>231</v>
      </c>
      <c r="E2231" t="s">
        <v>365</v>
      </c>
      <c r="F2231" t="n">
        <v>3204</v>
      </c>
      <c r="G2231" t="s">
        <v>367</v>
      </c>
      <c r="H2231" t="s">
        <v>251</v>
      </c>
      <c r="I2231" t="n">
        <v>5</v>
      </c>
      <c r="J2231" t="n">
        <v>515</v>
      </c>
      <c r="K2231" t="s">
        <v>361</v>
      </c>
      <c r="L2231" t="n">
        <v>11</v>
      </c>
      <c r="M2231" t="n">
        <v>0</v>
      </c>
      <c r="N2231" t="n">
        <v>0</v>
      </c>
    </row>
    <row r="2232" spans="1:20">
      <c r="A2232" s="1" t="n">
        <v>38686</v>
      </c>
      <c r="B2232" t="s">
        <v>347</v>
      </c>
      <c r="C2232" t="n">
        <v>1</v>
      </c>
      <c r="D2232" t="n">
        <v>20</v>
      </c>
      <c r="E2232" t="s">
        <v>249</v>
      </c>
      <c r="F2232" t="n">
        <v>3201</v>
      </c>
      <c r="G2232" t="s">
        <v>250</v>
      </c>
      <c r="H2232" t="s">
        <v>251</v>
      </c>
      <c r="I2232" t="n">
        <v>5</v>
      </c>
      <c r="J2232" t="n">
        <v>232</v>
      </c>
      <c r="K2232" t="s">
        <v>288</v>
      </c>
      <c r="L2232" t="n">
        <v>295</v>
      </c>
      <c r="M2232" t="n">
        <v>0.09</v>
      </c>
      <c r="N2232" t="n">
        <v>37.5</v>
      </c>
      <c r="O2232" t="s">
        <v>347</v>
      </c>
      <c r="P2232" t="s">
        <v>275</v>
      </c>
      <c r="Q2232" t="s">
        <v>275</v>
      </c>
      <c r="R2232" t="s">
        <v>255</v>
      </c>
      <c r="S2232" t="s">
        <v>251</v>
      </c>
      <c r="T2232" t="n">
        <v>5</v>
      </c>
    </row>
    <row r="2233" spans="1:20">
      <c r="A2233" s="1" t="n">
        <v>38686</v>
      </c>
      <c r="B2233" t="s">
        <v>347</v>
      </c>
      <c r="C2233" t="n">
        <v>2</v>
      </c>
      <c r="D2233" t="n">
        <v>20</v>
      </c>
      <c r="E2233" t="s">
        <v>249</v>
      </c>
      <c r="F2233" t="n">
        <v>3201</v>
      </c>
      <c r="G2233" t="s">
        <v>250</v>
      </c>
      <c r="H2233" t="s">
        <v>251</v>
      </c>
      <c r="I2233" t="n">
        <v>5</v>
      </c>
      <c r="J2233" t="n">
        <v>458</v>
      </c>
      <c r="K2233" t="s">
        <v>252</v>
      </c>
      <c r="L2233" t="n">
        <v>351</v>
      </c>
      <c r="M2233" t="n">
        <v>0.23</v>
      </c>
      <c r="N2233" t="n">
        <v>20.1</v>
      </c>
      <c r="O2233" t="s">
        <v>347</v>
      </c>
      <c r="P2233" t="s">
        <v>275</v>
      </c>
      <c r="Q2233" t="s">
        <v>275</v>
      </c>
      <c r="R2233" t="s">
        <v>255</v>
      </c>
      <c r="S2233" t="s">
        <v>251</v>
      </c>
      <c r="T2233" t="n">
        <v>5</v>
      </c>
    </row>
    <row r="2234" spans="1:20">
      <c r="A2234" s="1" t="n">
        <v>38686</v>
      </c>
      <c r="B2234" t="s">
        <v>347</v>
      </c>
      <c r="C2234" t="n">
        <v>3</v>
      </c>
      <c r="D2234" t="n">
        <v>20</v>
      </c>
      <c r="E2234" t="s">
        <v>249</v>
      </c>
      <c r="F2234" t="n">
        <v>3201</v>
      </c>
      <c r="G2234" t="s">
        <v>250</v>
      </c>
      <c r="H2234" t="s">
        <v>251</v>
      </c>
      <c r="I2234" t="n">
        <v>5</v>
      </c>
      <c r="J2234" t="n">
        <v>580</v>
      </c>
      <c r="K2234" t="s">
        <v>270</v>
      </c>
      <c r="L2234" t="n">
        <v>309</v>
      </c>
      <c r="M2234" t="n">
        <v>0.07000000000000001</v>
      </c>
      <c r="N2234" t="n">
        <v>36</v>
      </c>
      <c r="O2234" t="s">
        <v>347</v>
      </c>
      <c r="P2234" t="s">
        <v>275</v>
      </c>
      <c r="Q2234" t="s">
        <v>275</v>
      </c>
      <c r="R2234" t="s">
        <v>255</v>
      </c>
      <c r="S2234" t="s">
        <v>251</v>
      </c>
      <c r="T2234" t="n">
        <v>5</v>
      </c>
    </row>
    <row r="2235" spans="1:20">
      <c r="A2235" s="1" t="n">
        <v>38686</v>
      </c>
      <c r="B2235" t="s">
        <v>347</v>
      </c>
      <c r="C2235" t="n">
        <v>4</v>
      </c>
      <c r="D2235" t="n">
        <v>20</v>
      </c>
      <c r="E2235" t="s">
        <v>249</v>
      </c>
      <c r="F2235" t="n">
        <v>3201</v>
      </c>
      <c r="G2235" t="s">
        <v>250</v>
      </c>
      <c r="H2235" t="s">
        <v>251</v>
      </c>
      <c r="I2235" t="n">
        <v>5</v>
      </c>
      <c r="J2235" t="n">
        <v>785</v>
      </c>
      <c r="K2235" t="s">
        <v>281</v>
      </c>
      <c r="L2235" t="n">
        <v>716</v>
      </c>
      <c r="M2235" t="n">
        <v>1.19</v>
      </c>
      <c r="N2235" t="n">
        <v>38.9</v>
      </c>
      <c r="O2235" t="s">
        <v>347</v>
      </c>
      <c r="P2235" t="s">
        <v>275</v>
      </c>
      <c r="Q2235" t="s">
        <v>275</v>
      </c>
      <c r="R2235" t="s">
        <v>255</v>
      </c>
      <c r="S2235" t="s">
        <v>251</v>
      </c>
      <c r="T2235" t="n">
        <v>5</v>
      </c>
    </row>
    <row r="2236" spans="1:20">
      <c r="A2236" s="1" t="n">
        <v>38686</v>
      </c>
      <c r="B2236" t="s">
        <v>347</v>
      </c>
      <c r="C2236" t="n">
        <v>5</v>
      </c>
      <c r="D2236" t="n">
        <v>20</v>
      </c>
      <c r="E2236" t="s">
        <v>249</v>
      </c>
      <c r="F2236" t="n">
        <v>3201</v>
      </c>
      <c r="G2236" t="s">
        <v>250</v>
      </c>
      <c r="H2236" t="s">
        <v>251</v>
      </c>
      <c r="I2236" t="n">
        <v>5</v>
      </c>
      <c r="J2236" t="n">
        <v>160</v>
      </c>
      <c r="K2236" t="s">
        <v>280</v>
      </c>
      <c r="L2236" t="n">
        <v>620</v>
      </c>
      <c r="M2236" t="n">
        <v>0.04</v>
      </c>
      <c r="N2236" t="n">
        <v>47.7</v>
      </c>
      <c r="O2236" t="s">
        <v>347</v>
      </c>
      <c r="P2236" t="s">
        <v>275</v>
      </c>
      <c r="Q2236" t="s">
        <v>275</v>
      </c>
      <c r="R2236" t="s">
        <v>255</v>
      </c>
      <c r="S2236" t="s">
        <v>251</v>
      </c>
      <c r="T2236" t="n">
        <v>5</v>
      </c>
    </row>
    <row r="2237" spans="1:20">
      <c r="A2237" s="1" t="n">
        <v>38686</v>
      </c>
      <c r="B2237" t="s">
        <v>347</v>
      </c>
      <c r="C2237" t="n">
        <v>6</v>
      </c>
      <c r="D2237" t="n">
        <v>20</v>
      </c>
      <c r="E2237" t="s">
        <v>249</v>
      </c>
      <c r="F2237" t="n">
        <v>3201</v>
      </c>
      <c r="G2237" t="s">
        <v>250</v>
      </c>
      <c r="H2237" t="s">
        <v>251</v>
      </c>
      <c r="I2237" t="n">
        <v>5</v>
      </c>
      <c r="J2237" t="n">
        <v>458</v>
      </c>
      <c r="K2237" t="s">
        <v>252</v>
      </c>
      <c r="L2237" t="n">
        <v>302</v>
      </c>
      <c r="M2237" t="n">
        <v>0.23</v>
      </c>
      <c r="N2237" t="n">
        <v>20.5</v>
      </c>
      <c r="O2237" t="s">
        <v>347</v>
      </c>
      <c r="P2237" t="s">
        <v>275</v>
      </c>
      <c r="Q2237" t="s">
        <v>275</v>
      </c>
      <c r="R2237" t="s">
        <v>255</v>
      </c>
      <c r="S2237" t="s">
        <v>251</v>
      </c>
      <c r="T2237" t="n">
        <v>5</v>
      </c>
    </row>
    <row r="2238" spans="1:20">
      <c r="A2238" s="1" t="n">
        <v>38686</v>
      </c>
      <c r="B2238" t="s">
        <v>347</v>
      </c>
      <c r="C2238" t="n">
        <v>7</v>
      </c>
      <c r="D2238" t="n">
        <v>20</v>
      </c>
      <c r="E2238" t="s">
        <v>249</v>
      </c>
      <c r="F2238" t="n">
        <v>3201</v>
      </c>
      <c r="G2238" t="s">
        <v>250</v>
      </c>
      <c r="H2238" t="s">
        <v>251</v>
      </c>
      <c r="I2238" t="n">
        <v>5</v>
      </c>
      <c r="J2238" t="n">
        <v>232</v>
      </c>
      <c r="K2238" t="s">
        <v>288</v>
      </c>
      <c r="L2238" t="n">
        <v>410</v>
      </c>
      <c r="M2238" t="n">
        <v>0.07000000000000001</v>
      </c>
      <c r="N2238" t="n">
        <v>43.2</v>
      </c>
      <c r="O2238" t="s">
        <v>347</v>
      </c>
      <c r="P2238" t="s">
        <v>275</v>
      </c>
      <c r="Q2238" t="s">
        <v>275</v>
      </c>
      <c r="R2238" t="s">
        <v>255</v>
      </c>
      <c r="S2238" t="s">
        <v>251</v>
      </c>
      <c r="T2238" t="n">
        <v>5</v>
      </c>
    </row>
    <row r="2239" spans="1:20">
      <c r="A2239" s="1" t="n">
        <v>38717</v>
      </c>
      <c r="B2239" t="s">
        <v>344</v>
      </c>
      <c r="C2239" t="n">
        <v>61</v>
      </c>
      <c r="D2239" t="n">
        <v>20</v>
      </c>
      <c r="E2239" t="s">
        <v>249</v>
      </c>
      <c r="F2239" t="n">
        <v>3201</v>
      </c>
      <c r="G2239" t="s">
        <v>250</v>
      </c>
      <c r="H2239" t="s">
        <v>251</v>
      </c>
      <c r="I2239" t="n">
        <v>5</v>
      </c>
      <c r="J2239" t="n">
        <v>458</v>
      </c>
      <c r="K2239" t="s">
        <v>252</v>
      </c>
      <c r="L2239" t="n">
        <v>183</v>
      </c>
      <c r="M2239" t="n">
        <v>0.05</v>
      </c>
      <c r="N2239" t="n">
        <v>37.5</v>
      </c>
      <c r="O2239" t="s">
        <v>345</v>
      </c>
      <c r="P2239" t="s">
        <v>254</v>
      </c>
      <c r="Q2239" t="s">
        <v>254</v>
      </c>
      <c r="R2239" t="s">
        <v>255</v>
      </c>
      <c r="S2239" t="s">
        <v>251</v>
      </c>
      <c r="T2239" t="n">
        <v>5</v>
      </c>
    </row>
    <row r="2240" spans="1:20">
      <c r="A2240" s="1" t="n">
        <v>38717</v>
      </c>
      <c r="B2240" t="s">
        <v>344</v>
      </c>
      <c r="C2240" t="n">
        <v>62</v>
      </c>
      <c r="D2240" t="n">
        <v>20</v>
      </c>
      <c r="E2240" t="s">
        <v>249</v>
      </c>
      <c r="F2240" t="n">
        <v>3201</v>
      </c>
      <c r="G2240" t="s">
        <v>250</v>
      </c>
      <c r="H2240" t="s">
        <v>251</v>
      </c>
      <c r="I2240" t="n">
        <v>5</v>
      </c>
      <c r="J2240" t="n">
        <v>280</v>
      </c>
      <c r="K2240" t="s">
        <v>273</v>
      </c>
      <c r="L2240" t="n">
        <v>301</v>
      </c>
      <c r="M2240" t="n">
        <v>0.06</v>
      </c>
      <c r="N2240" t="n">
        <v>38.2</v>
      </c>
      <c r="O2240" t="s">
        <v>345</v>
      </c>
      <c r="P2240" t="s">
        <v>254</v>
      </c>
      <c r="Q2240" t="s">
        <v>254</v>
      </c>
      <c r="R2240" t="s">
        <v>255</v>
      </c>
      <c r="S2240" t="s">
        <v>251</v>
      </c>
      <c r="T2240" t="n">
        <v>5</v>
      </c>
    </row>
    <row r="2241" spans="1:20">
      <c r="A2241" s="1" t="n">
        <v>38717</v>
      </c>
      <c r="B2241" t="s">
        <v>344</v>
      </c>
      <c r="C2241" t="n">
        <v>63</v>
      </c>
      <c r="D2241" t="n">
        <v>20</v>
      </c>
      <c r="E2241" t="s">
        <v>249</v>
      </c>
      <c r="F2241" t="n">
        <v>3201</v>
      </c>
      <c r="G2241" t="s">
        <v>250</v>
      </c>
      <c r="H2241" t="s">
        <v>251</v>
      </c>
      <c r="I2241" t="n">
        <v>5</v>
      </c>
      <c r="J2241" t="n">
        <v>945</v>
      </c>
      <c r="K2241" t="s">
        <v>304</v>
      </c>
      <c r="L2241" t="n">
        <v>339</v>
      </c>
      <c r="M2241" t="n">
        <v>0.08</v>
      </c>
      <c r="N2241" t="n">
        <v>36.8</v>
      </c>
      <c r="O2241" t="s">
        <v>345</v>
      </c>
      <c r="P2241" t="s">
        <v>254</v>
      </c>
      <c r="Q2241" t="s">
        <v>254</v>
      </c>
      <c r="R2241" t="s">
        <v>255</v>
      </c>
      <c r="S2241" t="s">
        <v>251</v>
      </c>
      <c r="T2241" t="n">
        <v>5</v>
      </c>
    </row>
    <row r="2242" spans="1:20">
      <c r="A2242" s="1" t="n">
        <v>38717</v>
      </c>
      <c r="B2242" t="s">
        <v>344</v>
      </c>
      <c r="C2242" t="n">
        <v>64</v>
      </c>
      <c r="D2242" t="n">
        <v>20</v>
      </c>
      <c r="E2242" t="s">
        <v>249</v>
      </c>
      <c r="F2242" t="n">
        <v>3201</v>
      </c>
      <c r="G2242" t="s">
        <v>250</v>
      </c>
      <c r="H2242" t="s">
        <v>251</v>
      </c>
      <c r="I2242" t="n">
        <v>5</v>
      </c>
      <c r="J2242" t="n">
        <v>875</v>
      </c>
      <c r="K2242" t="s">
        <v>327</v>
      </c>
      <c r="L2242" t="n">
        <v>138</v>
      </c>
      <c r="M2242" t="n">
        <v>0.05</v>
      </c>
      <c r="N2242" t="n">
        <v>42.2</v>
      </c>
      <c r="O2242" t="s">
        <v>345</v>
      </c>
      <c r="P2242" t="s">
        <v>254</v>
      </c>
      <c r="Q2242" t="s">
        <v>254</v>
      </c>
      <c r="R2242" t="s">
        <v>255</v>
      </c>
      <c r="S2242" t="s">
        <v>251</v>
      </c>
      <c r="T2242" t="n">
        <v>5</v>
      </c>
    </row>
    <row r="2243" spans="1:20">
      <c r="A2243" s="1" t="n">
        <v>38717</v>
      </c>
      <c r="B2243" t="s">
        <v>344</v>
      </c>
      <c r="C2243" t="n">
        <v>65</v>
      </c>
      <c r="D2243" t="n">
        <v>20</v>
      </c>
      <c r="E2243" t="s">
        <v>249</v>
      </c>
      <c r="F2243" t="n">
        <v>3201</v>
      </c>
      <c r="G2243" t="s">
        <v>250</v>
      </c>
      <c r="H2243" t="s">
        <v>251</v>
      </c>
      <c r="I2243" t="n">
        <v>5</v>
      </c>
      <c r="J2243" t="n">
        <v>280</v>
      </c>
      <c r="K2243" t="s">
        <v>273</v>
      </c>
      <c r="L2243" t="n">
        <v>208</v>
      </c>
      <c r="M2243" t="n">
        <v>0.24</v>
      </c>
      <c r="N2243" t="n">
        <v>16.1</v>
      </c>
      <c r="O2243" t="s">
        <v>345</v>
      </c>
      <c r="P2243" t="s">
        <v>254</v>
      </c>
      <c r="Q2243" t="s">
        <v>254</v>
      </c>
      <c r="R2243" t="s">
        <v>255</v>
      </c>
      <c r="S2243" t="s">
        <v>251</v>
      </c>
      <c r="T2243" t="n">
        <v>5</v>
      </c>
    </row>
    <row r="2244" spans="1:20">
      <c r="A2244" s="1" t="n">
        <v>38717</v>
      </c>
      <c r="B2244" t="s">
        <v>344</v>
      </c>
      <c r="C2244" t="n">
        <v>66</v>
      </c>
      <c r="D2244" t="n">
        <v>20</v>
      </c>
      <c r="E2244" t="s">
        <v>249</v>
      </c>
      <c r="F2244" t="n">
        <v>3201</v>
      </c>
      <c r="G2244" t="s">
        <v>250</v>
      </c>
      <c r="H2244" t="s">
        <v>251</v>
      </c>
      <c r="I2244" t="n">
        <v>5</v>
      </c>
      <c r="J2244" t="n">
        <v>280</v>
      </c>
      <c r="K2244" t="s">
        <v>273</v>
      </c>
      <c r="L2244" t="n">
        <v>194</v>
      </c>
      <c r="M2244" t="n">
        <v>0.3</v>
      </c>
      <c r="N2244" t="n">
        <v>17.5</v>
      </c>
      <c r="O2244" t="s">
        <v>345</v>
      </c>
      <c r="P2244" t="s">
        <v>254</v>
      </c>
      <c r="Q2244" t="s">
        <v>254</v>
      </c>
      <c r="R2244" t="s">
        <v>255</v>
      </c>
      <c r="S2244" t="s">
        <v>251</v>
      </c>
      <c r="T2244" t="n">
        <v>5</v>
      </c>
    </row>
    <row r="2245" spans="1:20">
      <c r="A2245" s="1" t="n">
        <v>38717</v>
      </c>
      <c r="B2245" t="s">
        <v>344</v>
      </c>
      <c r="C2245" t="n">
        <v>67</v>
      </c>
      <c r="D2245" t="n">
        <v>20</v>
      </c>
      <c r="E2245" t="s">
        <v>249</v>
      </c>
      <c r="F2245" t="n">
        <v>3201</v>
      </c>
      <c r="G2245" t="s">
        <v>250</v>
      </c>
      <c r="H2245" t="s">
        <v>251</v>
      </c>
      <c r="I2245" t="n">
        <v>5</v>
      </c>
      <c r="J2245" t="n">
        <v>945</v>
      </c>
      <c r="K2245" t="s">
        <v>304</v>
      </c>
      <c r="L2245" t="n">
        <v>362</v>
      </c>
      <c r="M2245" t="n">
        <v>0.07000000000000001</v>
      </c>
      <c r="N2245" t="n">
        <v>40.4</v>
      </c>
      <c r="O2245" t="s">
        <v>345</v>
      </c>
      <c r="P2245" t="s">
        <v>254</v>
      </c>
      <c r="Q2245" t="s">
        <v>254</v>
      </c>
      <c r="R2245" t="s">
        <v>255</v>
      </c>
      <c r="S2245" t="s">
        <v>251</v>
      </c>
      <c r="T2245" t="n">
        <v>5</v>
      </c>
    </row>
    <row r="2246" spans="1:20">
      <c r="A2246" s="1" t="n">
        <v>38717</v>
      </c>
      <c r="B2246" t="s">
        <v>344</v>
      </c>
      <c r="C2246" t="n">
        <v>68</v>
      </c>
      <c r="D2246" t="n">
        <v>20</v>
      </c>
      <c r="E2246" t="s">
        <v>249</v>
      </c>
      <c r="F2246" t="n">
        <v>3201</v>
      </c>
      <c r="G2246" t="s">
        <v>250</v>
      </c>
      <c r="H2246" t="s">
        <v>251</v>
      </c>
      <c r="I2246" t="n">
        <v>5</v>
      </c>
      <c r="J2246" t="n">
        <v>945</v>
      </c>
      <c r="K2246" t="s">
        <v>304</v>
      </c>
      <c r="L2246" t="n">
        <v>296</v>
      </c>
      <c r="M2246" t="n">
        <v>0.08</v>
      </c>
      <c r="N2246" t="n">
        <v>36.7</v>
      </c>
      <c r="O2246" t="s">
        <v>345</v>
      </c>
      <c r="P2246" t="s">
        <v>254</v>
      </c>
      <c r="Q2246" t="s">
        <v>254</v>
      </c>
      <c r="R2246" t="s">
        <v>255</v>
      </c>
      <c r="S2246" t="s">
        <v>251</v>
      </c>
      <c r="T2246" t="n">
        <v>5</v>
      </c>
    </row>
    <row r="2247" spans="1:20">
      <c r="A2247" s="1" t="n">
        <v>38717</v>
      </c>
      <c r="B2247" t="s">
        <v>344</v>
      </c>
      <c r="C2247" t="n">
        <v>79</v>
      </c>
      <c r="D2247" t="n">
        <v>138</v>
      </c>
      <c r="E2247" t="s">
        <v>355</v>
      </c>
      <c r="F2247" t="n">
        <v>3201</v>
      </c>
      <c r="G2247" t="s">
        <v>250</v>
      </c>
      <c r="H2247" t="s">
        <v>251</v>
      </c>
      <c r="I2247" t="n">
        <v>5</v>
      </c>
      <c r="J2247" t="n">
        <v>862</v>
      </c>
      <c r="K2247" t="s">
        <v>342</v>
      </c>
      <c r="L2247" t="n">
        <v>55</v>
      </c>
      <c r="M2247" t="n">
        <v>0</v>
      </c>
      <c r="N2247" t="n">
        <v>0</v>
      </c>
      <c r="O2247" t="s">
        <v>345</v>
      </c>
      <c r="P2247" t="s">
        <v>254</v>
      </c>
      <c r="Q2247" t="s">
        <v>254</v>
      </c>
      <c r="R2247" t="s">
        <v>255</v>
      </c>
      <c r="S2247" t="s">
        <v>251</v>
      </c>
      <c r="T2247" t="n">
        <v>5</v>
      </c>
    </row>
    <row r="2248" spans="1:20">
      <c r="A2248" s="1" t="n">
        <v>38717</v>
      </c>
      <c r="B2248" t="s">
        <v>347</v>
      </c>
      <c r="C2248" t="n">
        <v>1</v>
      </c>
      <c r="D2248" t="n">
        <v>20</v>
      </c>
      <c r="E2248" t="s">
        <v>249</v>
      </c>
      <c r="F2248" t="n">
        <v>3201</v>
      </c>
      <c r="G2248" t="s">
        <v>250</v>
      </c>
      <c r="H2248" t="s">
        <v>251</v>
      </c>
      <c r="I2248" t="n">
        <v>5</v>
      </c>
      <c r="J2248" t="n">
        <v>458</v>
      </c>
      <c r="K2248" t="s">
        <v>252</v>
      </c>
      <c r="L2248" t="n">
        <v>357</v>
      </c>
      <c r="M2248" t="n">
        <v>0.22</v>
      </c>
      <c r="N2248" t="n">
        <v>20.1</v>
      </c>
      <c r="O2248" t="s">
        <v>347</v>
      </c>
      <c r="P2248" t="s">
        <v>275</v>
      </c>
      <c r="Q2248" t="s">
        <v>275</v>
      </c>
      <c r="R2248" t="s">
        <v>255</v>
      </c>
      <c r="S2248" t="s">
        <v>251</v>
      </c>
      <c r="T2248" t="n">
        <v>5</v>
      </c>
    </row>
    <row r="2249" spans="1:20">
      <c r="A2249" s="1" t="n">
        <v>38717</v>
      </c>
      <c r="B2249" t="s">
        <v>347</v>
      </c>
      <c r="C2249" t="n">
        <v>2</v>
      </c>
      <c r="D2249" t="n">
        <v>20</v>
      </c>
      <c r="E2249" t="s">
        <v>249</v>
      </c>
      <c r="F2249" t="n">
        <v>3201</v>
      </c>
      <c r="G2249" t="s">
        <v>250</v>
      </c>
      <c r="H2249" t="s">
        <v>251</v>
      </c>
      <c r="I2249" t="n">
        <v>5</v>
      </c>
      <c r="J2249" t="n">
        <v>232</v>
      </c>
      <c r="K2249" t="s">
        <v>288</v>
      </c>
      <c r="L2249" t="n">
        <v>364</v>
      </c>
      <c r="M2249" t="n">
        <v>0.08</v>
      </c>
      <c r="N2249" t="n">
        <v>36.6</v>
      </c>
      <c r="O2249" t="s">
        <v>347</v>
      </c>
      <c r="P2249" t="s">
        <v>275</v>
      </c>
      <c r="Q2249" t="s">
        <v>275</v>
      </c>
      <c r="R2249" t="s">
        <v>255</v>
      </c>
      <c r="S2249" t="s">
        <v>251</v>
      </c>
      <c r="T2249" t="n">
        <v>5</v>
      </c>
    </row>
    <row r="2250" spans="1:20">
      <c r="A2250" s="1" t="n">
        <v>38717</v>
      </c>
      <c r="B2250" t="s">
        <v>347</v>
      </c>
      <c r="C2250" t="n">
        <v>3</v>
      </c>
      <c r="D2250" t="n">
        <v>20</v>
      </c>
      <c r="E2250" t="s">
        <v>249</v>
      </c>
      <c r="F2250" t="n">
        <v>3201</v>
      </c>
      <c r="G2250" t="s">
        <v>250</v>
      </c>
      <c r="H2250" t="s">
        <v>251</v>
      </c>
      <c r="I2250" t="n">
        <v>5</v>
      </c>
      <c r="J2250" t="n">
        <v>785</v>
      </c>
      <c r="K2250" t="s">
        <v>281</v>
      </c>
      <c r="L2250" t="n">
        <v>686</v>
      </c>
      <c r="M2250" t="n">
        <v>1.13</v>
      </c>
      <c r="N2250" t="n">
        <v>39.1</v>
      </c>
      <c r="O2250" t="s">
        <v>347</v>
      </c>
      <c r="P2250" t="s">
        <v>275</v>
      </c>
      <c r="Q2250" t="s">
        <v>275</v>
      </c>
      <c r="R2250" t="s">
        <v>255</v>
      </c>
      <c r="S2250" t="s">
        <v>251</v>
      </c>
      <c r="T2250" t="n">
        <v>5</v>
      </c>
    </row>
    <row r="2251" spans="1:20">
      <c r="A2251" s="1" t="n">
        <v>38717</v>
      </c>
      <c r="B2251" t="s">
        <v>347</v>
      </c>
      <c r="C2251" t="n">
        <v>4</v>
      </c>
      <c r="D2251" t="n">
        <v>20</v>
      </c>
      <c r="E2251" t="s">
        <v>249</v>
      </c>
      <c r="F2251" t="n">
        <v>3201</v>
      </c>
      <c r="G2251" t="s">
        <v>250</v>
      </c>
      <c r="H2251" t="s">
        <v>251</v>
      </c>
      <c r="I2251" t="n">
        <v>5</v>
      </c>
      <c r="J2251" t="n">
        <v>232</v>
      </c>
      <c r="K2251" t="s">
        <v>288</v>
      </c>
      <c r="L2251" t="n">
        <v>377</v>
      </c>
      <c r="M2251" t="n">
        <v>0.08</v>
      </c>
      <c r="N2251" t="n">
        <v>39.3</v>
      </c>
      <c r="O2251" t="s">
        <v>347</v>
      </c>
      <c r="P2251" t="s">
        <v>275</v>
      </c>
      <c r="Q2251" t="s">
        <v>275</v>
      </c>
      <c r="R2251" t="s">
        <v>255</v>
      </c>
      <c r="S2251" t="s">
        <v>251</v>
      </c>
      <c r="T2251" t="n">
        <v>5</v>
      </c>
    </row>
    <row r="2252" spans="1:20">
      <c r="A2252" s="1" t="n">
        <v>38717</v>
      </c>
      <c r="B2252" t="s">
        <v>347</v>
      </c>
      <c r="C2252" t="n">
        <v>5</v>
      </c>
      <c r="D2252" t="n">
        <v>20</v>
      </c>
      <c r="E2252" t="s">
        <v>249</v>
      </c>
      <c r="F2252" t="n">
        <v>3201</v>
      </c>
      <c r="G2252" t="s">
        <v>250</v>
      </c>
      <c r="H2252" t="s">
        <v>251</v>
      </c>
      <c r="I2252" t="n">
        <v>5</v>
      </c>
      <c r="J2252" t="n">
        <v>458</v>
      </c>
      <c r="K2252" t="s">
        <v>252</v>
      </c>
      <c r="L2252" t="n">
        <v>330</v>
      </c>
      <c r="M2252" t="n">
        <v>0.22</v>
      </c>
      <c r="N2252" t="n">
        <v>20.1</v>
      </c>
      <c r="O2252" t="s">
        <v>347</v>
      </c>
      <c r="P2252" t="s">
        <v>275</v>
      </c>
      <c r="Q2252" t="s">
        <v>275</v>
      </c>
      <c r="R2252" t="s">
        <v>255</v>
      </c>
      <c r="S2252" t="s">
        <v>251</v>
      </c>
      <c r="T2252" t="n">
        <v>5</v>
      </c>
    </row>
    <row r="2253" spans="1:20">
      <c r="A2253" s="1" t="n">
        <v>38717</v>
      </c>
      <c r="B2253" t="s">
        <v>347</v>
      </c>
      <c r="C2253" t="n">
        <v>6</v>
      </c>
      <c r="D2253" t="n">
        <v>20</v>
      </c>
      <c r="E2253" t="s">
        <v>249</v>
      </c>
      <c r="F2253" t="n">
        <v>3201</v>
      </c>
      <c r="G2253" t="s">
        <v>250</v>
      </c>
      <c r="H2253" t="s">
        <v>251</v>
      </c>
      <c r="I2253" t="n">
        <v>5</v>
      </c>
      <c r="J2253" t="n">
        <v>145</v>
      </c>
      <c r="K2253" t="s">
        <v>323</v>
      </c>
      <c r="L2253" t="n">
        <v>71</v>
      </c>
      <c r="M2253" t="n">
        <v>0.49</v>
      </c>
      <c r="N2253" t="n">
        <v>29.4</v>
      </c>
      <c r="O2253" t="s">
        <v>347</v>
      </c>
      <c r="P2253" t="s">
        <v>275</v>
      </c>
      <c r="Q2253" t="s">
        <v>275</v>
      </c>
      <c r="R2253" t="s">
        <v>255</v>
      </c>
      <c r="S2253" t="s">
        <v>251</v>
      </c>
      <c r="T2253" t="n">
        <v>5</v>
      </c>
    </row>
    <row r="2254" spans="1:20">
      <c r="A2254" s="1" t="n">
        <v>38748</v>
      </c>
      <c r="B2254" t="s">
        <v>345</v>
      </c>
      <c r="C2254" t="n">
        <v>62</v>
      </c>
      <c r="D2254" t="n">
        <v>20</v>
      </c>
      <c r="E2254" t="s">
        <v>249</v>
      </c>
      <c r="F2254" t="n">
        <v>3201</v>
      </c>
      <c r="G2254" t="s">
        <v>250</v>
      </c>
      <c r="H2254" t="s">
        <v>251</v>
      </c>
      <c r="I2254" t="n">
        <v>5</v>
      </c>
      <c r="J2254" t="n">
        <v>875</v>
      </c>
      <c r="K2254" t="s">
        <v>327</v>
      </c>
      <c r="L2254" t="n">
        <v>262</v>
      </c>
      <c r="M2254" t="n">
        <v>0.04</v>
      </c>
      <c r="N2254" t="n">
        <v>42.5</v>
      </c>
      <c r="O2254" t="s">
        <v>345</v>
      </c>
      <c r="P2254" t="s">
        <v>370</v>
      </c>
      <c r="Q2254" t="s">
        <v>370</v>
      </c>
      <c r="R2254" t="s">
        <v>255</v>
      </c>
      <c r="S2254" t="s">
        <v>251</v>
      </c>
      <c r="T2254" t="n">
        <v>5</v>
      </c>
    </row>
    <row r="2255" spans="1:20">
      <c r="A2255" s="1" t="n">
        <v>38748</v>
      </c>
      <c r="B2255" t="s">
        <v>345</v>
      </c>
      <c r="C2255" t="n">
        <v>61</v>
      </c>
      <c r="D2255" t="n">
        <v>20</v>
      </c>
      <c r="E2255" t="s">
        <v>249</v>
      </c>
      <c r="F2255" t="n">
        <v>3201</v>
      </c>
      <c r="G2255" t="s">
        <v>250</v>
      </c>
      <c r="H2255" t="s">
        <v>251</v>
      </c>
      <c r="I2255" t="n">
        <v>5</v>
      </c>
      <c r="J2255" t="n">
        <v>945</v>
      </c>
      <c r="K2255" t="s">
        <v>304</v>
      </c>
      <c r="L2255" t="n">
        <v>391</v>
      </c>
      <c r="M2255" t="n">
        <v>0.03</v>
      </c>
      <c r="N2255" t="n">
        <v>40.3</v>
      </c>
      <c r="O2255" t="s">
        <v>345</v>
      </c>
      <c r="P2255" t="s">
        <v>370</v>
      </c>
      <c r="Q2255" t="s">
        <v>370</v>
      </c>
      <c r="R2255" t="s">
        <v>255</v>
      </c>
      <c r="S2255" t="s">
        <v>251</v>
      </c>
      <c r="T2255" t="n">
        <v>5</v>
      </c>
    </row>
    <row r="2256" spans="1:20">
      <c r="A2256" s="1" t="n">
        <v>38748</v>
      </c>
      <c r="B2256" t="s">
        <v>345</v>
      </c>
      <c r="C2256" t="n">
        <v>63</v>
      </c>
      <c r="D2256" t="n">
        <v>20</v>
      </c>
      <c r="E2256" t="s">
        <v>249</v>
      </c>
      <c r="F2256" t="n">
        <v>3201</v>
      </c>
      <c r="G2256" t="s">
        <v>250</v>
      </c>
      <c r="H2256" t="s">
        <v>251</v>
      </c>
      <c r="I2256" t="n">
        <v>5</v>
      </c>
      <c r="J2256" t="n">
        <v>280</v>
      </c>
      <c r="K2256" t="s">
        <v>273</v>
      </c>
      <c r="L2256" t="n">
        <v>165</v>
      </c>
      <c r="M2256" t="n">
        <v>0.3</v>
      </c>
      <c r="N2256" t="n">
        <v>17.3</v>
      </c>
      <c r="O2256" t="s">
        <v>345</v>
      </c>
      <c r="P2256" t="s">
        <v>370</v>
      </c>
      <c r="Q2256" t="s">
        <v>370</v>
      </c>
      <c r="R2256" t="s">
        <v>255</v>
      </c>
      <c r="S2256" t="s">
        <v>251</v>
      </c>
      <c r="T2256" t="n">
        <v>5</v>
      </c>
    </row>
    <row r="2257" spans="1:20">
      <c r="A2257" s="1" t="n">
        <v>38748</v>
      </c>
      <c r="B2257" t="s">
        <v>345</v>
      </c>
      <c r="C2257" t="n">
        <v>58</v>
      </c>
      <c r="D2257" t="n">
        <v>20</v>
      </c>
      <c r="E2257" t="s">
        <v>249</v>
      </c>
      <c r="F2257" t="n">
        <v>3201</v>
      </c>
      <c r="G2257" t="s">
        <v>250</v>
      </c>
      <c r="H2257" t="s">
        <v>251</v>
      </c>
      <c r="I2257" t="n">
        <v>5</v>
      </c>
      <c r="J2257" t="n">
        <v>280</v>
      </c>
      <c r="K2257" t="s">
        <v>273</v>
      </c>
      <c r="L2257" t="n">
        <v>189</v>
      </c>
      <c r="M2257" t="n">
        <v>0.07000000000000001</v>
      </c>
      <c r="N2257" t="n">
        <v>38.1</v>
      </c>
      <c r="O2257" t="s">
        <v>345</v>
      </c>
      <c r="P2257" t="s">
        <v>370</v>
      </c>
      <c r="Q2257" t="s">
        <v>370</v>
      </c>
      <c r="R2257" t="s">
        <v>255</v>
      </c>
      <c r="S2257" t="s">
        <v>251</v>
      </c>
      <c r="T2257" t="n">
        <v>5</v>
      </c>
    </row>
    <row r="2258" spans="1:20">
      <c r="A2258" s="1" t="n">
        <v>38748</v>
      </c>
      <c r="B2258" t="s">
        <v>345</v>
      </c>
      <c r="C2258" t="n">
        <v>59</v>
      </c>
      <c r="D2258" t="n">
        <v>20</v>
      </c>
      <c r="E2258" t="s">
        <v>249</v>
      </c>
      <c r="F2258" t="n">
        <v>3201</v>
      </c>
      <c r="G2258" t="s">
        <v>250</v>
      </c>
      <c r="H2258" t="s">
        <v>251</v>
      </c>
      <c r="I2258" t="n">
        <v>5</v>
      </c>
      <c r="J2258" t="n">
        <v>280</v>
      </c>
      <c r="K2258" t="s">
        <v>273</v>
      </c>
      <c r="L2258" t="n">
        <v>231</v>
      </c>
      <c r="M2258" t="n">
        <v>0.07000000000000001</v>
      </c>
      <c r="N2258" t="n">
        <v>38.1</v>
      </c>
      <c r="O2258" t="s">
        <v>345</v>
      </c>
      <c r="P2258" t="s">
        <v>370</v>
      </c>
      <c r="Q2258" t="s">
        <v>370</v>
      </c>
      <c r="R2258" t="s">
        <v>255</v>
      </c>
      <c r="S2258" t="s">
        <v>251</v>
      </c>
      <c r="T2258" t="n">
        <v>5</v>
      </c>
    </row>
    <row r="2259" spans="1:20">
      <c r="A2259" s="1" t="n">
        <v>38748</v>
      </c>
      <c r="B2259" t="s">
        <v>345</v>
      </c>
      <c r="C2259" t="n">
        <v>60</v>
      </c>
      <c r="D2259" t="n">
        <v>20</v>
      </c>
      <c r="E2259" t="s">
        <v>249</v>
      </c>
      <c r="F2259" t="n">
        <v>3201</v>
      </c>
      <c r="G2259" t="s">
        <v>250</v>
      </c>
      <c r="H2259" t="s">
        <v>251</v>
      </c>
      <c r="I2259" t="n">
        <v>5</v>
      </c>
      <c r="J2259" t="n">
        <v>280</v>
      </c>
      <c r="K2259" t="s">
        <v>273</v>
      </c>
      <c r="L2259" t="n">
        <v>130</v>
      </c>
      <c r="M2259" t="n">
        <v>0.3</v>
      </c>
      <c r="N2259" t="n">
        <v>17.3</v>
      </c>
      <c r="O2259" t="s">
        <v>345</v>
      </c>
      <c r="P2259" t="s">
        <v>370</v>
      </c>
      <c r="Q2259" t="s">
        <v>370</v>
      </c>
      <c r="R2259" t="s">
        <v>255</v>
      </c>
      <c r="S2259" t="s">
        <v>251</v>
      </c>
      <c r="T2259" t="n">
        <v>5</v>
      </c>
    </row>
    <row r="2260" spans="1:20">
      <c r="A2260" s="1" t="n">
        <v>38748</v>
      </c>
      <c r="B2260" t="s">
        <v>348</v>
      </c>
      <c r="C2260" t="n">
        <v>1</v>
      </c>
      <c r="D2260" t="n">
        <v>215</v>
      </c>
      <c r="E2260" t="s">
        <v>256</v>
      </c>
      <c r="F2260" t="n">
        <v>3201</v>
      </c>
      <c r="G2260" t="s">
        <v>250</v>
      </c>
      <c r="H2260" t="s">
        <v>251</v>
      </c>
      <c r="I2260" t="n">
        <v>5</v>
      </c>
      <c r="J2260" t="n">
        <v>595</v>
      </c>
      <c r="K2260" t="s">
        <v>290</v>
      </c>
      <c r="L2260" t="n">
        <v>241</v>
      </c>
      <c r="M2260" t="n">
        <v>0</v>
      </c>
      <c r="N2260" t="n">
        <v>0</v>
      </c>
    </row>
    <row r="2261" spans="1:20">
      <c r="A2261" s="1" t="n">
        <v>38748</v>
      </c>
      <c r="B2261" t="s">
        <v>347</v>
      </c>
      <c r="C2261" t="n">
        <v>2</v>
      </c>
      <c r="D2261" t="n">
        <v>20</v>
      </c>
      <c r="E2261" t="s">
        <v>249</v>
      </c>
      <c r="F2261" t="n">
        <v>3201</v>
      </c>
      <c r="G2261" t="s">
        <v>250</v>
      </c>
      <c r="H2261" t="s">
        <v>251</v>
      </c>
      <c r="I2261" t="n">
        <v>5</v>
      </c>
      <c r="J2261" t="n">
        <v>160</v>
      </c>
      <c r="K2261" t="s">
        <v>280</v>
      </c>
      <c r="L2261" t="n">
        <v>622</v>
      </c>
      <c r="M2261" t="n">
        <v>0.04</v>
      </c>
      <c r="N2261" t="n">
        <v>47.1</v>
      </c>
      <c r="O2261" t="s">
        <v>347</v>
      </c>
      <c r="P2261" t="s">
        <v>275</v>
      </c>
      <c r="Q2261" t="s">
        <v>275</v>
      </c>
      <c r="R2261" t="s">
        <v>255</v>
      </c>
      <c r="S2261" t="s">
        <v>251</v>
      </c>
      <c r="T2261" t="n">
        <v>5</v>
      </c>
    </row>
    <row r="2262" spans="1:20">
      <c r="A2262" s="1" t="n">
        <v>38748</v>
      </c>
      <c r="B2262" t="s">
        <v>347</v>
      </c>
      <c r="C2262" t="n">
        <v>7</v>
      </c>
      <c r="D2262" t="n">
        <v>20</v>
      </c>
      <c r="E2262" t="s">
        <v>249</v>
      </c>
      <c r="F2262" t="n">
        <v>3201</v>
      </c>
      <c r="G2262" t="s">
        <v>250</v>
      </c>
      <c r="H2262" t="s">
        <v>251</v>
      </c>
      <c r="I2262" t="n">
        <v>5</v>
      </c>
      <c r="J2262" t="n">
        <v>325</v>
      </c>
      <c r="K2262" t="s">
        <v>287</v>
      </c>
      <c r="L2262" t="n">
        <v>102</v>
      </c>
      <c r="M2262" t="n">
        <v>1.56</v>
      </c>
      <c r="N2262" t="n">
        <v>23.4</v>
      </c>
      <c r="O2262" t="s">
        <v>347</v>
      </c>
      <c r="P2262" t="s">
        <v>275</v>
      </c>
      <c r="Q2262" t="s">
        <v>275</v>
      </c>
      <c r="R2262" t="s">
        <v>255</v>
      </c>
      <c r="S2262" t="s">
        <v>251</v>
      </c>
      <c r="T2262" t="n">
        <v>5</v>
      </c>
    </row>
    <row r="2263" spans="1:20">
      <c r="A2263" s="1" t="n">
        <v>38748</v>
      </c>
      <c r="B2263" t="s">
        <v>347</v>
      </c>
      <c r="C2263" t="n">
        <v>1</v>
      </c>
      <c r="D2263" t="n">
        <v>20</v>
      </c>
      <c r="E2263" t="s">
        <v>249</v>
      </c>
      <c r="F2263" t="n">
        <v>3201</v>
      </c>
      <c r="G2263" t="s">
        <v>250</v>
      </c>
      <c r="H2263" t="s">
        <v>251</v>
      </c>
      <c r="I2263" t="n">
        <v>5</v>
      </c>
      <c r="J2263" t="n">
        <v>332</v>
      </c>
      <c r="K2263" t="s">
        <v>371</v>
      </c>
      <c r="L2263" t="n">
        <v>395</v>
      </c>
      <c r="M2263" t="n">
        <v>0.61</v>
      </c>
      <c r="N2263" t="n">
        <v>29.9</v>
      </c>
      <c r="O2263" t="s">
        <v>347</v>
      </c>
      <c r="P2263" t="s">
        <v>275</v>
      </c>
      <c r="Q2263" t="s">
        <v>275</v>
      </c>
      <c r="R2263" t="s">
        <v>255</v>
      </c>
      <c r="S2263" t="s">
        <v>251</v>
      </c>
      <c r="T2263" t="n">
        <v>5</v>
      </c>
    </row>
    <row r="2264" spans="1:20">
      <c r="A2264" s="1" t="n">
        <v>38748</v>
      </c>
      <c r="B2264" t="s">
        <v>347</v>
      </c>
      <c r="C2264" t="n">
        <v>5</v>
      </c>
      <c r="D2264" t="n">
        <v>20</v>
      </c>
      <c r="E2264" t="s">
        <v>249</v>
      </c>
      <c r="F2264" t="n">
        <v>3201</v>
      </c>
      <c r="G2264" t="s">
        <v>250</v>
      </c>
      <c r="H2264" t="s">
        <v>251</v>
      </c>
      <c r="I2264" t="n">
        <v>5</v>
      </c>
      <c r="J2264" t="n">
        <v>458</v>
      </c>
      <c r="K2264" t="s">
        <v>252</v>
      </c>
      <c r="L2264" t="n">
        <v>252</v>
      </c>
      <c r="M2264" t="n">
        <v>0.21</v>
      </c>
      <c r="N2264" t="n">
        <v>20.2</v>
      </c>
      <c r="O2264" t="s">
        <v>347</v>
      </c>
      <c r="P2264" t="s">
        <v>275</v>
      </c>
      <c r="Q2264" t="s">
        <v>275</v>
      </c>
      <c r="R2264" t="s">
        <v>255</v>
      </c>
      <c r="S2264" t="s">
        <v>251</v>
      </c>
      <c r="T2264" t="n">
        <v>5</v>
      </c>
    </row>
    <row r="2265" spans="1:20">
      <c r="A2265" s="1" t="n">
        <v>38748</v>
      </c>
      <c r="B2265" t="s">
        <v>347</v>
      </c>
      <c r="C2265" t="n">
        <v>4</v>
      </c>
      <c r="D2265" t="n">
        <v>20</v>
      </c>
      <c r="E2265" t="s">
        <v>249</v>
      </c>
      <c r="F2265" t="n">
        <v>3201</v>
      </c>
      <c r="G2265" t="s">
        <v>250</v>
      </c>
      <c r="H2265" t="s">
        <v>251</v>
      </c>
      <c r="I2265" t="n">
        <v>5</v>
      </c>
      <c r="J2265" t="n">
        <v>580</v>
      </c>
      <c r="K2265" t="s">
        <v>270</v>
      </c>
      <c r="L2265" t="n">
        <v>390</v>
      </c>
      <c r="M2265" t="n">
        <v>0.06</v>
      </c>
      <c r="N2265" t="n">
        <v>37</v>
      </c>
      <c r="O2265" t="s">
        <v>347</v>
      </c>
      <c r="P2265" t="s">
        <v>275</v>
      </c>
      <c r="Q2265" t="s">
        <v>275</v>
      </c>
      <c r="R2265" t="s">
        <v>255</v>
      </c>
      <c r="S2265" t="s">
        <v>251</v>
      </c>
      <c r="T2265" t="n">
        <v>5</v>
      </c>
    </row>
    <row r="2266" spans="1:20">
      <c r="A2266" s="1" t="n">
        <v>38748</v>
      </c>
      <c r="B2266" t="s">
        <v>347</v>
      </c>
      <c r="C2266" t="n">
        <v>3</v>
      </c>
      <c r="D2266" t="n">
        <v>20</v>
      </c>
      <c r="E2266" t="s">
        <v>249</v>
      </c>
      <c r="F2266" t="n">
        <v>3201</v>
      </c>
      <c r="G2266" t="s">
        <v>250</v>
      </c>
      <c r="H2266" t="s">
        <v>251</v>
      </c>
      <c r="I2266" t="n">
        <v>5</v>
      </c>
      <c r="J2266" t="n">
        <v>785</v>
      </c>
      <c r="K2266" t="s">
        <v>281</v>
      </c>
      <c r="L2266" t="n">
        <v>247</v>
      </c>
      <c r="M2266" t="n">
        <v>1.12</v>
      </c>
      <c r="N2266" t="n">
        <v>38.9</v>
      </c>
      <c r="O2266" t="s">
        <v>347</v>
      </c>
      <c r="P2266" t="s">
        <v>275</v>
      </c>
      <c r="Q2266" t="s">
        <v>275</v>
      </c>
      <c r="R2266" t="s">
        <v>255</v>
      </c>
      <c r="S2266" t="s">
        <v>251</v>
      </c>
      <c r="T2266" t="n">
        <v>5</v>
      </c>
    </row>
    <row r="2267" spans="1:20">
      <c r="A2267" s="1" t="n">
        <v>38748</v>
      </c>
      <c r="B2267" t="s">
        <v>347</v>
      </c>
      <c r="C2267" t="n">
        <v>6</v>
      </c>
      <c r="D2267" t="n">
        <v>20</v>
      </c>
      <c r="E2267" t="s">
        <v>249</v>
      </c>
      <c r="F2267" t="n">
        <v>3201</v>
      </c>
      <c r="G2267" t="s">
        <v>250</v>
      </c>
      <c r="H2267" t="s">
        <v>251</v>
      </c>
      <c r="I2267" t="n">
        <v>5</v>
      </c>
      <c r="J2267" t="n">
        <v>785</v>
      </c>
      <c r="K2267" t="s">
        <v>281</v>
      </c>
      <c r="L2267" t="n">
        <v>762</v>
      </c>
      <c r="M2267" t="n">
        <v>1.12</v>
      </c>
      <c r="N2267" t="n">
        <v>38.9</v>
      </c>
      <c r="O2267" t="s">
        <v>347</v>
      </c>
      <c r="P2267" t="s">
        <v>275</v>
      </c>
      <c r="Q2267" t="s">
        <v>275</v>
      </c>
      <c r="R2267" t="s">
        <v>255</v>
      </c>
      <c r="S2267" t="s">
        <v>251</v>
      </c>
      <c r="T2267" t="n">
        <v>5</v>
      </c>
    </row>
    <row r="2268" spans="1:20">
      <c r="A2268" s="1" t="n">
        <v>38776</v>
      </c>
      <c r="B2268" t="s">
        <v>345</v>
      </c>
      <c r="C2268" t="n">
        <v>58</v>
      </c>
      <c r="D2268" t="n">
        <v>20</v>
      </c>
      <c r="E2268" t="s">
        <v>249</v>
      </c>
      <c r="F2268" t="n">
        <v>3201</v>
      </c>
      <c r="G2268" t="s">
        <v>250</v>
      </c>
      <c r="H2268" t="s">
        <v>251</v>
      </c>
      <c r="I2268" t="n">
        <v>5</v>
      </c>
      <c r="J2268" t="n">
        <v>280</v>
      </c>
      <c r="K2268" t="s">
        <v>273</v>
      </c>
      <c r="L2268" t="n">
        <v>391</v>
      </c>
      <c r="M2268" t="n">
        <v>0.06</v>
      </c>
      <c r="N2268" t="n">
        <v>38</v>
      </c>
      <c r="O2268" t="s">
        <v>345</v>
      </c>
      <c r="P2268" t="s">
        <v>370</v>
      </c>
      <c r="Q2268" t="s">
        <v>370</v>
      </c>
      <c r="R2268" t="s">
        <v>255</v>
      </c>
      <c r="S2268" t="s">
        <v>251</v>
      </c>
      <c r="T2268" t="n">
        <v>5</v>
      </c>
    </row>
    <row r="2269" spans="1:20">
      <c r="A2269" s="1" t="n">
        <v>38776</v>
      </c>
      <c r="B2269" t="s">
        <v>345</v>
      </c>
      <c r="C2269" t="n">
        <v>61</v>
      </c>
      <c r="D2269" t="n">
        <v>20</v>
      </c>
      <c r="E2269" t="s">
        <v>249</v>
      </c>
      <c r="F2269" t="n">
        <v>3201</v>
      </c>
      <c r="G2269" t="s">
        <v>250</v>
      </c>
      <c r="H2269" t="s">
        <v>251</v>
      </c>
      <c r="I2269" t="n">
        <v>5</v>
      </c>
      <c r="J2269" t="n">
        <v>280</v>
      </c>
      <c r="K2269" t="s">
        <v>273</v>
      </c>
      <c r="L2269" t="n">
        <v>209</v>
      </c>
      <c r="M2269" t="n">
        <v>0.31</v>
      </c>
      <c r="N2269" t="n">
        <v>17.2</v>
      </c>
      <c r="O2269" t="s">
        <v>345</v>
      </c>
      <c r="P2269" t="s">
        <v>370</v>
      </c>
      <c r="Q2269" t="s">
        <v>370</v>
      </c>
      <c r="R2269" t="s">
        <v>255</v>
      </c>
      <c r="S2269" t="s">
        <v>251</v>
      </c>
      <c r="T2269" t="n">
        <v>5</v>
      </c>
    </row>
    <row r="2270" spans="1:20">
      <c r="A2270" s="1" t="n">
        <v>38776</v>
      </c>
      <c r="B2270" t="s">
        <v>345</v>
      </c>
      <c r="C2270" t="n">
        <v>59</v>
      </c>
      <c r="D2270" t="n">
        <v>20</v>
      </c>
      <c r="E2270" t="s">
        <v>249</v>
      </c>
      <c r="F2270" t="n">
        <v>3201</v>
      </c>
      <c r="G2270" t="s">
        <v>250</v>
      </c>
      <c r="H2270" t="s">
        <v>251</v>
      </c>
      <c r="I2270" t="n">
        <v>5</v>
      </c>
      <c r="J2270" t="n">
        <v>875</v>
      </c>
      <c r="K2270" t="s">
        <v>327</v>
      </c>
      <c r="L2270" t="n">
        <v>284</v>
      </c>
      <c r="M2270" t="n">
        <v>0.05</v>
      </c>
      <c r="N2270" t="n">
        <v>42.4</v>
      </c>
      <c r="O2270" t="s">
        <v>345</v>
      </c>
      <c r="P2270" t="s">
        <v>370</v>
      </c>
      <c r="Q2270" t="s">
        <v>370</v>
      </c>
      <c r="R2270" t="s">
        <v>255</v>
      </c>
      <c r="S2270" t="s">
        <v>251</v>
      </c>
      <c r="T2270" t="n">
        <v>5</v>
      </c>
    </row>
    <row r="2271" spans="1:20">
      <c r="A2271" s="1" t="n">
        <v>38776</v>
      </c>
      <c r="B2271" t="s">
        <v>345</v>
      </c>
      <c r="C2271" t="n">
        <v>55</v>
      </c>
      <c r="D2271" t="n">
        <v>20</v>
      </c>
      <c r="E2271" t="s">
        <v>249</v>
      </c>
      <c r="F2271" t="n">
        <v>3201</v>
      </c>
      <c r="G2271" t="s">
        <v>250</v>
      </c>
      <c r="H2271" t="s">
        <v>251</v>
      </c>
      <c r="I2271" t="n">
        <v>5</v>
      </c>
      <c r="J2271" t="n">
        <v>945</v>
      </c>
      <c r="K2271" t="s">
        <v>304</v>
      </c>
      <c r="L2271" t="n">
        <v>193</v>
      </c>
      <c r="M2271" t="n">
        <v>0.07000000000000001</v>
      </c>
      <c r="N2271" t="n">
        <v>36.3</v>
      </c>
      <c r="O2271" t="s">
        <v>345</v>
      </c>
      <c r="P2271" t="s">
        <v>370</v>
      </c>
      <c r="Q2271" t="s">
        <v>370</v>
      </c>
      <c r="R2271" t="s">
        <v>255</v>
      </c>
      <c r="S2271" t="s">
        <v>251</v>
      </c>
      <c r="T2271" t="n">
        <v>5</v>
      </c>
    </row>
    <row r="2272" spans="1:20">
      <c r="A2272" s="1" t="n">
        <v>38776</v>
      </c>
      <c r="B2272" t="s">
        <v>345</v>
      </c>
      <c r="C2272" t="n">
        <v>56</v>
      </c>
      <c r="D2272" t="n">
        <v>20</v>
      </c>
      <c r="E2272" t="s">
        <v>249</v>
      </c>
      <c r="F2272" t="n">
        <v>3201</v>
      </c>
      <c r="G2272" t="s">
        <v>250</v>
      </c>
      <c r="H2272" t="s">
        <v>251</v>
      </c>
      <c r="I2272" t="n">
        <v>5</v>
      </c>
      <c r="J2272" t="n">
        <v>945</v>
      </c>
      <c r="K2272" t="s">
        <v>304</v>
      </c>
      <c r="L2272" t="n">
        <v>259</v>
      </c>
      <c r="M2272" t="n">
        <v>0.05</v>
      </c>
      <c r="N2272" t="n">
        <v>39.9</v>
      </c>
      <c r="O2272" t="s">
        <v>345</v>
      </c>
      <c r="P2272" t="s">
        <v>370</v>
      </c>
      <c r="Q2272" t="s">
        <v>370</v>
      </c>
      <c r="R2272" t="s">
        <v>255</v>
      </c>
      <c r="S2272" t="s">
        <v>251</v>
      </c>
      <c r="T2272" t="n">
        <v>5</v>
      </c>
    </row>
    <row r="2273" spans="1:20">
      <c r="A2273" s="1" t="n">
        <v>38776</v>
      </c>
      <c r="B2273" t="s">
        <v>345</v>
      </c>
      <c r="C2273" t="n">
        <v>57</v>
      </c>
      <c r="D2273" t="n">
        <v>20</v>
      </c>
      <c r="E2273" t="s">
        <v>249</v>
      </c>
      <c r="F2273" t="n">
        <v>3201</v>
      </c>
      <c r="G2273" t="s">
        <v>250</v>
      </c>
      <c r="H2273" t="s">
        <v>251</v>
      </c>
      <c r="I2273" t="n">
        <v>5</v>
      </c>
      <c r="J2273" t="n">
        <v>945</v>
      </c>
      <c r="K2273" t="s">
        <v>304</v>
      </c>
      <c r="L2273" t="n">
        <v>256</v>
      </c>
      <c r="M2273" t="n">
        <v>0.06</v>
      </c>
      <c r="N2273" t="n">
        <v>36.4</v>
      </c>
      <c r="O2273" t="s">
        <v>345</v>
      </c>
      <c r="P2273" t="s">
        <v>370</v>
      </c>
      <c r="Q2273" t="s">
        <v>370</v>
      </c>
      <c r="R2273" t="s">
        <v>255</v>
      </c>
      <c r="S2273" t="s">
        <v>251</v>
      </c>
      <c r="T2273" t="n">
        <v>5</v>
      </c>
    </row>
    <row r="2274" spans="1:20">
      <c r="A2274" s="1" t="n">
        <v>38776</v>
      </c>
      <c r="B2274" t="s">
        <v>345</v>
      </c>
      <c r="C2274" t="n">
        <v>60</v>
      </c>
      <c r="D2274" t="n">
        <v>20</v>
      </c>
      <c r="E2274" t="s">
        <v>249</v>
      </c>
      <c r="F2274" t="n">
        <v>3201</v>
      </c>
      <c r="G2274" t="s">
        <v>250</v>
      </c>
      <c r="H2274" t="s">
        <v>251</v>
      </c>
      <c r="I2274" t="n">
        <v>5</v>
      </c>
      <c r="J2274" t="n">
        <v>945</v>
      </c>
      <c r="K2274" t="s">
        <v>304</v>
      </c>
      <c r="L2274" t="n">
        <v>403</v>
      </c>
      <c r="M2274" t="n">
        <v>0.08</v>
      </c>
      <c r="N2274" t="n">
        <v>36.1</v>
      </c>
      <c r="O2274" t="s">
        <v>345</v>
      </c>
      <c r="P2274" t="s">
        <v>370</v>
      </c>
      <c r="Q2274" t="s">
        <v>370</v>
      </c>
      <c r="R2274" t="s">
        <v>255</v>
      </c>
      <c r="S2274" t="s">
        <v>251</v>
      </c>
      <c r="T2274" t="n">
        <v>5</v>
      </c>
    </row>
    <row r="2275" spans="1:20">
      <c r="A2275" s="1" t="n">
        <v>38776</v>
      </c>
      <c r="B2275" t="s">
        <v>372</v>
      </c>
      <c r="C2275" t="n">
        <v>1</v>
      </c>
      <c r="D2275" t="n">
        <v>141</v>
      </c>
      <c r="E2275" t="s">
        <v>373</v>
      </c>
      <c r="F2275" t="n">
        <v>3201</v>
      </c>
      <c r="G2275" t="s">
        <v>250</v>
      </c>
      <c r="H2275" t="s">
        <v>251</v>
      </c>
      <c r="I2275" t="n">
        <v>5</v>
      </c>
      <c r="J2275" t="n">
        <v>330</v>
      </c>
      <c r="K2275" t="s">
        <v>374</v>
      </c>
      <c r="L2275" t="n">
        <v>114</v>
      </c>
      <c r="M2275" t="n">
        <v>0</v>
      </c>
      <c r="N2275" t="n">
        <v>0</v>
      </c>
      <c r="O2275" t="s">
        <v>375</v>
      </c>
      <c r="P2275" t="s">
        <v>376</v>
      </c>
      <c r="Q2275" t="s">
        <v>376</v>
      </c>
      <c r="R2275" t="s">
        <v>255</v>
      </c>
      <c r="S2275" t="s">
        <v>251</v>
      </c>
      <c r="T2275" t="n">
        <v>5</v>
      </c>
    </row>
    <row r="2276" spans="1:20">
      <c r="A2276" s="1" t="n">
        <v>38776</v>
      </c>
      <c r="B2276" t="s">
        <v>347</v>
      </c>
      <c r="C2276" t="n">
        <v>1</v>
      </c>
      <c r="D2276" t="n">
        <v>20</v>
      </c>
      <c r="E2276" t="s">
        <v>249</v>
      </c>
      <c r="F2276" t="n">
        <v>3201</v>
      </c>
      <c r="G2276" t="s">
        <v>250</v>
      </c>
      <c r="H2276" t="s">
        <v>251</v>
      </c>
      <c r="I2276" t="n">
        <v>5</v>
      </c>
      <c r="J2276" t="n">
        <v>232</v>
      </c>
      <c r="K2276" t="s">
        <v>288</v>
      </c>
      <c r="L2276" t="n">
        <v>629</v>
      </c>
      <c r="M2276" t="n">
        <v>0.09</v>
      </c>
      <c r="N2276" t="n">
        <v>37.3</v>
      </c>
      <c r="O2276" t="s">
        <v>347</v>
      </c>
      <c r="P2276" t="s">
        <v>275</v>
      </c>
      <c r="Q2276" t="s">
        <v>275</v>
      </c>
      <c r="R2276" t="s">
        <v>255</v>
      </c>
      <c r="S2276" t="s">
        <v>251</v>
      </c>
      <c r="T2276" t="n">
        <v>5</v>
      </c>
    </row>
    <row r="2277" spans="1:20">
      <c r="A2277" s="1" t="n">
        <v>38776</v>
      </c>
      <c r="B2277" t="s">
        <v>347</v>
      </c>
      <c r="C2277" t="n">
        <v>3</v>
      </c>
      <c r="D2277" t="n">
        <v>20</v>
      </c>
      <c r="E2277" t="s">
        <v>249</v>
      </c>
      <c r="F2277" t="n">
        <v>3201</v>
      </c>
      <c r="G2277" t="s">
        <v>250</v>
      </c>
      <c r="H2277" t="s">
        <v>251</v>
      </c>
      <c r="I2277" t="n">
        <v>5</v>
      </c>
      <c r="J2277" t="n">
        <v>458</v>
      </c>
      <c r="K2277" t="s">
        <v>252</v>
      </c>
      <c r="L2277" t="n">
        <v>334</v>
      </c>
      <c r="M2277" t="n">
        <v>0.22</v>
      </c>
      <c r="N2277" t="n">
        <v>19.9</v>
      </c>
      <c r="O2277" t="s">
        <v>347</v>
      </c>
      <c r="P2277" t="s">
        <v>275</v>
      </c>
      <c r="Q2277" t="s">
        <v>275</v>
      </c>
      <c r="R2277" t="s">
        <v>255</v>
      </c>
      <c r="S2277" t="s">
        <v>251</v>
      </c>
      <c r="T2277" t="n">
        <v>5</v>
      </c>
    </row>
    <row r="2278" spans="1:20">
      <c r="A2278" s="1" t="n">
        <v>38776</v>
      </c>
      <c r="B2278" t="s">
        <v>347</v>
      </c>
      <c r="C2278" t="n">
        <v>2</v>
      </c>
      <c r="D2278" t="n">
        <v>20</v>
      </c>
      <c r="E2278" t="s">
        <v>249</v>
      </c>
      <c r="F2278" t="n">
        <v>3201</v>
      </c>
      <c r="G2278" t="s">
        <v>250</v>
      </c>
      <c r="H2278" t="s">
        <v>251</v>
      </c>
      <c r="I2278" t="n">
        <v>5</v>
      </c>
      <c r="J2278" t="n">
        <v>580</v>
      </c>
      <c r="K2278" t="s">
        <v>270</v>
      </c>
      <c r="L2278" t="n">
        <v>331</v>
      </c>
      <c r="M2278" t="n">
        <v>0.06</v>
      </c>
      <c r="N2278" t="n">
        <v>37.1</v>
      </c>
      <c r="O2278" t="s">
        <v>347</v>
      </c>
      <c r="P2278" t="s">
        <v>275</v>
      </c>
      <c r="Q2278" t="s">
        <v>275</v>
      </c>
      <c r="R2278" t="s">
        <v>255</v>
      </c>
      <c r="S2278" t="s">
        <v>251</v>
      </c>
      <c r="T2278" t="n">
        <v>5</v>
      </c>
    </row>
    <row r="2279" spans="1:20">
      <c r="A2279" s="1" t="n">
        <v>38776</v>
      </c>
      <c r="B2279" t="s">
        <v>347</v>
      </c>
      <c r="C2279" t="n">
        <v>4</v>
      </c>
      <c r="D2279" t="n">
        <v>20</v>
      </c>
      <c r="E2279" t="s">
        <v>249</v>
      </c>
      <c r="F2279" t="n">
        <v>3201</v>
      </c>
      <c r="G2279" t="s">
        <v>250</v>
      </c>
      <c r="H2279" t="s">
        <v>251</v>
      </c>
      <c r="I2279" t="n">
        <v>5</v>
      </c>
      <c r="J2279" t="n">
        <v>785</v>
      </c>
      <c r="K2279" t="s">
        <v>281</v>
      </c>
      <c r="L2279" t="n">
        <v>720</v>
      </c>
      <c r="M2279" t="n">
        <v>1.29</v>
      </c>
      <c r="N2279" t="n">
        <v>38.6</v>
      </c>
      <c r="O2279" t="s">
        <v>347</v>
      </c>
      <c r="P2279" t="s">
        <v>275</v>
      </c>
      <c r="Q2279" t="s">
        <v>275</v>
      </c>
      <c r="R2279" t="s">
        <v>255</v>
      </c>
      <c r="S2279" t="s">
        <v>251</v>
      </c>
      <c r="T2279" t="n">
        <v>5</v>
      </c>
    </row>
    <row r="2280" spans="1:20">
      <c r="A2280" s="1" t="n">
        <v>38807</v>
      </c>
      <c r="B2280" t="s">
        <v>345</v>
      </c>
      <c r="C2280" t="n">
        <v>73</v>
      </c>
      <c r="D2280" t="n">
        <v>20</v>
      </c>
      <c r="E2280" t="s">
        <v>249</v>
      </c>
      <c r="F2280" t="n">
        <v>3201</v>
      </c>
      <c r="G2280" t="s">
        <v>250</v>
      </c>
      <c r="H2280" t="s">
        <v>251</v>
      </c>
      <c r="I2280" t="n">
        <v>5</v>
      </c>
      <c r="J2280" t="n">
        <v>280</v>
      </c>
      <c r="K2280" t="s">
        <v>273</v>
      </c>
      <c r="L2280" t="n">
        <v>208</v>
      </c>
      <c r="M2280" t="n">
        <v>0.3</v>
      </c>
      <c r="N2280" t="n">
        <v>17.1</v>
      </c>
      <c r="O2280" t="s">
        <v>345</v>
      </c>
      <c r="P2280" t="s">
        <v>370</v>
      </c>
      <c r="Q2280" t="s">
        <v>370</v>
      </c>
      <c r="R2280" t="s">
        <v>255</v>
      </c>
      <c r="S2280" t="s">
        <v>251</v>
      </c>
      <c r="T2280" t="n">
        <v>5</v>
      </c>
    </row>
    <row r="2281" spans="1:20">
      <c r="A2281" s="1" t="n">
        <v>38807</v>
      </c>
      <c r="B2281" t="s">
        <v>345</v>
      </c>
      <c r="C2281" t="n">
        <v>68</v>
      </c>
      <c r="D2281" t="n">
        <v>20</v>
      </c>
      <c r="E2281" t="s">
        <v>249</v>
      </c>
      <c r="F2281" t="n">
        <v>3201</v>
      </c>
      <c r="G2281" t="s">
        <v>250</v>
      </c>
      <c r="H2281" t="s">
        <v>251</v>
      </c>
      <c r="I2281" t="n">
        <v>5</v>
      </c>
      <c r="J2281" t="n">
        <v>280</v>
      </c>
      <c r="K2281" t="s">
        <v>273</v>
      </c>
      <c r="L2281" t="n">
        <v>300</v>
      </c>
      <c r="M2281" t="n">
        <v>0.07000000000000001</v>
      </c>
      <c r="N2281" t="n">
        <v>38.9</v>
      </c>
      <c r="O2281" t="s">
        <v>345</v>
      </c>
      <c r="P2281" t="s">
        <v>370</v>
      </c>
      <c r="Q2281" t="s">
        <v>370</v>
      </c>
      <c r="R2281" t="s">
        <v>255</v>
      </c>
      <c r="S2281" t="s">
        <v>251</v>
      </c>
      <c r="T2281" t="n">
        <v>5</v>
      </c>
    </row>
    <row r="2282" spans="1:20">
      <c r="A2282" s="1" t="n">
        <v>38807</v>
      </c>
      <c r="B2282" t="s">
        <v>345</v>
      </c>
      <c r="C2282" t="n">
        <v>70</v>
      </c>
      <c r="D2282" t="n">
        <v>20</v>
      </c>
      <c r="E2282" t="s">
        <v>249</v>
      </c>
      <c r="F2282" t="n">
        <v>3201</v>
      </c>
      <c r="G2282" t="s">
        <v>250</v>
      </c>
      <c r="H2282" t="s">
        <v>251</v>
      </c>
      <c r="I2282" t="n">
        <v>5</v>
      </c>
      <c r="J2282" t="n">
        <v>875</v>
      </c>
      <c r="K2282" t="s">
        <v>327</v>
      </c>
      <c r="L2282" t="n">
        <v>230</v>
      </c>
      <c r="M2282" t="n">
        <v>0.04</v>
      </c>
      <c r="N2282" t="n">
        <v>42.5</v>
      </c>
      <c r="O2282" t="s">
        <v>345</v>
      </c>
      <c r="P2282" t="s">
        <v>370</v>
      </c>
      <c r="Q2282" t="s">
        <v>370</v>
      </c>
      <c r="R2282" t="s">
        <v>255</v>
      </c>
      <c r="S2282" t="s">
        <v>251</v>
      </c>
      <c r="T2282" t="n">
        <v>5</v>
      </c>
    </row>
    <row r="2283" spans="1:20">
      <c r="A2283" s="1" t="n">
        <v>38807</v>
      </c>
      <c r="B2283" t="s">
        <v>345</v>
      </c>
      <c r="C2283" t="n">
        <v>72</v>
      </c>
      <c r="D2283" t="n">
        <v>20</v>
      </c>
      <c r="E2283" t="s">
        <v>249</v>
      </c>
      <c r="F2283" t="n">
        <v>3201</v>
      </c>
      <c r="G2283" t="s">
        <v>250</v>
      </c>
      <c r="H2283" t="s">
        <v>251</v>
      </c>
      <c r="I2283" t="n">
        <v>5</v>
      </c>
      <c r="J2283" t="n">
        <v>875</v>
      </c>
      <c r="K2283" t="s">
        <v>327</v>
      </c>
      <c r="L2283" t="n">
        <v>190</v>
      </c>
      <c r="M2283" t="n">
        <v>0.05</v>
      </c>
      <c r="N2283" t="n">
        <v>42.2</v>
      </c>
      <c r="O2283" t="s">
        <v>345</v>
      </c>
      <c r="P2283" t="s">
        <v>370</v>
      </c>
      <c r="Q2283" t="s">
        <v>370</v>
      </c>
      <c r="R2283" t="s">
        <v>255</v>
      </c>
      <c r="S2283" t="s">
        <v>251</v>
      </c>
      <c r="T2283" t="n">
        <v>5</v>
      </c>
    </row>
    <row r="2284" spans="1:20">
      <c r="A2284" s="1" t="n">
        <v>38807</v>
      </c>
      <c r="B2284" t="s">
        <v>345</v>
      </c>
      <c r="C2284" t="n">
        <v>66</v>
      </c>
      <c r="D2284" t="n">
        <v>20</v>
      </c>
      <c r="E2284" t="s">
        <v>249</v>
      </c>
      <c r="F2284" t="n">
        <v>3201</v>
      </c>
      <c r="G2284" t="s">
        <v>250</v>
      </c>
      <c r="H2284" t="s">
        <v>251</v>
      </c>
      <c r="I2284" t="n">
        <v>5</v>
      </c>
      <c r="J2284" t="n">
        <v>945</v>
      </c>
      <c r="K2284" t="s">
        <v>304</v>
      </c>
      <c r="L2284" t="n">
        <v>211</v>
      </c>
      <c r="M2284" t="n">
        <v>0.06</v>
      </c>
      <c r="N2284" t="n">
        <v>36.6</v>
      </c>
      <c r="O2284" t="s">
        <v>345</v>
      </c>
      <c r="P2284" t="s">
        <v>370</v>
      </c>
      <c r="Q2284" t="s">
        <v>370</v>
      </c>
      <c r="R2284" t="s">
        <v>255</v>
      </c>
      <c r="S2284" t="s">
        <v>251</v>
      </c>
      <c r="T2284" t="n">
        <v>5</v>
      </c>
    </row>
    <row r="2285" spans="1:20">
      <c r="A2285" s="1" t="n">
        <v>38807</v>
      </c>
      <c r="B2285" t="s">
        <v>345</v>
      </c>
      <c r="C2285" t="n">
        <v>67</v>
      </c>
      <c r="D2285" t="n">
        <v>20</v>
      </c>
      <c r="E2285" t="s">
        <v>249</v>
      </c>
      <c r="F2285" t="n">
        <v>3201</v>
      </c>
      <c r="G2285" t="s">
        <v>250</v>
      </c>
      <c r="H2285" t="s">
        <v>251</v>
      </c>
      <c r="I2285" t="n">
        <v>5</v>
      </c>
      <c r="J2285" t="n">
        <v>945</v>
      </c>
      <c r="K2285" t="s">
        <v>304</v>
      </c>
      <c r="L2285" t="n">
        <v>279</v>
      </c>
      <c r="M2285" t="n">
        <v>0.04</v>
      </c>
      <c r="N2285" t="n">
        <v>39.8</v>
      </c>
      <c r="O2285" t="s">
        <v>345</v>
      </c>
      <c r="P2285" t="s">
        <v>370</v>
      </c>
      <c r="Q2285" t="s">
        <v>370</v>
      </c>
      <c r="R2285" t="s">
        <v>255</v>
      </c>
      <c r="S2285" t="s">
        <v>251</v>
      </c>
      <c r="T2285" t="n">
        <v>5</v>
      </c>
    </row>
    <row r="2286" spans="1:20">
      <c r="A2286" s="1" t="n">
        <v>38807</v>
      </c>
      <c r="B2286" t="s">
        <v>345</v>
      </c>
      <c r="C2286" t="n">
        <v>69</v>
      </c>
      <c r="D2286" t="n">
        <v>20</v>
      </c>
      <c r="E2286" t="s">
        <v>249</v>
      </c>
      <c r="F2286" t="n">
        <v>3201</v>
      </c>
      <c r="G2286" t="s">
        <v>250</v>
      </c>
      <c r="H2286" t="s">
        <v>251</v>
      </c>
      <c r="I2286" t="n">
        <v>5</v>
      </c>
      <c r="J2286" t="n">
        <v>945</v>
      </c>
      <c r="K2286" t="s">
        <v>304</v>
      </c>
      <c r="L2286" t="n">
        <v>145</v>
      </c>
      <c r="M2286" t="n">
        <v>0.07000000000000001</v>
      </c>
      <c r="N2286" t="n">
        <v>36.7</v>
      </c>
      <c r="O2286" t="s">
        <v>345</v>
      </c>
      <c r="P2286" t="s">
        <v>370</v>
      </c>
      <c r="Q2286" t="s">
        <v>370</v>
      </c>
      <c r="R2286" t="s">
        <v>255</v>
      </c>
      <c r="S2286" t="s">
        <v>251</v>
      </c>
      <c r="T2286" t="n">
        <v>5</v>
      </c>
    </row>
    <row r="2287" spans="1:20">
      <c r="A2287" s="1" t="n">
        <v>38807</v>
      </c>
      <c r="B2287" t="s">
        <v>345</v>
      </c>
      <c r="C2287" t="n">
        <v>71</v>
      </c>
      <c r="D2287" t="n">
        <v>20</v>
      </c>
      <c r="E2287" t="s">
        <v>249</v>
      </c>
      <c r="F2287" t="n">
        <v>3201</v>
      </c>
      <c r="G2287" t="s">
        <v>250</v>
      </c>
      <c r="H2287" t="s">
        <v>251</v>
      </c>
      <c r="I2287" t="n">
        <v>5</v>
      </c>
      <c r="J2287" t="n">
        <v>945</v>
      </c>
      <c r="K2287" t="s">
        <v>304</v>
      </c>
      <c r="L2287" t="n">
        <v>163</v>
      </c>
      <c r="M2287" t="n">
        <v>0.03</v>
      </c>
      <c r="N2287" t="n">
        <v>41</v>
      </c>
      <c r="O2287" t="s">
        <v>345</v>
      </c>
      <c r="P2287" t="s">
        <v>370</v>
      </c>
      <c r="Q2287" t="s">
        <v>370</v>
      </c>
      <c r="R2287" t="s">
        <v>255</v>
      </c>
      <c r="S2287" t="s">
        <v>251</v>
      </c>
      <c r="T2287" t="n">
        <v>5</v>
      </c>
    </row>
    <row r="2288" spans="1:20">
      <c r="A2288" s="1" t="n">
        <v>38807</v>
      </c>
      <c r="B2288" t="s">
        <v>345</v>
      </c>
      <c r="C2288" t="n">
        <v>87</v>
      </c>
      <c r="D2288" t="n">
        <v>840</v>
      </c>
      <c r="E2288" t="s">
        <v>360</v>
      </c>
      <c r="F2288" t="n">
        <v>3201</v>
      </c>
      <c r="G2288" t="s">
        <v>250</v>
      </c>
      <c r="H2288" t="s">
        <v>251</v>
      </c>
      <c r="I2288" t="n">
        <v>5</v>
      </c>
      <c r="J2288" t="n">
        <v>795</v>
      </c>
      <c r="K2288" t="s">
        <v>262</v>
      </c>
      <c r="L2288" t="n">
        <v>189</v>
      </c>
      <c r="M2288" t="n">
        <v>0</v>
      </c>
      <c r="N2288" t="n">
        <v>0</v>
      </c>
      <c r="O2288" t="s">
        <v>345</v>
      </c>
      <c r="P2288" t="s">
        <v>370</v>
      </c>
      <c r="Q2288" t="s">
        <v>370</v>
      </c>
      <c r="R2288" t="s">
        <v>255</v>
      </c>
      <c r="S2288" t="s">
        <v>251</v>
      </c>
      <c r="T2288" t="n">
        <v>5</v>
      </c>
    </row>
    <row r="2289" spans="1:20">
      <c r="A2289" s="1" t="n">
        <v>38807</v>
      </c>
      <c r="B2289" t="s">
        <v>364</v>
      </c>
      <c r="C2289" t="n">
        <v>1</v>
      </c>
      <c r="D2289" t="n">
        <v>231</v>
      </c>
      <c r="E2289" t="s">
        <v>365</v>
      </c>
      <c r="F2289" t="n">
        <v>3202</v>
      </c>
      <c r="G2289" t="s">
        <v>297</v>
      </c>
      <c r="H2289" t="s">
        <v>251</v>
      </c>
      <c r="I2289" t="n">
        <v>5</v>
      </c>
      <c r="J2289" t="n">
        <v>720</v>
      </c>
      <c r="K2289" t="s">
        <v>377</v>
      </c>
      <c r="L2289" t="n">
        <v>20</v>
      </c>
      <c r="M2289" t="n">
        <v>0</v>
      </c>
      <c r="N2289" t="n">
        <v>0</v>
      </c>
    </row>
    <row r="2290" spans="1:20">
      <c r="A2290" s="1" t="n">
        <v>38807</v>
      </c>
      <c r="B2290" t="s">
        <v>364</v>
      </c>
      <c r="C2290" t="n">
        <v>2</v>
      </c>
      <c r="D2290" t="n">
        <v>231</v>
      </c>
      <c r="E2290" t="s">
        <v>365</v>
      </c>
      <c r="F2290" t="n">
        <v>3203</v>
      </c>
      <c r="G2290" t="s">
        <v>366</v>
      </c>
      <c r="H2290" t="s">
        <v>251</v>
      </c>
      <c r="I2290" t="n">
        <v>5</v>
      </c>
      <c r="J2290" t="n">
        <v>720</v>
      </c>
      <c r="K2290" t="s">
        <v>377</v>
      </c>
      <c r="L2290" t="n">
        <v>14</v>
      </c>
      <c r="M2290" t="n">
        <v>0</v>
      </c>
      <c r="N2290" t="n">
        <v>0</v>
      </c>
    </row>
    <row r="2291" spans="1:20">
      <c r="A2291" s="1" t="n">
        <v>38807</v>
      </c>
      <c r="B2291" t="s">
        <v>364</v>
      </c>
      <c r="C2291" t="n">
        <v>3</v>
      </c>
      <c r="D2291" t="n">
        <v>231</v>
      </c>
      <c r="E2291" t="s">
        <v>365</v>
      </c>
      <c r="F2291" t="n">
        <v>3204</v>
      </c>
      <c r="G2291" t="s">
        <v>367</v>
      </c>
      <c r="H2291" t="s">
        <v>251</v>
      </c>
      <c r="I2291" t="n">
        <v>5</v>
      </c>
      <c r="J2291" t="n">
        <v>720</v>
      </c>
      <c r="K2291" t="s">
        <v>377</v>
      </c>
      <c r="L2291" t="n">
        <v>11</v>
      </c>
      <c r="M2291" t="n">
        <v>0</v>
      </c>
      <c r="N2291" t="n">
        <v>0</v>
      </c>
    </row>
    <row r="2292" spans="1:20">
      <c r="A2292" s="1" t="n">
        <v>38807</v>
      </c>
      <c r="B2292" t="s">
        <v>378</v>
      </c>
      <c r="C2292" t="n">
        <v>16</v>
      </c>
      <c r="D2292" t="n">
        <v>141</v>
      </c>
      <c r="E2292" t="s">
        <v>373</v>
      </c>
      <c r="F2292" t="n">
        <v>3201</v>
      </c>
      <c r="G2292" t="s">
        <v>250</v>
      </c>
      <c r="H2292" t="s">
        <v>251</v>
      </c>
      <c r="I2292" t="n">
        <v>5</v>
      </c>
      <c r="J2292" t="n">
        <v>330</v>
      </c>
      <c r="K2292" t="s">
        <v>374</v>
      </c>
      <c r="L2292" t="n">
        <v>75</v>
      </c>
      <c r="M2292" t="n">
        <v>0</v>
      </c>
      <c r="N2292" t="n">
        <v>0</v>
      </c>
      <c r="O2292" t="s">
        <v>375</v>
      </c>
      <c r="P2292" t="s">
        <v>376</v>
      </c>
      <c r="Q2292" t="s">
        <v>376</v>
      </c>
      <c r="R2292" t="s">
        <v>255</v>
      </c>
      <c r="S2292" t="s">
        <v>251</v>
      </c>
      <c r="T2292" t="n">
        <v>5</v>
      </c>
    </row>
    <row r="2293" spans="1:20">
      <c r="A2293" s="1" t="n">
        <v>38807</v>
      </c>
      <c r="B2293" t="s">
        <v>347</v>
      </c>
      <c r="C2293" t="n">
        <v>3</v>
      </c>
      <c r="D2293" t="n">
        <v>20</v>
      </c>
      <c r="E2293" t="s">
        <v>249</v>
      </c>
      <c r="F2293" t="n">
        <v>3201</v>
      </c>
      <c r="G2293" t="s">
        <v>250</v>
      </c>
      <c r="H2293" t="s">
        <v>251</v>
      </c>
      <c r="I2293" t="n">
        <v>5</v>
      </c>
      <c r="J2293" t="n">
        <v>232</v>
      </c>
      <c r="K2293" t="s">
        <v>288</v>
      </c>
      <c r="L2293" t="n">
        <v>365</v>
      </c>
      <c r="M2293" t="n">
        <v>0.08</v>
      </c>
      <c r="N2293" t="n">
        <v>37.2</v>
      </c>
      <c r="O2293" t="s">
        <v>347</v>
      </c>
      <c r="P2293" t="s">
        <v>275</v>
      </c>
      <c r="Q2293" t="s">
        <v>275</v>
      </c>
      <c r="R2293" t="s">
        <v>255</v>
      </c>
      <c r="S2293" t="s">
        <v>251</v>
      </c>
      <c r="T2293" t="n">
        <v>5</v>
      </c>
    </row>
    <row r="2294" spans="1:20">
      <c r="A2294" s="1" t="n">
        <v>38807</v>
      </c>
      <c r="B2294" t="s">
        <v>347</v>
      </c>
      <c r="C2294" t="n">
        <v>4</v>
      </c>
      <c r="D2294" t="n">
        <v>20</v>
      </c>
      <c r="E2294" t="s">
        <v>249</v>
      </c>
      <c r="F2294" t="n">
        <v>3201</v>
      </c>
      <c r="G2294" t="s">
        <v>250</v>
      </c>
      <c r="H2294" t="s">
        <v>251</v>
      </c>
      <c r="I2294" t="n">
        <v>5</v>
      </c>
      <c r="J2294" t="n">
        <v>458</v>
      </c>
      <c r="K2294" t="s">
        <v>252</v>
      </c>
      <c r="L2294" t="n">
        <v>319</v>
      </c>
      <c r="M2294" t="n">
        <v>0.22</v>
      </c>
      <c r="N2294" t="n">
        <v>20.2</v>
      </c>
      <c r="O2294" t="s">
        <v>347</v>
      </c>
      <c r="P2294" t="s">
        <v>275</v>
      </c>
      <c r="Q2294" t="s">
        <v>275</v>
      </c>
      <c r="R2294" t="s">
        <v>255</v>
      </c>
      <c r="S2294" t="s">
        <v>251</v>
      </c>
      <c r="T2294" t="n">
        <v>5</v>
      </c>
    </row>
    <row r="2295" spans="1:20">
      <c r="A2295" s="1" t="n">
        <v>38807</v>
      </c>
      <c r="B2295" t="s">
        <v>347</v>
      </c>
      <c r="C2295" t="n">
        <v>1</v>
      </c>
      <c r="D2295" t="n">
        <v>20</v>
      </c>
      <c r="E2295" t="s">
        <v>249</v>
      </c>
      <c r="F2295" t="n">
        <v>3201</v>
      </c>
      <c r="G2295" t="s">
        <v>250</v>
      </c>
      <c r="H2295" t="s">
        <v>251</v>
      </c>
      <c r="I2295" t="n">
        <v>5</v>
      </c>
      <c r="J2295" t="n">
        <v>550</v>
      </c>
      <c r="K2295" t="s">
        <v>369</v>
      </c>
      <c r="L2295" t="n">
        <v>985</v>
      </c>
      <c r="M2295" t="n">
        <v>0.15</v>
      </c>
      <c r="N2295" t="n">
        <v>36.5</v>
      </c>
      <c r="O2295" t="s">
        <v>347</v>
      </c>
      <c r="P2295" t="s">
        <v>275</v>
      </c>
      <c r="Q2295" t="s">
        <v>275</v>
      </c>
      <c r="R2295" t="s">
        <v>255</v>
      </c>
      <c r="S2295" t="s">
        <v>251</v>
      </c>
      <c r="T2295" t="n">
        <v>5</v>
      </c>
    </row>
    <row r="2296" spans="1:20">
      <c r="A2296" s="1" t="n">
        <v>38807</v>
      </c>
      <c r="B2296" t="s">
        <v>347</v>
      </c>
      <c r="C2296" t="n">
        <v>2</v>
      </c>
      <c r="D2296" t="n">
        <v>20</v>
      </c>
      <c r="E2296" t="s">
        <v>249</v>
      </c>
      <c r="F2296" t="n">
        <v>3201</v>
      </c>
      <c r="G2296" t="s">
        <v>250</v>
      </c>
      <c r="H2296" t="s">
        <v>251</v>
      </c>
      <c r="I2296" t="n">
        <v>5</v>
      </c>
      <c r="J2296" t="n">
        <v>785</v>
      </c>
      <c r="K2296" t="s">
        <v>281</v>
      </c>
      <c r="L2296" t="n">
        <v>1001</v>
      </c>
      <c r="M2296" t="n">
        <v>1.12</v>
      </c>
      <c r="N2296" t="n">
        <v>39.6</v>
      </c>
      <c r="O2296" t="s">
        <v>347</v>
      </c>
      <c r="P2296" t="s">
        <v>275</v>
      </c>
      <c r="Q2296" t="s">
        <v>275</v>
      </c>
      <c r="R2296" t="s">
        <v>255</v>
      </c>
      <c r="S2296" t="s">
        <v>251</v>
      </c>
      <c r="T2296" t="n">
        <v>5</v>
      </c>
    </row>
    <row r="2297" spans="1:20">
      <c r="A2297" s="1" t="n">
        <v>38807</v>
      </c>
      <c r="B2297" t="s">
        <v>347</v>
      </c>
      <c r="C2297" t="n">
        <v>5</v>
      </c>
      <c r="D2297" t="n">
        <v>20</v>
      </c>
      <c r="E2297" t="s">
        <v>249</v>
      </c>
      <c r="F2297" t="n">
        <v>3201</v>
      </c>
      <c r="G2297" t="s">
        <v>250</v>
      </c>
      <c r="H2297" t="s">
        <v>251</v>
      </c>
      <c r="I2297" t="n">
        <v>5</v>
      </c>
      <c r="J2297" t="n">
        <v>965</v>
      </c>
      <c r="K2297" t="s">
        <v>358</v>
      </c>
      <c r="L2297" t="n">
        <v>177</v>
      </c>
      <c r="M2297" t="n">
        <v>0.58</v>
      </c>
      <c r="N2297" t="n">
        <v>31.4</v>
      </c>
      <c r="O2297" t="s">
        <v>347</v>
      </c>
      <c r="P2297" t="s">
        <v>275</v>
      </c>
      <c r="Q2297" t="s">
        <v>275</v>
      </c>
      <c r="R2297" t="s">
        <v>255</v>
      </c>
      <c r="S2297" t="s">
        <v>251</v>
      </c>
      <c r="T2297" t="n">
        <v>5</v>
      </c>
    </row>
    <row r="2298" spans="1:20">
      <c r="A2298" s="1" t="n">
        <v>38837</v>
      </c>
      <c r="B2298" t="s">
        <v>345</v>
      </c>
      <c r="C2298" t="n">
        <v>3</v>
      </c>
      <c r="D2298" t="n">
        <v>20</v>
      </c>
      <c r="E2298" t="s">
        <v>249</v>
      </c>
      <c r="F2298" t="n">
        <v>3201</v>
      </c>
      <c r="G2298" t="s">
        <v>250</v>
      </c>
      <c r="H2298" t="s">
        <v>251</v>
      </c>
      <c r="I2298" t="n">
        <v>5</v>
      </c>
      <c r="J2298" t="n">
        <v>280</v>
      </c>
      <c r="K2298" t="s">
        <v>273</v>
      </c>
      <c r="L2298" t="n">
        <v>452</v>
      </c>
      <c r="M2298" t="n">
        <v>0.06</v>
      </c>
      <c r="N2298" t="n">
        <v>38.7</v>
      </c>
      <c r="O2298" t="s">
        <v>345</v>
      </c>
      <c r="P2298" t="s">
        <v>370</v>
      </c>
      <c r="Q2298" t="s">
        <v>370</v>
      </c>
      <c r="R2298" t="s">
        <v>255</v>
      </c>
      <c r="S2298" t="s">
        <v>251</v>
      </c>
      <c r="T2298" t="n">
        <v>5</v>
      </c>
    </row>
    <row r="2299" spans="1:20">
      <c r="A2299" s="1" t="n">
        <v>38837</v>
      </c>
      <c r="B2299" t="s">
        <v>345</v>
      </c>
      <c r="C2299" t="n">
        <v>4</v>
      </c>
      <c r="D2299" t="n">
        <v>20</v>
      </c>
      <c r="E2299" t="s">
        <v>249</v>
      </c>
      <c r="F2299" t="n">
        <v>3201</v>
      </c>
      <c r="G2299" t="s">
        <v>250</v>
      </c>
      <c r="H2299" t="s">
        <v>251</v>
      </c>
      <c r="I2299" t="n">
        <v>5</v>
      </c>
      <c r="J2299" t="n">
        <v>280</v>
      </c>
      <c r="K2299" t="s">
        <v>273</v>
      </c>
      <c r="L2299" t="n">
        <v>338</v>
      </c>
      <c r="M2299" t="n">
        <v>0.06</v>
      </c>
      <c r="N2299" t="n">
        <v>39.1</v>
      </c>
      <c r="O2299" t="s">
        <v>345</v>
      </c>
      <c r="P2299" t="s">
        <v>370</v>
      </c>
      <c r="Q2299" t="s">
        <v>370</v>
      </c>
      <c r="R2299" t="s">
        <v>255</v>
      </c>
      <c r="S2299" t="s">
        <v>251</v>
      </c>
      <c r="T2299" t="n">
        <v>5</v>
      </c>
    </row>
    <row r="2300" spans="1:20">
      <c r="A2300" s="1" t="n">
        <v>38837</v>
      </c>
      <c r="B2300" t="s">
        <v>345</v>
      </c>
      <c r="C2300" t="n">
        <v>79</v>
      </c>
      <c r="D2300" t="n">
        <v>20</v>
      </c>
      <c r="E2300" t="s">
        <v>249</v>
      </c>
      <c r="F2300" t="n">
        <v>3201</v>
      </c>
      <c r="G2300" t="s">
        <v>250</v>
      </c>
      <c r="H2300" t="s">
        <v>251</v>
      </c>
      <c r="I2300" t="n">
        <v>5</v>
      </c>
      <c r="J2300" t="n">
        <v>280</v>
      </c>
      <c r="K2300" t="s">
        <v>273</v>
      </c>
      <c r="L2300" t="n">
        <v>198</v>
      </c>
      <c r="M2300" t="n">
        <v>0.28</v>
      </c>
      <c r="N2300" t="n">
        <v>16.2</v>
      </c>
      <c r="O2300" t="s">
        <v>345</v>
      </c>
      <c r="P2300" t="s">
        <v>370</v>
      </c>
      <c r="Q2300" t="s">
        <v>370</v>
      </c>
      <c r="R2300" t="s">
        <v>255</v>
      </c>
      <c r="S2300" t="s">
        <v>251</v>
      </c>
      <c r="T2300" t="n">
        <v>5</v>
      </c>
    </row>
    <row r="2301" spans="1:20">
      <c r="A2301" s="1" t="n">
        <v>38837</v>
      </c>
      <c r="B2301" t="s">
        <v>345</v>
      </c>
      <c r="C2301" t="n">
        <v>5</v>
      </c>
      <c r="D2301" t="n">
        <v>20</v>
      </c>
      <c r="E2301" t="s">
        <v>249</v>
      </c>
      <c r="F2301" t="n">
        <v>3201</v>
      </c>
      <c r="G2301" t="s">
        <v>250</v>
      </c>
      <c r="H2301" t="s">
        <v>251</v>
      </c>
      <c r="I2301" t="n">
        <v>5</v>
      </c>
      <c r="J2301" t="n">
        <v>875</v>
      </c>
      <c r="K2301" t="s">
        <v>327</v>
      </c>
      <c r="L2301" t="n">
        <v>169</v>
      </c>
      <c r="M2301" t="n">
        <v>0.05</v>
      </c>
      <c r="N2301" t="n">
        <v>40.4</v>
      </c>
      <c r="O2301" t="s">
        <v>345</v>
      </c>
      <c r="P2301" t="s">
        <v>370</v>
      </c>
      <c r="Q2301" t="s">
        <v>370</v>
      </c>
      <c r="R2301" t="s">
        <v>255</v>
      </c>
      <c r="S2301" t="s">
        <v>251</v>
      </c>
      <c r="T2301" t="n">
        <v>5</v>
      </c>
    </row>
    <row r="2302" spans="1:20">
      <c r="A2302" s="1" t="n">
        <v>38837</v>
      </c>
      <c r="B2302" t="s">
        <v>345</v>
      </c>
      <c r="C2302" t="n">
        <v>6</v>
      </c>
      <c r="D2302" t="n">
        <v>20</v>
      </c>
      <c r="E2302" t="s">
        <v>249</v>
      </c>
      <c r="F2302" t="n">
        <v>3201</v>
      </c>
      <c r="G2302" t="s">
        <v>250</v>
      </c>
      <c r="H2302" t="s">
        <v>251</v>
      </c>
      <c r="I2302" t="n">
        <v>5</v>
      </c>
      <c r="J2302" t="n">
        <v>945</v>
      </c>
      <c r="K2302" t="s">
        <v>304</v>
      </c>
      <c r="L2302" t="n">
        <v>176</v>
      </c>
      <c r="M2302" t="n">
        <v>0.08</v>
      </c>
      <c r="N2302" t="n">
        <v>36</v>
      </c>
      <c r="O2302" t="s">
        <v>345</v>
      </c>
      <c r="P2302" t="s">
        <v>370</v>
      </c>
      <c r="Q2302" t="s">
        <v>370</v>
      </c>
      <c r="R2302" t="s">
        <v>255</v>
      </c>
      <c r="S2302" t="s">
        <v>251</v>
      </c>
      <c r="T2302" t="n">
        <v>5</v>
      </c>
    </row>
    <row r="2303" spans="1:20">
      <c r="A2303" s="1" t="n">
        <v>38837</v>
      </c>
      <c r="B2303" t="s">
        <v>345</v>
      </c>
      <c r="C2303" t="n">
        <v>7</v>
      </c>
      <c r="D2303" t="n">
        <v>20</v>
      </c>
      <c r="E2303" t="s">
        <v>249</v>
      </c>
      <c r="F2303" t="n">
        <v>3201</v>
      </c>
      <c r="G2303" t="s">
        <v>250</v>
      </c>
      <c r="H2303" t="s">
        <v>251</v>
      </c>
      <c r="I2303" t="n">
        <v>5</v>
      </c>
      <c r="J2303" t="n">
        <v>945</v>
      </c>
      <c r="K2303" t="s">
        <v>304</v>
      </c>
      <c r="L2303" t="n">
        <v>313</v>
      </c>
      <c r="M2303" t="n">
        <v>0.06</v>
      </c>
      <c r="N2303" t="n">
        <v>36.6</v>
      </c>
      <c r="O2303" t="s">
        <v>345</v>
      </c>
      <c r="P2303" t="s">
        <v>370</v>
      </c>
      <c r="Q2303" t="s">
        <v>370</v>
      </c>
      <c r="R2303" t="s">
        <v>255</v>
      </c>
      <c r="S2303" t="s">
        <v>251</v>
      </c>
      <c r="T2303" t="n">
        <v>5</v>
      </c>
    </row>
    <row r="2304" spans="1:20">
      <c r="A2304" s="1" t="n">
        <v>38837</v>
      </c>
      <c r="B2304" t="s">
        <v>345</v>
      </c>
      <c r="C2304" t="n">
        <v>8</v>
      </c>
      <c r="D2304" t="n">
        <v>20</v>
      </c>
      <c r="E2304" t="s">
        <v>249</v>
      </c>
      <c r="F2304" t="n">
        <v>3201</v>
      </c>
      <c r="G2304" t="s">
        <v>250</v>
      </c>
      <c r="H2304" t="s">
        <v>251</v>
      </c>
      <c r="I2304" t="n">
        <v>5</v>
      </c>
      <c r="J2304" t="n">
        <v>945</v>
      </c>
      <c r="K2304" t="s">
        <v>304</v>
      </c>
      <c r="L2304" t="n">
        <v>333</v>
      </c>
      <c r="M2304" t="n">
        <v>0.04</v>
      </c>
      <c r="N2304" t="n">
        <v>40.3</v>
      </c>
      <c r="O2304" t="s">
        <v>345</v>
      </c>
      <c r="P2304" t="s">
        <v>370</v>
      </c>
      <c r="Q2304" t="s">
        <v>370</v>
      </c>
      <c r="R2304" t="s">
        <v>255</v>
      </c>
      <c r="S2304" t="s">
        <v>251</v>
      </c>
      <c r="T2304" t="n">
        <v>5</v>
      </c>
    </row>
    <row r="2305" spans="1:20">
      <c r="A2305" s="1" t="n">
        <v>38837</v>
      </c>
      <c r="B2305" t="s">
        <v>348</v>
      </c>
      <c r="C2305" t="n">
        <v>1</v>
      </c>
      <c r="D2305" t="n">
        <v>215</v>
      </c>
      <c r="E2305" t="s">
        <v>256</v>
      </c>
      <c r="F2305" t="n">
        <v>3201</v>
      </c>
      <c r="G2305" t="s">
        <v>250</v>
      </c>
      <c r="H2305" t="s">
        <v>251</v>
      </c>
      <c r="I2305" t="n">
        <v>5</v>
      </c>
      <c r="J2305" t="n">
        <v>455</v>
      </c>
      <c r="K2305" t="s">
        <v>334</v>
      </c>
      <c r="L2305" t="n">
        <v>303</v>
      </c>
      <c r="M2305" t="n">
        <v>0</v>
      </c>
      <c r="N2305" t="n">
        <v>0</v>
      </c>
    </row>
    <row r="2306" spans="1:20">
      <c r="A2306" s="1" t="n">
        <v>38837</v>
      </c>
      <c r="B2306" t="s">
        <v>348</v>
      </c>
      <c r="C2306" t="n">
        <v>2</v>
      </c>
      <c r="D2306" t="n">
        <v>215</v>
      </c>
      <c r="E2306" t="s">
        <v>256</v>
      </c>
      <c r="F2306" t="n">
        <v>3201</v>
      </c>
      <c r="G2306" t="s">
        <v>250</v>
      </c>
      <c r="H2306" t="s">
        <v>251</v>
      </c>
      <c r="I2306" t="n">
        <v>5</v>
      </c>
      <c r="J2306" t="n">
        <v>795</v>
      </c>
      <c r="K2306" t="s">
        <v>262</v>
      </c>
      <c r="L2306" t="n">
        <v>304</v>
      </c>
      <c r="M2306" t="n">
        <v>0</v>
      </c>
      <c r="N2306" t="n">
        <v>0</v>
      </c>
    </row>
    <row r="2307" spans="1:20">
      <c r="A2307" s="1" t="n">
        <v>38837</v>
      </c>
      <c r="B2307" t="s">
        <v>347</v>
      </c>
      <c r="C2307" t="n">
        <v>3</v>
      </c>
      <c r="D2307" t="n">
        <v>20</v>
      </c>
      <c r="E2307" t="s">
        <v>249</v>
      </c>
      <c r="F2307" t="n">
        <v>3201</v>
      </c>
      <c r="G2307" t="s">
        <v>250</v>
      </c>
      <c r="H2307" t="s">
        <v>251</v>
      </c>
      <c r="I2307" t="n">
        <v>5</v>
      </c>
      <c r="J2307" t="n">
        <v>145</v>
      </c>
      <c r="K2307" t="s">
        <v>323</v>
      </c>
      <c r="L2307" t="n">
        <v>379</v>
      </c>
      <c r="M2307" t="n">
        <v>0.63</v>
      </c>
      <c r="N2307" t="n">
        <v>28.9</v>
      </c>
      <c r="O2307" t="s">
        <v>347</v>
      </c>
      <c r="P2307" t="s">
        <v>275</v>
      </c>
      <c r="Q2307" t="s">
        <v>275</v>
      </c>
      <c r="R2307" t="s">
        <v>255</v>
      </c>
      <c r="S2307" t="s">
        <v>251</v>
      </c>
      <c r="T2307" t="n">
        <v>5</v>
      </c>
    </row>
    <row r="2308" spans="1:20">
      <c r="A2308" s="1" t="n">
        <v>38837</v>
      </c>
      <c r="B2308" t="s">
        <v>347</v>
      </c>
      <c r="C2308" t="n">
        <v>5</v>
      </c>
      <c r="D2308" t="n">
        <v>20</v>
      </c>
      <c r="E2308" t="s">
        <v>249</v>
      </c>
      <c r="F2308" t="n">
        <v>3201</v>
      </c>
      <c r="G2308" t="s">
        <v>250</v>
      </c>
      <c r="H2308" t="s">
        <v>251</v>
      </c>
      <c r="I2308" t="n">
        <v>5</v>
      </c>
      <c r="J2308" t="n">
        <v>145</v>
      </c>
      <c r="K2308" t="s">
        <v>323</v>
      </c>
      <c r="L2308" t="n">
        <v>453</v>
      </c>
      <c r="M2308" t="n">
        <v>0.37</v>
      </c>
      <c r="N2308" t="n">
        <v>30.1</v>
      </c>
      <c r="O2308" t="s">
        <v>347</v>
      </c>
      <c r="P2308" t="s">
        <v>275</v>
      </c>
      <c r="Q2308" t="s">
        <v>275</v>
      </c>
      <c r="R2308" t="s">
        <v>255</v>
      </c>
      <c r="S2308" t="s">
        <v>251</v>
      </c>
      <c r="T2308" t="n">
        <v>5</v>
      </c>
    </row>
    <row r="2309" spans="1:20">
      <c r="A2309" s="1" t="n">
        <v>38837</v>
      </c>
      <c r="B2309" t="s">
        <v>347</v>
      </c>
      <c r="C2309" t="n">
        <v>2</v>
      </c>
      <c r="D2309" t="n">
        <v>20</v>
      </c>
      <c r="E2309" t="s">
        <v>249</v>
      </c>
      <c r="F2309" t="n">
        <v>3201</v>
      </c>
      <c r="G2309" t="s">
        <v>250</v>
      </c>
      <c r="H2309" t="s">
        <v>251</v>
      </c>
      <c r="I2309" t="n">
        <v>5</v>
      </c>
      <c r="J2309" t="n">
        <v>232</v>
      </c>
      <c r="K2309" t="s">
        <v>288</v>
      </c>
      <c r="L2309" t="n">
        <v>373</v>
      </c>
      <c r="M2309" t="n">
        <v>0.08</v>
      </c>
      <c r="N2309" t="n">
        <v>37.7</v>
      </c>
      <c r="O2309" t="s">
        <v>347</v>
      </c>
      <c r="P2309" t="s">
        <v>275</v>
      </c>
      <c r="Q2309" t="s">
        <v>275</v>
      </c>
      <c r="R2309" t="s">
        <v>255</v>
      </c>
      <c r="S2309" t="s">
        <v>251</v>
      </c>
      <c r="T2309" t="n">
        <v>5</v>
      </c>
    </row>
    <row r="2310" spans="1:20">
      <c r="A2310" s="1" t="n">
        <v>38837</v>
      </c>
      <c r="B2310" t="s">
        <v>347</v>
      </c>
      <c r="C2310" t="n">
        <v>6</v>
      </c>
      <c r="D2310" t="n">
        <v>20</v>
      </c>
      <c r="E2310" t="s">
        <v>249</v>
      </c>
      <c r="F2310" t="n">
        <v>3201</v>
      </c>
      <c r="G2310" t="s">
        <v>250</v>
      </c>
      <c r="H2310" t="s">
        <v>251</v>
      </c>
      <c r="I2310" t="n">
        <v>5</v>
      </c>
      <c r="J2310" t="n">
        <v>232</v>
      </c>
      <c r="K2310" t="s">
        <v>288</v>
      </c>
      <c r="L2310" t="n">
        <v>247</v>
      </c>
      <c r="M2310" t="n">
        <v>0.07000000000000001</v>
      </c>
      <c r="N2310" t="n">
        <v>37.1</v>
      </c>
      <c r="O2310" t="s">
        <v>347</v>
      </c>
      <c r="P2310" t="s">
        <v>275</v>
      </c>
      <c r="Q2310" t="s">
        <v>275</v>
      </c>
      <c r="R2310" t="s">
        <v>255</v>
      </c>
      <c r="S2310" t="s">
        <v>251</v>
      </c>
      <c r="T2310" t="n">
        <v>5</v>
      </c>
    </row>
    <row r="2311" spans="1:20">
      <c r="A2311" s="1" t="n">
        <v>38837</v>
      </c>
      <c r="B2311" t="s">
        <v>347</v>
      </c>
      <c r="C2311" t="n">
        <v>1</v>
      </c>
      <c r="D2311" t="n">
        <v>20</v>
      </c>
      <c r="E2311" t="s">
        <v>249</v>
      </c>
      <c r="F2311" t="n">
        <v>3201</v>
      </c>
      <c r="G2311" t="s">
        <v>250</v>
      </c>
      <c r="H2311" t="s">
        <v>251</v>
      </c>
      <c r="I2311" t="n">
        <v>5</v>
      </c>
      <c r="J2311" t="n">
        <v>458</v>
      </c>
      <c r="K2311" t="s">
        <v>252</v>
      </c>
      <c r="L2311" t="n">
        <v>348</v>
      </c>
      <c r="M2311" t="n">
        <v>0.24</v>
      </c>
      <c r="N2311" t="n">
        <v>20.1</v>
      </c>
      <c r="O2311" t="s">
        <v>347</v>
      </c>
      <c r="P2311" t="s">
        <v>275</v>
      </c>
      <c r="Q2311" t="s">
        <v>275</v>
      </c>
      <c r="R2311" t="s">
        <v>255</v>
      </c>
      <c r="S2311" t="s">
        <v>251</v>
      </c>
      <c r="T2311" t="n">
        <v>5</v>
      </c>
    </row>
    <row r="2312" spans="1:20">
      <c r="A2312" s="1" t="n">
        <v>38837</v>
      </c>
      <c r="B2312" t="s">
        <v>347</v>
      </c>
      <c r="C2312" t="n">
        <v>7</v>
      </c>
      <c r="D2312" t="n">
        <v>20</v>
      </c>
      <c r="E2312" t="s">
        <v>249</v>
      </c>
      <c r="F2312" t="n">
        <v>3201</v>
      </c>
      <c r="G2312" t="s">
        <v>250</v>
      </c>
      <c r="H2312" t="s">
        <v>251</v>
      </c>
      <c r="I2312" t="n">
        <v>5</v>
      </c>
      <c r="J2312" t="n">
        <v>458</v>
      </c>
      <c r="K2312" t="s">
        <v>252</v>
      </c>
      <c r="L2312" t="n">
        <v>167</v>
      </c>
      <c r="M2312" t="n">
        <v>0.23</v>
      </c>
      <c r="N2312" t="n">
        <v>20</v>
      </c>
      <c r="O2312" t="s">
        <v>347</v>
      </c>
      <c r="P2312" t="s">
        <v>275</v>
      </c>
      <c r="Q2312" t="s">
        <v>275</v>
      </c>
      <c r="R2312" t="s">
        <v>255</v>
      </c>
      <c r="S2312" t="s">
        <v>251</v>
      </c>
      <c r="T2312" t="n">
        <v>5</v>
      </c>
    </row>
    <row r="2313" spans="1:20">
      <c r="A2313" s="1" t="n">
        <v>38837</v>
      </c>
      <c r="B2313" t="s">
        <v>347</v>
      </c>
      <c r="C2313" t="n">
        <v>4</v>
      </c>
      <c r="D2313" t="n">
        <v>20</v>
      </c>
      <c r="E2313" t="s">
        <v>249</v>
      </c>
      <c r="F2313" t="n">
        <v>3201</v>
      </c>
      <c r="G2313" t="s">
        <v>250</v>
      </c>
      <c r="H2313" t="s">
        <v>251</v>
      </c>
      <c r="I2313" t="n">
        <v>5</v>
      </c>
      <c r="J2313" t="n">
        <v>785</v>
      </c>
      <c r="K2313" t="s">
        <v>281</v>
      </c>
      <c r="L2313" t="n">
        <v>743</v>
      </c>
      <c r="M2313" t="n">
        <v>1.18</v>
      </c>
      <c r="N2313" t="n">
        <v>39.3</v>
      </c>
      <c r="O2313" t="s">
        <v>347</v>
      </c>
      <c r="P2313" t="s">
        <v>275</v>
      </c>
      <c r="Q2313" t="s">
        <v>275</v>
      </c>
      <c r="R2313" t="s">
        <v>255</v>
      </c>
      <c r="S2313" t="s">
        <v>251</v>
      </c>
      <c r="T2313" t="n">
        <v>5</v>
      </c>
    </row>
    <row r="2314" spans="1:20">
      <c r="A2314" s="1" t="n">
        <v>38868</v>
      </c>
      <c r="B2314" t="s">
        <v>345</v>
      </c>
      <c r="C2314" t="n">
        <v>65</v>
      </c>
      <c r="D2314" t="n">
        <v>20</v>
      </c>
      <c r="E2314" t="s">
        <v>249</v>
      </c>
      <c r="F2314" t="n">
        <v>3201</v>
      </c>
      <c r="G2314" t="s">
        <v>250</v>
      </c>
      <c r="H2314" t="s">
        <v>251</v>
      </c>
      <c r="I2314" t="n">
        <v>5</v>
      </c>
      <c r="J2314" t="n">
        <v>280</v>
      </c>
      <c r="K2314" t="s">
        <v>273</v>
      </c>
      <c r="L2314" t="n">
        <v>210</v>
      </c>
      <c r="M2314" t="n">
        <v>0.03</v>
      </c>
      <c r="N2314" t="n">
        <v>16.1</v>
      </c>
      <c r="O2314" t="s">
        <v>345</v>
      </c>
      <c r="P2314" t="s">
        <v>370</v>
      </c>
      <c r="Q2314" t="s">
        <v>370</v>
      </c>
      <c r="R2314" t="s">
        <v>255</v>
      </c>
      <c r="S2314" t="s">
        <v>251</v>
      </c>
      <c r="T2314" t="n">
        <v>5</v>
      </c>
    </row>
    <row r="2315" spans="1:20">
      <c r="A2315" s="1" t="n">
        <v>38868</v>
      </c>
      <c r="B2315" t="s">
        <v>345</v>
      </c>
      <c r="C2315" t="n">
        <v>5</v>
      </c>
      <c r="D2315" t="n">
        <v>20</v>
      </c>
      <c r="E2315" t="s">
        <v>249</v>
      </c>
      <c r="F2315" t="n">
        <v>3201</v>
      </c>
      <c r="G2315" t="s">
        <v>250</v>
      </c>
      <c r="H2315" t="s">
        <v>251</v>
      </c>
      <c r="I2315" t="n">
        <v>5</v>
      </c>
      <c r="J2315" t="n">
        <v>875</v>
      </c>
      <c r="K2315" t="s">
        <v>327</v>
      </c>
      <c r="L2315" t="n">
        <v>252</v>
      </c>
      <c r="M2315" t="n">
        <v>0.05</v>
      </c>
      <c r="N2315" t="n">
        <v>41.5</v>
      </c>
      <c r="O2315" t="s">
        <v>345</v>
      </c>
      <c r="P2315" t="s">
        <v>370</v>
      </c>
      <c r="Q2315" t="s">
        <v>370</v>
      </c>
      <c r="R2315" t="s">
        <v>255</v>
      </c>
      <c r="S2315" t="s">
        <v>251</v>
      </c>
      <c r="T2315" t="n">
        <v>5</v>
      </c>
    </row>
    <row r="2316" spans="1:20">
      <c r="A2316" s="1" t="n">
        <v>38868</v>
      </c>
      <c r="B2316" t="s">
        <v>345</v>
      </c>
      <c r="C2316" t="n">
        <v>6</v>
      </c>
      <c r="D2316" t="n">
        <v>20</v>
      </c>
      <c r="E2316" t="s">
        <v>249</v>
      </c>
      <c r="F2316" t="n">
        <v>3201</v>
      </c>
      <c r="G2316" t="s">
        <v>250</v>
      </c>
      <c r="H2316" t="s">
        <v>251</v>
      </c>
      <c r="I2316" t="n">
        <v>5</v>
      </c>
      <c r="J2316" t="n">
        <v>945</v>
      </c>
      <c r="K2316" t="s">
        <v>304</v>
      </c>
      <c r="L2316" t="n">
        <v>434</v>
      </c>
      <c r="M2316" t="n">
        <v>0.07000000000000001</v>
      </c>
      <c r="N2316" t="n">
        <v>36.5</v>
      </c>
      <c r="O2316" t="s">
        <v>345</v>
      </c>
      <c r="P2316" t="s">
        <v>370</v>
      </c>
      <c r="Q2316" t="s">
        <v>370</v>
      </c>
      <c r="R2316" t="s">
        <v>255</v>
      </c>
      <c r="S2316" t="s">
        <v>251</v>
      </c>
      <c r="T2316" t="n">
        <v>5</v>
      </c>
    </row>
    <row r="2317" spans="1:20">
      <c r="A2317" s="1" t="n">
        <v>38868</v>
      </c>
      <c r="B2317" t="s">
        <v>345</v>
      </c>
      <c r="C2317" t="n">
        <v>7</v>
      </c>
      <c r="D2317" t="n">
        <v>20</v>
      </c>
      <c r="E2317" t="s">
        <v>249</v>
      </c>
      <c r="F2317" t="n">
        <v>3201</v>
      </c>
      <c r="G2317" t="s">
        <v>250</v>
      </c>
      <c r="H2317" t="s">
        <v>251</v>
      </c>
      <c r="I2317" t="n">
        <v>5</v>
      </c>
      <c r="J2317" t="n">
        <v>945</v>
      </c>
      <c r="K2317" t="s">
        <v>304</v>
      </c>
      <c r="L2317" t="n">
        <v>191</v>
      </c>
      <c r="M2317" t="n">
        <v>0.06</v>
      </c>
      <c r="N2317" t="n">
        <v>36.7</v>
      </c>
      <c r="O2317" t="s">
        <v>345</v>
      </c>
      <c r="P2317" t="s">
        <v>370</v>
      </c>
      <c r="Q2317" t="s">
        <v>370</v>
      </c>
      <c r="R2317" t="s">
        <v>255</v>
      </c>
      <c r="S2317" t="s">
        <v>251</v>
      </c>
      <c r="T2317" t="n">
        <v>5</v>
      </c>
    </row>
    <row r="2318" spans="1:20">
      <c r="A2318" s="1" t="n">
        <v>38868</v>
      </c>
      <c r="B2318" t="s">
        <v>345</v>
      </c>
      <c r="C2318" t="n">
        <v>8</v>
      </c>
      <c r="D2318" t="n">
        <v>20</v>
      </c>
      <c r="E2318" t="s">
        <v>249</v>
      </c>
      <c r="F2318" t="n">
        <v>3201</v>
      </c>
      <c r="G2318" t="s">
        <v>250</v>
      </c>
      <c r="H2318" t="s">
        <v>251</v>
      </c>
      <c r="I2318" t="n">
        <v>5</v>
      </c>
      <c r="J2318" t="n">
        <v>945</v>
      </c>
      <c r="K2318" t="s">
        <v>304</v>
      </c>
      <c r="L2318" t="n">
        <v>294</v>
      </c>
      <c r="M2318" t="n">
        <v>0.02</v>
      </c>
      <c r="N2318" t="n">
        <v>40.9</v>
      </c>
      <c r="O2318" t="s">
        <v>345</v>
      </c>
      <c r="P2318" t="s">
        <v>370</v>
      </c>
      <c r="Q2318" t="s">
        <v>370</v>
      </c>
      <c r="R2318" t="s">
        <v>255</v>
      </c>
      <c r="S2318" t="s">
        <v>251</v>
      </c>
      <c r="T2318" t="n">
        <v>5</v>
      </c>
    </row>
    <row r="2319" spans="1:20">
      <c r="A2319" s="1" t="n">
        <v>38868</v>
      </c>
      <c r="B2319" t="s">
        <v>372</v>
      </c>
      <c r="C2319" t="n">
        <v>2</v>
      </c>
      <c r="D2319" t="n">
        <v>141</v>
      </c>
      <c r="E2319" t="s">
        <v>373</v>
      </c>
      <c r="F2319" t="n">
        <v>3201</v>
      </c>
      <c r="G2319" t="s">
        <v>250</v>
      </c>
      <c r="H2319" t="s">
        <v>251</v>
      </c>
      <c r="I2319" t="n">
        <v>5</v>
      </c>
      <c r="J2319" t="n">
        <v>330</v>
      </c>
      <c r="K2319" t="s">
        <v>374</v>
      </c>
      <c r="L2319" t="n">
        <v>90</v>
      </c>
      <c r="M2319" t="n">
        <v>0</v>
      </c>
      <c r="N2319" t="n">
        <v>0</v>
      </c>
      <c r="O2319" t="s">
        <v>375</v>
      </c>
      <c r="P2319" t="s">
        <v>376</v>
      </c>
      <c r="Q2319" t="s">
        <v>376</v>
      </c>
      <c r="R2319" t="s">
        <v>255</v>
      </c>
      <c r="S2319" t="s">
        <v>251</v>
      </c>
      <c r="T2319" t="n">
        <v>5</v>
      </c>
    </row>
    <row r="2320" spans="1:20">
      <c r="A2320" s="1" t="n">
        <v>38868</v>
      </c>
      <c r="B2320" t="s">
        <v>364</v>
      </c>
      <c r="C2320" t="n">
        <v>1</v>
      </c>
      <c r="D2320" t="n">
        <v>231</v>
      </c>
      <c r="E2320" t="s">
        <v>365</v>
      </c>
      <c r="F2320" t="n">
        <v>3204</v>
      </c>
      <c r="G2320" t="s">
        <v>367</v>
      </c>
      <c r="H2320" t="s">
        <v>251</v>
      </c>
      <c r="I2320" t="n">
        <v>5</v>
      </c>
      <c r="J2320" t="n">
        <v>670</v>
      </c>
      <c r="K2320" t="s">
        <v>359</v>
      </c>
      <c r="L2320" t="n">
        <v>11</v>
      </c>
      <c r="M2320" t="n">
        <v>0</v>
      </c>
      <c r="N2320" t="n">
        <v>0</v>
      </c>
    </row>
    <row r="2321" spans="1:20">
      <c r="A2321" s="1" t="n">
        <v>38868</v>
      </c>
      <c r="B2321" t="s">
        <v>347</v>
      </c>
      <c r="C2321" t="n">
        <v>6</v>
      </c>
      <c r="D2321" t="n">
        <v>20</v>
      </c>
      <c r="E2321" t="s">
        <v>249</v>
      </c>
      <c r="F2321" t="n">
        <v>3201</v>
      </c>
      <c r="G2321" t="s">
        <v>250</v>
      </c>
      <c r="H2321" t="s">
        <v>251</v>
      </c>
      <c r="I2321" t="n">
        <v>5</v>
      </c>
      <c r="J2321" t="n">
        <v>232</v>
      </c>
      <c r="K2321" t="s">
        <v>288</v>
      </c>
      <c r="L2321" t="n">
        <v>301</v>
      </c>
      <c r="M2321" t="n">
        <v>0.08</v>
      </c>
      <c r="N2321" t="n">
        <v>38.1</v>
      </c>
      <c r="O2321" t="s">
        <v>347</v>
      </c>
      <c r="P2321" t="s">
        <v>275</v>
      </c>
      <c r="Q2321" t="s">
        <v>275</v>
      </c>
      <c r="R2321" t="s">
        <v>255</v>
      </c>
      <c r="S2321" t="s">
        <v>251</v>
      </c>
      <c r="T2321" t="n">
        <v>5</v>
      </c>
    </row>
    <row r="2322" spans="1:20">
      <c r="A2322" s="1" t="n">
        <v>38868</v>
      </c>
      <c r="B2322" t="s">
        <v>347</v>
      </c>
      <c r="C2322" t="n">
        <v>1</v>
      </c>
      <c r="D2322" t="n">
        <v>20</v>
      </c>
      <c r="E2322" t="s">
        <v>249</v>
      </c>
      <c r="F2322" t="n">
        <v>3201</v>
      </c>
      <c r="G2322" t="s">
        <v>250</v>
      </c>
      <c r="H2322" t="s">
        <v>251</v>
      </c>
      <c r="I2322" t="n">
        <v>5</v>
      </c>
      <c r="J2322" t="n">
        <v>458</v>
      </c>
      <c r="K2322" t="s">
        <v>252</v>
      </c>
      <c r="L2322" t="n">
        <v>135</v>
      </c>
      <c r="M2322" t="n">
        <v>0.23</v>
      </c>
      <c r="N2322" t="n">
        <v>20</v>
      </c>
      <c r="O2322" t="s">
        <v>347</v>
      </c>
      <c r="P2322" t="s">
        <v>275</v>
      </c>
      <c r="Q2322" t="s">
        <v>275</v>
      </c>
      <c r="R2322" t="s">
        <v>255</v>
      </c>
      <c r="S2322" t="s">
        <v>251</v>
      </c>
      <c r="T2322" t="n">
        <v>5</v>
      </c>
    </row>
    <row r="2323" spans="1:20">
      <c r="A2323" s="1" t="n">
        <v>38868</v>
      </c>
      <c r="B2323" t="s">
        <v>347</v>
      </c>
      <c r="C2323" t="n">
        <v>5</v>
      </c>
      <c r="D2323" t="n">
        <v>20</v>
      </c>
      <c r="E2323" t="s">
        <v>249</v>
      </c>
      <c r="F2323" t="n">
        <v>3201</v>
      </c>
      <c r="G2323" t="s">
        <v>250</v>
      </c>
      <c r="H2323" t="s">
        <v>251</v>
      </c>
      <c r="I2323" t="n">
        <v>5</v>
      </c>
      <c r="J2323" t="n">
        <v>458</v>
      </c>
      <c r="K2323" t="s">
        <v>252</v>
      </c>
      <c r="L2323" t="n">
        <v>337</v>
      </c>
      <c r="M2323" t="n">
        <v>0.23</v>
      </c>
      <c r="N2323" t="n">
        <v>21.4</v>
      </c>
      <c r="O2323" t="s">
        <v>347</v>
      </c>
      <c r="P2323" t="s">
        <v>275</v>
      </c>
      <c r="Q2323" t="s">
        <v>275</v>
      </c>
      <c r="R2323" t="s">
        <v>255</v>
      </c>
      <c r="S2323" t="s">
        <v>251</v>
      </c>
      <c r="T2323" t="n">
        <v>5</v>
      </c>
    </row>
    <row r="2324" spans="1:20">
      <c r="A2324" s="1" t="n">
        <v>38868</v>
      </c>
      <c r="B2324" t="s">
        <v>347</v>
      </c>
      <c r="C2324" t="n">
        <v>3</v>
      </c>
      <c r="D2324" t="n">
        <v>20</v>
      </c>
      <c r="E2324" t="s">
        <v>249</v>
      </c>
      <c r="F2324" t="n">
        <v>3201</v>
      </c>
      <c r="G2324" t="s">
        <v>250</v>
      </c>
      <c r="H2324" t="s">
        <v>251</v>
      </c>
      <c r="I2324" t="n">
        <v>5</v>
      </c>
      <c r="J2324" t="n">
        <v>670</v>
      </c>
      <c r="K2324" t="s">
        <v>359</v>
      </c>
      <c r="L2324" t="n">
        <v>956</v>
      </c>
      <c r="M2324" t="n">
        <v>0.1</v>
      </c>
      <c r="N2324" t="n">
        <v>38.8</v>
      </c>
      <c r="O2324" t="s">
        <v>347</v>
      </c>
      <c r="P2324" t="s">
        <v>275</v>
      </c>
      <c r="Q2324" t="s">
        <v>275</v>
      </c>
      <c r="R2324" t="s">
        <v>255</v>
      </c>
      <c r="S2324" t="s">
        <v>251</v>
      </c>
      <c r="T2324" t="n">
        <v>5</v>
      </c>
    </row>
    <row r="2325" spans="1:20">
      <c r="A2325" s="1" t="n">
        <v>38868</v>
      </c>
      <c r="B2325" t="s">
        <v>347</v>
      </c>
      <c r="C2325" t="n">
        <v>4</v>
      </c>
      <c r="D2325" t="n">
        <v>20</v>
      </c>
      <c r="E2325" t="s">
        <v>249</v>
      </c>
      <c r="F2325" t="n">
        <v>3201</v>
      </c>
      <c r="G2325" t="s">
        <v>250</v>
      </c>
      <c r="H2325" t="s">
        <v>251</v>
      </c>
      <c r="I2325" t="n">
        <v>5</v>
      </c>
      <c r="J2325" t="n">
        <v>785</v>
      </c>
      <c r="K2325" t="s">
        <v>281</v>
      </c>
      <c r="L2325" t="n">
        <v>1000</v>
      </c>
      <c r="M2325" t="n">
        <v>1.11</v>
      </c>
      <c r="N2325" t="n">
        <v>39</v>
      </c>
      <c r="O2325" t="s">
        <v>347</v>
      </c>
      <c r="P2325" t="s">
        <v>275</v>
      </c>
      <c r="Q2325" t="s">
        <v>275</v>
      </c>
      <c r="R2325" t="s">
        <v>255</v>
      </c>
      <c r="S2325" t="s">
        <v>251</v>
      </c>
      <c r="T2325" t="n">
        <v>5</v>
      </c>
    </row>
    <row r="2326" spans="1:20">
      <c r="A2326" s="1" t="n">
        <v>38868</v>
      </c>
      <c r="B2326" t="s">
        <v>347</v>
      </c>
      <c r="C2326" t="n">
        <v>2</v>
      </c>
      <c r="D2326" t="n">
        <v>20</v>
      </c>
      <c r="E2326" t="s">
        <v>249</v>
      </c>
      <c r="F2326" t="n">
        <v>3201</v>
      </c>
      <c r="G2326" t="s">
        <v>250</v>
      </c>
      <c r="H2326" t="s">
        <v>251</v>
      </c>
      <c r="I2326" t="n">
        <v>5</v>
      </c>
      <c r="J2326" t="n">
        <v>232</v>
      </c>
      <c r="K2326" t="s">
        <v>288</v>
      </c>
      <c r="L2326" t="n">
        <v>128</v>
      </c>
      <c r="M2326" t="n">
        <v>0.07000000000000001</v>
      </c>
      <c r="N2326" t="n">
        <v>37.1</v>
      </c>
      <c r="O2326" t="s">
        <v>347</v>
      </c>
      <c r="P2326" t="s">
        <v>275</v>
      </c>
      <c r="Q2326" t="s">
        <v>275</v>
      </c>
      <c r="R2326" t="s">
        <v>255</v>
      </c>
      <c r="S2326" t="s">
        <v>251</v>
      </c>
      <c r="T2326" t="n">
        <v>5</v>
      </c>
    </row>
    <row r="2327" spans="1:20">
      <c r="A2327" s="1" t="n">
        <v>38898</v>
      </c>
      <c r="B2327" t="s">
        <v>345</v>
      </c>
      <c r="C2327" t="n">
        <v>165</v>
      </c>
      <c r="D2327" t="n">
        <v>20</v>
      </c>
      <c r="E2327" t="s">
        <v>249</v>
      </c>
      <c r="F2327" t="n">
        <v>3201</v>
      </c>
      <c r="G2327" t="s">
        <v>250</v>
      </c>
      <c r="H2327" t="s">
        <v>251</v>
      </c>
      <c r="I2327" t="n">
        <v>5</v>
      </c>
      <c r="J2327" t="n">
        <v>945</v>
      </c>
      <c r="K2327" t="s">
        <v>304</v>
      </c>
      <c r="L2327" t="n">
        <v>288</v>
      </c>
      <c r="M2327" t="n">
        <v>0.07000000000000001</v>
      </c>
      <c r="N2327" t="n">
        <v>36.2</v>
      </c>
      <c r="O2327" t="s">
        <v>345</v>
      </c>
      <c r="P2327" t="s">
        <v>370</v>
      </c>
      <c r="Q2327" t="s">
        <v>370</v>
      </c>
      <c r="R2327" t="s">
        <v>255</v>
      </c>
      <c r="S2327" t="s">
        <v>251</v>
      </c>
      <c r="T2327" t="n">
        <v>5</v>
      </c>
    </row>
    <row r="2328" spans="1:20">
      <c r="A2328" s="1" t="n">
        <v>38898</v>
      </c>
      <c r="B2328" t="s">
        <v>345</v>
      </c>
      <c r="C2328" t="n">
        <v>166</v>
      </c>
      <c r="D2328" t="n">
        <v>20</v>
      </c>
      <c r="E2328" t="s">
        <v>249</v>
      </c>
      <c r="F2328" t="n">
        <v>3201</v>
      </c>
      <c r="G2328" t="s">
        <v>250</v>
      </c>
      <c r="H2328" t="s">
        <v>251</v>
      </c>
      <c r="I2328" t="n">
        <v>5</v>
      </c>
      <c r="J2328" t="n">
        <v>945</v>
      </c>
      <c r="K2328" t="s">
        <v>304</v>
      </c>
      <c r="L2328" t="n">
        <v>326</v>
      </c>
      <c r="M2328" t="n">
        <v>0.02</v>
      </c>
      <c r="N2328" t="n">
        <v>40.7</v>
      </c>
      <c r="O2328" t="s">
        <v>345</v>
      </c>
      <c r="P2328" t="s">
        <v>370</v>
      </c>
      <c r="Q2328" t="s">
        <v>370</v>
      </c>
      <c r="R2328" t="s">
        <v>255</v>
      </c>
      <c r="S2328" t="s">
        <v>251</v>
      </c>
      <c r="T2328" t="n">
        <v>5</v>
      </c>
    </row>
    <row r="2329" spans="1:20">
      <c r="A2329" s="1" t="n">
        <v>38898</v>
      </c>
      <c r="B2329" t="s">
        <v>345</v>
      </c>
      <c r="C2329" t="n">
        <v>167</v>
      </c>
      <c r="D2329" t="n">
        <v>20</v>
      </c>
      <c r="E2329" t="s">
        <v>249</v>
      </c>
      <c r="F2329" t="n">
        <v>3201</v>
      </c>
      <c r="G2329" t="s">
        <v>250</v>
      </c>
      <c r="H2329" t="s">
        <v>251</v>
      </c>
      <c r="I2329" t="n">
        <v>5</v>
      </c>
      <c r="J2329" t="n">
        <v>945</v>
      </c>
      <c r="K2329" t="s">
        <v>304</v>
      </c>
      <c r="L2329" t="n">
        <v>354</v>
      </c>
      <c r="M2329" t="n">
        <v>0.06</v>
      </c>
      <c r="N2329" t="n">
        <v>36.4</v>
      </c>
      <c r="O2329" t="s">
        <v>345</v>
      </c>
      <c r="P2329" t="s">
        <v>370</v>
      </c>
      <c r="Q2329" t="s">
        <v>370</v>
      </c>
      <c r="R2329" t="s">
        <v>255</v>
      </c>
      <c r="S2329" t="s">
        <v>251</v>
      </c>
      <c r="T2329" t="n">
        <v>5</v>
      </c>
    </row>
    <row r="2330" spans="1:20">
      <c r="A2330" s="1" t="n">
        <v>38898</v>
      </c>
      <c r="B2330" t="s">
        <v>345</v>
      </c>
      <c r="C2330" t="n">
        <v>168</v>
      </c>
      <c r="D2330" t="n">
        <v>20</v>
      </c>
      <c r="E2330" t="s">
        <v>249</v>
      </c>
      <c r="F2330" t="n">
        <v>3201</v>
      </c>
      <c r="G2330" t="s">
        <v>250</v>
      </c>
      <c r="H2330" t="s">
        <v>251</v>
      </c>
      <c r="I2330" t="n">
        <v>5</v>
      </c>
      <c r="J2330" t="n">
        <v>945</v>
      </c>
      <c r="K2330" t="s">
        <v>304</v>
      </c>
      <c r="L2330" t="n">
        <v>360</v>
      </c>
      <c r="M2330" t="n">
        <v>0.06</v>
      </c>
      <c r="N2330" t="n">
        <v>36.6</v>
      </c>
      <c r="O2330" t="s">
        <v>345</v>
      </c>
      <c r="P2330" t="s">
        <v>370</v>
      </c>
      <c r="Q2330" t="s">
        <v>370</v>
      </c>
      <c r="R2330" t="s">
        <v>255</v>
      </c>
      <c r="S2330" t="s">
        <v>251</v>
      </c>
      <c r="T2330" t="n">
        <v>5</v>
      </c>
    </row>
    <row r="2331" spans="1:20">
      <c r="A2331" s="1" t="n">
        <v>38898</v>
      </c>
      <c r="B2331" t="s">
        <v>345</v>
      </c>
      <c r="C2331" t="n">
        <v>169</v>
      </c>
      <c r="D2331" t="n">
        <v>20</v>
      </c>
      <c r="E2331" t="s">
        <v>249</v>
      </c>
      <c r="F2331" t="n">
        <v>3201</v>
      </c>
      <c r="G2331" t="s">
        <v>250</v>
      </c>
      <c r="H2331" t="s">
        <v>251</v>
      </c>
      <c r="I2331" t="n">
        <v>5</v>
      </c>
      <c r="J2331" t="n">
        <v>945</v>
      </c>
      <c r="K2331" t="s">
        <v>304</v>
      </c>
      <c r="L2331" t="n">
        <v>416</v>
      </c>
      <c r="M2331" t="n">
        <v>0.08</v>
      </c>
      <c r="N2331" t="n">
        <v>35.9</v>
      </c>
      <c r="O2331" t="s">
        <v>345</v>
      </c>
      <c r="P2331" t="s">
        <v>370</v>
      </c>
      <c r="Q2331" t="s">
        <v>370</v>
      </c>
      <c r="R2331" t="s">
        <v>255</v>
      </c>
      <c r="S2331" t="s">
        <v>251</v>
      </c>
      <c r="T2331" t="n">
        <v>5</v>
      </c>
    </row>
    <row r="2332" spans="1:20">
      <c r="A2332" s="1" t="n">
        <v>38898</v>
      </c>
      <c r="B2332" t="s">
        <v>345</v>
      </c>
      <c r="C2332" t="n">
        <v>189</v>
      </c>
      <c r="D2332" t="n">
        <v>138</v>
      </c>
      <c r="E2332" t="s">
        <v>355</v>
      </c>
      <c r="F2332" t="n">
        <v>3201</v>
      </c>
      <c r="G2332" t="s">
        <v>250</v>
      </c>
      <c r="H2332" t="s">
        <v>251</v>
      </c>
      <c r="I2332" t="n">
        <v>5</v>
      </c>
      <c r="K2332" t="s">
        <v>361</v>
      </c>
      <c r="L2332" t="n">
        <v>142</v>
      </c>
      <c r="M2332" t="n">
        <v>0</v>
      </c>
      <c r="N2332" t="n">
        <v>0</v>
      </c>
      <c r="O2332" t="s">
        <v>345</v>
      </c>
      <c r="P2332" t="s">
        <v>254</v>
      </c>
      <c r="Q2332" t="s">
        <v>254</v>
      </c>
      <c r="R2332" t="s">
        <v>255</v>
      </c>
      <c r="S2332" t="s">
        <v>251</v>
      </c>
      <c r="T2332" t="n">
        <v>5</v>
      </c>
    </row>
    <row r="2333" spans="1:20">
      <c r="A2333" s="1" t="n">
        <v>38898</v>
      </c>
      <c r="B2333" t="s">
        <v>345</v>
      </c>
      <c r="C2333" t="n">
        <v>192</v>
      </c>
      <c r="D2333" t="n">
        <v>141</v>
      </c>
      <c r="E2333" t="s">
        <v>373</v>
      </c>
      <c r="F2333" t="n">
        <v>3201</v>
      </c>
      <c r="G2333" t="s">
        <v>250</v>
      </c>
      <c r="H2333" t="s">
        <v>251</v>
      </c>
      <c r="I2333" t="n">
        <v>5</v>
      </c>
      <c r="J2333" t="n">
        <v>887</v>
      </c>
      <c r="K2333" t="s">
        <v>294</v>
      </c>
      <c r="L2333" t="n">
        <v>25</v>
      </c>
      <c r="M2333" t="n">
        <v>0</v>
      </c>
      <c r="N2333" t="n">
        <v>0</v>
      </c>
      <c r="O2333" t="s">
        <v>345</v>
      </c>
      <c r="P2333" t="s">
        <v>254</v>
      </c>
      <c r="Q2333" t="s">
        <v>254</v>
      </c>
      <c r="R2333" t="s">
        <v>255</v>
      </c>
      <c r="S2333" t="s">
        <v>251</v>
      </c>
      <c r="T2333" t="n">
        <v>5</v>
      </c>
    </row>
    <row r="2334" spans="1:20">
      <c r="A2334" s="1" t="n">
        <v>38898</v>
      </c>
      <c r="B2334" t="s">
        <v>345</v>
      </c>
      <c r="C2334" t="n">
        <v>193</v>
      </c>
      <c r="D2334" t="n">
        <v>141</v>
      </c>
      <c r="E2334" t="s">
        <v>373</v>
      </c>
      <c r="F2334" t="n">
        <v>3201</v>
      </c>
      <c r="G2334" t="s">
        <v>250</v>
      </c>
      <c r="H2334" t="s">
        <v>251</v>
      </c>
      <c r="I2334" t="n">
        <v>5</v>
      </c>
      <c r="J2334" t="n">
        <v>887</v>
      </c>
      <c r="K2334" t="s">
        <v>294</v>
      </c>
      <c r="L2334" t="n">
        <v>58</v>
      </c>
      <c r="M2334" t="n">
        <v>0</v>
      </c>
      <c r="N2334" t="n">
        <v>0</v>
      </c>
      <c r="O2334" t="s">
        <v>345</v>
      </c>
      <c r="P2334" t="s">
        <v>254</v>
      </c>
      <c r="Q2334" t="s">
        <v>254</v>
      </c>
      <c r="R2334" t="s">
        <v>255</v>
      </c>
      <c r="S2334" t="s">
        <v>251</v>
      </c>
      <c r="T2334" t="n">
        <v>5</v>
      </c>
    </row>
    <row r="2335" spans="1:20">
      <c r="A2335" s="1" t="n">
        <v>38898</v>
      </c>
      <c r="B2335" t="s">
        <v>345</v>
      </c>
      <c r="C2335" t="n">
        <v>109</v>
      </c>
      <c r="D2335" t="n">
        <v>20</v>
      </c>
      <c r="E2335" t="s">
        <v>249</v>
      </c>
      <c r="F2335" t="n">
        <v>3201</v>
      </c>
      <c r="G2335" t="s">
        <v>250</v>
      </c>
      <c r="H2335" t="s">
        <v>251</v>
      </c>
      <c r="I2335" t="n">
        <v>5</v>
      </c>
      <c r="J2335" t="n">
        <v>280</v>
      </c>
      <c r="K2335" t="s">
        <v>273</v>
      </c>
      <c r="L2335" t="n">
        <v>149</v>
      </c>
      <c r="M2335" t="n">
        <v>0.28</v>
      </c>
      <c r="N2335" t="n">
        <v>16.1</v>
      </c>
      <c r="O2335" t="s">
        <v>345</v>
      </c>
      <c r="P2335" t="s">
        <v>370</v>
      </c>
      <c r="Q2335" t="s">
        <v>370</v>
      </c>
      <c r="R2335" t="s">
        <v>255</v>
      </c>
      <c r="S2335" t="s">
        <v>251</v>
      </c>
      <c r="T2335" t="n">
        <v>5</v>
      </c>
    </row>
    <row r="2336" spans="1:20">
      <c r="A2336" s="1" t="n">
        <v>38898</v>
      </c>
      <c r="B2336" t="s">
        <v>364</v>
      </c>
      <c r="C2336" t="n">
        <v>1</v>
      </c>
      <c r="D2336" t="n">
        <v>231</v>
      </c>
      <c r="E2336" t="s">
        <v>365</v>
      </c>
      <c r="F2336" t="n">
        <v>3202</v>
      </c>
      <c r="G2336" t="s">
        <v>297</v>
      </c>
      <c r="H2336" t="s">
        <v>251</v>
      </c>
      <c r="I2336" t="n">
        <v>5</v>
      </c>
      <c r="J2336" t="n">
        <v>670</v>
      </c>
      <c r="K2336" t="s">
        <v>359</v>
      </c>
      <c r="L2336" t="n">
        <v>20</v>
      </c>
      <c r="M2336" t="n">
        <v>0</v>
      </c>
      <c r="N2336" t="n">
        <v>0</v>
      </c>
    </row>
    <row r="2337" spans="1:20">
      <c r="A2337" s="1" t="n">
        <v>38898</v>
      </c>
      <c r="B2337" t="s">
        <v>364</v>
      </c>
      <c r="C2337" t="n">
        <v>2</v>
      </c>
      <c r="D2337" t="n">
        <v>231</v>
      </c>
      <c r="E2337" t="s">
        <v>365</v>
      </c>
      <c r="F2337" t="n">
        <v>3203</v>
      </c>
      <c r="G2337" t="s">
        <v>366</v>
      </c>
      <c r="H2337" t="s">
        <v>251</v>
      </c>
      <c r="I2337" t="n">
        <v>5</v>
      </c>
      <c r="J2337" t="n">
        <v>670</v>
      </c>
      <c r="K2337" t="s">
        <v>359</v>
      </c>
      <c r="L2337" t="n">
        <v>14</v>
      </c>
      <c r="M2337" t="n">
        <v>0</v>
      </c>
      <c r="N2337" t="n">
        <v>0</v>
      </c>
    </row>
    <row r="2338" spans="1:20">
      <c r="A2338" s="1" t="n">
        <v>38898</v>
      </c>
      <c r="B2338" t="s">
        <v>348</v>
      </c>
      <c r="C2338" t="n">
        <v>1</v>
      </c>
      <c r="D2338" t="n">
        <v>215</v>
      </c>
      <c r="E2338" t="s">
        <v>256</v>
      </c>
      <c r="F2338" t="n">
        <v>3201</v>
      </c>
      <c r="G2338" t="s">
        <v>250</v>
      </c>
      <c r="H2338" t="s">
        <v>251</v>
      </c>
      <c r="I2338" t="n">
        <v>5</v>
      </c>
      <c r="K2338" t="s">
        <v>361</v>
      </c>
      <c r="L2338" t="n">
        <v>312</v>
      </c>
      <c r="M2338" t="n">
        <v>0</v>
      </c>
      <c r="N2338" t="n">
        <v>0</v>
      </c>
    </row>
    <row r="2339" spans="1:20">
      <c r="A2339" s="1" t="n">
        <v>38898</v>
      </c>
      <c r="B2339" t="s">
        <v>379</v>
      </c>
      <c r="C2339" t="n">
        <v>8</v>
      </c>
      <c r="D2339" t="n">
        <v>141</v>
      </c>
      <c r="E2339" t="s">
        <v>373</v>
      </c>
      <c r="F2339" t="n">
        <v>3201</v>
      </c>
      <c r="G2339" t="s">
        <v>250</v>
      </c>
      <c r="H2339" t="s">
        <v>251</v>
      </c>
      <c r="I2339" t="n">
        <v>5</v>
      </c>
      <c r="J2339" t="n">
        <v>887</v>
      </c>
      <c r="K2339" t="s">
        <v>294</v>
      </c>
      <c r="L2339" t="n">
        <v>58</v>
      </c>
      <c r="M2339" t="n">
        <v>0</v>
      </c>
      <c r="N2339" t="n">
        <v>0</v>
      </c>
      <c r="O2339" t="s">
        <v>345</v>
      </c>
      <c r="P2339" t="s">
        <v>254</v>
      </c>
      <c r="Q2339" t="s">
        <v>254</v>
      </c>
      <c r="R2339" t="s">
        <v>255</v>
      </c>
      <c r="S2339" t="s">
        <v>251</v>
      </c>
      <c r="T2339" t="n">
        <v>5</v>
      </c>
    </row>
    <row r="2340" spans="1:20">
      <c r="A2340" s="1" t="n">
        <v>38898</v>
      </c>
      <c r="B2340" t="s">
        <v>379</v>
      </c>
      <c r="C2340" t="n">
        <v>9</v>
      </c>
      <c r="D2340" t="n">
        <v>141</v>
      </c>
      <c r="E2340" t="s">
        <v>373</v>
      </c>
      <c r="F2340" t="n">
        <v>3203</v>
      </c>
      <c r="G2340" t="s">
        <v>366</v>
      </c>
      <c r="H2340" t="s">
        <v>251</v>
      </c>
      <c r="I2340" t="n">
        <v>5</v>
      </c>
      <c r="J2340" t="n">
        <v>887</v>
      </c>
      <c r="K2340" t="s">
        <v>294</v>
      </c>
      <c r="L2340" t="n">
        <v>25</v>
      </c>
      <c r="M2340" t="n">
        <v>0</v>
      </c>
      <c r="N2340" t="n">
        <v>0</v>
      </c>
      <c r="O2340" t="s">
        <v>345</v>
      </c>
      <c r="P2340" t="s">
        <v>380</v>
      </c>
      <c r="Q2340" t="s">
        <v>380</v>
      </c>
      <c r="R2340" t="s">
        <v>255</v>
      </c>
      <c r="S2340" t="s">
        <v>251</v>
      </c>
      <c r="T2340" t="n">
        <v>5</v>
      </c>
    </row>
    <row r="2341" spans="1:20">
      <c r="A2341" s="1" t="n">
        <v>38898</v>
      </c>
      <c r="B2341" t="s">
        <v>347</v>
      </c>
      <c r="C2341" t="n">
        <v>1</v>
      </c>
      <c r="D2341" t="n">
        <v>20</v>
      </c>
      <c r="E2341" t="s">
        <v>249</v>
      </c>
      <c r="F2341" t="n">
        <v>3201</v>
      </c>
      <c r="G2341" t="s">
        <v>250</v>
      </c>
      <c r="H2341" t="s">
        <v>251</v>
      </c>
      <c r="I2341" t="n">
        <v>5</v>
      </c>
      <c r="J2341" t="n">
        <v>232</v>
      </c>
      <c r="K2341" t="s">
        <v>288</v>
      </c>
      <c r="L2341" t="n">
        <v>74</v>
      </c>
      <c r="M2341" t="n">
        <v>0.08</v>
      </c>
      <c r="N2341" t="n">
        <v>38.1</v>
      </c>
      <c r="O2341" t="s">
        <v>381</v>
      </c>
      <c r="P2341" t="s">
        <v>382</v>
      </c>
      <c r="Q2341" t="s">
        <v>382</v>
      </c>
      <c r="R2341" t="s">
        <v>383</v>
      </c>
      <c r="S2341" t="s">
        <v>384</v>
      </c>
      <c r="T2341" t="n">
        <v>5</v>
      </c>
    </row>
    <row r="2342" spans="1:20">
      <c r="A2342" s="1" t="n">
        <v>38898</v>
      </c>
      <c r="B2342" t="s">
        <v>347</v>
      </c>
      <c r="C2342" t="n">
        <v>6</v>
      </c>
      <c r="D2342" t="n">
        <v>20</v>
      </c>
      <c r="E2342" t="s">
        <v>249</v>
      </c>
      <c r="F2342" t="n">
        <v>3201</v>
      </c>
      <c r="G2342" t="s">
        <v>250</v>
      </c>
      <c r="H2342" t="s">
        <v>251</v>
      </c>
      <c r="I2342" t="n">
        <v>5</v>
      </c>
      <c r="J2342" t="n">
        <v>232</v>
      </c>
      <c r="K2342" t="s">
        <v>288</v>
      </c>
      <c r="L2342" t="n">
        <v>248</v>
      </c>
      <c r="M2342" t="n">
        <v>0.06</v>
      </c>
      <c r="N2342" t="n">
        <v>41.5</v>
      </c>
      <c r="O2342" t="s">
        <v>381</v>
      </c>
      <c r="P2342" t="s">
        <v>382</v>
      </c>
      <c r="Q2342" t="s">
        <v>382</v>
      </c>
      <c r="R2342" t="s">
        <v>383</v>
      </c>
      <c r="S2342" t="s">
        <v>384</v>
      </c>
      <c r="T2342" t="n">
        <v>5</v>
      </c>
    </row>
    <row r="2343" spans="1:20">
      <c r="A2343" s="1" t="n">
        <v>38898</v>
      </c>
      <c r="B2343" t="s">
        <v>347</v>
      </c>
      <c r="C2343" t="n">
        <v>3</v>
      </c>
      <c r="D2343" t="n">
        <v>20</v>
      </c>
      <c r="E2343" t="s">
        <v>249</v>
      </c>
      <c r="F2343" t="n">
        <v>3201</v>
      </c>
      <c r="G2343" t="s">
        <v>250</v>
      </c>
      <c r="H2343" t="s">
        <v>251</v>
      </c>
      <c r="I2343" t="n">
        <v>5</v>
      </c>
      <c r="J2343" t="n">
        <v>325</v>
      </c>
      <c r="K2343" t="s">
        <v>287</v>
      </c>
      <c r="L2343" t="n">
        <v>246</v>
      </c>
      <c r="M2343" t="n">
        <v>1.6</v>
      </c>
      <c r="N2343" t="n">
        <v>23.5</v>
      </c>
      <c r="O2343" t="s">
        <v>381</v>
      </c>
      <c r="P2343" t="s">
        <v>382</v>
      </c>
      <c r="Q2343" t="s">
        <v>382</v>
      </c>
      <c r="R2343" t="s">
        <v>383</v>
      </c>
      <c r="S2343" t="s">
        <v>384</v>
      </c>
      <c r="T2343" t="n">
        <v>5</v>
      </c>
    </row>
    <row r="2344" spans="1:20">
      <c r="A2344" s="1" t="n">
        <v>38898</v>
      </c>
      <c r="B2344" t="s">
        <v>347</v>
      </c>
      <c r="C2344" t="n">
        <v>2</v>
      </c>
      <c r="D2344" t="n">
        <v>20</v>
      </c>
      <c r="E2344" t="s">
        <v>249</v>
      </c>
      <c r="F2344" t="n">
        <v>3201</v>
      </c>
      <c r="G2344" t="s">
        <v>250</v>
      </c>
      <c r="H2344" t="s">
        <v>251</v>
      </c>
      <c r="I2344" t="n">
        <v>5</v>
      </c>
      <c r="J2344" t="n">
        <v>332</v>
      </c>
      <c r="K2344" t="s">
        <v>371</v>
      </c>
      <c r="L2344" t="n">
        <v>435</v>
      </c>
      <c r="M2344" t="n">
        <v>0.57</v>
      </c>
      <c r="N2344" t="n">
        <v>29.8</v>
      </c>
      <c r="O2344" t="s">
        <v>381</v>
      </c>
      <c r="P2344" t="s">
        <v>382</v>
      </c>
      <c r="Q2344" t="s">
        <v>382</v>
      </c>
      <c r="R2344" t="s">
        <v>383</v>
      </c>
      <c r="S2344" t="s">
        <v>384</v>
      </c>
      <c r="T2344" t="n">
        <v>5</v>
      </c>
    </row>
    <row r="2345" spans="1:20">
      <c r="A2345" s="1" t="n">
        <v>38898</v>
      </c>
      <c r="B2345" t="s">
        <v>347</v>
      </c>
      <c r="C2345" t="n">
        <v>5</v>
      </c>
      <c r="D2345" t="n">
        <v>20</v>
      </c>
      <c r="E2345" t="s">
        <v>249</v>
      </c>
      <c r="F2345" t="n">
        <v>3201</v>
      </c>
      <c r="G2345" t="s">
        <v>250</v>
      </c>
      <c r="H2345" t="s">
        <v>251</v>
      </c>
      <c r="I2345" t="n">
        <v>5</v>
      </c>
      <c r="J2345" t="n">
        <v>458</v>
      </c>
      <c r="K2345" t="s">
        <v>252</v>
      </c>
      <c r="L2345" t="n">
        <v>321</v>
      </c>
      <c r="M2345" t="n">
        <v>0.23</v>
      </c>
      <c r="N2345" t="n">
        <v>20</v>
      </c>
      <c r="O2345" t="s">
        <v>381</v>
      </c>
      <c r="P2345" t="s">
        <v>382</v>
      </c>
      <c r="Q2345" t="s">
        <v>382</v>
      </c>
      <c r="R2345" t="s">
        <v>383</v>
      </c>
      <c r="S2345" t="s">
        <v>384</v>
      </c>
      <c r="T2345" t="n">
        <v>5</v>
      </c>
    </row>
    <row r="2346" spans="1:20">
      <c r="A2346" s="1" t="n">
        <v>38898</v>
      </c>
      <c r="B2346" t="s">
        <v>347</v>
      </c>
      <c r="C2346" t="n">
        <v>4</v>
      </c>
      <c r="D2346" t="n">
        <v>20</v>
      </c>
      <c r="E2346" t="s">
        <v>249</v>
      </c>
      <c r="F2346" t="n">
        <v>3201</v>
      </c>
      <c r="G2346" t="s">
        <v>250</v>
      </c>
      <c r="H2346" t="s">
        <v>251</v>
      </c>
      <c r="I2346" t="n">
        <v>5</v>
      </c>
      <c r="J2346" t="n">
        <v>785</v>
      </c>
      <c r="K2346" t="s">
        <v>281</v>
      </c>
      <c r="L2346" t="n">
        <v>777</v>
      </c>
      <c r="M2346" t="n">
        <v>1.09</v>
      </c>
      <c r="N2346" t="n">
        <v>38</v>
      </c>
      <c r="O2346" t="s">
        <v>381</v>
      </c>
      <c r="P2346" t="s">
        <v>382</v>
      </c>
      <c r="Q2346" t="s">
        <v>382</v>
      </c>
      <c r="R2346" t="s">
        <v>383</v>
      </c>
      <c r="S2346" t="s">
        <v>384</v>
      </c>
      <c r="T2346" t="n">
        <v>5</v>
      </c>
    </row>
    <row r="2347" spans="1:20">
      <c r="A2347" s="1" t="n">
        <v>38929</v>
      </c>
      <c r="B2347" t="s">
        <v>385</v>
      </c>
      <c r="C2347" t="n">
        <v>5</v>
      </c>
      <c r="D2347" t="n">
        <v>141</v>
      </c>
      <c r="E2347" t="s">
        <v>373</v>
      </c>
      <c r="F2347" t="n">
        <v>3201</v>
      </c>
      <c r="G2347" t="s">
        <v>250</v>
      </c>
      <c r="H2347" t="s">
        <v>251</v>
      </c>
      <c r="I2347" t="n">
        <v>5</v>
      </c>
      <c r="J2347" t="n">
        <v>330</v>
      </c>
      <c r="K2347" t="s">
        <v>374</v>
      </c>
      <c r="L2347" t="n">
        <v>57</v>
      </c>
      <c r="M2347" t="n">
        <v>0</v>
      </c>
      <c r="N2347" t="n">
        <v>0</v>
      </c>
      <c r="O2347" t="s">
        <v>345</v>
      </c>
      <c r="P2347" t="s">
        <v>254</v>
      </c>
      <c r="Q2347" t="s">
        <v>254</v>
      </c>
      <c r="R2347" t="s">
        <v>255</v>
      </c>
      <c r="S2347" t="s">
        <v>251</v>
      </c>
      <c r="T2347" t="n">
        <v>5</v>
      </c>
    </row>
    <row r="2348" spans="1:20">
      <c r="A2348" s="1" t="n">
        <v>38929</v>
      </c>
      <c r="B2348" t="s">
        <v>385</v>
      </c>
      <c r="C2348" t="n">
        <v>6</v>
      </c>
      <c r="D2348" t="n">
        <v>141</v>
      </c>
      <c r="E2348" t="s">
        <v>373</v>
      </c>
      <c r="F2348" t="n">
        <v>3201</v>
      </c>
      <c r="G2348" t="s">
        <v>250</v>
      </c>
      <c r="H2348" t="s">
        <v>251</v>
      </c>
      <c r="I2348" t="n">
        <v>5</v>
      </c>
      <c r="J2348" t="n">
        <v>330</v>
      </c>
      <c r="K2348" t="s">
        <v>374</v>
      </c>
      <c r="L2348" t="n">
        <v>38</v>
      </c>
      <c r="M2348" t="n">
        <v>0</v>
      </c>
      <c r="N2348" t="n">
        <v>0</v>
      </c>
      <c r="O2348" t="s">
        <v>347</v>
      </c>
      <c r="P2348" t="s">
        <v>275</v>
      </c>
      <c r="Q2348" t="s">
        <v>275</v>
      </c>
      <c r="R2348" t="s">
        <v>255</v>
      </c>
      <c r="S2348" t="s">
        <v>251</v>
      </c>
      <c r="T2348" t="n">
        <v>5</v>
      </c>
    </row>
    <row r="2349" spans="1:20">
      <c r="A2349" s="1" t="n">
        <v>38929</v>
      </c>
      <c r="B2349" t="s">
        <v>345</v>
      </c>
      <c r="C2349" t="n">
        <v>3</v>
      </c>
      <c r="D2349" t="n">
        <v>20</v>
      </c>
      <c r="E2349" t="s">
        <v>249</v>
      </c>
      <c r="F2349" t="n">
        <v>3201</v>
      </c>
      <c r="G2349" t="s">
        <v>250</v>
      </c>
      <c r="H2349" t="s">
        <v>251</v>
      </c>
      <c r="I2349" t="n">
        <v>5</v>
      </c>
      <c r="J2349" t="n">
        <v>875</v>
      </c>
      <c r="K2349" t="s">
        <v>327</v>
      </c>
      <c r="L2349" t="n">
        <v>104</v>
      </c>
      <c r="M2349" t="n">
        <v>0.04</v>
      </c>
      <c r="N2349" t="n">
        <v>42</v>
      </c>
      <c r="O2349" t="s">
        <v>345</v>
      </c>
      <c r="P2349" t="s">
        <v>370</v>
      </c>
      <c r="Q2349" t="s">
        <v>370</v>
      </c>
      <c r="R2349" t="s">
        <v>255</v>
      </c>
      <c r="S2349" t="s">
        <v>251</v>
      </c>
      <c r="T2349" t="n">
        <v>5</v>
      </c>
    </row>
    <row r="2350" spans="1:20">
      <c r="A2350" s="1" t="n">
        <v>38929</v>
      </c>
      <c r="B2350" t="s">
        <v>345</v>
      </c>
      <c r="C2350" t="n">
        <v>5</v>
      </c>
      <c r="D2350" t="n">
        <v>20</v>
      </c>
      <c r="E2350" t="s">
        <v>249</v>
      </c>
      <c r="F2350" t="n">
        <v>3201</v>
      </c>
      <c r="G2350" t="s">
        <v>250</v>
      </c>
      <c r="H2350" t="s">
        <v>251</v>
      </c>
      <c r="I2350" t="n">
        <v>5</v>
      </c>
      <c r="J2350" t="n">
        <v>875</v>
      </c>
      <c r="K2350" t="s">
        <v>327</v>
      </c>
      <c r="L2350" t="n">
        <v>203</v>
      </c>
      <c r="M2350" t="n">
        <v>0.04</v>
      </c>
      <c r="N2350" t="n">
        <v>41.5</v>
      </c>
      <c r="O2350" t="s">
        <v>345</v>
      </c>
      <c r="P2350" t="s">
        <v>370</v>
      </c>
      <c r="Q2350" t="s">
        <v>370</v>
      </c>
      <c r="R2350" t="s">
        <v>255</v>
      </c>
      <c r="S2350" t="s">
        <v>251</v>
      </c>
      <c r="T2350" t="n">
        <v>5</v>
      </c>
    </row>
    <row r="2351" spans="1:20">
      <c r="A2351" s="1" t="n">
        <v>38929</v>
      </c>
      <c r="B2351" t="s">
        <v>345</v>
      </c>
      <c r="C2351" t="n">
        <v>2</v>
      </c>
      <c r="D2351" t="n">
        <v>20</v>
      </c>
      <c r="E2351" t="s">
        <v>249</v>
      </c>
      <c r="F2351" t="n">
        <v>3201</v>
      </c>
      <c r="G2351" t="s">
        <v>250</v>
      </c>
      <c r="H2351" t="s">
        <v>251</v>
      </c>
      <c r="I2351" t="n">
        <v>5</v>
      </c>
      <c r="J2351" t="n">
        <v>945</v>
      </c>
      <c r="K2351" t="s">
        <v>304</v>
      </c>
      <c r="L2351" t="n">
        <v>572</v>
      </c>
      <c r="M2351" t="n">
        <v>0.06</v>
      </c>
      <c r="N2351" t="n">
        <v>36.4</v>
      </c>
      <c r="O2351" t="s">
        <v>345</v>
      </c>
      <c r="P2351" t="s">
        <v>370</v>
      </c>
      <c r="Q2351" t="s">
        <v>370</v>
      </c>
      <c r="R2351" t="s">
        <v>255</v>
      </c>
      <c r="S2351" t="s">
        <v>251</v>
      </c>
      <c r="T2351" t="n">
        <v>5</v>
      </c>
    </row>
    <row r="2352" spans="1:20">
      <c r="A2352" s="1" t="n">
        <v>38929</v>
      </c>
      <c r="B2352" t="s">
        <v>345</v>
      </c>
      <c r="C2352" t="n">
        <v>4</v>
      </c>
      <c r="D2352" t="n">
        <v>20</v>
      </c>
      <c r="E2352" t="s">
        <v>249</v>
      </c>
      <c r="F2352" t="n">
        <v>3201</v>
      </c>
      <c r="G2352" t="s">
        <v>250</v>
      </c>
      <c r="H2352" t="s">
        <v>251</v>
      </c>
      <c r="I2352" t="n">
        <v>5</v>
      </c>
      <c r="J2352" t="n">
        <v>945</v>
      </c>
      <c r="K2352" t="s">
        <v>304</v>
      </c>
      <c r="L2352" t="n">
        <v>505</v>
      </c>
      <c r="M2352" t="n">
        <v>0.06</v>
      </c>
      <c r="N2352" t="n">
        <v>36.6</v>
      </c>
      <c r="O2352" t="s">
        <v>345</v>
      </c>
      <c r="P2352" t="s">
        <v>370</v>
      </c>
      <c r="Q2352" t="s">
        <v>370</v>
      </c>
      <c r="R2352" t="s">
        <v>255</v>
      </c>
      <c r="S2352" t="s">
        <v>251</v>
      </c>
      <c r="T2352" t="n">
        <v>5</v>
      </c>
    </row>
    <row r="2353" spans="1:20">
      <c r="A2353" s="1" t="n">
        <v>38929</v>
      </c>
      <c r="B2353" t="s">
        <v>345</v>
      </c>
      <c r="C2353" t="n">
        <v>61</v>
      </c>
      <c r="D2353" t="n">
        <v>20</v>
      </c>
      <c r="E2353" t="s">
        <v>249</v>
      </c>
      <c r="F2353" t="n">
        <v>3201</v>
      </c>
      <c r="G2353" t="s">
        <v>250</v>
      </c>
      <c r="H2353" t="s">
        <v>251</v>
      </c>
      <c r="I2353" t="n">
        <v>5</v>
      </c>
      <c r="J2353" t="n">
        <v>945</v>
      </c>
      <c r="K2353" t="s">
        <v>304</v>
      </c>
      <c r="L2353" t="n">
        <v>96</v>
      </c>
      <c r="M2353" t="n">
        <v>0.03</v>
      </c>
      <c r="N2353" t="n">
        <v>40.7</v>
      </c>
      <c r="O2353" t="s">
        <v>345</v>
      </c>
      <c r="P2353" t="s">
        <v>370</v>
      </c>
      <c r="Q2353" t="s">
        <v>370</v>
      </c>
      <c r="R2353" t="s">
        <v>255</v>
      </c>
      <c r="S2353" t="s">
        <v>251</v>
      </c>
      <c r="T2353" t="n">
        <v>5</v>
      </c>
    </row>
    <row r="2354" spans="1:20">
      <c r="A2354" s="1" t="n">
        <v>38929</v>
      </c>
      <c r="B2354" t="s">
        <v>345</v>
      </c>
      <c r="C2354" t="n">
        <v>23</v>
      </c>
      <c r="D2354" t="n">
        <v>508</v>
      </c>
      <c r="E2354" t="s">
        <v>268</v>
      </c>
      <c r="F2354" t="n">
        <v>3201</v>
      </c>
      <c r="G2354" t="s">
        <v>250</v>
      </c>
      <c r="H2354" t="s">
        <v>251</v>
      </c>
      <c r="I2354" t="n">
        <v>5</v>
      </c>
      <c r="J2354" t="n">
        <v>945</v>
      </c>
      <c r="K2354" t="s">
        <v>304</v>
      </c>
      <c r="L2354" t="n">
        <v>367</v>
      </c>
      <c r="M2354" t="n">
        <v>0.06</v>
      </c>
      <c r="N2354" t="n">
        <v>0</v>
      </c>
    </row>
    <row r="2355" spans="1:20">
      <c r="A2355" s="1" t="n">
        <v>38929</v>
      </c>
      <c r="B2355" t="s">
        <v>372</v>
      </c>
      <c r="C2355" t="n">
        <v>2</v>
      </c>
      <c r="D2355" t="n">
        <v>141</v>
      </c>
      <c r="E2355" t="s">
        <v>373</v>
      </c>
      <c r="F2355" t="n">
        <v>3201</v>
      </c>
      <c r="G2355" t="s">
        <v>250</v>
      </c>
      <c r="H2355" t="s">
        <v>251</v>
      </c>
      <c r="I2355" t="n">
        <v>5</v>
      </c>
      <c r="J2355" t="n">
        <v>330</v>
      </c>
      <c r="K2355" t="s">
        <v>374</v>
      </c>
      <c r="L2355" t="n">
        <v>79</v>
      </c>
      <c r="M2355" t="n">
        <v>0</v>
      </c>
      <c r="N2355" t="n">
        <v>0</v>
      </c>
      <c r="O2355" t="s">
        <v>375</v>
      </c>
      <c r="P2355" t="s">
        <v>376</v>
      </c>
      <c r="Q2355" t="s">
        <v>376</v>
      </c>
      <c r="R2355" t="s">
        <v>255</v>
      </c>
      <c r="S2355" t="s">
        <v>251</v>
      </c>
      <c r="T2355" t="n">
        <v>5</v>
      </c>
    </row>
    <row r="2356" spans="1:20">
      <c r="A2356" s="1" t="n">
        <v>38929</v>
      </c>
      <c r="B2356" t="s">
        <v>347</v>
      </c>
      <c r="C2356" t="n">
        <v>1</v>
      </c>
      <c r="D2356" t="n">
        <v>20</v>
      </c>
      <c r="E2356" t="s">
        <v>249</v>
      </c>
      <c r="F2356" t="n">
        <v>3201</v>
      </c>
      <c r="G2356" t="s">
        <v>250</v>
      </c>
      <c r="H2356" t="s">
        <v>251</v>
      </c>
      <c r="I2356" t="n">
        <v>5</v>
      </c>
      <c r="J2356" t="n">
        <v>232</v>
      </c>
      <c r="K2356" t="s">
        <v>288</v>
      </c>
      <c r="L2356" t="n">
        <v>424</v>
      </c>
      <c r="M2356" t="n">
        <v>0.08</v>
      </c>
      <c r="N2356" t="n">
        <v>37.2</v>
      </c>
      <c r="O2356" t="s">
        <v>347</v>
      </c>
      <c r="P2356" t="s">
        <v>275</v>
      </c>
      <c r="Q2356" t="s">
        <v>275</v>
      </c>
      <c r="R2356" t="s">
        <v>255</v>
      </c>
      <c r="S2356" t="s">
        <v>251</v>
      </c>
      <c r="T2356" t="n">
        <v>5</v>
      </c>
    </row>
    <row r="2357" spans="1:20">
      <c r="A2357" s="1" t="n">
        <v>38929</v>
      </c>
      <c r="B2357" t="s">
        <v>347</v>
      </c>
      <c r="C2357" t="n">
        <v>5</v>
      </c>
      <c r="D2357" t="n">
        <v>20</v>
      </c>
      <c r="E2357" t="s">
        <v>249</v>
      </c>
      <c r="F2357" t="n">
        <v>3201</v>
      </c>
      <c r="G2357" t="s">
        <v>250</v>
      </c>
      <c r="H2357" t="s">
        <v>251</v>
      </c>
      <c r="I2357" t="n">
        <v>5</v>
      </c>
      <c r="J2357" t="n">
        <v>232</v>
      </c>
      <c r="K2357" t="s">
        <v>288</v>
      </c>
      <c r="L2357" t="n">
        <v>365</v>
      </c>
      <c r="M2357" t="n">
        <v>0.08</v>
      </c>
      <c r="N2357" t="n">
        <v>34.9</v>
      </c>
      <c r="O2357" t="s">
        <v>347</v>
      </c>
      <c r="P2357" t="s">
        <v>275</v>
      </c>
      <c r="Q2357" t="s">
        <v>275</v>
      </c>
      <c r="R2357" t="s">
        <v>255</v>
      </c>
      <c r="S2357" t="s">
        <v>251</v>
      </c>
      <c r="T2357" t="n">
        <v>5</v>
      </c>
    </row>
    <row r="2358" spans="1:20">
      <c r="A2358" s="1" t="n">
        <v>38929</v>
      </c>
      <c r="B2358" t="s">
        <v>347</v>
      </c>
      <c r="C2358" t="n">
        <v>2</v>
      </c>
      <c r="D2358" t="n">
        <v>20</v>
      </c>
      <c r="E2358" t="s">
        <v>249</v>
      </c>
      <c r="F2358" t="n">
        <v>3201</v>
      </c>
      <c r="G2358" t="s">
        <v>250</v>
      </c>
      <c r="H2358" t="s">
        <v>251</v>
      </c>
      <c r="I2358" t="n">
        <v>5</v>
      </c>
      <c r="J2358" t="n">
        <v>458</v>
      </c>
      <c r="K2358" t="s">
        <v>252</v>
      </c>
      <c r="L2358" t="n">
        <v>251</v>
      </c>
      <c r="M2358" t="n">
        <v>0.27</v>
      </c>
      <c r="N2358" t="n">
        <v>20</v>
      </c>
      <c r="O2358" t="s">
        <v>347</v>
      </c>
      <c r="P2358" t="s">
        <v>275</v>
      </c>
      <c r="Q2358" t="s">
        <v>275</v>
      </c>
      <c r="R2358" t="s">
        <v>255</v>
      </c>
      <c r="S2358" t="s">
        <v>251</v>
      </c>
      <c r="T2358" t="n">
        <v>5</v>
      </c>
    </row>
    <row r="2359" spans="1:20">
      <c r="A2359" s="1" t="n">
        <v>38929</v>
      </c>
      <c r="B2359" t="s">
        <v>347</v>
      </c>
      <c r="C2359" t="n">
        <v>6</v>
      </c>
      <c r="D2359" t="n">
        <v>20</v>
      </c>
      <c r="E2359" t="s">
        <v>249</v>
      </c>
      <c r="F2359" t="n">
        <v>3201</v>
      </c>
      <c r="G2359" t="s">
        <v>250</v>
      </c>
      <c r="H2359" t="s">
        <v>251</v>
      </c>
      <c r="I2359" t="n">
        <v>5</v>
      </c>
      <c r="J2359" t="n">
        <v>458</v>
      </c>
      <c r="K2359" t="s">
        <v>252</v>
      </c>
      <c r="L2359" t="n">
        <v>322</v>
      </c>
      <c r="M2359" t="n">
        <v>0.22</v>
      </c>
      <c r="N2359" t="n">
        <v>20</v>
      </c>
      <c r="O2359" t="s">
        <v>347</v>
      </c>
      <c r="P2359" t="s">
        <v>275</v>
      </c>
      <c r="Q2359" t="s">
        <v>275</v>
      </c>
      <c r="R2359" t="s">
        <v>255</v>
      </c>
      <c r="S2359" t="s">
        <v>251</v>
      </c>
      <c r="T2359" t="n">
        <v>5</v>
      </c>
    </row>
    <row r="2360" spans="1:20">
      <c r="A2360" s="1" t="n">
        <v>38929</v>
      </c>
      <c r="B2360" t="s">
        <v>347</v>
      </c>
      <c r="C2360" t="n">
        <v>3</v>
      </c>
      <c r="D2360" t="n">
        <v>20</v>
      </c>
      <c r="E2360" t="s">
        <v>249</v>
      </c>
      <c r="F2360" t="n">
        <v>3201</v>
      </c>
      <c r="G2360" t="s">
        <v>250</v>
      </c>
      <c r="H2360" t="s">
        <v>251</v>
      </c>
      <c r="I2360" t="n">
        <v>5</v>
      </c>
      <c r="J2360" t="n">
        <v>888</v>
      </c>
      <c r="K2360" t="s">
        <v>295</v>
      </c>
      <c r="L2360" t="n">
        <v>374</v>
      </c>
      <c r="M2360" t="n">
        <v>1.22</v>
      </c>
      <c r="N2360" t="n">
        <v>32.9</v>
      </c>
      <c r="O2360" t="s">
        <v>347</v>
      </c>
      <c r="P2360" t="s">
        <v>275</v>
      </c>
      <c r="Q2360" t="s">
        <v>275</v>
      </c>
      <c r="R2360" t="s">
        <v>255</v>
      </c>
      <c r="S2360" t="s">
        <v>251</v>
      </c>
      <c r="T2360" t="n">
        <v>5</v>
      </c>
    </row>
    <row r="2361" spans="1:20">
      <c r="A2361" s="1" t="n">
        <v>38929</v>
      </c>
      <c r="B2361" t="s">
        <v>347</v>
      </c>
      <c r="C2361" t="n">
        <v>4</v>
      </c>
      <c r="D2361" t="n">
        <v>20</v>
      </c>
      <c r="E2361" t="s">
        <v>249</v>
      </c>
      <c r="F2361" t="n">
        <v>3201</v>
      </c>
      <c r="G2361" t="s">
        <v>250</v>
      </c>
      <c r="H2361" t="s">
        <v>251</v>
      </c>
      <c r="I2361" t="n">
        <v>5</v>
      </c>
      <c r="J2361" t="n">
        <v>785</v>
      </c>
      <c r="K2361" t="s">
        <v>281</v>
      </c>
      <c r="L2361" t="n">
        <v>659</v>
      </c>
      <c r="M2361" t="n">
        <v>1.14</v>
      </c>
      <c r="N2361" t="n">
        <v>39</v>
      </c>
      <c r="O2361" t="s">
        <v>347</v>
      </c>
      <c r="P2361" t="s">
        <v>275</v>
      </c>
      <c r="Q2361" t="s">
        <v>275</v>
      </c>
      <c r="R2361" t="s">
        <v>255</v>
      </c>
      <c r="S2361" t="s">
        <v>251</v>
      </c>
      <c r="T2361" t="n">
        <v>5</v>
      </c>
    </row>
    <row r="2362" spans="1:20">
      <c r="A2362" s="1" t="n">
        <v>38960</v>
      </c>
      <c r="B2362" t="s">
        <v>345</v>
      </c>
      <c r="C2362" t="n">
        <v>46</v>
      </c>
      <c r="D2362" t="n">
        <v>20</v>
      </c>
      <c r="E2362" t="s">
        <v>249</v>
      </c>
      <c r="F2362" t="n">
        <v>3201</v>
      </c>
      <c r="G2362" t="s">
        <v>250</v>
      </c>
      <c r="H2362" t="s">
        <v>251</v>
      </c>
      <c r="I2362" t="n">
        <v>5</v>
      </c>
      <c r="J2362" t="n">
        <v>280</v>
      </c>
      <c r="K2362" t="s">
        <v>273</v>
      </c>
      <c r="L2362" t="n">
        <v>204</v>
      </c>
      <c r="M2362" t="n">
        <v>0.01</v>
      </c>
      <c r="N2362" t="n">
        <v>40.3</v>
      </c>
      <c r="O2362" t="s">
        <v>345</v>
      </c>
      <c r="P2362" t="s">
        <v>370</v>
      </c>
      <c r="Q2362" t="s">
        <v>370</v>
      </c>
      <c r="R2362" t="s">
        <v>255</v>
      </c>
      <c r="S2362" t="s">
        <v>251</v>
      </c>
      <c r="T2362" t="n">
        <v>5</v>
      </c>
    </row>
    <row r="2363" spans="1:20">
      <c r="A2363" s="1" t="n">
        <v>38960</v>
      </c>
      <c r="B2363" t="s">
        <v>345</v>
      </c>
      <c r="C2363" t="n">
        <v>45</v>
      </c>
      <c r="D2363" t="n">
        <v>20</v>
      </c>
      <c r="E2363" t="s">
        <v>249</v>
      </c>
      <c r="F2363" t="n">
        <v>3201</v>
      </c>
      <c r="G2363" t="s">
        <v>250</v>
      </c>
      <c r="H2363" t="s">
        <v>251</v>
      </c>
      <c r="I2363" t="n">
        <v>5</v>
      </c>
      <c r="J2363" t="n">
        <v>945</v>
      </c>
      <c r="K2363" t="s">
        <v>304</v>
      </c>
      <c r="L2363" t="n">
        <v>393</v>
      </c>
      <c r="M2363" t="n">
        <v>0.06</v>
      </c>
      <c r="N2363" t="n">
        <v>36.1</v>
      </c>
      <c r="O2363" t="s">
        <v>345</v>
      </c>
      <c r="P2363" t="s">
        <v>370</v>
      </c>
      <c r="Q2363" t="s">
        <v>370</v>
      </c>
      <c r="R2363" t="s">
        <v>255</v>
      </c>
      <c r="S2363" t="s">
        <v>251</v>
      </c>
      <c r="T2363" t="n">
        <v>5</v>
      </c>
    </row>
    <row r="2364" spans="1:20">
      <c r="A2364" s="1" t="n">
        <v>38960</v>
      </c>
      <c r="B2364" t="s">
        <v>345</v>
      </c>
      <c r="C2364" t="n">
        <v>47</v>
      </c>
      <c r="D2364" t="n">
        <v>20</v>
      </c>
      <c r="E2364" t="s">
        <v>249</v>
      </c>
      <c r="F2364" t="n">
        <v>3201</v>
      </c>
      <c r="G2364" t="s">
        <v>250</v>
      </c>
      <c r="H2364" t="s">
        <v>251</v>
      </c>
      <c r="I2364" t="n">
        <v>5</v>
      </c>
      <c r="J2364" t="n">
        <v>945</v>
      </c>
      <c r="K2364" t="s">
        <v>304</v>
      </c>
      <c r="L2364" t="n">
        <v>465</v>
      </c>
      <c r="M2364" t="n">
        <v>0.06</v>
      </c>
      <c r="N2364" t="n">
        <v>36.4</v>
      </c>
      <c r="O2364" t="s">
        <v>345</v>
      </c>
      <c r="P2364" t="s">
        <v>370</v>
      </c>
      <c r="Q2364" t="s">
        <v>370</v>
      </c>
      <c r="R2364" t="s">
        <v>255</v>
      </c>
      <c r="S2364" t="s">
        <v>251</v>
      </c>
      <c r="T2364" t="n">
        <v>5</v>
      </c>
    </row>
    <row r="2365" spans="1:20">
      <c r="A2365" s="1" t="n">
        <v>38960</v>
      </c>
      <c r="B2365" t="s">
        <v>345</v>
      </c>
      <c r="C2365" t="n">
        <v>44</v>
      </c>
      <c r="D2365" t="n">
        <v>20</v>
      </c>
      <c r="E2365" t="s">
        <v>249</v>
      </c>
      <c r="F2365" t="n">
        <v>3201</v>
      </c>
      <c r="G2365" t="s">
        <v>250</v>
      </c>
      <c r="H2365" t="s">
        <v>251</v>
      </c>
      <c r="I2365" t="n">
        <v>5</v>
      </c>
      <c r="J2365" t="n">
        <v>458</v>
      </c>
      <c r="K2365" t="s">
        <v>252</v>
      </c>
      <c r="L2365" t="n">
        <v>255</v>
      </c>
      <c r="M2365" t="n">
        <v>0.09</v>
      </c>
      <c r="N2365" t="n">
        <v>34.2</v>
      </c>
      <c r="O2365" t="s">
        <v>345</v>
      </c>
      <c r="P2365" t="s">
        <v>370</v>
      </c>
      <c r="Q2365" t="s">
        <v>370</v>
      </c>
      <c r="R2365" t="s">
        <v>255</v>
      </c>
      <c r="S2365" t="s">
        <v>251</v>
      </c>
      <c r="T2365" t="n">
        <v>5</v>
      </c>
    </row>
    <row r="2366" spans="1:20">
      <c r="A2366" s="1" t="n">
        <v>38960</v>
      </c>
      <c r="B2366" t="s">
        <v>345</v>
      </c>
      <c r="C2366" t="n">
        <v>85</v>
      </c>
      <c r="D2366" t="n">
        <v>141</v>
      </c>
      <c r="E2366" t="s">
        <v>373</v>
      </c>
      <c r="F2366" t="n">
        <v>3201</v>
      </c>
      <c r="G2366" t="s">
        <v>250</v>
      </c>
      <c r="H2366" t="s">
        <v>251</v>
      </c>
      <c r="I2366" t="n">
        <v>5</v>
      </c>
      <c r="J2366" t="n">
        <v>280</v>
      </c>
      <c r="K2366" t="s">
        <v>273</v>
      </c>
      <c r="L2366" t="n">
        <v>42</v>
      </c>
      <c r="M2366" t="n">
        <v>0</v>
      </c>
      <c r="N2366" t="n">
        <v>0</v>
      </c>
      <c r="O2366" t="s">
        <v>345</v>
      </c>
      <c r="P2366" t="s">
        <v>254</v>
      </c>
      <c r="Q2366" t="s">
        <v>254</v>
      </c>
      <c r="R2366" t="s">
        <v>255</v>
      </c>
      <c r="S2366" t="s">
        <v>251</v>
      </c>
      <c r="T2366" t="n">
        <v>5</v>
      </c>
    </row>
    <row r="2367" spans="1:20">
      <c r="A2367" s="1" t="n">
        <v>38960</v>
      </c>
      <c r="B2367" t="s">
        <v>347</v>
      </c>
      <c r="C2367" t="n">
        <v>1</v>
      </c>
      <c r="D2367" t="n">
        <v>20</v>
      </c>
      <c r="E2367" t="s">
        <v>249</v>
      </c>
      <c r="F2367" t="n">
        <v>3201</v>
      </c>
      <c r="G2367" t="s">
        <v>250</v>
      </c>
      <c r="H2367" t="s">
        <v>251</v>
      </c>
      <c r="I2367" t="n">
        <v>5</v>
      </c>
      <c r="J2367" t="n">
        <v>910</v>
      </c>
      <c r="K2367" t="s">
        <v>340</v>
      </c>
      <c r="L2367" t="n">
        <v>432</v>
      </c>
      <c r="M2367" t="n">
        <v>0.8100000000000001</v>
      </c>
      <c r="N2367" t="n">
        <v>39.5</v>
      </c>
      <c r="O2367" t="s">
        <v>347</v>
      </c>
      <c r="P2367" t="s">
        <v>275</v>
      </c>
      <c r="Q2367" t="s">
        <v>275</v>
      </c>
      <c r="R2367" t="s">
        <v>255</v>
      </c>
      <c r="S2367" t="s">
        <v>251</v>
      </c>
      <c r="T2367" t="n">
        <v>5</v>
      </c>
    </row>
    <row r="2368" spans="1:20">
      <c r="A2368" s="1" t="n">
        <v>38960</v>
      </c>
      <c r="B2368" t="s">
        <v>347</v>
      </c>
      <c r="C2368" t="n">
        <v>2</v>
      </c>
      <c r="D2368" t="n">
        <v>20</v>
      </c>
      <c r="E2368" t="s">
        <v>249</v>
      </c>
      <c r="F2368" t="n">
        <v>3201</v>
      </c>
      <c r="G2368" t="s">
        <v>250</v>
      </c>
      <c r="H2368" t="s">
        <v>251</v>
      </c>
      <c r="I2368" t="n">
        <v>5</v>
      </c>
      <c r="J2368" t="n">
        <v>232</v>
      </c>
      <c r="K2368" t="s">
        <v>288</v>
      </c>
      <c r="L2368" t="n">
        <v>305</v>
      </c>
      <c r="M2368" t="n">
        <v>0.07000000000000001</v>
      </c>
      <c r="N2368" t="n">
        <v>38.3</v>
      </c>
      <c r="O2368" t="s">
        <v>347</v>
      </c>
      <c r="P2368" t="s">
        <v>275</v>
      </c>
      <c r="Q2368" t="s">
        <v>275</v>
      </c>
      <c r="R2368" t="s">
        <v>255</v>
      </c>
      <c r="S2368" t="s">
        <v>251</v>
      </c>
      <c r="T2368" t="n">
        <v>5</v>
      </c>
    </row>
    <row r="2369" spans="1:20">
      <c r="A2369" s="1" t="n">
        <v>38960</v>
      </c>
      <c r="B2369" t="s">
        <v>347</v>
      </c>
      <c r="C2369" t="n">
        <v>8</v>
      </c>
      <c r="D2369" t="n">
        <v>20</v>
      </c>
      <c r="E2369" t="s">
        <v>249</v>
      </c>
      <c r="F2369" t="n">
        <v>3201</v>
      </c>
      <c r="G2369" t="s">
        <v>250</v>
      </c>
      <c r="H2369" t="s">
        <v>251</v>
      </c>
      <c r="I2369" t="n">
        <v>5</v>
      </c>
      <c r="J2369" t="n">
        <v>232</v>
      </c>
      <c r="K2369" t="s">
        <v>288</v>
      </c>
      <c r="L2369" t="n">
        <v>349</v>
      </c>
      <c r="M2369" t="n">
        <v>0.08</v>
      </c>
      <c r="N2369" t="n">
        <v>36.3</v>
      </c>
      <c r="O2369" t="s">
        <v>347</v>
      </c>
      <c r="P2369" t="s">
        <v>275</v>
      </c>
      <c r="Q2369" t="s">
        <v>275</v>
      </c>
      <c r="R2369" t="s">
        <v>255</v>
      </c>
      <c r="S2369" t="s">
        <v>251</v>
      </c>
      <c r="T2369" t="n">
        <v>5</v>
      </c>
    </row>
    <row r="2370" spans="1:20">
      <c r="A2370" s="1" t="n">
        <v>38960</v>
      </c>
      <c r="B2370" t="s">
        <v>347</v>
      </c>
      <c r="C2370" t="n">
        <v>3</v>
      </c>
      <c r="D2370" t="n">
        <v>20</v>
      </c>
      <c r="E2370" t="s">
        <v>249</v>
      </c>
      <c r="F2370" t="n">
        <v>3201</v>
      </c>
      <c r="G2370" t="s">
        <v>250</v>
      </c>
      <c r="H2370" t="s">
        <v>251</v>
      </c>
      <c r="I2370" t="n">
        <v>5</v>
      </c>
      <c r="J2370" t="n">
        <v>280</v>
      </c>
      <c r="K2370" t="s">
        <v>273</v>
      </c>
      <c r="L2370" t="n">
        <v>207</v>
      </c>
      <c r="M2370" t="n">
        <v>0.28</v>
      </c>
      <c r="N2370" t="n">
        <v>15.8</v>
      </c>
      <c r="O2370" t="s">
        <v>347</v>
      </c>
      <c r="P2370" t="s">
        <v>275</v>
      </c>
      <c r="Q2370" t="s">
        <v>275</v>
      </c>
      <c r="R2370" t="s">
        <v>255</v>
      </c>
      <c r="S2370" t="s">
        <v>251</v>
      </c>
      <c r="T2370" t="n">
        <v>5</v>
      </c>
    </row>
    <row r="2371" spans="1:20">
      <c r="A2371" s="1" t="n">
        <v>38960</v>
      </c>
      <c r="B2371" t="s">
        <v>347</v>
      </c>
      <c r="C2371" t="n">
        <v>5</v>
      </c>
      <c r="D2371" t="n">
        <v>20</v>
      </c>
      <c r="E2371" t="s">
        <v>249</v>
      </c>
      <c r="F2371" t="n">
        <v>3201</v>
      </c>
      <c r="G2371" t="s">
        <v>250</v>
      </c>
      <c r="H2371" t="s">
        <v>251</v>
      </c>
      <c r="I2371" t="n">
        <v>5</v>
      </c>
      <c r="J2371" t="n">
        <v>325</v>
      </c>
      <c r="K2371" t="s">
        <v>287</v>
      </c>
      <c r="L2371" t="n">
        <v>326</v>
      </c>
      <c r="M2371" t="n">
        <v>1.61</v>
      </c>
      <c r="N2371" t="n">
        <v>23.4</v>
      </c>
      <c r="O2371" t="s">
        <v>347</v>
      </c>
      <c r="P2371" t="s">
        <v>275</v>
      </c>
      <c r="Q2371" t="s">
        <v>275</v>
      </c>
      <c r="R2371" t="s">
        <v>255</v>
      </c>
      <c r="S2371" t="s">
        <v>251</v>
      </c>
      <c r="T2371" t="n">
        <v>5</v>
      </c>
    </row>
    <row r="2372" spans="1:20">
      <c r="A2372" s="1" t="n">
        <v>38960</v>
      </c>
      <c r="B2372" t="s">
        <v>347</v>
      </c>
      <c r="C2372" t="n">
        <v>7</v>
      </c>
      <c r="D2372" t="n">
        <v>20</v>
      </c>
      <c r="E2372" t="s">
        <v>249</v>
      </c>
      <c r="F2372" t="n">
        <v>3201</v>
      </c>
      <c r="G2372" t="s">
        <v>250</v>
      </c>
      <c r="H2372" t="s">
        <v>251</v>
      </c>
      <c r="I2372" t="n">
        <v>5</v>
      </c>
      <c r="J2372" t="n">
        <v>458</v>
      </c>
      <c r="K2372" t="s">
        <v>252</v>
      </c>
      <c r="L2372" t="n">
        <v>309</v>
      </c>
      <c r="M2372" t="n">
        <v>0.22</v>
      </c>
      <c r="N2372" t="n">
        <v>19.9</v>
      </c>
      <c r="O2372" t="s">
        <v>347</v>
      </c>
      <c r="P2372" t="s">
        <v>275</v>
      </c>
      <c r="Q2372" t="s">
        <v>275</v>
      </c>
      <c r="R2372" t="s">
        <v>255</v>
      </c>
      <c r="S2372" t="s">
        <v>251</v>
      </c>
      <c r="T2372" t="n">
        <v>5</v>
      </c>
    </row>
    <row r="2373" spans="1:20">
      <c r="A2373" s="1" t="n">
        <v>38960</v>
      </c>
      <c r="B2373" t="s">
        <v>347</v>
      </c>
      <c r="C2373" t="n">
        <v>6</v>
      </c>
      <c r="D2373" t="n">
        <v>20</v>
      </c>
      <c r="E2373" t="s">
        <v>249</v>
      </c>
      <c r="F2373" t="n">
        <v>3201</v>
      </c>
      <c r="G2373" t="s">
        <v>250</v>
      </c>
      <c r="H2373" t="s">
        <v>251</v>
      </c>
      <c r="I2373" t="n">
        <v>5</v>
      </c>
      <c r="J2373" t="n">
        <v>785</v>
      </c>
      <c r="K2373" t="s">
        <v>281</v>
      </c>
      <c r="L2373" t="n">
        <v>662</v>
      </c>
      <c r="M2373" t="n">
        <v>1.12</v>
      </c>
      <c r="N2373" t="n">
        <v>38.9</v>
      </c>
      <c r="O2373" t="s">
        <v>347</v>
      </c>
      <c r="P2373" t="s">
        <v>275</v>
      </c>
      <c r="Q2373" t="s">
        <v>275</v>
      </c>
      <c r="R2373" t="s">
        <v>255</v>
      </c>
      <c r="S2373" t="s">
        <v>251</v>
      </c>
      <c r="T2373" t="n">
        <v>5</v>
      </c>
    </row>
    <row r="2374" spans="1:20">
      <c r="A2374" s="1" t="n">
        <v>38960</v>
      </c>
      <c r="B2374" t="s">
        <v>347</v>
      </c>
      <c r="C2374" t="n">
        <v>4</v>
      </c>
      <c r="D2374" t="n">
        <v>20</v>
      </c>
      <c r="E2374" t="s">
        <v>249</v>
      </c>
      <c r="F2374" t="n">
        <v>3201</v>
      </c>
      <c r="G2374" t="s">
        <v>250</v>
      </c>
      <c r="H2374" t="s">
        <v>251</v>
      </c>
      <c r="I2374" t="n">
        <v>5</v>
      </c>
      <c r="J2374" t="n">
        <v>965</v>
      </c>
      <c r="K2374" t="s">
        <v>358</v>
      </c>
      <c r="L2374" t="n">
        <v>369</v>
      </c>
      <c r="M2374" t="n">
        <v>0.58</v>
      </c>
      <c r="N2374" t="n">
        <v>32</v>
      </c>
      <c r="O2374" t="s">
        <v>347</v>
      </c>
      <c r="P2374" t="s">
        <v>275</v>
      </c>
      <c r="Q2374" t="s">
        <v>275</v>
      </c>
      <c r="R2374" t="s">
        <v>255</v>
      </c>
      <c r="S2374" t="s">
        <v>251</v>
      </c>
      <c r="T2374" t="n">
        <v>5</v>
      </c>
    </row>
    <row r="2375" spans="1:20">
      <c r="A2375" s="1" t="n">
        <v>38990</v>
      </c>
      <c r="B2375" t="s">
        <v>385</v>
      </c>
      <c r="C2375" t="n">
        <v>3</v>
      </c>
      <c r="D2375" t="n">
        <v>141</v>
      </c>
      <c r="E2375" t="s">
        <v>373</v>
      </c>
      <c r="F2375" t="n">
        <v>3201</v>
      </c>
      <c r="G2375" t="s">
        <v>250</v>
      </c>
      <c r="H2375" t="s">
        <v>251</v>
      </c>
      <c r="I2375" t="n">
        <v>5</v>
      </c>
      <c r="J2375" t="n">
        <v>330</v>
      </c>
      <c r="K2375" t="s">
        <v>374</v>
      </c>
      <c r="L2375" t="n">
        <v>25</v>
      </c>
      <c r="M2375" t="n">
        <v>0</v>
      </c>
      <c r="N2375" t="n">
        <v>0</v>
      </c>
      <c r="O2375" t="s">
        <v>375</v>
      </c>
      <c r="P2375" t="s">
        <v>376</v>
      </c>
      <c r="Q2375" t="s">
        <v>376</v>
      </c>
      <c r="R2375" t="s">
        <v>255</v>
      </c>
      <c r="S2375" t="s">
        <v>251</v>
      </c>
      <c r="T2375" t="n">
        <v>5</v>
      </c>
    </row>
    <row r="2376" spans="1:20">
      <c r="A2376" s="1" t="n">
        <v>38990</v>
      </c>
      <c r="B2376" t="s">
        <v>385</v>
      </c>
      <c r="C2376" t="n">
        <v>4</v>
      </c>
      <c r="D2376" t="n">
        <v>141</v>
      </c>
      <c r="E2376" t="s">
        <v>373</v>
      </c>
      <c r="F2376" t="n">
        <v>3201</v>
      </c>
      <c r="G2376" t="s">
        <v>250</v>
      </c>
      <c r="H2376" t="s">
        <v>251</v>
      </c>
      <c r="I2376" t="n">
        <v>5</v>
      </c>
      <c r="J2376" t="n">
        <v>330</v>
      </c>
      <c r="K2376" t="s">
        <v>374</v>
      </c>
      <c r="L2376" t="n">
        <v>34</v>
      </c>
      <c r="M2376" t="n">
        <v>0</v>
      </c>
      <c r="N2376" t="n">
        <v>0</v>
      </c>
      <c r="O2376" t="s">
        <v>345</v>
      </c>
      <c r="P2376" t="s">
        <v>254</v>
      </c>
      <c r="Q2376" t="s">
        <v>254</v>
      </c>
      <c r="R2376" t="s">
        <v>255</v>
      </c>
      <c r="S2376" t="s">
        <v>251</v>
      </c>
      <c r="T2376" t="n">
        <v>5</v>
      </c>
    </row>
    <row r="2377" spans="1:20">
      <c r="A2377" s="1" t="n">
        <v>38990</v>
      </c>
      <c r="B2377" t="s">
        <v>345</v>
      </c>
      <c r="C2377" t="n">
        <v>3</v>
      </c>
      <c r="D2377" t="n">
        <v>20</v>
      </c>
      <c r="E2377" t="s">
        <v>249</v>
      </c>
      <c r="F2377" t="n">
        <v>3201</v>
      </c>
      <c r="G2377" t="s">
        <v>250</v>
      </c>
      <c r="H2377" t="s">
        <v>251</v>
      </c>
      <c r="I2377" t="n">
        <v>5</v>
      </c>
      <c r="J2377" t="n">
        <v>875</v>
      </c>
      <c r="K2377" t="s">
        <v>327</v>
      </c>
      <c r="L2377" t="n">
        <v>386</v>
      </c>
      <c r="M2377" t="n">
        <v>0.04</v>
      </c>
      <c r="N2377" t="n">
        <v>42.4</v>
      </c>
      <c r="O2377" t="s">
        <v>345</v>
      </c>
      <c r="P2377" t="s">
        <v>370</v>
      </c>
      <c r="Q2377" t="s">
        <v>370</v>
      </c>
      <c r="R2377" t="s">
        <v>255</v>
      </c>
      <c r="S2377" t="s">
        <v>251</v>
      </c>
      <c r="T2377" t="n">
        <v>5</v>
      </c>
    </row>
    <row r="2378" spans="1:20">
      <c r="A2378" s="1" t="n">
        <v>38990</v>
      </c>
      <c r="B2378" t="s">
        <v>345</v>
      </c>
      <c r="C2378" t="n">
        <v>2</v>
      </c>
      <c r="D2378" t="n">
        <v>20</v>
      </c>
      <c r="E2378" t="s">
        <v>249</v>
      </c>
      <c r="F2378" t="n">
        <v>3201</v>
      </c>
      <c r="G2378" t="s">
        <v>250</v>
      </c>
      <c r="H2378" t="s">
        <v>251</v>
      </c>
      <c r="I2378" t="n">
        <v>5</v>
      </c>
      <c r="J2378" t="n">
        <v>945</v>
      </c>
      <c r="K2378" t="s">
        <v>304</v>
      </c>
      <c r="L2378" t="n">
        <v>315</v>
      </c>
      <c r="M2378" t="n">
        <v>0.06</v>
      </c>
      <c r="N2378" t="n">
        <v>36.5</v>
      </c>
      <c r="O2378" t="s">
        <v>345</v>
      </c>
      <c r="P2378" t="s">
        <v>370</v>
      </c>
      <c r="Q2378" t="s">
        <v>370</v>
      </c>
      <c r="R2378" t="s">
        <v>255</v>
      </c>
      <c r="S2378" t="s">
        <v>251</v>
      </c>
      <c r="T2378" t="n">
        <v>5</v>
      </c>
    </row>
    <row r="2379" spans="1:20">
      <c r="A2379" s="1" t="n">
        <v>38990</v>
      </c>
      <c r="B2379" t="s">
        <v>345</v>
      </c>
      <c r="C2379" t="n">
        <v>31</v>
      </c>
      <c r="D2379" t="n">
        <v>20</v>
      </c>
      <c r="E2379" t="s">
        <v>249</v>
      </c>
      <c r="F2379" t="n">
        <v>3201</v>
      </c>
      <c r="G2379" t="s">
        <v>250</v>
      </c>
      <c r="H2379" t="s">
        <v>251</v>
      </c>
      <c r="I2379" t="n">
        <v>5</v>
      </c>
      <c r="J2379" t="n">
        <v>280</v>
      </c>
      <c r="K2379" t="s">
        <v>273</v>
      </c>
      <c r="L2379" t="n">
        <v>201</v>
      </c>
      <c r="M2379" t="n">
        <v>0.28</v>
      </c>
      <c r="N2379" t="n">
        <v>24.9</v>
      </c>
      <c r="O2379" t="s">
        <v>345</v>
      </c>
      <c r="P2379" t="s">
        <v>370</v>
      </c>
      <c r="Q2379" t="s">
        <v>370</v>
      </c>
      <c r="R2379" t="s">
        <v>255</v>
      </c>
      <c r="S2379" t="s">
        <v>251</v>
      </c>
      <c r="T2379" t="n">
        <v>5</v>
      </c>
    </row>
    <row r="2380" spans="1:20">
      <c r="A2380" s="1" t="n">
        <v>38990</v>
      </c>
      <c r="B2380" t="s">
        <v>345</v>
      </c>
      <c r="C2380" t="n">
        <v>36</v>
      </c>
      <c r="D2380" t="n">
        <v>20</v>
      </c>
      <c r="E2380" t="s">
        <v>249</v>
      </c>
      <c r="F2380" t="n">
        <v>3201</v>
      </c>
      <c r="G2380" t="s">
        <v>250</v>
      </c>
      <c r="H2380" t="s">
        <v>251</v>
      </c>
      <c r="I2380" t="n">
        <v>5</v>
      </c>
      <c r="J2380" t="n">
        <v>280</v>
      </c>
      <c r="K2380" t="s">
        <v>273</v>
      </c>
      <c r="L2380" t="n">
        <v>314</v>
      </c>
      <c r="M2380" t="n">
        <v>0.06</v>
      </c>
      <c r="N2380" t="n">
        <v>39.7</v>
      </c>
      <c r="O2380" t="s">
        <v>345</v>
      </c>
      <c r="P2380" t="s">
        <v>370</v>
      </c>
      <c r="Q2380" t="s">
        <v>370</v>
      </c>
      <c r="R2380" t="s">
        <v>255</v>
      </c>
      <c r="S2380" t="s">
        <v>251</v>
      </c>
      <c r="T2380" t="n">
        <v>5</v>
      </c>
    </row>
    <row r="2381" spans="1:20">
      <c r="A2381" s="1" t="n">
        <v>38990</v>
      </c>
      <c r="B2381" t="s">
        <v>345</v>
      </c>
      <c r="C2381" t="n">
        <v>34</v>
      </c>
      <c r="D2381" t="n">
        <v>20</v>
      </c>
      <c r="E2381" t="s">
        <v>249</v>
      </c>
      <c r="F2381" t="n">
        <v>3201</v>
      </c>
      <c r="G2381" t="s">
        <v>250</v>
      </c>
      <c r="H2381" t="s">
        <v>251</v>
      </c>
      <c r="I2381" t="n">
        <v>5</v>
      </c>
      <c r="J2381" t="n">
        <v>945</v>
      </c>
      <c r="K2381" t="s">
        <v>304</v>
      </c>
      <c r="L2381" t="n">
        <v>495</v>
      </c>
      <c r="M2381" t="n">
        <v>0.06</v>
      </c>
      <c r="N2381" t="n">
        <v>36.5</v>
      </c>
      <c r="O2381" t="s">
        <v>345</v>
      </c>
      <c r="P2381" t="s">
        <v>370</v>
      </c>
      <c r="Q2381" t="s">
        <v>370</v>
      </c>
      <c r="R2381" t="s">
        <v>255</v>
      </c>
      <c r="S2381" t="s">
        <v>251</v>
      </c>
      <c r="T2381" t="n">
        <v>5</v>
      </c>
    </row>
    <row r="2382" spans="1:20">
      <c r="A2382" s="1" t="n">
        <v>38990</v>
      </c>
      <c r="B2382" t="s">
        <v>345</v>
      </c>
      <c r="C2382" t="n">
        <v>35</v>
      </c>
      <c r="D2382" t="n">
        <v>20</v>
      </c>
      <c r="E2382" t="s">
        <v>249</v>
      </c>
      <c r="F2382" t="n">
        <v>3201</v>
      </c>
      <c r="G2382" t="s">
        <v>250</v>
      </c>
      <c r="H2382" t="s">
        <v>251</v>
      </c>
      <c r="I2382" t="n">
        <v>5</v>
      </c>
      <c r="J2382" t="n">
        <v>945</v>
      </c>
      <c r="K2382" t="s">
        <v>304</v>
      </c>
      <c r="L2382" t="n">
        <v>347</v>
      </c>
      <c r="M2382" t="n">
        <v>0.06</v>
      </c>
      <c r="N2382" t="n">
        <v>36.5</v>
      </c>
      <c r="O2382" t="s">
        <v>345</v>
      </c>
      <c r="P2382" t="s">
        <v>370</v>
      </c>
      <c r="Q2382" t="s">
        <v>370</v>
      </c>
      <c r="R2382" t="s">
        <v>255</v>
      </c>
      <c r="S2382" t="s">
        <v>251</v>
      </c>
      <c r="T2382" t="n">
        <v>5</v>
      </c>
    </row>
    <row r="2383" spans="1:20">
      <c r="A2383" s="1" t="n">
        <v>38990</v>
      </c>
      <c r="B2383" t="s">
        <v>372</v>
      </c>
      <c r="C2383" t="n">
        <v>1</v>
      </c>
      <c r="D2383" t="n">
        <v>141</v>
      </c>
      <c r="E2383" t="s">
        <v>373</v>
      </c>
      <c r="F2383" t="n">
        <v>3201</v>
      </c>
      <c r="G2383" t="s">
        <v>250</v>
      </c>
      <c r="H2383" t="s">
        <v>251</v>
      </c>
      <c r="I2383" t="n">
        <v>5</v>
      </c>
      <c r="J2383" t="n">
        <v>487</v>
      </c>
      <c r="K2383" t="s">
        <v>386</v>
      </c>
      <c r="L2383" t="n">
        <v>100</v>
      </c>
      <c r="M2383" t="n">
        <v>0</v>
      </c>
      <c r="N2383" t="n">
        <v>0</v>
      </c>
      <c r="O2383" t="s">
        <v>375</v>
      </c>
      <c r="P2383" t="s">
        <v>376</v>
      </c>
      <c r="Q2383" t="s">
        <v>376</v>
      </c>
      <c r="R2383" t="s">
        <v>255</v>
      </c>
      <c r="S2383" t="s">
        <v>251</v>
      </c>
      <c r="T2383" t="n">
        <v>5</v>
      </c>
    </row>
    <row r="2384" spans="1:20">
      <c r="A2384" s="1" t="n">
        <v>38990</v>
      </c>
      <c r="B2384" t="s">
        <v>348</v>
      </c>
      <c r="C2384" t="n">
        <v>1</v>
      </c>
      <c r="D2384" t="n">
        <v>215</v>
      </c>
      <c r="E2384" t="s">
        <v>256</v>
      </c>
      <c r="F2384" t="n">
        <v>3201</v>
      </c>
      <c r="G2384" t="s">
        <v>250</v>
      </c>
      <c r="H2384" t="s">
        <v>251</v>
      </c>
      <c r="I2384" t="n">
        <v>5</v>
      </c>
      <c r="K2384" t="s">
        <v>361</v>
      </c>
      <c r="L2384" t="n">
        <v>319</v>
      </c>
      <c r="M2384" t="n">
        <v>0</v>
      </c>
      <c r="N2384" t="n">
        <v>0</v>
      </c>
    </row>
    <row r="2385" spans="1:20">
      <c r="A2385" s="1" t="n">
        <v>38990</v>
      </c>
      <c r="B2385" t="s">
        <v>378</v>
      </c>
      <c r="C2385" t="n">
        <v>51</v>
      </c>
      <c r="D2385" t="n">
        <v>141</v>
      </c>
      <c r="E2385" t="s">
        <v>373</v>
      </c>
      <c r="F2385" t="n">
        <v>3201</v>
      </c>
      <c r="G2385" t="s">
        <v>250</v>
      </c>
      <c r="H2385" t="s">
        <v>251</v>
      </c>
      <c r="I2385" t="n">
        <v>5</v>
      </c>
      <c r="J2385" t="n">
        <v>330</v>
      </c>
      <c r="K2385" t="s">
        <v>374</v>
      </c>
      <c r="L2385" t="n">
        <v>44</v>
      </c>
      <c r="M2385" t="n">
        <v>0</v>
      </c>
      <c r="N2385" t="n">
        <v>0</v>
      </c>
      <c r="O2385" t="s">
        <v>375</v>
      </c>
      <c r="P2385" t="s">
        <v>376</v>
      </c>
      <c r="Q2385" t="s">
        <v>376</v>
      </c>
      <c r="R2385" t="s">
        <v>255</v>
      </c>
      <c r="S2385" t="s">
        <v>251</v>
      </c>
      <c r="T2385" t="n">
        <v>5</v>
      </c>
    </row>
    <row r="2386" spans="1:20">
      <c r="A2386" s="1" t="n">
        <v>38990</v>
      </c>
      <c r="B2386" t="s">
        <v>347</v>
      </c>
      <c r="C2386" t="n">
        <v>1</v>
      </c>
      <c r="D2386" t="n">
        <v>20</v>
      </c>
      <c r="E2386" t="s">
        <v>249</v>
      </c>
      <c r="F2386" t="n">
        <v>3201</v>
      </c>
      <c r="G2386" t="s">
        <v>250</v>
      </c>
      <c r="H2386" t="s">
        <v>251</v>
      </c>
      <c r="I2386" t="n">
        <v>5</v>
      </c>
      <c r="J2386" t="n">
        <v>910</v>
      </c>
      <c r="K2386" t="s">
        <v>340</v>
      </c>
      <c r="L2386" t="n">
        <v>722</v>
      </c>
      <c r="M2386" t="n">
        <v>0.79</v>
      </c>
      <c r="N2386" t="n">
        <v>39.1</v>
      </c>
      <c r="O2386" t="s">
        <v>347</v>
      </c>
      <c r="P2386" t="s">
        <v>275</v>
      </c>
      <c r="Q2386" t="s">
        <v>275</v>
      </c>
      <c r="R2386" t="s">
        <v>255</v>
      </c>
      <c r="S2386" t="s">
        <v>251</v>
      </c>
      <c r="T2386" t="n">
        <v>5</v>
      </c>
    </row>
    <row r="2387" spans="1:20">
      <c r="A2387" s="1" t="n">
        <v>38990</v>
      </c>
      <c r="B2387" t="s">
        <v>347</v>
      </c>
      <c r="C2387" t="n">
        <v>2</v>
      </c>
      <c r="D2387" t="n">
        <v>20</v>
      </c>
      <c r="E2387" t="s">
        <v>249</v>
      </c>
      <c r="F2387" t="n">
        <v>3201</v>
      </c>
      <c r="G2387" t="s">
        <v>250</v>
      </c>
      <c r="H2387" t="s">
        <v>251</v>
      </c>
      <c r="I2387" t="n">
        <v>5</v>
      </c>
      <c r="J2387" t="n">
        <v>232</v>
      </c>
      <c r="K2387" t="s">
        <v>288</v>
      </c>
      <c r="L2387" t="n">
        <v>399</v>
      </c>
      <c r="M2387" t="n">
        <v>0.07000000000000001</v>
      </c>
      <c r="N2387" t="n">
        <v>38.2</v>
      </c>
      <c r="O2387" t="s">
        <v>347</v>
      </c>
      <c r="P2387" t="s">
        <v>275</v>
      </c>
      <c r="Q2387" t="s">
        <v>275</v>
      </c>
      <c r="R2387" t="s">
        <v>255</v>
      </c>
      <c r="S2387" t="s">
        <v>251</v>
      </c>
      <c r="T2387" t="n">
        <v>5</v>
      </c>
    </row>
    <row r="2388" spans="1:20">
      <c r="A2388" s="1" t="n">
        <v>38990</v>
      </c>
      <c r="B2388" t="s">
        <v>347</v>
      </c>
      <c r="C2388" t="n">
        <v>4</v>
      </c>
      <c r="D2388" t="n">
        <v>20</v>
      </c>
      <c r="E2388" t="s">
        <v>249</v>
      </c>
      <c r="F2388" t="n">
        <v>3201</v>
      </c>
      <c r="G2388" t="s">
        <v>250</v>
      </c>
      <c r="H2388" t="s">
        <v>251</v>
      </c>
      <c r="I2388" t="n">
        <v>5</v>
      </c>
      <c r="J2388" t="n">
        <v>325</v>
      </c>
      <c r="K2388" t="s">
        <v>287</v>
      </c>
      <c r="L2388" t="n">
        <v>361</v>
      </c>
      <c r="M2388" t="n">
        <v>1.59</v>
      </c>
      <c r="N2388" t="n">
        <v>23.9</v>
      </c>
      <c r="O2388" t="s">
        <v>347</v>
      </c>
      <c r="P2388" t="s">
        <v>275</v>
      </c>
      <c r="Q2388" t="s">
        <v>275</v>
      </c>
      <c r="R2388" t="s">
        <v>255</v>
      </c>
      <c r="S2388" t="s">
        <v>251</v>
      </c>
      <c r="T2388" t="n">
        <v>5</v>
      </c>
    </row>
    <row r="2389" spans="1:20">
      <c r="A2389" s="1" t="n">
        <v>38990</v>
      </c>
      <c r="B2389" t="s">
        <v>347</v>
      </c>
      <c r="C2389" t="n">
        <v>3</v>
      </c>
      <c r="D2389" t="n">
        <v>20</v>
      </c>
      <c r="E2389" t="s">
        <v>249</v>
      </c>
      <c r="F2389" t="n">
        <v>3201</v>
      </c>
      <c r="G2389" t="s">
        <v>250</v>
      </c>
      <c r="H2389" t="s">
        <v>251</v>
      </c>
      <c r="I2389" t="n">
        <v>5</v>
      </c>
      <c r="J2389" t="n">
        <v>458</v>
      </c>
      <c r="K2389" t="s">
        <v>252</v>
      </c>
      <c r="L2389" t="n">
        <v>250</v>
      </c>
      <c r="M2389" t="n">
        <v>0.22</v>
      </c>
      <c r="N2389" t="n">
        <v>19.9</v>
      </c>
      <c r="O2389" t="s">
        <v>347</v>
      </c>
      <c r="P2389" t="s">
        <v>275</v>
      </c>
      <c r="Q2389" t="s">
        <v>275</v>
      </c>
      <c r="R2389" t="s">
        <v>255</v>
      </c>
      <c r="S2389" t="s">
        <v>251</v>
      </c>
      <c r="T2389" t="n">
        <v>5</v>
      </c>
    </row>
    <row r="2390" spans="1:20">
      <c r="A2390" s="1" t="n">
        <v>38990</v>
      </c>
      <c r="B2390" t="s">
        <v>347</v>
      </c>
      <c r="C2390" t="n">
        <v>5</v>
      </c>
      <c r="D2390" t="n">
        <v>20</v>
      </c>
      <c r="E2390" t="s">
        <v>249</v>
      </c>
      <c r="F2390" t="n">
        <v>3201</v>
      </c>
      <c r="G2390" t="s">
        <v>250</v>
      </c>
      <c r="H2390" t="s">
        <v>251</v>
      </c>
      <c r="I2390" t="n">
        <v>5</v>
      </c>
      <c r="J2390" t="n">
        <v>785</v>
      </c>
      <c r="K2390" t="s">
        <v>281</v>
      </c>
      <c r="L2390" t="n">
        <v>849</v>
      </c>
      <c r="M2390" t="n">
        <v>1.17</v>
      </c>
      <c r="N2390" t="n">
        <v>38.7</v>
      </c>
      <c r="O2390" t="s">
        <v>347</v>
      </c>
      <c r="P2390" t="s">
        <v>275</v>
      </c>
      <c r="Q2390" t="s">
        <v>275</v>
      </c>
      <c r="R2390" t="s">
        <v>255</v>
      </c>
      <c r="S2390" t="s">
        <v>251</v>
      </c>
      <c r="T2390" t="n">
        <v>5</v>
      </c>
    </row>
    <row r="2391" spans="1:20">
      <c r="A2391" s="1" t="n">
        <v>38990</v>
      </c>
      <c r="B2391" t="s">
        <v>347</v>
      </c>
      <c r="C2391" t="n">
        <v>6</v>
      </c>
      <c r="D2391" t="n">
        <v>508</v>
      </c>
      <c r="E2391" t="s">
        <v>268</v>
      </c>
      <c r="F2391" t="n">
        <v>3201</v>
      </c>
      <c r="G2391" t="s">
        <v>250</v>
      </c>
      <c r="H2391" t="s">
        <v>251</v>
      </c>
      <c r="I2391" t="n">
        <v>5</v>
      </c>
      <c r="J2391" t="n">
        <v>458</v>
      </c>
      <c r="K2391" t="s">
        <v>252</v>
      </c>
      <c r="L2391" t="n">
        <v>217</v>
      </c>
      <c r="M2391" t="n">
        <v>0.16</v>
      </c>
      <c r="N2391" t="n">
        <v>0</v>
      </c>
    </row>
    <row r="2392" spans="1:20">
      <c r="A2392" s="1" t="n">
        <v>38990</v>
      </c>
      <c r="B2392" t="s">
        <v>387</v>
      </c>
      <c r="C2392" t="n">
        <v>9</v>
      </c>
      <c r="D2392" t="n">
        <v>465</v>
      </c>
      <c r="E2392" t="s">
        <v>363</v>
      </c>
      <c r="F2392" t="n">
        <v>3201</v>
      </c>
      <c r="G2392" t="s">
        <v>250</v>
      </c>
      <c r="H2392" t="s">
        <v>251</v>
      </c>
      <c r="I2392" t="n">
        <v>5</v>
      </c>
      <c r="K2392" t="s">
        <v>361</v>
      </c>
      <c r="L2392" t="n">
        <v>30</v>
      </c>
      <c r="M2392" t="n">
        <v>0</v>
      </c>
      <c r="N2392" t="n">
        <v>0</v>
      </c>
    </row>
    <row r="2393" spans="1:20">
      <c r="A2393" s="1" t="n">
        <v>38990</v>
      </c>
      <c r="B2393" t="s">
        <v>387</v>
      </c>
      <c r="C2393" t="n">
        <v>10</v>
      </c>
      <c r="D2393" t="n">
        <v>465</v>
      </c>
      <c r="E2393" t="s">
        <v>363</v>
      </c>
      <c r="F2393" t="n">
        <v>3201</v>
      </c>
      <c r="G2393" t="s">
        <v>250</v>
      </c>
      <c r="H2393" t="s">
        <v>251</v>
      </c>
      <c r="I2393" t="n">
        <v>5</v>
      </c>
      <c r="K2393" t="s">
        <v>361</v>
      </c>
      <c r="L2393" t="n">
        <v>50</v>
      </c>
      <c r="M2393" t="n">
        <v>0</v>
      </c>
      <c r="N2393" t="n">
        <v>0</v>
      </c>
    </row>
    <row r="2394" spans="1:20">
      <c r="A2394" s="1" t="n">
        <v>39021</v>
      </c>
      <c r="B2394" t="s">
        <v>385</v>
      </c>
      <c r="C2394" t="n">
        <v>2</v>
      </c>
      <c r="D2394" t="n">
        <v>141</v>
      </c>
      <c r="E2394" t="s">
        <v>373</v>
      </c>
      <c r="F2394" t="n">
        <v>3201</v>
      </c>
      <c r="G2394" t="s">
        <v>250</v>
      </c>
      <c r="H2394" t="s">
        <v>251</v>
      </c>
      <c r="I2394" t="n">
        <v>5</v>
      </c>
      <c r="J2394" t="n">
        <v>330</v>
      </c>
      <c r="K2394" t="s">
        <v>374</v>
      </c>
      <c r="L2394" t="n">
        <v>20</v>
      </c>
      <c r="M2394" t="n">
        <v>0</v>
      </c>
      <c r="N2394" t="n">
        <v>0</v>
      </c>
      <c r="O2394" t="s">
        <v>375</v>
      </c>
      <c r="P2394" t="s">
        <v>376</v>
      </c>
      <c r="Q2394" t="s">
        <v>376</v>
      </c>
      <c r="R2394" t="s">
        <v>255</v>
      </c>
      <c r="S2394" t="s">
        <v>251</v>
      </c>
      <c r="T2394" t="n">
        <v>5</v>
      </c>
    </row>
    <row r="2395" spans="1:20">
      <c r="A2395" s="1" t="n">
        <v>39021</v>
      </c>
      <c r="B2395" t="s">
        <v>385</v>
      </c>
      <c r="C2395" t="n">
        <v>3</v>
      </c>
      <c r="D2395" t="n">
        <v>141</v>
      </c>
      <c r="E2395" t="s">
        <v>373</v>
      </c>
      <c r="F2395" t="n">
        <v>3201</v>
      </c>
      <c r="G2395" t="s">
        <v>250</v>
      </c>
      <c r="H2395" t="s">
        <v>251</v>
      </c>
      <c r="I2395" t="n">
        <v>5</v>
      </c>
      <c r="J2395" t="n">
        <v>330</v>
      </c>
      <c r="K2395" t="s">
        <v>374</v>
      </c>
      <c r="L2395" t="n">
        <v>30</v>
      </c>
      <c r="M2395" t="n">
        <v>0</v>
      </c>
      <c r="N2395" t="n">
        <v>0</v>
      </c>
      <c r="O2395" t="s">
        <v>388</v>
      </c>
      <c r="P2395" t="s">
        <v>389</v>
      </c>
      <c r="Q2395" t="s">
        <v>389</v>
      </c>
      <c r="R2395" t="s">
        <v>390</v>
      </c>
      <c r="S2395" t="s">
        <v>391</v>
      </c>
      <c r="T2395" t="n">
        <v>5</v>
      </c>
    </row>
    <row r="2396" spans="1:20">
      <c r="A2396" s="1" t="n">
        <v>39021</v>
      </c>
      <c r="B2396" t="s">
        <v>385</v>
      </c>
      <c r="C2396" t="n">
        <v>4</v>
      </c>
      <c r="D2396" t="n">
        <v>141</v>
      </c>
      <c r="E2396" t="s">
        <v>373</v>
      </c>
      <c r="F2396" t="n">
        <v>3201</v>
      </c>
      <c r="G2396" t="s">
        <v>250</v>
      </c>
      <c r="H2396" t="s">
        <v>251</v>
      </c>
      <c r="I2396" t="n">
        <v>5</v>
      </c>
      <c r="J2396" t="n">
        <v>330</v>
      </c>
      <c r="K2396" t="s">
        <v>374</v>
      </c>
      <c r="L2396" t="n">
        <v>10</v>
      </c>
      <c r="M2396" t="n">
        <v>0</v>
      </c>
      <c r="N2396" t="n">
        <v>0</v>
      </c>
      <c r="O2396" t="s">
        <v>375</v>
      </c>
      <c r="P2396" t="s">
        <v>376</v>
      </c>
      <c r="Q2396" t="s">
        <v>376</v>
      </c>
      <c r="R2396" t="s">
        <v>255</v>
      </c>
      <c r="S2396" t="s">
        <v>251</v>
      </c>
      <c r="T2396" t="n">
        <v>5</v>
      </c>
    </row>
    <row r="2397" spans="1:20">
      <c r="A2397" s="1" t="n">
        <v>39021</v>
      </c>
      <c r="B2397" t="s">
        <v>345</v>
      </c>
      <c r="C2397" t="n">
        <v>67</v>
      </c>
      <c r="D2397" t="n">
        <v>20</v>
      </c>
      <c r="E2397" t="s">
        <v>249</v>
      </c>
      <c r="F2397" t="n">
        <v>3201</v>
      </c>
      <c r="G2397" t="s">
        <v>250</v>
      </c>
      <c r="H2397" t="s">
        <v>251</v>
      </c>
      <c r="I2397" t="n">
        <v>5</v>
      </c>
      <c r="J2397" t="n">
        <v>280</v>
      </c>
      <c r="K2397" t="s">
        <v>273</v>
      </c>
      <c r="L2397" t="n">
        <v>450</v>
      </c>
      <c r="M2397" t="n">
        <v>0.06</v>
      </c>
      <c r="N2397" t="n">
        <v>38.5</v>
      </c>
      <c r="O2397" t="s">
        <v>345</v>
      </c>
      <c r="P2397" t="s">
        <v>370</v>
      </c>
      <c r="Q2397" t="s">
        <v>370</v>
      </c>
      <c r="R2397" t="s">
        <v>255</v>
      </c>
      <c r="S2397" t="s">
        <v>251</v>
      </c>
      <c r="T2397" t="n">
        <v>5</v>
      </c>
    </row>
    <row r="2398" spans="1:20">
      <c r="A2398" s="1" t="n">
        <v>39021</v>
      </c>
      <c r="B2398" t="s">
        <v>345</v>
      </c>
      <c r="C2398" t="n">
        <v>6</v>
      </c>
      <c r="D2398" t="n">
        <v>20</v>
      </c>
      <c r="E2398" t="s">
        <v>249</v>
      </c>
      <c r="F2398" t="n">
        <v>3201</v>
      </c>
      <c r="G2398" t="s">
        <v>250</v>
      </c>
      <c r="H2398" t="s">
        <v>251</v>
      </c>
      <c r="I2398" t="n">
        <v>5</v>
      </c>
      <c r="J2398" t="n">
        <v>945</v>
      </c>
      <c r="K2398" t="s">
        <v>304</v>
      </c>
      <c r="L2398" t="n">
        <v>706</v>
      </c>
      <c r="M2398" t="n">
        <v>0.05</v>
      </c>
      <c r="N2398" t="n">
        <v>36.4</v>
      </c>
      <c r="O2398" t="s">
        <v>345</v>
      </c>
      <c r="P2398" t="s">
        <v>370</v>
      </c>
      <c r="Q2398" t="s">
        <v>370</v>
      </c>
      <c r="R2398" t="s">
        <v>255</v>
      </c>
      <c r="S2398" t="s">
        <v>251</v>
      </c>
      <c r="T2398" t="n">
        <v>5</v>
      </c>
    </row>
    <row r="2399" spans="1:20">
      <c r="A2399" s="1" t="n">
        <v>39021</v>
      </c>
      <c r="B2399" t="s">
        <v>348</v>
      </c>
      <c r="C2399" t="n">
        <v>1</v>
      </c>
      <c r="D2399" t="n">
        <v>215</v>
      </c>
      <c r="E2399" t="s">
        <v>256</v>
      </c>
      <c r="F2399" t="n">
        <v>3201</v>
      </c>
      <c r="G2399" t="s">
        <v>250</v>
      </c>
      <c r="H2399" t="s">
        <v>251</v>
      </c>
      <c r="I2399" t="n">
        <v>5</v>
      </c>
      <c r="J2399" t="n">
        <v>455</v>
      </c>
      <c r="K2399" t="s">
        <v>334</v>
      </c>
      <c r="L2399" t="n">
        <v>304</v>
      </c>
      <c r="M2399" t="n">
        <v>0</v>
      </c>
      <c r="N2399" t="n">
        <v>0</v>
      </c>
    </row>
    <row r="2400" spans="1:20">
      <c r="A2400" s="1" t="n">
        <v>39021</v>
      </c>
      <c r="B2400" t="s">
        <v>378</v>
      </c>
      <c r="C2400" t="n">
        <v>33</v>
      </c>
      <c r="D2400" t="n">
        <v>141</v>
      </c>
      <c r="E2400" t="s">
        <v>373</v>
      </c>
      <c r="F2400" t="n">
        <v>3201</v>
      </c>
      <c r="G2400" t="s">
        <v>250</v>
      </c>
      <c r="H2400" t="s">
        <v>251</v>
      </c>
      <c r="I2400" t="n">
        <v>5</v>
      </c>
      <c r="J2400" t="n">
        <v>330</v>
      </c>
      <c r="K2400" t="s">
        <v>374</v>
      </c>
      <c r="L2400" t="n">
        <v>10</v>
      </c>
      <c r="M2400" t="n">
        <v>0</v>
      </c>
      <c r="N2400" t="n">
        <v>0</v>
      </c>
      <c r="O2400" t="s">
        <v>375</v>
      </c>
      <c r="P2400" t="s">
        <v>376</v>
      </c>
      <c r="Q2400" t="s">
        <v>376</v>
      </c>
      <c r="R2400" t="s">
        <v>255</v>
      </c>
      <c r="S2400" t="s">
        <v>251</v>
      </c>
      <c r="T2400" t="n">
        <v>5</v>
      </c>
    </row>
    <row r="2401" spans="1:20">
      <c r="A2401" s="1" t="n">
        <v>39021</v>
      </c>
      <c r="B2401" t="s">
        <v>378</v>
      </c>
      <c r="C2401" t="n">
        <v>34</v>
      </c>
      <c r="D2401" t="n">
        <v>141</v>
      </c>
      <c r="E2401" t="s">
        <v>373</v>
      </c>
      <c r="F2401" t="n">
        <v>3201</v>
      </c>
      <c r="G2401" t="s">
        <v>250</v>
      </c>
      <c r="H2401" t="s">
        <v>251</v>
      </c>
      <c r="I2401" t="n">
        <v>5</v>
      </c>
      <c r="J2401" t="n">
        <v>330</v>
      </c>
      <c r="K2401" t="s">
        <v>374</v>
      </c>
      <c r="L2401" t="n">
        <v>8</v>
      </c>
      <c r="M2401" t="n">
        <v>0</v>
      </c>
      <c r="N2401" t="n">
        <v>0</v>
      </c>
      <c r="O2401" t="s">
        <v>375</v>
      </c>
      <c r="P2401" t="s">
        <v>376</v>
      </c>
      <c r="Q2401" t="s">
        <v>376</v>
      </c>
      <c r="R2401" t="s">
        <v>255</v>
      </c>
      <c r="S2401" t="s">
        <v>251</v>
      </c>
      <c r="T2401" t="n">
        <v>5</v>
      </c>
    </row>
    <row r="2402" spans="1:20">
      <c r="A2402" s="1" t="n">
        <v>39021</v>
      </c>
      <c r="B2402" t="s">
        <v>347</v>
      </c>
      <c r="C2402" t="n">
        <v>1</v>
      </c>
      <c r="D2402" t="n">
        <v>20</v>
      </c>
      <c r="E2402" t="s">
        <v>249</v>
      </c>
      <c r="F2402" t="n">
        <v>3201</v>
      </c>
      <c r="G2402" t="s">
        <v>250</v>
      </c>
      <c r="H2402" t="s">
        <v>251</v>
      </c>
      <c r="I2402" t="n">
        <v>5</v>
      </c>
      <c r="J2402" t="n">
        <v>232</v>
      </c>
      <c r="K2402" t="s">
        <v>288</v>
      </c>
      <c r="L2402" t="n">
        <v>358</v>
      </c>
      <c r="M2402" t="n">
        <v>0.07000000000000001</v>
      </c>
      <c r="N2402" t="n">
        <v>38.4</v>
      </c>
      <c r="O2402" t="s">
        <v>347</v>
      </c>
      <c r="P2402" t="s">
        <v>275</v>
      </c>
      <c r="Q2402" t="s">
        <v>275</v>
      </c>
      <c r="R2402" t="s">
        <v>255</v>
      </c>
      <c r="S2402" t="s">
        <v>251</v>
      </c>
      <c r="T2402" t="n">
        <v>5</v>
      </c>
    </row>
    <row r="2403" spans="1:20">
      <c r="A2403" s="1" t="n">
        <v>39021</v>
      </c>
      <c r="B2403" t="s">
        <v>347</v>
      </c>
      <c r="C2403" t="n">
        <v>2</v>
      </c>
      <c r="D2403" t="n">
        <v>20</v>
      </c>
      <c r="E2403" t="s">
        <v>249</v>
      </c>
      <c r="F2403" t="n">
        <v>3201</v>
      </c>
      <c r="G2403" t="s">
        <v>250</v>
      </c>
      <c r="H2403" t="s">
        <v>251</v>
      </c>
      <c r="I2403" t="n">
        <v>5</v>
      </c>
      <c r="J2403" t="n">
        <v>458</v>
      </c>
      <c r="K2403" t="s">
        <v>252</v>
      </c>
      <c r="L2403" t="n">
        <v>290</v>
      </c>
      <c r="M2403" t="n">
        <v>0.22</v>
      </c>
      <c r="N2403" t="n">
        <v>20</v>
      </c>
      <c r="O2403" t="s">
        <v>347</v>
      </c>
      <c r="P2403" t="s">
        <v>275</v>
      </c>
      <c r="Q2403" t="s">
        <v>275</v>
      </c>
      <c r="R2403" t="s">
        <v>255</v>
      </c>
      <c r="S2403" t="s">
        <v>251</v>
      </c>
      <c r="T2403" t="n">
        <v>5</v>
      </c>
    </row>
    <row r="2404" spans="1:20">
      <c r="A2404" s="1" t="n">
        <v>39021</v>
      </c>
      <c r="B2404" t="s">
        <v>347</v>
      </c>
      <c r="C2404" t="n">
        <v>5</v>
      </c>
      <c r="D2404" t="n">
        <v>20</v>
      </c>
      <c r="E2404" t="s">
        <v>249</v>
      </c>
      <c r="F2404" t="n">
        <v>3201</v>
      </c>
      <c r="G2404" t="s">
        <v>250</v>
      </c>
      <c r="H2404" t="s">
        <v>251</v>
      </c>
      <c r="I2404" t="n">
        <v>5</v>
      </c>
      <c r="J2404" t="n">
        <v>550</v>
      </c>
      <c r="K2404" t="s">
        <v>369</v>
      </c>
      <c r="L2404" t="n">
        <v>260</v>
      </c>
      <c r="M2404" t="n">
        <v>0.15</v>
      </c>
      <c r="N2404" t="n">
        <v>36.2</v>
      </c>
      <c r="O2404" t="s">
        <v>347</v>
      </c>
      <c r="P2404" t="s">
        <v>275</v>
      </c>
      <c r="Q2404" t="s">
        <v>275</v>
      </c>
      <c r="R2404" t="s">
        <v>255</v>
      </c>
      <c r="S2404" t="s">
        <v>251</v>
      </c>
      <c r="T2404" t="n">
        <v>5</v>
      </c>
    </row>
    <row r="2405" spans="1:20">
      <c r="A2405" s="1" t="n">
        <v>39021</v>
      </c>
      <c r="B2405" t="s">
        <v>347</v>
      </c>
      <c r="C2405" t="n">
        <v>3</v>
      </c>
      <c r="D2405" t="n">
        <v>20</v>
      </c>
      <c r="E2405" t="s">
        <v>249</v>
      </c>
      <c r="F2405" t="n">
        <v>3201</v>
      </c>
      <c r="G2405" t="s">
        <v>250</v>
      </c>
      <c r="H2405" t="s">
        <v>251</v>
      </c>
      <c r="I2405" t="n">
        <v>5</v>
      </c>
      <c r="J2405" t="n">
        <v>888</v>
      </c>
      <c r="K2405" t="s">
        <v>295</v>
      </c>
      <c r="L2405" t="n">
        <v>653</v>
      </c>
      <c r="M2405" t="n">
        <v>1.21</v>
      </c>
      <c r="N2405" t="n">
        <v>32.8</v>
      </c>
      <c r="O2405" t="s">
        <v>347</v>
      </c>
      <c r="P2405" t="s">
        <v>275</v>
      </c>
      <c r="Q2405" t="s">
        <v>275</v>
      </c>
      <c r="R2405" t="s">
        <v>255</v>
      </c>
      <c r="S2405" t="s">
        <v>251</v>
      </c>
      <c r="T2405" t="n">
        <v>5</v>
      </c>
    </row>
    <row r="2406" spans="1:20">
      <c r="A2406" s="1" t="n">
        <v>39021</v>
      </c>
      <c r="B2406" t="s">
        <v>347</v>
      </c>
      <c r="C2406" t="n">
        <v>4</v>
      </c>
      <c r="D2406" t="n">
        <v>20</v>
      </c>
      <c r="E2406" t="s">
        <v>249</v>
      </c>
      <c r="F2406" t="n">
        <v>3201</v>
      </c>
      <c r="G2406" t="s">
        <v>250</v>
      </c>
      <c r="H2406" t="s">
        <v>251</v>
      </c>
      <c r="I2406" t="n">
        <v>5</v>
      </c>
      <c r="J2406" t="n">
        <v>785</v>
      </c>
      <c r="K2406" t="s">
        <v>281</v>
      </c>
      <c r="L2406" t="n">
        <v>720</v>
      </c>
      <c r="M2406" t="n">
        <v>1.25</v>
      </c>
      <c r="N2406" t="n">
        <v>39</v>
      </c>
      <c r="O2406" t="s">
        <v>347</v>
      </c>
      <c r="P2406" t="s">
        <v>275</v>
      </c>
      <c r="Q2406" t="s">
        <v>275</v>
      </c>
      <c r="R2406" t="s">
        <v>255</v>
      </c>
      <c r="S2406" t="s">
        <v>251</v>
      </c>
      <c r="T2406" t="n">
        <v>5</v>
      </c>
    </row>
    <row r="2407" spans="1:20">
      <c r="A2407" s="1" t="n">
        <v>39051</v>
      </c>
      <c r="B2407" t="s">
        <v>345</v>
      </c>
      <c r="C2407" t="n">
        <v>22</v>
      </c>
      <c r="D2407" t="n">
        <v>20</v>
      </c>
      <c r="E2407" t="s">
        <v>249</v>
      </c>
      <c r="F2407" t="n">
        <v>3201</v>
      </c>
      <c r="G2407" t="s">
        <v>250</v>
      </c>
      <c r="H2407" t="s">
        <v>251</v>
      </c>
      <c r="I2407" t="n">
        <v>5</v>
      </c>
      <c r="J2407" t="n">
        <v>875</v>
      </c>
      <c r="K2407" t="s">
        <v>327</v>
      </c>
      <c r="L2407" t="n">
        <v>387</v>
      </c>
      <c r="M2407" t="n">
        <v>0.04</v>
      </c>
      <c r="N2407" t="n">
        <v>42</v>
      </c>
      <c r="O2407" t="s">
        <v>345</v>
      </c>
      <c r="P2407" t="s">
        <v>370</v>
      </c>
      <c r="Q2407" t="s">
        <v>370</v>
      </c>
      <c r="R2407" t="s">
        <v>255</v>
      </c>
      <c r="S2407" t="s">
        <v>251</v>
      </c>
      <c r="T2407" t="n">
        <v>5</v>
      </c>
    </row>
    <row r="2408" spans="1:20">
      <c r="A2408" s="1" t="n">
        <v>39051</v>
      </c>
      <c r="B2408" t="s">
        <v>345</v>
      </c>
      <c r="C2408" t="n">
        <v>24</v>
      </c>
      <c r="D2408" t="n">
        <v>20</v>
      </c>
      <c r="E2408" t="s">
        <v>249</v>
      </c>
      <c r="F2408" t="n">
        <v>3201</v>
      </c>
      <c r="G2408" t="s">
        <v>250</v>
      </c>
      <c r="H2408" t="s">
        <v>251</v>
      </c>
      <c r="I2408" t="n">
        <v>5</v>
      </c>
      <c r="J2408" t="n">
        <v>875</v>
      </c>
      <c r="K2408" t="s">
        <v>327</v>
      </c>
      <c r="L2408" t="n">
        <v>209</v>
      </c>
      <c r="M2408" t="n">
        <v>0.04</v>
      </c>
      <c r="N2408" t="n">
        <v>42.4</v>
      </c>
      <c r="O2408" t="s">
        <v>345</v>
      </c>
      <c r="P2408" t="s">
        <v>370</v>
      </c>
      <c r="Q2408" t="s">
        <v>370</v>
      </c>
      <c r="R2408" t="s">
        <v>255</v>
      </c>
      <c r="S2408" t="s">
        <v>251</v>
      </c>
      <c r="T2408" t="n">
        <v>5</v>
      </c>
    </row>
    <row r="2409" spans="1:20">
      <c r="A2409" s="1" t="n">
        <v>39051</v>
      </c>
      <c r="B2409" t="s">
        <v>345</v>
      </c>
      <c r="C2409" t="n">
        <v>23</v>
      </c>
      <c r="D2409" t="n">
        <v>20</v>
      </c>
      <c r="E2409" t="s">
        <v>249</v>
      </c>
      <c r="F2409" t="n">
        <v>3201</v>
      </c>
      <c r="G2409" t="s">
        <v>250</v>
      </c>
      <c r="H2409" t="s">
        <v>251</v>
      </c>
      <c r="I2409" t="n">
        <v>5</v>
      </c>
      <c r="J2409" t="n">
        <v>945</v>
      </c>
      <c r="K2409" t="s">
        <v>304</v>
      </c>
      <c r="L2409" t="n">
        <v>476</v>
      </c>
      <c r="M2409" t="n">
        <v>0.05</v>
      </c>
      <c r="N2409" t="n">
        <v>36.1</v>
      </c>
      <c r="O2409" t="s">
        <v>345</v>
      </c>
      <c r="P2409" t="s">
        <v>370</v>
      </c>
      <c r="Q2409" t="s">
        <v>370</v>
      </c>
      <c r="R2409" t="s">
        <v>255</v>
      </c>
      <c r="S2409" t="s">
        <v>251</v>
      </c>
      <c r="T2409" t="n">
        <v>5</v>
      </c>
    </row>
    <row r="2410" spans="1:20">
      <c r="A2410" s="1" t="n">
        <v>39051</v>
      </c>
      <c r="B2410" t="s">
        <v>345</v>
      </c>
      <c r="C2410" t="n">
        <v>25</v>
      </c>
      <c r="D2410" t="n">
        <v>20</v>
      </c>
      <c r="E2410" t="s">
        <v>249</v>
      </c>
      <c r="F2410" t="n">
        <v>3201</v>
      </c>
      <c r="G2410" t="s">
        <v>250</v>
      </c>
      <c r="H2410" t="s">
        <v>251</v>
      </c>
      <c r="I2410" t="n">
        <v>5</v>
      </c>
      <c r="J2410" t="n">
        <v>945</v>
      </c>
      <c r="K2410" t="s">
        <v>304</v>
      </c>
      <c r="L2410" t="n">
        <v>430</v>
      </c>
      <c r="M2410" t="n">
        <v>0.05</v>
      </c>
      <c r="N2410" t="n">
        <v>36.4</v>
      </c>
      <c r="O2410" t="s">
        <v>345</v>
      </c>
      <c r="P2410" t="s">
        <v>370</v>
      </c>
      <c r="Q2410" t="s">
        <v>370</v>
      </c>
      <c r="R2410" t="s">
        <v>255</v>
      </c>
      <c r="S2410" t="s">
        <v>251</v>
      </c>
      <c r="T2410" t="n">
        <v>5</v>
      </c>
    </row>
    <row r="2411" spans="1:20">
      <c r="A2411" s="1" t="n">
        <v>39051</v>
      </c>
      <c r="B2411" t="s">
        <v>372</v>
      </c>
      <c r="C2411" t="n">
        <v>1</v>
      </c>
      <c r="D2411" t="n">
        <v>141</v>
      </c>
      <c r="E2411" t="s">
        <v>373</v>
      </c>
      <c r="F2411" t="n">
        <v>3201</v>
      </c>
      <c r="G2411" t="s">
        <v>250</v>
      </c>
      <c r="H2411" t="s">
        <v>251</v>
      </c>
      <c r="I2411" t="n">
        <v>5</v>
      </c>
      <c r="J2411" t="n">
        <v>487</v>
      </c>
      <c r="K2411" t="s">
        <v>386</v>
      </c>
      <c r="L2411" t="n">
        <v>78</v>
      </c>
      <c r="M2411" t="n">
        <v>0</v>
      </c>
      <c r="N2411" t="n">
        <v>0</v>
      </c>
      <c r="O2411" t="s">
        <v>375</v>
      </c>
      <c r="P2411" t="s">
        <v>376</v>
      </c>
      <c r="Q2411" t="s">
        <v>376</v>
      </c>
      <c r="R2411" t="s">
        <v>255</v>
      </c>
      <c r="S2411" t="s">
        <v>251</v>
      </c>
      <c r="T2411" t="n">
        <v>5</v>
      </c>
    </row>
    <row r="2412" spans="1:20">
      <c r="A2412" s="1" t="n">
        <v>39051</v>
      </c>
      <c r="B2412" t="s">
        <v>347</v>
      </c>
      <c r="C2412" t="n">
        <v>3</v>
      </c>
      <c r="D2412" t="n">
        <v>20</v>
      </c>
      <c r="E2412" t="s">
        <v>249</v>
      </c>
      <c r="F2412" t="n">
        <v>3201</v>
      </c>
      <c r="G2412" t="s">
        <v>250</v>
      </c>
      <c r="H2412" t="s">
        <v>251</v>
      </c>
      <c r="I2412" t="n">
        <v>5</v>
      </c>
      <c r="J2412" t="n">
        <v>232</v>
      </c>
      <c r="K2412" t="s">
        <v>288</v>
      </c>
      <c r="L2412" t="n">
        <v>335</v>
      </c>
      <c r="M2412" t="n">
        <v>0.08</v>
      </c>
      <c r="N2412" t="n">
        <v>35.9</v>
      </c>
      <c r="O2412" t="s">
        <v>347</v>
      </c>
      <c r="P2412" t="s">
        <v>275</v>
      </c>
      <c r="Q2412" t="s">
        <v>275</v>
      </c>
      <c r="R2412" t="s">
        <v>255</v>
      </c>
      <c r="S2412" t="s">
        <v>251</v>
      </c>
      <c r="T2412" t="n">
        <v>5</v>
      </c>
    </row>
    <row r="2413" spans="1:20">
      <c r="A2413" s="1" t="n">
        <v>39051</v>
      </c>
      <c r="B2413" t="s">
        <v>347</v>
      </c>
      <c r="C2413" t="n">
        <v>4</v>
      </c>
      <c r="D2413" t="n">
        <v>20</v>
      </c>
      <c r="E2413" t="s">
        <v>249</v>
      </c>
      <c r="F2413" t="n">
        <v>3201</v>
      </c>
      <c r="G2413" t="s">
        <v>250</v>
      </c>
      <c r="H2413" t="s">
        <v>251</v>
      </c>
      <c r="I2413" t="n">
        <v>5</v>
      </c>
      <c r="J2413" t="n">
        <v>458</v>
      </c>
      <c r="K2413" t="s">
        <v>252</v>
      </c>
      <c r="L2413" t="n">
        <v>303</v>
      </c>
      <c r="M2413" t="n">
        <v>0.22</v>
      </c>
      <c r="N2413" t="n">
        <v>20</v>
      </c>
      <c r="O2413" t="s">
        <v>347</v>
      </c>
      <c r="P2413" t="s">
        <v>275</v>
      </c>
      <c r="Q2413" t="s">
        <v>275</v>
      </c>
      <c r="R2413" t="s">
        <v>255</v>
      </c>
      <c r="S2413" t="s">
        <v>251</v>
      </c>
      <c r="T2413" t="n">
        <v>5</v>
      </c>
    </row>
    <row r="2414" spans="1:20">
      <c r="A2414" s="1" t="n">
        <v>39051</v>
      </c>
      <c r="B2414" t="s">
        <v>347</v>
      </c>
      <c r="C2414" t="n">
        <v>1</v>
      </c>
      <c r="D2414" t="n">
        <v>20</v>
      </c>
      <c r="E2414" t="s">
        <v>249</v>
      </c>
      <c r="F2414" t="n">
        <v>3201</v>
      </c>
      <c r="G2414" t="s">
        <v>250</v>
      </c>
      <c r="H2414" t="s">
        <v>251</v>
      </c>
      <c r="I2414" t="n">
        <v>5</v>
      </c>
      <c r="J2414" t="n">
        <v>550</v>
      </c>
      <c r="K2414" t="s">
        <v>369</v>
      </c>
      <c r="L2414" t="n">
        <v>739</v>
      </c>
      <c r="M2414" t="n">
        <v>0.15</v>
      </c>
      <c r="N2414" t="n">
        <v>36.2</v>
      </c>
      <c r="O2414" t="s">
        <v>347</v>
      </c>
      <c r="P2414" t="s">
        <v>275</v>
      </c>
      <c r="Q2414" t="s">
        <v>275</v>
      </c>
      <c r="R2414" t="s">
        <v>255</v>
      </c>
      <c r="S2414" t="s">
        <v>251</v>
      </c>
      <c r="T2414" t="n">
        <v>5</v>
      </c>
    </row>
    <row r="2415" spans="1:20">
      <c r="A2415" s="1" t="n">
        <v>39051</v>
      </c>
      <c r="B2415" t="s">
        <v>347</v>
      </c>
      <c r="C2415" t="n">
        <v>2</v>
      </c>
      <c r="D2415" t="n">
        <v>20</v>
      </c>
      <c r="E2415" t="s">
        <v>249</v>
      </c>
      <c r="F2415" t="n">
        <v>3201</v>
      </c>
      <c r="G2415" t="s">
        <v>250</v>
      </c>
      <c r="H2415" t="s">
        <v>251</v>
      </c>
      <c r="I2415" t="n">
        <v>5</v>
      </c>
      <c r="J2415" t="n">
        <v>785</v>
      </c>
      <c r="K2415" t="s">
        <v>281</v>
      </c>
      <c r="L2415" t="n">
        <v>1077</v>
      </c>
      <c r="M2415" t="n">
        <v>1.16</v>
      </c>
      <c r="N2415" t="n">
        <v>38.8</v>
      </c>
      <c r="O2415" t="s">
        <v>347</v>
      </c>
      <c r="P2415" t="s">
        <v>275</v>
      </c>
      <c r="Q2415" t="s">
        <v>275</v>
      </c>
      <c r="R2415" t="s">
        <v>255</v>
      </c>
      <c r="S2415" t="s">
        <v>251</v>
      </c>
      <c r="T2415" t="n">
        <v>5</v>
      </c>
    </row>
    <row r="2416" spans="1:20">
      <c r="A2416" s="1" t="n">
        <v>39051</v>
      </c>
      <c r="B2416" t="s">
        <v>392</v>
      </c>
      <c r="C2416" t="n">
        <v>16</v>
      </c>
      <c r="D2416" t="n">
        <v>215</v>
      </c>
      <c r="E2416" t="s">
        <v>256</v>
      </c>
      <c r="F2416" t="n">
        <v>3202</v>
      </c>
      <c r="G2416" t="s">
        <v>297</v>
      </c>
      <c r="H2416" t="s">
        <v>251</v>
      </c>
      <c r="I2416" t="n">
        <v>5</v>
      </c>
      <c r="K2416" t="s">
        <v>361</v>
      </c>
      <c r="L2416" t="n">
        <v>220</v>
      </c>
      <c r="M2416" t="n">
        <v>0</v>
      </c>
      <c r="N2416" t="n">
        <v>0</v>
      </c>
    </row>
    <row r="2417" spans="1:20">
      <c r="A2417" s="1" t="n">
        <v>39051</v>
      </c>
      <c r="B2417" t="s">
        <v>392</v>
      </c>
      <c r="C2417" t="n">
        <v>17</v>
      </c>
      <c r="D2417" t="n">
        <v>465</v>
      </c>
      <c r="E2417" t="s">
        <v>363</v>
      </c>
      <c r="F2417" t="n">
        <v>3202</v>
      </c>
      <c r="G2417" t="s">
        <v>297</v>
      </c>
      <c r="H2417" t="s">
        <v>251</v>
      </c>
      <c r="I2417" t="n">
        <v>5</v>
      </c>
      <c r="K2417" t="s">
        <v>361</v>
      </c>
      <c r="L2417" t="n">
        <v>95</v>
      </c>
      <c r="M2417" t="n">
        <v>0</v>
      </c>
      <c r="N2417" t="n">
        <v>0</v>
      </c>
    </row>
    <row r="2418" spans="1:20">
      <c r="A2418" s="1" t="n">
        <v>39082</v>
      </c>
      <c r="B2418" t="s">
        <v>385</v>
      </c>
      <c r="C2418" t="n">
        <v>1</v>
      </c>
      <c r="D2418" t="n">
        <v>141</v>
      </c>
      <c r="E2418" t="s">
        <v>373</v>
      </c>
      <c r="F2418" t="n">
        <v>3201</v>
      </c>
      <c r="G2418" t="s">
        <v>250</v>
      </c>
      <c r="H2418" t="s">
        <v>251</v>
      </c>
      <c r="I2418" t="n">
        <v>5</v>
      </c>
      <c r="J2418" t="n">
        <v>330</v>
      </c>
      <c r="K2418" t="s">
        <v>374</v>
      </c>
      <c r="L2418" t="n">
        <v>34</v>
      </c>
      <c r="M2418" t="n">
        <v>0</v>
      </c>
      <c r="N2418" t="n">
        <v>0</v>
      </c>
      <c r="O2418" t="s">
        <v>345</v>
      </c>
      <c r="P2418" t="s">
        <v>254</v>
      </c>
      <c r="Q2418" t="s">
        <v>254</v>
      </c>
      <c r="R2418" t="s">
        <v>255</v>
      </c>
      <c r="S2418" t="s">
        <v>251</v>
      </c>
      <c r="T2418" t="n">
        <v>5</v>
      </c>
    </row>
    <row r="2419" spans="1:20">
      <c r="A2419" s="1" t="n">
        <v>39082</v>
      </c>
      <c r="B2419" t="s">
        <v>385</v>
      </c>
      <c r="C2419" t="n">
        <v>2</v>
      </c>
      <c r="D2419" t="n">
        <v>141</v>
      </c>
      <c r="E2419" t="s">
        <v>373</v>
      </c>
      <c r="F2419" t="n">
        <v>3201</v>
      </c>
      <c r="G2419" t="s">
        <v>250</v>
      </c>
      <c r="H2419" t="s">
        <v>251</v>
      </c>
      <c r="I2419" t="n">
        <v>5</v>
      </c>
      <c r="J2419" t="n">
        <v>330</v>
      </c>
      <c r="K2419" t="s">
        <v>374</v>
      </c>
      <c r="L2419" t="n">
        <v>29</v>
      </c>
      <c r="M2419" t="n">
        <v>0</v>
      </c>
      <c r="N2419" t="n">
        <v>0</v>
      </c>
      <c r="O2419" t="s">
        <v>375</v>
      </c>
      <c r="P2419" t="s">
        <v>376</v>
      </c>
      <c r="Q2419" t="s">
        <v>376</v>
      </c>
      <c r="R2419" t="s">
        <v>255</v>
      </c>
      <c r="S2419" t="s">
        <v>251</v>
      </c>
      <c r="T2419" t="n">
        <v>5</v>
      </c>
    </row>
    <row r="2420" spans="1:20">
      <c r="A2420" s="1" t="n">
        <v>39082</v>
      </c>
      <c r="B2420" t="s">
        <v>345</v>
      </c>
      <c r="C2420" t="n">
        <v>8</v>
      </c>
      <c r="D2420" t="n">
        <v>20</v>
      </c>
      <c r="E2420" t="s">
        <v>249</v>
      </c>
      <c r="F2420" t="n">
        <v>3201</v>
      </c>
      <c r="G2420" t="s">
        <v>250</v>
      </c>
      <c r="H2420" t="s">
        <v>251</v>
      </c>
      <c r="I2420" t="n">
        <v>5</v>
      </c>
      <c r="J2420" t="n">
        <v>945</v>
      </c>
      <c r="K2420" t="s">
        <v>304</v>
      </c>
      <c r="L2420" t="n">
        <v>336</v>
      </c>
      <c r="M2420" t="n">
        <v>0.5</v>
      </c>
      <c r="N2420" t="n">
        <v>36.6</v>
      </c>
      <c r="O2420" t="s">
        <v>345</v>
      </c>
      <c r="P2420" t="s">
        <v>370</v>
      </c>
      <c r="Q2420" t="s">
        <v>370</v>
      </c>
      <c r="R2420" t="s">
        <v>255</v>
      </c>
      <c r="S2420" t="s">
        <v>251</v>
      </c>
      <c r="T2420" t="n">
        <v>5</v>
      </c>
    </row>
    <row r="2421" spans="1:20">
      <c r="A2421" s="1" t="n">
        <v>39082</v>
      </c>
      <c r="B2421" t="s">
        <v>345</v>
      </c>
      <c r="C2421" t="n">
        <v>11</v>
      </c>
      <c r="D2421" t="n">
        <v>20</v>
      </c>
      <c r="E2421" t="s">
        <v>249</v>
      </c>
      <c r="F2421" t="n">
        <v>3201</v>
      </c>
      <c r="G2421" t="s">
        <v>250</v>
      </c>
      <c r="H2421" t="s">
        <v>251</v>
      </c>
      <c r="I2421" t="n">
        <v>5</v>
      </c>
      <c r="J2421" t="n">
        <v>945</v>
      </c>
      <c r="K2421" t="s">
        <v>304</v>
      </c>
      <c r="L2421" t="n">
        <v>331</v>
      </c>
      <c r="M2421" t="n">
        <v>0.5</v>
      </c>
      <c r="N2421" t="n">
        <v>36.4</v>
      </c>
      <c r="O2421" t="s">
        <v>345</v>
      </c>
      <c r="P2421" t="s">
        <v>370</v>
      </c>
      <c r="Q2421" t="s">
        <v>370</v>
      </c>
      <c r="R2421" t="s">
        <v>255</v>
      </c>
      <c r="S2421" t="s">
        <v>251</v>
      </c>
      <c r="T2421" t="n">
        <v>5</v>
      </c>
    </row>
    <row r="2422" spans="1:20">
      <c r="A2422" s="1" t="n">
        <v>39082</v>
      </c>
      <c r="B2422" t="s">
        <v>345</v>
      </c>
      <c r="C2422" t="n">
        <v>9</v>
      </c>
      <c r="D2422" t="n">
        <v>20</v>
      </c>
      <c r="E2422" t="s">
        <v>249</v>
      </c>
      <c r="F2422" t="n">
        <v>3201</v>
      </c>
      <c r="G2422" t="s">
        <v>250</v>
      </c>
      <c r="H2422" t="s">
        <v>251</v>
      </c>
      <c r="I2422" t="n">
        <v>5</v>
      </c>
      <c r="J2422" t="n">
        <v>458</v>
      </c>
      <c r="K2422" t="s">
        <v>252</v>
      </c>
      <c r="L2422" t="n">
        <v>210</v>
      </c>
      <c r="M2422" t="n">
        <v>0.05</v>
      </c>
      <c r="N2422" t="n">
        <v>36</v>
      </c>
      <c r="O2422" t="s">
        <v>345</v>
      </c>
      <c r="P2422" t="s">
        <v>370</v>
      </c>
      <c r="Q2422" t="s">
        <v>370</v>
      </c>
      <c r="R2422" t="s">
        <v>255</v>
      </c>
      <c r="S2422" t="s">
        <v>251</v>
      </c>
      <c r="T2422" t="n">
        <v>5</v>
      </c>
    </row>
    <row r="2423" spans="1:20">
      <c r="A2423" s="1" t="n">
        <v>39082</v>
      </c>
      <c r="B2423" t="s">
        <v>345</v>
      </c>
      <c r="C2423" t="n">
        <v>10</v>
      </c>
      <c r="D2423" t="n">
        <v>20</v>
      </c>
      <c r="E2423" t="s">
        <v>249</v>
      </c>
      <c r="F2423" t="n">
        <v>3201</v>
      </c>
      <c r="G2423" t="s">
        <v>250</v>
      </c>
      <c r="H2423" t="s">
        <v>251</v>
      </c>
      <c r="I2423" t="n">
        <v>5</v>
      </c>
      <c r="J2423" t="n">
        <v>458</v>
      </c>
      <c r="K2423" t="s">
        <v>252</v>
      </c>
      <c r="L2423" t="n">
        <v>333</v>
      </c>
      <c r="M2423" t="n">
        <v>0.09</v>
      </c>
      <c r="N2423" t="n">
        <v>34.3</v>
      </c>
      <c r="O2423" t="s">
        <v>345</v>
      </c>
      <c r="P2423" t="s">
        <v>370</v>
      </c>
      <c r="Q2423" t="s">
        <v>370</v>
      </c>
      <c r="R2423" t="s">
        <v>255</v>
      </c>
      <c r="S2423" t="s">
        <v>251</v>
      </c>
      <c r="T2423" t="n">
        <v>5</v>
      </c>
    </row>
    <row r="2424" spans="1:20">
      <c r="A2424" s="1" t="n">
        <v>39082</v>
      </c>
      <c r="B2424" t="s">
        <v>345</v>
      </c>
      <c r="C2424" t="n">
        <v>65</v>
      </c>
      <c r="D2424" t="n">
        <v>20</v>
      </c>
      <c r="E2424" t="s">
        <v>249</v>
      </c>
      <c r="F2424" t="n">
        <v>3201</v>
      </c>
      <c r="G2424" t="s">
        <v>250</v>
      </c>
      <c r="H2424" t="s">
        <v>251</v>
      </c>
      <c r="I2424" t="n">
        <v>5</v>
      </c>
      <c r="J2424" t="n">
        <v>458</v>
      </c>
      <c r="K2424" t="s">
        <v>252</v>
      </c>
      <c r="L2424" t="n">
        <v>123</v>
      </c>
      <c r="M2424" t="n">
        <v>0.1</v>
      </c>
      <c r="N2424" t="n">
        <v>34.2</v>
      </c>
      <c r="O2424" t="s">
        <v>345</v>
      </c>
      <c r="P2424" t="s">
        <v>370</v>
      </c>
      <c r="Q2424" t="s">
        <v>370</v>
      </c>
      <c r="R2424" t="s">
        <v>255</v>
      </c>
      <c r="S2424" t="s">
        <v>251</v>
      </c>
      <c r="T2424" t="n">
        <v>5</v>
      </c>
    </row>
    <row r="2425" spans="1:20">
      <c r="A2425" s="1" t="n">
        <v>39082</v>
      </c>
      <c r="B2425" t="s">
        <v>364</v>
      </c>
      <c r="C2425" t="n">
        <v>4</v>
      </c>
      <c r="D2425" t="n">
        <v>231</v>
      </c>
      <c r="E2425" t="s">
        <v>365</v>
      </c>
      <c r="F2425" t="n">
        <v>3202</v>
      </c>
      <c r="G2425" t="s">
        <v>297</v>
      </c>
      <c r="H2425" t="s">
        <v>251</v>
      </c>
      <c r="I2425" t="n">
        <v>5</v>
      </c>
      <c r="J2425" t="n">
        <v>670</v>
      </c>
      <c r="K2425" t="s">
        <v>359</v>
      </c>
      <c r="L2425" t="n">
        <v>20</v>
      </c>
      <c r="M2425" t="n">
        <v>0</v>
      </c>
      <c r="N2425" t="n">
        <v>0</v>
      </c>
    </row>
    <row r="2426" spans="1:20">
      <c r="A2426" s="1" t="n">
        <v>39082</v>
      </c>
      <c r="B2426" t="s">
        <v>364</v>
      </c>
      <c r="C2426" t="n">
        <v>5</v>
      </c>
      <c r="D2426" t="n">
        <v>231</v>
      </c>
      <c r="E2426" t="s">
        <v>365</v>
      </c>
      <c r="F2426" t="n">
        <v>3203</v>
      </c>
      <c r="G2426" t="s">
        <v>366</v>
      </c>
      <c r="H2426" t="s">
        <v>251</v>
      </c>
      <c r="I2426" t="n">
        <v>5</v>
      </c>
      <c r="J2426" t="n">
        <v>670</v>
      </c>
      <c r="K2426" t="s">
        <v>359</v>
      </c>
      <c r="L2426" t="n">
        <v>13</v>
      </c>
      <c r="M2426" t="n">
        <v>0</v>
      </c>
      <c r="N2426" t="n">
        <v>0</v>
      </c>
    </row>
    <row r="2427" spans="1:20">
      <c r="A2427" s="1" t="n">
        <v>39082</v>
      </c>
      <c r="B2427" t="s">
        <v>364</v>
      </c>
      <c r="C2427" t="n">
        <v>6</v>
      </c>
      <c r="D2427" t="n">
        <v>231</v>
      </c>
      <c r="E2427" t="s">
        <v>365</v>
      </c>
      <c r="F2427" t="n">
        <v>3204</v>
      </c>
      <c r="G2427" t="s">
        <v>367</v>
      </c>
      <c r="H2427" t="s">
        <v>251</v>
      </c>
      <c r="I2427" t="n">
        <v>5</v>
      </c>
      <c r="J2427" t="n">
        <v>670</v>
      </c>
      <c r="K2427" t="s">
        <v>359</v>
      </c>
      <c r="L2427" t="n">
        <v>11</v>
      </c>
      <c r="M2427" t="n">
        <v>0</v>
      </c>
      <c r="N2427" t="n">
        <v>0</v>
      </c>
    </row>
    <row r="2428" spans="1:20">
      <c r="A2428" s="1" t="n">
        <v>39082</v>
      </c>
      <c r="B2428" t="s">
        <v>348</v>
      </c>
      <c r="C2428" t="n">
        <v>1</v>
      </c>
      <c r="D2428" t="n">
        <v>215</v>
      </c>
      <c r="E2428" t="s">
        <v>256</v>
      </c>
      <c r="F2428" t="n">
        <v>3201</v>
      </c>
      <c r="G2428" t="s">
        <v>250</v>
      </c>
      <c r="H2428" t="s">
        <v>251</v>
      </c>
      <c r="I2428" t="n">
        <v>5</v>
      </c>
      <c r="K2428" t="s">
        <v>361</v>
      </c>
      <c r="L2428" t="n">
        <v>222</v>
      </c>
      <c r="M2428" t="n">
        <v>0</v>
      </c>
      <c r="N2428" t="n">
        <v>0</v>
      </c>
    </row>
    <row r="2429" spans="1:20">
      <c r="A2429" s="1" t="n">
        <v>39082</v>
      </c>
      <c r="B2429" t="s">
        <v>348</v>
      </c>
      <c r="C2429" t="n">
        <v>2</v>
      </c>
      <c r="D2429" t="n">
        <v>215</v>
      </c>
      <c r="E2429" t="s">
        <v>256</v>
      </c>
      <c r="F2429" t="n">
        <v>3201</v>
      </c>
      <c r="G2429" t="s">
        <v>250</v>
      </c>
      <c r="H2429" t="s">
        <v>251</v>
      </c>
      <c r="I2429" t="n">
        <v>5</v>
      </c>
      <c r="K2429" t="s">
        <v>361</v>
      </c>
      <c r="L2429" t="n">
        <v>317</v>
      </c>
      <c r="M2429" t="n">
        <v>0</v>
      </c>
      <c r="N2429" t="n">
        <v>0</v>
      </c>
    </row>
    <row r="2430" spans="1:20">
      <c r="A2430" s="1" t="n">
        <v>39082</v>
      </c>
      <c r="B2430" t="s">
        <v>378</v>
      </c>
      <c r="C2430" t="n">
        <v>11</v>
      </c>
      <c r="D2430" t="n">
        <v>141</v>
      </c>
      <c r="E2430" t="s">
        <v>373</v>
      </c>
      <c r="F2430" t="n">
        <v>3201</v>
      </c>
      <c r="G2430" t="s">
        <v>250</v>
      </c>
      <c r="H2430" t="s">
        <v>251</v>
      </c>
      <c r="I2430" t="n">
        <v>5</v>
      </c>
      <c r="J2430" t="n">
        <v>330</v>
      </c>
      <c r="K2430" t="s">
        <v>374</v>
      </c>
      <c r="L2430" t="n">
        <v>18</v>
      </c>
      <c r="M2430" t="n">
        <v>0</v>
      </c>
      <c r="N2430" t="n">
        <v>0</v>
      </c>
      <c r="O2430" t="s">
        <v>375</v>
      </c>
      <c r="P2430" t="s">
        <v>376</v>
      </c>
      <c r="Q2430" t="s">
        <v>376</v>
      </c>
      <c r="R2430" t="s">
        <v>255</v>
      </c>
      <c r="S2430" t="s">
        <v>251</v>
      </c>
      <c r="T2430" t="n">
        <v>5</v>
      </c>
    </row>
    <row r="2431" spans="1:20">
      <c r="A2431" s="1" t="n">
        <v>39082</v>
      </c>
      <c r="B2431" t="s">
        <v>347</v>
      </c>
      <c r="C2431" t="n">
        <v>5</v>
      </c>
      <c r="D2431" t="n">
        <v>467</v>
      </c>
      <c r="E2431" t="s">
        <v>393</v>
      </c>
      <c r="F2431" t="n">
        <v>3201</v>
      </c>
      <c r="G2431" t="s">
        <v>250</v>
      </c>
      <c r="H2431" t="s">
        <v>251</v>
      </c>
      <c r="I2431" t="n">
        <v>5</v>
      </c>
      <c r="K2431" t="s">
        <v>361</v>
      </c>
      <c r="L2431" t="n">
        <v>63</v>
      </c>
      <c r="M2431" t="n">
        <v>0</v>
      </c>
      <c r="N2431" t="n">
        <v>0</v>
      </c>
    </row>
    <row r="2432" spans="1:20">
      <c r="A2432" s="1" t="n">
        <v>39082</v>
      </c>
      <c r="B2432" t="s">
        <v>347</v>
      </c>
      <c r="C2432" t="n">
        <v>1</v>
      </c>
      <c r="D2432" t="n">
        <v>20</v>
      </c>
      <c r="E2432" t="s">
        <v>249</v>
      </c>
      <c r="F2432" t="n">
        <v>3201</v>
      </c>
      <c r="G2432" t="s">
        <v>250</v>
      </c>
      <c r="H2432" t="s">
        <v>251</v>
      </c>
      <c r="I2432" t="n">
        <v>5</v>
      </c>
      <c r="J2432" t="n">
        <v>232</v>
      </c>
      <c r="K2432" t="s">
        <v>288</v>
      </c>
      <c r="L2432" t="n">
        <v>337</v>
      </c>
      <c r="M2432" t="n">
        <v>0.07000000000000001</v>
      </c>
      <c r="N2432" t="n">
        <v>37.9</v>
      </c>
      <c r="O2432" t="s">
        <v>347</v>
      </c>
      <c r="P2432" t="s">
        <v>275</v>
      </c>
      <c r="Q2432" t="s">
        <v>275</v>
      </c>
      <c r="R2432" t="s">
        <v>255</v>
      </c>
      <c r="S2432" t="s">
        <v>251</v>
      </c>
      <c r="T2432" t="n">
        <v>5</v>
      </c>
    </row>
    <row r="2433" spans="1:20">
      <c r="A2433" s="1" t="n">
        <v>39082</v>
      </c>
      <c r="B2433" t="s">
        <v>347</v>
      </c>
      <c r="C2433" t="n">
        <v>4</v>
      </c>
      <c r="D2433" t="n">
        <v>20</v>
      </c>
      <c r="E2433" t="s">
        <v>249</v>
      </c>
      <c r="F2433" t="n">
        <v>3201</v>
      </c>
      <c r="G2433" t="s">
        <v>250</v>
      </c>
      <c r="H2433" t="s">
        <v>251</v>
      </c>
      <c r="I2433" t="n">
        <v>5</v>
      </c>
      <c r="J2433" t="n">
        <v>232</v>
      </c>
      <c r="K2433" t="s">
        <v>288</v>
      </c>
      <c r="L2433" t="n">
        <v>246</v>
      </c>
      <c r="M2433" t="n">
        <v>0.06</v>
      </c>
      <c r="N2433" t="n">
        <v>38.7</v>
      </c>
      <c r="O2433" t="s">
        <v>347</v>
      </c>
      <c r="P2433" t="s">
        <v>275</v>
      </c>
      <c r="Q2433" t="s">
        <v>275</v>
      </c>
      <c r="R2433" t="s">
        <v>255</v>
      </c>
      <c r="S2433" t="s">
        <v>251</v>
      </c>
      <c r="T2433" t="n">
        <v>5</v>
      </c>
    </row>
    <row r="2434" spans="1:20">
      <c r="A2434" s="1" t="n">
        <v>39082</v>
      </c>
      <c r="B2434" t="s">
        <v>347</v>
      </c>
      <c r="C2434" t="n">
        <v>2</v>
      </c>
      <c r="D2434" t="n">
        <v>20</v>
      </c>
      <c r="E2434" t="s">
        <v>249</v>
      </c>
      <c r="F2434" t="n">
        <v>3201</v>
      </c>
      <c r="G2434" t="s">
        <v>250</v>
      </c>
      <c r="H2434" t="s">
        <v>251</v>
      </c>
      <c r="I2434" t="n">
        <v>5</v>
      </c>
      <c r="J2434" t="n">
        <v>458</v>
      </c>
      <c r="K2434" t="s">
        <v>252</v>
      </c>
      <c r="L2434" t="n">
        <v>268</v>
      </c>
      <c r="M2434" t="n">
        <v>0.23</v>
      </c>
      <c r="N2434" t="n">
        <v>19.9</v>
      </c>
      <c r="O2434" t="s">
        <v>347</v>
      </c>
      <c r="P2434" t="s">
        <v>275</v>
      </c>
      <c r="Q2434" t="s">
        <v>275</v>
      </c>
      <c r="R2434" t="s">
        <v>255</v>
      </c>
      <c r="S2434" t="s">
        <v>251</v>
      </c>
      <c r="T2434" t="n">
        <v>5</v>
      </c>
    </row>
    <row r="2435" spans="1:20">
      <c r="A2435" s="1" t="n">
        <v>39082</v>
      </c>
      <c r="B2435" t="s">
        <v>347</v>
      </c>
      <c r="C2435" t="n">
        <v>3</v>
      </c>
      <c r="D2435" t="n">
        <v>20</v>
      </c>
      <c r="E2435" t="s">
        <v>249</v>
      </c>
      <c r="F2435" t="n">
        <v>3201</v>
      </c>
      <c r="G2435" t="s">
        <v>250</v>
      </c>
      <c r="H2435" t="s">
        <v>251</v>
      </c>
      <c r="I2435" t="n">
        <v>5</v>
      </c>
      <c r="J2435" t="n">
        <v>785</v>
      </c>
      <c r="K2435" t="s">
        <v>281</v>
      </c>
      <c r="L2435" t="n">
        <v>1025</v>
      </c>
      <c r="M2435" t="n">
        <v>1.08</v>
      </c>
      <c r="N2435" t="n">
        <v>39.3</v>
      </c>
      <c r="O2435" t="s">
        <v>347</v>
      </c>
      <c r="P2435" t="s">
        <v>275</v>
      </c>
      <c r="Q2435" t="s">
        <v>275</v>
      </c>
      <c r="R2435" t="s">
        <v>255</v>
      </c>
      <c r="S2435" t="s">
        <v>251</v>
      </c>
      <c r="T2435" t="n">
        <v>5</v>
      </c>
    </row>
    <row r="2436" spans="1:20">
      <c r="A2436" s="1" t="n">
        <v>39113</v>
      </c>
      <c r="B2436" t="s">
        <v>345</v>
      </c>
      <c r="C2436" t="n">
        <v>106</v>
      </c>
      <c r="D2436" t="n">
        <v>510</v>
      </c>
      <c r="E2436" t="s">
        <v>277</v>
      </c>
      <c r="F2436" t="n">
        <v>3201</v>
      </c>
      <c r="G2436" t="s">
        <v>250</v>
      </c>
      <c r="H2436" t="s">
        <v>251</v>
      </c>
      <c r="I2436" t="n">
        <v>5</v>
      </c>
      <c r="J2436" t="n">
        <v>260</v>
      </c>
      <c r="K2436" t="s">
        <v>272</v>
      </c>
      <c r="L2436" t="n">
        <v>64</v>
      </c>
      <c r="M2436" t="n">
        <v>1.78</v>
      </c>
      <c r="N2436" t="n">
        <v>0</v>
      </c>
    </row>
    <row r="2437" spans="1:20">
      <c r="A2437" s="1" t="n">
        <v>39113</v>
      </c>
      <c r="B2437" t="s">
        <v>345</v>
      </c>
      <c r="C2437" t="n">
        <v>2</v>
      </c>
      <c r="D2437" t="n">
        <v>20</v>
      </c>
      <c r="E2437" t="s">
        <v>249</v>
      </c>
      <c r="F2437" t="n">
        <v>3201</v>
      </c>
      <c r="G2437" t="s">
        <v>250</v>
      </c>
      <c r="H2437" t="s">
        <v>251</v>
      </c>
      <c r="I2437" t="n">
        <v>5</v>
      </c>
      <c r="J2437" t="n">
        <v>875</v>
      </c>
      <c r="K2437" t="s">
        <v>327</v>
      </c>
      <c r="L2437" t="n">
        <v>319</v>
      </c>
      <c r="M2437" t="n">
        <v>0.04</v>
      </c>
      <c r="N2437" t="n">
        <v>42</v>
      </c>
      <c r="O2437" t="s">
        <v>345</v>
      </c>
      <c r="P2437" t="s">
        <v>370</v>
      </c>
      <c r="Q2437" t="s">
        <v>370</v>
      </c>
      <c r="R2437" t="s">
        <v>255</v>
      </c>
      <c r="S2437" t="s">
        <v>251</v>
      </c>
      <c r="T2437" t="n">
        <v>5</v>
      </c>
    </row>
    <row r="2438" spans="1:20">
      <c r="A2438" s="1" t="n">
        <v>39113</v>
      </c>
      <c r="B2438" t="s">
        <v>345</v>
      </c>
      <c r="C2438" t="n">
        <v>1</v>
      </c>
      <c r="D2438" t="n">
        <v>20</v>
      </c>
      <c r="E2438" t="s">
        <v>249</v>
      </c>
      <c r="F2438" t="n">
        <v>3201</v>
      </c>
      <c r="G2438" t="s">
        <v>250</v>
      </c>
      <c r="H2438" t="s">
        <v>251</v>
      </c>
      <c r="I2438" t="n">
        <v>5</v>
      </c>
      <c r="J2438" t="n">
        <v>945</v>
      </c>
      <c r="K2438" t="s">
        <v>304</v>
      </c>
      <c r="L2438" t="n">
        <v>483</v>
      </c>
      <c r="M2438" t="n">
        <v>0.08</v>
      </c>
      <c r="N2438" t="n">
        <v>35.9</v>
      </c>
      <c r="O2438" t="s">
        <v>345</v>
      </c>
      <c r="P2438" t="s">
        <v>370</v>
      </c>
      <c r="Q2438" t="s">
        <v>370</v>
      </c>
      <c r="R2438" t="s">
        <v>255</v>
      </c>
      <c r="S2438" t="s">
        <v>251</v>
      </c>
      <c r="T2438" t="n">
        <v>5</v>
      </c>
    </row>
    <row r="2439" spans="1:20">
      <c r="A2439" s="1" t="n">
        <v>39113</v>
      </c>
      <c r="B2439" t="s">
        <v>345</v>
      </c>
      <c r="C2439" t="n">
        <v>54</v>
      </c>
      <c r="D2439" t="n">
        <v>20</v>
      </c>
      <c r="E2439" t="s">
        <v>249</v>
      </c>
      <c r="F2439" t="n">
        <v>3201</v>
      </c>
      <c r="G2439" t="s">
        <v>250</v>
      </c>
      <c r="H2439" t="s">
        <v>251</v>
      </c>
      <c r="I2439" t="n">
        <v>5</v>
      </c>
      <c r="J2439" t="n">
        <v>280</v>
      </c>
      <c r="K2439" t="s">
        <v>273</v>
      </c>
      <c r="L2439" t="n">
        <v>243</v>
      </c>
      <c r="M2439" t="n">
        <v>0.28</v>
      </c>
      <c r="N2439" t="n">
        <v>24.9</v>
      </c>
      <c r="O2439" t="s">
        <v>345</v>
      </c>
      <c r="P2439" t="s">
        <v>370</v>
      </c>
      <c r="Q2439" t="s">
        <v>370</v>
      </c>
      <c r="R2439" t="s">
        <v>255</v>
      </c>
      <c r="S2439" t="s">
        <v>251</v>
      </c>
      <c r="T2439" t="n">
        <v>5</v>
      </c>
    </row>
    <row r="2440" spans="1:20">
      <c r="A2440" s="1" t="n">
        <v>39113</v>
      </c>
      <c r="B2440" t="s">
        <v>345</v>
      </c>
      <c r="C2440" t="n">
        <v>3</v>
      </c>
      <c r="D2440" t="n">
        <v>20</v>
      </c>
      <c r="E2440" t="s">
        <v>249</v>
      </c>
      <c r="F2440" t="n">
        <v>3201</v>
      </c>
      <c r="G2440" t="s">
        <v>250</v>
      </c>
      <c r="H2440" t="s">
        <v>251</v>
      </c>
      <c r="I2440" t="n">
        <v>5</v>
      </c>
      <c r="J2440" t="n">
        <v>458</v>
      </c>
      <c r="K2440" t="s">
        <v>252</v>
      </c>
      <c r="L2440" t="n">
        <v>101</v>
      </c>
      <c r="M2440" t="n">
        <v>0.03</v>
      </c>
      <c r="N2440" t="n">
        <v>46.3</v>
      </c>
      <c r="O2440" t="s">
        <v>345</v>
      </c>
      <c r="P2440" t="s">
        <v>370</v>
      </c>
      <c r="Q2440" t="s">
        <v>370</v>
      </c>
      <c r="R2440" t="s">
        <v>255</v>
      </c>
      <c r="S2440" t="s">
        <v>251</v>
      </c>
      <c r="T2440" t="n">
        <v>5</v>
      </c>
    </row>
    <row r="2441" spans="1:20">
      <c r="A2441" s="1" t="n">
        <v>39113</v>
      </c>
      <c r="B2441" t="s">
        <v>345</v>
      </c>
      <c r="C2441" t="n">
        <v>53</v>
      </c>
      <c r="D2441" t="n">
        <v>20</v>
      </c>
      <c r="E2441" t="s">
        <v>249</v>
      </c>
      <c r="F2441" t="n">
        <v>3201</v>
      </c>
      <c r="G2441" t="s">
        <v>250</v>
      </c>
      <c r="H2441" t="s">
        <v>251</v>
      </c>
      <c r="I2441" t="n">
        <v>5</v>
      </c>
      <c r="J2441" t="n">
        <v>458</v>
      </c>
      <c r="K2441" t="s">
        <v>252</v>
      </c>
      <c r="L2441" t="n">
        <v>253</v>
      </c>
      <c r="M2441" t="n">
        <v>0.1</v>
      </c>
      <c r="N2441" t="n">
        <v>34</v>
      </c>
      <c r="O2441" t="s">
        <v>345</v>
      </c>
      <c r="P2441" t="s">
        <v>370</v>
      </c>
      <c r="Q2441" t="s">
        <v>370</v>
      </c>
      <c r="R2441" t="s">
        <v>255</v>
      </c>
      <c r="S2441" t="s">
        <v>251</v>
      </c>
      <c r="T2441" t="n">
        <v>5</v>
      </c>
    </row>
    <row r="2442" spans="1:20">
      <c r="A2442" s="1" t="n">
        <v>39113</v>
      </c>
      <c r="B2442" t="s">
        <v>348</v>
      </c>
      <c r="C2442" t="n">
        <v>1</v>
      </c>
      <c r="D2442" t="n">
        <v>215</v>
      </c>
      <c r="E2442" t="s">
        <v>256</v>
      </c>
      <c r="F2442" t="n">
        <v>3201</v>
      </c>
      <c r="G2442" t="s">
        <v>250</v>
      </c>
      <c r="H2442" t="s">
        <v>251</v>
      </c>
      <c r="I2442" t="n">
        <v>5</v>
      </c>
      <c r="K2442" t="s">
        <v>361</v>
      </c>
      <c r="L2442" t="n">
        <v>218</v>
      </c>
      <c r="M2442" t="n">
        <v>0</v>
      </c>
      <c r="N2442" t="n">
        <v>0</v>
      </c>
    </row>
    <row r="2443" spans="1:20">
      <c r="A2443" s="1" t="n">
        <v>39113</v>
      </c>
      <c r="B2443" t="s">
        <v>348</v>
      </c>
      <c r="C2443" t="n">
        <v>2</v>
      </c>
      <c r="D2443" t="n">
        <v>215</v>
      </c>
      <c r="E2443" t="s">
        <v>256</v>
      </c>
      <c r="F2443" t="n">
        <v>3201</v>
      </c>
      <c r="G2443" t="s">
        <v>250</v>
      </c>
      <c r="H2443" t="s">
        <v>251</v>
      </c>
      <c r="I2443" t="n">
        <v>5</v>
      </c>
      <c r="K2443" t="s">
        <v>361</v>
      </c>
      <c r="L2443" t="n">
        <v>295</v>
      </c>
      <c r="M2443" t="n">
        <v>0</v>
      </c>
      <c r="N2443" t="n">
        <v>0</v>
      </c>
    </row>
    <row r="2444" spans="1:20">
      <c r="A2444" s="1" t="n">
        <v>39113</v>
      </c>
      <c r="B2444" t="s">
        <v>347</v>
      </c>
      <c r="C2444" t="n">
        <v>1</v>
      </c>
      <c r="D2444" t="n">
        <v>20</v>
      </c>
      <c r="E2444" t="s">
        <v>249</v>
      </c>
      <c r="F2444" t="n">
        <v>3201</v>
      </c>
      <c r="G2444" t="s">
        <v>250</v>
      </c>
      <c r="H2444" t="s">
        <v>251</v>
      </c>
      <c r="I2444" t="n">
        <v>5</v>
      </c>
      <c r="J2444" t="n">
        <v>232</v>
      </c>
      <c r="K2444" t="s">
        <v>288</v>
      </c>
      <c r="L2444" t="n">
        <v>105</v>
      </c>
      <c r="M2444" t="n">
        <v>0.06</v>
      </c>
      <c r="N2444" t="n">
        <v>38.7</v>
      </c>
      <c r="O2444" t="s">
        <v>347</v>
      </c>
      <c r="P2444" t="s">
        <v>275</v>
      </c>
      <c r="Q2444" t="s">
        <v>275</v>
      </c>
      <c r="R2444" t="s">
        <v>255</v>
      </c>
      <c r="S2444" t="s">
        <v>251</v>
      </c>
      <c r="T2444" t="n">
        <v>5</v>
      </c>
    </row>
    <row r="2445" spans="1:20">
      <c r="A2445" s="1" t="n">
        <v>39113</v>
      </c>
      <c r="B2445" t="s">
        <v>347</v>
      </c>
      <c r="C2445" t="n">
        <v>3</v>
      </c>
      <c r="D2445" t="n">
        <v>20</v>
      </c>
      <c r="E2445" t="s">
        <v>249</v>
      </c>
      <c r="F2445" t="n">
        <v>3201</v>
      </c>
      <c r="G2445" t="s">
        <v>250</v>
      </c>
      <c r="H2445" t="s">
        <v>251</v>
      </c>
      <c r="I2445" t="n">
        <v>5</v>
      </c>
      <c r="J2445" t="n">
        <v>232</v>
      </c>
      <c r="K2445" t="s">
        <v>288</v>
      </c>
      <c r="L2445" t="n">
        <v>339</v>
      </c>
      <c r="M2445" t="n">
        <v>0.08</v>
      </c>
      <c r="N2445" t="n">
        <v>35.2</v>
      </c>
      <c r="O2445" t="s">
        <v>347</v>
      </c>
      <c r="P2445" t="s">
        <v>275</v>
      </c>
      <c r="Q2445" t="s">
        <v>275</v>
      </c>
      <c r="R2445" t="s">
        <v>255</v>
      </c>
      <c r="S2445" t="s">
        <v>251</v>
      </c>
      <c r="T2445" t="n">
        <v>5</v>
      </c>
    </row>
    <row r="2446" spans="1:20">
      <c r="A2446" s="1" t="n">
        <v>39113</v>
      </c>
      <c r="B2446" t="s">
        <v>347</v>
      </c>
      <c r="C2446" t="n">
        <v>2</v>
      </c>
      <c r="D2446" t="n">
        <v>20</v>
      </c>
      <c r="E2446" t="s">
        <v>249</v>
      </c>
      <c r="F2446" t="n">
        <v>3201</v>
      </c>
      <c r="G2446" t="s">
        <v>250</v>
      </c>
      <c r="H2446" t="s">
        <v>251</v>
      </c>
      <c r="I2446" t="n">
        <v>5</v>
      </c>
      <c r="J2446" t="n">
        <v>458</v>
      </c>
      <c r="K2446" t="s">
        <v>252</v>
      </c>
      <c r="L2446" t="n">
        <v>290</v>
      </c>
      <c r="M2446" t="n">
        <v>0.23</v>
      </c>
      <c r="N2446" t="n">
        <v>20.1</v>
      </c>
      <c r="O2446" t="s">
        <v>347</v>
      </c>
      <c r="P2446" t="s">
        <v>275</v>
      </c>
      <c r="Q2446" t="s">
        <v>275</v>
      </c>
      <c r="R2446" t="s">
        <v>255</v>
      </c>
      <c r="S2446" t="s">
        <v>251</v>
      </c>
      <c r="T2446" t="n">
        <v>5</v>
      </c>
    </row>
    <row r="2447" spans="1:20">
      <c r="A2447" s="1" t="n">
        <v>39113</v>
      </c>
      <c r="B2447" t="s">
        <v>347</v>
      </c>
      <c r="C2447" t="n">
        <v>4</v>
      </c>
      <c r="D2447" t="n">
        <v>20</v>
      </c>
      <c r="E2447" t="s">
        <v>249</v>
      </c>
      <c r="F2447" t="n">
        <v>3201</v>
      </c>
      <c r="G2447" t="s">
        <v>250</v>
      </c>
      <c r="H2447" t="s">
        <v>251</v>
      </c>
      <c r="I2447" t="n">
        <v>5</v>
      </c>
      <c r="J2447" t="n">
        <v>458</v>
      </c>
      <c r="K2447" t="s">
        <v>252</v>
      </c>
      <c r="L2447" t="n">
        <v>300</v>
      </c>
      <c r="M2447" t="n">
        <v>0.22</v>
      </c>
      <c r="N2447" t="n">
        <v>20.4</v>
      </c>
      <c r="O2447" t="s">
        <v>347</v>
      </c>
      <c r="P2447" t="s">
        <v>275</v>
      </c>
      <c r="Q2447" t="s">
        <v>275</v>
      </c>
      <c r="R2447" t="s">
        <v>255</v>
      </c>
      <c r="S2447" t="s">
        <v>251</v>
      </c>
      <c r="T2447" t="n">
        <v>5</v>
      </c>
    </row>
    <row r="2448" spans="1:20">
      <c r="A2448" s="1" t="n">
        <v>39113</v>
      </c>
      <c r="B2448" t="s">
        <v>347</v>
      </c>
      <c r="C2448" t="n">
        <v>5</v>
      </c>
      <c r="D2448" t="n">
        <v>20</v>
      </c>
      <c r="E2448" t="s">
        <v>249</v>
      </c>
      <c r="F2448" t="n">
        <v>3201</v>
      </c>
      <c r="G2448" t="s">
        <v>250</v>
      </c>
      <c r="H2448" t="s">
        <v>251</v>
      </c>
      <c r="I2448" t="n">
        <v>5</v>
      </c>
      <c r="J2448" t="n">
        <v>785</v>
      </c>
      <c r="K2448" t="s">
        <v>281</v>
      </c>
      <c r="L2448" t="n">
        <v>790</v>
      </c>
      <c r="M2448" t="n">
        <v>1.11</v>
      </c>
      <c r="N2448" t="n">
        <v>40.1</v>
      </c>
      <c r="O2448" t="s">
        <v>347</v>
      </c>
      <c r="P2448" t="s">
        <v>275</v>
      </c>
      <c r="Q2448" t="s">
        <v>275</v>
      </c>
      <c r="R2448" t="s">
        <v>255</v>
      </c>
      <c r="S2448" t="s">
        <v>251</v>
      </c>
      <c r="T2448" t="n">
        <v>5</v>
      </c>
    </row>
    <row r="2449" spans="1:20">
      <c r="A2449" s="1" t="n">
        <v>39113</v>
      </c>
      <c r="B2449" t="s">
        <v>347</v>
      </c>
      <c r="C2449" t="n">
        <v>6</v>
      </c>
      <c r="D2449" t="n">
        <v>20</v>
      </c>
      <c r="E2449" t="s">
        <v>249</v>
      </c>
      <c r="F2449" t="n">
        <v>3201</v>
      </c>
      <c r="G2449" t="s">
        <v>250</v>
      </c>
      <c r="H2449" t="s">
        <v>251</v>
      </c>
      <c r="I2449" t="n">
        <v>5</v>
      </c>
      <c r="J2449" t="n">
        <v>910</v>
      </c>
      <c r="K2449" t="s">
        <v>340</v>
      </c>
      <c r="L2449" t="n">
        <v>252</v>
      </c>
      <c r="M2449" t="n">
        <v>0.8100000000000001</v>
      </c>
      <c r="N2449" t="n">
        <v>39.5</v>
      </c>
      <c r="O2449" t="s">
        <v>347</v>
      </c>
      <c r="P2449" t="s">
        <v>275</v>
      </c>
      <c r="Q2449" t="s">
        <v>275</v>
      </c>
      <c r="R2449" t="s">
        <v>255</v>
      </c>
      <c r="S2449" t="s">
        <v>251</v>
      </c>
      <c r="T2449" t="n">
        <v>5</v>
      </c>
    </row>
    <row r="2450" spans="1:20">
      <c r="A2450" s="1" t="n">
        <v>39113</v>
      </c>
      <c r="B2450" t="s">
        <v>387</v>
      </c>
      <c r="C2450" t="n">
        <v>37</v>
      </c>
      <c r="D2450" t="n">
        <v>215</v>
      </c>
      <c r="E2450" t="s">
        <v>256</v>
      </c>
      <c r="F2450" t="n">
        <v>3201</v>
      </c>
      <c r="G2450" t="s">
        <v>250</v>
      </c>
      <c r="H2450" t="s">
        <v>251</v>
      </c>
      <c r="I2450" t="n">
        <v>5</v>
      </c>
      <c r="K2450" t="s">
        <v>361</v>
      </c>
      <c r="L2450" t="n">
        <v>162</v>
      </c>
      <c r="M2450" t="n">
        <v>0</v>
      </c>
      <c r="N2450" t="n">
        <v>0</v>
      </c>
    </row>
    <row r="2451" spans="1:20">
      <c r="A2451" s="1" t="n">
        <v>39113</v>
      </c>
      <c r="B2451" t="s">
        <v>387</v>
      </c>
      <c r="C2451" t="n">
        <v>34</v>
      </c>
      <c r="D2451" t="n">
        <v>465</v>
      </c>
      <c r="E2451" t="s">
        <v>363</v>
      </c>
      <c r="F2451" t="n">
        <v>3201</v>
      </c>
      <c r="G2451" t="s">
        <v>250</v>
      </c>
      <c r="H2451" t="s">
        <v>251</v>
      </c>
      <c r="I2451" t="n">
        <v>5</v>
      </c>
      <c r="K2451" t="s">
        <v>361</v>
      </c>
      <c r="L2451" t="n">
        <v>58</v>
      </c>
      <c r="M2451" t="n">
        <v>0</v>
      </c>
      <c r="N2451" t="n">
        <v>0</v>
      </c>
    </row>
    <row r="2452" spans="1:20">
      <c r="A2452" s="1" t="n">
        <v>39141</v>
      </c>
      <c r="B2452" t="s">
        <v>385</v>
      </c>
      <c r="C2452" t="n">
        <v>2</v>
      </c>
      <c r="D2452" t="n">
        <v>141</v>
      </c>
      <c r="E2452" t="s">
        <v>373</v>
      </c>
      <c r="F2452" t="n">
        <v>3201</v>
      </c>
      <c r="G2452" t="s">
        <v>250</v>
      </c>
      <c r="H2452" t="s">
        <v>251</v>
      </c>
      <c r="I2452" t="n">
        <v>5</v>
      </c>
      <c r="J2452" t="n">
        <v>330</v>
      </c>
      <c r="K2452" t="s">
        <v>374</v>
      </c>
      <c r="L2452" t="n">
        <v>34</v>
      </c>
      <c r="M2452" t="n">
        <v>0</v>
      </c>
      <c r="N2452" t="n">
        <v>0</v>
      </c>
      <c r="O2452" t="s">
        <v>375</v>
      </c>
      <c r="P2452" t="s">
        <v>376</v>
      </c>
      <c r="Q2452" t="s">
        <v>376</v>
      </c>
      <c r="R2452" t="s">
        <v>255</v>
      </c>
      <c r="S2452" t="s">
        <v>251</v>
      </c>
      <c r="T2452" t="n">
        <v>5</v>
      </c>
    </row>
    <row r="2453" spans="1:20">
      <c r="A2453" s="1" t="n">
        <v>39141</v>
      </c>
      <c r="B2453" t="s">
        <v>385</v>
      </c>
      <c r="C2453" t="n">
        <v>3</v>
      </c>
      <c r="D2453" t="n">
        <v>141</v>
      </c>
      <c r="E2453" t="s">
        <v>373</v>
      </c>
      <c r="F2453" t="n">
        <v>3201</v>
      </c>
      <c r="G2453" t="s">
        <v>250</v>
      </c>
      <c r="H2453" t="s">
        <v>251</v>
      </c>
      <c r="I2453" t="n">
        <v>5</v>
      </c>
      <c r="J2453" t="n">
        <v>330</v>
      </c>
      <c r="K2453" t="s">
        <v>374</v>
      </c>
      <c r="L2453" t="n">
        <v>27</v>
      </c>
      <c r="M2453" t="n">
        <v>0</v>
      </c>
      <c r="N2453" t="n">
        <v>0</v>
      </c>
      <c r="O2453" t="s">
        <v>375</v>
      </c>
      <c r="P2453" t="s">
        <v>376</v>
      </c>
      <c r="Q2453" t="s">
        <v>376</v>
      </c>
      <c r="R2453" t="s">
        <v>255</v>
      </c>
      <c r="S2453" t="s">
        <v>251</v>
      </c>
      <c r="T2453" t="n">
        <v>5</v>
      </c>
    </row>
    <row r="2454" spans="1:20">
      <c r="A2454" s="1" t="n">
        <v>39141</v>
      </c>
      <c r="B2454" t="s">
        <v>345</v>
      </c>
      <c r="C2454" t="n">
        <v>21</v>
      </c>
      <c r="D2454" t="n">
        <v>20</v>
      </c>
      <c r="E2454" t="s">
        <v>249</v>
      </c>
      <c r="F2454" t="n">
        <v>3201</v>
      </c>
      <c r="G2454" t="s">
        <v>250</v>
      </c>
      <c r="H2454" t="s">
        <v>251</v>
      </c>
      <c r="I2454" t="n">
        <v>5</v>
      </c>
      <c r="J2454" t="n">
        <v>875</v>
      </c>
      <c r="K2454" t="s">
        <v>327</v>
      </c>
      <c r="L2454" t="n">
        <v>396</v>
      </c>
      <c r="M2454" t="n">
        <v>0.04</v>
      </c>
      <c r="N2454" t="n">
        <v>41.9</v>
      </c>
      <c r="O2454" t="s">
        <v>345</v>
      </c>
      <c r="P2454" t="s">
        <v>370</v>
      </c>
      <c r="Q2454" t="s">
        <v>370</v>
      </c>
      <c r="R2454" t="s">
        <v>255</v>
      </c>
      <c r="S2454" t="s">
        <v>251</v>
      </c>
      <c r="T2454" t="n">
        <v>5</v>
      </c>
    </row>
    <row r="2455" spans="1:20">
      <c r="A2455" s="1" t="n">
        <v>39141</v>
      </c>
      <c r="B2455" t="s">
        <v>345</v>
      </c>
      <c r="C2455" t="n">
        <v>37</v>
      </c>
      <c r="D2455" t="n">
        <v>20</v>
      </c>
      <c r="E2455" t="s">
        <v>249</v>
      </c>
      <c r="F2455" t="n">
        <v>3201</v>
      </c>
      <c r="G2455" t="s">
        <v>250</v>
      </c>
      <c r="H2455" t="s">
        <v>251</v>
      </c>
      <c r="I2455" t="n">
        <v>5</v>
      </c>
      <c r="J2455" t="n">
        <v>945</v>
      </c>
      <c r="K2455" t="s">
        <v>304</v>
      </c>
      <c r="L2455" t="n">
        <v>372</v>
      </c>
      <c r="M2455" t="n">
        <v>0.5</v>
      </c>
      <c r="N2455" t="n">
        <v>36.1</v>
      </c>
      <c r="O2455" t="s">
        <v>345</v>
      </c>
      <c r="P2455" t="s">
        <v>370</v>
      </c>
      <c r="Q2455" t="s">
        <v>370</v>
      </c>
      <c r="R2455" t="s">
        <v>255</v>
      </c>
      <c r="S2455" t="s">
        <v>251</v>
      </c>
      <c r="T2455" t="n">
        <v>5</v>
      </c>
    </row>
    <row r="2456" spans="1:20">
      <c r="A2456" s="1" t="n">
        <v>39141</v>
      </c>
      <c r="B2456" t="s">
        <v>345</v>
      </c>
      <c r="C2456" t="n">
        <v>20</v>
      </c>
      <c r="D2456" t="n">
        <v>20</v>
      </c>
      <c r="E2456" t="s">
        <v>249</v>
      </c>
      <c r="F2456" t="n">
        <v>3201</v>
      </c>
      <c r="G2456" t="s">
        <v>250</v>
      </c>
      <c r="H2456" t="s">
        <v>251</v>
      </c>
      <c r="I2456" t="n">
        <v>5</v>
      </c>
      <c r="J2456" t="n">
        <v>280</v>
      </c>
      <c r="K2456" t="s">
        <v>273</v>
      </c>
      <c r="L2456" t="n">
        <v>250</v>
      </c>
      <c r="M2456" t="n">
        <v>0.06</v>
      </c>
      <c r="N2456" t="n">
        <v>38.95</v>
      </c>
      <c r="O2456" t="s">
        <v>345</v>
      </c>
      <c r="P2456" t="s">
        <v>370</v>
      </c>
      <c r="Q2456" t="s">
        <v>370</v>
      </c>
      <c r="R2456" t="s">
        <v>255</v>
      </c>
      <c r="S2456" t="s">
        <v>251</v>
      </c>
      <c r="T2456" t="n">
        <v>5</v>
      </c>
    </row>
    <row r="2457" spans="1:20">
      <c r="A2457" s="1" t="n">
        <v>39141</v>
      </c>
      <c r="B2457" t="s">
        <v>345</v>
      </c>
      <c r="C2457" t="n">
        <v>36</v>
      </c>
      <c r="D2457" t="n">
        <v>20</v>
      </c>
      <c r="E2457" t="s">
        <v>249</v>
      </c>
      <c r="F2457" t="n">
        <v>3201</v>
      </c>
      <c r="G2457" t="s">
        <v>250</v>
      </c>
      <c r="H2457" t="s">
        <v>251</v>
      </c>
      <c r="I2457" t="n">
        <v>5</v>
      </c>
      <c r="J2457" t="n">
        <v>458</v>
      </c>
      <c r="K2457" t="s">
        <v>252</v>
      </c>
      <c r="L2457" t="n">
        <v>253</v>
      </c>
      <c r="M2457" t="n">
        <v>0.1</v>
      </c>
      <c r="N2457" t="n">
        <v>34.4</v>
      </c>
      <c r="O2457" t="s">
        <v>345</v>
      </c>
      <c r="P2457" t="s">
        <v>370</v>
      </c>
      <c r="Q2457" t="s">
        <v>370</v>
      </c>
      <c r="R2457" t="s">
        <v>255</v>
      </c>
      <c r="S2457" t="s">
        <v>251</v>
      </c>
      <c r="T2457" t="n">
        <v>5</v>
      </c>
    </row>
    <row r="2458" spans="1:20">
      <c r="A2458" s="1" t="n">
        <v>39141</v>
      </c>
      <c r="B2458" t="s">
        <v>348</v>
      </c>
      <c r="C2458" t="n">
        <v>1</v>
      </c>
      <c r="D2458" t="n">
        <v>215</v>
      </c>
      <c r="E2458" t="s">
        <v>256</v>
      </c>
      <c r="F2458" t="n">
        <v>3201</v>
      </c>
      <c r="G2458" t="s">
        <v>250</v>
      </c>
      <c r="H2458" t="s">
        <v>251</v>
      </c>
      <c r="I2458" t="n">
        <v>5</v>
      </c>
      <c r="K2458" t="s">
        <v>361</v>
      </c>
      <c r="L2458" t="n">
        <v>308</v>
      </c>
      <c r="M2458" t="n">
        <v>0</v>
      </c>
      <c r="N2458" t="n">
        <v>0</v>
      </c>
    </row>
    <row r="2459" spans="1:20">
      <c r="A2459" s="1" t="n">
        <v>39141</v>
      </c>
      <c r="B2459" t="s">
        <v>378</v>
      </c>
      <c r="C2459" t="n">
        <v>9</v>
      </c>
      <c r="D2459" t="n">
        <v>141</v>
      </c>
      <c r="E2459" t="s">
        <v>373</v>
      </c>
      <c r="F2459" t="n">
        <v>3201</v>
      </c>
      <c r="G2459" t="s">
        <v>250</v>
      </c>
      <c r="H2459" t="s">
        <v>251</v>
      </c>
      <c r="I2459" t="n">
        <v>5</v>
      </c>
      <c r="J2459" t="n">
        <v>330</v>
      </c>
      <c r="K2459" t="s">
        <v>374</v>
      </c>
      <c r="L2459" t="n">
        <v>17</v>
      </c>
      <c r="M2459" t="n">
        <v>0</v>
      </c>
      <c r="N2459" t="n">
        <v>0</v>
      </c>
      <c r="O2459" t="s">
        <v>375</v>
      </c>
      <c r="P2459" t="s">
        <v>376</v>
      </c>
      <c r="Q2459" t="s">
        <v>376</v>
      </c>
      <c r="R2459" t="s">
        <v>255</v>
      </c>
      <c r="S2459" t="s">
        <v>251</v>
      </c>
      <c r="T2459" t="n">
        <v>5</v>
      </c>
    </row>
    <row r="2460" spans="1:20">
      <c r="A2460" s="1" t="n">
        <v>39141</v>
      </c>
      <c r="B2460" t="s">
        <v>347</v>
      </c>
      <c r="C2460" t="n">
        <v>1</v>
      </c>
      <c r="D2460" t="n">
        <v>20</v>
      </c>
      <c r="E2460" t="s">
        <v>249</v>
      </c>
      <c r="F2460" t="n">
        <v>3201</v>
      </c>
      <c r="G2460" t="s">
        <v>250</v>
      </c>
      <c r="H2460" t="s">
        <v>251</v>
      </c>
      <c r="I2460" t="n">
        <v>5</v>
      </c>
      <c r="J2460" t="n">
        <v>910</v>
      </c>
      <c r="K2460" t="s">
        <v>340</v>
      </c>
      <c r="L2460" t="n">
        <v>446</v>
      </c>
      <c r="M2460" t="n">
        <v>0.8100000000000001</v>
      </c>
      <c r="N2460" t="n">
        <v>39.5</v>
      </c>
      <c r="O2460" t="s">
        <v>347</v>
      </c>
      <c r="P2460" t="s">
        <v>275</v>
      </c>
      <c r="Q2460" t="s">
        <v>275</v>
      </c>
      <c r="R2460" t="s">
        <v>255</v>
      </c>
      <c r="S2460" t="s">
        <v>251</v>
      </c>
      <c r="T2460" t="n">
        <v>5</v>
      </c>
    </row>
    <row r="2461" spans="1:20">
      <c r="A2461" s="1" t="n">
        <v>39141</v>
      </c>
      <c r="B2461" t="s">
        <v>347</v>
      </c>
      <c r="C2461" t="n">
        <v>2</v>
      </c>
      <c r="D2461" t="n">
        <v>20</v>
      </c>
      <c r="E2461" t="s">
        <v>249</v>
      </c>
      <c r="F2461" t="n">
        <v>3201</v>
      </c>
      <c r="G2461" t="s">
        <v>250</v>
      </c>
      <c r="H2461" t="s">
        <v>251</v>
      </c>
      <c r="I2461" t="n">
        <v>5</v>
      </c>
      <c r="J2461" t="n">
        <v>232</v>
      </c>
      <c r="K2461" t="s">
        <v>288</v>
      </c>
      <c r="L2461" t="n">
        <v>362</v>
      </c>
      <c r="M2461" t="n">
        <v>0.08</v>
      </c>
      <c r="N2461" t="n">
        <v>40.6</v>
      </c>
      <c r="O2461" t="s">
        <v>347</v>
      </c>
      <c r="P2461" t="s">
        <v>275</v>
      </c>
      <c r="Q2461" t="s">
        <v>275</v>
      </c>
      <c r="R2461" t="s">
        <v>255</v>
      </c>
      <c r="S2461" t="s">
        <v>251</v>
      </c>
      <c r="T2461" t="n">
        <v>5</v>
      </c>
    </row>
    <row r="2462" spans="1:20">
      <c r="A2462" s="1" t="n">
        <v>39141</v>
      </c>
      <c r="B2462" t="s">
        <v>347</v>
      </c>
      <c r="C2462" t="n">
        <v>6</v>
      </c>
      <c r="D2462" t="n">
        <v>20</v>
      </c>
      <c r="E2462" t="s">
        <v>249</v>
      </c>
      <c r="F2462" t="n">
        <v>3201</v>
      </c>
      <c r="G2462" t="s">
        <v>250</v>
      </c>
      <c r="H2462" t="s">
        <v>251</v>
      </c>
      <c r="I2462" t="n">
        <v>5</v>
      </c>
      <c r="J2462" t="n">
        <v>232</v>
      </c>
      <c r="K2462" t="s">
        <v>288</v>
      </c>
      <c r="L2462" t="n">
        <v>375</v>
      </c>
      <c r="M2462" t="n">
        <v>0.08</v>
      </c>
      <c r="N2462" t="n">
        <v>36.2</v>
      </c>
      <c r="O2462" t="s">
        <v>347</v>
      </c>
      <c r="P2462" t="s">
        <v>275</v>
      </c>
      <c r="Q2462" t="s">
        <v>275</v>
      </c>
      <c r="R2462" t="s">
        <v>255</v>
      </c>
      <c r="S2462" t="s">
        <v>251</v>
      </c>
      <c r="T2462" t="n">
        <v>5</v>
      </c>
    </row>
    <row r="2463" spans="1:20">
      <c r="A2463" s="1" t="n">
        <v>39141</v>
      </c>
      <c r="B2463" t="s">
        <v>347</v>
      </c>
      <c r="C2463" t="n">
        <v>3</v>
      </c>
      <c r="D2463" t="n">
        <v>20</v>
      </c>
      <c r="E2463" t="s">
        <v>249</v>
      </c>
      <c r="F2463" t="n">
        <v>3201</v>
      </c>
      <c r="G2463" t="s">
        <v>250</v>
      </c>
      <c r="H2463" t="s">
        <v>251</v>
      </c>
      <c r="I2463" t="n">
        <v>5</v>
      </c>
      <c r="J2463" t="n">
        <v>458</v>
      </c>
      <c r="K2463" t="s">
        <v>252</v>
      </c>
      <c r="L2463" t="n">
        <v>259</v>
      </c>
      <c r="M2463" t="n">
        <v>0.22</v>
      </c>
      <c r="N2463" t="n">
        <v>20.8</v>
      </c>
      <c r="O2463" t="s">
        <v>347</v>
      </c>
      <c r="P2463" t="s">
        <v>275</v>
      </c>
      <c r="Q2463" t="s">
        <v>275</v>
      </c>
      <c r="R2463" t="s">
        <v>255</v>
      </c>
      <c r="S2463" t="s">
        <v>251</v>
      </c>
      <c r="T2463" t="n">
        <v>5</v>
      </c>
    </row>
    <row r="2464" spans="1:20">
      <c r="A2464" s="1" t="n">
        <v>39141</v>
      </c>
      <c r="B2464" t="s">
        <v>347</v>
      </c>
      <c r="C2464" t="n">
        <v>5</v>
      </c>
      <c r="D2464" t="n">
        <v>20</v>
      </c>
      <c r="E2464" t="s">
        <v>249</v>
      </c>
      <c r="F2464" t="n">
        <v>3201</v>
      </c>
      <c r="G2464" t="s">
        <v>250</v>
      </c>
      <c r="H2464" t="s">
        <v>251</v>
      </c>
      <c r="I2464" t="n">
        <v>5</v>
      </c>
      <c r="J2464" t="n">
        <v>458</v>
      </c>
      <c r="K2464" t="s">
        <v>252</v>
      </c>
      <c r="L2464" t="n">
        <v>300</v>
      </c>
      <c r="M2464" t="n">
        <v>0.22</v>
      </c>
      <c r="N2464" t="n">
        <v>20</v>
      </c>
      <c r="O2464" t="s">
        <v>347</v>
      </c>
      <c r="P2464" t="s">
        <v>275</v>
      </c>
      <c r="Q2464" t="s">
        <v>275</v>
      </c>
      <c r="R2464" t="s">
        <v>255</v>
      </c>
      <c r="S2464" t="s">
        <v>251</v>
      </c>
      <c r="T2464" t="n">
        <v>5</v>
      </c>
    </row>
    <row r="2465" spans="1:20">
      <c r="A2465" s="1" t="n">
        <v>39141</v>
      </c>
      <c r="B2465" t="s">
        <v>347</v>
      </c>
      <c r="C2465" t="n">
        <v>4</v>
      </c>
      <c r="D2465" t="n">
        <v>20</v>
      </c>
      <c r="E2465" t="s">
        <v>249</v>
      </c>
      <c r="F2465" t="n">
        <v>3201</v>
      </c>
      <c r="G2465" t="s">
        <v>250</v>
      </c>
      <c r="H2465" t="s">
        <v>251</v>
      </c>
      <c r="I2465" t="n">
        <v>5</v>
      </c>
      <c r="J2465" t="n">
        <v>785</v>
      </c>
      <c r="K2465" t="s">
        <v>281</v>
      </c>
      <c r="L2465" t="n">
        <v>790</v>
      </c>
      <c r="M2465" t="n">
        <v>1.17</v>
      </c>
      <c r="N2465" t="n">
        <v>38.8</v>
      </c>
      <c r="O2465" t="s">
        <v>347</v>
      </c>
      <c r="P2465" t="s">
        <v>275</v>
      </c>
      <c r="Q2465" t="s">
        <v>275</v>
      </c>
      <c r="R2465" t="s">
        <v>255</v>
      </c>
      <c r="S2465" t="s">
        <v>251</v>
      </c>
      <c r="T2465" t="n">
        <v>5</v>
      </c>
    </row>
    <row r="2466" spans="1:20">
      <c r="A2466" s="1" t="n">
        <v>39172</v>
      </c>
      <c r="B2466" t="s">
        <v>345</v>
      </c>
      <c r="C2466" t="n">
        <v>2</v>
      </c>
      <c r="D2466" t="n">
        <v>20</v>
      </c>
      <c r="E2466" t="s">
        <v>249</v>
      </c>
      <c r="F2466" t="n">
        <v>3201</v>
      </c>
      <c r="G2466" t="s">
        <v>250</v>
      </c>
      <c r="H2466" t="s">
        <v>251</v>
      </c>
      <c r="I2466" t="n">
        <v>5</v>
      </c>
      <c r="J2466" t="n">
        <v>945</v>
      </c>
      <c r="K2466" t="s">
        <v>304</v>
      </c>
      <c r="L2466" t="n">
        <v>400</v>
      </c>
      <c r="M2466" t="n">
        <v>0.05</v>
      </c>
      <c r="N2466" t="n">
        <v>36.4</v>
      </c>
      <c r="O2466" t="s">
        <v>345</v>
      </c>
      <c r="P2466" t="s">
        <v>370</v>
      </c>
      <c r="Q2466" t="s">
        <v>370</v>
      </c>
      <c r="R2466" t="s">
        <v>255</v>
      </c>
      <c r="S2466" t="s">
        <v>251</v>
      </c>
      <c r="T2466" t="n">
        <v>5</v>
      </c>
    </row>
    <row r="2467" spans="1:20">
      <c r="A2467" s="1" t="n">
        <v>39172</v>
      </c>
      <c r="B2467" t="s">
        <v>345</v>
      </c>
      <c r="C2467" t="n">
        <v>4</v>
      </c>
      <c r="D2467" t="n">
        <v>20</v>
      </c>
      <c r="E2467" t="s">
        <v>249</v>
      </c>
      <c r="F2467" t="n">
        <v>3201</v>
      </c>
      <c r="G2467" t="s">
        <v>250</v>
      </c>
      <c r="H2467" t="s">
        <v>251</v>
      </c>
      <c r="I2467" t="n">
        <v>5</v>
      </c>
      <c r="J2467" t="n">
        <v>945</v>
      </c>
      <c r="K2467" t="s">
        <v>304</v>
      </c>
      <c r="L2467" t="n">
        <v>210</v>
      </c>
      <c r="M2467" t="n">
        <v>0.05</v>
      </c>
      <c r="N2467" t="n">
        <v>36.4</v>
      </c>
      <c r="O2467" t="s">
        <v>345</v>
      </c>
      <c r="P2467" t="s">
        <v>370</v>
      </c>
      <c r="Q2467" t="s">
        <v>370</v>
      </c>
      <c r="R2467" t="s">
        <v>255</v>
      </c>
      <c r="S2467" t="s">
        <v>251</v>
      </c>
      <c r="T2467" t="n">
        <v>5</v>
      </c>
    </row>
    <row r="2468" spans="1:20">
      <c r="A2468" s="1" t="n">
        <v>39172</v>
      </c>
      <c r="B2468" t="s">
        <v>345</v>
      </c>
      <c r="C2468" t="n">
        <v>6</v>
      </c>
      <c r="D2468" t="n">
        <v>20</v>
      </c>
      <c r="E2468" t="s">
        <v>249</v>
      </c>
      <c r="F2468" t="n">
        <v>3201</v>
      </c>
      <c r="G2468" t="s">
        <v>250</v>
      </c>
      <c r="H2468" t="s">
        <v>251</v>
      </c>
      <c r="I2468" t="n">
        <v>5</v>
      </c>
      <c r="J2468" t="n">
        <v>945</v>
      </c>
      <c r="K2468" t="s">
        <v>304</v>
      </c>
      <c r="L2468" t="n">
        <v>191</v>
      </c>
      <c r="M2468" t="n">
        <v>0.05</v>
      </c>
      <c r="N2468" t="n">
        <v>36.1</v>
      </c>
      <c r="O2468" t="s">
        <v>345</v>
      </c>
      <c r="P2468" t="s">
        <v>370</v>
      </c>
      <c r="Q2468" t="s">
        <v>370</v>
      </c>
      <c r="R2468" t="s">
        <v>255</v>
      </c>
      <c r="S2468" t="s">
        <v>251</v>
      </c>
      <c r="T2468" t="n">
        <v>5</v>
      </c>
    </row>
    <row r="2469" spans="1:20">
      <c r="A2469" s="1" t="n">
        <v>39172</v>
      </c>
      <c r="B2469" t="s">
        <v>345</v>
      </c>
      <c r="C2469" t="n">
        <v>3</v>
      </c>
      <c r="D2469" t="n">
        <v>20</v>
      </c>
      <c r="E2469" t="s">
        <v>249</v>
      </c>
      <c r="F2469" t="n">
        <v>3201</v>
      </c>
      <c r="G2469" t="s">
        <v>250</v>
      </c>
      <c r="H2469" t="s">
        <v>251</v>
      </c>
      <c r="I2469" t="n">
        <v>5</v>
      </c>
      <c r="J2469" t="n">
        <v>875</v>
      </c>
      <c r="K2469" t="s">
        <v>327</v>
      </c>
      <c r="L2469" t="n">
        <v>416</v>
      </c>
      <c r="M2469" t="n">
        <v>0.42</v>
      </c>
      <c r="N2469" t="n">
        <v>42</v>
      </c>
      <c r="O2469" t="s">
        <v>345</v>
      </c>
      <c r="P2469" t="s">
        <v>370</v>
      </c>
      <c r="Q2469" t="s">
        <v>370</v>
      </c>
      <c r="R2469" t="s">
        <v>255</v>
      </c>
      <c r="S2469" t="s">
        <v>251</v>
      </c>
      <c r="T2469" t="n">
        <v>5</v>
      </c>
    </row>
    <row r="2470" spans="1:20">
      <c r="A2470" s="1" t="n">
        <v>39172</v>
      </c>
      <c r="B2470" t="s">
        <v>345</v>
      </c>
      <c r="C2470" t="n">
        <v>5</v>
      </c>
      <c r="D2470" t="n">
        <v>20</v>
      </c>
      <c r="E2470" t="s">
        <v>249</v>
      </c>
      <c r="F2470" t="n">
        <v>3201</v>
      </c>
      <c r="G2470" t="s">
        <v>250</v>
      </c>
      <c r="H2470" t="s">
        <v>251</v>
      </c>
      <c r="I2470" t="n">
        <v>5</v>
      </c>
      <c r="J2470" t="n">
        <v>875</v>
      </c>
      <c r="K2470" t="s">
        <v>327</v>
      </c>
      <c r="L2470" t="n">
        <v>227</v>
      </c>
      <c r="M2470" t="n">
        <v>0.42</v>
      </c>
      <c r="N2470" t="n">
        <v>41.6</v>
      </c>
      <c r="O2470" t="s">
        <v>345</v>
      </c>
      <c r="P2470" t="s">
        <v>370</v>
      </c>
      <c r="Q2470" t="s">
        <v>370</v>
      </c>
      <c r="R2470" t="s">
        <v>255</v>
      </c>
      <c r="S2470" t="s">
        <v>251</v>
      </c>
      <c r="T2470" t="n">
        <v>5</v>
      </c>
    </row>
    <row r="2471" spans="1:20">
      <c r="A2471" s="1" t="n">
        <v>39172</v>
      </c>
      <c r="B2471" t="s">
        <v>345</v>
      </c>
      <c r="C2471" t="n">
        <v>1</v>
      </c>
      <c r="D2471" t="n">
        <v>20</v>
      </c>
      <c r="E2471" t="s">
        <v>249</v>
      </c>
      <c r="F2471" t="n">
        <v>3201</v>
      </c>
      <c r="G2471" t="s">
        <v>250</v>
      </c>
      <c r="H2471" t="s">
        <v>251</v>
      </c>
      <c r="I2471" t="n">
        <v>5</v>
      </c>
      <c r="J2471" t="n">
        <v>945</v>
      </c>
      <c r="K2471" t="s">
        <v>304</v>
      </c>
      <c r="L2471" t="n">
        <v>291</v>
      </c>
      <c r="M2471" t="n">
        <v>0.42</v>
      </c>
      <c r="N2471" t="n">
        <v>40.2</v>
      </c>
      <c r="O2471" t="s">
        <v>345</v>
      </c>
      <c r="P2471" t="s">
        <v>370</v>
      </c>
      <c r="Q2471" t="s">
        <v>370</v>
      </c>
      <c r="R2471" t="s">
        <v>255</v>
      </c>
      <c r="S2471" t="s">
        <v>251</v>
      </c>
      <c r="T2471" t="n">
        <v>5</v>
      </c>
    </row>
    <row r="2472" spans="1:20">
      <c r="A2472" s="1" t="n">
        <v>39172</v>
      </c>
      <c r="B2472" t="s">
        <v>345</v>
      </c>
      <c r="C2472" t="n">
        <v>52</v>
      </c>
      <c r="D2472" t="n">
        <v>20</v>
      </c>
      <c r="E2472" t="s">
        <v>249</v>
      </c>
      <c r="F2472" t="n">
        <v>3201</v>
      </c>
      <c r="G2472" t="s">
        <v>250</v>
      </c>
      <c r="H2472" t="s">
        <v>251</v>
      </c>
      <c r="I2472" t="n">
        <v>5</v>
      </c>
      <c r="J2472" t="n">
        <v>280</v>
      </c>
      <c r="K2472" t="s">
        <v>273</v>
      </c>
      <c r="L2472" t="n">
        <v>260</v>
      </c>
      <c r="M2472" t="n">
        <v>0.25</v>
      </c>
      <c r="N2472" t="n">
        <v>16.7</v>
      </c>
      <c r="O2472" t="s">
        <v>345</v>
      </c>
      <c r="P2472" t="s">
        <v>370</v>
      </c>
      <c r="Q2472" t="s">
        <v>370</v>
      </c>
      <c r="R2472" t="s">
        <v>255</v>
      </c>
      <c r="S2472" t="s">
        <v>251</v>
      </c>
      <c r="T2472" t="n">
        <v>5</v>
      </c>
    </row>
    <row r="2473" spans="1:20">
      <c r="A2473" s="1" t="n">
        <v>39172</v>
      </c>
      <c r="B2473" t="s">
        <v>372</v>
      </c>
      <c r="C2473" t="n">
        <v>1</v>
      </c>
      <c r="D2473" t="n">
        <v>141</v>
      </c>
      <c r="E2473" t="s">
        <v>373</v>
      </c>
      <c r="F2473" t="n">
        <v>3201</v>
      </c>
      <c r="G2473" t="s">
        <v>250</v>
      </c>
      <c r="H2473" t="s">
        <v>251</v>
      </c>
      <c r="I2473" t="n">
        <v>5</v>
      </c>
      <c r="J2473" t="n">
        <v>487</v>
      </c>
      <c r="K2473" t="s">
        <v>386</v>
      </c>
      <c r="L2473" t="n">
        <v>81</v>
      </c>
      <c r="M2473" t="n">
        <v>0</v>
      </c>
      <c r="N2473" t="n">
        <v>0</v>
      </c>
      <c r="O2473" t="s">
        <v>394</v>
      </c>
      <c r="P2473" t="s">
        <v>254</v>
      </c>
      <c r="Q2473" t="s">
        <v>254</v>
      </c>
      <c r="R2473" t="s">
        <v>255</v>
      </c>
      <c r="S2473" t="s">
        <v>251</v>
      </c>
      <c r="T2473" t="n">
        <v>5</v>
      </c>
    </row>
    <row r="2474" spans="1:20">
      <c r="A2474" s="1" t="n">
        <v>39172</v>
      </c>
      <c r="B2474" t="s">
        <v>348</v>
      </c>
      <c r="C2474" t="n">
        <v>1</v>
      </c>
      <c r="D2474" t="n">
        <v>215</v>
      </c>
      <c r="E2474" t="s">
        <v>256</v>
      </c>
      <c r="F2474" t="n">
        <v>3201</v>
      </c>
      <c r="G2474" t="s">
        <v>250</v>
      </c>
      <c r="H2474" t="s">
        <v>251</v>
      </c>
      <c r="I2474" t="n">
        <v>5</v>
      </c>
      <c r="K2474" t="s">
        <v>361</v>
      </c>
      <c r="L2474" t="n">
        <v>302</v>
      </c>
      <c r="M2474" t="n">
        <v>0</v>
      </c>
      <c r="N2474" t="n">
        <v>0</v>
      </c>
    </row>
    <row r="2475" spans="1:20">
      <c r="A2475" s="1" t="n">
        <v>39172</v>
      </c>
      <c r="B2475" t="s">
        <v>347</v>
      </c>
      <c r="C2475" t="n">
        <v>2</v>
      </c>
      <c r="D2475" t="n">
        <v>20</v>
      </c>
      <c r="E2475" t="s">
        <v>249</v>
      </c>
      <c r="F2475" t="n">
        <v>3201</v>
      </c>
      <c r="G2475" t="s">
        <v>250</v>
      </c>
      <c r="H2475" t="s">
        <v>251</v>
      </c>
      <c r="I2475" t="n">
        <v>5</v>
      </c>
      <c r="J2475" t="n">
        <v>232</v>
      </c>
      <c r="K2475" t="s">
        <v>288</v>
      </c>
      <c r="L2475" t="n">
        <v>360</v>
      </c>
      <c r="M2475" t="n">
        <v>0.07000000000000001</v>
      </c>
      <c r="N2475" t="n">
        <v>36</v>
      </c>
      <c r="O2475" t="s">
        <v>347</v>
      </c>
      <c r="P2475" t="s">
        <v>275</v>
      </c>
      <c r="Q2475" t="s">
        <v>275</v>
      </c>
      <c r="R2475" t="s">
        <v>255</v>
      </c>
      <c r="S2475" t="s">
        <v>251</v>
      </c>
      <c r="T2475" t="n">
        <v>5</v>
      </c>
    </row>
    <row r="2476" spans="1:20">
      <c r="A2476" s="1" t="n">
        <v>39172</v>
      </c>
      <c r="B2476" t="s">
        <v>347</v>
      </c>
      <c r="C2476" t="n">
        <v>3</v>
      </c>
      <c r="D2476" t="n">
        <v>20</v>
      </c>
      <c r="E2476" t="s">
        <v>249</v>
      </c>
      <c r="F2476" t="n">
        <v>3201</v>
      </c>
      <c r="G2476" t="s">
        <v>250</v>
      </c>
      <c r="H2476" t="s">
        <v>251</v>
      </c>
      <c r="I2476" t="n">
        <v>5</v>
      </c>
      <c r="J2476" t="n">
        <v>458</v>
      </c>
      <c r="K2476" t="s">
        <v>252</v>
      </c>
      <c r="L2476" t="n">
        <v>300</v>
      </c>
      <c r="M2476" t="n">
        <v>0.22</v>
      </c>
      <c r="N2476" t="n">
        <v>20</v>
      </c>
      <c r="O2476" t="s">
        <v>347</v>
      </c>
      <c r="P2476" t="s">
        <v>275</v>
      </c>
      <c r="Q2476" t="s">
        <v>275</v>
      </c>
      <c r="R2476" t="s">
        <v>255</v>
      </c>
      <c r="S2476" t="s">
        <v>251</v>
      </c>
      <c r="T2476" t="n">
        <v>5</v>
      </c>
    </row>
    <row r="2477" spans="1:20">
      <c r="A2477" s="1" t="n">
        <v>39172</v>
      </c>
      <c r="B2477" t="s">
        <v>347</v>
      </c>
      <c r="C2477" t="n">
        <v>1</v>
      </c>
      <c r="D2477" t="n">
        <v>20</v>
      </c>
      <c r="E2477" t="s">
        <v>249</v>
      </c>
      <c r="F2477" t="n">
        <v>3201</v>
      </c>
      <c r="G2477" t="s">
        <v>250</v>
      </c>
      <c r="H2477" t="s">
        <v>251</v>
      </c>
      <c r="I2477" t="n">
        <v>5</v>
      </c>
      <c r="J2477" t="n">
        <v>785</v>
      </c>
      <c r="K2477" t="s">
        <v>281</v>
      </c>
      <c r="L2477" t="n">
        <v>1035</v>
      </c>
      <c r="M2477" t="n">
        <v>1.04</v>
      </c>
      <c r="N2477" t="n">
        <v>39.7</v>
      </c>
      <c r="O2477" t="s">
        <v>347</v>
      </c>
      <c r="P2477" t="s">
        <v>275</v>
      </c>
      <c r="Q2477" t="s">
        <v>275</v>
      </c>
      <c r="R2477" t="s">
        <v>255</v>
      </c>
      <c r="S2477" t="s">
        <v>251</v>
      </c>
      <c r="T2477" t="n">
        <v>5</v>
      </c>
    </row>
    <row r="2478" spans="1:20">
      <c r="A2478" s="1" t="n">
        <v>39172</v>
      </c>
      <c r="B2478" t="s">
        <v>387</v>
      </c>
      <c r="C2478" t="n">
        <v>55</v>
      </c>
      <c r="D2478" t="n">
        <v>465</v>
      </c>
      <c r="E2478" t="s">
        <v>363</v>
      </c>
      <c r="F2478" t="n">
        <v>3201</v>
      </c>
      <c r="G2478" t="s">
        <v>250</v>
      </c>
      <c r="H2478" t="s">
        <v>251</v>
      </c>
      <c r="I2478" t="n">
        <v>5</v>
      </c>
      <c r="J2478" t="n">
        <v>490</v>
      </c>
      <c r="K2478" t="s">
        <v>266</v>
      </c>
      <c r="L2478" t="n">
        <v>35</v>
      </c>
      <c r="M2478" t="n">
        <v>0</v>
      </c>
      <c r="N2478" t="n">
        <v>0</v>
      </c>
    </row>
    <row r="2479" spans="1:20">
      <c r="A2479" s="1" t="n">
        <v>39202</v>
      </c>
      <c r="B2479" t="s">
        <v>345</v>
      </c>
      <c r="C2479" t="n">
        <v>97</v>
      </c>
      <c r="D2479" t="n">
        <v>138</v>
      </c>
      <c r="E2479" t="s">
        <v>355</v>
      </c>
      <c r="F2479" t="n">
        <v>3201</v>
      </c>
      <c r="G2479" t="s">
        <v>250</v>
      </c>
      <c r="H2479" t="s">
        <v>251</v>
      </c>
      <c r="I2479" t="n">
        <v>5</v>
      </c>
      <c r="J2479" t="n">
        <v>862</v>
      </c>
      <c r="K2479" t="s">
        <v>342</v>
      </c>
      <c r="L2479" t="n">
        <v>49</v>
      </c>
      <c r="M2479" t="n">
        <v>0</v>
      </c>
      <c r="N2479" t="n">
        <v>0</v>
      </c>
      <c r="O2479" t="s">
        <v>345</v>
      </c>
      <c r="P2479" t="s">
        <v>370</v>
      </c>
      <c r="Q2479" t="s">
        <v>370</v>
      </c>
      <c r="R2479" t="s">
        <v>255</v>
      </c>
      <c r="S2479" t="s">
        <v>251</v>
      </c>
      <c r="T2479" t="n">
        <v>5</v>
      </c>
    </row>
    <row r="2480" spans="1:20">
      <c r="A2480" s="1" t="n">
        <v>39202</v>
      </c>
      <c r="B2480" t="s">
        <v>345</v>
      </c>
      <c r="C2480" t="n">
        <v>7</v>
      </c>
      <c r="D2480" t="n">
        <v>20</v>
      </c>
      <c r="E2480" t="s">
        <v>249</v>
      </c>
      <c r="F2480" t="n">
        <v>3201</v>
      </c>
      <c r="G2480" t="s">
        <v>250</v>
      </c>
      <c r="H2480" t="s">
        <v>251</v>
      </c>
      <c r="I2480" t="n">
        <v>5</v>
      </c>
      <c r="J2480" t="n">
        <v>875</v>
      </c>
      <c r="K2480" t="s">
        <v>327</v>
      </c>
      <c r="L2480" t="n">
        <v>179</v>
      </c>
      <c r="M2480" t="n">
        <v>0.04</v>
      </c>
      <c r="N2480" t="n">
        <v>42.6</v>
      </c>
      <c r="O2480" t="s">
        <v>345</v>
      </c>
      <c r="P2480" t="s">
        <v>370</v>
      </c>
      <c r="Q2480" t="s">
        <v>370</v>
      </c>
      <c r="R2480" t="s">
        <v>255</v>
      </c>
      <c r="S2480" t="s">
        <v>251</v>
      </c>
      <c r="T2480" t="n">
        <v>5</v>
      </c>
    </row>
    <row r="2481" spans="1:20">
      <c r="A2481" s="1" t="n">
        <v>39202</v>
      </c>
      <c r="B2481" t="s">
        <v>345</v>
      </c>
      <c r="C2481" t="n">
        <v>5</v>
      </c>
      <c r="D2481" t="n">
        <v>20</v>
      </c>
      <c r="E2481" t="s">
        <v>249</v>
      </c>
      <c r="F2481" t="n">
        <v>3201</v>
      </c>
      <c r="G2481" t="s">
        <v>250</v>
      </c>
      <c r="H2481" t="s">
        <v>251</v>
      </c>
      <c r="I2481" t="n">
        <v>5</v>
      </c>
      <c r="J2481" t="n">
        <v>875</v>
      </c>
      <c r="K2481" t="s">
        <v>327</v>
      </c>
      <c r="L2481" t="n">
        <v>199</v>
      </c>
      <c r="M2481" t="n">
        <v>0.04</v>
      </c>
      <c r="N2481" t="n">
        <v>42.6</v>
      </c>
      <c r="O2481" t="s">
        <v>345</v>
      </c>
      <c r="P2481" t="s">
        <v>370</v>
      </c>
      <c r="Q2481" t="s">
        <v>370</v>
      </c>
      <c r="R2481" t="s">
        <v>255</v>
      </c>
      <c r="S2481" t="s">
        <v>251</v>
      </c>
      <c r="T2481" t="n">
        <v>5</v>
      </c>
    </row>
    <row r="2482" spans="1:20">
      <c r="A2482" s="1" t="n">
        <v>39202</v>
      </c>
      <c r="B2482" t="s">
        <v>345</v>
      </c>
      <c r="C2482" t="n">
        <v>6</v>
      </c>
      <c r="D2482" t="n">
        <v>20</v>
      </c>
      <c r="E2482" t="s">
        <v>249</v>
      </c>
      <c r="F2482" t="n">
        <v>3201</v>
      </c>
      <c r="G2482" t="s">
        <v>250</v>
      </c>
      <c r="H2482" t="s">
        <v>251</v>
      </c>
      <c r="I2482" t="n">
        <v>5</v>
      </c>
      <c r="J2482" t="n">
        <v>945</v>
      </c>
      <c r="K2482" t="s">
        <v>304</v>
      </c>
      <c r="L2482" t="n">
        <v>201</v>
      </c>
      <c r="M2482" t="n">
        <v>0.05</v>
      </c>
      <c r="N2482" t="n">
        <v>36.2</v>
      </c>
      <c r="O2482" t="s">
        <v>345</v>
      </c>
      <c r="P2482" t="s">
        <v>370</v>
      </c>
      <c r="Q2482" t="s">
        <v>370</v>
      </c>
      <c r="R2482" t="s">
        <v>255</v>
      </c>
      <c r="S2482" t="s">
        <v>251</v>
      </c>
      <c r="T2482" t="n">
        <v>5</v>
      </c>
    </row>
    <row r="2483" spans="1:20">
      <c r="A2483" s="1" t="n">
        <v>39202</v>
      </c>
      <c r="B2483" t="s">
        <v>345</v>
      </c>
      <c r="C2483" t="n">
        <v>4</v>
      </c>
      <c r="D2483" t="n">
        <v>20</v>
      </c>
      <c r="E2483" t="s">
        <v>249</v>
      </c>
      <c r="F2483" t="n">
        <v>3201</v>
      </c>
      <c r="G2483" t="s">
        <v>250</v>
      </c>
      <c r="H2483" t="s">
        <v>251</v>
      </c>
      <c r="I2483" t="n">
        <v>5</v>
      </c>
      <c r="J2483" t="n">
        <v>945</v>
      </c>
      <c r="K2483" t="s">
        <v>304</v>
      </c>
      <c r="L2483" t="n">
        <v>444</v>
      </c>
      <c r="M2483" t="n">
        <v>0.05</v>
      </c>
      <c r="N2483" t="n">
        <v>36.2</v>
      </c>
      <c r="O2483" t="s">
        <v>345</v>
      </c>
      <c r="P2483" t="s">
        <v>370</v>
      </c>
      <c r="Q2483" t="s">
        <v>370</v>
      </c>
      <c r="R2483" t="s">
        <v>255</v>
      </c>
      <c r="S2483" t="s">
        <v>251</v>
      </c>
      <c r="T2483" t="n">
        <v>5</v>
      </c>
    </row>
    <row r="2484" spans="1:20">
      <c r="A2484" s="1" t="n">
        <v>39202</v>
      </c>
      <c r="B2484" t="s">
        <v>345</v>
      </c>
      <c r="C2484" t="n">
        <v>68</v>
      </c>
      <c r="D2484" t="n">
        <v>20</v>
      </c>
      <c r="E2484" t="s">
        <v>249</v>
      </c>
      <c r="F2484" t="n">
        <v>3201</v>
      </c>
      <c r="G2484" t="s">
        <v>250</v>
      </c>
      <c r="H2484" t="s">
        <v>251</v>
      </c>
      <c r="I2484" t="n">
        <v>5</v>
      </c>
      <c r="J2484" t="n">
        <v>945</v>
      </c>
      <c r="K2484" t="s">
        <v>304</v>
      </c>
      <c r="L2484" t="n">
        <v>246</v>
      </c>
      <c r="M2484" t="n">
        <v>0.05</v>
      </c>
      <c r="N2484" t="n">
        <v>36.2</v>
      </c>
      <c r="O2484" t="s">
        <v>345</v>
      </c>
      <c r="P2484" t="s">
        <v>370</v>
      </c>
      <c r="Q2484" t="s">
        <v>370</v>
      </c>
      <c r="R2484" t="s">
        <v>255</v>
      </c>
      <c r="S2484" t="s">
        <v>251</v>
      </c>
      <c r="T2484" t="n">
        <v>5</v>
      </c>
    </row>
    <row r="2485" spans="1:20">
      <c r="A2485" s="1" t="n">
        <v>39202</v>
      </c>
      <c r="B2485" t="s">
        <v>345</v>
      </c>
      <c r="C2485" t="n">
        <v>8</v>
      </c>
      <c r="D2485" t="n">
        <v>20</v>
      </c>
      <c r="E2485" t="s">
        <v>249</v>
      </c>
      <c r="F2485" t="n">
        <v>3201</v>
      </c>
      <c r="G2485" t="s">
        <v>250</v>
      </c>
      <c r="H2485" t="s">
        <v>251</v>
      </c>
      <c r="I2485" t="n">
        <v>5</v>
      </c>
      <c r="J2485" t="n">
        <v>945</v>
      </c>
      <c r="K2485" t="s">
        <v>304</v>
      </c>
      <c r="L2485" t="n">
        <v>359</v>
      </c>
      <c r="M2485" t="n">
        <v>0.05</v>
      </c>
      <c r="N2485" t="n">
        <v>36.2</v>
      </c>
      <c r="O2485" t="s">
        <v>345</v>
      </c>
      <c r="P2485" t="s">
        <v>370</v>
      </c>
      <c r="Q2485" t="s">
        <v>370</v>
      </c>
      <c r="R2485" t="s">
        <v>255</v>
      </c>
      <c r="S2485" t="s">
        <v>251</v>
      </c>
      <c r="T2485" t="n">
        <v>5</v>
      </c>
    </row>
    <row r="2486" spans="1:20">
      <c r="A2486" s="1" t="n">
        <v>39202</v>
      </c>
      <c r="B2486" t="s">
        <v>345</v>
      </c>
      <c r="C2486" t="n">
        <v>3</v>
      </c>
      <c r="D2486" t="n">
        <v>20</v>
      </c>
      <c r="E2486" t="s">
        <v>249</v>
      </c>
      <c r="F2486" t="n">
        <v>3201</v>
      </c>
      <c r="G2486" t="s">
        <v>250</v>
      </c>
      <c r="H2486" t="s">
        <v>251</v>
      </c>
      <c r="I2486" t="n">
        <v>5</v>
      </c>
      <c r="J2486" t="n">
        <v>875</v>
      </c>
      <c r="K2486" t="s">
        <v>327</v>
      </c>
      <c r="L2486" t="n">
        <v>188</v>
      </c>
      <c r="M2486" t="n">
        <v>0.04</v>
      </c>
      <c r="N2486" t="n">
        <v>42.6</v>
      </c>
      <c r="O2486" t="s">
        <v>345</v>
      </c>
      <c r="P2486" t="s">
        <v>370</v>
      </c>
      <c r="Q2486" t="s">
        <v>370</v>
      </c>
      <c r="R2486" t="s">
        <v>255</v>
      </c>
      <c r="S2486" t="s">
        <v>251</v>
      </c>
      <c r="T2486" t="n">
        <v>5</v>
      </c>
    </row>
    <row r="2487" spans="1:20">
      <c r="A2487" s="1" t="n">
        <v>39202</v>
      </c>
      <c r="B2487" t="s">
        <v>345</v>
      </c>
      <c r="C2487" t="n">
        <v>9</v>
      </c>
      <c r="D2487" t="n">
        <v>20</v>
      </c>
      <c r="E2487" t="s">
        <v>249</v>
      </c>
      <c r="F2487" t="n">
        <v>3201</v>
      </c>
      <c r="G2487" t="s">
        <v>250</v>
      </c>
      <c r="H2487" t="s">
        <v>251</v>
      </c>
      <c r="I2487" t="n">
        <v>5</v>
      </c>
      <c r="J2487" t="n">
        <v>945</v>
      </c>
      <c r="K2487" t="s">
        <v>304</v>
      </c>
      <c r="L2487" t="n">
        <v>74</v>
      </c>
      <c r="M2487" t="n">
        <v>0.05</v>
      </c>
      <c r="N2487" t="n">
        <v>36.2</v>
      </c>
      <c r="O2487" t="s">
        <v>345</v>
      </c>
      <c r="P2487" t="s">
        <v>370</v>
      </c>
      <c r="Q2487" t="s">
        <v>370</v>
      </c>
      <c r="R2487" t="s">
        <v>255</v>
      </c>
      <c r="S2487" t="s">
        <v>251</v>
      </c>
      <c r="T2487" t="n">
        <v>5</v>
      </c>
    </row>
    <row r="2488" spans="1:20">
      <c r="A2488" s="1" t="n">
        <v>39202</v>
      </c>
      <c r="B2488" t="s">
        <v>372</v>
      </c>
      <c r="C2488" t="n">
        <v>1</v>
      </c>
      <c r="D2488" t="n">
        <v>141</v>
      </c>
      <c r="E2488" t="s">
        <v>373</v>
      </c>
      <c r="F2488" t="n">
        <v>3201</v>
      </c>
      <c r="G2488" t="s">
        <v>250</v>
      </c>
      <c r="H2488" t="s">
        <v>251</v>
      </c>
      <c r="I2488" t="n">
        <v>5</v>
      </c>
      <c r="J2488" t="n">
        <v>487</v>
      </c>
      <c r="K2488" t="s">
        <v>386</v>
      </c>
      <c r="L2488" t="n">
        <v>98</v>
      </c>
      <c r="M2488" t="n">
        <v>0</v>
      </c>
      <c r="N2488" t="n">
        <v>0</v>
      </c>
      <c r="O2488" t="s">
        <v>394</v>
      </c>
      <c r="P2488" t="s">
        <v>254</v>
      </c>
      <c r="Q2488" t="s">
        <v>254</v>
      </c>
      <c r="R2488" t="s">
        <v>255</v>
      </c>
      <c r="S2488" t="s">
        <v>251</v>
      </c>
      <c r="T2488" t="n">
        <v>5</v>
      </c>
    </row>
    <row r="2489" spans="1:20">
      <c r="A2489" s="1" t="n">
        <v>39202</v>
      </c>
      <c r="B2489" t="s">
        <v>364</v>
      </c>
      <c r="C2489" t="n">
        <v>3</v>
      </c>
      <c r="D2489" t="n">
        <v>231</v>
      </c>
      <c r="E2489" t="s">
        <v>365</v>
      </c>
      <c r="F2489" t="n">
        <v>3204</v>
      </c>
      <c r="G2489" t="s">
        <v>367</v>
      </c>
      <c r="H2489" t="s">
        <v>251</v>
      </c>
      <c r="I2489" t="n">
        <v>5</v>
      </c>
      <c r="J2489" t="n">
        <v>940</v>
      </c>
      <c r="K2489" t="s">
        <v>257</v>
      </c>
      <c r="L2489" t="n">
        <v>11</v>
      </c>
      <c r="M2489" t="n">
        <v>0</v>
      </c>
      <c r="N2489" t="n">
        <v>0</v>
      </c>
    </row>
    <row r="2490" spans="1:20">
      <c r="A2490" s="1" t="n">
        <v>39202</v>
      </c>
      <c r="B2490" t="s">
        <v>364</v>
      </c>
      <c r="C2490" t="n">
        <v>2</v>
      </c>
      <c r="D2490" t="n">
        <v>231</v>
      </c>
      <c r="E2490" t="s">
        <v>365</v>
      </c>
      <c r="F2490" t="n">
        <v>3203</v>
      </c>
      <c r="G2490" t="s">
        <v>366</v>
      </c>
      <c r="H2490" t="s">
        <v>251</v>
      </c>
      <c r="I2490" t="n">
        <v>5</v>
      </c>
      <c r="J2490" t="n">
        <v>940</v>
      </c>
      <c r="K2490" t="s">
        <v>257</v>
      </c>
      <c r="L2490" t="n">
        <v>14</v>
      </c>
      <c r="M2490" t="n">
        <v>0</v>
      </c>
      <c r="N2490" t="n">
        <v>0</v>
      </c>
    </row>
    <row r="2491" spans="1:20">
      <c r="A2491" s="1" t="n">
        <v>39202</v>
      </c>
      <c r="B2491" t="s">
        <v>364</v>
      </c>
      <c r="C2491" t="n">
        <v>1</v>
      </c>
      <c r="D2491" t="n">
        <v>231</v>
      </c>
      <c r="E2491" t="s">
        <v>365</v>
      </c>
      <c r="F2491" t="n">
        <v>3202</v>
      </c>
      <c r="G2491" t="s">
        <v>297</v>
      </c>
      <c r="H2491" t="s">
        <v>251</v>
      </c>
      <c r="I2491" t="n">
        <v>5</v>
      </c>
      <c r="J2491" t="n">
        <v>940</v>
      </c>
      <c r="K2491" t="s">
        <v>257</v>
      </c>
      <c r="L2491" t="n">
        <v>20</v>
      </c>
      <c r="M2491" t="n">
        <v>0</v>
      </c>
      <c r="N2491" t="n">
        <v>0</v>
      </c>
    </row>
    <row r="2492" spans="1:20">
      <c r="A2492" s="1" t="n">
        <v>39202</v>
      </c>
      <c r="B2492" t="s">
        <v>348</v>
      </c>
      <c r="C2492" t="n">
        <v>1</v>
      </c>
      <c r="D2492" t="n">
        <v>215</v>
      </c>
      <c r="E2492" t="s">
        <v>256</v>
      </c>
      <c r="F2492" t="n">
        <v>3201</v>
      </c>
      <c r="G2492" t="s">
        <v>250</v>
      </c>
      <c r="H2492" t="s">
        <v>251</v>
      </c>
      <c r="I2492" t="n">
        <v>5</v>
      </c>
      <c r="K2492" t="s">
        <v>361</v>
      </c>
      <c r="L2492" t="n">
        <v>310</v>
      </c>
      <c r="M2492" t="n">
        <v>0</v>
      </c>
      <c r="N2492" t="n">
        <v>0</v>
      </c>
    </row>
    <row r="2493" spans="1:20">
      <c r="A2493" s="1" t="n">
        <v>39202</v>
      </c>
      <c r="B2493" t="s">
        <v>347</v>
      </c>
      <c r="C2493" t="n">
        <v>3</v>
      </c>
      <c r="D2493" t="n">
        <v>20</v>
      </c>
      <c r="E2493" t="s">
        <v>249</v>
      </c>
      <c r="F2493" t="n">
        <v>3201</v>
      </c>
      <c r="G2493" t="s">
        <v>250</v>
      </c>
      <c r="H2493" t="s">
        <v>251</v>
      </c>
      <c r="I2493" t="n">
        <v>5</v>
      </c>
      <c r="J2493" t="n">
        <v>670</v>
      </c>
      <c r="K2493" t="s">
        <v>359</v>
      </c>
      <c r="L2493" t="n">
        <v>472</v>
      </c>
      <c r="M2493" t="n">
        <v>0.09</v>
      </c>
      <c r="N2493" t="n">
        <v>39.9</v>
      </c>
      <c r="O2493" t="s">
        <v>347</v>
      </c>
      <c r="P2493" t="s">
        <v>275</v>
      </c>
      <c r="Q2493" t="s">
        <v>275</v>
      </c>
      <c r="R2493" t="s">
        <v>255</v>
      </c>
      <c r="S2493" t="s">
        <v>251</v>
      </c>
      <c r="T2493" t="n">
        <v>5</v>
      </c>
    </row>
    <row r="2494" spans="1:20">
      <c r="A2494" s="1" t="n">
        <v>39202</v>
      </c>
      <c r="B2494" t="s">
        <v>347</v>
      </c>
      <c r="C2494" t="n">
        <v>1</v>
      </c>
      <c r="D2494" t="n">
        <v>20</v>
      </c>
      <c r="E2494" t="s">
        <v>249</v>
      </c>
      <c r="F2494" t="n">
        <v>3201</v>
      </c>
      <c r="G2494" t="s">
        <v>250</v>
      </c>
      <c r="H2494" t="s">
        <v>251</v>
      </c>
      <c r="I2494" t="n">
        <v>5</v>
      </c>
      <c r="J2494" t="n">
        <v>785</v>
      </c>
      <c r="K2494" t="s">
        <v>281</v>
      </c>
      <c r="L2494" t="n">
        <v>777</v>
      </c>
      <c r="M2494" t="n">
        <v>1.17</v>
      </c>
      <c r="N2494" t="n">
        <v>38.9</v>
      </c>
      <c r="O2494" t="s">
        <v>347</v>
      </c>
      <c r="P2494" t="s">
        <v>275</v>
      </c>
      <c r="Q2494" t="s">
        <v>275</v>
      </c>
      <c r="R2494" t="s">
        <v>255</v>
      </c>
      <c r="S2494" t="s">
        <v>251</v>
      </c>
      <c r="T2494" t="n">
        <v>5</v>
      </c>
    </row>
    <row r="2495" spans="1:20">
      <c r="A2495" s="1" t="n">
        <v>39202</v>
      </c>
      <c r="B2495" t="s">
        <v>347</v>
      </c>
      <c r="C2495" t="n">
        <v>2</v>
      </c>
      <c r="D2495" t="n">
        <v>20</v>
      </c>
      <c r="E2495" t="s">
        <v>249</v>
      </c>
      <c r="F2495" t="n">
        <v>3201</v>
      </c>
      <c r="G2495" t="s">
        <v>250</v>
      </c>
      <c r="H2495" t="s">
        <v>251</v>
      </c>
      <c r="I2495" t="n">
        <v>5</v>
      </c>
      <c r="J2495" t="n">
        <v>550</v>
      </c>
      <c r="K2495" t="s">
        <v>369</v>
      </c>
      <c r="L2495" t="n">
        <v>503</v>
      </c>
      <c r="M2495" t="n">
        <v>0.16</v>
      </c>
      <c r="N2495" t="n">
        <v>36.4</v>
      </c>
      <c r="O2495" t="s">
        <v>347</v>
      </c>
      <c r="P2495" t="s">
        <v>275</v>
      </c>
      <c r="Q2495" t="s">
        <v>275</v>
      </c>
      <c r="R2495" t="s">
        <v>255</v>
      </c>
      <c r="S2495" t="s">
        <v>251</v>
      </c>
      <c r="T2495" t="n">
        <v>5</v>
      </c>
    </row>
    <row r="2496" spans="1:20">
      <c r="A2496" s="1" t="n">
        <v>39202</v>
      </c>
      <c r="B2496" t="s">
        <v>347</v>
      </c>
      <c r="C2496" t="n">
        <v>4</v>
      </c>
      <c r="D2496" t="n">
        <v>20</v>
      </c>
      <c r="E2496" t="s">
        <v>249</v>
      </c>
      <c r="F2496" t="n">
        <v>3201</v>
      </c>
      <c r="G2496" t="s">
        <v>250</v>
      </c>
      <c r="H2496" t="s">
        <v>251</v>
      </c>
      <c r="I2496" t="n">
        <v>5</v>
      </c>
      <c r="J2496" t="n">
        <v>888</v>
      </c>
      <c r="K2496" t="s">
        <v>295</v>
      </c>
      <c r="L2496" t="n">
        <v>692</v>
      </c>
      <c r="M2496" t="n">
        <v>1.17</v>
      </c>
      <c r="N2496" t="n">
        <v>33.8</v>
      </c>
      <c r="O2496" t="s">
        <v>347</v>
      </c>
      <c r="P2496" t="s">
        <v>275</v>
      </c>
      <c r="Q2496" t="s">
        <v>275</v>
      </c>
      <c r="R2496" t="s">
        <v>255</v>
      </c>
      <c r="S2496" t="s">
        <v>251</v>
      </c>
      <c r="T2496" t="n">
        <v>5</v>
      </c>
    </row>
    <row r="2497" spans="1:20">
      <c r="A2497" s="1" t="n">
        <v>39233</v>
      </c>
      <c r="B2497" t="s">
        <v>345</v>
      </c>
      <c r="C2497" t="n">
        <v>65</v>
      </c>
      <c r="D2497" t="n">
        <v>20</v>
      </c>
      <c r="E2497" t="s">
        <v>249</v>
      </c>
      <c r="F2497" t="n">
        <v>3201</v>
      </c>
      <c r="G2497" t="s">
        <v>250</v>
      </c>
      <c r="H2497" t="s">
        <v>251</v>
      </c>
      <c r="I2497" t="n">
        <v>5</v>
      </c>
      <c r="J2497" t="n">
        <v>280</v>
      </c>
      <c r="K2497" t="s">
        <v>273</v>
      </c>
      <c r="L2497" t="n">
        <v>218</v>
      </c>
      <c r="M2497" t="n">
        <v>0.25</v>
      </c>
      <c r="N2497" t="n">
        <v>25</v>
      </c>
      <c r="O2497" t="s">
        <v>345</v>
      </c>
      <c r="P2497" t="s">
        <v>370</v>
      </c>
      <c r="Q2497" t="s">
        <v>370</v>
      </c>
      <c r="R2497" t="s">
        <v>255</v>
      </c>
      <c r="S2497" t="s">
        <v>251</v>
      </c>
      <c r="T2497" t="n">
        <v>5</v>
      </c>
    </row>
    <row r="2498" spans="1:20">
      <c r="A2498" s="1" t="n">
        <v>39233</v>
      </c>
      <c r="B2498" t="s">
        <v>345</v>
      </c>
      <c r="C2498" t="n">
        <v>4</v>
      </c>
      <c r="D2498" t="n">
        <v>20</v>
      </c>
      <c r="E2498" t="s">
        <v>249</v>
      </c>
      <c r="F2498" t="n">
        <v>3201</v>
      </c>
      <c r="G2498" t="s">
        <v>250</v>
      </c>
      <c r="H2498" t="s">
        <v>251</v>
      </c>
      <c r="I2498" t="n">
        <v>5</v>
      </c>
      <c r="J2498" t="n">
        <v>458</v>
      </c>
      <c r="K2498" t="s">
        <v>252</v>
      </c>
      <c r="L2498" t="n">
        <v>200</v>
      </c>
      <c r="M2498" t="n">
        <v>0.03</v>
      </c>
      <c r="N2498" t="n">
        <v>33.9</v>
      </c>
      <c r="O2498" t="s">
        <v>345</v>
      </c>
      <c r="P2498" t="s">
        <v>370</v>
      </c>
      <c r="Q2498" t="s">
        <v>370</v>
      </c>
      <c r="R2498" t="s">
        <v>255</v>
      </c>
      <c r="S2498" t="s">
        <v>251</v>
      </c>
      <c r="T2498" t="n">
        <v>5</v>
      </c>
    </row>
    <row r="2499" spans="1:20">
      <c r="A2499" s="1" t="n">
        <v>39233</v>
      </c>
      <c r="B2499" t="s">
        <v>345</v>
      </c>
      <c r="C2499" t="n">
        <v>66</v>
      </c>
      <c r="D2499" t="n">
        <v>20</v>
      </c>
      <c r="E2499" t="s">
        <v>249</v>
      </c>
      <c r="F2499" t="n">
        <v>3201</v>
      </c>
      <c r="G2499" t="s">
        <v>250</v>
      </c>
      <c r="H2499" t="s">
        <v>251</v>
      </c>
      <c r="I2499" t="n">
        <v>5</v>
      </c>
      <c r="J2499" t="n">
        <v>945</v>
      </c>
      <c r="K2499" t="s">
        <v>304</v>
      </c>
      <c r="L2499" t="n">
        <v>621</v>
      </c>
      <c r="M2499" t="n">
        <v>0.07000000000000001</v>
      </c>
      <c r="N2499" t="n">
        <v>36.1</v>
      </c>
      <c r="O2499" t="s">
        <v>345</v>
      </c>
      <c r="P2499" t="s">
        <v>370</v>
      </c>
      <c r="Q2499" t="s">
        <v>370</v>
      </c>
      <c r="R2499" t="s">
        <v>255</v>
      </c>
      <c r="S2499" t="s">
        <v>251</v>
      </c>
      <c r="T2499" t="n">
        <v>5</v>
      </c>
    </row>
    <row r="2500" spans="1:20">
      <c r="A2500" s="1" t="n">
        <v>39233</v>
      </c>
      <c r="B2500" t="s">
        <v>345</v>
      </c>
      <c r="C2500" t="n">
        <v>3</v>
      </c>
      <c r="D2500" t="n">
        <v>20</v>
      </c>
      <c r="E2500" t="s">
        <v>249</v>
      </c>
      <c r="F2500" t="n">
        <v>3201</v>
      </c>
      <c r="G2500" t="s">
        <v>250</v>
      </c>
      <c r="H2500" t="s">
        <v>251</v>
      </c>
      <c r="I2500" t="n">
        <v>5</v>
      </c>
      <c r="J2500" t="n">
        <v>875</v>
      </c>
      <c r="K2500" t="s">
        <v>327</v>
      </c>
      <c r="L2500" t="n">
        <v>205</v>
      </c>
      <c r="M2500" t="n">
        <v>0.04</v>
      </c>
      <c r="N2500" t="n">
        <v>42.1</v>
      </c>
      <c r="O2500" t="s">
        <v>345</v>
      </c>
      <c r="P2500" t="s">
        <v>370</v>
      </c>
      <c r="Q2500" t="s">
        <v>370</v>
      </c>
      <c r="R2500" t="s">
        <v>255</v>
      </c>
      <c r="S2500" t="s">
        <v>251</v>
      </c>
      <c r="T2500" t="n">
        <v>5</v>
      </c>
    </row>
    <row r="2501" spans="1:20">
      <c r="A2501" s="1" t="n">
        <v>39233</v>
      </c>
      <c r="B2501" t="s">
        <v>345</v>
      </c>
      <c r="C2501" t="n">
        <v>80</v>
      </c>
      <c r="D2501" t="n">
        <v>840</v>
      </c>
      <c r="E2501" t="s">
        <v>360</v>
      </c>
      <c r="F2501" t="n">
        <v>3201</v>
      </c>
      <c r="G2501" t="s">
        <v>250</v>
      </c>
      <c r="H2501" t="s">
        <v>251</v>
      </c>
      <c r="I2501" t="n">
        <v>5</v>
      </c>
      <c r="J2501" t="n">
        <v>580</v>
      </c>
      <c r="K2501" t="s">
        <v>270</v>
      </c>
      <c r="L2501" t="n">
        <v>98</v>
      </c>
      <c r="M2501" t="n">
        <v>0</v>
      </c>
      <c r="N2501" t="n">
        <v>0</v>
      </c>
      <c r="O2501" t="s">
        <v>345</v>
      </c>
      <c r="P2501" t="s">
        <v>370</v>
      </c>
      <c r="Q2501" t="s">
        <v>370</v>
      </c>
      <c r="R2501" t="s">
        <v>255</v>
      </c>
      <c r="S2501" t="s">
        <v>251</v>
      </c>
      <c r="T2501" t="n">
        <v>5</v>
      </c>
    </row>
    <row r="2502" spans="1:20">
      <c r="A2502" s="1" t="n">
        <v>39233</v>
      </c>
      <c r="B2502" t="s">
        <v>345</v>
      </c>
      <c r="C2502" t="n">
        <v>1</v>
      </c>
      <c r="D2502" t="n">
        <v>20</v>
      </c>
      <c r="E2502" t="s">
        <v>249</v>
      </c>
      <c r="F2502" t="n">
        <v>3201</v>
      </c>
      <c r="G2502" t="s">
        <v>250</v>
      </c>
      <c r="H2502" t="s">
        <v>251</v>
      </c>
      <c r="I2502" t="n">
        <v>5</v>
      </c>
      <c r="J2502" t="n">
        <v>875</v>
      </c>
      <c r="K2502" t="s">
        <v>327</v>
      </c>
      <c r="L2502" t="n">
        <v>196</v>
      </c>
      <c r="M2502" t="n">
        <v>0.04</v>
      </c>
      <c r="N2502" t="n">
        <v>42.4</v>
      </c>
      <c r="O2502" t="s">
        <v>345</v>
      </c>
      <c r="P2502" t="s">
        <v>370</v>
      </c>
      <c r="Q2502" t="s">
        <v>370</v>
      </c>
      <c r="R2502" t="s">
        <v>255</v>
      </c>
      <c r="S2502" t="s">
        <v>251</v>
      </c>
      <c r="T2502" t="n">
        <v>5</v>
      </c>
    </row>
    <row r="2503" spans="1:20">
      <c r="A2503" s="1" t="n">
        <v>39233</v>
      </c>
      <c r="B2503" t="s">
        <v>345</v>
      </c>
      <c r="C2503" t="n">
        <v>2</v>
      </c>
      <c r="D2503" t="n">
        <v>20</v>
      </c>
      <c r="E2503" t="s">
        <v>249</v>
      </c>
      <c r="F2503" t="n">
        <v>3201</v>
      </c>
      <c r="G2503" t="s">
        <v>250</v>
      </c>
      <c r="H2503" t="s">
        <v>251</v>
      </c>
      <c r="I2503" t="n">
        <v>5</v>
      </c>
      <c r="J2503" t="n">
        <v>945</v>
      </c>
      <c r="K2503" t="s">
        <v>304</v>
      </c>
      <c r="L2503" t="n">
        <v>481</v>
      </c>
      <c r="M2503" t="n">
        <v>0.05</v>
      </c>
      <c r="N2503" t="n">
        <v>36.2</v>
      </c>
      <c r="O2503" t="s">
        <v>345</v>
      </c>
      <c r="P2503" t="s">
        <v>370</v>
      </c>
      <c r="Q2503" t="s">
        <v>370</v>
      </c>
      <c r="R2503" t="s">
        <v>255</v>
      </c>
      <c r="S2503" t="s">
        <v>251</v>
      </c>
      <c r="T2503" t="n">
        <v>5</v>
      </c>
    </row>
    <row r="2504" spans="1:20">
      <c r="A2504" s="1" t="n">
        <v>39233</v>
      </c>
      <c r="B2504" t="s">
        <v>348</v>
      </c>
      <c r="C2504" t="n">
        <v>1</v>
      </c>
      <c r="D2504" t="n">
        <v>215</v>
      </c>
      <c r="E2504" t="s">
        <v>256</v>
      </c>
      <c r="F2504" t="n">
        <v>3201</v>
      </c>
      <c r="G2504" t="s">
        <v>250</v>
      </c>
      <c r="H2504" t="s">
        <v>251</v>
      </c>
      <c r="I2504" t="n">
        <v>5</v>
      </c>
      <c r="K2504" t="s">
        <v>361</v>
      </c>
      <c r="L2504" t="n">
        <v>252</v>
      </c>
      <c r="M2504" t="n">
        <v>0</v>
      </c>
      <c r="N2504" t="n">
        <v>0</v>
      </c>
    </row>
    <row r="2505" spans="1:20">
      <c r="A2505" s="1" t="n">
        <v>39233</v>
      </c>
      <c r="B2505" t="s">
        <v>347</v>
      </c>
      <c r="C2505" t="n">
        <v>6</v>
      </c>
      <c r="D2505" t="n">
        <v>20</v>
      </c>
      <c r="E2505" t="s">
        <v>249</v>
      </c>
      <c r="F2505" t="n">
        <v>3201</v>
      </c>
      <c r="G2505" t="s">
        <v>250</v>
      </c>
      <c r="H2505" t="s">
        <v>251</v>
      </c>
      <c r="I2505" t="n">
        <v>5</v>
      </c>
      <c r="J2505" t="n">
        <v>805</v>
      </c>
      <c r="K2505" t="s">
        <v>317</v>
      </c>
      <c r="L2505" t="n">
        <v>226</v>
      </c>
      <c r="M2505" t="n">
        <v>0.18</v>
      </c>
      <c r="N2505" t="n">
        <v>39</v>
      </c>
      <c r="O2505" t="s">
        <v>347</v>
      </c>
      <c r="P2505" t="s">
        <v>275</v>
      </c>
      <c r="Q2505" t="s">
        <v>275</v>
      </c>
      <c r="R2505" t="s">
        <v>255</v>
      </c>
      <c r="S2505" t="s">
        <v>251</v>
      </c>
      <c r="T2505" t="n">
        <v>5</v>
      </c>
    </row>
    <row r="2506" spans="1:20">
      <c r="A2506" s="1" t="n">
        <v>39233</v>
      </c>
      <c r="B2506" t="s">
        <v>347</v>
      </c>
      <c r="C2506" t="n">
        <v>3</v>
      </c>
      <c r="D2506" t="n">
        <v>20</v>
      </c>
      <c r="E2506" t="s">
        <v>249</v>
      </c>
      <c r="F2506" t="n">
        <v>3201</v>
      </c>
      <c r="G2506" t="s">
        <v>250</v>
      </c>
      <c r="H2506" t="s">
        <v>251</v>
      </c>
      <c r="I2506" t="n">
        <v>5</v>
      </c>
      <c r="J2506" t="n">
        <v>285</v>
      </c>
      <c r="K2506" t="s">
        <v>306</v>
      </c>
      <c r="L2506" t="n">
        <v>348</v>
      </c>
      <c r="M2506" t="n">
        <v>0.79</v>
      </c>
      <c r="N2506" t="n">
        <v>29.2</v>
      </c>
      <c r="O2506" t="s">
        <v>347</v>
      </c>
      <c r="P2506" t="s">
        <v>275</v>
      </c>
      <c r="Q2506" t="s">
        <v>275</v>
      </c>
      <c r="R2506" t="s">
        <v>255</v>
      </c>
      <c r="S2506" t="s">
        <v>251</v>
      </c>
      <c r="T2506" t="n">
        <v>5</v>
      </c>
    </row>
    <row r="2507" spans="1:20">
      <c r="A2507" s="1" t="n">
        <v>39233</v>
      </c>
      <c r="B2507" t="s">
        <v>347</v>
      </c>
      <c r="C2507" t="n">
        <v>1</v>
      </c>
      <c r="D2507" t="n">
        <v>20</v>
      </c>
      <c r="E2507" t="s">
        <v>249</v>
      </c>
      <c r="F2507" t="n">
        <v>3201</v>
      </c>
      <c r="G2507" t="s">
        <v>250</v>
      </c>
      <c r="H2507" t="s">
        <v>251</v>
      </c>
      <c r="I2507" t="n">
        <v>5</v>
      </c>
      <c r="J2507" t="n">
        <v>458</v>
      </c>
      <c r="K2507" t="s">
        <v>252</v>
      </c>
      <c r="L2507" t="n">
        <v>331</v>
      </c>
      <c r="M2507" t="n">
        <v>0.22</v>
      </c>
      <c r="N2507" t="n">
        <v>20.2</v>
      </c>
      <c r="O2507" t="s">
        <v>347</v>
      </c>
      <c r="P2507" t="s">
        <v>275</v>
      </c>
      <c r="Q2507" t="s">
        <v>275</v>
      </c>
      <c r="R2507" t="s">
        <v>255</v>
      </c>
      <c r="S2507" t="s">
        <v>251</v>
      </c>
      <c r="T2507" t="n">
        <v>5</v>
      </c>
    </row>
    <row r="2508" spans="1:20">
      <c r="A2508" s="1" t="n">
        <v>39233</v>
      </c>
      <c r="B2508" t="s">
        <v>347</v>
      </c>
      <c r="C2508" t="n">
        <v>4</v>
      </c>
      <c r="D2508" t="n">
        <v>20</v>
      </c>
      <c r="E2508" t="s">
        <v>249</v>
      </c>
      <c r="F2508" t="n">
        <v>3201</v>
      </c>
      <c r="G2508" t="s">
        <v>250</v>
      </c>
      <c r="H2508" t="s">
        <v>251</v>
      </c>
      <c r="I2508" t="n">
        <v>5</v>
      </c>
      <c r="J2508" t="n">
        <v>805</v>
      </c>
      <c r="K2508" t="s">
        <v>317</v>
      </c>
      <c r="L2508" t="n">
        <v>671</v>
      </c>
      <c r="M2508" t="n">
        <v>0.16</v>
      </c>
      <c r="N2508" t="n">
        <v>35.2</v>
      </c>
      <c r="O2508" t="s">
        <v>347</v>
      </c>
      <c r="P2508" t="s">
        <v>275</v>
      </c>
      <c r="Q2508" t="s">
        <v>275</v>
      </c>
      <c r="R2508" t="s">
        <v>255</v>
      </c>
      <c r="S2508" t="s">
        <v>251</v>
      </c>
      <c r="T2508" t="n">
        <v>5</v>
      </c>
    </row>
    <row r="2509" spans="1:20">
      <c r="A2509" s="1" t="n">
        <v>39233</v>
      </c>
      <c r="B2509" t="s">
        <v>347</v>
      </c>
      <c r="C2509" t="n">
        <v>2</v>
      </c>
      <c r="D2509" t="n">
        <v>20</v>
      </c>
      <c r="E2509" t="s">
        <v>249</v>
      </c>
      <c r="F2509" t="n">
        <v>3201</v>
      </c>
      <c r="G2509" t="s">
        <v>250</v>
      </c>
      <c r="H2509" t="s">
        <v>251</v>
      </c>
      <c r="I2509" t="n">
        <v>5</v>
      </c>
      <c r="J2509" t="n">
        <v>232</v>
      </c>
      <c r="K2509" t="s">
        <v>288</v>
      </c>
      <c r="L2509" t="n">
        <v>379</v>
      </c>
      <c r="M2509" t="n">
        <v>0.08</v>
      </c>
      <c r="N2509" t="n">
        <v>38.6</v>
      </c>
      <c r="O2509" t="s">
        <v>347</v>
      </c>
      <c r="P2509" t="s">
        <v>275</v>
      </c>
      <c r="Q2509" t="s">
        <v>275</v>
      </c>
      <c r="R2509" t="s">
        <v>255</v>
      </c>
      <c r="S2509" t="s">
        <v>251</v>
      </c>
      <c r="T2509" t="n">
        <v>5</v>
      </c>
    </row>
    <row r="2510" spans="1:20">
      <c r="A2510" s="1" t="n">
        <v>39233</v>
      </c>
      <c r="B2510" t="s">
        <v>347</v>
      </c>
      <c r="C2510" t="n">
        <v>7</v>
      </c>
      <c r="D2510" t="n">
        <v>508</v>
      </c>
      <c r="E2510" t="s">
        <v>268</v>
      </c>
      <c r="F2510" t="n">
        <v>3201</v>
      </c>
      <c r="G2510" t="s">
        <v>250</v>
      </c>
      <c r="H2510" t="s">
        <v>251</v>
      </c>
      <c r="I2510" t="n">
        <v>5</v>
      </c>
      <c r="J2510" t="n">
        <v>580</v>
      </c>
      <c r="K2510" t="s">
        <v>270</v>
      </c>
      <c r="L2510" t="n">
        <v>98</v>
      </c>
      <c r="M2510" t="n">
        <v>0.08</v>
      </c>
      <c r="N2510" t="n">
        <v>0</v>
      </c>
    </row>
    <row r="2511" spans="1:20">
      <c r="A2511" s="1" t="n">
        <v>39233</v>
      </c>
      <c r="B2511" t="s">
        <v>347</v>
      </c>
      <c r="C2511" t="n">
        <v>5</v>
      </c>
      <c r="D2511" t="n">
        <v>20</v>
      </c>
      <c r="E2511" t="s">
        <v>249</v>
      </c>
      <c r="F2511" t="n">
        <v>3201</v>
      </c>
      <c r="G2511" t="s">
        <v>250</v>
      </c>
      <c r="H2511" t="s">
        <v>251</v>
      </c>
      <c r="I2511" t="n">
        <v>5</v>
      </c>
      <c r="J2511" t="n">
        <v>785</v>
      </c>
      <c r="K2511" t="s">
        <v>281</v>
      </c>
      <c r="L2511" t="n">
        <v>600</v>
      </c>
      <c r="M2511" t="n">
        <v>1.12</v>
      </c>
      <c r="N2511" t="n">
        <v>39.2</v>
      </c>
      <c r="O2511" t="s">
        <v>347</v>
      </c>
      <c r="P2511" t="s">
        <v>275</v>
      </c>
      <c r="Q2511" t="s">
        <v>275</v>
      </c>
      <c r="R2511" t="s">
        <v>255</v>
      </c>
      <c r="S2511" t="s">
        <v>251</v>
      </c>
      <c r="T2511" t="n">
        <v>5</v>
      </c>
    </row>
    <row r="2512" spans="1:20">
      <c r="A2512" s="1" t="n">
        <v>39263</v>
      </c>
      <c r="B2512" t="s">
        <v>345</v>
      </c>
      <c r="C2512" t="n">
        <v>43</v>
      </c>
      <c r="D2512" t="n">
        <v>20</v>
      </c>
      <c r="E2512" t="s">
        <v>249</v>
      </c>
      <c r="F2512" t="n">
        <v>3201</v>
      </c>
      <c r="G2512" t="s">
        <v>250</v>
      </c>
      <c r="H2512" t="s">
        <v>251</v>
      </c>
      <c r="I2512" t="n">
        <v>5</v>
      </c>
      <c r="J2512" t="n">
        <v>280</v>
      </c>
      <c r="K2512" t="s">
        <v>273</v>
      </c>
      <c r="L2512" t="n">
        <v>210</v>
      </c>
      <c r="M2512" t="n">
        <v>0.07000000000000001</v>
      </c>
      <c r="N2512" t="n">
        <v>39.9</v>
      </c>
      <c r="O2512" t="s">
        <v>345</v>
      </c>
      <c r="P2512" t="s">
        <v>370</v>
      </c>
      <c r="Q2512" t="s">
        <v>370</v>
      </c>
      <c r="R2512" t="s">
        <v>255</v>
      </c>
      <c r="S2512" t="s">
        <v>251</v>
      </c>
      <c r="T2512" t="n">
        <v>5</v>
      </c>
    </row>
    <row r="2513" spans="1:20">
      <c r="A2513" s="1" t="n">
        <v>39263</v>
      </c>
      <c r="B2513" t="s">
        <v>345</v>
      </c>
      <c r="C2513" t="n">
        <v>1</v>
      </c>
      <c r="D2513" t="n">
        <v>20</v>
      </c>
      <c r="E2513" t="s">
        <v>249</v>
      </c>
      <c r="F2513" t="n">
        <v>3201</v>
      </c>
      <c r="G2513" t="s">
        <v>250</v>
      </c>
      <c r="H2513" t="s">
        <v>251</v>
      </c>
      <c r="I2513" t="n">
        <v>5</v>
      </c>
      <c r="J2513" t="n">
        <v>875</v>
      </c>
      <c r="K2513" t="s">
        <v>327</v>
      </c>
      <c r="L2513" t="n">
        <v>380</v>
      </c>
      <c r="M2513" t="n">
        <v>0.05</v>
      </c>
      <c r="N2513" t="n">
        <v>43.2</v>
      </c>
      <c r="O2513" t="s">
        <v>345</v>
      </c>
      <c r="P2513" t="s">
        <v>370</v>
      </c>
      <c r="Q2513" t="s">
        <v>370</v>
      </c>
      <c r="R2513" t="s">
        <v>255</v>
      </c>
      <c r="S2513" t="s">
        <v>251</v>
      </c>
      <c r="T2513" t="n">
        <v>5</v>
      </c>
    </row>
    <row r="2514" spans="1:20">
      <c r="A2514" s="1" t="n">
        <v>39263</v>
      </c>
      <c r="B2514" t="s">
        <v>345</v>
      </c>
      <c r="C2514" t="n">
        <v>42</v>
      </c>
      <c r="D2514" t="n">
        <v>20</v>
      </c>
      <c r="E2514" t="s">
        <v>249</v>
      </c>
      <c r="F2514" t="n">
        <v>3201</v>
      </c>
      <c r="G2514" t="s">
        <v>250</v>
      </c>
      <c r="H2514" t="s">
        <v>251</v>
      </c>
      <c r="I2514" t="n">
        <v>5</v>
      </c>
      <c r="J2514" t="n">
        <v>875</v>
      </c>
      <c r="K2514" t="s">
        <v>327</v>
      </c>
      <c r="L2514" t="n">
        <v>189</v>
      </c>
      <c r="M2514" t="n">
        <v>0.05</v>
      </c>
      <c r="N2514" t="n">
        <v>42.9</v>
      </c>
      <c r="O2514" t="s">
        <v>345</v>
      </c>
      <c r="P2514" t="s">
        <v>370</v>
      </c>
      <c r="Q2514" t="s">
        <v>370</v>
      </c>
      <c r="R2514" t="s">
        <v>255</v>
      </c>
      <c r="S2514" t="s">
        <v>251</v>
      </c>
      <c r="T2514" t="n">
        <v>5</v>
      </c>
    </row>
    <row r="2515" spans="1:20">
      <c r="A2515" s="1" t="n">
        <v>39263</v>
      </c>
      <c r="B2515" t="s">
        <v>345</v>
      </c>
      <c r="C2515" t="n">
        <v>41</v>
      </c>
      <c r="D2515" t="n">
        <v>20</v>
      </c>
      <c r="E2515" t="s">
        <v>249</v>
      </c>
      <c r="F2515" t="n">
        <v>3201</v>
      </c>
      <c r="G2515" t="s">
        <v>250</v>
      </c>
      <c r="H2515" t="s">
        <v>251</v>
      </c>
      <c r="I2515" t="n">
        <v>5</v>
      </c>
      <c r="J2515" t="n">
        <v>945</v>
      </c>
      <c r="K2515" t="s">
        <v>304</v>
      </c>
      <c r="L2515" t="n">
        <v>286</v>
      </c>
      <c r="M2515" t="n">
        <v>0.08</v>
      </c>
      <c r="N2515" t="n">
        <v>36.4</v>
      </c>
      <c r="O2515" t="s">
        <v>345</v>
      </c>
      <c r="P2515" t="s">
        <v>370</v>
      </c>
      <c r="Q2515" t="s">
        <v>370</v>
      </c>
      <c r="R2515" t="s">
        <v>255</v>
      </c>
      <c r="S2515" t="s">
        <v>251</v>
      </c>
      <c r="T2515" t="n">
        <v>5</v>
      </c>
    </row>
    <row r="2516" spans="1:20">
      <c r="A2516" s="1" t="n">
        <v>39263</v>
      </c>
      <c r="B2516" t="s">
        <v>345</v>
      </c>
      <c r="C2516" t="n">
        <v>2</v>
      </c>
      <c r="D2516" t="n">
        <v>20</v>
      </c>
      <c r="E2516" t="s">
        <v>249</v>
      </c>
      <c r="F2516" t="n">
        <v>3201</v>
      </c>
      <c r="G2516" t="s">
        <v>250</v>
      </c>
      <c r="H2516" t="s">
        <v>251</v>
      </c>
      <c r="I2516" t="n">
        <v>5</v>
      </c>
      <c r="J2516" t="n">
        <v>945</v>
      </c>
      <c r="K2516" t="s">
        <v>304</v>
      </c>
      <c r="L2516" t="n">
        <v>248</v>
      </c>
      <c r="M2516" t="n">
        <v>0.07000000000000001</v>
      </c>
      <c r="N2516" t="n">
        <v>38.2</v>
      </c>
      <c r="O2516" t="s">
        <v>345</v>
      </c>
      <c r="P2516" t="s">
        <v>370</v>
      </c>
      <c r="Q2516" t="s">
        <v>370</v>
      </c>
      <c r="R2516" t="s">
        <v>255</v>
      </c>
      <c r="S2516" t="s">
        <v>251</v>
      </c>
      <c r="T2516" t="n">
        <v>5</v>
      </c>
    </row>
    <row r="2517" spans="1:20">
      <c r="A2517" s="1" t="n">
        <v>39263</v>
      </c>
      <c r="B2517" t="s">
        <v>372</v>
      </c>
      <c r="C2517" t="n">
        <v>1</v>
      </c>
      <c r="D2517" t="n">
        <v>141</v>
      </c>
      <c r="E2517" t="s">
        <v>373</v>
      </c>
      <c r="F2517" t="n">
        <v>3201</v>
      </c>
      <c r="G2517" t="s">
        <v>250</v>
      </c>
      <c r="H2517" t="s">
        <v>251</v>
      </c>
      <c r="I2517" t="n">
        <v>5</v>
      </c>
      <c r="J2517" t="n">
        <v>487</v>
      </c>
      <c r="K2517" t="s">
        <v>386</v>
      </c>
      <c r="L2517" t="n">
        <v>94</v>
      </c>
      <c r="M2517" t="n">
        <v>0</v>
      </c>
      <c r="N2517" t="n">
        <v>0</v>
      </c>
      <c r="O2517" t="s">
        <v>375</v>
      </c>
      <c r="P2517" t="s">
        <v>376</v>
      </c>
      <c r="Q2517" t="s">
        <v>376</v>
      </c>
      <c r="R2517" t="s">
        <v>255</v>
      </c>
      <c r="S2517" t="s">
        <v>251</v>
      </c>
      <c r="T2517" t="n">
        <v>5</v>
      </c>
    </row>
    <row r="2518" spans="1:20">
      <c r="A2518" s="1" t="n">
        <v>39263</v>
      </c>
      <c r="B2518" t="s">
        <v>348</v>
      </c>
      <c r="C2518" t="n">
        <v>1</v>
      </c>
      <c r="D2518" t="n">
        <v>215</v>
      </c>
      <c r="E2518" t="s">
        <v>256</v>
      </c>
      <c r="F2518" t="n">
        <v>3201</v>
      </c>
      <c r="G2518" t="s">
        <v>250</v>
      </c>
      <c r="H2518" t="s">
        <v>251</v>
      </c>
      <c r="I2518" t="n">
        <v>5</v>
      </c>
      <c r="K2518" t="s">
        <v>361</v>
      </c>
      <c r="L2518" t="n">
        <v>306</v>
      </c>
      <c r="M2518" t="n">
        <v>0</v>
      </c>
      <c r="N2518" t="n">
        <v>0</v>
      </c>
    </row>
    <row r="2519" spans="1:20">
      <c r="A2519" s="1" t="n">
        <v>39263</v>
      </c>
      <c r="B2519" t="s">
        <v>347</v>
      </c>
      <c r="C2519" t="n">
        <v>4</v>
      </c>
      <c r="D2519" t="n">
        <v>20</v>
      </c>
      <c r="E2519" t="s">
        <v>249</v>
      </c>
      <c r="F2519" t="n">
        <v>3201</v>
      </c>
      <c r="G2519" t="s">
        <v>250</v>
      </c>
      <c r="H2519" t="s">
        <v>251</v>
      </c>
      <c r="I2519" t="n">
        <v>5</v>
      </c>
      <c r="J2519" t="n">
        <v>232</v>
      </c>
      <c r="K2519" t="s">
        <v>288</v>
      </c>
      <c r="L2519" t="n">
        <v>326</v>
      </c>
      <c r="M2519" t="n">
        <v>0.08</v>
      </c>
      <c r="N2519" t="n">
        <v>38.1</v>
      </c>
      <c r="O2519" t="s">
        <v>347</v>
      </c>
      <c r="P2519" t="s">
        <v>275</v>
      </c>
      <c r="Q2519" t="s">
        <v>275</v>
      </c>
      <c r="R2519" t="s">
        <v>255</v>
      </c>
      <c r="S2519" t="s">
        <v>251</v>
      </c>
      <c r="T2519" t="n">
        <v>5</v>
      </c>
    </row>
    <row r="2520" spans="1:20">
      <c r="A2520" s="1" t="n">
        <v>39263</v>
      </c>
      <c r="B2520" t="s">
        <v>347</v>
      </c>
      <c r="C2520" t="n">
        <v>5</v>
      </c>
      <c r="D2520" t="n">
        <v>20</v>
      </c>
      <c r="E2520" t="s">
        <v>249</v>
      </c>
      <c r="F2520" t="n">
        <v>3201</v>
      </c>
      <c r="G2520" t="s">
        <v>250</v>
      </c>
      <c r="H2520" t="s">
        <v>251</v>
      </c>
      <c r="I2520" t="n">
        <v>5</v>
      </c>
      <c r="J2520" t="n">
        <v>232</v>
      </c>
      <c r="K2520" t="s">
        <v>288</v>
      </c>
      <c r="L2520" t="n">
        <v>259</v>
      </c>
      <c r="M2520" t="n">
        <v>0.08</v>
      </c>
      <c r="N2520" t="n">
        <v>36</v>
      </c>
      <c r="O2520" t="s">
        <v>347</v>
      </c>
      <c r="P2520" t="s">
        <v>275</v>
      </c>
      <c r="Q2520" t="s">
        <v>275</v>
      </c>
      <c r="R2520" t="s">
        <v>255</v>
      </c>
      <c r="S2520" t="s">
        <v>251</v>
      </c>
      <c r="T2520" t="n">
        <v>5</v>
      </c>
    </row>
    <row r="2521" spans="1:20">
      <c r="A2521" s="1" t="n">
        <v>39263</v>
      </c>
      <c r="B2521" t="s">
        <v>347</v>
      </c>
      <c r="C2521" t="n">
        <v>2</v>
      </c>
      <c r="D2521" t="n">
        <v>20</v>
      </c>
      <c r="E2521" t="s">
        <v>249</v>
      </c>
      <c r="F2521" t="n">
        <v>3201</v>
      </c>
      <c r="G2521" t="s">
        <v>250</v>
      </c>
      <c r="H2521" t="s">
        <v>251</v>
      </c>
      <c r="I2521" t="n">
        <v>5</v>
      </c>
      <c r="J2521" t="n">
        <v>458</v>
      </c>
      <c r="K2521" t="s">
        <v>252</v>
      </c>
      <c r="L2521" t="n">
        <v>336</v>
      </c>
      <c r="M2521" t="n">
        <v>0.22</v>
      </c>
      <c r="N2521" t="n">
        <v>20.2</v>
      </c>
      <c r="O2521" t="s">
        <v>347</v>
      </c>
      <c r="P2521" t="s">
        <v>275</v>
      </c>
      <c r="Q2521" t="s">
        <v>275</v>
      </c>
      <c r="R2521" t="s">
        <v>255</v>
      </c>
      <c r="S2521" t="s">
        <v>251</v>
      </c>
      <c r="T2521" t="n">
        <v>5</v>
      </c>
    </row>
    <row r="2522" spans="1:20">
      <c r="A2522" s="1" t="n">
        <v>39263</v>
      </c>
      <c r="B2522" t="s">
        <v>347</v>
      </c>
      <c r="C2522" t="n">
        <v>1</v>
      </c>
      <c r="D2522" t="n">
        <v>20</v>
      </c>
      <c r="E2522" t="s">
        <v>249</v>
      </c>
      <c r="F2522" t="n">
        <v>3201</v>
      </c>
      <c r="G2522" t="s">
        <v>250</v>
      </c>
      <c r="H2522" t="s">
        <v>251</v>
      </c>
      <c r="I2522" t="n">
        <v>5</v>
      </c>
      <c r="J2522" t="n">
        <v>785</v>
      </c>
      <c r="K2522" t="s">
        <v>281</v>
      </c>
      <c r="L2522" t="n">
        <v>709</v>
      </c>
      <c r="M2522" t="n">
        <v>1.07</v>
      </c>
      <c r="N2522" t="n">
        <v>39</v>
      </c>
      <c r="O2522" t="s">
        <v>347</v>
      </c>
      <c r="P2522" t="s">
        <v>275</v>
      </c>
      <c r="Q2522" t="s">
        <v>275</v>
      </c>
      <c r="R2522" t="s">
        <v>255</v>
      </c>
      <c r="S2522" t="s">
        <v>251</v>
      </c>
      <c r="T2522" t="n">
        <v>5</v>
      </c>
    </row>
    <row r="2523" spans="1:20">
      <c r="A2523" s="1" t="n">
        <v>39263</v>
      </c>
      <c r="B2523" t="s">
        <v>347</v>
      </c>
      <c r="C2523" t="n">
        <v>6</v>
      </c>
      <c r="D2523" t="n">
        <v>508</v>
      </c>
      <c r="E2523" t="s">
        <v>268</v>
      </c>
      <c r="F2523" t="n">
        <v>3201</v>
      </c>
      <c r="G2523" t="s">
        <v>250</v>
      </c>
      <c r="H2523" t="s">
        <v>251</v>
      </c>
      <c r="I2523" t="n">
        <v>5</v>
      </c>
      <c r="J2523" t="n">
        <v>875</v>
      </c>
      <c r="K2523" t="s">
        <v>327</v>
      </c>
      <c r="L2523" t="n">
        <v>203</v>
      </c>
      <c r="M2523" t="n">
        <v>0.22</v>
      </c>
      <c r="N2523" t="n">
        <v>0</v>
      </c>
    </row>
    <row r="2524" spans="1:20">
      <c r="A2524" s="1" t="n">
        <v>39263</v>
      </c>
      <c r="B2524" t="s">
        <v>347</v>
      </c>
      <c r="C2524" t="n">
        <v>3</v>
      </c>
      <c r="D2524" t="n">
        <v>20</v>
      </c>
      <c r="E2524" t="s">
        <v>249</v>
      </c>
      <c r="F2524" t="n">
        <v>3201</v>
      </c>
      <c r="G2524" t="s">
        <v>250</v>
      </c>
      <c r="H2524" t="s">
        <v>251</v>
      </c>
      <c r="I2524" t="n">
        <v>5</v>
      </c>
      <c r="J2524" t="n">
        <v>458</v>
      </c>
      <c r="K2524" t="s">
        <v>252</v>
      </c>
      <c r="L2524" t="n">
        <v>169</v>
      </c>
      <c r="M2524" t="n">
        <v>0.24</v>
      </c>
      <c r="N2524" t="n">
        <v>19.3</v>
      </c>
      <c r="O2524" t="s">
        <v>347</v>
      </c>
      <c r="P2524" t="s">
        <v>275</v>
      </c>
      <c r="Q2524" t="s">
        <v>275</v>
      </c>
      <c r="R2524" t="s">
        <v>255</v>
      </c>
      <c r="S2524" t="s">
        <v>251</v>
      </c>
      <c r="T2524" t="n">
        <v>5</v>
      </c>
    </row>
    <row r="2525" spans="1:20">
      <c r="A2525" s="1" t="n">
        <v>39263</v>
      </c>
      <c r="B2525" t="s">
        <v>392</v>
      </c>
      <c r="C2525" t="n">
        <v>19</v>
      </c>
      <c r="D2525" t="n">
        <v>215</v>
      </c>
      <c r="E2525" t="s">
        <v>256</v>
      </c>
      <c r="F2525" t="n">
        <v>3202</v>
      </c>
      <c r="G2525" t="s">
        <v>297</v>
      </c>
      <c r="H2525" t="s">
        <v>251</v>
      </c>
      <c r="I2525" t="n">
        <v>5</v>
      </c>
      <c r="K2525" t="s">
        <v>361</v>
      </c>
      <c r="L2525" t="n">
        <v>301</v>
      </c>
      <c r="M2525" t="n">
        <v>0</v>
      </c>
      <c r="N2525" t="n">
        <v>0</v>
      </c>
    </row>
    <row r="2526" spans="1:20">
      <c r="A2526" s="1" t="n">
        <v>39263</v>
      </c>
      <c r="B2526" t="s">
        <v>392</v>
      </c>
      <c r="C2526" t="n">
        <v>21</v>
      </c>
      <c r="D2526" t="n">
        <v>509</v>
      </c>
      <c r="E2526" t="s">
        <v>269</v>
      </c>
      <c r="F2526" t="n">
        <v>3202</v>
      </c>
      <c r="G2526" t="s">
        <v>297</v>
      </c>
      <c r="H2526" t="s">
        <v>251</v>
      </c>
      <c r="I2526" t="n">
        <v>5</v>
      </c>
      <c r="J2526" t="n">
        <v>490</v>
      </c>
      <c r="K2526" t="s">
        <v>266</v>
      </c>
      <c r="L2526" t="n">
        <v>202</v>
      </c>
      <c r="M2526" t="n">
        <v>0.5</v>
      </c>
      <c r="N2526" t="n">
        <v>0</v>
      </c>
    </row>
    <row r="2527" spans="1:20">
      <c r="A2527" s="1" t="n">
        <v>39263</v>
      </c>
      <c r="B2527" t="s">
        <v>387</v>
      </c>
      <c r="C2527" t="n">
        <v>45</v>
      </c>
      <c r="D2527" t="n">
        <v>465</v>
      </c>
      <c r="E2527" t="s">
        <v>363</v>
      </c>
      <c r="F2527" t="n">
        <v>3201</v>
      </c>
      <c r="G2527" t="s">
        <v>250</v>
      </c>
      <c r="H2527" t="s">
        <v>251</v>
      </c>
      <c r="I2527" t="n">
        <v>5</v>
      </c>
      <c r="J2527" t="n">
        <v>280</v>
      </c>
      <c r="K2527" t="s">
        <v>273</v>
      </c>
      <c r="L2527" t="n">
        <v>50</v>
      </c>
      <c r="M2527" t="n">
        <v>0</v>
      </c>
      <c r="N2527" t="n">
        <v>0</v>
      </c>
    </row>
    <row r="2528" spans="1:20">
      <c r="A2528" s="1" t="n">
        <v>39294</v>
      </c>
      <c r="B2528" t="s">
        <v>385</v>
      </c>
      <c r="C2528" t="n">
        <v>1</v>
      </c>
      <c r="D2528" t="n">
        <v>141</v>
      </c>
      <c r="E2528" t="s">
        <v>373</v>
      </c>
      <c r="F2528" t="n">
        <v>3201</v>
      </c>
      <c r="G2528" t="s">
        <v>250</v>
      </c>
      <c r="H2528" t="s">
        <v>251</v>
      </c>
      <c r="I2528" t="n">
        <v>5</v>
      </c>
      <c r="J2528" t="n">
        <v>330</v>
      </c>
      <c r="K2528" t="s">
        <v>374</v>
      </c>
      <c r="L2528" t="n">
        <v>58</v>
      </c>
      <c r="M2528" t="n">
        <v>0</v>
      </c>
      <c r="N2528" t="n">
        <v>0</v>
      </c>
      <c r="O2528" t="s">
        <v>394</v>
      </c>
      <c r="P2528" t="s">
        <v>254</v>
      </c>
      <c r="Q2528" t="s">
        <v>254</v>
      </c>
      <c r="R2528" t="s">
        <v>255</v>
      </c>
      <c r="S2528" t="s">
        <v>251</v>
      </c>
      <c r="T2528" t="n">
        <v>5</v>
      </c>
    </row>
    <row r="2529" spans="1:20">
      <c r="A2529" s="1" t="n">
        <v>39294</v>
      </c>
      <c r="B2529" t="s">
        <v>385</v>
      </c>
      <c r="C2529" t="n">
        <v>2</v>
      </c>
      <c r="D2529" t="n">
        <v>141</v>
      </c>
      <c r="E2529" t="s">
        <v>373</v>
      </c>
      <c r="F2529" t="n">
        <v>3201</v>
      </c>
      <c r="G2529" t="s">
        <v>250</v>
      </c>
      <c r="H2529" t="s">
        <v>251</v>
      </c>
      <c r="I2529" t="n">
        <v>5</v>
      </c>
      <c r="J2529" t="n">
        <v>330</v>
      </c>
      <c r="K2529" t="s">
        <v>374</v>
      </c>
      <c r="L2529" t="n">
        <v>34</v>
      </c>
      <c r="M2529" t="n">
        <v>0</v>
      </c>
      <c r="N2529" t="n">
        <v>0</v>
      </c>
      <c r="O2529" t="s">
        <v>345</v>
      </c>
      <c r="P2529" t="s">
        <v>370</v>
      </c>
      <c r="Q2529" t="s">
        <v>370</v>
      </c>
      <c r="R2529" t="s">
        <v>255</v>
      </c>
      <c r="S2529" t="s">
        <v>251</v>
      </c>
      <c r="T2529" t="n">
        <v>5</v>
      </c>
    </row>
    <row r="2530" spans="1:20">
      <c r="A2530" s="1" t="n">
        <v>39294</v>
      </c>
      <c r="B2530" t="s">
        <v>345</v>
      </c>
      <c r="C2530" t="n">
        <v>44</v>
      </c>
      <c r="D2530" t="n">
        <v>20</v>
      </c>
      <c r="E2530" t="s">
        <v>249</v>
      </c>
      <c r="F2530" t="n">
        <v>3201</v>
      </c>
      <c r="G2530" t="s">
        <v>250</v>
      </c>
      <c r="H2530" t="s">
        <v>251</v>
      </c>
      <c r="I2530" t="n">
        <v>5</v>
      </c>
      <c r="J2530" t="n">
        <v>945</v>
      </c>
      <c r="K2530" t="s">
        <v>304</v>
      </c>
      <c r="L2530" t="n">
        <v>237</v>
      </c>
      <c r="M2530" t="n">
        <v>0.05</v>
      </c>
      <c r="N2530" t="n">
        <v>36.2</v>
      </c>
      <c r="O2530" t="s">
        <v>345</v>
      </c>
      <c r="P2530" t="s">
        <v>370</v>
      </c>
      <c r="Q2530" t="s">
        <v>370</v>
      </c>
      <c r="R2530" t="s">
        <v>255</v>
      </c>
      <c r="S2530" t="s">
        <v>251</v>
      </c>
      <c r="T2530" t="n">
        <v>5</v>
      </c>
    </row>
    <row r="2531" spans="1:20">
      <c r="A2531" s="1" t="n">
        <v>39294</v>
      </c>
      <c r="B2531" t="s">
        <v>345</v>
      </c>
      <c r="C2531" t="n">
        <v>2</v>
      </c>
      <c r="D2531" t="n">
        <v>20</v>
      </c>
      <c r="E2531" t="s">
        <v>249</v>
      </c>
      <c r="F2531" t="n">
        <v>3201</v>
      </c>
      <c r="G2531" t="s">
        <v>250</v>
      </c>
      <c r="H2531" t="s">
        <v>251</v>
      </c>
      <c r="I2531" t="n">
        <v>5</v>
      </c>
      <c r="J2531" t="n">
        <v>458</v>
      </c>
      <c r="K2531" t="s">
        <v>252</v>
      </c>
      <c r="L2531" t="n">
        <v>154</v>
      </c>
      <c r="M2531" t="n">
        <v>0.1</v>
      </c>
      <c r="N2531" t="n">
        <v>32</v>
      </c>
      <c r="O2531" t="s">
        <v>345</v>
      </c>
      <c r="P2531" t="s">
        <v>370</v>
      </c>
      <c r="Q2531" t="s">
        <v>370</v>
      </c>
      <c r="R2531" t="s">
        <v>255</v>
      </c>
      <c r="S2531" t="s">
        <v>251</v>
      </c>
      <c r="T2531" t="n">
        <v>5</v>
      </c>
    </row>
    <row r="2532" spans="1:20">
      <c r="A2532" s="1" t="n">
        <v>39294</v>
      </c>
      <c r="B2532" t="s">
        <v>345</v>
      </c>
      <c r="C2532" t="n">
        <v>43</v>
      </c>
      <c r="D2532" t="n">
        <v>20</v>
      </c>
      <c r="E2532" t="s">
        <v>249</v>
      </c>
      <c r="F2532" t="n">
        <v>3201</v>
      </c>
      <c r="G2532" t="s">
        <v>250</v>
      </c>
      <c r="H2532" t="s">
        <v>251</v>
      </c>
      <c r="I2532" t="n">
        <v>5</v>
      </c>
      <c r="J2532" t="n">
        <v>458</v>
      </c>
      <c r="K2532" t="s">
        <v>252</v>
      </c>
      <c r="L2532" t="n">
        <v>200</v>
      </c>
      <c r="M2532" t="n">
        <v>0.08</v>
      </c>
      <c r="N2532" t="n">
        <v>34</v>
      </c>
      <c r="O2532" t="s">
        <v>345</v>
      </c>
      <c r="P2532" t="s">
        <v>370</v>
      </c>
      <c r="Q2532" t="s">
        <v>370</v>
      </c>
      <c r="R2532" t="s">
        <v>255</v>
      </c>
      <c r="S2532" t="s">
        <v>251</v>
      </c>
      <c r="T2532" t="n">
        <v>5</v>
      </c>
    </row>
    <row r="2533" spans="1:20">
      <c r="A2533" s="1" t="n">
        <v>39294</v>
      </c>
      <c r="B2533" t="s">
        <v>345</v>
      </c>
      <c r="C2533" t="n">
        <v>1</v>
      </c>
      <c r="D2533" t="n">
        <v>20</v>
      </c>
      <c r="E2533" t="s">
        <v>249</v>
      </c>
      <c r="F2533" t="n">
        <v>3201</v>
      </c>
      <c r="G2533" t="s">
        <v>250</v>
      </c>
      <c r="H2533" t="s">
        <v>251</v>
      </c>
      <c r="I2533" t="n">
        <v>5</v>
      </c>
      <c r="J2533" t="n">
        <v>945</v>
      </c>
      <c r="K2533" t="s">
        <v>304</v>
      </c>
      <c r="L2533" t="n">
        <v>238</v>
      </c>
      <c r="M2533" t="n">
        <v>0.05</v>
      </c>
      <c r="N2533" t="n">
        <v>35.9</v>
      </c>
      <c r="O2533" t="s">
        <v>345</v>
      </c>
      <c r="P2533" t="s">
        <v>370</v>
      </c>
      <c r="Q2533" t="s">
        <v>370</v>
      </c>
      <c r="R2533" t="s">
        <v>255</v>
      </c>
      <c r="S2533" t="s">
        <v>251</v>
      </c>
      <c r="T2533" t="n">
        <v>5</v>
      </c>
    </row>
    <row r="2534" spans="1:20">
      <c r="A2534" s="1" t="n">
        <v>39294</v>
      </c>
      <c r="B2534" t="s">
        <v>345</v>
      </c>
      <c r="C2534" t="n">
        <v>4</v>
      </c>
      <c r="D2534" t="n">
        <v>20</v>
      </c>
      <c r="E2534" t="s">
        <v>249</v>
      </c>
      <c r="F2534" t="n">
        <v>3201</v>
      </c>
      <c r="G2534" t="s">
        <v>250</v>
      </c>
      <c r="H2534" t="s">
        <v>251</v>
      </c>
      <c r="I2534" t="n">
        <v>5</v>
      </c>
      <c r="J2534" t="n">
        <v>945</v>
      </c>
      <c r="K2534" t="s">
        <v>304</v>
      </c>
      <c r="L2534" t="n">
        <v>532</v>
      </c>
      <c r="M2534" t="n">
        <v>0.05</v>
      </c>
      <c r="N2534" t="n">
        <v>36.1</v>
      </c>
      <c r="O2534" t="s">
        <v>345</v>
      </c>
      <c r="P2534" t="s">
        <v>370</v>
      </c>
      <c r="Q2534" t="s">
        <v>370</v>
      </c>
      <c r="R2534" t="s">
        <v>255</v>
      </c>
      <c r="S2534" t="s">
        <v>251</v>
      </c>
      <c r="T2534" t="n">
        <v>5</v>
      </c>
    </row>
    <row r="2535" spans="1:20">
      <c r="A2535" s="1" t="n">
        <v>39294</v>
      </c>
      <c r="B2535" t="s">
        <v>345</v>
      </c>
      <c r="C2535" t="n">
        <v>45</v>
      </c>
      <c r="D2535" t="n">
        <v>20</v>
      </c>
      <c r="E2535" t="s">
        <v>249</v>
      </c>
      <c r="F2535" t="n">
        <v>3201</v>
      </c>
      <c r="G2535" t="s">
        <v>250</v>
      </c>
      <c r="H2535" t="s">
        <v>251</v>
      </c>
      <c r="I2535" t="n">
        <v>5</v>
      </c>
      <c r="J2535" t="n">
        <v>875</v>
      </c>
      <c r="K2535" t="s">
        <v>327</v>
      </c>
      <c r="L2535" t="n">
        <v>230</v>
      </c>
      <c r="M2535" t="n">
        <v>0.04</v>
      </c>
      <c r="N2535" t="n">
        <v>42.6</v>
      </c>
      <c r="O2535" t="s">
        <v>345</v>
      </c>
      <c r="P2535" t="s">
        <v>370</v>
      </c>
      <c r="Q2535" t="s">
        <v>370</v>
      </c>
      <c r="R2535" t="s">
        <v>255</v>
      </c>
      <c r="S2535" t="s">
        <v>251</v>
      </c>
      <c r="T2535" t="n">
        <v>5</v>
      </c>
    </row>
    <row r="2536" spans="1:20">
      <c r="A2536" s="1" t="n">
        <v>39294</v>
      </c>
      <c r="B2536" t="s">
        <v>345</v>
      </c>
      <c r="C2536" t="n">
        <v>3</v>
      </c>
      <c r="D2536" t="n">
        <v>20</v>
      </c>
      <c r="E2536" t="s">
        <v>249</v>
      </c>
      <c r="F2536" t="n">
        <v>3201</v>
      </c>
      <c r="G2536" t="s">
        <v>250</v>
      </c>
      <c r="H2536" t="s">
        <v>251</v>
      </c>
      <c r="I2536" t="n">
        <v>5</v>
      </c>
      <c r="J2536" t="n">
        <v>875</v>
      </c>
      <c r="K2536" t="s">
        <v>327</v>
      </c>
      <c r="L2536" t="n">
        <v>149</v>
      </c>
      <c r="M2536" t="n">
        <v>0.04</v>
      </c>
      <c r="N2536" t="n">
        <v>42.7</v>
      </c>
      <c r="O2536" t="s">
        <v>345</v>
      </c>
      <c r="P2536" t="s">
        <v>370</v>
      </c>
      <c r="Q2536" t="s">
        <v>370</v>
      </c>
      <c r="R2536" t="s">
        <v>255</v>
      </c>
      <c r="S2536" t="s">
        <v>251</v>
      </c>
      <c r="T2536" t="n">
        <v>5</v>
      </c>
    </row>
    <row r="2537" spans="1:20">
      <c r="A2537" s="1" t="n">
        <v>39294</v>
      </c>
      <c r="B2537" t="s">
        <v>348</v>
      </c>
      <c r="C2537" t="n">
        <v>2</v>
      </c>
      <c r="D2537" t="n">
        <v>215</v>
      </c>
      <c r="E2537" t="s">
        <v>256</v>
      </c>
      <c r="F2537" t="n">
        <v>3201</v>
      </c>
      <c r="G2537" t="s">
        <v>250</v>
      </c>
      <c r="H2537" t="s">
        <v>251</v>
      </c>
      <c r="I2537" t="n">
        <v>5</v>
      </c>
      <c r="J2537" t="n">
        <v>280</v>
      </c>
      <c r="K2537" t="s">
        <v>273</v>
      </c>
      <c r="L2537" t="n">
        <v>253</v>
      </c>
      <c r="M2537" t="n">
        <v>0</v>
      </c>
      <c r="N2537" t="n">
        <v>0</v>
      </c>
    </row>
    <row r="2538" spans="1:20">
      <c r="A2538" s="1" t="n">
        <v>39294</v>
      </c>
      <c r="B2538" t="s">
        <v>348</v>
      </c>
      <c r="C2538" t="n">
        <v>1</v>
      </c>
      <c r="D2538" t="n">
        <v>215</v>
      </c>
      <c r="E2538" t="s">
        <v>256</v>
      </c>
      <c r="F2538" t="n">
        <v>3201</v>
      </c>
      <c r="G2538" t="s">
        <v>250</v>
      </c>
      <c r="H2538" t="s">
        <v>251</v>
      </c>
      <c r="I2538" t="n">
        <v>5</v>
      </c>
      <c r="K2538" t="s">
        <v>361</v>
      </c>
      <c r="L2538" t="n">
        <v>312</v>
      </c>
      <c r="M2538" t="n">
        <v>0</v>
      </c>
      <c r="N2538" t="n">
        <v>0</v>
      </c>
    </row>
    <row r="2539" spans="1:20">
      <c r="A2539" s="1" t="n">
        <v>39294</v>
      </c>
      <c r="B2539" t="s">
        <v>347</v>
      </c>
      <c r="C2539" t="n">
        <v>4</v>
      </c>
      <c r="D2539" t="n">
        <v>20</v>
      </c>
      <c r="E2539" t="s">
        <v>249</v>
      </c>
      <c r="F2539" t="n">
        <v>3201</v>
      </c>
      <c r="G2539" t="s">
        <v>250</v>
      </c>
      <c r="H2539" t="s">
        <v>251</v>
      </c>
      <c r="I2539" t="n">
        <v>5</v>
      </c>
      <c r="J2539" t="n">
        <v>145</v>
      </c>
      <c r="K2539" t="s">
        <v>323</v>
      </c>
      <c r="L2539" t="n">
        <v>156</v>
      </c>
      <c r="M2539" t="n">
        <v>0.35</v>
      </c>
      <c r="N2539" t="n">
        <v>30.7</v>
      </c>
      <c r="O2539" t="s">
        <v>347</v>
      </c>
      <c r="P2539" t="s">
        <v>275</v>
      </c>
      <c r="Q2539" t="s">
        <v>275</v>
      </c>
      <c r="R2539" t="s">
        <v>255</v>
      </c>
      <c r="S2539" t="s">
        <v>251</v>
      </c>
      <c r="T2539" t="n">
        <v>5</v>
      </c>
    </row>
    <row r="2540" spans="1:20">
      <c r="A2540" s="1" t="n">
        <v>39294</v>
      </c>
      <c r="B2540" t="s">
        <v>347</v>
      </c>
      <c r="C2540" t="n">
        <v>8</v>
      </c>
      <c r="D2540" t="n">
        <v>20</v>
      </c>
      <c r="E2540" t="s">
        <v>249</v>
      </c>
      <c r="F2540" t="n">
        <v>3201</v>
      </c>
      <c r="G2540" t="s">
        <v>250</v>
      </c>
      <c r="H2540" t="s">
        <v>251</v>
      </c>
      <c r="I2540" t="n">
        <v>5</v>
      </c>
      <c r="J2540" t="n">
        <v>145</v>
      </c>
      <c r="K2540" t="s">
        <v>323</v>
      </c>
      <c r="L2540" t="n">
        <v>154</v>
      </c>
      <c r="M2540" t="n">
        <v>0.22</v>
      </c>
      <c r="N2540" t="n">
        <v>38.9</v>
      </c>
      <c r="O2540" t="s">
        <v>347</v>
      </c>
      <c r="P2540" t="s">
        <v>275</v>
      </c>
      <c r="Q2540" t="s">
        <v>275</v>
      </c>
      <c r="R2540" t="s">
        <v>255</v>
      </c>
      <c r="S2540" t="s">
        <v>251</v>
      </c>
      <c r="T2540" t="n">
        <v>5</v>
      </c>
    </row>
    <row r="2541" spans="1:20">
      <c r="A2541" s="1" t="n">
        <v>39294</v>
      </c>
      <c r="B2541" t="s">
        <v>347</v>
      </c>
      <c r="C2541" t="n">
        <v>3</v>
      </c>
      <c r="D2541" t="n">
        <v>20</v>
      </c>
      <c r="E2541" t="s">
        <v>249</v>
      </c>
      <c r="F2541" t="n">
        <v>3201</v>
      </c>
      <c r="G2541" t="s">
        <v>250</v>
      </c>
      <c r="H2541" t="s">
        <v>251</v>
      </c>
      <c r="I2541" t="n">
        <v>5</v>
      </c>
      <c r="J2541" t="n">
        <v>232</v>
      </c>
      <c r="K2541" t="s">
        <v>288</v>
      </c>
      <c r="L2541" t="n">
        <v>135</v>
      </c>
      <c r="M2541" t="n">
        <v>0.07000000000000001</v>
      </c>
      <c r="N2541" t="n">
        <v>37.6</v>
      </c>
      <c r="O2541" t="s">
        <v>347</v>
      </c>
      <c r="P2541" t="s">
        <v>275</v>
      </c>
      <c r="Q2541" t="s">
        <v>275</v>
      </c>
      <c r="R2541" t="s">
        <v>255</v>
      </c>
      <c r="S2541" t="s">
        <v>251</v>
      </c>
      <c r="T2541" t="n">
        <v>5</v>
      </c>
    </row>
    <row r="2542" spans="1:20">
      <c r="A2542" s="1" t="n">
        <v>39294</v>
      </c>
      <c r="B2542" t="s">
        <v>347</v>
      </c>
      <c r="C2542" t="n">
        <v>5</v>
      </c>
      <c r="D2542" t="n">
        <v>20</v>
      </c>
      <c r="E2542" t="s">
        <v>249</v>
      </c>
      <c r="F2542" t="n">
        <v>3201</v>
      </c>
      <c r="G2542" t="s">
        <v>250</v>
      </c>
      <c r="H2542" t="s">
        <v>251</v>
      </c>
      <c r="I2542" t="n">
        <v>5</v>
      </c>
      <c r="J2542" t="n">
        <v>550</v>
      </c>
      <c r="K2542" t="s">
        <v>369</v>
      </c>
      <c r="L2542" t="n">
        <v>936</v>
      </c>
      <c r="M2542" t="n">
        <v>0.15</v>
      </c>
      <c r="N2542" t="n">
        <v>35.6</v>
      </c>
      <c r="O2542" t="s">
        <v>347</v>
      </c>
      <c r="P2542" t="s">
        <v>275</v>
      </c>
      <c r="Q2542" t="s">
        <v>275</v>
      </c>
      <c r="R2542" t="s">
        <v>255</v>
      </c>
      <c r="S2542" t="s">
        <v>251</v>
      </c>
      <c r="T2542" t="n">
        <v>5</v>
      </c>
    </row>
    <row r="2543" spans="1:20">
      <c r="A2543" s="1" t="n">
        <v>39294</v>
      </c>
      <c r="B2543" t="s">
        <v>347</v>
      </c>
      <c r="C2543" t="n">
        <v>1</v>
      </c>
      <c r="D2543" t="n">
        <v>20</v>
      </c>
      <c r="E2543" t="s">
        <v>249</v>
      </c>
      <c r="F2543" t="n">
        <v>3201</v>
      </c>
      <c r="G2543" t="s">
        <v>250</v>
      </c>
      <c r="H2543" t="s">
        <v>251</v>
      </c>
      <c r="I2543" t="n">
        <v>5</v>
      </c>
      <c r="J2543" t="n">
        <v>805</v>
      </c>
      <c r="K2543" t="s">
        <v>317</v>
      </c>
      <c r="L2543" t="n">
        <v>271</v>
      </c>
      <c r="M2543" t="n">
        <v>0.2</v>
      </c>
      <c r="N2543" t="n">
        <v>39.4</v>
      </c>
      <c r="O2543" t="s">
        <v>347</v>
      </c>
      <c r="P2543" t="s">
        <v>275</v>
      </c>
      <c r="Q2543" t="s">
        <v>275</v>
      </c>
      <c r="R2543" t="s">
        <v>255</v>
      </c>
      <c r="S2543" t="s">
        <v>251</v>
      </c>
      <c r="T2543" t="n">
        <v>5</v>
      </c>
    </row>
    <row r="2544" spans="1:20">
      <c r="A2544" s="1" t="n">
        <v>39294</v>
      </c>
      <c r="B2544" t="s">
        <v>347</v>
      </c>
      <c r="C2544" t="n">
        <v>6</v>
      </c>
      <c r="D2544" t="n">
        <v>20</v>
      </c>
      <c r="E2544" t="s">
        <v>249</v>
      </c>
      <c r="F2544" t="n">
        <v>3201</v>
      </c>
      <c r="G2544" t="s">
        <v>250</v>
      </c>
      <c r="H2544" t="s">
        <v>251</v>
      </c>
      <c r="I2544" t="n">
        <v>5</v>
      </c>
      <c r="J2544" t="n">
        <v>805</v>
      </c>
      <c r="K2544" t="s">
        <v>317</v>
      </c>
      <c r="L2544" t="n">
        <v>222</v>
      </c>
      <c r="M2544" t="n">
        <v>0.19</v>
      </c>
      <c r="N2544" t="n">
        <v>39.5</v>
      </c>
      <c r="O2544" t="s">
        <v>347</v>
      </c>
      <c r="P2544" t="s">
        <v>275</v>
      </c>
      <c r="Q2544" t="s">
        <v>275</v>
      </c>
      <c r="R2544" t="s">
        <v>255</v>
      </c>
      <c r="S2544" t="s">
        <v>251</v>
      </c>
      <c r="T2544" t="n">
        <v>5</v>
      </c>
    </row>
    <row r="2545" spans="1:20">
      <c r="A2545" s="1" t="n">
        <v>39294</v>
      </c>
      <c r="B2545" t="s">
        <v>347</v>
      </c>
      <c r="C2545" t="n">
        <v>2</v>
      </c>
      <c r="D2545" t="n">
        <v>20</v>
      </c>
      <c r="E2545" t="s">
        <v>249</v>
      </c>
      <c r="F2545" t="n">
        <v>3201</v>
      </c>
      <c r="G2545" t="s">
        <v>250</v>
      </c>
      <c r="H2545" t="s">
        <v>251</v>
      </c>
      <c r="I2545" t="n">
        <v>5</v>
      </c>
      <c r="J2545" t="n">
        <v>458</v>
      </c>
      <c r="K2545" t="s">
        <v>252</v>
      </c>
      <c r="L2545" t="n">
        <v>130</v>
      </c>
      <c r="M2545" t="n">
        <v>0.24</v>
      </c>
      <c r="N2545" t="n">
        <v>19.3</v>
      </c>
      <c r="O2545" t="s">
        <v>347</v>
      </c>
      <c r="P2545" t="s">
        <v>275</v>
      </c>
      <c r="Q2545" t="s">
        <v>275</v>
      </c>
      <c r="R2545" t="s">
        <v>255</v>
      </c>
      <c r="S2545" t="s">
        <v>251</v>
      </c>
      <c r="T2545" t="n">
        <v>5</v>
      </c>
    </row>
    <row r="2546" spans="1:20">
      <c r="A2546" s="1" t="n">
        <v>39294</v>
      </c>
      <c r="B2546" t="s">
        <v>347</v>
      </c>
      <c r="C2546" t="n">
        <v>7</v>
      </c>
      <c r="D2546" t="n">
        <v>20</v>
      </c>
      <c r="E2546" t="s">
        <v>249</v>
      </c>
      <c r="F2546" t="n">
        <v>3201</v>
      </c>
      <c r="G2546" t="s">
        <v>250</v>
      </c>
      <c r="H2546" t="s">
        <v>251</v>
      </c>
      <c r="I2546" t="n">
        <v>5</v>
      </c>
      <c r="J2546" t="n">
        <v>785</v>
      </c>
      <c r="K2546" t="s">
        <v>281</v>
      </c>
      <c r="L2546" t="n">
        <v>247</v>
      </c>
      <c r="M2546" t="n">
        <v>1.09</v>
      </c>
      <c r="N2546" t="n">
        <v>38.9</v>
      </c>
      <c r="O2546" t="s">
        <v>347</v>
      </c>
      <c r="P2546" t="s">
        <v>275</v>
      </c>
      <c r="Q2546" t="s">
        <v>275</v>
      </c>
      <c r="R2546" t="s">
        <v>255</v>
      </c>
      <c r="S2546" t="s">
        <v>251</v>
      </c>
      <c r="T2546" t="n">
        <v>5</v>
      </c>
    </row>
    <row r="2547" spans="1:20">
      <c r="A2547" s="1" t="n">
        <v>39294</v>
      </c>
      <c r="B2547" t="s">
        <v>387</v>
      </c>
      <c r="C2547" t="n">
        <v>39</v>
      </c>
      <c r="D2547" t="n">
        <v>465</v>
      </c>
      <c r="E2547" t="s">
        <v>363</v>
      </c>
      <c r="F2547" t="n">
        <v>3201</v>
      </c>
      <c r="G2547" t="s">
        <v>250</v>
      </c>
      <c r="H2547" t="s">
        <v>251</v>
      </c>
      <c r="I2547" t="n">
        <v>5</v>
      </c>
      <c r="J2547" t="n">
        <v>490</v>
      </c>
      <c r="K2547" t="s">
        <v>266</v>
      </c>
      <c r="L2547" t="n">
        <v>38</v>
      </c>
      <c r="M2547" t="n">
        <v>0</v>
      </c>
      <c r="N2547" t="n">
        <v>0</v>
      </c>
    </row>
    <row r="2548" spans="1:20">
      <c r="A2548" s="1" t="n">
        <v>39325</v>
      </c>
      <c r="B2548" t="s">
        <v>345</v>
      </c>
      <c r="C2548" t="n">
        <v>27</v>
      </c>
      <c r="D2548" t="n">
        <v>20</v>
      </c>
      <c r="E2548" t="s">
        <v>249</v>
      </c>
      <c r="F2548" t="n">
        <v>3201</v>
      </c>
      <c r="G2548" t="s">
        <v>250</v>
      </c>
      <c r="H2548" t="s">
        <v>251</v>
      </c>
      <c r="I2548" t="n">
        <v>5</v>
      </c>
      <c r="J2548" t="n">
        <v>458</v>
      </c>
      <c r="K2548" t="s">
        <v>252</v>
      </c>
      <c r="L2548" t="n">
        <v>184</v>
      </c>
      <c r="M2548" t="n">
        <v>0.04</v>
      </c>
      <c r="N2548" t="n">
        <v>45.9</v>
      </c>
      <c r="O2548" t="s">
        <v>345</v>
      </c>
      <c r="P2548" t="s">
        <v>370</v>
      </c>
      <c r="Q2548" t="s">
        <v>370</v>
      </c>
      <c r="R2548" t="s">
        <v>255</v>
      </c>
      <c r="S2548" t="s">
        <v>251</v>
      </c>
      <c r="T2548" t="n">
        <v>5</v>
      </c>
    </row>
    <row r="2549" spans="1:20">
      <c r="A2549" s="1" t="n">
        <v>39325</v>
      </c>
      <c r="B2549" t="s">
        <v>345</v>
      </c>
      <c r="C2549" t="n">
        <v>28</v>
      </c>
      <c r="D2549" t="n">
        <v>20</v>
      </c>
      <c r="E2549" t="s">
        <v>249</v>
      </c>
      <c r="F2549" t="n">
        <v>3201</v>
      </c>
      <c r="G2549" t="s">
        <v>250</v>
      </c>
      <c r="H2549" t="s">
        <v>251</v>
      </c>
      <c r="I2549" t="n">
        <v>5</v>
      </c>
      <c r="J2549" t="n">
        <v>875</v>
      </c>
      <c r="K2549" t="s">
        <v>327</v>
      </c>
      <c r="L2549" t="n">
        <v>260</v>
      </c>
      <c r="M2549" t="n">
        <v>0.04</v>
      </c>
      <c r="N2549" t="n">
        <v>42.7</v>
      </c>
      <c r="O2549" t="s">
        <v>345</v>
      </c>
      <c r="P2549" t="s">
        <v>370</v>
      </c>
      <c r="Q2549" t="s">
        <v>370</v>
      </c>
      <c r="R2549" t="s">
        <v>255</v>
      </c>
      <c r="S2549" t="s">
        <v>251</v>
      </c>
      <c r="T2549" t="n">
        <v>5</v>
      </c>
    </row>
    <row r="2550" spans="1:20">
      <c r="A2550" s="1" t="n">
        <v>39325</v>
      </c>
      <c r="B2550" t="s">
        <v>345</v>
      </c>
      <c r="C2550" t="n">
        <v>30</v>
      </c>
      <c r="D2550" t="n">
        <v>20</v>
      </c>
      <c r="E2550" t="s">
        <v>249</v>
      </c>
      <c r="F2550" t="n">
        <v>3201</v>
      </c>
      <c r="G2550" t="s">
        <v>250</v>
      </c>
      <c r="H2550" t="s">
        <v>251</v>
      </c>
      <c r="I2550" t="n">
        <v>5</v>
      </c>
      <c r="J2550" t="n">
        <v>945</v>
      </c>
      <c r="K2550" t="s">
        <v>304</v>
      </c>
      <c r="L2550" t="n">
        <v>398</v>
      </c>
      <c r="M2550" t="n">
        <v>0.05</v>
      </c>
      <c r="N2550" t="n">
        <v>36.2</v>
      </c>
      <c r="O2550" t="s">
        <v>345</v>
      </c>
      <c r="P2550" t="s">
        <v>370</v>
      </c>
      <c r="Q2550" t="s">
        <v>370</v>
      </c>
      <c r="R2550" t="s">
        <v>255</v>
      </c>
      <c r="S2550" t="s">
        <v>251</v>
      </c>
      <c r="T2550" t="n">
        <v>5</v>
      </c>
    </row>
    <row r="2551" spans="1:20">
      <c r="A2551" s="1" t="n">
        <v>39325</v>
      </c>
      <c r="B2551" t="s">
        <v>345</v>
      </c>
      <c r="C2551" t="n">
        <v>31</v>
      </c>
      <c r="D2551" t="n">
        <v>20</v>
      </c>
      <c r="E2551" t="s">
        <v>249</v>
      </c>
      <c r="F2551" t="n">
        <v>3201</v>
      </c>
      <c r="G2551" t="s">
        <v>250</v>
      </c>
      <c r="H2551" t="s">
        <v>251</v>
      </c>
      <c r="I2551" t="n">
        <v>5</v>
      </c>
      <c r="J2551" t="n">
        <v>945</v>
      </c>
      <c r="K2551" t="s">
        <v>304</v>
      </c>
      <c r="L2551" t="n">
        <v>453</v>
      </c>
      <c r="M2551" t="n">
        <v>0.05</v>
      </c>
      <c r="N2551" t="n">
        <v>36.2</v>
      </c>
      <c r="O2551" t="s">
        <v>345</v>
      </c>
      <c r="P2551" t="s">
        <v>370</v>
      </c>
      <c r="Q2551" t="s">
        <v>370</v>
      </c>
      <c r="R2551" t="s">
        <v>255</v>
      </c>
      <c r="S2551" t="s">
        <v>251</v>
      </c>
      <c r="T2551" t="n">
        <v>5</v>
      </c>
    </row>
    <row r="2552" spans="1:20">
      <c r="A2552" s="1" t="n">
        <v>39325</v>
      </c>
      <c r="B2552" t="s">
        <v>345</v>
      </c>
      <c r="C2552" t="n">
        <v>29</v>
      </c>
      <c r="D2552" t="n">
        <v>20</v>
      </c>
      <c r="E2552" t="s">
        <v>249</v>
      </c>
      <c r="F2552" t="n">
        <v>3201</v>
      </c>
      <c r="G2552" t="s">
        <v>250</v>
      </c>
      <c r="H2552" t="s">
        <v>251</v>
      </c>
      <c r="I2552" t="n">
        <v>5</v>
      </c>
      <c r="J2552" t="n">
        <v>280</v>
      </c>
      <c r="K2552" t="s">
        <v>273</v>
      </c>
      <c r="L2552" t="n">
        <v>208</v>
      </c>
      <c r="M2552" t="n">
        <v>0.25</v>
      </c>
      <c r="N2552" t="n">
        <v>24.9</v>
      </c>
      <c r="O2552" t="s">
        <v>345</v>
      </c>
      <c r="P2552" t="s">
        <v>370</v>
      </c>
      <c r="Q2552" t="s">
        <v>370</v>
      </c>
      <c r="R2552" t="s">
        <v>255</v>
      </c>
      <c r="S2552" t="s">
        <v>251</v>
      </c>
      <c r="T2552" t="n">
        <v>5</v>
      </c>
    </row>
    <row r="2553" spans="1:20">
      <c r="A2553" s="1" t="n">
        <v>39325</v>
      </c>
      <c r="B2553" t="s">
        <v>372</v>
      </c>
      <c r="C2553" t="n">
        <v>1</v>
      </c>
      <c r="D2553" t="n">
        <v>141</v>
      </c>
      <c r="E2553" t="s">
        <v>373</v>
      </c>
      <c r="F2553" t="n">
        <v>3201</v>
      </c>
      <c r="G2553" t="s">
        <v>250</v>
      </c>
      <c r="H2553" t="s">
        <v>251</v>
      </c>
      <c r="I2553" t="n">
        <v>5</v>
      </c>
      <c r="J2553" t="n">
        <v>487</v>
      </c>
      <c r="K2553" t="s">
        <v>386</v>
      </c>
      <c r="L2553" t="n">
        <v>96</v>
      </c>
      <c r="M2553" t="n">
        <v>0</v>
      </c>
      <c r="N2553" t="n">
        <v>0</v>
      </c>
      <c r="O2553" t="s">
        <v>345</v>
      </c>
      <c r="P2553" t="s">
        <v>380</v>
      </c>
      <c r="Q2553" t="s">
        <v>380</v>
      </c>
      <c r="R2553" t="s">
        <v>255</v>
      </c>
      <c r="S2553" t="s">
        <v>251</v>
      </c>
      <c r="T2553" t="n">
        <v>5</v>
      </c>
    </row>
    <row r="2554" spans="1:20">
      <c r="A2554" s="1" t="n">
        <v>39325</v>
      </c>
      <c r="B2554" t="s">
        <v>364</v>
      </c>
      <c r="C2554" t="n">
        <v>1</v>
      </c>
      <c r="D2554" t="n">
        <v>231</v>
      </c>
      <c r="E2554" t="s">
        <v>365</v>
      </c>
      <c r="F2554" t="n">
        <v>3202</v>
      </c>
      <c r="G2554" t="s">
        <v>297</v>
      </c>
      <c r="H2554" t="s">
        <v>251</v>
      </c>
      <c r="I2554" t="n">
        <v>5</v>
      </c>
      <c r="J2554" t="n">
        <v>940</v>
      </c>
      <c r="K2554" t="s">
        <v>257</v>
      </c>
      <c r="L2554" t="n">
        <v>20</v>
      </c>
      <c r="M2554" t="n">
        <v>0</v>
      </c>
      <c r="N2554" t="n">
        <v>0</v>
      </c>
    </row>
    <row r="2555" spans="1:20">
      <c r="A2555" s="1" t="n">
        <v>39325</v>
      </c>
      <c r="B2555" t="s">
        <v>364</v>
      </c>
      <c r="C2555" t="n">
        <v>2</v>
      </c>
      <c r="D2555" t="n">
        <v>231</v>
      </c>
      <c r="E2555" t="s">
        <v>365</v>
      </c>
      <c r="F2555" t="n">
        <v>3203</v>
      </c>
      <c r="G2555" t="s">
        <v>366</v>
      </c>
      <c r="H2555" t="s">
        <v>251</v>
      </c>
      <c r="I2555" t="n">
        <v>5</v>
      </c>
      <c r="J2555" t="n">
        <v>940</v>
      </c>
      <c r="K2555" t="s">
        <v>257</v>
      </c>
      <c r="L2555" t="n">
        <v>12</v>
      </c>
      <c r="M2555" t="n">
        <v>0</v>
      </c>
      <c r="N2555" t="n">
        <v>0</v>
      </c>
    </row>
    <row r="2556" spans="1:20">
      <c r="A2556" s="1" t="n">
        <v>39325</v>
      </c>
      <c r="B2556" t="s">
        <v>364</v>
      </c>
      <c r="C2556" t="n">
        <v>3</v>
      </c>
      <c r="D2556" t="n">
        <v>231</v>
      </c>
      <c r="E2556" t="s">
        <v>365</v>
      </c>
      <c r="F2556" t="n">
        <v>3204</v>
      </c>
      <c r="G2556" t="s">
        <v>367</v>
      </c>
      <c r="H2556" t="s">
        <v>251</v>
      </c>
      <c r="I2556" t="n">
        <v>5</v>
      </c>
      <c r="J2556" t="n">
        <v>940</v>
      </c>
      <c r="K2556" t="s">
        <v>257</v>
      </c>
      <c r="L2556" t="n">
        <v>12</v>
      </c>
      <c r="M2556" t="n">
        <v>0</v>
      </c>
      <c r="N2556" t="n">
        <v>0</v>
      </c>
    </row>
    <row r="2557" spans="1:20">
      <c r="A2557" s="1" t="n">
        <v>39325</v>
      </c>
      <c r="B2557" t="s">
        <v>348</v>
      </c>
      <c r="C2557" t="n">
        <v>1</v>
      </c>
      <c r="D2557" t="n">
        <v>215</v>
      </c>
      <c r="E2557" t="s">
        <v>256</v>
      </c>
      <c r="F2557" t="n">
        <v>3201</v>
      </c>
      <c r="G2557" t="s">
        <v>250</v>
      </c>
      <c r="H2557" t="s">
        <v>251</v>
      </c>
      <c r="I2557" t="n">
        <v>5</v>
      </c>
      <c r="K2557" t="s">
        <v>361</v>
      </c>
      <c r="L2557" t="n">
        <v>151</v>
      </c>
      <c r="M2557" t="n">
        <v>0</v>
      </c>
      <c r="N2557" t="n">
        <v>0</v>
      </c>
    </row>
    <row r="2558" spans="1:20">
      <c r="A2558" s="1" t="n">
        <v>39325</v>
      </c>
      <c r="B2558" t="s">
        <v>347</v>
      </c>
      <c r="C2558" t="n">
        <v>3</v>
      </c>
      <c r="D2558" t="n">
        <v>20</v>
      </c>
      <c r="E2558" t="s">
        <v>249</v>
      </c>
      <c r="F2558" t="n">
        <v>3201</v>
      </c>
      <c r="G2558" t="s">
        <v>250</v>
      </c>
      <c r="H2558" t="s">
        <v>251</v>
      </c>
      <c r="I2558" t="n">
        <v>5</v>
      </c>
      <c r="J2558" t="n">
        <v>232</v>
      </c>
      <c r="K2558" t="s">
        <v>288</v>
      </c>
      <c r="L2558" t="n">
        <v>370</v>
      </c>
      <c r="M2558" t="n">
        <v>0.07000000000000001</v>
      </c>
      <c r="N2558" t="n">
        <v>38.1</v>
      </c>
      <c r="O2558" t="s">
        <v>347</v>
      </c>
      <c r="P2558" t="s">
        <v>275</v>
      </c>
      <c r="Q2558" t="s">
        <v>275</v>
      </c>
      <c r="R2558" t="s">
        <v>255</v>
      </c>
      <c r="S2558" t="s">
        <v>251</v>
      </c>
      <c r="T2558" t="n">
        <v>5</v>
      </c>
    </row>
    <row r="2559" spans="1:20">
      <c r="A2559" s="1" t="n">
        <v>39325</v>
      </c>
      <c r="B2559" t="s">
        <v>347</v>
      </c>
      <c r="C2559" t="n">
        <v>5</v>
      </c>
      <c r="D2559" t="n">
        <v>20</v>
      </c>
      <c r="E2559" t="s">
        <v>249</v>
      </c>
      <c r="F2559" t="n">
        <v>3201</v>
      </c>
      <c r="G2559" t="s">
        <v>250</v>
      </c>
      <c r="H2559" t="s">
        <v>251</v>
      </c>
      <c r="I2559" t="n">
        <v>5</v>
      </c>
      <c r="J2559" t="n">
        <v>965</v>
      </c>
      <c r="K2559" t="s">
        <v>358</v>
      </c>
      <c r="L2559" t="n">
        <v>664</v>
      </c>
      <c r="M2559" t="n">
        <v>0.63</v>
      </c>
      <c r="N2559" t="n">
        <v>31.6</v>
      </c>
      <c r="O2559" t="s">
        <v>347</v>
      </c>
      <c r="P2559" t="s">
        <v>275</v>
      </c>
      <c r="Q2559" t="s">
        <v>275</v>
      </c>
      <c r="R2559" t="s">
        <v>255</v>
      </c>
      <c r="S2559" t="s">
        <v>251</v>
      </c>
      <c r="T2559" t="n">
        <v>5</v>
      </c>
    </row>
    <row r="2560" spans="1:20">
      <c r="A2560" s="1" t="n">
        <v>39325</v>
      </c>
      <c r="B2560" t="s">
        <v>347</v>
      </c>
      <c r="C2560" t="n">
        <v>2</v>
      </c>
      <c r="D2560" t="n">
        <v>20</v>
      </c>
      <c r="E2560" t="s">
        <v>249</v>
      </c>
      <c r="F2560" t="n">
        <v>3201</v>
      </c>
      <c r="G2560" t="s">
        <v>250</v>
      </c>
      <c r="H2560" t="s">
        <v>251</v>
      </c>
      <c r="I2560" t="n">
        <v>5</v>
      </c>
      <c r="J2560" t="n">
        <v>785</v>
      </c>
      <c r="K2560" t="s">
        <v>281</v>
      </c>
      <c r="L2560" t="n">
        <v>439</v>
      </c>
      <c r="M2560" t="n">
        <v>1.09</v>
      </c>
      <c r="N2560" t="n">
        <v>38.9</v>
      </c>
      <c r="O2560" t="s">
        <v>347</v>
      </c>
      <c r="P2560" t="s">
        <v>275</v>
      </c>
      <c r="Q2560" t="s">
        <v>275</v>
      </c>
      <c r="R2560" t="s">
        <v>255</v>
      </c>
      <c r="S2560" t="s">
        <v>251</v>
      </c>
      <c r="T2560" t="n">
        <v>5</v>
      </c>
    </row>
    <row r="2561" spans="1:20">
      <c r="A2561" s="1" t="n">
        <v>39325</v>
      </c>
      <c r="B2561" t="s">
        <v>347</v>
      </c>
      <c r="C2561" t="n">
        <v>1</v>
      </c>
      <c r="D2561" t="n">
        <v>20</v>
      </c>
      <c r="E2561" t="s">
        <v>249</v>
      </c>
      <c r="F2561" t="n">
        <v>3201</v>
      </c>
      <c r="G2561" t="s">
        <v>250</v>
      </c>
      <c r="H2561" t="s">
        <v>251</v>
      </c>
      <c r="I2561" t="n">
        <v>5</v>
      </c>
      <c r="J2561" t="n">
        <v>458</v>
      </c>
      <c r="K2561" t="s">
        <v>252</v>
      </c>
      <c r="L2561" t="n">
        <v>300</v>
      </c>
      <c r="M2561" t="n">
        <v>0.23</v>
      </c>
      <c r="N2561" t="n">
        <v>20.1</v>
      </c>
      <c r="O2561" t="s">
        <v>347</v>
      </c>
      <c r="P2561" t="s">
        <v>275</v>
      </c>
      <c r="Q2561" t="s">
        <v>275</v>
      </c>
      <c r="R2561" t="s">
        <v>255</v>
      </c>
      <c r="S2561" t="s">
        <v>251</v>
      </c>
      <c r="T2561" t="n">
        <v>5</v>
      </c>
    </row>
    <row r="2562" spans="1:20">
      <c r="A2562" s="1" t="n">
        <v>39325</v>
      </c>
      <c r="B2562" t="s">
        <v>347</v>
      </c>
      <c r="C2562" t="n">
        <v>4</v>
      </c>
      <c r="D2562" t="n">
        <v>20</v>
      </c>
      <c r="E2562" t="s">
        <v>249</v>
      </c>
      <c r="F2562" t="n">
        <v>3201</v>
      </c>
      <c r="G2562" t="s">
        <v>250</v>
      </c>
      <c r="H2562" t="s">
        <v>251</v>
      </c>
      <c r="I2562" t="n">
        <v>5</v>
      </c>
      <c r="J2562" t="n">
        <v>550</v>
      </c>
      <c r="K2562" t="s">
        <v>369</v>
      </c>
      <c r="L2562" t="n">
        <v>995</v>
      </c>
      <c r="M2562" t="n">
        <v>0.15</v>
      </c>
      <c r="N2562" t="n">
        <v>33.1</v>
      </c>
      <c r="O2562" t="s">
        <v>347</v>
      </c>
      <c r="P2562" t="s">
        <v>275</v>
      </c>
      <c r="Q2562" t="s">
        <v>275</v>
      </c>
      <c r="R2562" t="s">
        <v>255</v>
      </c>
      <c r="S2562" t="s">
        <v>251</v>
      </c>
      <c r="T2562" t="n">
        <v>5</v>
      </c>
    </row>
    <row r="2563" spans="1:20">
      <c r="A2563" s="1" t="n">
        <v>39355</v>
      </c>
      <c r="B2563" t="s">
        <v>345</v>
      </c>
      <c r="C2563" t="n">
        <v>61</v>
      </c>
      <c r="D2563" t="n">
        <v>20</v>
      </c>
      <c r="E2563" t="s">
        <v>249</v>
      </c>
      <c r="F2563" t="n">
        <v>3201</v>
      </c>
      <c r="G2563" t="s">
        <v>250</v>
      </c>
      <c r="H2563" t="s">
        <v>251</v>
      </c>
      <c r="I2563" t="n">
        <v>5</v>
      </c>
      <c r="J2563" t="n">
        <v>280</v>
      </c>
      <c r="K2563" t="s">
        <v>273</v>
      </c>
      <c r="L2563" t="n">
        <v>208</v>
      </c>
      <c r="M2563" t="n">
        <v>0.25</v>
      </c>
      <c r="N2563" t="n">
        <v>24.9</v>
      </c>
      <c r="O2563" t="s">
        <v>345</v>
      </c>
      <c r="P2563" t="s">
        <v>370</v>
      </c>
      <c r="Q2563" t="s">
        <v>370</v>
      </c>
      <c r="R2563" t="s">
        <v>255</v>
      </c>
      <c r="S2563" t="s">
        <v>251</v>
      </c>
      <c r="T2563" t="n">
        <v>5</v>
      </c>
    </row>
    <row r="2564" spans="1:20">
      <c r="A2564" s="1" t="n">
        <v>39355</v>
      </c>
      <c r="B2564" t="s">
        <v>345</v>
      </c>
      <c r="C2564" t="n">
        <v>60</v>
      </c>
      <c r="D2564" t="n">
        <v>20</v>
      </c>
      <c r="E2564" t="s">
        <v>249</v>
      </c>
      <c r="F2564" t="n">
        <v>3201</v>
      </c>
      <c r="G2564" t="s">
        <v>250</v>
      </c>
      <c r="H2564" t="s">
        <v>251</v>
      </c>
      <c r="I2564" t="n">
        <v>5</v>
      </c>
      <c r="J2564" t="n">
        <v>458</v>
      </c>
      <c r="K2564" t="s">
        <v>252</v>
      </c>
      <c r="L2564" t="n">
        <v>350</v>
      </c>
      <c r="M2564" t="n">
        <v>0.08</v>
      </c>
      <c r="N2564" t="n">
        <v>33.8</v>
      </c>
      <c r="O2564" t="s">
        <v>345</v>
      </c>
      <c r="P2564" t="s">
        <v>370</v>
      </c>
      <c r="Q2564" t="s">
        <v>370</v>
      </c>
      <c r="R2564" t="s">
        <v>255</v>
      </c>
      <c r="S2564" t="s">
        <v>251</v>
      </c>
      <c r="T2564" t="n">
        <v>5</v>
      </c>
    </row>
    <row r="2565" spans="1:20">
      <c r="A2565" s="1" t="n">
        <v>39355</v>
      </c>
      <c r="B2565" t="s">
        <v>345</v>
      </c>
      <c r="C2565" t="n">
        <v>63</v>
      </c>
      <c r="D2565" t="n">
        <v>20</v>
      </c>
      <c r="E2565" t="s">
        <v>249</v>
      </c>
      <c r="F2565" t="n">
        <v>3201</v>
      </c>
      <c r="G2565" t="s">
        <v>250</v>
      </c>
      <c r="H2565" t="s">
        <v>251</v>
      </c>
      <c r="I2565" t="n">
        <v>5</v>
      </c>
      <c r="J2565" t="n">
        <v>945</v>
      </c>
      <c r="K2565" t="s">
        <v>304</v>
      </c>
      <c r="L2565" t="n">
        <v>360</v>
      </c>
      <c r="M2565" t="n">
        <v>0.05</v>
      </c>
      <c r="N2565" t="n">
        <v>35.9</v>
      </c>
      <c r="O2565" t="s">
        <v>345</v>
      </c>
      <c r="P2565" t="s">
        <v>370</v>
      </c>
      <c r="Q2565" t="s">
        <v>370</v>
      </c>
      <c r="R2565" t="s">
        <v>255</v>
      </c>
      <c r="S2565" t="s">
        <v>251</v>
      </c>
      <c r="T2565" t="n">
        <v>5</v>
      </c>
    </row>
    <row r="2566" spans="1:20">
      <c r="A2566" s="1" t="n">
        <v>39355</v>
      </c>
      <c r="B2566" t="s">
        <v>345</v>
      </c>
      <c r="C2566" t="n">
        <v>58</v>
      </c>
      <c r="D2566" t="n">
        <v>20</v>
      </c>
      <c r="E2566" t="s">
        <v>249</v>
      </c>
      <c r="F2566" t="n">
        <v>3201</v>
      </c>
      <c r="G2566" t="s">
        <v>250</v>
      </c>
      <c r="H2566" t="s">
        <v>251</v>
      </c>
      <c r="I2566" t="n">
        <v>5</v>
      </c>
      <c r="J2566" t="n">
        <v>875</v>
      </c>
      <c r="K2566" t="s">
        <v>327</v>
      </c>
      <c r="L2566" t="n">
        <v>96</v>
      </c>
      <c r="M2566" t="n">
        <v>0.04</v>
      </c>
      <c r="N2566" t="n">
        <v>43</v>
      </c>
      <c r="O2566" t="s">
        <v>345</v>
      </c>
      <c r="P2566" t="s">
        <v>370</v>
      </c>
      <c r="Q2566" t="s">
        <v>370</v>
      </c>
      <c r="R2566" t="s">
        <v>255</v>
      </c>
      <c r="S2566" t="s">
        <v>251</v>
      </c>
      <c r="T2566" t="n">
        <v>5</v>
      </c>
    </row>
    <row r="2567" spans="1:20">
      <c r="A2567" s="1" t="n">
        <v>39355</v>
      </c>
      <c r="B2567" t="s">
        <v>345</v>
      </c>
      <c r="C2567" t="n">
        <v>59</v>
      </c>
      <c r="D2567" t="n">
        <v>20</v>
      </c>
      <c r="E2567" t="s">
        <v>249</v>
      </c>
      <c r="F2567" t="n">
        <v>3201</v>
      </c>
      <c r="G2567" t="s">
        <v>250</v>
      </c>
      <c r="H2567" t="s">
        <v>251</v>
      </c>
      <c r="I2567" t="n">
        <v>5</v>
      </c>
      <c r="J2567" t="n">
        <v>875</v>
      </c>
      <c r="K2567" t="s">
        <v>327</v>
      </c>
      <c r="L2567" t="n">
        <v>297</v>
      </c>
      <c r="M2567" t="n">
        <v>0.04</v>
      </c>
      <c r="N2567" t="n">
        <v>42.9</v>
      </c>
      <c r="O2567" t="s">
        <v>345</v>
      </c>
      <c r="P2567" t="s">
        <v>370</v>
      </c>
      <c r="Q2567" t="s">
        <v>370</v>
      </c>
      <c r="R2567" t="s">
        <v>255</v>
      </c>
      <c r="S2567" t="s">
        <v>251</v>
      </c>
      <c r="T2567" t="n">
        <v>5</v>
      </c>
    </row>
    <row r="2568" spans="1:20">
      <c r="A2568" s="1" t="n">
        <v>39355</v>
      </c>
      <c r="B2568" t="s">
        <v>345</v>
      </c>
      <c r="C2568" t="n">
        <v>64</v>
      </c>
      <c r="D2568" t="n">
        <v>20</v>
      </c>
      <c r="E2568" t="s">
        <v>249</v>
      </c>
      <c r="F2568" t="n">
        <v>3201</v>
      </c>
      <c r="G2568" t="s">
        <v>250</v>
      </c>
      <c r="H2568" t="s">
        <v>251</v>
      </c>
      <c r="I2568" t="n">
        <v>5</v>
      </c>
      <c r="J2568" t="n">
        <v>875</v>
      </c>
      <c r="K2568" t="s">
        <v>327</v>
      </c>
      <c r="L2568" t="n">
        <v>147</v>
      </c>
      <c r="M2568" t="n">
        <v>0.03</v>
      </c>
      <c r="N2568" t="n">
        <v>43</v>
      </c>
      <c r="O2568" t="s">
        <v>345</v>
      </c>
      <c r="P2568" t="s">
        <v>370</v>
      </c>
      <c r="Q2568" t="s">
        <v>370</v>
      </c>
      <c r="R2568" t="s">
        <v>255</v>
      </c>
      <c r="S2568" t="s">
        <v>251</v>
      </c>
      <c r="T2568" t="n">
        <v>5</v>
      </c>
    </row>
    <row r="2569" spans="1:20">
      <c r="A2569" s="1" t="n">
        <v>39355</v>
      </c>
      <c r="B2569" t="s">
        <v>345</v>
      </c>
      <c r="C2569" t="n">
        <v>62</v>
      </c>
      <c r="D2569" t="n">
        <v>20</v>
      </c>
      <c r="E2569" t="s">
        <v>249</v>
      </c>
      <c r="F2569" t="n">
        <v>3201</v>
      </c>
      <c r="G2569" t="s">
        <v>250</v>
      </c>
      <c r="H2569" t="s">
        <v>251</v>
      </c>
      <c r="I2569" t="n">
        <v>5</v>
      </c>
      <c r="J2569" t="n">
        <v>945</v>
      </c>
      <c r="K2569" t="s">
        <v>304</v>
      </c>
      <c r="L2569" t="n">
        <v>576</v>
      </c>
      <c r="M2569" t="n">
        <v>0.05</v>
      </c>
      <c r="N2569" t="n">
        <v>36.4</v>
      </c>
      <c r="O2569" t="s">
        <v>345</v>
      </c>
      <c r="P2569" t="s">
        <v>370</v>
      </c>
      <c r="Q2569" t="s">
        <v>370</v>
      </c>
      <c r="R2569" t="s">
        <v>255</v>
      </c>
      <c r="S2569" t="s">
        <v>251</v>
      </c>
      <c r="T2569" t="n">
        <v>5</v>
      </c>
    </row>
    <row r="2570" spans="1:20">
      <c r="A2570" s="1" t="n">
        <v>39355</v>
      </c>
      <c r="B2570" t="s">
        <v>347</v>
      </c>
      <c r="C2570" t="n">
        <v>2</v>
      </c>
      <c r="D2570" t="n">
        <v>20</v>
      </c>
      <c r="E2570" t="s">
        <v>249</v>
      </c>
      <c r="F2570" t="n">
        <v>3201</v>
      </c>
      <c r="G2570" t="s">
        <v>250</v>
      </c>
      <c r="H2570" t="s">
        <v>251</v>
      </c>
      <c r="I2570" t="n">
        <v>5</v>
      </c>
      <c r="J2570" t="n">
        <v>785</v>
      </c>
      <c r="K2570" t="s">
        <v>281</v>
      </c>
      <c r="L2570" t="n">
        <v>713</v>
      </c>
      <c r="M2570" t="n">
        <v>1.13</v>
      </c>
      <c r="N2570" t="n">
        <v>39.1</v>
      </c>
      <c r="O2570" t="s">
        <v>347</v>
      </c>
      <c r="P2570" t="s">
        <v>275</v>
      </c>
      <c r="Q2570" t="s">
        <v>275</v>
      </c>
      <c r="R2570" t="s">
        <v>255</v>
      </c>
      <c r="S2570" t="s">
        <v>251</v>
      </c>
      <c r="T2570" t="n">
        <v>5</v>
      </c>
    </row>
    <row r="2571" spans="1:20">
      <c r="A2571" s="1" t="n">
        <v>39355</v>
      </c>
      <c r="B2571" t="s">
        <v>347</v>
      </c>
      <c r="C2571" t="n">
        <v>5</v>
      </c>
      <c r="D2571" t="n">
        <v>20</v>
      </c>
      <c r="E2571" t="s">
        <v>249</v>
      </c>
      <c r="F2571" t="n">
        <v>3201</v>
      </c>
      <c r="G2571" t="s">
        <v>250</v>
      </c>
      <c r="H2571" t="s">
        <v>251</v>
      </c>
      <c r="I2571" t="n">
        <v>5</v>
      </c>
      <c r="J2571" t="n">
        <v>785</v>
      </c>
      <c r="K2571" t="s">
        <v>281</v>
      </c>
      <c r="L2571" t="n">
        <v>634</v>
      </c>
      <c r="M2571" t="n">
        <v>1.13</v>
      </c>
      <c r="N2571" t="n">
        <v>39.1</v>
      </c>
      <c r="O2571" t="s">
        <v>347</v>
      </c>
      <c r="P2571" t="s">
        <v>275</v>
      </c>
      <c r="Q2571" t="s">
        <v>275</v>
      </c>
      <c r="R2571" t="s">
        <v>255</v>
      </c>
      <c r="S2571" t="s">
        <v>251</v>
      </c>
      <c r="T2571" t="n">
        <v>5</v>
      </c>
    </row>
    <row r="2572" spans="1:20">
      <c r="A2572" s="1" t="n">
        <v>39355</v>
      </c>
      <c r="B2572" t="s">
        <v>347</v>
      </c>
      <c r="C2572" t="n">
        <v>4</v>
      </c>
      <c r="D2572" t="n">
        <v>20</v>
      </c>
      <c r="E2572" t="s">
        <v>249</v>
      </c>
      <c r="F2572" t="n">
        <v>3201</v>
      </c>
      <c r="G2572" t="s">
        <v>250</v>
      </c>
      <c r="H2572" t="s">
        <v>251</v>
      </c>
      <c r="I2572" t="n">
        <v>5</v>
      </c>
      <c r="J2572" t="n">
        <v>232</v>
      </c>
      <c r="K2572" t="s">
        <v>288</v>
      </c>
      <c r="L2572" t="n">
        <v>338</v>
      </c>
      <c r="M2572" t="n">
        <v>0.08</v>
      </c>
      <c r="N2572" t="n">
        <v>36.1</v>
      </c>
      <c r="O2572" t="s">
        <v>347</v>
      </c>
      <c r="P2572" t="s">
        <v>275</v>
      </c>
      <c r="Q2572" t="s">
        <v>275</v>
      </c>
      <c r="R2572" t="s">
        <v>255</v>
      </c>
      <c r="S2572" t="s">
        <v>251</v>
      </c>
      <c r="T2572" t="n">
        <v>5</v>
      </c>
    </row>
    <row r="2573" spans="1:20">
      <c r="A2573" s="1" t="n">
        <v>39355</v>
      </c>
      <c r="B2573" t="s">
        <v>347</v>
      </c>
      <c r="C2573" t="n">
        <v>3</v>
      </c>
      <c r="D2573" t="n">
        <v>20</v>
      </c>
      <c r="E2573" t="s">
        <v>249</v>
      </c>
      <c r="F2573" t="n">
        <v>3201</v>
      </c>
      <c r="G2573" t="s">
        <v>250</v>
      </c>
      <c r="H2573" t="s">
        <v>251</v>
      </c>
      <c r="I2573" t="n">
        <v>5</v>
      </c>
      <c r="J2573" t="n">
        <v>458</v>
      </c>
      <c r="K2573" t="s">
        <v>252</v>
      </c>
      <c r="L2573" t="n">
        <v>318</v>
      </c>
      <c r="M2573" t="n">
        <v>0.22</v>
      </c>
      <c r="N2573" t="n">
        <v>20.1</v>
      </c>
      <c r="O2573" t="s">
        <v>347</v>
      </c>
      <c r="P2573" t="s">
        <v>275</v>
      </c>
      <c r="Q2573" t="s">
        <v>275</v>
      </c>
      <c r="R2573" t="s">
        <v>255</v>
      </c>
      <c r="S2573" t="s">
        <v>251</v>
      </c>
      <c r="T2573" t="n">
        <v>5</v>
      </c>
    </row>
    <row r="2574" spans="1:20">
      <c r="A2574" s="1" t="n">
        <v>39355</v>
      </c>
      <c r="B2574" t="s">
        <v>347</v>
      </c>
      <c r="C2574" t="n">
        <v>1</v>
      </c>
      <c r="D2574" t="n">
        <v>20</v>
      </c>
      <c r="E2574" t="s">
        <v>249</v>
      </c>
      <c r="F2574" t="n">
        <v>3201</v>
      </c>
      <c r="G2574" t="s">
        <v>250</v>
      </c>
      <c r="H2574" t="s">
        <v>251</v>
      </c>
      <c r="I2574" t="n">
        <v>5</v>
      </c>
      <c r="J2574" t="n">
        <v>805</v>
      </c>
      <c r="K2574" t="s">
        <v>317</v>
      </c>
      <c r="L2574" t="n">
        <v>229</v>
      </c>
      <c r="M2574" t="n">
        <v>0.18</v>
      </c>
      <c r="N2574" t="n">
        <v>39.5</v>
      </c>
      <c r="O2574" t="s">
        <v>347</v>
      </c>
      <c r="P2574" t="s">
        <v>275</v>
      </c>
      <c r="Q2574" t="s">
        <v>275</v>
      </c>
      <c r="R2574" t="s">
        <v>255</v>
      </c>
      <c r="S2574" t="s">
        <v>251</v>
      </c>
      <c r="T2574" t="n">
        <v>5</v>
      </c>
    </row>
    <row r="2575" spans="1:20">
      <c r="A2575" s="1" t="n">
        <v>39355</v>
      </c>
      <c r="B2575" t="s">
        <v>387</v>
      </c>
      <c r="C2575" t="n">
        <v>33</v>
      </c>
      <c r="D2575" t="n">
        <v>215</v>
      </c>
      <c r="E2575" t="s">
        <v>256</v>
      </c>
      <c r="F2575" t="n">
        <v>3201</v>
      </c>
      <c r="G2575" t="s">
        <v>250</v>
      </c>
      <c r="H2575" t="s">
        <v>251</v>
      </c>
      <c r="I2575" t="n">
        <v>5</v>
      </c>
      <c r="K2575" t="s">
        <v>361</v>
      </c>
      <c r="L2575" t="n">
        <v>304</v>
      </c>
      <c r="M2575" t="n">
        <v>0</v>
      </c>
      <c r="N2575" t="n">
        <v>0</v>
      </c>
    </row>
    <row r="2576" spans="1:20">
      <c r="A2576" s="1" t="n">
        <v>39386</v>
      </c>
      <c r="B2576" t="s">
        <v>345</v>
      </c>
      <c r="C2576" t="n">
        <v>20</v>
      </c>
      <c r="D2576" t="n">
        <v>20</v>
      </c>
      <c r="E2576" t="s">
        <v>249</v>
      </c>
      <c r="F2576" t="n">
        <v>3201</v>
      </c>
      <c r="G2576" t="s">
        <v>250</v>
      </c>
      <c r="H2576" t="s">
        <v>251</v>
      </c>
      <c r="I2576" t="n">
        <v>5</v>
      </c>
      <c r="J2576" t="n">
        <v>945</v>
      </c>
      <c r="K2576" t="s">
        <v>304</v>
      </c>
      <c r="L2576" t="n">
        <v>425</v>
      </c>
      <c r="M2576" t="n">
        <v>0.05</v>
      </c>
      <c r="N2576" t="n">
        <v>36.3</v>
      </c>
      <c r="O2576" t="s">
        <v>345</v>
      </c>
      <c r="P2576" t="s">
        <v>370</v>
      </c>
      <c r="Q2576" t="s">
        <v>370</v>
      </c>
      <c r="R2576" t="s">
        <v>255</v>
      </c>
      <c r="S2576" t="s">
        <v>251</v>
      </c>
      <c r="T2576" t="n">
        <v>5</v>
      </c>
    </row>
    <row r="2577" spans="1:20">
      <c r="A2577" s="1" t="n">
        <v>39386</v>
      </c>
      <c r="B2577" t="s">
        <v>345</v>
      </c>
      <c r="C2577" t="n">
        <v>21</v>
      </c>
      <c r="D2577" t="n">
        <v>20</v>
      </c>
      <c r="E2577" t="s">
        <v>249</v>
      </c>
      <c r="F2577" t="n">
        <v>3201</v>
      </c>
      <c r="G2577" t="s">
        <v>250</v>
      </c>
      <c r="H2577" t="s">
        <v>251</v>
      </c>
      <c r="I2577" t="n">
        <v>5</v>
      </c>
      <c r="J2577" t="n">
        <v>875</v>
      </c>
      <c r="K2577" t="s">
        <v>327</v>
      </c>
      <c r="L2577" t="n">
        <v>199</v>
      </c>
      <c r="M2577" t="n">
        <v>0.04</v>
      </c>
      <c r="N2577" t="n">
        <v>42.8</v>
      </c>
      <c r="O2577" t="s">
        <v>345</v>
      </c>
      <c r="P2577" t="s">
        <v>370</v>
      </c>
      <c r="Q2577" t="s">
        <v>370</v>
      </c>
      <c r="R2577" t="s">
        <v>255</v>
      </c>
      <c r="S2577" t="s">
        <v>251</v>
      </c>
      <c r="T2577" t="n">
        <v>5</v>
      </c>
    </row>
    <row r="2578" spans="1:20">
      <c r="A2578" s="1" t="n">
        <v>39386</v>
      </c>
      <c r="B2578" t="s">
        <v>345</v>
      </c>
      <c r="C2578" t="n">
        <v>22</v>
      </c>
      <c r="D2578" t="n">
        <v>20</v>
      </c>
      <c r="E2578" t="s">
        <v>249</v>
      </c>
      <c r="F2578" t="n">
        <v>3201</v>
      </c>
      <c r="G2578" t="s">
        <v>250</v>
      </c>
      <c r="H2578" t="s">
        <v>251</v>
      </c>
      <c r="I2578" t="n">
        <v>5</v>
      </c>
      <c r="J2578" t="n">
        <v>280</v>
      </c>
      <c r="K2578" t="s">
        <v>273</v>
      </c>
      <c r="L2578" t="n">
        <v>210</v>
      </c>
      <c r="M2578" t="n">
        <v>0.06</v>
      </c>
      <c r="N2578" t="n">
        <v>40.1</v>
      </c>
      <c r="O2578" t="s">
        <v>345</v>
      </c>
      <c r="P2578" t="s">
        <v>370</v>
      </c>
      <c r="Q2578" t="s">
        <v>370</v>
      </c>
      <c r="R2578" t="s">
        <v>255</v>
      </c>
      <c r="S2578" t="s">
        <v>251</v>
      </c>
      <c r="T2578" t="n">
        <v>5</v>
      </c>
    </row>
    <row r="2579" spans="1:20">
      <c r="A2579" s="1" t="n">
        <v>39386</v>
      </c>
      <c r="B2579" t="s">
        <v>345</v>
      </c>
      <c r="C2579" t="n">
        <v>23</v>
      </c>
      <c r="D2579" t="n">
        <v>20</v>
      </c>
      <c r="E2579" t="s">
        <v>249</v>
      </c>
      <c r="F2579" t="n">
        <v>3201</v>
      </c>
      <c r="G2579" t="s">
        <v>250</v>
      </c>
      <c r="H2579" t="s">
        <v>251</v>
      </c>
      <c r="I2579" t="n">
        <v>5</v>
      </c>
      <c r="J2579" t="n">
        <v>945</v>
      </c>
      <c r="K2579" t="s">
        <v>304</v>
      </c>
      <c r="L2579" t="n">
        <v>260</v>
      </c>
      <c r="M2579" t="n">
        <v>0.08</v>
      </c>
      <c r="N2579" t="n">
        <v>35.9</v>
      </c>
      <c r="O2579" t="s">
        <v>345</v>
      </c>
      <c r="P2579" t="s">
        <v>370</v>
      </c>
      <c r="Q2579" t="s">
        <v>370</v>
      </c>
      <c r="R2579" t="s">
        <v>255</v>
      </c>
      <c r="S2579" t="s">
        <v>251</v>
      </c>
      <c r="T2579" t="n">
        <v>5</v>
      </c>
    </row>
    <row r="2580" spans="1:20">
      <c r="A2580" s="1" t="n">
        <v>39386</v>
      </c>
      <c r="B2580" t="s">
        <v>345</v>
      </c>
      <c r="C2580" t="n">
        <v>65</v>
      </c>
      <c r="D2580" t="n">
        <v>840</v>
      </c>
      <c r="E2580" t="s">
        <v>360</v>
      </c>
      <c r="F2580" t="n">
        <v>3201</v>
      </c>
      <c r="G2580" t="s">
        <v>250</v>
      </c>
      <c r="H2580" t="s">
        <v>251</v>
      </c>
      <c r="I2580" t="n">
        <v>5</v>
      </c>
      <c r="J2580" t="n">
        <v>580</v>
      </c>
      <c r="K2580" t="s">
        <v>270</v>
      </c>
      <c r="L2580" t="n">
        <v>97</v>
      </c>
      <c r="M2580" t="n">
        <v>0</v>
      </c>
      <c r="N2580" t="n">
        <v>0</v>
      </c>
      <c r="O2580" t="s">
        <v>345</v>
      </c>
      <c r="P2580" t="s">
        <v>370</v>
      </c>
      <c r="Q2580" t="s">
        <v>370</v>
      </c>
      <c r="R2580" t="s">
        <v>255</v>
      </c>
      <c r="S2580" t="s">
        <v>251</v>
      </c>
      <c r="T2580" t="n">
        <v>5</v>
      </c>
    </row>
    <row r="2581" spans="1:20">
      <c r="A2581" s="1" t="n">
        <v>39386</v>
      </c>
      <c r="B2581" t="s">
        <v>345</v>
      </c>
      <c r="C2581" t="n">
        <v>24</v>
      </c>
      <c r="D2581" t="n">
        <v>20</v>
      </c>
      <c r="E2581" t="s">
        <v>249</v>
      </c>
      <c r="F2581" t="n">
        <v>3201</v>
      </c>
      <c r="G2581" t="s">
        <v>250</v>
      </c>
      <c r="H2581" t="s">
        <v>251</v>
      </c>
      <c r="I2581" t="n">
        <v>5</v>
      </c>
      <c r="J2581" t="n">
        <v>875</v>
      </c>
      <c r="K2581" t="s">
        <v>327</v>
      </c>
      <c r="L2581" t="n">
        <v>199</v>
      </c>
      <c r="M2581" t="n">
        <v>0.04</v>
      </c>
      <c r="N2581" t="n">
        <v>43</v>
      </c>
      <c r="O2581" t="s">
        <v>345</v>
      </c>
      <c r="P2581" t="s">
        <v>370</v>
      </c>
      <c r="Q2581" t="s">
        <v>370</v>
      </c>
      <c r="R2581" t="s">
        <v>255</v>
      </c>
      <c r="S2581" t="s">
        <v>251</v>
      </c>
      <c r="T2581" t="n">
        <v>5</v>
      </c>
    </row>
    <row r="2582" spans="1:20">
      <c r="A2582" s="1" t="n">
        <v>39386</v>
      </c>
      <c r="B2582" t="s">
        <v>372</v>
      </c>
      <c r="C2582" t="n">
        <v>1</v>
      </c>
      <c r="D2582" t="n">
        <v>141</v>
      </c>
      <c r="E2582" t="s">
        <v>373</v>
      </c>
      <c r="F2582" t="n">
        <v>3201</v>
      </c>
      <c r="G2582" t="s">
        <v>250</v>
      </c>
      <c r="H2582" t="s">
        <v>251</v>
      </c>
      <c r="I2582" t="n">
        <v>5</v>
      </c>
      <c r="J2582" t="n">
        <v>487</v>
      </c>
      <c r="K2582" t="s">
        <v>386</v>
      </c>
      <c r="L2582" t="n">
        <v>96</v>
      </c>
      <c r="M2582" t="n">
        <v>0</v>
      </c>
      <c r="N2582" t="n">
        <v>0</v>
      </c>
      <c r="O2582" t="s">
        <v>395</v>
      </c>
      <c r="P2582" t="s">
        <v>396</v>
      </c>
      <c r="Q2582" t="s">
        <v>396</v>
      </c>
      <c r="R2582" t="s">
        <v>255</v>
      </c>
      <c r="S2582" t="s">
        <v>251</v>
      </c>
      <c r="T2582" t="n">
        <v>5</v>
      </c>
    </row>
    <row r="2583" spans="1:20">
      <c r="A2583" s="1" t="n">
        <v>39386</v>
      </c>
      <c r="B2583" t="s">
        <v>348</v>
      </c>
      <c r="C2583" t="n">
        <v>1</v>
      </c>
      <c r="D2583" t="n">
        <v>216</v>
      </c>
      <c r="E2583" t="s">
        <v>286</v>
      </c>
      <c r="F2583" t="n">
        <v>3201</v>
      </c>
      <c r="G2583" t="s">
        <v>250</v>
      </c>
      <c r="H2583" t="s">
        <v>251</v>
      </c>
      <c r="I2583" t="n">
        <v>5</v>
      </c>
      <c r="K2583" t="s">
        <v>361</v>
      </c>
      <c r="L2583" t="n">
        <v>315</v>
      </c>
      <c r="M2583" t="n">
        <v>0</v>
      </c>
      <c r="N2583" t="n">
        <v>0</v>
      </c>
    </row>
    <row r="2584" spans="1:20">
      <c r="A2584" s="1" t="n">
        <v>39386</v>
      </c>
      <c r="B2584" t="s">
        <v>348</v>
      </c>
      <c r="C2584" t="n">
        <v>2</v>
      </c>
      <c r="D2584" t="n">
        <v>216</v>
      </c>
      <c r="E2584" t="s">
        <v>286</v>
      </c>
      <c r="F2584" t="n">
        <v>3201</v>
      </c>
      <c r="G2584" t="s">
        <v>250</v>
      </c>
      <c r="H2584" t="s">
        <v>251</v>
      </c>
      <c r="I2584" t="n">
        <v>5</v>
      </c>
      <c r="K2584" t="s">
        <v>361</v>
      </c>
      <c r="L2584" t="n">
        <v>304</v>
      </c>
      <c r="M2584" t="n">
        <v>0</v>
      </c>
      <c r="N2584" t="n">
        <v>0</v>
      </c>
    </row>
    <row r="2585" spans="1:20">
      <c r="A2585" s="1" t="n">
        <v>39386</v>
      </c>
      <c r="B2585" t="s">
        <v>347</v>
      </c>
      <c r="C2585" t="n">
        <v>6</v>
      </c>
      <c r="D2585" t="n">
        <v>20</v>
      </c>
      <c r="E2585" t="s">
        <v>249</v>
      </c>
      <c r="F2585" t="n">
        <v>3201</v>
      </c>
      <c r="G2585" t="s">
        <v>250</v>
      </c>
      <c r="H2585" t="s">
        <v>251</v>
      </c>
      <c r="I2585" t="n">
        <v>5</v>
      </c>
      <c r="J2585" t="n">
        <v>805</v>
      </c>
      <c r="K2585" t="s">
        <v>317</v>
      </c>
      <c r="L2585" t="n">
        <v>236</v>
      </c>
      <c r="M2585" t="n">
        <v>0.18</v>
      </c>
      <c r="N2585" t="n">
        <v>39.5</v>
      </c>
      <c r="O2585" t="s">
        <v>347</v>
      </c>
      <c r="P2585" t="s">
        <v>275</v>
      </c>
      <c r="Q2585" t="s">
        <v>275</v>
      </c>
      <c r="R2585" t="s">
        <v>255</v>
      </c>
      <c r="S2585" t="s">
        <v>251</v>
      </c>
      <c r="T2585" t="n">
        <v>5</v>
      </c>
    </row>
    <row r="2586" spans="1:20">
      <c r="A2586" s="1" t="n">
        <v>39386</v>
      </c>
      <c r="B2586" t="s">
        <v>347</v>
      </c>
      <c r="C2586" t="n">
        <v>5</v>
      </c>
      <c r="D2586" t="n">
        <v>20</v>
      </c>
      <c r="E2586" t="s">
        <v>249</v>
      </c>
      <c r="F2586" t="n">
        <v>3201</v>
      </c>
      <c r="G2586" t="s">
        <v>250</v>
      </c>
      <c r="H2586" t="s">
        <v>251</v>
      </c>
      <c r="I2586" t="n">
        <v>5</v>
      </c>
      <c r="J2586" t="n">
        <v>785</v>
      </c>
      <c r="K2586" t="s">
        <v>281</v>
      </c>
      <c r="L2586" t="n">
        <v>231</v>
      </c>
      <c r="M2586" t="n">
        <v>1.04</v>
      </c>
      <c r="N2586" t="n">
        <v>39.1</v>
      </c>
      <c r="O2586" t="s">
        <v>347</v>
      </c>
      <c r="P2586" t="s">
        <v>275</v>
      </c>
      <c r="Q2586" t="s">
        <v>275</v>
      </c>
      <c r="R2586" t="s">
        <v>255</v>
      </c>
      <c r="S2586" t="s">
        <v>251</v>
      </c>
      <c r="T2586" t="n">
        <v>5</v>
      </c>
    </row>
    <row r="2587" spans="1:20">
      <c r="A2587" s="1" t="n">
        <v>39386</v>
      </c>
      <c r="B2587" t="s">
        <v>347</v>
      </c>
      <c r="C2587" t="n">
        <v>7</v>
      </c>
      <c r="D2587" t="n">
        <v>20</v>
      </c>
      <c r="E2587" t="s">
        <v>249</v>
      </c>
      <c r="F2587" t="n">
        <v>3201</v>
      </c>
      <c r="G2587" t="s">
        <v>250</v>
      </c>
      <c r="H2587" t="s">
        <v>251</v>
      </c>
      <c r="I2587" t="n">
        <v>5</v>
      </c>
      <c r="J2587" t="n">
        <v>150</v>
      </c>
      <c r="K2587" t="s">
        <v>291</v>
      </c>
      <c r="L2587" t="n">
        <v>258</v>
      </c>
      <c r="M2587" t="n">
        <v>0.18</v>
      </c>
      <c r="N2587" t="n">
        <v>23.7</v>
      </c>
      <c r="O2587" t="s">
        <v>347</v>
      </c>
      <c r="P2587" t="s">
        <v>275</v>
      </c>
      <c r="Q2587" t="s">
        <v>275</v>
      </c>
      <c r="R2587" t="s">
        <v>255</v>
      </c>
      <c r="S2587" t="s">
        <v>251</v>
      </c>
      <c r="T2587" t="n">
        <v>5</v>
      </c>
    </row>
    <row r="2588" spans="1:20">
      <c r="A2588" s="1" t="n">
        <v>39386</v>
      </c>
      <c r="B2588" t="s">
        <v>347</v>
      </c>
      <c r="C2588" t="n">
        <v>3</v>
      </c>
      <c r="D2588" t="n">
        <v>20</v>
      </c>
      <c r="E2588" t="s">
        <v>249</v>
      </c>
      <c r="F2588" t="n">
        <v>3201</v>
      </c>
      <c r="G2588" t="s">
        <v>250</v>
      </c>
      <c r="H2588" t="s">
        <v>251</v>
      </c>
      <c r="I2588" t="n">
        <v>5</v>
      </c>
      <c r="J2588" t="n">
        <v>232</v>
      </c>
      <c r="K2588" t="s">
        <v>288</v>
      </c>
      <c r="L2588" t="n">
        <v>340</v>
      </c>
      <c r="M2588" t="n">
        <v>0.08</v>
      </c>
      <c r="N2588" t="n">
        <v>37.2</v>
      </c>
      <c r="O2588" t="s">
        <v>347</v>
      </c>
      <c r="P2588" t="s">
        <v>275</v>
      </c>
      <c r="Q2588" t="s">
        <v>275</v>
      </c>
      <c r="R2588" t="s">
        <v>255</v>
      </c>
      <c r="S2588" t="s">
        <v>251</v>
      </c>
      <c r="T2588" t="n">
        <v>5</v>
      </c>
    </row>
    <row r="2589" spans="1:20">
      <c r="A2589" s="1" t="n">
        <v>39386</v>
      </c>
      <c r="B2589" t="s">
        <v>347</v>
      </c>
      <c r="C2589" t="n">
        <v>2</v>
      </c>
      <c r="D2589" t="n">
        <v>20</v>
      </c>
      <c r="E2589" t="s">
        <v>249</v>
      </c>
      <c r="F2589" t="n">
        <v>3201</v>
      </c>
      <c r="G2589" t="s">
        <v>250</v>
      </c>
      <c r="H2589" t="s">
        <v>251</v>
      </c>
      <c r="I2589" t="n">
        <v>5</v>
      </c>
      <c r="J2589" t="n">
        <v>458</v>
      </c>
      <c r="K2589" t="s">
        <v>252</v>
      </c>
      <c r="L2589" t="n">
        <v>371</v>
      </c>
      <c r="M2589" t="n">
        <v>0.22</v>
      </c>
      <c r="N2589" t="n">
        <v>20</v>
      </c>
      <c r="O2589" t="s">
        <v>347</v>
      </c>
      <c r="P2589" t="s">
        <v>275</v>
      </c>
      <c r="Q2589" t="s">
        <v>275</v>
      </c>
      <c r="R2589" t="s">
        <v>255</v>
      </c>
      <c r="S2589" t="s">
        <v>251</v>
      </c>
      <c r="T2589" t="n">
        <v>5</v>
      </c>
    </row>
    <row r="2590" spans="1:20">
      <c r="A2590" s="1" t="n">
        <v>39386</v>
      </c>
      <c r="B2590" t="s">
        <v>347</v>
      </c>
      <c r="C2590" t="n">
        <v>1</v>
      </c>
      <c r="D2590" t="n">
        <v>20</v>
      </c>
      <c r="E2590" t="s">
        <v>249</v>
      </c>
      <c r="F2590" t="n">
        <v>3201</v>
      </c>
      <c r="G2590" t="s">
        <v>250</v>
      </c>
      <c r="H2590" t="s">
        <v>251</v>
      </c>
      <c r="I2590" t="n">
        <v>5</v>
      </c>
      <c r="J2590" t="n">
        <v>888</v>
      </c>
      <c r="K2590" t="s">
        <v>295</v>
      </c>
      <c r="L2590" t="n">
        <v>704</v>
      </c>
      <c r="M2590" t="n">
        <v>1.17</v>
      </c>
      <c r="N2590" t="n">
        <v>32.6</v>
      </c>
      <c r="O2590" t="s">
        <v>347</v>
      </c>
      <c r="P2590" t="s">
        <v>275</v>
      </c>
      <c r="Q2590" t="s">
        <v>275</v>
      </c>
      <c r="R2590" t="s">
        <v>255</v>
      </c>
      <c r="S2590" t="s">
        <v>251</v>
      </c>
      <c r="T2590" t="n">
        <v>5</v>
      </c>
    </row>
    <row r="2591" spans="1:20">
      <c r="A2591" s="1" t="n">
        <v>39386</v>
      </c>
      <c r="B2591" t="s">
        <v>347</v>
      </c>
      <c r="C2591" t="n">
        <v>4</v>
      </c>
      <c r="D2591" t="n">
        <v>20</v>
      </c>
      <c r="E2591" t="s">
        <v>249</v>
      </c>
      <c r="F2591" t="n">
        <v>3201</v>
      </c>
      <c r="G2591" t="s">
        <v>250</v>
      </c>
      <c r="H2591" t="s">
        <v>251</v>
      </c>
      <c r="I2591" t="n">
        <v>5</v>
      </c>
      <c r="J2591" t="n">
        <v>805</v>
      </c>
      <c r="K2591" t="s">
        <v>317</v>
      </c>
      <c r="L2591" t="n">
        <v>167</v>
      </c>
      <c r="M2591" t="n">
        <v>0.18</v>
      </c>
      <c r="N2591" t="n">
        <v>39.5</v>
      </c>
      <c r="O2591" t="s">
        <v>347</v>
      </c>
      <c r="P2591" t="s">
        <v>275</v>
      </c>
      <c r="Q2591" t="s">
        <v>275</v>
      </c>
      <c r="R2591" t="s">
        <v>255</v>
      </c>
      <c r="S2591" t="s">
        <v>251</v>
      </c>
      <c r="T2591" t="n">
        <v>5</v>
      </c>
    </row>
    <row r="2592" spans="1:20">
      <c r="A2592" s="1" t="n">
        <v>39416</v>
      </c>
      <c r="B2592" t="s">
        <v>385</v>
      </c>
      <c r="C2592" t="n">
        <v>1</v>
      </c>
      <c r="D2592" t="n">
        <v>141</v>
      </c>
      <c r="E2592" t="s">
        <v>373</v>
      </c>
      <c r="F2592" t="n">
        <v>3201</v>
      </c>
      <c r="G2592" t="s">
        <v>250</v>
      </c>
      <c r="H2592" t="s">
        <v>251</v>
      </c>
      <c r="I2592" t="n">
        <v>5</v>
      </c>
      <c r="J2592" t="n">
        <v>330</v>
      </c>
      <c r="K2592" t="s">
        <v>374</v>
      </c>
      <c r="L2592" t="n">
        <v>49</v>
      </c>
      <c r="M2592" t="n">
        <v>0</v>
      </c>
      <c r="N2592" t="n">
        <v>0</v>
      </c>
      <c r="O2592" t="s">
        <v>394</v>
      </c>
      <c r="P2592" t="s">
        <v>254</v>
      </c>
      <c r="Q2592" t="s">
        <v>254</v>
      </c>
      <c r="R2592" t="s">
        <v>255</v>
      </c>
      <c r="S2592" t="s">
        <v>251</v>
      </c>
      <c r="T2592" t="n">
        <v>5</v>
      </c>
    </row>
    <row r="2593" spans="1:20">
      <c r="A2593" s="1" t="n">
        <v>39416</v>
      </c>
      <c r="B2593" t="s">
        <v>385</v>
      </c>
      <c r="C2593" t="n">
        <v>2</v>
      </c>
      <c r="D2593" t="n">
        <v>141</v>
      </c>
      <c r="E2593" t="s">
        <v>373</v>
      </c>
      <c r="F2593" t="n">
        <v>3201</v>
      </c>
      <c r="G2593" t="s">
        <v>250</v>
      </c>
      <c r="H2593" t="s">
        <v>251</v>
      </c>
      <c r="I2593" t="n">
        <v>5</v>
      </c>
      <c r="J2593" t="n">
        <v>330</v>
      </c>
      <c r="K2593" t="s">
        <v>374</v>
      </c>
      <c r="L2593" t="n">
        <v>34</v>
      </c>
      <c r="M2593" t="n">
        <v>0</v>
      </c>
      <c r="N2593" t="n">
        <v>0</v>
      </c>
      <c r="O2593" t="s">
        <v>345</v>
      </c>
      <c r="P2593" t="s">
        <v>254</v>
      </c>
      <c r="Q2593" t="s">
        <v>254</v>
      </c>
      <c r="R2593" t="s">
        <v>255</v>
      </c>
      <c r="S2593" t="s">
        <v>251</v>
      </c>
      <c r="T2593" t="n">
        <v>5</v>
      </c>
    </row>
    <row r="2594" spans="1:20">
      <c r="A2594" s="1" t="n">
        <v>39416</v>
      </c>
      <c r="B2594" t="s">
        <v>345</v>
      </c>
      <c r="C2594" t="n">
        <v>23</v>
      </c>
      <c r="D2594" t="n">
        <v>20</v>
      </c>
      <c r="E2594" t="s">
        <v>249</v>
      </c>
      <c r="F2594" t="n">
        <v>3201</v>
      </c>
      <c r="G2594" t="s">
        <v>250</v>
      </c>
      <c r="H2594" t="s">
        <v>251</v>
      </c>
      <c r="I2594" t="n">
        <v>5</v>
      </c>
      <c r="J2594" t="n">
        <v>875</v>
      </c>
      <c r="K2594" t="s">
        <v>327</v>
      </c>
      <c r="L2594" t="n">
        <v>193</v>
      </c>
      <c r="M2594" t="n">
        <v>0.04</v>
      </c>
      <c r="N2594" t="n">
        <v>43.4</v>
      </c>
      <c r="O2594" t="s">
        <v>345</v>
      </c>
      <c r="P2594" t="s">
        <v>370</v>
      </c>
      <c r="Q2594" t="s">
        <v>370</v>
      </c>
      <c r="R2594" t="s">
        <v>255</v>
      </c>
      <c r="S2594" t="s">
        <v>251</v>
      </c>
      <c r="T2594" t="n">
        <v>5</v>
      </c>
    </row>
    <row r="2595" spans="1:20">
      <c r="A2595" s="1" t="n">
        <v>39416</v>
      </c>
      <c r="B2595" t="s">
        <v>345</v>
      </c>
      <c r="C2595" t="n">
        <v>24</v>
      </c>
      <c r="D2595" t="n">
        <v>20</v>
      </c>
      <c r="E2595" t="s">
        <v>249</v>
      </c>
      <c r="F2595" t="n">
        <v>3201</v>
      </c>
      <c r="G2595" t="s">
        <v>250</v>
      </c>
      <c r="H2595" t="s">
        <v>251</v>
      </c>
      <c r="I2595" t="n">
        <v>5</v>
      </c>
      <c r="J2595" t="n">
        <v>875</v>
      </c>
      <c r="K2595" t="s">
        <v>327</v>
      </c>
      <c r="L2595" t="n">
        <v>198</v>
      </c>
      <c r="M2595" t="n">
        <v>0.04</v>
      </c>
      <c r="N2595" t="n">
        <v>43</v>
      </c>
      <c r="O2595" t="s">
        <v>345</v>
      </c>
      <c r="P2595" t="s">
        <v>370</v>
      </c>
      <c r="Q2595" t="s">
        <v>370</v>
      </c>
      <c r="R2595" t="s">
        <v>255</v>
      </c>
      <c r="S2595" t="s">
        <v>251</v>
      </c>
      <c r="T2595" t="n">
        <v>5</v>
      </c>
    </row>
    <row r="2596" spans="1:20">
      <c r="A2596" s="1" t="n">
        <v>39416</v>
      </c>
      <c r="B2596" t="s">
        <v>345</v>
      </c>
      <c r="C2596" t="n">
        <v>25</v>
      </c>
      <c r="D2596" t="n">
        <v>20</v>
      </c>
      <c r="E2596" t="s">
        <v>249</v>
      </c>
      <c r="F2596" t="n">
        <v>3201</v>
      </c>
      <c r="G2596" t="s">
        <v>250</v>
      </c>
      <c r="H2596" t="s">
        <v>251</v>
      </c>
      <c r="I2596" t="n">
        <v>5</v>
      </c>
      <c r="J2596" t="n">
        <v>945</v>
      </c>
      <c r="K2596" t="s">
        <v>304</v>
      </c>
      <c r="L2596" t="n">
        <v>673</v>
      </c>
      <c r="M2596" t="n">
        <v>0.05</v>
      </c>
      <c r="N2596" t="n">
        <v>36.1</v>
      </c>
      <c r="O2596" t="s">
        <v>345</v>
      </c>
      <c r="P2596" t="s">
        <v>370</v>
      </c>
      <c r="Q2596" t="s">
        <v>370</v>
      </c>
      <c r="R2596" t="s">
        <v>255</v>
      </c>
      <c r="S2596" t="s">
        <v>251</v>
      </c>
      <c r="T2596" t="n">
        <v>5</v>
      </c>
    </row>
    <row r="2597" spans="1:20">
      <c r="A2597" s="1" t="n">
        <v>39416</v>
      </c>
      <c r="B2597" t="s">
        <v>345</v>
      </c>
      <c r="C2597" t="n">
        <v>26</v>
      </c>
      <c r="D2597" t="n">
        <v>20</v>
      </c>
      <c r="E2597" t="s">
        <v>249</v>
      </c>
      <c r="F2597" t="n">
        <v>3201</v>
      </c>
      <c r="G2597" t="s">
        <v>250</v>
      </c>
      <c r="H2597" t="s">
        <v>251</v>
      </c>
      <c r="I2597" t="n">
        <v>5</v>
      </c>
      <c r="J2597" t="n">
        <v>945</v>
      </c>
      <c r="K2597" t="s">
        <v>304</v>
      </c>
      <c r="L2597" t="n">
        <v>443</v>
      </c>
      <c r="M2597" t="n">
        <v>0.05</v>
      </c>
      <c r="N2597" t="n">
        <v>36.3</v>
      </c>
      <c r="O2597" t="s">
        <v>345</v>
      </c>
      <c r="P2597" t="s">
        <v>370</v>
      </c>
      <c r="Q2597" t="s">
        <v>370</v>
      </c>
      <c r="R2597" t="s">
        <v>255</v>
      </c>
      <c r="S2597" t="s">
        <v>251</v>
      </c>
      <c r="T2597" t="n">
        <v>5</v>
      </c>
    </row>
    <row r="2598" spans="1:20">
      <c r="A2598" s="1" t="n">
        <v>39416</v>
      </c>
      <c r="B2598" t="s">
        <v>345</v>
      </c>
      <c r="C2598" t="n">
        <v>27</v>
      </c>
      <c r="D2598" t="n">
        <v>20</v>
      </c>
      <c r="E2598" t="s">
        <v>249</v>
      </c>
      <c r="F2598" t="n">
        <v>3201</v>
      </c>
      <c r="G2598" t="s">
        <v>250</v>
      </c>
      <c r="H2598" t="s">
        <v>251</v>
      </c>
      <c r="I2598" t="n">
        <v>5</v>
      </c>
      <c r="J2598" t="n">
        <v>945</v>
      </c>
      <c r="K2598" t="s">
        <v>304</v>
      </c>
      <c r="L2598" t="n">
        <v>428</v>
      </c>
      <c r="M2598" t="n">
        <v>0.05</v>
      </c>
      <c r="N2598" t="n">
        <v>36.2</v>
      </c>
      <c r="O2598" t="s">
        <v>345</v>
      </c>
      <c r="P2598" t="s">
        <v>370</v>
      </c>
      <c r="Q2598" t="s">
        <v>370</v>
      </c>
      <c r="R2598" t="s">
        <v>255</v>
      </c>
      <c r="S2598" t="s">
        <v>251</v>
      </c>
      <c r="T2598" t="n">
        <v>5</v>
      </c>
    </row>
    <row r="2599" spans="1:20">
      <c r="A2599" s="1" t="n">
        <v>39416</v>
      </c>
      <c r="B2599" t="s">
        <v>348</v>
      </c>
      <c r="C2599" t="n">
        <v>1</v>
      </c>
      <c r="D2599" t="n">
        <v>215</v>
      </c>
      <c r="E2599" t="s">
        <v>256</v>
      </c>
      <c r="F2599" t="n">
        <v>3201</v>
      </c>
      <c r="G2599" t="s">
        <v>250</v>
      </c>
      <c r="H2599" t="s">
        <v>251</v>
      </c>
      <c r="I2599" t="n">
        <v>5</v>
      </c>
      <c r="K2599" t="s">
        <v>361</v>
      </c>
      <c r="L2599" t="n">
        <v>200</v>
      </c>
      <c r="M2599" t="n">
        <v>0</v>
      </c>
      <c r="N2599" t="n">
        <v>0</v>
      </c>
    </row>
    <row r="2600" spans="1:20">
      <c r="A2600" s="1" t="n">
        <v>39416</v>
      </c>
      <c r="B2600" t="s">
        <v>347</v>
      </c>
      <c r="C2600" t="n">
        <v>1</v>
      </c>
      <c r="D2600" t="n">
        <v>20</v>
      </c>
      <c r="E2600" t="s">
        <v>249</v>
      </c>
      <c r="F2600" t="n">
        <v>3201</v>
      </c>
      <c r="G2600" t="s">
        <v>250</v>
      </c>
      <c r="H2600" t="s">
        <v>251</v>
      </c>
      <c r="I2600" t="n">
        <v>5</v>
      </c>
      <c r="J2600" t="n">
        <v>785</v>
      </c>
      <c r="K2600" t="s">
        <v>281</v>
      </c>
      <c r="L2600" t="n">
        <v>448</v>
      </c>
      <c r="M2600" t="n">
        <v>1.04</v>
      </c>
      <c r="N2600" t="n">
        <v>39.1</v>
      </c>
      <c r="O2600" t="s">
        <v>347</v>
      </c>
      <c r="P2600" t="s">
        <v>275</v>
      </c>
      <c r="Q2600" t="s">
        <v>275</v>
      </c>
      <c r="R2600" t="s">
        <v>255</v>
      </c>
      <c r="S2600" t="s">
        <v>251</v>
      </c>
      <c r="T2600" t="n">
        <v>5</v>
      </c>
    </row>
    <row r="2601" spans="1:20">
      <c r="A2601" s="1" t="n">
        <v>39416</v>
      </c>
      <c r="B2601" t="s">
        <v>347</v>
      </c>
      <c r="C2601" t="n">
        <v>5</v>
      </c>
      <c r="D2601" t="n">
        <v>20</v>
      </c>
      <c r="E2601" t="s">
        <v>249</v>
      </c>
      <c r="F2601" t="n">
        <v>3201</v>
      </c>
      <c r="G2601" t="s">
        <v>250</v>
      </c>
      <c r="H2601" t="s">
        <v>251</v>
      </c>
      <c r="I2601" t="n">
        <v>5</v>
      </c>
      <c r="J2601" t="n">
        <v>785</v>
      </c>
      <c r="K2601" t="s">
        <v>281</v>
      </c>
      <c r="L2601" t="n">
        <v>439</v>
      </c>
      <c r="M2601" t="n">
        <v>1.11</v>
      </c>
      <c r="N2601" t="n">
        <v>39</v>
      </c>
      <c r="O2601" t="s">
        <v>347</v>
      </c>
      <c r="P2601" t="s">
        <v>275</v>
      </c>
      <c r="Q2601" t="s">
        <v>275</v>
      </c>
      <c r="R2601" t="s">
        <v>255</v>
      </c>
      <c r="S2601" t="s">
        <v>251</v>
      </c>
      <c r="T2601" t="n">
        <v>5</v>
      </c>
    </row>
    <row r="2602" spans="1:20">
      <c r="A2602" s="1" t="n">
        <v>39416</v>
      </c>
      <c r="B2602" t="s">
        <v>347</v>
      </c>
      <c r="C2602" t="n">
        <v>2</v>
      </c>
      <c r="D2602" t="n">
        <v>20</v>
      </c>
      <c r="E2602" t="s">
        <v>249</v>
      </c>
      <c r="F2602" t="n">
        <v>3201</v>
      </c>
      <c r="G2602" t="s">
        <v>250</v>
      </c>
      <c r="H2602" t="s">
        <v>251</v>
      </c>
      <c r="I2602" t="n">
        <v>5</v>
      </c>
      <c r="J2602" t="n">
        <v>150</v>
      </c>
      <c r="K2602" t="s">
        <v>291</v>
      </c>
      <c r="L2602" t="n">
        <v>319</v>
      </c>
      <c r="M2602" t="n">
        <v>0.18</v>
      </c>
      <c r="N2602" t="n">
        <v>23.7</v>
      </c>
      <c r="O2602" t="s">
        <v>347</v>
      </c>
      <c r="P2602" t="s">
        <v>275</v>
      </c>
      <c r="Q2602" t="s">
        <v>275</v>
      </c>
      <c r="R2602" t="s">
        <v>255</v>
      </c>
      <c r="S2602" t="s">
        <v>251</v>
      </c>
      <c r="T2602" t="n">
        <v>5</v>
      </c>
    </row>
    <row r="2603" spans="1:20">
      <c r="A2603" s="1" t="n">
        <v>39416</v>
      </c>
      <c r="B2603" t="s">
        <v>347</v>
      </c>
      <c r="C2603" t="n">
        <v>3</v>
      </c>
      <c r="D2603" t="n">
        <v>20</v>
      </c>
      <c r="E2603" t="s">
        <v>249</v>
      </c>
      <c r="F2603" t="n">
        <v>3201</v>
      </c>
      <c r="G2603" t="s">
        <v>250</v>
      </c>
      <c r="H2603" t="s">
        <v>251</v>
      </c>
      <c r="I2603" t="n">
        <v>5</v>
      </c>
      <c r="J2603" t="n">
        <v>888</v>
      </c>
      <c r="K2603" t="s">
        <v>295</v>
      </c>
      <c r="L2603" t="n">
        <v>373</v>
      </c>
      <c r="M2603" t="n">
        <v>1.15</v>
      </c>
      <c r="N2603" t="n">
        <v>33.3</v>
      </c>
      <c r="O2603" t="s">
        <v>347</v>
      </c>
      <c r="P2603" t="s">
        <v>275</v>
      </c>
      <c r="Q2603" t="s">
        <v>275</v>
      </c>
      <c r="R2603" t="s">
        <v>255</v>
      </c>
      <c r="S2603" t="s">
        <v>251</v>
      </c>
      <c r="T2603" t="n">
        <v>5</v>
      </c>
    </row>
    <row r="2604" spans="1:20">
      <c r="A2604" s="1" t="n">
        <v>39416</v>
      </c>
      <c r="B2604" t="s">
        <v>347</v>
      </c>
      <c r="C2604" t="n">
        <v>4</v>
      </c>
      <c r="D2604" t="n">
        <v>20</v>
      </c>
      <c r="E2604" t="s">
        <v>249</v>
      </c>
      <c r="F2604" t="n">
        <v>3201</v>
      </c>
      <c r="G2604" t="s">
        <v>250</v>
      </c>
      <c r="H2604" t="s">
        <v>251</v>
      </c>
      <c r="I2604" t="n">
        <v>5</v>
      </c>
      <c r="J2604" t="n">
        <v>685</v>
      </c>
      <c r="K2604" t="s">
        <v>343</v>
      </c>
      <c r="L2604" t="n">
        <v>390</v>
      </c>
      <c r="M2604" t="n">
        <v>0.28</v>
      </c>
      <c r="N2604" t="n">
        <v>37.6</v>
      </c>
      <c r="O2604" t="s">
        <v>347</v>
      </c>
      <c r="P2604" t="s">
        <v>275</v>
      </c>
      <c r="Q2604" t="s">
        <v>275</v>
      </c>
      <c r="R2604" t="s">
        <v>255</v>
      </c>
      <c r="S2604" t="s">
        <v>251</v>
      </c>
      <c r="T2604" t="n">
        <v>5</v>
      </c>
    </row>
    <row r="2605" spans="1:20">
      <c r="A2605" s="1" t="n">
        <v>39447</v>
      </c>
      <c r="B2605" t="s">
        <v>345</v>
      </c>
      <c r="C2605" t="n">
        <v>17</v>
      </c>
      <c r="D2605" t="n">
        <v>20</v>
      </c>
      <c r="E2605" t="s">
        <v>249</v>
      </c>
      <c r="F2605" t="n">
        <v>3201</v>
      </c>
      <c r="G2605" t="s">
        <v>250</v>
      </c>
      <c r="H2605" t="s">
        <v>251</v>
      </c>
      <c r="I2605" t="n">
        <v>5</v>
      </c>
      <c r="J2605" t="n">
        <v>875</v>
      </c>
      <c r="K2605" t="s">
        <v>327</v>
      </c>
      <c r="L2605" t="n">
        <v>298</v>
      </c>
      <c r="M2605" t="n">
        <v>0.04</v>
      </c>
      <c r="N2605" t="n">
        <v>42.5</v>
      </c>
      <c r="O2605" t="s">
        <v>345</v>
      </c>
      <c r="P2605" t="s">
        <v>370</v>
      </c>
      <c r="Q2605" t="s">
        <v>370</v>
      </c>
      <c r="R2605" t="s">
        <v>255</v>
      </c>
      <c r="S2605" t="s">
        <v>251</v>
      </c>
      <c r="T2605" t="n">
        <v>5</v>
      </c>
    </row>
    <row r="2606" spans="1:20">
      <c r="A2606" s="1" t="n">
        <v>39447</v>
      </c>
      <c r="B2606" t="s">
        <v>345</v>
      </c>
      <c r="C2606" t="n">
        <v>18</v>
      </c>
      <c r="D2606" t="n">
        <v>20</v>
      </c>
      <c r="E2606" t="s">
        <v>249</v>
      </c>
      <c r="F2606" t="n">
        <v>3201</v>
      </c>
      <c r="G2606" t="s">
        <v>250</v>
      </c>
      <c r="H2606" t="s">
        <v>251</v>
      </c>
      <c r="I2606" t="n">
        <v>5</v>
      </c>
      <c r="J2606" t="n">
        <v>875</v>
      </c>
      <c r="K2606" t="s">
        <v>327</v>
      </c>
      <c r="L2606" t="n">
        <v>99</v>
      </c>
      <c r="M2606" t="n">
        <v>0.04</v>
      </c>
      <c r="N2606" t="n">
        <v>43.8</v>
      </c>
      <c r="O2606" t="s">
        <v>345</v>
      </c>
      <c r="P2606" t="s">
        <v>370</v>
      </c>
      <c r="Q2606" t="s">
        <v>370</v>
      </c>
      <c r="R2606" t="s">
        <v>255</v>
      </c>
      <c r="S2606" t="s">
        <v>251</v>
      </c>
      <c r="T2606" t="n">
        <v>5</v>
      </c>
    </row>
    <row r="2607" spans="1:20">
      <c r="A2607" s="1" t="n">
        <v>39447</v>
      </c>
      <c r="B2607" t="s">
        <v>345</v>
      </c>
      <c r="C2607" t="n">
        <v>19</v>
      </c>
      <c r="D2607" t="n">
        <v>20</v>
      </c>
      <c r="E2607" t="s">
        <v>249</v>
      </c>
      <c r="F2607" t="n">
        <v>3201</v>
      </c>
      <c r="G2607" t="s">
        <v>250</v>
      </c>
      <c r="H2607" t="s">
        <v>251</v>
      </c>
      <c r="I2607" t="n">
        <v>5</v>
      </c>
      <c r="J2607" t="n">
        <v>945</v>
      </c>
      <c r="K2607" t="s">
        <v>304</v>
      </c>
      <c r="L2607" t="n">
        <v>363</v>
      </c>
      <c r="M2607" t="n">
        <v>0.08</v>
      </c>
      <c r="N2607" t="n">
        <v>36.7</v>
      </c>
      <c r="O2607" t="s">
        <v>345</v>
      </c>
      <c r="P2607" t="s">
        <v>370</v>
      </c>
      <c r="Q2607" t="s">
        <v>370</v>
      </c>
      <c r="R2607" t="s">
        <v>255</v>
      </c>
      <c r="S2607" t="s">
        <v>251</v>
      </c>
      <c r="T2607" t="n">
        <v>5</v>
      </c>
    </row>
    <row r="2608" spans="1:20">
      <c r="A2608" s="1" t="n">
        <v>39447</v>
      </c>
      <c r="B2608" t="s">
        <v>345</v>
      </c>
      <c r="C2608" t="n">
        <v>20</v>
      </c>
      <c r="D2608" t="n">
        <v>20</v>
      </c>
      <c r="E2608" t="s">
        <v>249</v>
      </c>
      <c r="F2608" t="n">
        <v>3201</v>
      </c>
      <c r="G2608" t="s">
        <v>250</v>
      </c>
      <c r="H2608" t="s">
        <v>251</v>
      </c>
      <c r="I2608" t="n">
        <v>5</v>
      </c>
      <c r="J2608" t="n">
        <v>945</v>
      </c>
      <c r="K2608" t="s">
        <v>304</v>
      </c>
      <c r="L2608" t="n">
        <v>324</v>
      </c>
      <c r="M2608" t="n">
        <v>0.67</v>
      </c>
      <c r="N2608" t="n">
        <v>36</v>
      </c>
      <c r="O2608" t="s">
        <v>345</v>
      </c>
      <c r="P2608" t="s">
        <v>370</v>
      </c>
      <c r="Q2608" t="s">
        <v>370</v>
      </c>
      <c r="R2608" t="s">
        <v>255</v>
      </c>
      <c r="S2608" t="s">
        <v>251</v>
      </c>
      <c r="T2608" t="n">
        <v>5</v>
      </c>
    </row>
    <row r="2609" spans="1:20">
      <c r="A2609" s="1" t="n">
        <v>39447</v>
      </c>
      <c r="B2609" t="s">
        <v>345</v>
      </c>
      <c r="C2609" t="n">
        <v>21</v>
      </c>
      <c r="D2609" t="n">
        <v>20</v>
      </c>
      <c r="E2609" t="s">
        <v>249</v>
      </c>
      <c r="F2609" t="n">
        <v>3201</v>
      </c>
      <c r="G2609" t="s">
        <v>250</v>
      </c>
      <c r="H2609" t="s">
        <v>251</v>
      </c>
      <c r="I2609" t="n">
        <v>5</v>
      </c>
      <c r="J2609" t="n">
        <v>945</v>
      </c>
      <c r="K2609" t="s">
        <v>304</v>
      </c>
      <c r="L2609" t="n">
        <v>198</v>
      </c>
      <c r="M2609" t="n">
        <v>0.67</v>
      </c>
      <c r="N2609" t="n">
        <v>36.2</v>
      </c>
      <c r="O2609" t="s">
        <v>345</v>
      </c>
      <c r="P2609" t="s">
        <v>370</v>
      </c>
      <c r="Q2609" t="s">
        <v>370</v>
      </c>
      <c r="R2609" t="s">
        <v>255</v>
      </c>
      <c r="S2609" t="s">
        <v>251</v>
      </c>
      <c r="T2609" t="n">
        <v>5</v>
      </c>
    </row>
    <row r="2610" spans="1:20">
      <c r="A2610" s="1" t="n">
        <v>39447</v>
      </c>
      <c r="B2610" t="s">
        <v>364</v>
      </c>
      <c r="C2610" t="n">
        <v>1</v>
      </c>
      <c r="D2610" t="n">
        <v>231</v>
      </c>
      <c r="E2610" t="s">
        <v>365</v>
      </c>
      <c r="F2610" t="n">
        <v>3202</v>
      </c>
      <c r="G2610" t="s">
        <v>297</v>
      </c>
      <c r="H2610" t="s">
        <v>251</v>
      </c>
      <c r="I2610" t="n">
        <v>5</v>
      </c>
      <c r="J2610" t="n">
        <v>785</v>
      </c>
      <c r="K2610" t="s">
        <v>281</v>
      </c>
      <c r="L2610" t="n">
        <v>20</v>
      </c>
      <c r="M2610" t="n">
        <v>0</v>
      </c>
      <c r="N2610" t="n">
        <v>0</v>
      </c>
    </row>
    <row r="2611" spans="1:20">
      <c r="A2611" s="1" t="n">
        <v>39447</v>
      </c>
      <c r="B2611" t="s">
        <v>364</v>
      </c>
      <c r="C2611" t="n">
        <v>2</v>
      </c>
      <c r="D2611" t="n">
        <v>231</v>
      </c>
      <c r="E2611" t="s">
        <v>365</v>
      </c>
      <c r="F2611" t="n">
        <v>3203</v>
      </c>
      <c r="G2611" t="s">
        <v>366</v>
      </c>
      <c r="H2611" t="s">
        <v>251</v>
      </c>
      <c r="I2611" t="n">
        <v>5</v>
      </c>
      <c r="J2611" t="n">
        <v>785</v>
      </c>
      <c r="K2611" t="s">
        <v>281</v>
      </c>
      <c r="L2611" t="n">
        <v>14</v>
      </c>
      <c r="M2611" t="n">
        <v>0</v>
      </c>
      <c r="N2611" t="n">
        <v>0</v>
      </c>
    </row>
    <row r="2612" spans="1:20">
      <c r="A2612" s="1" t="n">
        <v>39447</v>
      </c>
      <c r="B2612" t="s">
        <v>364</v>
      </c>
      <c r="C2612" t="n">
        <v>3</v>
      </c>
      <c r="D2612" t="n">
        <v>231</v>
      </c>
      <c r="E2612" t="s">
        <v>365</v>
      </c>
      <c r="F2612" t="n">
        <v>3204</v>
      </c>
      <c r="G2612" t="s">
        <v>367</v>
      </c>
      <c r="H2612" t="s">
        <v>251</v>
      </c>
      <c r="I2612" t="n">
        <v>5</v>
      </c>
      <c r="J2612" t="n">
        <v>785</v>
      </c>
      <c r="K2612" t="s">
        <v>281</v>
      </c>
      <c r="L2612" t="n">
        <v>11</v>
      </c>
      <c r="M2612" t="n">
        <v>0</v>
      </c>
      <c r="N2612" t="n">
        <v>0</v>
      </c>
    </row>
    <row r="2613" spans="1:20">
      <c r="A2613" s="1" t="n">
        <v>39447</v>
      </c>
      <c r="B2613" t="s">
        <v>348</v>
      </c>
      <c r="C2613" t="n">
        <v>1</v>
      </c>
      <c r="D2613" t="n">
        <v>215</v>
      </c>
      <c r="E2613" t="s">
        <v>256</v>
      </c>
      <c r="F2613" t="n">
        <v>3201</v>
      </c>
      <c r="G2613" t="s">
        <v>250</v>
      </c>
      <c r="H2613" t="s">
        <v>251</v>
      </c>
      <c r="I2613" t="n">
        <v>5</v>
      </c>
      <c r="K2613" t="s">
        <v>361</v>
      </c>
      <c r="L2613" t="n">
        <v>333</v>
      </c>
      <c r="M2613" t="n">
        <v>0</v>
      </c>
      <c r="N2613" t="n">
        <v>0</v>
      </c>
    </row>
    <row r="2614" spans="1:20">
      <c r="A2614" s="1" t="n">
        <v>39447</v>
      </c>
      <c r="B2614" t="s">
        <v>347</v>
      </c>
      <c r="C2614" t="n">
        <v>2</v>
      </c>
      <c r="D2614" t="n">
        <v>20</v>
      </c>
      <c r="E2614" t="s">
        <v>249</v>
      </c>
      <c r="F2614" t="n">
        <v>3201</v>
      </c>
      <c r="G2614" t="s">
        <v>250</v>
      </c>
      <c r="H2614" t="s">
        <v>251</v>
      </c>
      <c r="I2614" t="n">
        <v>5</v>
      </c>
      <c r="J2614" t="n">
        <v>550</v>
      </c>
      <c r="K2614" t="s">
        <v>369</v>
      </c>
      <c r="L2614" t="n">
        <v>1048</v>
      </c>
      <c r="M2614" t="n">
        <v>0.15</v>
      </c>
      <c r="N2614" t="n">
        <v>36.2</v>
      </c>
      <c r="O2614" t="s">
        <v>347</v>
      </c>
      <c r="P2614" t="s">
        <v>275</v>
      </c>
      <c r="Q2614" t="s">
        <v>275</v>
      </c>
      <c r="R2614" t="s">
        <v>255</v>
      </c>
      <c r="S2614" t="s">
        <v>251</v>
      </c>
      <c r="T2614" t="n">
        <v>5</v>
      </c>
    </row>
    <row r="2615" spans="1:20">
      <c r="A2615" s="1" t="n">
        <v>39447</v>
      </c>
      <c r="B2615" t="s">
        <v>347</v>
      </c>
      <c r="C2615" t="n">
        <v>1</v>
      </c>
      <c r="D2615" t="n">
        <v>20</v>
      </c>
      <c r="E2615" t="s">
        <v>249</v>
      </c>
      <c r="F2615" t="n">
        <v>3201</v>
      </c>
      <c r="G2615" t="s">
        <v>250</v>
      </c>
      <c r="H2615" t="s">
        <v>251</v>
      </c>
      <c r="I2615" t="n">
        <v>5</v>
      </c>
      <c r="J2615" t="n">
        <v>785</v>
      </c>
      <c r="K2615" t="s">
        <v>281</v>
      </c>
      <c r="L2615" t="n">
        <v>269</v>
      </c>
      <c r="M2615" t="n">
        <v>1.11</v>
      </c>
      <c r="N2615" t="n">
        <v>39</v>
      </c>
      <c r="O2615" t="s">
        <v>347</v>
      </c>
      <c r="P2615" t="s">
        <v>275</v>
      </c>
      <c r="Q2615" t="s">
        <v>275</v>
      </c>
      <c r="R2615" t="s">
        <v>255</v>
      </c>
      <c r="S2615" t="s">
        <v>251</v>
      </c>
      <c r="T2615" t="n">
        <v>5</v>
      </c>
    </row>
    <row r="2616" spans="1:20">
      <c r="A2616" s="1" t="n">
        <v>39447</v>
      </c>
      <c r="B2616" t="s">
        <v>347</v>
      </c>
      <c r="C2616" t="n">
        <v>3</v>
      </c>
      <c r="D2616" t="n">
        <v>20</v>
      </c>
      <c r="E2616" t="s">
        <v>249</v>
      </c>
      <c r="F2616" t="n">
        <v>3201</v>
      </c>
      <c r="G2616" t="s">
        <v>250</v>
      </c>
      <c r="H2616" t="s">
        <v>251</v>
      </c>
      <c r="I2616" t="n">
        <v>5</v>
      </c>
      <c r="J2616" t="n">
        <v>785</v>
      </c>
      <c r="K2616" t="s">
        <v>281</v>
      </c>
      <c r="L2616" t="n">
        <v>616</v>
      </c>
      <c r="M2616" t="n">
        <v>1.16</v>
      </c>
      <c r="N2616" t="n">
        <v>39</v>
      </c>
      <c r="O2616" t="s">
        <v>347</v>
      </c>
      <c r="P2616" t="s">
        <v>275</v>
      </c>
      <c r="Q2616" t="s">
        <v>275</v>
      </c>
      <c r="R2616" t="s">
        <v>255</v>
      </c>
      <c r="S2616" t="s">
        <v>251</v>
      </c>
      <c r="T2616" t="n">
        <v>5</v>
      </c>
    </row>
    <row r="2617" spans="1:20">
      <c r="A2617" s="1" t="n">
        <v>39447</v>
      </c>
      <c r="B2617" t="s">
        <v>392</v>
      </c>
      <c r="C2617" t="n">
        <v>16</v>
      </c>
      <c r="D2617" t="n">
        <v>215</v>
      </c>
      <c r="E2617" t="s">
        <v>256</v>
      </c>
      <c r="F2617" t="n">
        <v>3202</v>
      </c>
      <c r="G2617" t="s">
        <v>297</v>
      </c>
      <c r="H2617" t="s">
        <v>251</v>
      </c>
      <c r="I2617" t="n">
        <v>5</v>
      </c>
      <c r="K2617" t="s">
        <v>361</v>
      </c>
      <c r="L2617" t="n">
        <v>330</v>
      </c>
      <c r="M2617" t="n">
        <v>0</v>
      </c>
      <c r="N2617" t="n">
        <v>0</v>
      </c>
    </row>
    <row r="2618" spans="1:20">
      <c r="A2618" s="1" t="n">
        <v>39478</v>
      </c>
      <c r="B2618" t="s">
        <v>345</v>
      </c>
      <c r="C2618" t="n">
        <v>40</v>
      </c>
      <c r="D2618" t="n">
        <v>20</v>
      </c>
      <c r="E2618" t="s">
        <v>249</v>
      </c>
      <c r="F2618" t="n">
        <v>3201</v>
      </c>
      <c r="G2618" t="s">
        <v>250</v>
      </c>
      <c r="H2618" t="s">
        <v>251</v>
      </c>
      <c r="I2618" t="n">
        <v>5</v>
      </c>
      <c r="J2618" t="n">
        <v>458</v>
      </c>
      <c r="K2618" t="s">
        <v>252</v>
      </c>
      <c r="L2618" t="n">
        <v>195</v>
      </c>
      <c r="M2618" t="n">
        <v>0.02</v>
      </c>
      <c r="N2618" t="n">
        <v>51.2</v>
      </c>
      <c r="O2618" t="s">
        <v>345</v>
      </c>
      <c r="P2618" t="s">
        <v>370</v>
      </c>
      <c r="Q2618" t="s">
        <v>370</v>
      </c>
      <c r="R2618" t="s">
        <v>255</v>
      </c>
      <c r="S2618" t="s">
        <v>251</v>
      </c>
      <c r="T2618" t="n">
        <v>5</v>
      </c>
    </row>
    <row r="2619" spans="1:20">
      <c r="A2619" s="1" t="n">
        <v>39478</v>
      </c>
      <c r="B2619" t="s">
        <v>345</v>
      </c>
      <c r="C2619" t="n">
        <v>41</v>
      </c>
      <c r="D2619" t="n">
        <v>20</v>
      </c>
      <c r="E2619" t="s">
        <v>249</v>
      </c>
      <c r="F2619" t="n">
        <v>3201</v>
      </c>
      <c r="G2619" t="s">
        <v>250</v>
      </c>
      <c r="H2619" t="s">
        <v>251</v>
      </c>
      <c r="I2619" t="n">
        <v>5</v>
      </c>
      <c r="J2619" t="n">
        <v>458</v>
      </c>
      <c r="K2619" t="s">
        <v>252</v>
      </c>
      <c r="L2619" t="n">
        <v>254</v>
      </c>
      <c r="M2619" t="n">
        <v>0.02</v>
      </c>
      <c r="N2619" t="n">
        <v>52</v>
      </c>
      <c r="O2619" t="s">
        <v>345</v>
      </c>
      <c r="P2619" t="s">
        <v>370</v>
      </c>
      <c r="Q2619" t="s">
        <v>370</v>
      </c>
      <c r="R2619" t="s">
        <v>255</v>
      </c>
      <c r="S2619" t="s">
        <v>251</v>
      </c>
      <c r="T2619" t="n">
        <v>5</v>
      </c>
    </row>
    <row r="2620" spans="1:20">
      <c r="A2620" s="1" t="n">
        <v>39478</v>
      </c>
      <c r="B2620" t="s">
        <v>345</v>
      </c>
      <c r="C2620" t="n">
        <v>42</v>
      </c>
      <c r="D2620" t="n">
        <v>20</v>
      </c>
      <c r="E2620" t="s">
        <v>249</v>
      </c>
      <c r="F2620" t="n">
        <v>3201</v>
      </c>
      <c r="G2620" t="s">
        <v>250</v>
      </c>
      <c r="H2620" t="s">
        <v>251</v>
      </c>
      <c r="I2620" t="n">
        <v>5</v>
      </c>
      <c r="J2620" t="n">
        <v>280</v>
      </c>
      <c r="K2620" t="s">
        <v>273</v>
      </c>
      <c r="L2620" t="n">
        <v>150</v>
      </c>
      <c r="M2620" t="n">
        <v>0.25</v>
      </c>
      <c r="N2620" t="n">
        <v>25</v>
      </c>
      <c r="O2620" t="s">
        <v>345</v>
      </c>
      <c r="P2620" t="s">
        <v>370</v>
      </c>
      <c r="Q2620" t="s">
        <v>370</v>
      </c>
      <c r="R2620" t="s">
        <v>255</v>
      </c>
      <c r="S2620" t="s">
        <v>251</v>
      </c>
      <c r="T2620" t="n">
        <v>5</v>
      </c>
    </row>
    <row r="2621" spans="1:20">
      <c r="A2621" s="1" t="n">
        <v>39478</v>
      </c>
      <c r="B2621" t="s">
        <v>345</v>
      </c>
      <c r="C2621" t="n">
        <v>43</v>
      </c>
      <c r="D2621" t="n">
        <v>20</v>
      </c>
      <c r="E2621" t="s">
        <v>249</v>
      </c>
      <c r="F2621" t="n">
        <v>3201</v>
      </c>
      <c r="G2621" t="s">
        <v>250</v>
      </c>
      <c r="H2621" t="s">
        <v>251</v>
      </c>
      <c r="I2621" t="n">
        <v>5</v>
      </c>
      <c r="J2621" t="n">
        <v>945</v>
      </c>
      <c r="K2621" t="s">
        <v>304</v>
      </c>
      <c r="L2621" t="n">
        <v>190</v>
      </c>
      <c r="M2621" t="n">
        <v>0.67</v>
      </c>
      <c r="N2621" t="n">
        <v>36</v>
      </c>
      <c r="O2621" t="s">
        <v>345</v>
      </c>
      <c r="P2621" t="s">
        <v>370</v>
      </c>
      <c r="Q2621" t="s">
        <v>370</v>
      </c>
      <c r="R2621" t="s">
        <v>255</v>
      </c>
      <c r="S2621" t="s">
        <v>251</v>
      </c>
      <c r="T2621" t="n">
        <v>5</v>
      </c>
    </row>
    <row r="2622" spans="1:20">
      <c r="A2622" s="1" t="n">
        <v>39478</v>
      </c>
      <c r="B2622" t="s">
        <v>345</v>
      </c>
      <c r="C2622" t="n">
        <v>44</v>
      </c>
      <c r="D2622" t="n">
        <v>20</v>
      </c>
      <c r="E2622" t="s">
        <v>249</v>
      </c>
      <c r="F2622" t="n">
        <v>3201</v>
      </c>
      <c r="G2622" t="s">
        <v>250</v>
      </c>
      <c r="H2622" t="s">
        <v>251</v>
      </c>
      <c r="I2622" t="n">
        <v>5</v>
      </c>
      <c r="J2622" t="n">
        <v>945</v>
      </c>
      <c r="K2622" t="s">
        <v>304</v>
      </c>
      <c r="L2622" t="n">
        <v>341</v>
      </c>
      <c r="M2622" t="n">
        <v>0.67</v>
      </c>
      <c r="N2622" t="n">
        <v>36.2</v>
      </c>
      <c r="O2622" t="s">
        <v>345</v>
      </c>
      <c r="P2622" t="s">
        <v>370</v>
      </c>
      <c r="Q2622" t="s">
        <v>370</v>
      </c>
      <c r="R2622" t="s">
        <v>255</v>
      </c>
      <c r="S2622" t="s">
        <v>251</v>
      </c>
      <c r="T2622" t="n">
        <v>5</v>
      </c>
    </row>
    <row r="2623" spans="1:20">
      <c r="A2623" s="1" t="n">
        <v>39478</v>
      </c>
      <c r="B2623" t="s">
        <v>348</v>
      </c>
      <c r="C2623" t="n">
        <v>1</v>
      </c>
      <c r="D2623" t="n">
        <v>215</v>
      </c>
      <c r="E2623" t="s">
        <v>256</v>
      </c>
      <c r="F2623" t="n">
        <v>3201</v>
      </c>
      <c r="G2623" t="s">
        <v>250</v>
      </c>
      <c r="H2623" t="s">
        <v>251</v>
      </c>
      <c r="I2623" t="n">
        <v>5</v>
      </c>
      <c r="J2623" t="n">
        <v>515</v>
      </c>
      <c r="K2623" t="s">
        <v>361</v>
      </c>
      <c r="L2623" t="n">
        <v>251</v>
      </c>
      <c r="M2623" t="n">
        <v>0</v>
      </c>
      <c r="N2623" t="n">
        <v>0</v>
      </c>
    </row>
    <row r="2624" spans="1:20">
      <c r="A2624" s="1" t="n">
        <v>39478</v>
      </c>
      <c r="B2624" t="s">
        <v>348</v>
      </c>
      <c r="C2624" t="n">
        <v>2</v>
      </c>
      <c r="D2624" t="n">
        <v>215</v>
      </c>
      <c r="E2624" t="s">
        <v>256</v>
      </c>
      <c r="F2624" t="n">
        <v>3201</v>
      </c>
      <c r="G2624" t="s">
        <v>250</v>
      </c>
      <c r="H2624" t="s">
        <v>251</v>
      </c>
      <c r="I2624" t="n">
        <v>5</v>
      </c>
      <c r="J2624" t="n">
        <v>515</v>
      </c>
      <c r="K2624" t="s">
        <v>361</v>
      </c>
      <c r="L2624" t="n">
        <v>314</v>
      </c>
      <c r="M2624" t="n">
        <v>0</v>
      </c>
      <c r="N2624" t="n">
        <v>0</v>
      </c>
    </row>
    <row r="2625" spans="1:20">
      <c r="A2625" s="1" t="n">
        <v>39478</v>
      </c>
      <c r="B2625" t="s">
        <v>347</v>
      </c>
      <c r="C2625" t="n">
        <v>1</v>
      </c>
      <c r="D2625" t="n">
        <v>20</v>
      </c>
      <c r="E2625" t="s">
        <v>249</v>
      </c>
      <c r="F2625" t="n">
        <v>3201</v>
      </c>
      <c r="G2625" t="s">
        <v>250</v>
      </c>
      <c r="H2625" t="s">
        <v>251</v>
      </c>
      <c r="I2625" t="n">
        <v>5</v>
      </c>
      <c r="J2625" t="n">
        <v>888</v>
      </c>
      <c r="K2625" t="s">
        <v>295</v>
      </c>
      <c r="L2625" t="n">
        <v>505</v>
      </c>
      <c r="M2625" t="n">
        <v>1.22</v>
      </c>
      <c r="N2625" t="n">
        <v>33.3</v>
      </c>
      <c r="O2625" t="s">
        <v>347</v>
      </c>
      <c r="P2625" t="s">
        <v>275</v>
      </c>
      <c r="Q2625" t="s">
        <v>275</v>
      </c>
      <c r="R2625" t="s">
        <v>255</v>
      </c>
      <c r="S2625" t="s">
        <v>251</v>
      </c>
      <c r="T2625" t="n">
        <v>5</v>
      </c>
    </row>
    <row r="2626" spans="1:20">
      <c r="A2626" s="1" t="n">
        <v>39478</v>
      </c>
      <c r="B2626" t="s">
        <v>347</v>
      </c>
      <c r="C2626" t="n">
        <v>2</v>
      </c>
      <c r="D2626" t="n">
        <v>20</v>
      </c>
      <c r="E2626" t="s">
        <v>249</v>
      </c>
      <c r="F2626" t="n">
        <v>3201</v>
      </c>
      <c r="G2626" t="s">
        <v>250</v>
      </c>
      <c r="H2626" t="s">
        <v>251</v>
      </c>
      <c r="I2626" t="n">
        <v>5</v>
      </c>
      <c r="J2626" t="n">
        <v>785</v>
      </c>
      <c r="K2626" t="s">
        <v>281</v>
      </c>
      <c r="L2626" t="n">
        <v>503</v>
      </c>
      <c r="M2626" t="n">
        <v>1.09</v>
      </c>
      <c r="N2626" t="n">
        <v>39.1</v>
      </c>
      <c r="O2626" t="s">
        <v>347</v>
      </c>
      <c r="P2626" t="s">
        <v>275</v>
      </c>
      <c r="Q2626" t="s">
        <v>275</v>
      </c>
      <c r="R2626" t="s">
        <v>255</v>
      </c>
      <c r="S2626" t="s">
        <v>251</v>
      </c>
      <c r="T2626" t="n">
        <v>5</v>
      </c>
    </row>
    <row r="2627" spans="1:20">
      <c r="A2627" s="1" t="n">
        <v>39478</v>
      </c>
      <c r="B2627" t="s">
        <v>347</v>
      </c>
      <c r="C2627" t="n">
        <v>3</v>
      </c>
      <c r="D2627" t="n">
        <v>20</v>
      </c>
      <c r="E2627" t="s">
        <v>249</v>
      </c>
      <c r="F2627" t="n">
        <v>3201</v>
      </c>
      <c r="G2627" t="s">
        <v>250</v>
      </c>
      <c r="H2627" t="s">
        <v>251</v>
      </c>
      <c r="I2627" t="n">
        <v>5</v>
      </c>
      <c r="J2627" t="n">
        <v>232</v>
      </c>
      <c r="K2627" t="s">
        <v>288</v>
      </c>
      <c r="L2627" t="n">
        <v>356</v>
      </c>
      <c r="M2627" t="n">
        <v>0.08</v>
      </c>
      <c r="N2627" t="n">
        <v>37.8</v>
      </c>
      <c r="O2627" t="s">
        <v>347</v>
      </c>
      <c r="P2627" t="s">
        <v>275</v>
      </c>
      <c r="Q2627" t="s">
        <v>275</v>
      </c>
      <c r="R2627" t="s">
        <v>255</v>
      </c>
      <c r="S2627" t="s">
        <v>251</v>
      </c>
      <c r="T2627" t="n">
        <v>5</v>
      </c>
    </row>
    <row r="2628" spans="1:20">
      <c r="A2628" s="1" t="n">
        <v>39478</v>
      </c>
      <c r="B2628" t="s">
        <v>347</v>
      </c>
      <c r="C2628" t="n">
        <v>4</v>
      </c>
      <c r="D2628" t="n">
        <v>20</v>
      </c>
      <c r="E2628" t="s">
        <v>249</v>
      </c>
      <c r="F2628" t="n">
        <v>3201</v>
      </c>
      <c r="G2628" t="s">
        <v>250</v>
      </c>
      <c r="H2628" t="s">
        <v>251</v>
      </c>
      <c r="I2628" t="n">
        <v>5</v>
      </c>
      <c r="J2628" t="n">
        <v>550</v>
      </c>
      <c r="K2628" t="s">
        <v>369</v>
      </c>
      <c r="L2628" t="n">
        <v>323</v>
      </c>
      <c r="M2628" t="n">
        <v>0.14</v>
      </c>
      <c r="N2628" t="n">
        <v>36.4</v>
      </c>
      <c r="O2628" t="s">
        <v>347</v>
      </c>
      <c r="P2628" t="s">
        <v>275</v>
      </c>
      <c r="Q2628" t="s">
        <v>275</v>
      </c>
      <c r="R2628" t="s">
        <v>255</v>
      </c>
      <c r="S2628" t="s">
        <v>251</v>
      </c>
      <c r="T2628" t="n">
        <v>5</v>
      </c>
    </row>
    <row r="2629" spans="1:20">
      <c r="A2629" s="1" t="n">
        <v>39478</v>
      </c>
      <c r="B2629" t="s">
        <v>347</v>
      </c>
      <c r="C2629" t="n">
        <v>5</v>
      </c>
      <c r="D2629" t="n">
        <v>20</v>
      </c>
      <c r="E2629" t="s">
        <v>249</v>
      </c>
      <c r="F2629" t="n">
        <v>3201</v>
      </c>
      <c r="G2629" t="s">
        <v>250</v>
      </c>
      <c r="H2629" t="s">
        <v>251</v>
      </c>
      <c r="I2629" t="n">
        <v>5</v>
      </c>
      <c r="J2629" t="n">
        <v>458</v>
      </c>
      <c r="K2629" t="s">
        <v>252</v>
      </c>
      <c r="L2629" t="n">
        <v>313</v>
      </c>
      <c r="M2629" t="n">
        <v>0.23</v>
      </c>
      <c r="N2629" t="n">
        <v>20.1</v>
      </c>
      <c r="O2629" t="s">
        <v>347</v>
      </c>
      <c r="P2629" t="s">
        <v>275</v>
      </c>
      <c r="Q2629" t="s">
        <v>275</v>
      </c>
      <c r="R2629" t="s">
        <v>255</v>
      </c>
      <c r="S2629" t="s">
        <v>251</v>
      </c>
      <c r="T2629" t="n">
        <v>5</v>
      </c>
    </row>
    <row r="2630" spans="1:20">
      <c r="A2630" s="1" t="n">
        <v>39478</v>
      </c>
      <c r="B2630" t="s">
        <v>347</v>
      </c>
      <c r="C2630" t="n">
        <v>8</v>
      </c>
      <c r="D2630" t="n">
        <v>20</v>
      </c>
      <c r="E2630" t="s">
        <v>249</v>
      </c>
      <c r="F2630" t="n">
        <v>3201</v>
      </c>
      <c r="G2630" t="s">
        <v>250</v>
      </c>
      <c r="H2630" t="s">
        <v>251</v>
      </c>
      <c r="I2630" t="n">
        <v>5</v>
      </c>
      <c r="J2630" t="n">
        <v>280</v>
      </c>
      <c r="K2630" t="s">
        <v>273</v>
      </c>
      <c r="L2630" t="n">
        <v>104</v>
      </c>
      <c r="M2630" t="n">
        <v>0.27</v>
      </c>
      <c r="N2630" t="n">
        <v>16</v>
      </c>
      <c r="O2630" t="s">
        <v>347</v>
      </c>
      <c r="P2630" t="s">
        <v>275</v>
      </c>
      <c r="Q2630" t="s">
        <v>275</v>
      </c>
      <c r="R2630" t="s">
        <v>255</v>
      </c>
      <c r="S2630" t="s">
        <v>251</v>
      </c>
      <c r="T2630" t="n">
        <v>5</v>
      </c>
    </row>
    <row r="2631" spans="1:20">
      <c r="A2631" s="1" t="n">
        <v>39478</v>
      </c>
      <c r="B2631" t="s">
        <v>387</v>
      </c>
      <c r="C2631" t="n">
        <v>22</v>
      </c>
      <c r="D2631" t="n">
        <v>215</v>
      </c>
      <c r="E2631" t="s">
        <v>256</v>
      </c>
      <c r="F2631" t="n">
        <v>3201</v>
      </c>
      <c r="G2631" t="s">
        <v>250</v>
      </c>
      <c r="H2631" t="s">
        <v>251</v>
      </c>
      <c r="I2631" t="n">
        <v>5</v>
      </c>
      <c r="J2631" t="n">
        <v>515</v>
      </c>
      <c r="K2631" t="s">
        <v>361</v>
      </c>
      <c r="L2631" t="n">
        <v>25</v>
      </c>
      <c r="M2631" t="n">
        <v>0</v>
      </c>
      <c r="N2631" t="n">
        <v>0</v>
      </c>
    </row>
    <row r="2632" spans="1:20">
      <c r="A2632" s="1" t="n">
        <v>39507</v>
      </c>
      <c r="B2632" t="s">
        <v>345</v>
      </c>
      <c r="C2632" t="n">
        <v>164</v>
      </c>
      <c r="D2632" t="n">
        <v>20</v>
      </c>
      <c r="E2632" t="s">
        <v>249</v>
      </c>
      <c r="F2632" t="n">
        <v>3201</v>
      </c>
      <c r="G2632" t="s">
        <v>250</v>
      </c>
      <c r="H2632" t="s">
        <v>251</v>
      </c>
      <c r="I2632" t="n">
        <v>5</v>
      </c>
      <c r="J2632" t="n">
        <v>280</v>
      </c>
      <c r="K2632" t="s">
        <v>273</v>
      </c>
      <c r="L2632" t="n">
        <v>152</v>
      </c>
      <c r="M2632" t="n">
        <v>0.26</v>
      </c>
      <c r="N2632" t="n">
        <v>16</v>
      </c>
      <c r="O2632" t="s">
        <v>345</v>
      </c>
      <c r="P2632" t="s">
        <v>370</v>
      </c>
      <c r="Q2632" t="s">
        <v>370</v>
      </c>
      <c r="R2632" t="s">
        <v>255</v>
      </c>
      <c r="S2632" t="s">
        <v>251</v>
      </c>
      <c r="T2632" t="n">
        <v>5</v>
      </c>
    </row>
    <row r="2633" spans="1:20">
      <c r="A2633" s="1" t="n">
        <v>39507</v>
      </c>
      <c r="B2633" t="s">
        <v>345</v>
      </c>
      <c r="C2633" t="n">
        <v>220</v>
      </c>
      <c r="D2633" t="n">
        <v>20</v>
      </c>
      <c r="E2633" t="s">
        <v>249</v>
      </c>
      <c r="F2633" t="n">
        <v>3201</v>
      </c>
      <c r="G2633" t="s">
        <v>250</v>
      </c>
      <c r="H2633" t="s">
        <v>251</v>
      </c>
      <c r="I2633" t="n">
        <v>5</v>
      </c>
      <c r="J2633" t="n">
        <v>875</v>
      </c>
      <c r="K2633" t="s">
        <v>327</v>
      </c>
      <c r="L2633" t="n">
        <v>190</v>
      </c>
      <c r="M2633" t="n">
        <v>0.04</v>
      </c>
      <c r="N2633" t="n">
        <v>43.1</v>
      </c>
      <c r="O2633" t="s">
        <v>345</v>
      </c>
      <c r="P2633" t="s">
        <v>370</v>
      </c>
      <c r="Q2633" t="s">
        <v>370</v>
      </c>
      <c r="R2633" t="s">
        <v>255</v>
      </c>
      <c r="S2633" t="s">
        <v>251</v>
      </c>
      <c r="T2633" t="n">
        <v>5</v>
      </c>
    </row>
    <row r="2634" spans="1:20">
      <c r="A2634" s="1" t="n">
        <v>39507</v>
      </c>
      <c r="B2634" t="s">
        <v>345</v>
      </c>
      <c r="C2634" t="n">
        <v>221</v>
      </c>
      <c r="D2634" t="n">
        <v>20</v>
      </c>
      <c r="E2634" t="s">
        <v>249</v>
      </c>
      <c r="F2634" t="n">
        <v>3201</v>
      </c>
      <c r="G2634" t="s">
        <v>250</v>
      </c>
      <c r="H2634" t="s">
        <v>251</v>
      </c>
      <c r="I2634" t="n">
        <v>5</v>
      </c>
      <c r="J2634" t="n">
        <v>875</v>
      </c>
      <c r="K2634" t="s">
        <v>327</v>
      </c>
      <c r="L2634" t="n">
        <v>191</v>
      </c>
      <c r="M2634" t="n">
        <v>0.04</v>
      </c>
      <c r="N2634" t="n">
        <v>43.2</v>
      </c>
      <c r="O2634" t="s">
        <v>345</v>
      </c>
      <c r="P2634" t="s">
        <v>370</v>
      </c>
      <c r="Q2634" t="s">
        <v>370</v>
      </c>
      <c r="R2634" t="s">
        <v>255</v>
      </c>
      <c r="S2634" t="s">
        <v>251</v>
      </c>
      <c r="T2634" t="n">
        <v>5</v>
      </c>
    </row>
    <row r="2635" spans="1:20">
      <c r="A2635" s="1" t="n">
        <v>39507</v>
      </c>
      <c r="B2635" t="s">
        <v>345</v>
      </c>
      <c r="C2635" t="n">
        <v>222</v>
      </c>
      <c r="D2635" t="n">
        <v>20</v>
      </c>
      <c r="E2635" t="s">
        <v>249</v>
      </c>
      <c r="F2635" t="n">
        <v>3201</v>
      </c>
      <c r="G2635" t="s">
        <v>250</v>
      </c>
      <c r="H2635" t="s">
        <v>251</v>
      </c>
      <c r="I2635" t="n">
        <v>5</v>
      </c>
      <c r="J2635" t="n">
        <v>875</v>
      </c>
      <c r="K2635" t="s">
        <v>327</v>
      </c>
      <c r="L2635" t="n">
        <v>220</v>
      </c>
      <c r="M2635" t="n">
        <v>0.04</v>
      </c>
      <c r="N2635" t="n">
        <v>43.5</v>
      </c>
      <c r="O2635" t="s">
        <v>345</v>
      </c>
      <c r="P2635" t="s">
        <v>370</v>
      </c>
      <c r="Q2635" t="s">
        <v>370</v>
      </c>
      <c r="R2635" t="s">
        <v>255</v>
      </c>
      <c r="S2635" t="s">
        <v>251</v>
      </c>
      <c r="T2635" t="n">
        <v>5</v>
      </c>
    </row>
    <row r="2636" spans="1:20">
      <c r="A2636" s="1" t="n">
        <v>39507</v>
      </c>
      <c r="B2636" t="s">
        <v>345</v>
      </c>
      <c r="C2636" t="n">
        <v>223</v>
      </c>
      <c r="D2636" t="n">
        <v>20</v>
      </c>
      <c r="E2636" t="s">
        <v>249</v>
      </c>
      <c r="F2636" t="n">
        <v>3201</v>
      </c>
      <c r="G2636" t="s">
        <v>250</v>
      </c>
      <c r="H2636" t="s">
        <v>251</v>
      </c>
      <c r="I2636" t="n">
        <v>5</v>
      </c>
      <c r="J2636" t="n">
        <v>945</v>
      </c>
      <c r="K2636" t="s">
        <v>304</v>
      </c>
      <c r="L2636" t="n">
        <v>248</v>
      </c>
      <c r="M2636" t="n">
        <v>0.67</v>
      </c>
      <c r="N2636" t="n">
        <v>36.2</v>
      </c>
      <c r="O2636" t="s">
        <v>345</v>
      </c>
      <c r="P2636" t="s">
        <v>370</v>
      </c>
      <c r="Q2636" t="s">
        <v>370</v>
      </c>
      <c r="R2636" t="s">
        <v>255</v>
      </c>
      <c r="S2636" t="s">
        <v>251</v>
      </c>
      <c r="T2636" t="n">
        <v>5</v>
      </c>
    </row>
    <row r="2637" spans="1:20">
      <c r="A2637" s="1" t="n">
        <v>39507</v>
      </c>
      <c r="B2637" t="s">
        <v>345</v>
      </c>
      <c r="C2637" t="n">
        <v>224</v>
      </c>
      <c r="D2637" t="n">
        <v>20</v>
      </c>
      <c r="E2637" t="s">
        <v>249</v>
      </c>
      <c r="F2637" t="n">
        <v>3201</v>
      </c>
      <c r="G2637" t="s">
        <v>250</v>
      </c>
      <c r="H2637" t="s">
        <v>251</v>
      </c>
      <c r="I2637" t="n">
        <v>5</v>
      </c>
      <c r="J2637" t="n">
        <v>945</v>
      </c>
      <c r="K2637" t="s">
        <v>304</v>
      </c>
      <c r="L2637" t="n">
        <v>381</v>
      </c>
      <c r="M2637" t="n">
        <v>0.03</v>
      </c>
      <c r="N2637" t="n">
        <v>40.28</v>
      </c>
      <c r="O2637" t="s">
        <v>345</v>
      </c>
      <c r="P2637" t="s">
        <v>370</v>
      </c>
      <c r="Q2637" t="s">
        <v>370</v>
      </c>
      <c r="R2637" t="s">
        <v>255</v>
      </c>
      <c r="S2637" t="s">
        <v>251</v>
      </c>
      <c r="T2637" t="n">
        <v>5</v>
      </c>
    </row>
    <row r="2638" spans="1:20">
      <c r="A2638" s="1" t="n">
        <v>39507</v>
      </c>
      <c r="B2638" t="s">
        <v>345</v>
      </c>
      <c r="C2638" t="n">
        <v>225</v>
      </c>
      <c r="D2638" t="n">
        <v>20</v>
      </c>
      <c r="E2638" t="s">
        <v>249</v>
      </c>
      <c r="F2638" t="n">
        <v>3201</v>
      </c>
      <c r="G2638" t="s">
        <v>250</v>
      </c>
      <c r="H2638" t="s">
        <v>251</v>
      </c>
      <c r="I2638" t="n">
        <v>5</v>
      </c>
      <c r="J2638" t="n">
        <v>945</v>
      </c>
      <c r="K2638" t="s">
        <v>304</v>
      </c>
      <c r="L2638" t="n">
        <v>469</v>
      </c>
      <c r="M2638" t="n">
        <v>0.08</v>
      </c>
      <c r="N2638" t="n">
        <v>35.8</v>
      </c>
      <c r="O2638" t="s">
        <v>345</v>
      </c>
      <c r="P2638" t="s">
        <v>370</v>
      </c>
      <c r="Q2638" t="s">
        <v>370</v>
      </c>
      <c r="R2638" t="s">
        <v>255</v>
      </c>
      <c r="S2638" t="s">
        <v>251</v>
      </c>
      <c r="T2638" t="n">
        <v>5</v>
      </c>
    </row>
    <row r="2639" spans="1:20">
      <c r="A2639" s="1" t="n">
        <v>39507</v>
      </c>
      <c r="B2639" t="s">
        <v>372</v>
      </c>
      <c r="C2639" t="n">
        <v>1</v>
      </c>
      <c r="D2639" t="n">
        <v>141</v>
      </c>
      <c r="E2639" t="s">
        <v>373</v>
      </c>
      <c r="F2639" t="n">
        <v>3201</v>
      </c>
      <c r="G2639" t="s">
        <v>250</v>
      </c>
      <c r="H2639" t="s">
        <v>251</v>
      </c>
      <c r="I2639" t="n">
        <v>5</v>
      </c>
      <c r="J2639" t="n">
        <v>487</v>
      </c>
      <c r="K2639" t="s">
        <v>386</v>
      </c>
      <c r="L2639" t="n">
        <v>97</v>
      </c>
      <c r="M2639" t="n">
        <v>0</v>
      </c>
      <c r="N2639" t="n">
        <v>0</v>
      </c>
      <c r="O2639" t="s">
        <v>375</v>
      </c>
      <c r="P2639" t="s">
        <v>376</v>
      </c>
      <c r="Q2639" t="s">
        <v>376</v>
      </c>
      <c r="R2639" t="s">
        <v>255</v>
      </c>
      <c r="S2639" t="s">
        <v>251</v>
      </c>
      <c r="T2639" t="n">
        <v>5</v>
      </c>
    </row>
    <row r="2640" spans="1:20">
      <c r="A2640" s="1" t="n">
        <v>39507</v>
      </c>
      <c r="B2640" t="s">
        <v>348</v>
      </c>
      <c r="C2640" t="n">
        <v>1</v>
      </c>
      <c r="D2640" t="n">
        <v>215</v>
      </c>
      <c r="E2640" t="s">
        <v>256</v>
      </c>
      <c r="F2640" t="n">
        <v>3201</v>
      </c>
      <c r="G2640" t="s">
        <v>250</v>
      </c>
      <c r="H2640" t="s">
        <v>251</v>
      </c>
      <c r="I2640" t="n">
        <v>5</v>
      </c>
      <c r="J2640" t="n">
        <v>515</v>
      </c>
      <c r="K2640" t="s">
        <v>361</v>
      </c>
      <c r="L2640" t="n">
        <v>118</v>
      </c>
      <c r="M2640" t="n">
        <v>0</v>
      </c>
      <c r="N2640" t="n">
        <v>0</v>
      </c>
    </row>
    <row r="2641" spans="1:20">
      <c r="A2641" s="1" t="n">
        <v>39507</v>
      </c>
      <c r="B2641" t="s">
        <v>348</v>
      </c>
      <c r="C2641" t="n">
        <v>2</v>
      </c>
      <c r="D2641" t="n">
        <v>215</v>
      </c>
      <c r="E2641" t="s">
        <v>256</v>
      </c>
      <c r="F2641" t="n">
        <v>3201</v>
      </c>
      <c r="G2641" t="s">
        <v>250</v>
      </c>
      <c r="H2641" t="s">
        <v>251</v>
      </c>
      <c r="I2641" t="n">
        <v>5</v>
      </c>
      <c r="J2641" t="n">
        <v>515</v>
      </c>
      <c r="K2641" t="s">
        <v>361</v>
      </c>
      <c r="L2641" t="n">
        <v>164</v>
      </c>
      <c r="M2641" t="n">
        <v>0</v>
      </c>
      <c r="N2641" t="n">
        <v>0</v>
      </c>
    </row>
    <row r="2642" spans="1:20">
      <c r="A2642" s="1" t="n">
        <v>39507</v>
      </c>
      <c r="B2642" t="s">
        <v>348</v>
      </c>
      <c r="C2642" t="n">
        <v>3</v>
      </c>
      <c r="D2642" t="n">
        <v>215</v>
      </c>
      <c r="E2642" t="s">
        <v>256</v>
      </c>
      <c r="F2642" t="n">
        <v>3201</v>
      </c>
      <c r="G2642" t="s">
        <v>250</v>
      </c>
      <c r="H2642" t="s">
        <v>251</v>
      </c>
      <c r="I2642" t="n">
        <v>5</v>
      </c>
      <c r="J2642" t="n">
        <v>280</v>
      </c>
      <c r="K2642" t="s">
        <v>273</v>
      </c>
      <c r="L2642" t="n">
        <v>45</v>
      </c>
      <c r="M2642" t="n">
        <v>0</v>
      </c>
      <c r="N2642" t="n">
        <v>0</v>
      </c>
    </row>
    <row r="2643" spans="1:20">
      <c r="A2643" s="1" t="n">
        <v>39507</v>
      </c>
      <c r="B2643" t="s">
        <v>347</v>
      </c>
      <c r="C2643" t="n">
        <v>11</v>
      </c>
      <c r="D2643" t="n">
        <v>20</v>
      </c>
      <c r="E2643" t="s">
        <v>249</v>
      </c>
      <c r="F2643" t="n">
        <v>3201</v>
      </c>
      <c r="G2643" t="s">
        <v>250</v>
      </c>
      <c r="H2643" t="s">
        <v>251</v>
      </c>
      <c r="I2643" t="n">
        <v>5</v>
      </c>
      <c r="J2643" t="n">
        <v>280</v>
      </c>
      <c r="K2643" t="s">
        <v>273</v>
      </c>
      <c r="L2643" t="n">
        <v>105</v>
      </c>
      <c r="M2643" t="n">
        <v>0.27</v>
      </c>
      <c r="N2643" t="n">
        <v>16.2</v>
      </c>
      <c r="O2643" t="s">
        <v>347</v>
      </c>
      <c r="P2643" t="s">
        <v>275</v>
      </c>
      <c r="Q2643" t="s">
        <v>275</v>
      </c>
      <c r="R2643" t="s">
        <v>255</v>
      </c>
      <c r="S2643" t="s">
        <v>251</v>
      </c>
      <c r="T2643" t="n">
        <v>5</v>
      </c>
    </row>
    <row r="2644" spans="1:20">
      <c r="A2644" s="1" t="n">
        <v>39507</v>
      </c>
      <c r="B2644" t="s">
        <v>347</v>
      </c>
      <c r="C2644" t="n">
        <v>12</v>
      </c>
      <c r="D2644" t="n">
        <v>20</v>
      </c>
      <c r="E2644" t="s">
        <v>249</v>
      </c>
      <c r="F2644" t="n">
        <v>3201</v>
      </c>
      <c r="G2644" t="s">
        <v>250</v>
      </c>
      <c r="H2644" t="s">
        <v>251</v>
      </c>
      <c r="I2644" t="n">
        <v>5</v>
      </c>
      <c r="J2644" t="n">
        <v>550</v>
      </c>
      <c r="K2644" t="s">
        <v>369</v>
      </c>
      <c r="L2644" t="n">
        <v>673</v>
      </c>
      <c r="M2644" t="n">
        <v>0.14</v>
      </c>
      <c r="N2644" t="n">
        <v>36.4</v>
      </c>
      <c r="O2644" t="s">
        <v>347</v>
      </c>
      <c r="P2644" t="s">
        <v>275</v>
      </c>
      <c r="Q2644" t="s">
        <v>275</v>
      </c>
      <c r="R2644" t="s">
        <v>255</v>
      </c>
      <c r="S2644" t="s">
        <v>251</v>
      </c>
      <c r="T2644" t="n">
        <v>5</v>
      </c>
    </row>
    <row r="2645" spans="1:20">
      <c r="A2645" s="1" t="n">
        <v>39507</v>
      </c>
      <c r="B2645" t="s">
        <v>347</v>
      </c>
      <c r="C2645" t="n">
        <v>13</v>
      </c>
      <c r="D2645" t="n">
        <v>20</v>
      </c>
      <c r="E2645" t="s">
        <v>249</v>
      </c>
      <c r="F2645" t="n">
        <v>3201</v>
      </c>
      <c r="G2645" t="s">
        <v>250</v>
      </c>
      <c r="H2645" t="s">
        <v>251</v>
      </c>
      <c r="I2645" t="n">
        <v>5</v>
      </c>
      <c r="J2645" t="n">
        <v>805</v>
      </c>
      <c r="K2645" t="s">
        <v>317</v>
      </c>
      <c r="L2645" t="n">
        <v>364</v>
      </c>
      <c r="M2645" t="n">
        <v>0.19</v>
      </c>
      <c r="N2645" t="n">
        <v>39.7</v>
      </c>
      <c r="O2645" t="s">
        <v>347</v>
      </c>
      <c r="P2645" t="s">
        <v>275</v>
      </c>
      <c r="Q2645" t="s">
        <v>275</v>
      </c>
      <c r="R2645" t="s">
        <v>255</v>
      </c>
      <c r="S2645" t="s">
        <v>251</v>
      </c>
      <c r="T2645" t="n">
        <v>5</v>
      </c>
    </row>
    <row r="2646" spans="1:20">
      <c r="A2646" s="1" t="n">
        <v>39507</v>
      </c>
      <c r="B2646" t="s">
        <v>347</v>
      </c>
      <c r="C2646" t="n">
        <v>14</v>
      </c>
      <c r="D2646" t="n">
        <v>20</v>
      </c>
      <c r="E2646" t="s">
        <v>249</v>
      </c>
      <c r="F2646" t="n">
        <v>3201</v>
      </c>
      <c r="G2646" t="s">
        <v>250</v>
      </c>
      <c r="H2646" t="s">
        <v>251</v>
      </c>
      <c r="I2646" t="n">
        <v>5</v>
      </c>
      <c r="J2646" t="n">
        <v>785</v>
      </c>
      <c r="K2646" t="s">
        <v>281</v>
      </c>
      <c r="L2646" t="n">
        <v>104</v>
      </c>
      <c r="M2646" t="n">
        <v>2.78</v>
      </c>
      <c r="N2646" t="n">
        <v>28.5</v>
      </c>
      <c r="O2646" t="s">
        <v>347</v>
      </c>
      <c r="P2646" t="s">
        <v>275</v>
      </c>
      <c r="Q2646" t="s">
        <v>275</v>
      </c>
      <c r="R2646" t="s">
        <v>255</v>
      </c>
      <c r="S2646" t="s">
        <v>251</v>
      </c>
      <c r="T2646" t="n">
        <v>5</v>
      </c>
    </row>
    <row r="2647" spans="1:20">
      <c r="A2647" s="1" t="n">
        <v>39507</v>
      </c>
      <c r="B2647" t="s">
        <v>347</v>
      </c>
      <c r="C2647" t="n">
        <v>15</v>
      </c>
      <c r="D2647" t="n">
        <v>20</v>
      </c>
      <c r="E2647" t="s">
        <v>249</v>
      </c>
      <c r="F2647" t="n">
        <v>3201</v>
      </c>
      <c r="G2647" t="s">
        <v>250</v>
      </c>
      <c r="H2647" t="s">
        <v>251</v>
      </c>
      <c r="I2647" t="n">
        <v>5</v>
      </c>
      <c r="J2647" t="n">
        <v>785</v>
      </c>
      <c r="K2647" t="s">
        <v>281</v>
      </c>
      <c r="L2647" t="n">
        <v>604</v>
      </c>
      <c r="M2647" t="n">
        <v>1.13</v>
      </c>
      <c r="N2647" t="n">
        <v>38</v>
      </c>
      <c r="O2647" t="s">
        <v>347</v>
      </c>
      <c r="P2647" t="s">
        <v>275</v>
      </c>
      <c r="Q2647" t="s">
        <v>275</v>
      </c>
      <c r="R2647" t="s">
        <v>255</v>
      </c>
      <c r="S2647" t="s">
        <v>251</v>
      </c>
      <c r="T2647" t="n">
        <v>5</v>
      </c>
    </row>
    <row r="2648" spans="1:20">
      <c r="A2648" s="1" t="n">
        <v>39538</v>
      </c>
      <c r="B2648" t="s">
        <v>345</v>
      </c>
      <c r="C2648" t="n">
        <v>170</v>
      </c>
      <c r="D2648" t="n">
        <v>20</v>
      </c>
      <c r="E2648" t="s">
        <v>249</v>
      </c>
      <c r="F2648" t="n">
        <v>3201</v>
      </c>
      <c r="G2648" t="s">
        <v>250</v>
      </c>
      <c r="H2648" t="s">
        <v>251</v>
      </c>
      <c r="I2648" t="n">
        <v>5</v>
      </c>
      <c r="J2648" t="n">
        <v>280</v>
      </c>
      <c r="K2648" t="s">
        <v>273</v>
      </c>
      <c r="L2648" t="n">
        <v>113</v>
      </c>
      <c r="M2648" t="n">
        <v>0.26</v>
      </c>
      <c r="N2648" t="n">
        <v>24.9</v>
      </c>
      <c r="O2648" t="s">
        <v>345</v>
      </c>
      <c r="P2648" t="s">
        <v>370</v>
      </c>
      <c r="Q2648" t="s">
        <v>370</v>
      </c>
      <c r="R2648" t="s">
        <v>255</v>
      </c>
      <c r="S2648" t="s">
        <v>251</v>
      </c>
      <c r="T2648" t="n">
        <v>5</v>
      </c>
    </row>
    <row r="2649" spans="1:20">
      <c r="A2649" s="1" t="n">
        <v>39538</v>
      </c>
      <c r="B2649" t="s">
        <v>345</v>
      </c>
      <c r="C2649" t="n">
        <v>171</v>
      </c>
      <c r="D2649" t="n">
        <v>20</v>
      </c>
      <c r="E2649" t="s">
        <v>249</v>
      </c>
      <c r="F2649" t="n">
        <v>3201</v>
      </c>
      <c r="G2649" t="s">
        <v>250</v>
      </c>
      <c r="H2649" t="s">
        <v>251</v>
      </c>
      <c r="I2649" t="n">
        <v>5</v>
      </c>
      <c r="J2649" t="n">
        <v>280</v>
      </c>
      <c r="K2649" t="s">
        <v>273</v>
      </c>
      <c r="L2649" t="n">
        <v>259</v>
      </c>
      <c r="M2649" t="n">
        <v>0.06</v>
      </c>
      <c r="N2649" t="n">
        <v>39.5</v>
      </c>
      <c r="O2649" t="s">
        <v>345</v>
      </c>
      <c r="P2649" t="s">
        <v>370</v>
      </c>
      <c r="Q2649" t="s">
        <v>370</v>
      </c>
      <c r="R2649" t="s">
        <v>255</v>
      </c>
      <c r="S2649" t="s">
        <v>251</v>
      </c>
      <c r="T2649" t="n">
        <v>5</v>
      </c>
    </row>
    <row r="2650" spans="1:20">
      <c r="A2650" s="1" t="n">
        <v>39538</v>
      </c>
      <c r="B2650" t="s">
        <v>345</v>
      </c>
      <c r="C2650" t="n">
        <v>224</v>
      </c>
      <c r="D2650" t="n">
        <v>20</v>
      </c>
      <c r="E2650" t="s">
        <v>249</v>
      </c>
      <c r="F2650" t="n">
        <v>3201</v>
      </c>
      <c r="G2650" t="s">
        <v>250</v>
      </c>
      <c r="H2650" t="s">
        <v>251</v>
      </c>
      <c r="I2650" t="n">
        <v>5</v>
      </c>
      <c r="J2650" t="n">
        <v>875</v>
      </c>
      <c r="K2650" t="s">
        <v>327</v>
      </c>
      <c r="L2650" t="n">
        <v>209</v>
      </c>
      <c r="M2650" t="n">
        <v>0.04</v>
      </c>
      <c r="N2650" t="n">
        <v>43.1</v>
      </c>
      <c r="O2650" t="s">
        <v>345</v>
      </c>
      <c r="P2650" t="s">
        <v>370</v>
      </c>
      <c r="Q2650" t="s">
        <v>370</v>
      </c>
      <c r="R2650" t="s">
        <v>255</v>
      </c>
      <c r="S2650" t="s">
        <v>251</v>
      </c>
      <c r="T2650" t="n">
        <v>5</v>
      </c>
    </row>
    <row r="2651" spans="1:20">
      <c r="A2651" s="1" t="n">
        <v>39538</v>
      </c>
      <c r="B2651" t="s">
        <v>345</v>
      </c>
      <c r="C2651" t="n">
        <v>225</v>
      </c>
      <c r="D2651" t="n">
        <v>20</v>
      </c>
      <c r="E2651" t="s">
        <v>249</v>
      </c>
      <c r="F2651" t="n">
        <v>3201</v>
      </c>
      <c r="G2651" t="s">
        <v>250</v>
      </c>
      <c r="H2651" t="s">
        <v>251</v>
      </c>
      <c r="I2651" t="n">
        <v>5</v>
      </c>
      <c r="J2651" t="n">
        <v>875</v>
      </c>
      <c r="K2651" t="s">
        <v>327</v>
      </c>
      <c r="L2651" t="n">
        <v>247</v>
      </c>
      <c r="M2651" t="n">
        <v>0.04</v>
      </c>
      <c r="N2651" t="n">
        <v>43.5</v>
      </c>
      <c r="O2651" t="s">
        <v>345</v>
      </c>
      <c r="P2651" t="s">
        <v>370</v>
      </c>
      <c r="Q2651" t="s">
        <v>370</v>
      </c>
      <c r="R2651" t="s">
        <v>255</v>
      </c>
      <c r="S2651" t="s">
        <v>251</v>
      </c>
      <c r="T2651" t="n">
        <v>5</v>
      </c>
    </row>
    <row r="2652" spans="1:20">
      <c r="A2652" s="1" t="n">
        <v>39538</v>
      </c>
      <c r="B2652" t="s">
        <v>345</v>
      </c>
      <c r="C2652" t="n">
        <v>228</v>
      </c>
      <c r="D2652" t="n">
        <v>20</v>
      </c>
      <c r="E2652" t="s">
        <v>249</v>
      </c>
      <c r="F2652" t="n">
        <v>3201</v>
      </c>
      <c r="G2652" t="s">
        <v>250</v>
      </c>
      <c r="H2652" t="s">
        <v>251</v>
      </c>
      <c r="I2652" t="n">
        <v>5</v>
      </c>
      <c r="J2652" t="n">
        <v>945</v>
      </c>
      <c r="K2652" t="s">
        <v>304</v>
      </c>
      <c r="L2652" t="n">
        <v>199</v>
      </c>
      <c r="M2652" t="n">
        <v>0.67</v>
      </c>
      <c r="N2652" t="n">
        <v>36.2</v>
      </c>
      <c r="O2652" t="s">
        <v>345</v>
      </c>
      <c r="P2652" t="s">
        <v>370</v>
      </c>
      <c r="Q2652" t="s">
        <v>370</v>
      </c>
      <c r="R2652" t="s">
        <v>255</v>
      </c>
      <c r="S2652" t="s">
        <v>251</v>
      </c>
      <c r="T2652" t="n">
        <v>5</v>
      </c>
    </row>
    <row r="2653" spans="1:20">
      <c r="A2653" s="1" t="n">
        <v>39538</v>
      </c>
      <c r="B2653" t="s">
        <v>345</v>
      </c>
      <c r="C2653" t="n">
        <v>229</v>
      </c>
      <c r="D2653" t="n">
        <v>20</v>
      </c>
      <c r="E2653" t="s">
        <v>249</v>
      </c>
      <c r="F2653" t="n">
        <v>3201</v>
      </c>
      <c r="G2653" t="s">
        <v>250</v>
      </c>
      <c r="H2653" t="s">
        <v>251</v>
      </c>
      <c r="I2653" t="n">
        <v>5</v>
      </c>
      <c r="J2653" t="n">
        <v>945</v>
      </c>
      <c r="K2653" t="s">
        <v>304</v>
      </c>
      <c r="L2653" t="n">
        <v>378</v>
      </c>
      <c r="M2653" t="n">
        <v>0.08</v>
      </c>
      <c r="N2653" t="n">
        <v>35.8</v>
      </c>
      <c r="O2653" t="s">
        <v>345</v>
      </c>
      <c r="P2653" t="s">
        <v>370</v>
      </c>
      <c r="Q2653" t="s">
        <v>370</v>
      </c>
      <c r="R2653" t="s">
        <v>255</v>
      </c>
      <c r="S2653" t="s">
        <v>251</v>
      </c>
      <c r="T2653" t="n">
        <v>5</v>
      </c>
    </row>
    <row r="2654" spans="1:20">
      <c r="A2654" s="1" t="n">
        <v>39538</v>
      </c>
      <c r="B2654" t="s">
        <v>345</v>
      </c>
      <c r="C2654" t="n">
        <v>230</v>
      </c>
      <c r="D2654" t="n">
        <v>20</v>
      </c>
      <c r="E2654" t="s">
        <v>249</v>
      </c>
      <c r="F2654" t="n">
        <v>3201</v>
      </c>
      <c r="G2654" t="s">
        <v>250</v>
      </c>
      <c r="H2654" t="s">
        <v>251</v>
      </c>
      <c r="I2654" t="n">
        <v>5</v>
      </c>
      <c r="J2654" t="n">
        <v>945</v>
      </c>
      <c r="K2654" t="s">
        <v>304</v>
      </c>
      <c r="L2654" t="n">
        <v>446</v>
      </c>
      <c r="M2654" t="n">
        <v>0.08</v>
      </c>
      <c r="N2654" t="n">
        <v>35.9</v>
      </c>
      <c r="O2654" t="s">
        <v>345</v>
      </c>
      <c r="P2654" t="s">
        <v>370</v>
      </c>
      <c r="Q2654" t="s">
        <v>370</v>
      </c>
      <c r="R2654" t="s">
        <v>255</v>
      </c>
      <c r="S2654" t="s">
        <v>251</v>
      </c>
      <c r="T2654" t="n">
        <v>5</v>
      </c>
    </row>
    <row r="2655" spans="1:20">
      <c r="A2655" s="1" t="n">
        <v>39538</v>
      </c>
      <c r="B2655" t="s">
        <v>364</v>
      </c>
      <c r="C2655" t="n">
        <v>1</v>
      </c>
      <c r="D2655" t="n">
        <v>231</v>
      </c>
      <c r="E2655" t="s">
        <v>365</v>
      </c>
      <c r="F2655" t="n">
        <v>3202</v>
      </c>
      <c r="G2655" t="s">
        <v>297</v>
      </c>
      <c r="H2655" t="s">
        <v>251</v>
      </c>
      <c r="I2655" t="n">
        <v>5</v>
      </c>
      <c r="J2655" t="n">
        <v>940</v>
      </c>
      <c r="K2655" t="s">
        <v>257</v>
      </c>
      <c r="L2655" t="n">
        <v>21</v>
      </c>
      <c r="M2655" t="n">
        <v>0</v>
      </c>
      <c r="N2655" t="n">
        <v>0</v>
      </c>
    </row>
    <row r="2656" spans="1:20">
      <c r="A2656" s="1" t="n">
        <v>39538</v>
      </c>
      <c r="B2656" t="s">
        <v>364</v>
      </c>
      <c r="C2656" t="n">
        <v>2</v>
      </c>
      <c r="D2656" t="n">
        <v>231</v>
      </c>
      <c r="E2656" t="s">
        <v>365</v>
      </c>
      <c r="F2656" t="n">
        <v>3203</v>
      </c>
      <c r="G2656" t="s">
        <v>366</v>
      </c>
      <c r="H2656" t="s">
        <v>251</v>
      </c>
      <c r="I2656" t="n">
        <v>5</v>
      </c>
      <c r="J2656" t="n">
        <v>940</v>
      </c>
      <c r="K2656" t="s">
        <v>257</v>
      </c>
      <c r="L2656" t="n">
        <v>13</v>
      </c>
      <c r="M2656" t="n">
        <v>0</v>
      </c>
      <c r="N2656" t="n">
        <v>0</v>
      </c>
    </row>
    <row r="2657" spans="1:20">
      <c r="A2657" s="1" t="n">
        <v>39538</v>
      </c>
      <c r="B2657" t="s">
        <v>364</v>
      </c>
      <c r="C2657" t="n">
        <v>3</v>
      </c>
      <c r="D2657" t="n">
        <v>231</v>
      </c>
      <c r="E2657" t="s">
        <v>365</v>
      </c>
      <c r="F2657" t="n">
        <v>3204</v>
      </c>
      <c r="G2657" t="s">
        <v>367</v>
      </c>
      <c r="H2657" t="s">
        <v>251</v>
      </c>
      <c r="I2657" t="n">
        <v>5</v>
      </c>
      <c r="J2657" t="n">
        <v>940</v>
      </c>
      <c r="K2657" t="s">
        <v>257</v>
      </c>
      <c r="L2657" t="n">
        <v>10</v>
      </c>
      <c r="M2657" t="n">
        <v>0</v>
      </c>
      <c r="N2657" t="n">
        <v>0</v>
      </c>
    </row>
    <row r="2658" spans="1:20">
      <c r="A2658" s="1" t="n">
        <v>39538</v>
      </c>
      <c r="B2658" t="s">
        <v>348</v>
      </c>
      <c r="C2658" t="n">
        <v>1</v>
      </c>
      <c r="D2658" t="n">
        <v>215</v>
      </c>
      <c r="E2658" t="s">
        <v>256</v>
      </c>
      <c r="F2658" t="n">
        <v>3201</v>
      </c>
      <c r="G2658" t="s">
        <v>250</v>
      </c>
      <c r="H2658" t="s">
        <v>251</v>
      </c>
      <c r="I2658" t="n">
        <v>5</v>
      </c>
      <c r="J2658" t="n">
        <v>515</v>
      </c>
      <c r="K2658" t="s">
        <v>361</v>
      </c>
      <c r="L2658" t="n">
        <v>136</v>
      </c>
      <c r="M2658" t="n">
        <v>0</v>
      </c>
      <c r="N2658" t="n">
        <v>0</v>
      </c>
    </row>
    <row r="2659" spans="1:20">
      <c r="A2659" s="1" t="n">
        <v>39538</v>
      </c>
      <c r="B2659" t="s">
        <v>348</v>
      </c>
      <c r="C2659" t="n">
        <v>2</v>
      </c>
      <c r="D2659" t="n">
        <v>215</v>
      </c>
      <c r="E2659" t="s">
        <v>256</v>
      </c>
      <c r="F2659" t="n">
        <v>3201</v>
      </c>
      <c r="G2659" t="s">
        <v>250</v>
      </c>
      <c r="H2659" t="s">
        <v>251</v>
      </c>
      <c r="I2659" t="n">
        <v>5</v>
      </c>
      <c r="J2659" t="n">
        <v>515</v>
      </c>
      <c r="K2659" t="s">
        <v>361</v>
      </c>
      <c r="L2659" t="n">
        <v>328</v>
      </c>
      <c r="M2659" t="n">
        <v>0</v>
      </c>
      <c r="N2659" t="n">
        <v>0</v>
      </c>
    </row>
    <row r="2660" spans="1:20">
      <c r="A2660" s="1" t="n">
        <v>39538</v>
      </c>
      <c r="B2660" t="s">
        <v>397</v>
      </c>
      <c r="C2660" t="n">
        <v>14</v>
      </c>
      <c r="D2660" t="n">
        <v>141</v>
      </c>
      <c r="E2660" t="s">
        <v>373</v>
      </c>
      <c r="F2660" t="n">
        <v>3201</v>
      </c>
      <c r="G2660" t="s">
        <v>250</v>
      </c>
      <c r="H2660" t="s">
        <v>251</v>
      </c>
      <c r="I2660" t="n">
        <v>5</v>
      </c>
      <c r="J2660" t="n">
        <v>487</v>
      </c>
      <c r="K2660" t="s">
        <v>386</v>
      </c>
      <c r="L2660" t="n">
        <v>95</v>
      </c>
      <c r="M2660" t="n">
        <v>0</v>
      </c>
      <c r="N2660" t="n">
        <v>0</v>
      </c>
      <c r="O2660" t="s">
        <v>375</v>
      </c>
      <c r="P2660" t="s">
        <v>376</v>
      </c>
      <c r="Q2660" t="s">
        <v>376</v>
      </c>
      <c r="R2660" t="s">
        <v>255</v>
      </c>
      <c r="S2660" t="s">
        <v>251</v>
      </c>
      <c r="T2660" t="n">
        <v>5</v>
      </c>
    </row>
    <row r="2661" spans="1:20">
      <c r="A2661" s="1" t="n">
        <v>39538</v>
      </c>
      <c r="B2661" t="s">
        <v>347</v>
      </c>
      <c r="C2661" t="n">
        <v>7</v>
      </c>
      <c r="D2661" t="n">
        <v>20</v>
      </c>
      <c r="E2661" t="s">
        <v>249</v>
      </c>
      <c r="F2661" t="n">
        <v>3201</v>
      </c>
      <c r="G2661" t="s">
        <v>250</v>
      </c>
      <c r="H2661" t="s">
        <v>251</v>
      </c>
      <c r="I2661" t="n">
        <v>5</v>
      </c>
      <c r="J2661" t="n">
        <v>160</v>
      </c>
      <c r="K2661" t="s">
        <v>280</v>
      </c>
      <c r="L2661" t="n">
        <v>192</v>
      </c>
      <c r="M2661" t="n">
        <v>0.13</v>
      </c>
      <c r="N2661" t="n">
        <v>23.2</v>
      </c>
      <c r="O2661" t="s">
        <v>347</v>
      </c>
      <c r="P2661" t="s">
        <v>275</v>
      </c>
      <c r="Q2661" t="s">
        <v>275</v>
      </c>
      <c r="R2661" t="s">
        <v>255</v>
      </c>
      <c r="S2661" t="s">
        <v>251</v>
      </c>
      <c r="T2661" t="n">
        <v>5</v>
      </c>
    </row>
    <row r="2662" spans="1:20">
      <c r="A2662" s="1" t="n">
        <v>39538</v>
      </c>
      <c r="B2662" t="s">
        <v>347</v>
      </c>
      <c r="C2662" t="n">
        <v>8</v>
      </c>
      <c r="D2662" t="n">
        <v>20</v>
      </c>
      <c r="E2662" t="s">
        <v>249</v>
      </c>
      <c r="F2662" t="n">
        <v>3201</v>
      </c>
      <c r="G2662" t="s">
        <v>250</v>
      </c>
      <c r="H2662" t="s">
        <v>251</v>
      </c>
      <c r="I2662" t="n">
        <v>5</v>
      </c>
      <c r="J2662" t="n">
        <v>458</v>
      </c>
      <c r="K2662" t="s">
        <v>252</v>
      </c>
      <c r="L2662" t="n">
        <v>550</v>
      </c>
      <c r="M2662" t="n">
        <v>0.23</v>
      </c>
      <c r="N2662" t="n">
        <v>20.4</v>
      </c>
      <c r="O2662" t="s">
        <v>347</v>
      </c>
      <c r="P2662" t="s">
        <v>275</v>
      </c>
      <c r="Q2662" t="s">
        <v>275</v>
      </c>
      <c r="R2662" t="s">
        <v>255</v>
      </c>
      <c r="S2662" t="s">
        <v>251</v>
      </c>
      <c r="T2662" t="n">
        <v>5</v>
      </c>
    </row>
    <row r="2663" spans="1:20">
      <c r="A2663" s="1" t="n">
        <v>39538</v>
      </c>
      <c r="B2663" t="s">
        <v>347</v>
      </c>
      <c r="C2663" t="n">
        <v>9</v>
      </c>
      <c r="D2663" t="n">
        <v>20</v>
      </c>
      <c r="E2663" t="s">
        <v>249</v>
      </c>
      <c r="F2663" t="n">
        <v>3201</v>
      </c>
      <c r="G2663" t="s">
        <v>250</v>
      </c>
      <c r="H2663" t="s">
        <v>251</v>
      </c>
      <c r="I2663" t="n">
        <v>5</v>
      </c>
      <c r="J2663" t="n">
        <v>785</v>
      </c>
      <c r="K2663" t="s">
        <v>281</v>
      </c>
      <c r="L2663" t="n">
        <v>728</v>
      </c>
      <c r="M2663" t="n">
        <v>1.1</v>
      </c>
      <c r="N2663" t="n">
        <v>39.2</v>
      </c>
      <c r="O2663" t="s">
        <v>347</v>
      </c>
      <c r="P2663" t="s">
        <v>275</v>
      </c>
      <c r="Q2663" t="s">
        <v>275</v>
      </c>
      <c r="R2663" t="s">
        <v>255</v>
      </c>
      <c r="S2663" t="s">
        <v>251</v>
      </c>
      <c r="T2663" t="n">
        <v>5</v>
      </c>
    </row>
    <row r="2664" spans="1:20">
      <c r="A2664" s="1" t="n">
        <v>39538</v>
      </c>
      <c r="B2664" t="s">
        <v>387</v>
      </c>
      <c r="C2664" t="n">
        <v>1</v>
      </c>
      <c r="D2664" t="n">
        <v>466</v>
      </c>
      <c r="E2664" t="s">
        <v>398</v>
      </c>
      <c r="F2664" t="n">
        <v>3201</v>
      </c>
      <c r="G2664" t="s">
        <v>250</v>
      </c>
      <c r="H2664" t="s">
        <v>251</v>
      </c>
      <c r="I2664" t="n">
        <v>5</v>
      </c>
      <c r="J2664" t="n">
        <v>515</v>
      </c>
      <c r="K2664" t="s">
        <v>361</v>
      </c>
      <c r="L2664" t="n">
        <v>35</v>
      </c>
      <c r="M2664" t="n">
        <v>0</v>
      </c>
      <c r="N2664" t="n">
        <v>0</v>
      </c>
    </row>
    <row r="2665" spans="1:20">
      <c r="A2665" s="1" t="n">
        <v>39568</v>
      </c>
      <c r="B2665" t="s">
        <v>345</v>
      </c>
      <c r="C2665" t="n">
        <v>152</v>
      </c>
      <c r="D2665" t="n">
        <v>20</v>
      </c>
      <c r="E2665" t="s">
        <v>249</v>
      </c>
      <c r="F2665" t="n">
        <v>3201</v>
      </c>
      <c r="G2665" t="s">
        <v>250</v>
      </c>
      <c r="H2665" t="s">
        <v>251</v>
      </c>
      <c r="I2665" t="n">
        <v>5</v>
      </c>
      <c r="J2665" t="n">
        <v>280</v>
      </c>
      <c r="K2665" t="s">
        <v>273</v>
      </c>
      <c r="L2665" t="n">
        <v>253</v>
      </c>
      <c r="M2665" t="n">
        <v>0.25</v>
      </c>
      <c r="N2665" t="n">
        <v>25</v>
      </c>
      <c r="O2665" t="s">
        <v>345</v>
      </c>
      <c r="P2665" t="s">
        <v>370</v>
      </c>
      <c r="Q2665" t="s">
        <v>370</v>
      </c>
      <c r="R2665" t="s">
        <v>255</v>
      </c>
      <c r="S2665" t="s">
        <v>251</v>
      </c>
      <c r="T2665" t="n">
        <v>5</v>
      </c>
    </row>
    <row r="2666" spans="1:20">
      <c r="A2666" s="1" t="n">
        <v>39568</v>
      </c>
      <c r="B2666" t="s">
        <v>345</v>
      </c>
      <c r="C2666" t="n">
        <v>197</v>
      </c>
      <c r="D2666" t="n">
        <v>20</v>
      </c>
      <c r="E2666" t="s">
        <v>249</v>
      </c>
      <c r="F2666" t="n">
        <v>3201</v>
      </c>
      <c r="G2666" t="s">
        <v>250</v>
      </c>
      <c r="H2666" t="s">
        <v>251</v>
      </c>
      <c r="I2666" t="n">
        <v>5</v>
      </c>
      <c r="J2666" t="n">
        <v>875</v>
      </c>
      <c r="K2666" t="s">
        <v>327</v>
      </c>
      <c r="L2666" t="n">
        <v>147</v>
      </c>
      <c r="M2666" t="n">
        <v>0.04</v>
      </c>
      <c r="N2666" t="n">
        <v>42.8</v>
      </c>
      <c r="O2666" t="s">
        <v>345</v>
      </c>
      <c r="P2666" t="s">
        <v>370</v>
      </c>
      <c r="Q2666" t="s">
        <v>370</v>
      </c>
      <c r="R2666" t="s">
        <v>255</v>
      </c>
      <c r="S2666" t="s">
        <v>251</v>
      </c>
      <c r="T2666" t="n">
        <v>5</v>
      </c>
    </row>
    <row r="2667" spans="1:20">
      <c r="A2667" s="1" t="n">
        <v>39568</v>
      </c>
      <c r="B2667" t="s">
        <v>345</v>
      </c>
      <c r="C2667" t="n">
        <v>199</v>
      </c>
      <c r="D2667" t="n">
        <v>20</v>
      </c>
      <c r="E2667" t="s">
        <v>249</v>
      </c>
      <c r="F2667" t="n">
        <v>3201</v>
      </c>
      <c r="G2667" t="s">
        <v>250</v>
      </c>
      <c r="H2667" t="s">
        <v>251</v>
      </c>
      <c r="I2667" t="n">
        <v>5</v>
      </c>
      <c r="J2667" t="n">
        <v>945</v>
      </c>
      <c r="K2667" t="s">
        <v>304</v>
      </c>
      <c r="L2667" t="n">
        <v>307</v>
      </c>
      <c r="M2667" t="n">
        <v>0.08</v>
      </c>
      <c r="N2667" t="n">
        <v>35.6</v>
      </c>
      <c r="O2667" t="s">
        <v>345</v>
      </c>
      <c r="P2667" t="s">
        <v>370</v>
      </c>
      <c r="Q2667" t="s">
        <v>370</v>
      </c>
      <c r="R2667" t="s">
        <v>255</v>
      </c>
      <c r="S2667" t="s">
        <v>251</v>
      </c>
      <c r="T2667" t="n">
        <v>5</v>
      </c>
    </row>
    <row r="2668" spans="1:20">
      <c r="A2668" s="1" t="n">
        <v>39568</v>
      </c>
      <c r="B2668" t="s">
        <v>364</v>
      </c>
      <c r="C2668" t="n">
        <v>1</v>
      </c>
      <c r="D2668" t="n">
        <v>231</v>
      </c>
      <c r="E2668" t="s">
        <v>365</v>
      </c>
      <c r="F2668" t="n">
        <v>3202</v>
      </c>
      <c r="G2668" t="s">
        <v>297</v>
      </c>
      <c r="H2668" t="s">
        <v>251</v>
      </c>
      <c r="I2668" t="n">
        <v>5</v>
      </c>
      <c r="J2668" t="n">
        <v>940</v>
      </c>
      <c r="K2668" t="s">
        <v>257</v>
      </c>
      <c r="L2668" t="n">
        <v>21</v>
      </c>
      <c r="M2668" t="n">
        <v>0</v>
      </c>
      <c r="N2668" t="n">
        <v>0</v>
      </c>
    </row>
    <row r="2669" spans="1:20">
      <c r="A2669" s="1" t="n">
        <v>39568</v>
      </c>
      <c r="B2669" t="s">
        <v>364</v>
      </c>
      <c r="C2669" t="n">
        <v>2</v>
      </c>
      <c r="D2669" t="n">
        <v>231</v>
      </c>
      <c r="E2669" t="s">
        <v>365</v>
      </c>
      <c r="F2669" t="n">
        <v>3203</v>
      </c>
      <c r="G2669" t="s">
        <v>366</v>
      </c>
      <c r="H2669" t="s">
        <v>251</v>
      </c>
      <c r="I2669" t="n">
        <v>5</v>
      </c>
      <c r="J2669" t="n">
        <v>940</v>
      </c>
      <c r="K2669" t="s">
        <v>257</v>
      </c>
      <c r="L2669" t="n">
        <v>14</v>
      </c>
      <c r="M2669" t="n">
        <v>0</v>
      </c>
      <c r="N2669" t="n">
        <v>0</v>
      </c>
    </row>
    <row r="2670" spans="1:20">
      <c r="A2670" s="1" t="n">
        <v>39568</v>
      </c>
      <c r="B2670" t="s">
        <v>364</v>
      </c>
      <c r="C2670" t="n">
        <v>3</v>
      </c>
      <c r="D2670" t="n">
        <v>231</v>
      </c>
      <c r="E2670" t="s">
        <v>365</v>
      </c>
      <c r="F2670" t="n">
        <v>3204</v>
      </c>
      <c r="G2670" t="s">
        <v>367</v>
      </c>
      <c r="H2670" t="s">
        <v>251</v>
      </c>
      <c r="I2670" t="n">
        <v>5</v>
      </c>
      <c r="J2670" t="n">
        <v>940</v>
      </c>
      <c r="K2670" t="s">
        <v>257</v>
      </c>
      <c r="L2670" t="n">
        <v>11</v>
      </c>
      <c r="M2670" t="n">
        <v>0</v>
      </c>
      <c r="N2670" t="n">
        <v>0</v>
      </c>
    </row>
    <row r="2671" spans="1:20">
      <c r="A2671" s="1" t="n">
        <v>39568</v>
      </c>
      <c r="B2671" t="s">
        <v>348</v>
      </c>
      <c r="C2671" t="n">
        <v>1</v>
      </c>
      <c r="D2671" t="n">
        <v>215</v>
      </c>
      <c r="E2671" t="s">
        <v>256</v>
      </c>
      <c r="F2671" t="n">
        <v>3201</v>
      </c>
      <c r="G2671" t="s">
        <v>250</v>
      </c>
      <c r="H2671" t="s">
        <v>251</v>
      </c>
      <c r="I2671" t="n">
        <v>5</v>
      </c>
      <c r="J2671" t="n">
        <v>515</v>
      </c>
      <c r="K2671" t="s">
        <v>361</v>
      </c>
      <c r="L2671" t="n">
        <v>312</v>
      </c>
      <c r="M2671" t="n">
        <v>0</v>
      </c>
      <c r="N2671" t="n">
        <v>0</v>
      </c>
    </row>
    <row r="2672" spans="1:20">
      <c r="A2672" s="1" t="n">
        <v>39568</v>
      </c>
      <c r="B2672" t="s">
        <v>347</v>
      </c>
      <c r="C2672" t="n">
        <v>5</v>
      </c>
      <c r="D2672" t="n">
        <v>215</v>
      </c>
      <c r="E2672" t="s">
        <v>256</v>
      </c>
      <c r="F2672" t="n">
        <v>3201</v>
      </c>
      <c r="G2672" t="s">
        <v>250</v>
      </c>
      <c r="H2672" t="s">
        <v>251</v>
      </c>
      <c r="I2672" t="n">
        <v>5</v>
      </c>
      <c r="J2672" t="n">
        <v>515</v>
      </c>
      <c r="K2672" t="s">
        <v>361</v>
      </c>
      <c r="L2672" t="n">
        <v>154</v>
      </c>
      <c r="M2672" t="n">
        <v>0</v>
      </c>
      <c r="N2672" t="n">
        <v>0</v>
      </c>
    </row>
    <row r="2673" spans="1:20">
      <c r="A2673" s="1" t="n">
        <v>39568</v>
      </c>
      <c r="B2673" t="s">
        <v>347</v>
      </c>
      <c r="C2673" t="n">
        <v>10</v>
      </c>
      <c r="D2673" t="n">
        <v>20</v>
      </c>
      <c r="E2673" t="s">
        <v>249</v>
      </c>
      <c r="F2673" t="n">
        <v>3201</v>
      </c>
      <c r="G2673" t="s">
        <v>250</v>
      </c>
      <c r="H2673" t="s">
        <v>251</v>
      </c>
      <c r="I2673" t="n">
        <v>5</v>
      </c>
      <c r="J2673" t="n">
        <v>160</v>
      </c>
      <c r="K2673" t="s">
        <v>280</v>
      </c>
      <c r="L2673" t="n">
        <v>482</v>
      </c>
      <c r="M2673" t="n">
        <v>0.03</v>
      </c>
      <c r="N2673" t="n">
        <v>23.2</v>
      </c>
      <c r="O2673" t="s">
        <v>347</v>
      </c>
      <c r="P2673" t="s">
        <v>275</v>
      </c>
      <c r="Q2673" t="s">
        <v>275</v>
      </c>
      <c r="R2673" t="s">
        <v>255</v>
      </c>
      <c r="S2673" t="s">
        <v>251</v>
      </c>
      <c r="T2673" t="n">
        <v>5</v>
      </c>
    </row>
    <row r="2674" spans="1:20">
      <c r="A2674" s="1" t="n">
        <v>39568</v>
      </c>
      <c r="B2674" t="s">
        <v>347</v>
      </c>
      <c r="C2674" t="n">
        <v>11</v>
      </c>
      <c r="D2674" t="n">
        <v>20</v>
      </c>
      <c r="E2674" t="s">
        <v>249</v>
      </c>
      <c r="F2674" t="n">
        <v>3201</v>
      </c>
      <c r="G2674" t="s">
        <v>250</v>
      </c>
      <c r="H2674" t="s">
        <v>251</v>
      </c>
      <c r="I2674" t="n">
        <v>5</v>
      </c>
      <c r="J2674" t="n">
        <v>805</v>
      </c>
      <c r="K2674" t="s">
        <v>317</v>
      </c>
      <c r="L2674" t="n">
        <v>2</v>
      </c>
      <c r="M2674" t="n">
        <v>0.25</v>
      </c>
      <c r="N2674" t="n">
        <v>32.5</v>
      </c>
      <c r="O2674" t="s">
        <v>347</v>
      </c>
      <c r="P2674" t="s">
        <v>275</v>
      </c>
      <c r="Q2674" t="s">
        <v>275</v>
      </c>
      <c r="R2674" t="s">
        <v>255</v>
      </c>
      <c r="S2674" t="s">
        <v>251</v>
      </c>
      <c r="T2674" t="n">
        <v>5</v>
      </c>
    </row>
    <row r="2675" spans="1:20">
      <c r="A2675" s="1" t="n">
        <v>39568</v>
      </c>
      <c r="B2675" t="s">
        <v>347</v>
      </c>
      <c r="C2675" t="n">
        <v>12</v>
      </c>
      <c r="D2675" t="n">
        <v>20</v>
      </c>
      <c r="E2675" t="s">
        <v>249</v>
      </c>
      <c r="F2675" t="n">
        <v>3201</v>
      </c>
      <c r="G2675" t="s">
        <v>250</v>
      </c>
      <c r="H2675" t="s">
        <v>251</v>
      </c>
      <c r="I2675" t="n">
        <v>5</v>
      </c>
      <c r="J2675" t="n">
        <v>805</v>
      </c>
      <c r="K2675" t="s">
        <v>317</v>
      </c>
      <c r="L2675" t="n">
        <v>299</v>
      </c>
      <c r="M2675" t="n">
        <v>0.18</v>
      </c>
      <c r="N2675" t="n">
        <v>39.5</v>
      </c>
      <c r="O2675" t="s">
        <v>347</v>
      </c>
      <c r="P2675" t="s">
        <v>275</v>
      </c>
      <c r="Q2675" t="s">
        <v>275</v>
      </c>
      <c r="R2675" t="s">
        <v>255</v>
      </c>
      <c r="S2675" t="s">
        <v>251</v>
      </c>
      <c r="T2675" t="n">
        <v>5</v>
      </c>
    </row>
    <row r="2676" spans="1:20">
      <c r="A2676" s="1" t="n">
        <v>39568</v>
      </c>
      <c r="B2676" t="s">
        <v>347</v>
      </c>
      <c r="C2676" t="n">
        <v>13</v>
      </c>
      <c r="D2676" t="n">
        <v>20</v>
      </c>
      <c r="E2676" t="s">
        <v>249</v>
      </c>
      <c r="F2676" t="n">
        <v>3201</v>
      </c>
      <c r="G2676" t="s">
        <v>250</v>
      </c>
      <c r="H2676" t="s">
        <v>251</v>
      </c>
      <c r="I2676" t="n">
        <v>5</v>
      </c>
      <c r="J2676" t="n">
        <v>785</v>
      </c>
      <c r="K2676" t="s">
        <v>281</v>
      </c>
      <c r="L2676" t="n">
        <v>446</v>
      </c>
      <c r="M2676" t="n">
        <v>1.09</v>
      </c>
      <c r="N2676" t="n">
        <v>38.8</v>
      </c>
      <c r="O2676" t="s">
        <v>347</v>
      </c>
      <c r="P2676" t="s">
        <v>275</v>
      </c>
      <c r="Q2676" t="s">
        <v>275</v>
      </c>
      <c r="R2676" t="s">
        <v>255</v>
      </c>
      <c r="S2676" t="s">
        <v>251</v>
      </c>
      <c r="T2676" t="n">
        <v>5</v>
      </c>
    </row>
    <row r="2677" spans="1:20">
      <c r="A2677" s="1" t="n">
        <v>39599</v>
      </c>
      <c r="B2677" t="s">
        <v>345</v>
      </c>
      <c r="C2677" t="n">
        <v>202</v>
      </c>
      <c r="D2677" t="n">
        <v>20</v>
      </c>
      <c r="E2677" t="s">
        <v>249</v>
      </c>
      <c r="F2677" t="n">
        <v>3201</v>
      </c>
      <c r="G2677" t="s">
        <v>250</v>
      </c>
      <c r="H2677" t="s">
        <v>251</v>
      </c>
      <c r="I2677" t="n">
        <v>5</v>
      </c>
      <c r="J2677" t="n">
        <v>875</v>
      </c>
      <c r="K2677" t="s">
        <v>327</v>
      </c>
      <c r="L2677" t="n">
        <v>248</v>
      </c>
      <c r="M2677" t="n">
        <v>0.04</v>
      </c>
      <c r="N2677" t="n">
        <v>43.3</v>
      </c>
      <c r="O2677" t="s">
        <v>345</v>
      </c>
      <c r="P2677" t="s">
        <v>370</v>
      </c>
      <c r="Q2677" t="s">
        <v>370</v>
      </c>
      <c r="R2677" t="s">
        <v>255</v>
      </c>
      <c r="S2677" t="s">
        <v>251</v>
      </c>
      <c r="T2677" t="n">
        <v>5</v>
      </c>
    </row>
    <row r="2678" spans="1:20">
      <c r="A2678" s="1" t="n">
        <v>39599</v>
      </c>
      <c r="B2678" t="s">
        <v>345</v>
      </c>
      <c r="C2678" t="n">
        <v>204</v>
      </c>
      <c r="D2678" t="n">
        <v>20</v>
      </c>
      <c r="E2678" t="s">
        <v>249</v>
      </c>
      <c r="F2678" t="n">
        <v>3201</v>
      </c>
      <c r="G2678" t="s">
        <v>250</v>
      </c>
      <c r="H2678" t="s">
        <v>251</v>
      </c>
      <c r="I2678" t="n">
        <v>5</v>
      </c>
      <c r="J2678" t="n">
        <v>945</v>
      </c>
      <c r="K2678" t="s">
        <v>304</v>
      </c>
      <c r="L2678" t="n">
        <v>441</v>
      </c>
      <c r="M2678" t="n">
        <v>0.08</v>
      </c>
      <c r="N2678" t="n">
        <v>36</v>
      </c>
      <c r="O2678" t="s">
        <v>345</v>
      </c>
      <c r="P2678" t="s">
        <v>370</v>
      </c>
      <c r="Q2678" t="s">
        <v>370</v>
      </c>
      <c r="R2678" t="s">
        <v>255</v>
      </c>
      <c r="S2678" t="s">
        <v>251</v>
      </c>
      <c r="T2678" t="n">
        <v>5</v>
      </c>
    </row>
    <row r="2679" spans="1:20">
      <c r="A2679" s="1" t="n">
        <v>39599</v>
      </c>
      <c r="B2679" t="s">
        <v>364</v>
      </c>
      <c r="C2679" t="n">
        <v>1</v>
      </c>
      <c r="D2679" t="n">
        <v>231</v>
      </c>
      <c r="E2679" t="s">
        <v>365</v>
      </c>
      <c r="F2679" t="n">
        <v>3202</v>
      </c>
      <c r="G2679" t="s">
        <v>297</v>
      </c>
      <c r="H2679" t="s">
        <v>251</v>
      </c>
      <c r="I2679" t="n">
        <v>5</v>
      </c>
      <c r="J2679" t="n">
        <v>670</v>
      </c>
      <c r="K2679" t="s">
        <v>359</v>
      </c>
      <c r="L2679" t="n">
        <v>20</v>
      </c>
      <c r="M2679" t="n">
        <v>0</v>
      </c>
      <c r="N2679" t="n">
        <v>0</v>
      </c>
    </row>
    <row r="2680" spans="1:20">
      <c r="A2680" s="1" t="n">
        <v>39599</v>
      </c>
      <c r="B2680" t="s">
        <v>364</v>
      </c>
      <c r="C2680" t="n">
        <v>2</v>
      </c>
      <c r="D2680" t="n">
        <v>231</v>
      </c>
      <c r="E2680" t="s">
        <v>365</v>
      </c>
      <c r="F2680" t="n">
        <v>3203</v>
      </c>
      <c r="G2680" t="s">
        <v>366</v>
      </c>
      <c r="H2680" t="s">
        <v>251</v>
      </c>
      <c r="I2680" t="n">
        <v>5</v>
      </c>
      <c r="J2680" t="n">
        <v>670</v>
      </c>
      <c r="K2680" t="s">
        <v>359</v>
      </c>
      <c r="L2680" t="n">
        <v>14</v>
      </c>
      <c r="M2680" t="n">
        <v>0</v>
      </c>
      <c r="N2680" t="n">
        <v>0</v>
      </c>
    </row>
    <row r="2681" spans="1:20">
      <c r="A2681" s="1" t="n">
        <v>39599</v>
      </c>
      <c r="B2681" t="s">
        <v>364</v>
      </c>
      <c r="C2681" t="n">
        <v>3</v>
      </c>
      <c r="D2681" t="n">
        <v>231</v>
      </c>
      <c r="E2681" t="s">
        <v>365</v>
      </c>
      <c r="F2681" t="n">
        <v>3204</v>
      </c>
      <c r="G2681" t="s">
        <v>367</v>
      </c>
      <c r="H2681" t="s">
        <v>251</v>
      </c>
      <c r="I2681" t="n">
        <v>5</v>
      </c>
      <c r="J2681" t="n">
        <v>670</v>
      </c>
      <c r="K2681" t="s">
        <v>359</v>
      </c>
      <c r="L2681" t="n">
        <v>11</v>
      </c>
      <c r="M2681" t="n">
        <v>0</v>
      </c>
      <c r="N2681" t="n">
        <v>0</v>
      </c>
    </row>
    <row r="2682" spans="1:20">
      <c r="A2682" s="1" t="n">
        <v>39599</v>
      </c>
      <c r="B2682" t="s">
        <v>348</v>
      </c>
      <c r="C2682" t="n">
        <v>1</v>
      </c>
      <c r="D2682" t="n">
        <v>215</v>
      </c>
      <c r="E2682" t="s">
        <v>256</v>
      </c>
      <c r="F2682" t="n">
        <v>3201</v>
      </c>
      <c r="G2682" t="s">
        <v>250</v>
      </c>
      <c r="H2682" t="s">
        <v>251</v>
      </c>
      <c r="I2682" t="n">
        <v>5</v>
      </c>
      <c r="J2682" t="n">
        <v>515</v>
      </c>
      <c r="K2682" t="s">
        <v>361</v>
      </c>
      <c r="L2682" t="n">
        <v>227</v>
      </c>
      <c r="M2682" t="n">
        <v>0</v>
      </c>
      <c r="N2682" t="n">
        <v>0</v>
      </c>
    </row>
    <row r="2683" spans="1:20">
      <c r="A2683" s="1" t="n">
        <v>39599</v>
      </c>
      <c r="B2683" t="s">
        <v>348</v>
      </c>
      <c r="C2683" t="n">
        <v>2</v>
      </c>
      <c r="D2683" t="n">
        <v>215</v>
      </c>
      <c r="E2683" t="s">
        <v>256</v>
      </c>
      <c r="F2683" t="n">
        <v>3201</v>
      </c>
      <c r="G2683" t="s">
        <v>250</v>
      </c>
      <c r="H2683" t="s">
        <v>251</v>
      </c>
      <c r="I2683" t="n">
        <v>5</v>
      </c>
      <c r="J2683" t="n">
        <v>515</v>
      </c>
      <c r="K2683" t="s">
        <v>361</v>
      </c>
      <c r="L2683" t="n">
        <v>278</v>
      </c>
      <c r="M2683" t="n">
        <v>0</v>
      </c>
      <c r="N2683" t="n">
        <v>0</v>
      </c>
    </row>
    <row r="2684" spans="1:20">
      <c r="A2684" s="1" t="n">
        <v>39599</v>
      </c>
      <c r="B2684" t="s">
        <v>347</v>
      </c>
      <c r="C2684" t="n">
        <v>5</v>
      </c>
      <c r="D2684" t="n">
        <v>510</v>
      </c>
      <c r="E2684" t="s">
        <v>277</v>
      </c>
      <c r="F2684" t="n">
        <v>3201</v>
      </c>
      <c r="G2684" t="s">
        <v>250</v>
      </c>
      <c r="H2684" t="s">
        <v>251</v>
      </c>
      <c r="I2684" t="n">
        <v>5</v>
      </c>
      <c r="J2684" t="n">
        <v>580</v>
      </c>
      <c r="K2684" t="s">
        <v>270</v>
      </c>
      <c r="L2684" t="n">
        <v>95</v>
      </c>
      <c r="M2684" t="n">
        <v>2.03</v>
      </c>
      <c r="N2684" t="n">
        <v>0</v>
      </c>
    </row>
    <row r="2685" spans="1:20">
      <c r="A2685" s="1" t="n">
        <v>39599</v>
      </c>
      <c r="B2685" t="s">
        <v>347</v>
      </c>
      <c r="C2685" t="n">
        <v>10</v>
      </c>
      <c r="D2685" t="n">
        <v>20</v>
      </c>
      <c r="E2685" t="s">
        <v>249</v>
      </c>
      <c r="F2685" t="n">
        <v>3201</v>
      </c>
      <c r="G2685" t="s">
        <v>250</v>
      </c>
      <c r="H2685" t="s">
        <v>251</v>
      </c>
      <c r="I2685" t="n">
        <v>5</v>
      </c>
      <c r="J2685" t="n">
        <v>458</v>
      </c>
      <c r="K2685" t="s">
        <v>252</v>
      </c>
      <c r="L2685" t="n">
        <v>539</v>
      </c>
      <c r="M2685" t="n">
        <v>0.24</v>
      </c>
      <c r="N2685" t="n">
        <v>20</v>
      </c>
      <c r="O2685" t="s">
        <v>347</v>
      </c>
      <c r="P2685" t="s">
        <v>275</v>
      </c>
      <c r="Q2685" t="s">
        <v>275</v>
      </c>
      <c r="R2685" t="s">
        <v>255</v>
      </c>
      <c r="S2685" t="s">
        <v>251</v>
      </c>
      <c r="T2685" t="n">
        <v>5</v>
      </c>
    </row>
    <row r="2686" spans="1:20">
      <c r="A2686" s="1" t="n">
        <v>39599</v>
      </c>
      <c r="B2686" t="s">
        <v>347</v>
      </c>
      <c r="C2686" t="n">
        <v>11</v>
      </c>
      <c r="D2686" t="n">
        <v>20</v>
      </c>
      <c r="E2686" t="s">
        <v>249</v>
      </c>
      <c r="F2686" t="n">
        <v>3201</v>
      </c>
      <c r="G2686" t="s">
        <v>250</v>
      </c>
      <c r="H2686" t="s">
        <v>251</v>
      </c>
      <c r="I2686" t="n">
        <v>5</v>
      </c>
      <c r="J2686" t="n">
        <v>888</v>
      </c>
      <c r="K2686" t="s">
        <v>295</v>
      </c>
      <c r="L2686" t="n">
        <v>367</v>
      </c>
      <c r="M2686" t="n">
        <v>1.21</v>
      </c>
      <c r="N2686" t="n">
        <v>32.7</v>
      </c>
      <c r="O2686" t="s">
        <v>347</v>
      </c>
      <c r="P2686" t="s">
        <v>275</v>
      </c>
      <c r="Q2686" t="s">
        <v>275</v>
      </c>
      <c r="R2686" t="s">
        <v>255</v>
      </c>
      <c r="S2686" t="s">
        <v>251</v>
      </c>
      <c r="T2686" t="n">
        <v>5</v>
      </c>
    </row>
    <row r="2687" spans="1:20">
      <c r="A2687" s="1" t="n">
        <v>39599</v>
      </c>
      <c r="B2687" t="s">
        <v>347</v>
      </c>
      <c r="C2687" t="n">
        <v>12</v>
      </c>
      <c r="D2687" t="n">
        <v>20</v>
      </c>
      <c r="E2687" t="s">
        <v>249</v>
      </c>
      <c r="F2687" t="n">
        <v>3201</v>
      </c>
      <c r="G2687" t="s">
        <v>250</v>
      </c>
      <c r="H2687" t="s">
        <v>251</v>
      </c>
      <c r="I2687" t="n">
        <v>5</v>
      </c>
      <c r="J2687" t="n">
        <v>805</v>
      </c>
      <c r="K2687" t="s">
        <v>317</v>
      </c>
      <c r="L2687" t="n">
        <v>233</v>
      </c>
      <c r="M2687" t="n">
        <v>0.19</v>
      </c>
      <c r="N2687" t="n">
        <v>38.6</v>
      </c>
      <c r="O2687" t="s">
        <v>347</v>
      </c>
      <c r="P2687" t="s">
        <v>275</v>
      </c>
      <c r="Q2687" t="s">
        <v>275</v>
      </c>
      <c r="R2687" t="s">
        <v>255</v>
      </c>
      <c r="S2687" t="s">
        <v>251</v>
      </c>
      <c r="T2687" t="n">
        <v>5</v>
      </c>
    </row>
    <row r="2688" spans="1:20">
      <c r="A2688" s="1" t="n">
        <v>39599</v>
      </c>
      <c r="B2688" t="s">
        <v>347</v>
      </c>
      <c r="C2688" t="n">
        <v>13</v>
      </c>
      <c r="D2688" t="n">
        <v>20</v>
      </c>
      <c r="E2688" t="s">
        <v>249</v>
      </c>
      <c r="F2688" t="n">
        <v>3201</v>
      </c>
      <c r="G2688" t="s">
        <v>250</v>
      </c>
      <c r="H2688" t="s">
        <v>251</v>
      </c>
      <c r="I2688" t="n">
        <v>5</v>
      </c>
      <c r="J2688" t="n">
        <v>785</v>
      </c>
      <c r="K2688" t="s">
        <v>281</v>
      </c>
      <c r="L2688" t="n">
        <v>551</v>
      </c>
      <c r="M2688" t="n">
        <v>1.12</v>
      </c>
      <c r="N2688" t="n">
        <v>39.3</v>
      </c>
      <c r="O2688" t="s">
        <v>347</v>
      </c>
      <c r="P2688" t="s">
        <v>275</v>
      </c>
      <c r="Q2688" t="s">
        <v>275</v>
      </c>
      <c r="R2688" t="s">
        <v>255</v>
      </c>
      <c r="S2688" t="s">
        <v>251</v>
      </c>
      <c r="T2688" t="n">
        <v>5</v>
      </c>
    </row>
    <row r="2689" spans="1:20">
      <c r="A2689" s="1" t="n">
        <v>39599</v>
      </c>
      <c r="B2689" t="s">
        <v>387</v>
      </c>
      <c r="C2689" t="n">
        <v>2</v>
      </c>
      <c r="D2689" t="n">
        <v>465</v>
      </c>
      <c r="E2689" t="s">
        <v>363</v>
      </c>
      <c r="F2689" t="n">
        <v>3201</v>
      </c>
      <c r="G2689" t="s">
        <v>250</v>
      </c>
      <c r="H2689" t="s">
        <v>251</v>
      </c>
      <c r="I2689" t="n">
        <v>5</v>
      </c>
      <c r="J2689" t="n">
        <v>515</v>
      </c>
      <c r="K2689" t="s">
        <v>361</v>
      </c>
      <c r="L2689" t="n">
        <v>41</v>
      </c>
      <c r="M2689" t="n">
        <v>0</v>
      </c>
      <c r="N2689" t="n">
        <v>0</v>
      </c>
    </row>
    <row r="2690" spans="1:20">
      <c r="A2690" s="1" t="n">
        <v>39629</v>
      </c>
      <c r="B2690" t="s">
        <v>345</v>
      </c>
      <c r="C2690" t="n">
        <v>179</v>
      </c>
      <c r="D2690" t="n">
        <v>20</v>
      </c>
      <c r="E2690" t="s">
        <v>249</v>
      </c>
      <c r="F2690" t="n">
        <v>3201</v>
      </c>
      <c r="G2690" t="s">
        <v>250</v>
      </c>
      <c r="H2690" t="s">
        <v>251</v>
      </c>
      <c r="I2690" t="n">
        <v>5</v>
      </c>
      <c r="J2690" t="n">
        <v>280</v>
      </c>
      <c r="K2690" t="s">
        <v>273</v>
      </c>
      <c r="L2690" t="n">
        <v>237</v>
      </c>
      <c r="M2690" t="n">
        <v>0.26</v>
      </c>
      <c r="N2690" t="n">
        <v>16</v>
      </c>
      <c r="O2690" t="s">
        <v>345</v>
      </c>
      <c r="P2690" t="s">
        <v>370</v>
      </c>
      <c r="Q2690" t="s">
        <v>370</v>
      </c>
      <c r="R2690" t="s">
        <v>255</v>
      </c>
      <c r="S2690" t="s">
        <v>251</v>
      </c>
      <c r="T2690" t="n">
        <v>5</v>
      </c>
    </row>
    <row r="2691" spans="1:20">
      <c r="A2691" s="1" t="n">
        <v>39629</v>
      </c>
      <c r="B2691" t="s">
        <v>345</v>
      </c>
      <c r="C2691" t="n">
        <v>180</v>
      </c>
      <c r="D2691" t="n">
        <v>20</v>
      </c>
      <c r="E2691" t="s">
        <v>249</v>
      </c>
      <c r="F2691" t="n">
        <v>3201</v>
      </c>
      <c r="G2691" t="s">
        <v>250</v>
      </c>
      <c r="H2691" t="s">
        <v>251</v>
      </c>
      <c r="I2691" t="n">
        <v>5</v>
      </c>
      <c r="J2691" t="n">
        <v>280</v>
      </c>
      <c r="K2691" t="s">
        <v>273</v>
      </c>
      <c r="L2691" t="n">
        <v>250</v>
      </c>
      <c r="M2691" t="n">
        <v>0.03</v>
      </c>
      <c r="N2691" t="n">
        <v>16</v>
      </c>
      <c r="O2691" t="s">
        <v>345</v>
      </c>
      <c r="P2691" t="s">
        <v>370</v>
      </c>
      <c r="Q2691" t="s">
        <v>370</v>
      </c>
      <c r="R2691" t="s">
        <v>255</v>
      </c>
      <c r="S2691" t="s">
        <v>251</v>
      </c>
      <c r="T2691" t="n">
        <v>5</v>
      </c>
    </row>
    <row r="2692" spans="1:20">
      <c r="A2692" s="1" t="n">
        <v>39629</v>
      </c>
      <c r="B2692" t="s">
        <v>345</v>
      </c>
      <c r="C2692" t="n">
        <v>181</v>
      </c>
      <c r="D2692" t="n">
        <v>20</v>
      </c>
      <c r="E2692" t="s">
        <v>249</v>
      </c>
      <c r="F2692" t="n">
        <v>3201</v>
      </c>
      <c r="G2692" t="s">
        <v>250</v>
      </c>
      <c r="H2692" t="s">
        <v>251</v>
      </c>
      <c r="I2692" t="n">
        <v>5</v>
      </c>
      <c r="J2692" t="n">
        <v>280</v>
      </c>
      <c r="K2692" t="s">
        <v>273</v>
      </c>
      <c r="L2692" t="n">
        <v>425</v>
      </c>
      <c r="M2692" t="n">
        <v>0.06</v>
      </c>
      <c r="N2692" t="n">
        <v>39.5</v>
      </c>
      <c r="O2692" t="s">
        <v>345</v>
      </c>
      <c r="P2692" t="s">
        <v>370</v>
      </c>
      <c r="Q2692" t="s">
        <v>370</v>
      </c>
      <c r="R2692" t="s">
        <v>255</v>
      </c>
      <c r="S2692" t="s">
        <v>251</v>
      </c>
      <c r="T2692" t="n">
        <v>5</v>
      </c>
    </row>
    <row r="2693" spans="1:20">
      <c r="A2693" s="1" t="n">
        <v>39629</v>
      </c>
      <c r="B2693" t="s">
        <v>345</v>
      </c>
      <c r="C2693" t="n">
        <v>233</v>
      </c>
      <c r="D2693" t="n">
        <v>20</v>
      </c>
      <c r="E2693" t="s">
        <v>249</v>
      </c>
      <c r="F2693" t="n">
        <v>3201</v>
      </c>
      <c r="G2693" t="s">
        <v>250</v>
      </c>
      <c r="H2693" t="s">
        <v>251</v>
      </c>
      <c r="I2693" t="n">
        <v>5</v>
      </c>
      <c r="J2693" t="n">
        <v>875</v>
      </c>
      <c r="K2693" t="s">
        <v>327</v>
      </c>
      <c r="L2693" t="n">
        <v>194</v>
      </c>
      <c r="M2693" t="n">
        <v>0.04</v>
      </c>
      <c r="N2693" t="n">
        <v>43.2</v>
      </c>
      <c r="O2693" t="s">
        <v>345</v>
      </c>
      <c r="P2693" t="s">
        <v>370</v>
      </c>
      <c r="Q2693" t="s">
        <v>370</v>
      </c>
      <c r="R2693" t="s">
        <v>255</v>
      </c>
      <c r="S2693" t="s">
        <v>251</v>
      </c>
      <c r="T2693" t="n">
        <v>5</v>
      </c>
    </row>
    <row r="2694" spans="1:20">
      <c r="A2694" s="1" t="n">
        <v>39629</v>
      </c>
      <c r="B2694" t="s">
        <v>345</v>
      </c>
      <c r="C2694" t="n">
        <v>234</v>
      </c>
      <c r="D2694" t="n">
        <v>20</v>
      </c>
      <c r="E2694" t="s">
        <v>249</v>
      </c>
      <c r="F2694" t="n">
        <v>3201</v>
      </c>
      <c r="G2694" t="s">
        <v>250</v>
      </c>
      <c r="H2694" t="s">
        <v>251</v>
      </c>
      <c r="I2694" t="n">
        <v>5</v>
      </c>
      <c r="J2694" t="n">
        <v>875</v>
      </c>
      <c r="K2694" t="s">
        <v>327</v>
      </c>
      <c r="L2694" t="n">
        <v>198</v>
      </c>
      <c r="M2694" t="n">
        <v>0.04</v>
      </c>
      <c r="N2694" t="n">
        <v>43.3</v>
      </c>
      <c r="O2694" t="s">
        <v>345</v>
      </c>
      <c r="P2694" t="s">
        <v>370</v>
      </c>
      <c r="Q2694" t="s">
        <v>370</v>
      </c>
      <c r="R2694" t="s">
        <v>255</v>
      </c>
      <c r="S2694" t="s">
        <v>251</v>
      </c>
      <c r="T2694" t="n">
        <v>5</v>
      </c>
    </row>
    <row r="2695" spans="1:20">
      <c r="A2695" s="1" t="n">
        <v>39629</v>
      </c>
      <c r="B2695" t="s">
        <v>345</v>
      </c>
      <c r="C2695" t="n">
        <v>235</v>
      </c>
      <c r="D2695" t="n">
        <v>20</v>
      </c>
      <c r="E2695" t="s">
        <v>249</v>
      </c>
      <c r="F2695" t="n">
        <v>3201</v>
      </c>
      <c r="G2695" t="s">
        <v>250</v>
      </c>
      <c r="H2695" t="s">
        <v>251</v>
      </c>
      <c r="I2695" t="n">
        <v>5</v>
      </c>
      <c r="J2695" t="n">
        <v>875</v>
      </c>
      <c r="K2695" t="s">
        <v>327</v>
      </c>
      <c r="L2695" t="n">
        <v>203</v>
      </c>
      <c r="M2695" t="n">
        <v>0.04</v>
      </c>
      <c r="N2695" t="n">
        <v>43.5</v>
      </c>
      <c r="O2695" t="s">
        <v>345</v>
      </c>
      <c r="P2695" t="s">
        <v>370</v>
      </c>
      <c r="Q2695" t="s">
        <v>370</v>
      </c>
      <c r="R2695" t="s">
        <v>255</v>
      </c>
      <c r="S2695" t="s">
        <v>251</v>
      </c>
      <c r="T2695" t="n">
        <v>5</v>
      </c>
    </row>
    <row r="2696" spans="1:20">
      <c r="A2696" s="1" t="n">
        <v>39629</v>
      </c>
      <c r="B2696" t="s">
        <v>345</v>
      </c>
      <c r="C2696" t="n">
        <v>236</v>
      </c>
      <c r="D2696" t="n">
        <v>20</v>
      </c>
      <c r="E2696" t="s">
        <v>249</v>
      </c>
      <c r="F2696" t="n">
        <v>3201</v>
      </c>
      <c r="G2696" t="s">
        <v>250</v>
      </c>
      <c r="H2696" t="s">
        <v>251</v>
      </c>
      <c r="I2696" t="n">
        <v>5</v>
      </c>
      <c r="J2696" t="n">
        <v>945</v>
      </c>
      <c r="K2696" t="s">
        <v>304</v>
      </c>
      <c r="L2696" t="n">
        <v>201</v>
      </c>
      <c r="M2696" t="n">
        <v>0.08</v>
      </c>
      <c r="N2696" t="n">
        <v>35.8</v>
      </c>
      <c r="O2696" t="s">
        <v>345</v>
      </c>
      <c r="P2696" t="s">
        <v>370</v>
      </c>
      <c r="Q2696" t="s">
        <v>370</v>
      </c>
      <c r="R2696" t="s">
        <v>255</v>
      </c>
      <c r="S2696" t="s">
        <v>251</v>
      </c>
      <c r="T2696" t="n">
        <v>5</v>
      </c>
    </row>
    <row r="2697" spans="1:20">
      <c r="A2697" s="1" t="n">
        <v>39629</v>
      </c>
      <c r="B2697" t="s">
        <v>345</v>
      </c>
      <c r="C2697" t="n">
        <v>237</v>
      </c>
      <c r="D2697" t="n">
        <v>20</v>
      </c>
      <c r="E2697" t="s">
        <v>249</v>
      </c>
      <c r="F2697" t="n">
        <v>3201</v>
      </c>
      <c r="G2697" t="s">
        <v>250</v>
      </c>
      <c r="H2697" t="s">
        <v>251</v>
      </c>
      <c r="I2697" t="n">
        <v>5</v>
      </c>
      <c r="J2697" t="n">
        <v>945</v>
      </c>
      <c r="K2697" t="s">
        <v>304</v>
      </c>
      <c r="L2697" t="n">
        <v>235</v>
      </c>
      <c r="M2697" t="n">
        <v>0.08</v>
      </c>
      <c r="N2697" t="n">
        <v>35.5</v>
      </c>
      <c r="O2697" t="s">
        <v>345</v>
      </c>
      <c r="P2697" t="s">
        <v>370</v>
      </c>
      <c r="Q2697" t="s">
        <v>370</v>
      </c>
      <c r="R2697" t="s">
        <v>255</v>
      </c>
      <c r="S2697" t="s">
        <v>251</v>
      </c>
      <c r="T2697" t="n">
        <v>5</v>
      </c>
    </row>
    <row r="2698" spans="1:20">
      <c r="A2698" s="1" t="n">
        <v>39629</v>
      </c>
      <c r="B2698" t="s">
        <v>345</v>
      </c>
      <c r="C2698" t="n">
        <v>238</v>
      </c>
      <c r="D2698" t="n">
        <v>20</v>
      </c>
      <c r="E2698" t="s">
        <v>249</v>
      </c>
      <c r="F2698" t="n">
        <v>3201</v>
      </c>
      <c r="G2698" t="s">
        <v>250</v>
      </c>
      <c r="H2698" t="s">
        <v>251</v>
      </c>
      <c r="I2698" t="n">
        <v>5</v>
      </c>
      <c r="J2698" t="n">
        <v>945</v>
      </c>
      <c r="K2698" t="s">
        <v>304</v>
      </c>
      <c r="L2698" t="n">
        <v>238</v>
      </c>
      <c r="M2698" t="n">
        <v>0.03</v>
      </c>
      <c r="N2698" t="n">
        <v>40.8</v>
      </c>
      <c r="O2698" t="s">
        <v>345</v>
      </c>
      <c r="P2698" t="s">
        <v>370</v>
      </c>
      <c r="Q2698" t="s">
        <v>370</v>
      </c>
      <c r="R2698" t="s">
        <v>255</v>
      </c>
      <c r="S2698" t="s">
        <v>251</v>
      </c>
      <c r="T2698" t="n">
        <v>5</v>
      </c>
    </row>
    <row r="2699" spans="1:20">
      <c r="A2699" s="1" t="n">
        <v>39629</v>
      </c>
      <c r="B2699" t="s">
        <v>345</v>
      </c>
      <c r="C2699" t="n">
        <v>239</v>
      </c>
      <c r="D2699" t="n">
        <v>20</v>
      </c>
      <c r="E2699" t="s">
        <v>249</v>
      </c>
      <c r="F2699" t="n">
        <v>3201</v>
      </c>
      <c r="G2699" t="s">
        <v>250</v>
      </c>
      <c r="H2699" t="s">
        <v>251</v>
      </c>
      <c r="I2699" t="n">
        <v>5</v>
      </c>
      <c r="J2699" t="n">
        <v>945</v>
      </c>
      <c r="K2699" t="s">
        <v>304</v>
      </c>
      <c r="L2699" t="n">
        <v>429</v>
      </c>
      <c r="M2699" t="n">
        <v>0.03</v>
      </c>
      <c r="N2699" t="n">
        <v>40.8</v>
      </c>
      <c r="O2699" t="s">
        <v>345</v>
      </c>
      <c r="P2699" t="s">
        <v>370</v>
      </c>
      <c r="Q2699" t="s">
        <v>370</v>
      </c>
      <c r="R2699" t="s">
        <v>255</v>
      </c>
      <c r="S2699" t="s">
        <v>251</v>
      </c>
      <c r="T2699" t="n">
        <v>5</v>
      </c>
    </row>
    <row r="2700" spans="1:20">
      <c r="A2700" s="1" t="n">
        <v>39629</v>
      </c>
      <c r="B2700" t="s">
        <v>348</v>
      </c>
      <c r="C2700" t="n">
        <v>1</v>
      </c>
      <c r="D2700" t="n">
        <v>215</v>
      </c>
      <c r="E2700" t="s">
        <v>256</v>
      </c>
      <c r="F2700" t="n">
        <v>3201</v>
      </c>
      <c r="G2700" t="s">
        <v>250</v>
      </c>
      <c r="H2700" t="s">
        <v>251</v>
      </c>
      <c r="I2700" t="n">
        <v>5</v>
      </c>
      <c r="J2700" t="n">
        <v>515</v>
      </c>
      <c r="K2700" t="s">
        <v>361</v>
      </c>
      <c r="L2700" t="n">
        <v>314</v>
      </c>
      <c r="M2700" t="n">
        <v>0</v>
      </c>
      <c r="N2700" t="n">
        <v>0</v>
      </c>
    </row>
    <row r="2701" spans="1:20">
      <c r="A2701" s="1" t="n">
        <v>39629</v>
      </c>
      <c r="B2701" t="s">
        <v>347</v>
      </c>
      <c r="C2701" t="n">
        <v>7</v>
      </c>
      <c r="D2701" t="n">
        <v>509</v>
      </c>
      <c r="E2701" t="s">
        <v>269</v>
      </c>
      <c r="F2701" t="n">
        <v>3201</v>
      </c>
      <c r="G2701" t="s">
        <v>250</v>
      </c>
      <c r="H2701" t="s">
        <v>251</v>
      </c>
      <c r="I2701" t="n">
        <v>5</v>
      </c>
      <c r="J2701" t="n">
        <v>580</v>
      </c>
      <c r="K2701" t="s">
        <v>270</v>
      </c>
      <c r="L2701" t="n">
        <v>101</v>
      </c>
      <c r="M2701" t="n">
        <v>0.51</v>
      </c>
      <c r="N2701" t="n">
        <v>0</v>
      </c>
    </row>
    <row r="2702" spans="1:20">
      <c r="A2702" s="1" t="n">
        <v>39629</v>
      </c>
      <c r="B2702" t="s">
        <v>347</v>
      </c>
      <c r="C2702" t="n">
        <v>14</v>
      </c>
      <c r="D2702" t="n">
        <v>20</v>
      </c>
      <c r="E2702" t="s">
        <v>249</v>
      </c>
      <c r="F2702" t="n">
        <v>3201</v>
      </c>
      <c r="G2702" t="s">
        <v>250</v>
      </c>
      <c r="H2702" t="s">
        <v>251</v>
      </c>
      <c r="I2702" t="n">
        <v>5</v>
      </c>
      <c r="J2702" t="n">
        <v>160</v>
      </c>
      <c r="K2702" t="s">
        <v>280</v>
      </c>
      <c r="L2702" t="n">
        <v>386</v>
      </c>
      <c r="M2702" t="n">
        <v>0.13</v>
      </c>
      <c r="N2702" t="n">
        <v>23</v>
      </c>
      <c r="O2702" t="s">
        <v>347</v>
      </c>
      <c r="P2702" t="s">
        <v>275</v>
      </c>
      <c r="Q2702" t="s">
        <v>275</v>
      </c>
      <c r="R2702" t="s">
        <v>255</v>
      </c>
      <c r="S2702" t="s">
        <v>251</v>
      </c>
      <c r="T2702" t="n">
        <v>5</v>
      </c>
    </row>
    <row r="2703" spans="1:20">
      <c r="A2703" s="1" t="n">
        <v>39629</v>
      </c>
      <c r="B2703" t="s">
        <v>347</v>
      </c>
      <c r="C2703" t="n">
        <v>15</v>
      </c>
      <c r="D2703" t="n">
        <v>20</v>
      </c>
      <c r="E2703" t="s">
        <v>249</v>
      </c>
      <c r="F2703" t="n">
        <v>3201</v>
      </c>
      <c r="G2703" t="s">
        <v>250</v>
      </c>
      <c r="H2703" t="s">
        <v>251</v>
      </c>
      <c r="I2703" t="n">
        <v>5</v>
      </c>
      <c r="J2703" t="n">
        <v>458</v>
      </c>
      <c r="K2703" t="s">
        <v>252</v>
      </c>
      <c r="L2703" t="n">
        <v>526</v>
      </c>
      <c r="M2703" t="n">
        <v>0.24</v>
      </c>
      <c r="N2703" t="n">
        <v>39</v>
      </c>
      <c r="O2703" t="s">
        <v>347</v>
      </c>
      <c r="P2703" t="s">
        <v>275</v>
      </c>
      <c r="Q2703" t="s">
        <v>275</v>
      </c>
      <c r="R2703" t="s">
        <v>255</v>
      </c>
      <c r="S2703" t="s">
        <v>251</v>
      </c>
      <c r="T2703" t="n">
        <v>5</v>
      </c>
    </row>
    <row r="2704" spans="1:20">
      <c r="A2704" s="1" t="n">
        <v>39629</v>
      </c>
      <c r="B2704" t="s">
        <v>347</v>
      </c>
      <c r="C2704" t="n">
        <v>16</v>
      </c>
      <c r="D2704" t="n">
        <v>20</v>
      </c>
      <c r="E2704" t="s">
        <v>249</v>
      </c>
      <c r="F2704" t="n">
        <v>3201</v>
      </c>
      <c r="G2704" t="s">
        <v>250</v>
      </c>
      <c r="H2704" t="s">
        <v>251</v>
      </c>
      <c r="I2704" t="n">
        <v>5</v>
      </c>
      <c r="J2704" t="n">
        <v>888</v>
      </c>
      <c r="K2704" t="s">
        <v>295</v>
      </c>
      <c r="L2704" t="n">
        <v>333</v>
      </c>
      <c r="M2704" t="n">
        <v>1.21</v>
      </c>
      <c r="N2704" t="n">
        <v>32.7</v>
      </c>
      <c r="O2704" t="s">
        <v>347</v>
      </c>
      <c r="P2704" t="s">
        <v>275</v>
      </c>
      <c r="Q2704" t="s">
        <v>275</v>
      </c>
      <c r="R2704" t="s">
        <v>255</v>
      </c>
      <c r="S2704" t="s">
        <v>251</v>
      </c>
      <c r="T2704" t="n">
        <v>5</v>
      </c>
    </row>
    <row r="2705" spans="1:20">
      <c r="A2705" s="1" t="n">
        <v>39629</v>
      </c>
      <c r="B2705" t="s">
        <v>347</v>
      </c>
      <c r="C2705" t="n">
        <v>17</v>
      </c>
      <c r="D2705" t="n">
        <v>20</v>
      </c>
      <c r="E2705" t="s">
        <v>249</v>
      </c>
      <c r="F2705" t="n">
        <v>3201</v>
      </c>
      <c r="G2705" t="s">
        <v>250</v>
      </c>
      <c r="H2705" t="s">
        <v>251</v>
      </c>
      <c r="I2705" t="n">
        <v>5</v>
      </c>
      <c r="J2705" t="n">
        <v>805</v>
      </c>
      <c r="K2705" t="s">
        <v>317</v>
      </c>
      <c r="L2705" t="n">
        <v>235</v>
      </c>
      <c r="M2705" t="n">
        <v>0.18</v>
      </c>
      <c r="N2705" t="n">
        <v>39.3</v>
      </c>
      <c r="O2705" t="s">
        <v>347</v>
      </c>
      <c r="P2705" t="s">
        <v>275</v>
      </c>
      <c r="Q2705" t="s">
        <v>275</v>
      </c>
      <c r="R2705" t="s">
        <v>255</v>
      </c>
      <c r="S2705" t="s">
        <v>251</v>
      </c>
      <c r="T2705" t="n">
        <v>5</v>
      </c>
    </row>
    <row r="2706" spans="1:20">
      <c r="A2706" s="1" t="n">
        <v>39629</v>
      </c>
      <c r="B2706" t="s">
        <v>347</v>
      </c>
      <c r="C2706" t="n">
        <v>18</v>
      </c>
      <c r="D2706" t="n">
        <v>20</v>
      </c>
      <c r="E2706" t="s">
        <v>249</v>
      </c>
      <c r="F2706" t="n">
        <v>3201</v>
      </c>
      <c r="G2706" t="s">
        <v>250</v>
      </c>
      <c r="H2706" t="s">
        <v>251</v>
      </c>
      <c r="I2706" t="n">
        <v>5</v>
      </c>
      <c r="J2706" t="n">
        <v>785</v>
      </c>
      <c r="K2706" t="s">
        <v>281</v>
      </c>
      <c r="L2706" t="n">
        <v>164</v>
      </c>
      <c r="M2706" t="n">
        <v>2.46</v>
      </c>
      <c r="N2706" t="n">
        <v>31.4</v>
      </c>
      <c r="O2706" t="s">
        <v>347</v>
      </c>
      <c r="P2706" t="s">
        <v>275</v>
      </c>
      <c r="Q2706" t="s">
        <v>275</v>
      </c>
      <c r="R2706" t="s">
        <v>255</v>
      </c>
      <c r="S2706" t="s">
        <v>251</v>
      </c>
      <c r="T2706" t="n">
        <v>5</v>
      </c>
    </row>
    <row r="2707" spans="1:20">
      <c r="A2707" s="1" t="n">
        <v>39629</v>
      </c>
      <c r="B2707" t="s">
        <v>347</v>
      </c>
      <c r="C2707" t="n">
        <v>19</v>
      </c>
      <c r="D2707" t="n">
        <v>20</v>
      </c>
      <c r="E2707" t="s">
        <v>249</v>
      </c>
      <c r="F2707" t="n">
        <v>3201</v>
      </c>
      <c r="G2707" t="s">
        <v>250</v>
      </c>
      <c r="H2707" t="s">
        <v>251</v>
      </c>
      <c r="I2707" t="n">
        <v>5</v>
      </c>
      <c r="J2707" t="n">
        <v>785</v>
      </c>
      <c r="K2707" t="s">
        <v>281</v>
      </c>
      <c r="L2707" t="n">
        <v>529</v>
      </c>
      <c r="M2707" t="n">
        <v>1.15</v>
      </c>
      <c r="N2707" t="n">
        <v>38.9</v>
      </c>
      <c r="O2707" t="s">
        <v>347</v>
      </c>
      <c r="P2707" t="s">
        <v>275</v>
      </c>
      <c r="Q2707" t="s">
        <v>275</v>
      </c>
      <c r="R2707" t="s">
        <v>255</v>
      </c>
      <c r="S2707" t="s">
        <v>251</v>
      </c>
      <c r="T2707" t="n">
        <v>5</v>
      </c>
    </row>
    <row r="2708" spans="1:20">
      <c r="A2708" s="1" t="n">
        <v>39660</v>
      </c>
      <c r="B2708" t="s">
        <v>345</v>
      </c>
      <c r="C2708" t="n">
        <v>173</v>
      </c>
      <c r="D2708" t="n">
        <v>20</v>
      </c>
      <c r="E2708" t="s">
        <v>249</v>
      </c>
      <c r="F2708" t="n">
        <v>3201</v>
      </c>
      <c r="G2708" t="s">
        <v>250</v>
      </c>
      <c r="H2708" t="s">
        <v>251</v>
      </c>
      <c r="I2708" t="n">
        <v>5</v>
      </c>
      <c r="J2708" t="n">
        <v>280</v>
      </c>
      <c r="K2708" t="s">
        <v>273</v>
      </c>
      <c r="L2708" t="n">
        <v>503</v>
      </c>
      <c r="M2708" t="n">
        <v>0.04</v>
      </c>
      <c r="N2708" t="n">
        <v>43.5</v>
      </c>
      <c r="O2708" t="s">
        <v>345</v>
      </c>
      <c r="P2708" t="s">
        <v>370</v>
      </c>
      <c r="Q2708" t="s">
        <v>370</v>
      </c>
      <c r="R2708" t="s">
        <v>255</v>
      </c>
      <c r="S2708" t="s">
        <v>251</v>
      </c>
      <c r="T2708" t="n">
        <v>5</v>
      </c>
    </row>
    <row r="2709" spans="1:20">
      <c r="A2709" s="1" t="n">
        <v>39660</v>
      </c>
      <c r="B2709" t="s">
        <v>345</v>
      </c>
      <c r="C2709" t="n">
        <v>203</v>
      </c>
      <c r="D2709" t="n">
        <v>20</v>
      </c>
      <c r="E2709" t="s">
        <v>249</v>
      </c>
      <c r="F2709" t="n">
        <v>3201</v>
      </c>
      <c r="G2709" t="s">
        <v>250</v>
      </c>
      <c r="H2709" t="s">
        <v>251</v>
      </c>
      <c r="I2709" t="n">
        <v>5</v>
      </c>
      <c r="J2709" t="n">
        <v>660</v>
      </c>
      <c r="K2709" t="s">
        <v>307</v>
      </c>
      <c r="L2709" t="n">
        <v>191</v>
      </c>
      <c r="M2709" t="n">
        <v>0.03</v>
      </c>
      <c r="N2709" t="n">
        <v>40.8</v>
      </c>
      <c r="O2709" t="s">
        <v>345</v>
      </c>
      <c r="P2709" t="s">
        <v>370</v>
      </c>
      <c r="Q2709" t="s">
        <v>370</v>
      </c>
      <c r="R2709" t="s">
        <v>255</v>
      </c>
      <c r="S2709" t="s">
        <v>251</v>
      </c>
      <c r="T2709" t="n">
        <v>5</v>
      </c>
    </row>
    <row r="2710" spans="1:20">
      <c r="A2710" s="1" t="n">
        <v>39660</v>
      </c>
      <c r="B2710" t="s">
        <v>345</v>
      </c>
      <c r="C2710" t="n">
        <v>229</v>
      </c>
      <c r="D2710" t="n">
        <v>20</v>
      </c>
      <c r="E2710" t="s">
        <v>249</v>
      </c>
      <c r="F2710" t="n">
        <v>3201</v>
      </c>
      <c r="G2710" t="s">
        <v>250</v>
      </c>
      <c r="H2710" t="s">
        <v>251</v>
      </c>
      <c r="I2710" t="n">
        <v>5</v>
      </c>
      <c r="J2710" t="n">
        <v>875</v>
      </c>
      <c r="K2710" t="s">
        <v>327</v>
      </c>
      <c r="L2710" t="n">
        <v>183</v>
      </c>
      <c r="M2710" t="n">
        <v>1.48</v>
      </c>
      <c r="N2710" t="n">
        <v>23</v>
      </c>
      <c r="O2710" t="s">
        <v>345</v>
      </c>
      <c r="P2710" t="s">
        <v>370</v>
      </c>
      <c r="Q2710" t="s">
        <v>370</v>
      </c>
      <c r="R2710" t="s">
        <v>255</v>
      </c>
      <c r="S2710" t="s">
        <v>251</v>
      </c>
      <c r="T2710" t="n">
        <v>5</v>
      </c>
    </row>
    <row r="2711" spans="1:20">
      <c r="A2711" s="1" t="n">
        <v>39660</v>
      </c>
      <c r="B2711" t="s">
        <v>345</v>
      </c>
      <c r="C2711" t="n">
        <v>230</v>
      </c>
      <c r="D2711" t="n">
        <v>20</v>
      </c>
      <c r="E2711" t="s">
        <v>249</v>
      </c>
      <c r="F2711" t="n">
        <v>3201</v>
      </c>
      <c r="G2711" t="s">
        <v>250</v>
      </c>
      <c r="H2711" t="s">
        <v>251</v>
      </c>
      <c r="I2711" t="n">
        <v>5</v>
      </c>
      <c r="J2711" t="n">
        <v>875</v>
      </c>
      <c r="K2711" t="s">
        <v>327</v>
      </c>
      <c r="L2711" t="n">
        <v>208</v>
      </c>
      <c r="M2711" t="n">
        <v>0.03</v>
      </c>
      <c r="N2711" t="n">
        <v>40.8</v>
      </c>
      <c r="O2711" t="s">
        <v>345</v>
      </c>
      <c r="P2711" t="s">
        <v>370</v>
      </c>
      <c r="Q2711" t="s">
        <v>370</v>
      </c>
      <c r="R2711" t="s">
        <v>255</v>
      </c>
      <c r="S2711" t="s">
        <v>251</v>
      </c>
      <c r="T2711" t="n">
        <v>5</v>
      </c>
    </row>
    <row r="2712" spans="1:20">
      <c r="A2712" s="1" t="n">
        <v>39660</v>
      </c>
      <c r="B2712" t="s">
        <v>345</v>
      </c>
      <c r="C2712" t="n">
        <v>232</v>
      </c>
      <c r="D2712" t="n">
        <v>20</v>
      </c>
      <c r="E2712" t="s">
        <v>249</v>
      </c>
      <c r="F2712" t="n">
        <v>3201</v>
      </c>
      <c r="G2712" t="s">
        <v>250</v>
      </c>
      <c r="H2712" t="s">
        <v>251</v>
      </c>
      <c r="I2712" t="n">
        <v>5</v>
      </c>
      <c r="J2712" t="n">
        <v>945</v>
      </c>
      <c r="K2712" t="s">
        <v>304</v>
      </c>
      <c r="L2712" t="n">
        <v>389</v>
      </c>
      <c r="M2712" t="n">
        <v>1.48</v>
      </c>
      <c r="N2712" t="n">
        <v>23.2</v>
      </c>
      <c r="O2712" t="s">
        <v>345</v>
      </c>
      <c r="P2712" t="s">
        <v>370</v>
      </c>
      <c r="Q2712" t="s">
        <v>370</v>
      </c>
      <c r="R2712" t="s">
        <v>255</v>
      </c>
      <c r="S2712" t="s">
        <v>251</v>
      </c>
      <c r="T2712" t="n">
        <v>5</v>
      </c>
    </row>
    <row r="2713" spans="1:20">
      <c r="A2713" s="1" t="n">
        <v>39660</v>
      </c>
      <c r="B2713" t="s">
        <v>345</v>
      </c>
      <c r="C2713" t="n">
        <v>234</v>
      </c>
      <c r="D2713" t="n">
        <v>141</v>
      </c>
      <c r="E2713" t="s">
        <v>373</v>
      </c>
      <c r="F2713" t="n">
        <v>3201</v>
      </c>
      <c r="G2713" t="s">
        <v>250</v>
      </c>
      <c r="H2713" t="s">
        <v>251</v>
      </c>
      <c r="I2713" t="n">
        <v>5</v>
      </c>
      <c r="J2713" t="n">
        <v>220</v>
      </c>
      <c r="K2713" t="s">
        <v>399</v>
      </c>
      <c r="L2713" t="n">
        <v>72</v>
      </c>
      <c r="M2713" t="n">
        <v>0</v>
      </c>
      <c r="N2713" t="n">
        <v>0</v>
      </c>
      <c r="O2713" t="s">
        <v>345</v>
      </c>
      <c r="P2713" t="s">
        <v>370</v>
      </c>
      <c r="Q2713" t="s">
        <v>370</v>
      </c>
      <c r="R2713" t="s">
        <v>255</v>
      </c>
      <c r="S2713" t="s">
        <v>251</v>
      </c>
      <c r="T2713" t="n">
        <v>5</v>
      </c>
    </row>
    <row r="2714" spans="1:20">
      <c r="A2714" s="1" t="n">
        <v>39660</v>
      </c>
      <c r="B2714" t="s">
        <v>345</v>
      </c>
      <c r="C2714" t="n">
        <v>235</v>
      </c>
      <c r="D2714" t="n">
        <v>141</v>
      </c>
      <c r="E2714" t="s">
        <v>373</v>
      </c>
      <c r="F2714" t="n">
        <v>3201</v>
      </c>
      <c r="G2714" t="s">
        <v>250</v>
      </c>
      <c r="H2714" t="s">
        <v>251</v>
      </c>
      <c r="I2714" t="n">
        <v>5</v>
      </c>
      <c r="J2714" t="n">
        <v>330</v>
      </c>
      <c r="K2714" t="s">
        <v>374</v>
      </c>
      <c r="L2714" t="n">
        <v>18</v>
      </c>
      <c r="M2714" t="n">
        <v>0</v>
      </c>
      <c r="N2714" t="n">
        <v>0</v>
      </c>
      <c r="O2714" t="s">
        <v>345</v>
      </c>
      <c r="P2714" t="s">
        <v>370</v>
      </c>
      <c r="Q2714" t="s">
        <v>370</v>
      </c>
      <c r="R2714" t="s">
        <v>255</v>
      </c>
      <c r="S2714" t="s">
        <v>251</v>
      </c>
      <c r="T2714" t="n">
        <v>5</v>
      </c>
    </row>
    <row r="2715" spans="1:20">
      <c r="A2715" s="1" t="n">
        <v>39660</v>
      </c>
      <c r="B2715" t="s">
        <v>379</v>
      </c>
      <c r="C2715" t="n">
        <v>3</v>
      </c>
      <c r="D2715" t="n">
        <v>141</v>
      </c>
      <c r="E2715" t="s">
        <v>373</v>
      </c>
      <c r="F2715" t="n">
        <v>3201</v>
      </c>
      <c r="G2715" t="s">
        <v>250</v>
      </c>
      <c r="H2715" t="s">
        <v>251</v>
      </c>
      <c r="I2715" t="n">
        <v>5</v>
      </c>
      <c r="J2715" t="n">
        <v>220</v>
      </c>
      <c r="K2715" t="s">
        <v>399</v>
      </c>
      <c r="L2715" t="n">
        <v>22</v>
      </c>
      <c r="M2715" t="n">
        <v>0</v>
      </c>
      <c r="N2715" t="n">
        <v>0</v>
      </c>
      <c r="O2715" t="s">
        <v>394</v>
      </c>
      <c r="P2715" t="s">
        <v>254</v>
      </c>
      <c r="Q2715" t="s">
        <v>254</v>
      </c>
      <c r="R2715" t="s">
        <v>255</v>
      </c>
      <c r="S2715" t="s">
        <v>251</v>
      </c>
      <c r="T2715" t="n">
        <v>5</v>
      </c>
    </row>
    <row r="2716" spans="1:20">
      <c r="A2716" s="1" t="n">
        <v>39660</v>
      </c>
      <c r="B2716" t="s">
        <v>379</v>
      </c>
      <c r="C2716" t="n">
        <v>4</v>
      </c>
      <c r="D2716" t="n">
        <v>141</v>
      </c>
      <c r="E2716" t="s">
        <v>373</v>
      </c>
      <c r="F2716" t="n">
        <v>3201</v>
      </c>
      <c r="G2716" t="s">
        <v>250</v>
      </c>
      <c r="H2716" t="s">
        <v>251</v>
      </c>
      <c r="I2716" t="n">
        <v>5</v>
      </c>
      <c r="J2716" t="n">
        <v>220</v>
      </c>
      <c r="K2716" t="s">
        <v>399</v>
      </c>
      <c r="L2716" t="n">
        <v>72</v>
      </c>
      <c r="M2716" t="n">
        <v>0</v>
      </c>
      <c r="N2716" t="n">
        <v>0</v>
      </c>
      <c r="O2716" t="s">
        <v>345</v>
      </c>
      <c r="P2716" t="s">
        <v>370</v>
      </c>
      <c r="Q2716" t="s">
        <v>370</v>
      </c>
      <c r="R2716" t="s">
        <v>255</v>
      </c>
      <c r="S2716" t="s">
        <v>251</v>
      </c>
      <c r="T2716" t="n">
        <v>5</v>
      </c>
    </row>
    <row r="2717" spans="1:20">
      <c r="A2717" s="1" t="n">
        <v>39660</v>
      </c>
      <c r="B2717" t="s">
        <v>379</v>
      </c>
      <c r="C2717" t="n">
        <v>5</v>
      </c>
      <c r="D2717" t="n">
        <v>141</v>
      </c>
      <c r="E2717" t="s">
        <v>373</v>
      </c>
      <c r="F2717" t="n">
        <v>3201</v>
      </c>
      <c r="G2717" t="s">
        <v>250</v>
      </c>
      <c r="H2717" t="s">
        <v>251</v>
      </c>
      <c r="I2717" t="n">
        <v>5</v>
      </c>
      <c r="J2717" t="n">
        <v>220</v>
      </c>
      <c r="K2717" t="s">
        <v>399</v>
      </c>
      <c r="L2717" t="n">
        <v>38</v>
      </c>
      <c r="M2717" t="n">
        <v>0</v>
      </c>
      <c r="N2717" t="n">
        <v>0</v>
      </c>
      <c r="O2717" t="s">
        <v>347</v>
      </c>
      <c r="P2717" t="s">
        <v>275</v>
      </c>
      <c r="Q2717" t="s">
        <v>275</v>
      </c>
      <c r="R2717" t="s">
        <v>255</v>
      </c>
      <c r="S2717" t="s">
        <v>251</v>
      </c>
      <c r="T2717" t="n">
        <v>5</v>
      </c>
    </row>
    <row r="2718" spans="1:20">
      <c r="A2718" s="1" t="n">
        <v>39660</v>
      </c>
      <c r="B2718" t="s">
        <v>378</v>
      </c>
      <c r="C2718" t="n">
        <v>5</v>
      </c>
      <c r="D2718" t="n">
        <v>141</v>
      </c>
      <c r="E2718" t="s">
        <v>373</v>
      </c>
      <c r="F2718" t="n">
        <v>3201</v>
      </c>
      <c r="G2718" t="s">
        <v>250</v>
      </c>
      <c r="H2718" t="s">
        <v>251</v>
      </c>
      <c r="I2718" t="n">
        <v>5</v>
      </c>
      <c r="J2718" t="n">
        <v>220</v>
      </c>
      <c r="K2718" t="s">
        <v>399</v>
      </c>
      <c r="L2718" t="n">
        <v>22</v>
      </c>
      <c r="M2718" t="n">
        <v>0</v>
      </c>
      <c r="N2718" t="n">
        <v>0</v>
      </c>
      <c r="O2718" t="s">
        <v>394</v>
      </c>
      <c r="P2718" t="s">
        <v>254</v>
      </c>
      <c r="Q2718" t="s">
        <v>254</v>
      </c>
      <c r="R2718" t="s">
        <v>255</v>
      </c>
      <c r="S2718" t="s">
        <v>251</v>
      </c>
      <c r="T2718" t="n">
        <v>5</v>
      </c>
    </row>
    <row r="2719" spans="1:20">
      <c r="A2719" s="1" t="n">
        <v>39660</v>
      </c>
      <c r="B2719" t="s">
        <v>347</v>
      </c>
      <c r="C2719" t="n">
        <v>11</v>
      </c>
      <c r="D2719" t="n">
        <v>20</v>
      </c>
      <c r="E2719" t="s">
        <v>249</v>
      </c>
      <c r="F2719" t="n">
        <v>3201</v>
      </c>
      <c r="G2719" t="s">
        <v>250</v>
      </c>
      <c r="H2719" t="s">
        <v>251</v>
      </c>
      <c r="I2719" t="n">
        <v>5</v>
      </c>
      <c r="J2719" t="n">
        <v>160</v>
      </c>
      <c r="K2719" t="s">
        <v>280</v>
      </c>
      <c r="L2719" t="n">
        <v>651</v>
      </c>
      <c r="M2719" t="n">
        <v>0.13</v>
      </c>
      <c r="N2719" t="n">
        <v>23</v>
      </c>
      <c r="O2719" t="s">
        <v>347</v>
      </c>
      <c r="P2719" t="s">
        <v>275</v>
      </c>
      <c r="Q2719" t="s">
        <v>275</v>
      </c>
      <c r="R2719" t="s">
        <v>255</v>
      </c>
      <c r="S2719" t="s">
        <v>251</v>
      </c>
      <c r="T2719" t="n">
        <v>5</v>
      </c>
    </row>
    <row r="2720" spans="1:20">
      <c r="A2720" s="1" t="n">
        <v>39660</v>
      </c>
      <c r="B2720" t="s">
        <v>347</v>
      </c>
      <c r="C2720" t="n">
        <v>12</v>
      </c>
      <c r="D2720" t="n">
        <v>20</v>
      </c>
      <c r="E2720" t="s">
        <v>249</v>
      </c>
      <c r="F2720" t="n">
        <v>3201</v>
      </c>
      <c r="G2720" t="s">
        <v>250</v>
      </c>
      <c r="H2720" t="s">
        <v>251</v>
      </c>
      <c r="I2720" t="n">
        <v>5</v>
      </c>
      <c r="J2720" t="n">
        <v>685</v>
      </c>
      <c r="K2720" t="s">
        <v>343</v>
      </c>
      <c r="L2720" t="n">
        <v>295</v>
      </c>
      <c r="M2720" t="n">
        <v>0.29</v>
      </c>
      <c r="N2720" t="n">
        <v>37.2</v>
      </c>
      <c r="O2720" t="s">
        <v>347</v>
      </c>
      <c r="P2720" t="s">
        <v>275</v>
      </c>
      <c r="Q2720" t="s">
        <v>275</v>
      </c>
      <c r="R2720" t="s">
        <v>255</v>
      </c>
      <c r="S2720" t="s">
        <v>251</v>
      </c>
      <c r="T2720" t="n">
        <v>5</v>
      </c>
    </row>
    <row r="2721" spans="1:20">
      <c r="A2721" s="1" t="n">
        <v>39660</v>
      </c>
      <c r="B2721" t="s">
        <v>347</v>
      </c>
      <c r="C2721" t="n">
        <v>13</v>
      </c>
      <c r="D2721" t="n">
        <v>20</v>
      </c>
      <c r="E2721" t="s">
        <v>249</v>
      </c>
      <c r="F2721" t="n">
        <v>3201</v>
      </c>
      <c r="G2721" t="s">
        <v>250</v>
      </c>
      <c r="H2721" t="s">
        <v>251</v>
      </c>
      <c r="I2721" t="n">
        <v>5</v>
      </c>
      <c r="J2721" t="n">
        <v>660</v>
      </c>
      <c r="K2721" t="s">
        <v>307</v>
      </c>
      <c r="L2721" t="n">
        <v>380</v>
      </c>
      <c r="M2721" t="n">
        <v>0.06</v>
      </c>
      <c r="N2721" t="n">
        <v>41.9</v>
      </c>
      <c r="O2721" t="s">
        <v>347</v>
      </c>
      <c r="P2721" t="s">
        <v>275</v>
      </c>
      <c r="Q2721" t="s">
        <v>275</v>
      </c>
      <c r="R2721" t="s">
        <v>255</v>
      </c>
      <c r="S2721" t="s">
        <v>251</v>
      </c>
      <c r="T2721" t="n">
        <v>5</v>
      </c>
    </row>
    <row r="2722" spans="1:20">
      <c r="A2722" s="1" t="n">
        <v>39660</v>
      </c>
      <c r="B2722" t="s">
        <v>347</v>
      </c>
      <c r="C2722" t="n">
        <v>14</v>
      </c>
      <c r="D2722" t="n">
        <v>20</v>
      </c>
      <c r="E2722" t="s">
        <v>249</v>
      </c>
      <c r="F2722" t="n">
        <v>3201</v>
      </c>
      <c r="G2722" t="s">
        <v>250</v>
      </c>
      <c r="H2722" t="s">
        <v>251</v>
      </c>
      <c r="I2722" t="n">
        <v>5</v>
      </c>
      <c r="J2722" t="n">
        <v>785</v>
      </c>
      <c r="K2722" t="s">
        <v>281</v>
      </c>
      <c r="L2722" t="n">
        <v>185</v>
      </c>
      <c r="M2722" t="n">
        <v>2.69</v>
      </c>
      <c r="N2722" t="n">
        <v>30.5</v>
      </c>
      <c r="O2722" t="s">
        <v>347</v>
      </c>
      <c r="P2722" t="s">
        <v>275</v>
      </c>
      <c r="Q2722" t="s">
        <v>275</v>
      </c>
      <c r="R2722" t="s">
        <v>255</v>
      </c>
      <c r="S2722" t="s">
        <v>251</v>
      </c>
      <c r="T2722" t="n">
        <v>5</v>
      </c>
    </row>
    <row r="2723" spans="1:20">
      <c r="A2723" s="1" t="n">
        <v>39660</v>
      </c>
      <c r="B2723" t="s">
        <v>347</v>
      </c>
      <c r="C2723" t="n">
        <v>15</v>
      </c>
      <c r="D2723" t="n">
        <v>20</v>
      </c>
      <c r="E2723" t="s">
        <v>249</v>
      </c>
      <c r="F2723" t="n">
        <v>3201</v>
      </c>
      <c r="G2723" t="s">
        <v>250</v>
      </c>
      <c r="H2723" t="s">
        <v>251</v>
      </c>
      <c r="I2723" t="n">
        <v>5</v>
      </c>
      <c r="J2723" t="n">
        <v>785</v>
      </c>
      <c r="K2723" t="s">
        <v>281</v>
      </c>
      <c r="L2723" t="n">
        <v>589</v>
      </c>
      <c r="M2723" t="n">
        <v>1.13</v>
      </c>
      <c r="N2723" t="n">
        <v>38.9</v>
      </c>
      <c r="O2723" t="s">
        <v>347</v>
      </c>
      <c r="P2723" t="s">
        <v>275</v>
      </c>
      <c r="Q2723" t="s">
        <v>275</v>
      </c>
      <c r="R2723" t="s">
        <v>255</v>
      </c>
      <c r="S2723" t="s">
        <v>251</v>
      </c>
      <c r="T2723" t="n">
        <v>5</v>
      </c>
    </row>
    <row r="2724" spans="1:20">
      <c r="A2724" s="1" t="n">
        <v>39691</v>
      </c>
      <c r="B2724" t="s">
        <v>345</v>
      </c>
      <c r="C2724" t="n">
        <v>18</v>
      </c>
      <c r="D2724" t="n">
        <v>20</v>
      </c>
      <c r="E2724" t="s">
        <v>249</v>
      </c>
      <c r="F2724" t="n">
        <v>3201</v>
      </c>
      <c r="G2724" t="s">
        <v>250</v>
      </c>
      <c r="H2724" t="s">
        <v>251</v>
      </c>
      <c r="I2724" t="n">
        <v>5</v>
      </c>
      <c r="J2724" t="n">
        <v>875</v>
      </c>
      <c r="K2724" t="s">
        <v>327</v>
      </c>
      <c r="L2724" t="n">
        <v>194</v>
      </c>
      <c r="M2724" t="n">
        <v>0.04</v>
      </c>
      <c r="N2724" t="n">
        <v>43.3</v>
      </c>
      <c r="O2724" t="s">
        <v>345</v>
      </c>
      <c r="P2724" t="s">
        <v>370</v>
      </c>
      <c r="Q2724" t="s">
        <v>370</v>
      </c>
      <c r="R2724" t="s">
        <v>255</v>
      </c>
      <c r="S2724" t="s">
        <v>251</v>
      </c>
      <c r="T2724" t="n">
        <v>5</v>
      </c>
    </row>
    <row r="2725" spans="1:20">
      <c r="A2725" s="1" t="n">
        <v>39691</v>
      </c>
      <c r="B2725" t="s">
        <v>345</v>
      </c>
      <c r="C2725" t="n">
        <v>19</v>
      </c>
      <c r="D2725" t="n">
        <v>20</v>
      </c>
      <c r="E2725" t="s">
        <v>249</v>
      </c>
      <c r="F2725" t="n">
        <v>3201</v>
      </c>
      <c r="G2725" t="s">
        <v>250</v>
      </c>
      <c r="H2725" t="s">
        <v>251</v>
      </c>
      <c r="I2725" t="n">
        <v>5</v>
      </c>
      <c r="J2725" t="n">
        <v>945</v>
      </c>
      <c r="K2725" t="s">
        <v>304</v>
      </c>
      <c r="L2725" t="n">
        <v>206</v>
      </c>
      <c r="M2725" t="n">
        <v>0.67</v>
      </c>
      <c r="N2725" t="n">
        <v>35.9</v>
      </c>
      <c r="O2725" t="s">
        <v>345</v>
      </c>
      <c r="P2725" t="s">
        <v>370</v>
      </c>
      <c r="Q2725" t="s">
        <v>370</v>
      </c>
      <c r="R2725" t="s">
        <v>255</v>
      </c>
      <c r="S2725" t="s">
        <v>251</v>
      </c>
      <c r="T2725" t="n">
        <v>5</v>
      </c>
    </row>
    <row r="2726" spans="1:20">
      <c r="A2726" s="1" t="n">
        <v>39691</v>
      </c>
      <c r="B2726" t="s">
        <v>345</v>
      </c>
      <c r="C2726" t="n">
        <v>20</v>
      </c>
      <c r="D2726" t="n">
        <v>20</v>
      </c>
      <c r="E2726" t="s">
        <v>249</v>
      </c>
      <c r="F2726" t="n">
        <v>3201</v>
      </c>
      <c r="G2726" t="s">
        <v>250</v>
      </c>
      <c r="H2726" t="s">
        <v>251</v>
      </c>
      <c r="I2726" t="n">
        <v>5</v>
      </c>
      <c r="J2726" t="n">
        <v>458</v>
      </c>
      <c r="K2726" t="s">
        <v>252</v>
      </c>
      <c r="L2726" t="n">
        <v>245</v>
      </c>
      <c r="M2726" t="n">
        <v>0.08</v>
      </c>
      <c r="N2726" t="n">
        <v>34</v>
      </c>
      <c r="O2726" t="s">
        <v>345</v>
      </c>
      <c r="P2726" t="s">
        <v>370</v>
      </c>
      <c r="Q2726" t="s">
        <v>370</v>
      </c>
      <c r="R2726" t="s">
        <v>255</v>
      </c>
      <c r="S2726" t="s">
        <v>251</v>
      </c>
      <c r="T2726" t="n">
        <v>5</v>
      </c>
    </row>
    <row r="2727" spans="1:20">
      <c r="A2727" s="1" t="n">
        <v>39691</v>
      </c>
      <c r="B2727" t="s">
        <v>345</v>
      </c>
      <c r="C2727" t="n">
        <v>21</v>
      </c>
      <c r="D2727" t="n">
        <v>20</v>
      </c>
      <c r="E2727" t="s">
        <v>249</v>
      </c>
      <c r="F2727" t="n">
        <v>3201</v>
      </c>
      <c r="G2727" t="s">
        <v>250</v>
      </c>
      <c r="H2727" t="s">
        <v>251</v>
      </c>
      <c r="I2727" t="n">
        <v>5</v>
      </c>
      <c r="J2727" t="n">
        <v>875</v>
      </c>
      <c r="K2727" t="s">
        <v>327</v>
      </c>
      <c r="L2727" t="n">
        <v>210</v>
      </c>
      <c r="M2727" t="n">
        <v>0.06</v>
      </c>
      <c r="N2727" t="n">
        <v>41.6</v>
      </c>
      <c r="O2727" t="s">
        <v>345</v>
      </c>
      <c r="P2727" t="s">
        <v>370</v>
      </c>
      <c r="Q2727" t="s">
        <v>370</v>
      </c>
      <c r="R2727" t="s">
        <v>255</v>
      </c>
      <c r="S2727" t="s">
        <v>251</v>
      </c>
      <c r="T2727" t="n">
        <v>5</v>
      </c>
    </row>
    <row r="2728" spans="1:20">
      <c r="A2728" s="1" t="n">
        <v>39691</v>
      </c>
      <c r="B2728" t="s">
        <v>345</v>
      </c>
      <c r="C2728" t="n">
        <v>22</v>
      </c>
      <c r="D2728" t="n">
        <v>20</v>
      </c>
      <c r="E2728" t="s">
        <v>249</v>
      </c>
      <c r="F2728" t="n">
        <v>3201</v>
      </c>
      <c r="G2728" t="s">
        <v>250</v>
      </c>
      <c r="H2728" t="s">
        <v>251</v>
      </c>
      <c r="I2728" t="n">
        <v>5</v>
      </c>
      <c r="J2728" t="n">
        <v>945</v>
      </c>
      <c r="K2728" t="s">
        <v>304</v>
      </c>
      <c r="L2728" t="n">
        <v>204</v>
      </c>
      <c r="M2728" t="n">
        <v>0.67</v>
      </c>
      <c r="N2728" t="n">
        <v>36</v>
      </c>
      <c r="O2728" t="s">
        <v>345</v>
      </c>
      <c r="P2728" t="s">
        <v>370</v>
      </c>
      <c r="Q2728" t="s">
        <v>370</v>
      </c>
      <c r="R2728" t="s">
        <v>255</v>
      </c>
      <c r="S2728" t="s">
        <v>251</v>
      </c>
      <c r="T2728" t="n">
        <v>5</v>
      </c>
    </row>
    <row r="2729" spans="1:20">
      <c r="A2729" s="1" t="n">
        <v>39691</v>
      </c>
      <c r="B2729" t="s">
        <v>345</v>
      </c>
      <c r="C2729" t="n">
        <v>23</v>
      </c>
      <c r="D2729" t="n">
        <v>20</v>
      </c>
      <c r="E2729" t="s">
        <v>249</v>
      </c>
      <c r="F2729" t="n">
        <v>3201</v>
      </c>
      <c r="G2729" t="s">
        <v>250</v>
      </c>
      <c r="H2729" t="s">
        <v>251</v>
      </c>
      <c r="I2729" t="n">
        <v>5</v>
      </c>
      <c r="J2729" t="n">
        <v>875</v>
      </c>
      <c r="K2729" t="s">
        <v>327</v>
      </c>
      <c r="L2729" t="n">
        <v>199</v>
      </c>
      <c r="M2729" t="n">
        <v>0.04</v>
      </c>
      <c r="N2729" t="n">
        <v>43.1</v>
      </c>
      <c r="O2729" t="s">
        <v>345</v>
      </c>
      <c r="P2729" t="s">
        <v>370</v>
      </c>
      <c r="Q2729" t="s">
        <v>370</v>
      </c>
      <c r="R2729" t="s">
        <v>255</v>
      </c>
      <c r="S2729" t="s">
        <v>251</v>
      </c>
      <c r="T2729" t="n">
        <v>5</v>
      </c>
    </row>
    <row r="2730" spans="1:20">
      <c r="A2730" s="1" t="n">
        <v>39691</v>
      </c>
      <c r="B2730" t="s">
        <v>345</v>
      </c>
      <c r="C2730" t="n">
        <v>24</v>
      </c>
      <c r="D2730" t="n">
        <v>20</v>
      </c>
      <c r="E2730" t="s">
        <v>249</v>
      </c>
      <c r="F2730" t="n">
        <v>3201</v>
      </c>
      <c r="G2730" t="s">
        <v>250</v>
      </c>
      <c r="H2730" t="s">
        <v>251</v>
      </c>
      <c r="I2730" t="n">
        <v>5</v>
      </c>
      <c r="J2730" t="n">
        <v>945</v>
      </c>
      <c r="K2730" t="s">
        <v>304</v>
      </c>
      <c r="L2730" t="n">
        <v>240</v>
      </c>
      <c r="M2730" t="n">
        <v>0.08</v>
      </c>
      <c r="N2730" t="n">
        <v>35.8</v>
      </c>
      <c r="O2730" t="s">
        <v>345</v>
      </c>
      <c r="P2730" t="s">
        <v>370</v>
      </c>
      <c r="Q2730" t="s">
        <v>370</v>
      </c>
      <c r="R2730" t="s">
        <v>255</v>
      </c>
      <c r="S2730" t="s">
        <v>251</v>
      </c>
      <c r="T2730" t="n">
        <v>5</v>
      </c>
    </row>
    <row r="2731" spans="1:20">
      <c r="A2731" s="1" t="n">
        <v>39691</v>
      </c>
      <c r="B2731" t="s">
        <v>345</v>
      </c>
      <c r="C2731" t="n">
        <v>25</v>
      </c>
      <c r="D2731" t="n">
        <v>20</v>
      </c>
      <c r="E2731" t="s">
        <v>249</v>
      </c>
      <c r="F2731" t="n">
        <v>3201</v>
      </c>
      <c r="G2731" t="s">
        <v>250</v>
      </c>
      <c r="H2731" t="s">
        <v>251</v>
      </c>
      <c r="I2731" t="n">
        <v>5</v>
      </c>
      <c r="J2731" t="n">
        <v>280</v>
      </c>
      <c r="K2731" t="s">
        <v>273</v>
      </c>
      <c r="L2731" t="n">
        <v>260</v>
      </c>
      <c r="M2731" t="n">
        <v>0.26</v>
      </c>
      <c r="N2731" t="n">
        <v>16</v>
      </c>
      <c r="O2731" t="s">
        <v>345</v>
      </c>
      <c r="P2731" t="s">
        <v>370</v>
      </c>
      <c r="Q2731" t="s">
        <v>370</v>
      </c>
      <c r="R2731" t="s">
        <v>255</v>
      </c>
      <c r="S2731" t="s">
        <v>251</v>
      </c>
      <c r="T2731" t="n">
        <v>5</v>
      </c>
    </row>
    <row r="2732" spans="1:20">
      <c r="A2732" s="1" t="n">
        <v>39691</v>
      </c>
      <c r="B2732" t="s">
        <v>345</v>
      </c>
      <c r="C2732" t="n">
        <v>26</v>
      </c>
      <c r="D2732" t="n">
        <v>20</v>
      </c>
      <c r="E2732" t="s">
        <v>249</v>
      </c>
      <c r="F2732" t="n">
        <v>3201</v>
      </c>
      <c r="G2732" t="s">
        <v>250</v>
      </c>
      <c r="H2732" t="s">
        <v>251</v>
      </c>
      <c r="I2732" t="n">
        <v>5</v>
      </c>
      <c r="J2732" t="n">
        <v>280</v>
      </c>
      <c r="K2732" t="s">
        <v>273</v>
      </c>
      <c r="L2732" t="n">
        <v>243</v>
      </c>
      <c r="M2732" t="n">
        <v>0.26</v>
      </c>
      <c r="N2732" t="n">
        <v>16</v>
      </c>
      <c r="O2732" t="s">
        <v>345</v>
      </c>
      <c r="P2732" t="s">
        <v>370</v>
      </c>
      <c r="Q2732" t="s">
        <v>370</v>
      </c>
      <c r="R2732" t="s">
        <v>255</v>
      </c>
      <c r="S2732" t="s">
        <v>251</v>
      </c>
      <c r="T2732" t="n">
        <v>5</v>
      </c>
    </row>
    <row r="2733" spans="1:20">
      <c r="A2733" s="1" t="n">
        <v>39691</v>
      </c>
      <c r="B2733" t="s">
        <v>364</v>
      </c>
      <c r="C2733" t="n">
        <v>1</v>
      </c>
      <c r="D2733" t="n">
        <v>231</v>
      </c>
      <c r="E2733" t="s">
        <v>365</v>
      </c>
      <c r="F2733" t="n">
        <v>3202</v>
      </c>
      <c r="G2733" t="s">
        <v>297</v>
      </c>
      <c r="H2733" t="s">
        <v>251</v>
      </c>
      <c r="I2733" t="n">
        <v>5</v>
      </c>
      <c r="J2733" t="n">
        <v>785</v>
      </c>
      <c r="K2733" t="s">
        <v>281</v>
      </c>
      <c r="L2733" t="n">
        <v>20</v>
      </c>
      <c r="M2733" t="n">
        <v>0</v>
      </c>
      <c r="N2733" t="n">
        <v>0</v>
      </c>
    </row>
    <row r="2734" spans="1:20">
      <c r="A2734" s="1" t="n">
        <v>39691</v>
      </c>
      <c r="B2734" t="s">
        <v>364</v>
      </c>
      <c r="C2734" t="n">
        <v>2</v>
      </c>
      <c r="D2734" t="n">
        <v>231</v>
      </c>
      <c r="E2734" t="s">
        <v>365</v>
      </c>
      <c r="F2734" t="n">
        <v>3203</v>
      </c>
      <c r="G2734" t="s">
        <v>366</v>
      </c>
      <c r="H2734" t="s">
        <v>251</v>
      </c>
      <c r="I2734" t="n">
        <v>5</v>
      </c>
      <c r="J2734" t="n">
        <v>785</v>
      </c>
      <c r="K2734" t="s">
        <v>281</v>
      </c>
      <c r="L2734" t="n">
        <v>14</v>
      </c>
      <c r="M2734" t="n">
        <v>0</v>
      </c>
      <c r="N2734" t="n">
        <v>0</v>
      </c>
    </row>
    <row r="2735" spans="1:20">
      <c r="A2735" s="1" t="n">
        <v>39691</v>
      </c>
      <c r="B2735" t="s">
        <v>364</v>
      </c>
      <c r="C2735" t="n">
        <v>3</v>
      </c>
      <c r="D2735" t="n">
        <v>231</v>
      </c>
      <c r="E2735" t="s">
        <v>365</v>
      </c>
      <c r="F2735" t="n">
        <v>3204</v>
      </c>
      <c r="G2735" t="s">
        <v>367</v>
      </c>
      <c r="H2735" t="s">
        <v>251</v>
      </c>
      <c r="I2735" t="n">
        <v>5</v>
      </c>
      <c r="J2735" t="n">
        <v>785</v>
      </c>
      <c r="K2735" t="s">
        <v>281</v>
      </c>
      <c r="L2735" t="n">
        <v>11</v>
      </c>
      <c r="M2735" t="n">
        <v>0</v>
      </c>
      <c r="N2735" t="n">
        <v>0</v>
      </c>
    </row>
    <row r="2736" spans="1:20">
      <c r="A2736" s="1" t="n">
        <v>39691</v>
      </c>
      <c r="B2736" t="s">
        <v>348</v>
      </c>
      <c r="C2736" t="n">
        <v>1</v>
      </c>
      <c r="D2736" t="n">
        <v>215</v>
      </c>
      <c r="E2736" t="s">
        <v>256</v>
      </c>
      <c r="F2736" t="n">
        <v>3201</v>
      </c>
      <c r="G2736" t="s">
        <v>250</v>
      </c>
      <c r="H2736" t="s">
        <v>251</v>
      </c>
      <c r="I2736" t="n">
        <v>5</v>
      </c>
      <c r="J2736" t="n">
        <v>515</v>
      </c>
      <c r="K2736" t="s">
        <v>361</v>
      </c>
      <c r="L2736" t="n">
        <v>313</v>
      </c>
      <c r="M2736" t="n">
        <v>0</v>
      </c>
      <c r="N2736" t="n">
        <v>0</v>
      </c>
    </row>
    <row r="2737" spans="1:20">
      <c r="A2737" s="1" t="n">
        <v>39691</v>
      </c>
      <c r="B2737" t="s">
        <v>348</v>
      </c>
      <c r="C2737" t="n">
        <v>2</v>
      </c>
      <c r="D2737" t="n">
        <v>215</v>
      </c>
      <c r="E2737" t="s">
        <v>256</v>
      </c>
      <c r="F2737" t="n">
        <v>3201</v>
      </c>
      <c r="G2737" t="s">
        <v>250</v>
      </c>
      <c r="H2737" t="s">
        <v>251</v>
      </c>
      <c r="I2737" t="n">
        <v>5</v>
      </c>
      <c r="J2737" t="n">
        <v>490</v>
      </c>
      <c r="K2737" t="s">
        <v>266</v>
      </c>
      <c r="L2737" t="n">
        <v>279</v>
      </c>
      <c r="M2737" t="n">
        <v>0</v>
      </c>
      <c r="N2737" t="n">
        <v>0</v>
      </c>
    </row>
    <row r="2738" spans="1:20">
      <c r="A2738" s="1" t="n">
        <v>39691</v>
      </c>
      <c r="B2738" t="s">
        <v>347</v>
      </c>
      <c r="C2738" t="n">
        <v>1</v>
      </c>
      <c r="D2738" t="n">
        <v>20</v>
      </c>
      <c r="E2738" t="s">
        <v>249</v>
      </c>
      <c r="F2738" t="n">
        <v>3201</v>
      </c>
      <c r="G2738" t="s">
        <v>250</v>
      </c>
      <c r="H2738" t="s">
        <v>251</v>
      </c>
      <c r="I2738" t="n">
        <v>5</v>
      </c>
      <c r="J2738" t="n">
        <v>458</v>
      </c>
      <c r="K2738" t="s">
        <v>252</v>
      </c>
      <c r="L2738" t="n">
        <v>551</v>
      </c>
      <c r="M2738" t="n">
        <v>0.22</v>
      </c>
      <c r="N2738" t="n">
        <v>20.5</v>
      </c>
      <c r="O2738" t="s">
        <v>347</v>
      </c>
      <c r="P2738" t="s">
        <v>275</v>
      </c>
      <c r="Q2738" t="s">
        <v>275</v>
      </c>
      <c r="R2738" t="s">
        <v>255</v>
      </c>
      <c r="S2738" t="s">
        <v>251</v>
      </c>
      <c r="T2738" t="n">
        <v>5</v>
      </c>
    </row>
    <row r="2739" spans="1:20">
      <c r="A2739" s="1" t="n">
        <v>39691</v>
      </c>
      <c r="B2739" t="s">
        <v>347</v>
      </c>
      <c r="C2739" t="n">
        <v>2</v>
      </c>
      <c r="D2739" t="n">
        <v>20</v>
      </c>
      <c r="E2739" t="s">
        <v>249</v>
      </c>
      <c r="F2739" t="n">
        <v>3201</v>
      </c>
      <c r="G2739" t="s">
        <v>250</v>
      </c>
      <c r="H2739" t="s">
        <v>251</v>
      </c>
      <c r="I2739" t="n">
        <v>5</v>
      </c>
      <c r="J2739" t="n">
        <v>925</v>
      </c>
      <c r="K2739" t="s">
        <v>350</v>
      </c>
      <c r="L2739" t="n">
        <v>733</v>
      </c>
      <c r="M2739" t="n">
        <v>0.67</v>
      </c>
      <c r="N2739" t="n">
        <v>39.8</v>
      </c>
      <c r="O2739" t="s">
        <v>347</v>
      </c>
      <c r="P2739" t="s">
        <v>275</v>
      </c>
      <c r="Q2739" t="s">
        <v>275</v>
      </c>
      <c r="R2739" t="s">
        <v>255</v>
      </c>
      <c r="S2739" t="s">
        <v>251</v>
      </c>
      <c r="T2739" t="n">
        <v>5</v>
      </c>
    </row>
    <row r="2740" spans="1:20">
      <c r="A2740" s="1" t="n">
        <v>39691</v>
      </c>
      <c r="B2740" t="s">
        <v>347</v>
      </c>
      <c r="C2740" t="n">
        <v>3</v>
      </c>
      <c r="D2740" t="n">
        <v>20</v>
      </c>
      <c r="E2740" t="s">
        <v>249</v>
      </c>
      <c r="F2740" t="n">
        <v>3201</v>
      </c>
      <c r="G2740" t="s">
        <v>250</v>
      </c>
      <c r="H2740" t="s">
        <v>251</v>
      </c>
      <c r="I2740" t="n">
        <v>5</v>
      </c>
      <c r="J2740" t="n">
        <v>160</v>
      </c>
      <c r="K2740" t="s">
        <v>280</v>
      </c>
      <c r="L2740" t="n">
        <v>654</v>
      </c>
      <c r="M2740" t="n">
        <v>0.13</v>
      </c>
      <c r="N2740" t="n">
        <v>23</v>
      </c>
      <c r="O2740" t="s">
        <v>347</v>
      </c>
      <c r="P2740" t="s">
        <v>275</v>
      </c>
      <c r="Q2740" t="s">
        <v>275</v>
      </c>
      <c r="R2740" t="s">
        <v>255</v>
      </c>
      <c r="S2740" t="s">
        <v>251</v>
      </c>
      <c r="T2740" t="n">
        <v>5</v>
      </c>
    </row>
    <row r="2741" spans="1:20">
      <c r="A2741" s="1" t="n">
        <v>39721</v>
      </c>
      <c r="B2741" t="s">
        <v>345</v>
      </c>
      <c r="C2741" t="n">
        <v>17</v>
      </c>
      <c r="D2741" t="n">
        <v>20</v>
      </c>
      <c r="E2741" t="s">
        <v>249</v>
      </c>
      <c r="F2741" t="n">
        <v>3201</v>
      </c>
      <c r="G2741" t="s">
        <v>250</v>
      </c>
      <c r="H2741" t="s">
        <v>251</v>
      </c>
      <c r="I2741" t="n">
        <v>5</v>
      </c>
      <c r="J2741" t="n">
        <v>875</v>
      </c>
      <c r="K2741" t="s">
        <v>327</v>
      </c>
      <c r="L2741" t="n">
        <v>173</v>
      </c>
      <c r="M2741" t="n">
        <v>0.04</v>
      </c>
      <c r="N2741" t="n">
        <v>43.3</v>
      </c>
      <c r="O2741" t="s">
        <v>345</v>
      </c>
      <c r="P2741" t="s">
        <v>370</v>
      </c>
      <c r="Q2741" t="s">
        <v>370</v>
      </c>
      <c r="R2741" t="s">
        <v>255</v>
      </c>
      <c r="S2741" t="s">
        <v>251</v>
      </c>
      <c r="T2741" t="n">
        <v>5</v>
      </c>
    </row>
    <row r="2742" spans="1:20">
      <c r="A2742" s="1" t="n">
        <v>39721</v>
      </c>
      <c r="B2742" t="s">
        <v>345</v>
      </c>
      <c r="C2742" t="n">
        <v>18</v>
      </c>
      <c r="D2742" t="n">
        <v>20</v>
      </c>
      <c r="E2742" t="s">
        <v>249</v>
      </c>
      <c r="F2742" t="n">
        <v>3201</v>
      </c>
      <c r="G2742" t="s">
        <v>250</v>
      </c>
      <c r="H2742" t="s">
        <v>251</v>
      </c>
      <c r="I2742" t="n">
        <v>5</v>
      </c>
      <c r="J2742" t="n">
        <v>875</v>
      </c>
      <c r="K2742" t="s">
        <v>327</v>
      </c>
      <c r="L2742" t="n">
        <v>232</v>
      </c>
      <c r="M2742" t="n">
        <v>0.04</v>
      </c>
      <c r="N2742" t="n">
        <v>43.2</v>
      </c>
      <c r="O2742" t="s">
        <v>345</v>
      </c>
      <c r="P2742" t="s">
        <v>370</v>
      </c>
      <c r="Q2742" t="s">
        <v>370</v>
      </c>
      <c r="R2742" t="s">
        <v>255</v>
      </c>
      <c r="S2742" t="s">
        <v>251</v>
      </c>
      <c r="T2742" t="n">
        <v>5</v>
      </c>
    </row>
    <row r="2743" spans="1:20">
      <c r="A2743" s="1" t="n">
        <v>39721</v>
      </c>
      <c r="B2743" t="s">
        <v>345</v>
      </c>
      <c r="C2743" t="n">
        <v>19</v>
      </c>
      <c r="D2743" t="n">
        <v>20</v>
      </c>
      <c r="E2743" t="s">
        <v>249</v>
      </c>
      <c r="F2743" t="n">
        <v>3201</v>
      </c>
      <c r="G2743" t="s">
        <v>250</v>
      </c>
      <c r="H2743" t="s">
        <v>251</v>
      </c>
      <c r="I2743" t="n">
        <v>5</v>
      </c>
      <c r="J2743" t="n">
        <v>280</v>
      </c>
      <c r="K2743" t="s">
        <v>273</v>
      </c>
      <c r="L2743" t="n">
        <v>210</v>
      </c>
      <c r="M2743" t="n">
        <v>0.06</v>
      </c>
      <c r="N2743" t="n">
        <v>39.1</v>
      </c>
      <c r="O2743" t="s">
        <v>345</v>
      </c>
      <c r="P2743" t="s">
        <v>370</v>
      </c>
      <c r="Q2743" t="s">
        <v>370</v>
      </c>
      <c r="R2743" t="s">
        <v>255</v>
      </c>
      <c r="S2743" t="s">
        <v>251</v>
      </c>
      <c r="T2743" t="n">
        <v>5</v>
      </c>
    </row>
    <row r="2744" spans="1:20">
      <c r="A2744" s="1" t="n">
        <v>39721</v>
      </c>
      <c r="B2744" t="s">
        <v>345</v>
      </c>
      <c r="C2744" t="n">
        <v>20</v>
      </c>
      <c r="D2744" t="n">
        <v>20</v>
      </c>
      <c r="E2744" t="s">
        <v>249</v>
      </c>
      <c r="F2744" t="n">
        <v>3201</v>
      </c>
      <c r="G2744" t="s">
        <v>250</v>
      </c>
      <c r="H2744" t="s">
        <v>251</v>
      </c>
      <c r="I2744" t="n">
        <v>5</v>
      </c>
      <c r="J2744" t="n">
        <v>280</v>
      </c>
      <c r="K2744" t="s">
        <v>273</v>
      </c>
      <c r="L2744" t="n">
        <v>235</v>
      </c>
      <c r="M2744" t="n">
        <v>0.26</v>
      </c>
      <c r="N2744" t="n">
        <v>16</v>
      </c>
      <c r="O2744" t="s">
        <v>345</v>
      </c>
      <c r="P2744" t="s">
        <v>370</v>
      </c>
      <c r="Q2744" t="s">
        <v>370</v>
      </c>
      <c r="R2744" t="s">
        <v>255</v>
      </c>
      <c r="S2744" t="s">
        <v>251</v>
      </c>
      <c r="T2744" t="n">
        <v>5</v>
      </c>
    </row>
    <row r="2745" spans="1:20">
      <c r="A2745" s="1" t="n">
        <v>39721</v>
      </c>
      <c r="B2745" t="s">
        <v>345</v>
      </c>
      <c r="C2745" t="n">
        <v>21</v>
      </c>
      <c r="D2745" t="n">
        <v>20</v>
      </c>
      <c r="E2745" t="s">
        <v>249</v>
      </c>
      <c r="F2745" t="n">
        <v>3201</v>
      </c>
      <c r="G2745" t="s">
        <v>250</v>
      </c>
      <c r="H2745" t="s">
        <v>251</v>
      </c>
      <c r="I2745" t="n">
        <v>5</v>
      </c>
      <c r="J2745" t="n">
        <v>945</v>
      </c>
      <c r="K2745" t="s">
        <v>304</v>
      </c>
      <c r="L2745" t="n">
        <v>249</v>
      </c>
      <c r="M2745" t="n">
        <v>0.04</v>
      </c>
      <c r="N2745" t="n">
        <v>40.5</v>
      </c>
      <c r="O2745" t="s">
        <v>345</v>
      </c>
      <c r="P2745" t="s">
        <v>370</v>
      </c>
      <c r="Q2745" t="s">
        <v>370</v>
      </c>
      <c r="R2745" t="s">
        <v>255</v>
      </c>
      <c r="S2745" t="s">
        <v>251</v>
      </c>
      <c r="T2745" t="n">
        <v>5</v>
      </c>
    </row>
    <row r="2746" spans="1:20">
      <c r="A2746" s="1" t="n">
        <v>39721</v>
      </c>
      <c r="B2746" t="s">
        <v>345</v>
      </c>
      <c r="C2746" t="n">
        <v>22</v>
      </c>
      <c r="D2746" t="n">
        <v>20</v>
      </c>
      <c r="E2746" t="s">
        <v>249</v>
      </c>
      <c r="F2746" t="n">
        <v>3201</v>
      </c>
      <c r="G2746" t="s">
        <v>250</v>
      </c>
      <c r="H2746" t="s">
        <v>251</v>
      </c>
      <c r="I2746" t="n">
        <v>5</v>
      </c>
      <c r="J2746" t="n">
        <v>945</v>
      </c>
      <c r="K2746" t="s">
        <v>304</v>
      </c>
      <c r="L2746" t="n">
        <v>236</v>
      </c>
      <c r="M2746" t="n">
        <v>0.67</v>
      </c>
      <c r="N2746" t="n">
        <v>37.2</v>
      </c>
      <c r="O2746" t="s">
        <v>345</v>
      </c>
      <c r="P2746" t="s">
        <v>370</v>
      </c>
      <c r="Q2746" t="s">
        <v>370</v>
      </c>
      <c r="R2746" t="s">
        <v>255</v>
      </c>
      <c r="S2746" t="s">
        <v>251</v>
      </c>
      <c r="T2746" t="n">
        <v>5</v>
      </c>
    </row>
    <row r="2747" spans="1:20">
      <c r="A2747" s="1" t="n">
        <v>39721</v>
      </c>
      <c r="B2747" t="s">
        <v>345</v>
      </c>
      <c r="C2747" t="n">
        <v>23</v>
      </c>
      <c r="D2747" t="n">
        <v>20</v>
      </c>
      <c r="E2747" t="s">
        <v>249</v>
      </c>
      <c r="F2747" t="n">
        <v>3201</v>
      </c>
      <c r="G2747" t="s">
        <v>250</v>
      </c>
      <c r="H2747" t="s">
        <v>251</v>
      </c>
      <c r="I2747" t="n">
        <v>5</v>
      </c>
      <c r="J2747" t="n">
        <v>945</v>
      </c>
      <c r="K2747" t="s">
        <v>304</v>
      </c>
      <c r="L2747" t="n">
        <v>238</v>
      </c>
      <c r="M2747" t="n">
        <v>0.67</v>
      </c>
      <c r="N2747" t="n">
        <v>36</v>
      </c>
      <c r="O2747" t="s">
        <v>345</v>
      </c>
      <c r="P2747" t="s">
        <v>370</v>
      </c>
      <c r="Q2747" t="s">
        <v>370</v>
      </c>
      <c r="R2747" t="s">
        <v>255</v>
      </c>
      <c r="S2747" t="s">
        <v>251</v>
      </c>
      <c r="T2747" t="n">
        <v>5</v>
      </c>
    </row>
    <row r="2748" spans="1:20">
      <c r="A2748" s="1" t="n">
        <v>39721</v>
      </c>
      <c r="B2748" t="s">
        <v>345</v>
      </c>
      <c r="C2748" t="n">
        <v>24</v>
      </c>
      <c r="D2748" t="n">
        <v>20</v>
      </c>
      <c r="E2748" t="s">
        <v>249</v>
      </c>
      <c r="F2748" t="n">
        <v>3201</v>
      </c>
      <c r="G2748" t="s">
        <v>250</v>
      </c>
      <c r="H2748" t="s">
        <v>251</v>
      </c>
      <c r="I2748" t="n">
        <v>5</v>
      </c>
      <c r="J2748" t="n">
        <v>945</v>
      </c>
      <c r="K2748" t="s">
        <v>304</v>
      </c>
      <c r="L2748" t="n">
        <v>320</v>
      </c>
      <c r="M2748" t="n">
        <v>0.67</v>
      </c>
      <c r="N2748" t="n">
        <v>36.1</v>
      </c>
      <c r="O2748" t="s">
        <v>345</v>
      </c>
      <c r="P2748" t="s">
        <v>370</v>
      </c>
      <c r="Q2748" t="s">
        <v>370</v>
      </c>
      <c r="R2748" t="s">
        <v>255</v>
      </c>
      <c r="S2748" t="s">
        <v>251</v>
      </c>
      <c r="T2748" t="n">
        <v>5</v>
      </c>
    </row>
    <row r="2749" spans="1:20">
      <c r="A2749" s="1" t="n">
        <v>39721</v>
      </c>
      <c r="B2749" t="s">
        <v>345</v>
      </c>
      <c r="C2749" t="n">
        <v>25</v>
      </c>
      <c r="D2749" t="n">
        <v>20</v>
      </c>
      <c r="E2749" t="s">
        <v>249</v>
      </c>
      <c r="F2749" t="n">
        <v>3201</v>
      </c>
      <c r="G2749" t="s">
        <v>250</v>
      </c>
      <c r="H2749" t="s">
        <v>251</v>
      </c>
      <c r="I2749" t="n">
        <v>5</v>
      </c>
      <c r="J2749" t="n">
        <v>875</v>
      </c>
      <c r="K2749" t="s">
        <v>327</v>
      </c>
      <c r="L2749" t="n">
        <v>134</v>
      </c>
      <c r="M2749" t="n">
        <v>0.06</v>
      </c>
      <c r="N2749" t="n">
        <v>41.9</v>
      </c>
      <c r="O2749" t="s">
        <v>345</v>
      </c>
      <c r="P2749" t="s">
        <v>370</v>
      </c>
      <c r="Q2749" t="s">
        <v>370</v>
      </c>
      <c r="R2749" t="s">
        <v>255</v>
      </c>
      <c r="S2749" t="s">
        <v>251</v>
      </c>
      <c r="T2749" t="n">
        <v>5</v>
      </c>
    </row>
    <row r="2750" spans="1:20">
      <c r="A2750" s="1" t="n">
        <v>39721</v>
      </c>
      <c r="B2750" t="s">
        <v>348</v>
      </c>
      <c r="C2750" t="n">
        <v>1</v>
      </c>
      <c r="D2750" t="n">
        <v>215</v>
      </c>
      <c r="E2750" t="s">
        <v>256</v>
      </c>
      <c r="F2750" t="n">
        <v>3201</v>
      </c>
      <c r="G2750" t="s">
        <v>250</v>
      </c>
      <c r="H2750" t="s">
        <v>251</v>
      </c>
      <c r="I2750" t="n">
        <v>5</v>
      </c>
      <c r="J2750" t="n">
        <v>490</v>
      </c>
      <c r="K2750" t="s">
        <v>266</v>
      </c>
      <c r="L2750" t="n">
        <v>213</v>
      </c>
      <c r="M2750" t="n">
        <v>0</v>
      </c>
      <c r="N2750" t="n">
        <v>0</v>
      </c>
    </row>
    <row r="2751" spans="1:20">
      <c r="A2751" s="1" t="n">
        <v>39721</v>
      </c>
      <c r="B2751" t="s">
        <v>347</v>
      </c>
      <c r="C2751" t="n">
        <v>1</v>
      </c>
      <c r="D2751" t="n">
        <v>20</v>
      </c>
      <c r="E2751" t="s">
        <v>249</v>
      </c>
      <c r="F2751" t="n">
        <v>3201</v>
      </c>
      <c r="G2751" t="s">
        <v>250</v>
      </c>
      <c r="H2751" t="s">
        <v>251</v>
      </c>
      <c r="I2751" t="n">
        <v>5</v>
      </c>
      <c r="J2751" t="n">
        <v>458</v>
      </c>
      <c r="K2751" t="s">
        <v>252</v>
      </c>
      <c r="L2751" t="n">
        <v>553</v>
      </c>
      <c r="M2751" t="n">
        <v>0.22</v>
      </c>
      <c r="N2751" t="n">
        <v>19.7</v>
      </c>
      <c r="O2751" t="s">
        <v>347</v>
      </c>
      <c r="P2751" t="s">
        <v>275</v>
      </c>
      <c r="Q2751" t="s">
        <v>275</v>
      </c>
      <c r="R2751" t="s">
        <v>255</v>
      </c>
      <c r="S2751" t="s">
        <v>251</v>
      </c>
      <c r="T2751" t="n">
        <v>5</v>
      </c>
    </row>
    <row r="2752" spans="1:20">
      <c r="A2752" s="1" t="n">
        <v>39721</v>
      </c>
      <c r="B2752" t="s">
        <v>347</v>
      </c>
      <c r="C2752" t="n">
        <v>2</v>
      </c>
      <c r="D2752" t="n">
        <v>20</v>
      </c>
      <c r="E2752" t="s">
        <v>249</v>
      </c>
      <c r="F2752" t="n">
        <v>3201</v>
      </c>
      <c r="G2752" t="s">
        <v>250</v>
      </c>
      <c r="H2752" t="s">
        <v>251</v>
      </c>
      <c r="I2752" t="n">
        <v>5</v>
      </c>
      <c r="J2752" t="n">
        <v>785</v>
      </c>
      <c r="K2752" t="s">
        <v>281</v>
      </c>
      <c r="L2752" t="n">
        <v>512</v>
      </c>
      <c r="M2752" t="n">
        <v>1.14</v>
      </c>
      <c r="N2752" t="n">
        <v>39</v>
      </c>
      <c r="O2752" t="s">
        <v>347</v>
      </c>
      <c r="P2752" t="s">
        <v>275</v>
      </c>
      <c r="Q2752" t="s">
        <v>275</v>
      </c>
      <c r="R2752" t="s">
        <v>255</v>
      </c>
      <c r="S2752" t="s">
        <v>251</v>
      </c>
      <c r="T2752" t="n">
        <v>5</v>
      </c>
    </row>
    <row r="2753" spans="1:20">
      <c r="A2753" s="1" t="n">
        <v>39721</v>
      </c>
      <c r="B2753" t="s">
        <v>347</v>
      </c>
      <c r="C2753" t="n">
        <v>3</v>
      </c>
      <c r="D2753" t="n">
        <v>20</v>
      </c>
      <c r="E2753" t="s">
        <v>249</v>
      </c>
      <c r="F2753" t="n">
        <v>3201</v>
      </c>
      <c r="G2753" t="s">
        <v>250</v>
      </c>
      <c r="H2753" t="s">
        <v>251</v>
      </c>
      <c r="I2753" t="n">
        <v>5</v>
      </c>
      <c r="J2753" t="n">
        <v>785</v>
      </c>
      <c r="K2753" t="s">
        <v>281</v>
      </c>
      <c r="L2753" t="n">
        <v>705</v>
      </c>
      <c r="M2753" t="n">
        <v>1.12</v>
      </c>
      <c r="N2753" t="n">
        <v>39.1</v>
      </c>
      <c r="O2753" t="s">
        <v>347</v>
      </c>
      <c r="P2753" t="s">
        <v>275</v>
      </c>
      <c r="Q2753" t="s">
        <v>275</v>
      </c>
      <c r="R2753" t="s">
        <v>255</v>
      </c>
      <c r="S2753" t="s">
        <v>251</v>
      </c>
      <c r="T2753" t="n">
        <v>5</v>
      </c>
    </row>
    <row r="2754" spans="1:20">
      <c r="A2754" s="1" t="n">
        <v>39721</v>
      </c>
      <c r="B2754" t="s">
        <v>347</v>
      </c>
      <c r="C2754" t="n">
        <v>4</v>
      </c>
      <c r="D2754" t="n">
        <v>20</v>
      </c>
      <c r="E2754" t="s">
        <v>249</v>
      </c>
      <c r="F2754" t="n">
        <v>3201</v>
      </c>
      <c r="G2754" t="s">
        <v>250</v>
      </c>
      <c r="H2754" t="s">
        <v>251</v>
      </c>
      <c r="I2754" t="n">
        <v>5</v>
      </c>
      <c r="J2754" t="n">
        <v>805</v>
      </c>
      <c r="K2754" t="s">
        <v>317</v>
      </c>
      <c r="L2754" t="n">
        <v>717</v>
      </c>
      <c r="M2754" t="n">
        <v>0.19</v>
      </c>
      <c r="N2754" t="n">
        <v>39.3</v>
      </c>
      <c r="O2754" t="s">
        <v>347</v>
      </c>
      <c r="P2754" t="s">
        <v>275</v>
      </c>
      <c r="Q2754" t="s">
        <v>275</v>
      </c>
      <c r="R2754" t="s">
        <v>255</v>
      </c>
      <c r="S2754" t="s">
        <v>251</v>
      </c>
      <c r="T2754" t="n">
        <v>5</v>
      </c>
    </row>
    <row r="2755" spans="1:20">
      <c r="A2755" s="1" t="n">
        <v>39752</v>
      </c>
      <c r="B2755" t="s">
        <v>345</v>
      </c>
      <c r="C2755" t="n">
        <v>22</v>
      </c>
      <c r="D2755" t="n">
        <v>20</v>
      </c>
      <c r="E2755" t="s">
        <v>249</v>
      </c>
      <c r="F2755" t="n">
        <v>3201</v>
      </c>
      <c r="G2755" t="s">
        <v>250</v>
      </c>
      <c r="H2755" t="s">
        <v>251</v>
      </c>
      <c r="I2755" t="n">
        <v>5</v>
      </c>
      <c r="J2755" t="n">
        <v>945</v>
      </c>
      <c r="K2755" t="s">
        <v>304</v>
      </c>
      <c r="L2755" t="n">
        <v>430</v>
      </c>
      <c r="M2755" t="n">
        <v>0.08</v>
      </c>
      <c r="N2755" t="n">
        <v>35.8</v>
      </c>
      <c r="O2755" t="s">
        <v>345</v>
      </c>
      <c r="P2755" t="s">
        <v>370</v>
      </c>
      <c r="Q2755" t="s">
        <v>370</v>
      </c>
      <c r="R2755" t="s">
        <v>255</v>
      </c>
      <c r="S2755" t="s">
        <v>251</v>
      </c>
      <c r="T2755" t="n">
        <v>5</v>
      </c>
    </row>
    <row r="2756" spans="1:20">
      <c r="A2756" s="1" t="n">
        <v>39752</v>
      </c>
      <c r="B2756" t="s">
        <v>345</v>
      </c>
      <c r="C2756" t="n">
        <v>23</v>
      </c>
      <c r="D2756" t="n">
        <v>20</v>
      </c>
      <c r="E2756" t="s">
        <v>249</v>
      </c>
      <c r="F2756" t="n">
        <v>3201</v>
      </c>
      <c r="G2756" t="s">
        <v>250</v>
      </c>
      <c r="H2756" t="s">
        <v>251</v>
      </c>
      <c r="I2756" t="n">
        <v>5</v>
      </c>
      <c r="J2756" t="n">
        <v>875</v>
      </c>
      <c r="K2756" t="s">
        <v>327</v>
      </c>
      <c r="L2756" t="n">
        <v>198</v>
      </c>
      <c r="M2756" t="n">
        <v>0.04</v>
      </c>
      <c r="N2756" t="n">
        <v>43</v>
      </c>
      <c r="O2756" t="s">
        <v>345</v>
      </c>
      <c r="P2756" t="s">
        <v>370</v>
      </c>
      <c r="Q2756" t="s">
        <v>370</v>
      </c>
      <c r="R2756" t="s">
        <v>255</v>
      </c>
      <c r="S2756" t="s">
        <v>251</v>
      </c>
      <c r="T2756" t="n">
        <v>5</v>
      </c>
    </row>
    <row r="2757" spans="1:20">
      <c r="A2757" s="1" t="n">
        <v>39752</v>
      </c>
      <c r="B2757" t="s">
        <v>345</v>
      </c>
      <c r="C2757" t="n">
        <v>24</v>
      </c>
      <c r="D2757" t="n">
        <v>20</v>
      </c>
      <c r="E2757" t="s">
        <v>249</v>
      </c>
      <c r="F2757" t="n">
        <v>3201</v>
      </c>
      <c r="G2757" t="s">
        <v>250</v>
      </c>
      <c r="H2757" t="s">
        <v>251</v>
      </c>
      <c r="I2757" t="n">
        <v>5</v>
      </c>
      <c r="J2757" t="n">
        <v>945</v>
      </c>
      <c r="K2757" t="s">
        <v>304</v>
      </c>
      <c r="L2757" t="n">
        <v>454</v>
      </c>
      <c r="M2757" t="n">
        <v>0.04</v>
      </c>
      <c r="N2757" t="n">
        <v>40.1</v>
      </c>
      <c r="O2757" t="s">
        <v>345</v>
      </c>
      <c r="P2757" t="s">
        <v>370</v>
      </c>
      <c r="Q2757" t="s">
        <v>370</v>
      </c>
      <c r="R2757" t="s">
        <v>255</v>
      </c>
      <c r="S2757" t="s">
        <v>251</v>
      </c>
      <c r="T2757" t="n">
        <v>5</v>
      </c>
    </row>
    <row r="2758" spans="1:20">
      <c r="A2758" s="1" t="n">
        <v>39752</v>
      </c>
      <c r="B2758" t="s">
        <v>345</v>
      </c>
      <c r="C2758" t="n">
        <v>25</v>
      </c>
      <c r="D2758" t="n">
        <v>20</v>
      </c>
      <c r="E2758" t="s">
        <v>249</v>
      </c>
      <c r="F2758" t="n">
        <v>3201</v>
      </c>
      <c r="G2758" t="s">
        <v>250</v>
      </c>
      <c r="H2758" t="s">
        <v>251</v>
      </c>
      <c r="I2758" t="n">
        <v>5</v>
      </c>
      <c r="J2758" t="n">
        <v>875</v>
      </c>
      <c r="K2758" t="s">
        <v>327</v>
      </c>
      <c r="L2758" t="n">
        <v>198</v>
      </c>
      <c r="M2758" t="n">
        <v>0.04</v>
      </c>
      <c r="N2758" t="n">
        <v>43.1</v>
      </c>
      <c r="O2758" t="s">
        <v>345</v>
      </c>
      <c r="P2758" t="s">
        <v>370</v>
      </c>
      <c r="Q2758" t="s">
        <v>370</v>
      </c>
      <c r="R2758" t="s">
        <v>255</v>
      </c>
      <c r="S2758" t="s">
        <v>251</v>
      </c>
      <c r="T2758" t="n">
        <v>5</v>
      </c>
    </row>
    <row r="2759" spans="1:20">
      <c r="A2759" s="1" t="n">
        <v>39752</v>
      </c>
      <c r="B2759" t="s">
        <v>345</v>
      </c>
      <c r="C2759" t="n">
        <v>85</v>
      </c>
      <c r="D2759" t="n">
        <v>141</v>
      </c>
      <c r="E2759" t="s">
        <v>373</v>
      </c>
      <c r="F2759" t="n">
        <v>3201</v>
      </c>
      <c r="G2759" t="s">
        <v>250</v>
      </c>
      <c r="H2759" t="s">
        <v>251</v>
      </c>
      <c r="I2759" t="n">
        <v>5</v>
      </c>
      <c r="J2759" t="n">
        <v>330</v>
      </c>
      <c r="K2759" t="s">
        <v>374</v>
      </c>
      <c r="L2759" t="n">
        <v>34</v>
      </c>
      <c r="M2759" t="n">
        <v>0</v>
      </c>
      <c r="N2759" t="n">
        <v>0</v>
      </c>
      <c r="O2759" t="s">
        <v>345</v>
      </c>
      <c r="P2759" t="s">
        <v>370</v>
      </c>
      <c r="Q2759" t="s">
        <v>370</v>
      </c>
      <c r="R2759" t="s">
        <v>255</v>
      </c>
      <c r="S2759" t="s">
        <v>251</v>
      </c>
      <c r="T2759" t="n">
        <v>5</v>
      </c>
    </row>
    <row r="2760" spans="1:20">
      <c r="A2760" s="1" t="n">
        <v>39752</v>
      </c>
      <c r="B2760" t="s">
        <v>345</v>
      </c>
      <c r="C2760" t="n">
        <v>86</v>
      </c>
      <c r="D2760" t="n">
        <v>141</v>
      </c>
      <c r="E2760" t="s">
        <v>373</v>
      </c>
      <c r="F2760" t="n">
        <v>3201</v>
      </c>
      <c r="G2760" t="s">
        <v>250</v>
      </c>
      <c r="H2760" t="s">
        <v>251</v>
      </c>
      <c r="I2760" t="n">
        <v>5</v>
      </c>
      <c r="J2760" t="n">
        <v>330</v>
      </c>
      <c r="K2760" t="s">
        <v>374</v>
      </c>
      <c r="L2760" t="n">
        <v>26</v>
      </c>
      <c r="M2760" t="n">
        <v>0</v>
      </c>
      <c r="N2760" t="n">
        <v>0</v>
      </c>
      <c r="O2760" t="s">
        <v>345</v>
      </c>
      <c r="P2760" t="s">
        <v>370</v>
      </c>
      <c r="Q2760" t="s">
        <v>370</v>
      </c>
      <c r="R2760" t="s">
        <v>255</v>
      </c>
      <c r="S2760" t="s">
        <v>251</v>
      </c>
      <c r="T2760" t="n">
        <v>5</v>
      </c>
    </row>
    <row r="2761" spans="1:20">
      <c r="A2761" s="1" t="n">
        <v>39752</v>
      </c>
      <c r="B2761" t="s">
        <v>347</v>
      </c>
      <c r="C2761" t="n">
        <v>1</v>
      </c>
      <c r="D2761" t="n">
        <v>20</v>
      </c>
      <c r="E2761" t="s">
        <v>249</v>
      </c>
      <c r="F2761" t="n">
        <v>3201</v>
      </c>
      <c r="G2761" t="s">
        <v>250</v>
      </c>
      <c r="H2761" t="s">
        <v>251</v>
      </c>
      <c r="I2761" t="n">
        <v>5</v>
      </c>
      <c r="J2761" t="n">
        <v>458</v>
      </c>
      <c r="K2761" t="s">
        <v>252</v>
      </c>
      <c r="L2761" t="n">
        <v>502</v>
      </c>
      <c r="M2761" t="n">
        <v>0.23</v>
      </c>
      <c r="N2761" t="n">
        <v>20.3</v>
      </c>
      <c r="O2761" t="s">
        <v>347</v>
      </c>
      <c r="P2761" t="s">
        <v>275</v>
      </c>
      <c r="Q2761" t="s">
        <v>275</v>
      </c>
      <c r="R2761" t="s">
        <v>255</v>
      </c>
      <c r="S2761" t="s">
        <v>251</v>
      </c>
      <c r="T2761" t="n">
        <v>5</v>
      </c>
    </row>
    <row r="2762" spans="1:20">
      <c r="A2762" s="1" t="n">
        <v>39752</v>
      </c>
      <c r="B2762" t="s">
        <v>347</v>
      </c>
      <c r="C2762" t="n">
        <v>2</v>
      </c>
      <c r="D2762" t="n">
        <v>20</v>
      </c>
      <c r="E2762" t="s">
        <v>249</v>
      </c>
      <c r="F2762" t="n">
        <v>3201</v>
      </c>
      <c r="G2762" t="s">
        <v>250</v>
      </c>
      <c r="H2762" t="s">
        <v>251</v>
      </c>
      <c r="I2762" t="n">
        <v>5</v>
      </c>
      <c r="J2762" t="n">
        <v>785</v>
      </c>
      <c r="K2762" t="s">
        <v>281</v>
      </c>
      <c r="L2762" t="n">
        <v>550</v>
      </c>
      <c r="M2762" t="n">
        <v>1.14</v>
      </c>
      <c r="N2762" t="n">
        <v>39</v>
      </c>
      <c r="O2762" t="s">
        <v>347</v>
      </c>
      <c r="P2762" t="s">
        <v>275</v>
      </c>
      <c r="Q2762" t="s">
        <v>275</v>
      </c>
      <c r="R2762" t="s">
        <v>255</v>
      </c>
      <c r="S2762" t="s">
        <v>251</v>
      </c>
      <c r="T2762" t="n">
        <v>5</v>
      </c>
    </row>
    <row r="2763" spans="1:20">
      <c r="A2763" s="1" t="n">
        <v>39752</v>
      </c>
      <c r="B2763" t="s">
        <v>347</v>
      </c>
      <c r="C2763" t="n">
        <v>3</v>
      </c>
      <c r="D2763" t="n">
        <v>20</v>
      </c>
      <c r="E2763" t="s">
        <v>249</v>
      </c>
      <c r="F2763" t="n">
        <v>3201</v>
      </c>
      <c r="G2763" t="s">
        <v>250</v>
      </c>
      <c r="H2763" t="s">
        <v>251</v>
      </c>
      <c r="I2763" t="n">
        <v>5</v>
      </c>
      <c r="J2763" t="n">
        <v>785</v>
      </c>
      <c r="K2763" t="s">
        <v>281</v>
      </c>
      <c r="L2763" t="n">
        <v>163</v>
      </c>
      <c r="M2763" t="n">
        <v>2.98</v>
      </c>
      <c r="N2763" t="n">
        <v>27.3</v>
      </c>
      <c r="O2763" t="s">
        <v>347</v>
      </c>
      <c r="P2763" t="s">
        <v>275</v>
      </c>
      <c r="Q2763" t="s">
        <v>275</v>
      </c>
      <c r="R2763" t="s">
        <v>255</v>
      </c>
      <c r="S2763" t="s">
        <v>251</v>
      </c>
      <c r="T2763" t="n">
        <v>5</v>
      </c>
    </row>
    <row r="2764" spans="1:20">
      <c r="A2764" s="1" t="n">
        <v>39752</v>
      </c>
      <c r="B2764" t="s">
        <v>347</v>
      </c>
      <c r="C2764" t="n">
        <v>4</v>
      </c>
      <c r="D2764" t="n">
        <v>20</v>
      </c>
      <c r="E2764" t="s">
        <v>249</v>
      </c>
      <c r="F2764" t="n">
        <v>3201</v>
      </c>
      <c r="G2764" t="s">
        <v>250</v>
      </c>
      <c r="H2764" t="s">
        <v>251</v>
      </c>
      <c r="I2764" t="n">
        <v>5</v>
      </c>
      <c r="J2764" t="n">
        <v>888</v>
      </c>
      <c r="K2764" t="s">
        <v>295</v>
      </c>
      <c r="L2764" t="n">
        <v>198</v>
      </c>
      <c r="M2764" t="n">
        <v>1.24</v>
      </c>
      <c r="N2764" t="n">
        <v>32.8</v>
      </c>
      <c r="O2764" t="s">
        <v>347</v>
      </c>
      <c r="P2764" t="s">
        <v>275</v>
      </c>
      <c r="Q2764" t="s">
        <v>275</v>
      </c>
      <c r="R2764" t="s">
        <v>255</v>
      </c>
      <c r="S2764" t="s">
        <v>251</v>
      </c>
      <c r="T2764" t="n">
        <v>5</v>
      </c>
    </row>
    <row r="2765" spans="1:20">
      <c r="A2765" s="1" t="n">
        <v>39782</v>
      </c>
      <c r="B2765" t="s">
        <v>345</v>
      </c>
      <c r="C2765" t="n">
        <v>21</v>
      </c>
      <c r="D2765" t="n">
        <v>20</v>
      </c>
      <c r="E2765" t="s">
        <v>249</v>
      </c>
      <c r="F2765" t="n">
        <v>3201</v>
      </c>
      <c r="G2765" t="s">
        <v>250</v>
      </c>
      <c r="H2765" t="s">
        <v>251</v>
      </c>
      <c r="I2765" t="n">
        <v>5</v>
      </c>
      <c r="J2765" t="n">
        <v>875</v>
      </c>
      <c r="K2765" t="s">
        <v>327</v>
      </c>
      <c r="L2765" t="n">
        <v>191</v>
      </c>
      <c r="M2765" t="n">
        <v>0.04</v>
      </c>
      <c r="N2765" t="n">
        <v>43.7</v>
      </c>
      <c r="O2765" t="s">
        <v>345</v>
      </c>
      <c r="P2765" t="s">
        <v>370</v>
      </c>
      <c r="Q2765" t="s">
        <v>370</v>
      </c>
      <c r="R2765" t="s">
        <v>255</v>
      </c>
      <c r="S2765" t="s">
        <v>251</v>
      </c>
      <c r="T2765" t="n">
        <v>5</v>
      </c>
    </row>
    <row r="2766" spans="1:20">
      <c r="A2766" s="1" t="n">
        <v>39782</v>
      </c>
      <c r="B2766" t="s">
        <v>345</v>
      </c>
      <c r="C2766" t="n">
        <v>22</v>
      </c>
      <c r="D2766" t="n">
        <v>20</v>
      </c>
      <c r="E2766" t="s">
        <v>249</v>
      </c>
      <c r="F2766" t="n">
        <v>3201</v>
      </c>
      <c r="G2766" t="s">
        <v>250</v>
      </c>
      <c r="H2766" t="s">
        <v>251</v>
      </c>
      <c r="I2766" t="n">
        <v>5</v>
      </c>
      <c r="J2766" t="n">
        <v>875</v>
      </c>
      <c r="K2766" t="s">
        <v>327</v>
      </c>
      <c r="L2766" t="n">
        <v>191</v>
      </c>
      <c r="M2766" t="n">
        <v>0.04</v>
      </c>
      <c r="N2766" t="n">
        <v>43.4</v>
      </c>
      <c r="O2766" t="s">
        <v>345</v>
      </c>
      <c r="P2766" t="s">
        <v>370</v>
      </c>
      <c r="Q2766" t="s">
        <v>370</v>
      </c>
      <c r="R2766" t="s">
        <v>255</v>
      </c>
      <c r="S2766" t="s">
        <v>251</v>
      </c>
      <c r="T2766" t="n">
        <v>5</v>
      </c>
    </row>
    <row r="2767" spans="1:20">
      <c r="A2767" s="1" t="n">
        <v>39782</v>
      </c>
      <c r="B2767" t="s">
        <v>345</v>
      </c>
      <c r="C2767" t="n">
        <v>23</v>
      </c>
      <c r="D2767" t="n">
        <v>20</v>
      </c>
      <c r="E2767" t="s">
        <v>249</v>
      </c>
      <c r="F2767" t="n">
        <v>3201</v>
      </c>
      <c r="G2767" t="s">
        <v>250</v>
      </c>
      <c r="H2767" t="s">
        <v>251</v>
      </c>
      <c r="I2767" t="n">
        <v>5</v>
      </c>
      <c r="J2767" t="n">
        <v>945</v>
      </c>
      <c r="K2767" t="s">
        <v>304</v>
      </c>
      <c r="L2767" t="n">
        <v>437</v>
      </c>
      <c r="M2767" t="n">
        <v>0.08</v>
      </c>
      <c r="N2767" t="n">
        <v>36</v>
      </c>
      <c r="O2767" t="s">
        <v>345</v>
      </c>
      <c r="P2767" t="s">
        <v>370</v>
      </c>
      <c r="Q2767" t="s">
        <v>370</v>
      </c>
      <c r="R2767" t="s">
        <v>255</v>
      </c>
      <c r="S2767" t="s">
        <v>251</v>
      </c>
      <c r="T2767" t="n">
        <v>5</v>
      </c>
    </row>
    <row r="2768" spans="1:20">
      <c r="A2768" s="1" t="n">
        <v>39782</v>
      </c>
      <c r="B2768" t="s">
        <v>345</v>
      </c>
      <c r="C2768" t="n">
        <v>24</v>
      </c>
      <c r="D2768" t="n">
        <v>20</v>
      </c>
      <c r="E2768" t="s">
        <v>249</v>
      </c>
      <c r="F2768" t="n">
        <v>3201</v>
      </c>
      <c r="G2768" t="s">
        <v>250</v>
      </c>
      <c r="H2768" t="s">
        <v>251</v>
      </c>
      <c r="I2768" t="n">
        <v>5</v>
      </c>
      <c r="J2768" t="n">
        <v>945</v>
      </c>
      <c r="K2768" t="s">
        <v>304</v>
      </c>
      <c r="L2768" t="n">
        <v>431</v>
      </c>
      <c r="M2768" t="n">
        <v>0.07000000000000001</v>
      </c>
      <c r="N2768" t="n">
        <v>36.4</v>
      </c>
      <c r="O2768" t="s">
        <v>345</v>
      </c>
      <c r="P2768" t="s">
        <v>370</v>
      </c>
      <c r="Q2768" t="s">
        <v>370</v>
      </c>
      <c r="R2768" t="s">
        <v>255</v>
      </c>
      <c r="S2768" t="s">
        <v>251</v>
      </c>
      <c r="T2768" t="n">
        <v>5</v>
      </c>
    </row>
    <row r="2769" spans="1:20">
      <c r="A2769" s="1" t="n">
        <v>39782</v>
      </c>
      <c r="B2769" t="s">
        <v>400</v>
      </c>
      <c r="C2769" t="n">
        <v>1</v>
      </c>
      <c r="D2769" t="n">
        <v>231</v>
      </c>
      <c r="E2769" t="s">
        <v>365</v>
      </c>
      <c r="F2769" t="n">
        <v>3202</v>
      </c>
      <c r="G2769" t="s">
        <v>297</v>
      </c>
      <c r="H2769" t="s">
        <v>251</v>
      </c>
      <c r="I2769" t="n">
        <v>5</v>
      </c>
      <c r="J2769" t="n">
        <v>940</v>
      </c>
      <c r="K2769" t="s">
        <v>257</v>
      </c>
      <c r="L2769" t="n">
        <v>20</v>
      </c>
      <c r="M2769" t="n">
        <v>0</v>
      </c>
      <c r="N2769" t="n">
        <v>0</v>
      </c>
    </row>
    <row r="2770" spans="1:20">
      <c r="A2770" s="1" t="n">
        <v>39782</v>
      </c>
      <c r="B2770" t="s">
        <v>347</v>
      </c>
      <c r="C2770" t="n">
        <v>1</v>
      </c>
      <c r="D2770" t="n">
        <v>20</v>
      </c>
      <c r="E2770" t="s">
        <v>249</v>
      </c>
      <c r="F2770" t="n">
        <v>3201</v>
      </c>
      <c r="G2770" t="s">
        <v>250</v>
      </c>
      <c r="H2770" t="s">
        <v>251</v>
      </c>
      <c r="I2770" t="n">
        <v>5</v>
      </c>
      <c r="J2770" t="n">
        <v>785</v>
      </c>
      <c r="K2770" t="s">
        <v>281</v>
      </c>
      <c r="L2770" t="n">
        <v>550</v>
      </c>
      <c r="M2770" t="n">
        <v>1.12</v>
      </c>
      <c r="N2770" t="n">
        <v>38.5</v>
      </c>
      <c r="O2770" t="s">
        <v>347</v>
      </c>
      <c r="P2770" t="s">
        <v>275</v>
      </c>
      <c r="Q2770" t="s">
        <v>275</v>
      </c>
      <c r="R2770" t="s">
        <v>255</v>
      </c>
      <c r="S2770" t="s">
        <v>251</v>
      </c>
      <c r="T2770" t="n">
        <v>5</v>
      </c>
    </row>
    <row r="2771" spans="1:20">
      <c r="A2771" s="1" t="n">
        <v>39782</v>
      </c>
      <c r="B2771" t="s">
        <v>347</v>
      </c>
      <c r="C2771" t="n">
        <v>2</v>
      </c>
      <c r="D2771" t="n">
        <v>20</v>
      </c>
      <c r="E2771" t="s">
        <v>249</v>
      </c>
      <c r="F2771" t="n">
        <v>3201</v>
      </c>
      <c r="G2771" t="s">
        <v>250</v>
      </c>
      <c r="H2771" t="s">
        <v>251</v>
      </c>
      <c r="I2771" t="n">
        <v>5</v>
      </c>
      <c r="J2771" t="n">
        <v>785</v>
      </c>
      <c r="K2771" t="s">
        <v>281</v>
      </c>
      <c r="L2771" t="n">
        <v>160</v>
      </c>
      <c r="M2771" t="n">
        <v>3.03</v>
      </c>
      <c r="N2771" t="n">
        <v>27.3</v>
      </c>
      <c r="O2771" t="s">
        <v>347</v>
      </c>
      <c r="P2771" t="s">
        <v>275</v>
      </c>
      <c r="Q2771" t="s">
        <v>275</v>
      </c>
      <c r="R2771" t="s">
        <v>255</v>
      </c>
      <c r="S2771" t="s">
        <v>251</v>
      </c>
      <c r="T2771" t="n">
        <v>5</v>
      </c>
    </row>
    <row r="2772" spans="1:20">
      <c r="A2772" s="1" t="n">
        <v>39782</v>
      </c>
      <c r="B2772" t="s">
        <v>347</v>
      </c>
      <c r="C2772" t="n">
        <v>3</v>
      </c>
      <c r="D2772" t="n">
        <v>20</v>
      </c>
      <c r="E2772" t="s">
        <v>249</v>
      </c>
      <c r="F2772" t="n">
        <v>3201</v>
      </c>
      <c r="G2772" t="s">
        <v>250</v>
      </c>
      <c r="H2772" t="s">
        <v>251</v>
      </c>
      <c r="I2772" t="n">
        <v>5</v>
      </c>
      <c r="J2772" t="n">
        <v>160</v>
      </c>
      <c r="K2772" t="s">
        <v>280</v>
      </c>
      <c r="L2772" t="n">
        <v>262</v>
      </c>
      <c r="M2772" t="n">
        <v>0.4</v>
      </c>
      <c r="N2772" t="n">
        <v>17.3</v>
      </c>
      <c r="O2772" t="s">
        <v>347</v>
      </c>
      <c r="P2772" t="s">
        <v>275</v>
      </c>
      <c r="Q2772" t="s">
        <v>275</v>
      </c>
      <c r="R2772" t="s">
        <v>255</v>
      </c>
      <c r="S2772" t="s">
        <v>251</v>
      </c>
      <c r="T2772" t="n">
        <v>5</v>
      </c>
    </row>
    <row r="2773" spans="1:20">
      <c r="A2773" s="1" t="n">
        <v>39782</v>
      </c>
      <c r="B2773" t="s">
        <v>347</v>
      </c>
      <c r="C2773" t="n">
        <v>4</v>
      </c>
      <c r="D2773" t="n">
        <v>20</v>
      </c>
      <c r="E2773" t="s">
        <v>249</v>
      </c>
      <c r="F2773" t="n">
        <v>3201</v>
      </c>
      <c r="G2773" t="s">
        <v>250</v>
      </c>
      <c r="H2773" t="s">
        <v>251</v>
      </c>
      <c r="I2773" t="n">
        <v>5</v>
      </c>
      <c r="J2773" t="n">
        <v>160</v>
      </c>
      <c r="K2773" t="s">
        <v>280</v>
      </c>
      <c r="L2773" t="n">
        <v>144</v>
      </c>
      <c r="M2773" t="n">
        <v>0.02</v>
      </c>
      <c r="N2773" t="n">
        <v>61</v>
      </c>
      <c r="O2773" t="s">
        <v>347</v>
      </c>
      <c r="P2773" t="s">
        <v>275</v>
      </c>
      <c r="Q2773" t="s">
        <v>275</v>
      </c>
      <c r="R2773" t="s">
        <v>255</v>
      </c>
      <c r="S2773" t="s">
        <v>251</v>
      </c>
      <c r="T2773" t="n">
        <v>5</v>
      </c>
    </row>
    <row r="2774" spans="1:20">
      <c r="A2774" s="1" t="n">
        <v>39782</v>
      </c>
      <c r="B2774" t="s">
        <v>347</v>
      </c>
      <c r="C2774" t="n">
        <v>5</v>
      </c>
      <c r="D2774" t="n">
        <v>20</v>
      </c>
      <c r="E2774" t="s">
        <v>249</v>
      </c>
      <c r="F2774" t="n">
        <v>3201</v>
      </c>
      <c r="G2774" t="s">
        <v>250</v>
      </c>
      <c r="H2774" t="s">
        <v>251</v>
      </c>
      <c r="I2774" t="n">
        <v>5</v>
      </c>
      <c r="J2774" t="n">
        <v>785</v>
      </c>
      <c r="K2774" t="s">
        <v>281</v>
      </c>
      <c r="L2774" t="n">
        <v>706</v>
      </c>
      <c r="M2774" t="n">
        <v>1.11</v>
      </c>
      <c r="N2774" t="n">
        <v>39.2</v>
      </c>
      <c r="O2774" t="s">
        <v>347</v>
      </c>
      <c r="P2774" t="s">
        <v>275</v>
      </c>
      <c r="Q2774" t="s">
        <v>275</v>
      </c>
      <c r="R2774" t="s">
        <v>255</v>
      </c>
      <c r="S2774" t="s">
        <v>251</v>
      </c>
      <c r="T2774" t="n">
        <v>5</v>
      </c>
    </row>
    <row r="2775" spans="1:20">
      <c r="A2775" s="1" t="n">
        <v>39782</v>
      </c>
      <c r="B2775" t="s">
        <v>347</v>
      </c>
      <c r="C2775" t="n">
        <v>6</v>
      </c>
      <c r="D2775" t="n">
        <v>20</v>
      </c>
      <c r="E2775" t="s">
        <v>249</v>
      </c>
      <c r="F2775" t="n">
        <v>3201</v>
      </c>
      <c r="G2775" t="s">
        <v>250</v>
      </c>
      <c r="H2775" t="s">
        <v>251</v>
      </c>
      <c r="I2775" t="n">
        <v>5</v>
      </c>
      <c r="J2775" t="n">
        <v>458</v>
      </c>
      <c r="K2775" t="s">
        <v>252</v>
      </c>
      <c r="L2775" t="n">
        <v>449</v>
      </c>
      <c r="M2775" t="n">
        <v>0.23</v>
      </c>
      <c r="N2775" t="n">
        <v>19.7</v>
      </c>
      <c r="O2775" t="s">
        <v>347</v>
      </c>
      <c r="P2775" t="s">
        <v>275</v>
      </c>
      <c r="Q2775" t="s">
        <v>275</v>
      </c>
      <c r="R2775" t="s">
        <v>255</v>
      </c>
      <c r="S2775" t="s">
        <v>251</v>
      </c>
      <c r="T2775" t="n">
        <v>5</v>
      </c>
    </row>
    <row r="2776" spans="1:20">
      <c r="A2776" s="1" t="n">
        <v>39782</v>
      </c>
      <c r="B2776" t="s">
        <v>347</v>
      </c>
      <c r="C2776" t="n">
        <v>7</v>
      </c>
      <c r="D2776" t="n">
        <v>20</v>
      </c>
      <c r="E2776" t="s">
        <v>249</v>
      </c>
      <c r="F2776" t="n">
        <v>3201</v>
      </c>
      <c r="G2776" t="s">
        <v>250</v>
      </c>
      <c r="H2776" t="s">
        <v>251</v>
      </c>
      <c r="I2776" t="n">
        <v>5</v>
      </c>
      <c r="J2776" t="n">
        <v>888</v>
      </c>
      <c r="K2776" t="s">
        <v>295</v>
      </c>
      <c r="L2776" t="n">
        <v>190</v>
      </c>
      <c r="M2776" t="n">
        <v>1.23</v>
      </c>
      <c r="N2776" t="n">
        <v>32</v>
      </c>
      <c r="O2776" t="s">
        <v>347</v>
      </c>
      <c r="P2776" t="s">
        <v>275</v>
      </c>
      <c r="Q2776" t="s">
        <v>275</v>
      </c>
      <c r="R2776" t="s">
        <v>255</v>
      </c>
      <c r="S2776" t="s">
        <v>251</v>
      </c>
      <c r="T2776" t="n">
        <v>5</v>
      </c>
    </row>
    <row r="2777" spans="1:20">
      <c r="A2777" s="1" t="n">
        <v>39813</v>
      </c>
      <c r="B2777" t="s">
        <v>345</v>
      </c>
      <c r="C2777" t="n">
        <v>19</v>
      </c>
      <c r="D2777" t="n">
        <v>20</v>
      </c>
      <c r="E2777" t="s">
        <v>249</v>
      </c>
      <c r="F2777" t="n">
        <v>3201</v>
      </c>
      <c r="G2777" t="s">
        <v>250</v>
      </c>
      <c r="H2777" t="s">
        <v>251</v>
      </c>
      <c r="I2777" t="n">
        <v>5</v>
      </c>
      <c r="J2777" t="n">
        <v>458</v>
      </c>
      <c r="K2777" t="s">
        <v>252</v>
      </c>
      <c r="L2777" t="n">
        <v>199</v>
      </c>
      <c r="M2777" t="n">
        <v>0.02</v>
      </c>
      <c r="N2777" t="n">
        <v>47.1</v>
      </c>
      <c r="O2777" t="s">
        <v>345</v>
      </c>
      <c r="P2777" t="s">
        <v>401</v>
      </c>
      <c r="Q2777" t="s">
        <v>401</v>
      </c>
      <c r="R2777" t="s">
        <v>321</v>
      </c>
      <c r="S2777" t="s">
        <v>322</v>
      </c>
      <c r="T2777" t="n">
        <v>5</v>
      </c>
    </row>
    <row r="2778" spans="1:20">
      <c r="A2778" s="1" t="n">
        <v>39813</v>
      </c>
      <c r="B2778" t="s">
        <v>345</v>
      </c>
      <c r="C2778" t="n">
        <v>20</v>
      </c>
      <c r="D2778" t="n">
        <v>20</v>
      </c>
      <c r="E2778" t="s">
        <v>249</v>
      </c>
      <c r="F2778" t="n">
        <v>3201</v>
      </c>
      <c r="G2778" t="s">
        <v>250</v>
      </c>
      <c r="H2778" t="s">
        <v>251</v>
      </c>
      <c r="I2778" t="n">
        <v>5</v>
      </c>
      <c r="J2778" t="n">
        <v>875</v>
      </c>
      <c r="K2778" t="s">
        <v>327</v>
      </c>
      <c r="L2778" t="n">
        <v>310</v>
      </c>
      <c r="M2778" t="n">
        <v>0.04</v>
      </c>
      <c r="N2778" t="n">
        <v>43.9</v>
      </c>
      <c r="O2778" t="s">
        <v>345</v>
      </c>
      <c r="P2778" t="s">
        <v>370</v>
      </c>
      <c r="Q2778" t="s">
        <v>370</v>
      </c>
      <c r="R2778" t="s">
        <v>255</v>
      </c>
      <c r="S2778" t="s">
        <v>251</v>
      </c>
      <c r="T2778" t="n">
        <v>5</v>
      </c>
    </row>
    <row r="2779" spans="1:20">
      <c r="A2779" s="1" t="n">
        <v>39813</v>
      </c>
      <c r="B2779" t="s">
        <v>345</v>
      </c>
      <c r="C2779" t="n">
        <v>21</v>
      </c>
      <c r="D2779" t="n">
        <v>20</v>
      </c>
      <c r="E2779" t="s">
        <v>249</v>
      </c>
      <c r="F2779" t="n">
        <v>3201</v>
      </c>
      <c r="G2779" t="s">
        <v>250</v>
      </c>
      <c r="H2779" t="s">
        <v>251</v>
      </c>
      <c r="I2779" t="n">
        <v>5</v>
      </c>
      <c r="J2779" t="n">
        <v>458</v>
      </c>
      <c r="K2779" t="s">
        <v>252</v>
      </c>
      <c r="L2779" t="n">
        <v>230</v>
      </c>
      <c r="M2779" t="n">
        <v>0.1</v>
      </c>
      <c r="N2779" t="n">
        <v>31.1</v>
      </c>
      <c r="O2779" t="s">
        <v>345</v>
      </c>
      <c r="P2779" t="s">
        <v>370</v>
      </c>
      <c r="Q2779" t="s">
        <v>370</v>
      </c>
      <c r="R2779" t="s">
        <v>255</v>
      </c>
      <c r="S2779" t="s">
        <v>251</v>
      </c>
      <c r="T2779" t="n">
        <v>5</v>
      </c>
    </row>
    <row r="2780" spans="1:20">
      <c r="A2780" s="1" t="n">
        <v>39813</v>
      </c>
      <c r="B2780" t="s">
        <v>345</v>
      </c>
      <c r="C2780" t="n">
        <v>22</v>
      </c>
      <c r="D2780" t="n">
        <v>20</v>
      </c>
      <c r="E2780" t="s">
        <v>249</v>
      </c>
      <c r="F2780" t="n">
        <v>3201</v>
      </c>
      <c r="G2780" t="s">
        <v>250</v>
      </c>
      <c r="H2780" t="s">
        <v>251</v>
      </c>
      <c r="I2780" t="n">
        <v>5</v>
      </c>
      <c r="J2780" t="n">
        <v>945</v>
      </c>
      <c r="K2780" t="s">
        <v>304</v>
      </c>
      <c r="L2780" t="n">
        <v>435</v>
      </c>
      <c r="M2780" t="n">
        <v>0.08</v>
      </c>
      <c r="N2780" t="n">
        <v>35.8</v>
      </c>
      <c r="O2780" t="s">
        <v>345</v>
      </c>
      <c r="P2780" t="s">
        <v>370</v>
      </c>
      <c r="Q2780" t="s">
        <v>370</v>
      </c>
      <c r="R2780" t="s">
        <v>255</v>
      </c>
      <c r="S2780" t="s">
        <v>251</v>
      </c>
      <c r="T2780" t="n">
        <v>5</v>
      </c>
    </row>
    <row r="2781" spans="1:20">
      <c r="A2781" s="1" t="n">
        <v>39813</v>
      </c>
      <c r="B2781" t="s">
        <v>345</v>
      </c>
      <c r="C2781" t="n">
        <v>23</v>
      </c>
      <c r="D2781" t="n">
        <v>20</v>
      </c>
      <c r="E2781" t="s">
        <v>249</v>
      </c>
      <c r="F2781" t="n">
        <v>3201</v>
      </c>
      <c r="G2781" t="s">
        <v>250</v>
      </c>
      <c r="H2781" t="s">
        <v>251</v>
      </c>
      <c r="I2781" t="n">
        <v>5</v>
      </c>
      <c r="J2781" t="n">
        <v>945</v>
      </c>
      <c r="K2781" t="s">
        <v>304</v>
      </c>
      <c r="L2781" t="n">
        <v>199</v>
      </c>
      <c r="M2781" t="n">
        <v>0.67</v>
      </c>
      <c r="N2781" t="n">
        <v>36.9</v>
      </c>
      <c r="O2781" t="s">
        <v>345</v>
      </c>
      <c r="P2781" t="s">
        <v>370</v>
      </c>
      <c r="Q2781" t="s">
        <v>370</v>
      </c>
      <c r="R2781" t="s">
        <v>255</v>
      </c>
      <c r="S2781" t="s">
        <v>251</v>
      </c>
      <c r="T2781" t="n">
        <v>5</v>
      </c>
    </row>
    <row r="2782" spans="1:20">
      <c r="A2782" s="1" t="n">
        <v>39813</v>
      </c>
      <c r="B2782" t="s">
        <v>345</v>
      </c>
      <c r="C2782" t="n">
        <v>24</v>
      </c>
      <c r="D2782" t="n">
        <v>20</v>
      </c>
      <c r="E2782" t="s">
        <v>249</v>
      </c>
      <c r="F2782" t="n">
        <v>3201</v>
      </c>
      <c r="G2782" t="s">
        <v>250</v>
      </c>
      <c r="H2782" t="s">
        <v>251</v>
      </c>
      <c r="I2782" t="n">
        <v>5</v>
      </c>
      <c r="J2782" t="n">
        <v>945</v>
      </c>
      <c r="K2782" t="s">
        <v>304</v>
      </c>
      <c r="L2782" t="n">
        <v>185</v>
      </c>
      <c r="M2782" t="n">
        <v>0.67</v>
      </c>
      <c r="N2782" t="n">
        <v>37.5</v>
      </c>
      <c r="O2782" t="s">
        <v>345</v>
      </c>
      <c r="P2782" t="s">
        <v>370</v>
      </c>
      <c r="Q2782" t="s">
        <v>370</v>
      </c>
      <c r="R2782" t="s">
        <v>255</v>
      </c>
      <c r="S2782" t="s">
        <v>251</v>
      </c>
      <c r="T2782" t="n">
        <v>5</v>
      </c>
    </row>
    <row r="2783" spans="1:20">
      <c r="A2783" s="1" t="n">
        <v>39813</v>
      </c>
      <c r="B2783" t="s">
        <v>345</v>
      </c>
      <c r="C2783" t="n">
        <v>25</v>
      </c>
      <c r="D2783" t="n">
        <v>20</v>
      </c>
      <c r="E2783" t="s">
        <v>249</v>
      </c>
      <c r="F2783" t="n">
        <v>3201</v>
      </c>
      <c r="G2783" t="s">
        <v>250</v>
      </c>
      <c r="H2783" t="s">
        <v>251</v>
      </c>
      <c r="I2783" t="n">
        <v>5</v>
      </c>
      <c r="J2783" t="n">
        <v>945</v>
      </c>
      <c r="K2783" t="s">
        <v>304</v>
      </c>
      <c r="L2783" t="n">
        <v>152</v>
      </c>
      <c r="M2783" t="n">
        <v>0.67</v>
      </c>
      <c r="N2783" t="n">
        <v>37.5</v>
      </c>
      <c r="O2783" t="s">
        <v>345</v>
      </c>
      <c r="P2783" t="s">
        <v>370</v>
      </c>
      <c r="Q2783" t="s">
        <v>370</v>
      </c>
      <c r="R2783" t="s">
        <v>255</v>
      </c>
      <c r="S2783" t="s">
        <v>251</v>
      </c>
      <c r="T2783" t="n">
        <v>5</v>
      </c>
    </row>
    <row r="2784" spans="1:20">
      <c r="A2784" s="1" t="n">
        <v>39813</v>
      </c>
      <c r="B2784" t="s">
        <v>400</v>
      </c>
      <c r="C2784" t="n">
        <v>1</v>
      </c>
      <c r="D2784" t="n">
        <v>231</v>
      </c>
      <c r="E2784" t="s">
        <v>365</v>
      </c>
      <c r="F2784" t="n">
        <v>3203</v>
      </c>
      <c r="G2784" t="s">
        <v>366</v>
      </c>
      <c r="H2784" t="s">
        <v>251</v>
      </c>
      <c r="I2784" t="n">
        <v>5</v>
      </c>
      <c r="J2784" t="n">
        <v>940</v>
      </c>
      <c r="K2784" t="s">
        <v>257</v>
      </c>
      <c r="L2784" t="n">
        <v>13</v>
      </c>
      <c r="M2784" t="n">
        <v>0</v>
      </c>
      <c r="N2784" t="n">
        <v>0</v>
      </c>
    </row>
    <row r="2785" spans="1:20">
      <c r="A2785" s="1" t="n">
        <v>39813</v>
      </c>
      <c r="B2785" t="s">
        <v>400</v>
      </c>
      <c r="C2785" t="n">
        <v>2</v>
      </c>
      <c r="D2785" t="n">
        <v>231</v>
      </c>
      <c r="E2785" t="s">
        <v>365</v>
      </c>
      <c r="F2785" t="n">
        <v>3204</v>
      </c>
      <c r="G2785" t="s">
        <v>367</v>
      </c>
      <c r="H2785" t="s">
        <v>251</v>
      </c>
      <c r="I2785" t="n">
        <v>5</v>
      </c>
      <c r="J2785" t="n">
        <v>940</v>
      </c>
      <c r="K2785" t="s">
        <v>257</v>
      </c>
      <c r="L2785" t="n">
        <v>11</v>
      </c>
      <c r="M2785" t="n">
        <v>0</v>
      </c>
      <c r="N2785" t="n">
        <v>0</v>
      </c>
    </row>
    <row r="2786" spans="1:20">
      <c r="A2786" s="1" t="n">
        <v>39813</v>
      </c>
      <c r="B2786" t="s">
        <v>348</v>
      </c>
      <c r="C2786" t="n">
        <v>1</v>
      </c>
      <c r="D2786" t="n">
        <v>215</v>
      </c>
      <c r="E2786" t="s">
        <v>256</v>
      </c>
      <c r="F2786" t="n">
        <v>3201</v>
      </c>
      <c r="G2786" t="s">
        <v>250</v>
      </c>
      <c r="H2786" t="s">
        <v>251</v>
      </c>
      <c r="I2786" t="n">
        <v>5</v>
      </c>
      <c r="J2786" t="n">
        <v>515</v>
      </c>
      <c r="K2786" t="s">
        <v>361</v>
      </c>
      <c r="L2786" t="n">
        <v>310</v>
      </c>
      <c r="M2786" t="n">
        <v>0</v>
      </c>
      <c r="N2786" t="n">
        <v>0</v>
      </c>
    </row>
    <row r="2787" spans="1:20">
      <c r="A2787" s="1" t="n">
        <v>39813</v>
      </c>
      <c r="B2787" t="s">
        <v>347</v>
      </c>
      <c r="C2787" t="n">
        <v>1</v>
      </c>
      <c r="D2787" t="n">
        <v>20</v>
      </c>
      <c r="E2787" t="s">
        <v>249</v>
      </c>
      <c r="F2787" t="n">
        <v>3201</v>
      </c>
      <c r="G2787" t="s">
        <v>250</v>
      </c>
      <c r="H2787" t="s">
        <v>251</v>
      </c>
      <c r="I2787" t="n">
        <v>5</v>
      </c>
      <c r="J2787" t="n">
        <v>785</v>
      </c>
      <c r="K2787" t="s">
        <v>281</v>
      </c>
      <c r="L2787" t="n">
        <v>849</v>
      </c>
      <c r="M2787" t="n">
        <v>1.11</v>
      </c>
      <c r="N2787" t="n">
        <v>39.6</v>
      </c>
      <c r="O2787" t="s">
        <v>347</v>
      </c>
      <c r="P2787" t="s">
        <v>275</v>
      </c>
      <c r="Q2787" t="s">
        <v>275</v>
      </c>
      <c r="R2787" t="s">
        <v>255</v>
      </c>
      <c r="S2787" t="s">
        <v>251</v>
      </c>
      <c r="T2787" t="n">
        <v>5</v>
      </c>
    </row>
    <row r="2788" spans="1:20">
      <c r="A2788" s="1" t="n">
        <v>39813</v>
      </c>
      <c r="B2788" t="s">
        <v>347</v>
      </c>
      <c r="C2788" t="n">
        <v>2</v>
      </c>
      <c r="D2788" t="n">
        <v>20</v>
      </c>
      <c r="E2788" t="s">
        <v>249</v>
      </c>
      <c r="F2788" t="n">
        <v>3201</v>
      </c>
      <c r="G2788" t="s">
        <v>250</v>
      </c>
      <c r="H2788" t="s">
        <v>251</v>
      </c>
      <c r="I2788" t="n">
        <v>5</v>
      </c>
      <c r="J2788" t="n">
        <v>785</v>
      </c>
      <c r="K2788" t="s">
        <v>281</v>
      </c>
      <c r="L2788" t="n">
        <v>162</v>
      </c>
      <c r="M2788" t="n">
        <v>3.16</v>
      </c>
      <c r="N2788" t="n">
        <v>26.8</v>
      </c>
      <c r="O2788" t="s">
        <v>347</v>
      </c>
      <c r="P2788" t="s">
        <v>275</v>
      </c>
      <c r="Q2788" t="s">
        <v>275</v>
      </c>
      <c r="R2788" t="s">
        <v>255</v>
      </c>
      <c r="S2788" t="s">
        <v>251</v>
      </c>
      <c r="T2788" t="n">
        <v>5</v>
      </c>
    </row>
    <row r="2789" spans="1:20">
      <c r="A2789" s="1" t="n">
        <v>39813</v>
      </c>
      <c r="B2789" t="s">
        <v>347</v>
      </c>
      <c r="C2789" t="n">
        <v>3</v>
      </c>
      <c r="D2789" t="n">
        <v>20</v>
      </c>
      <c r="E2789" t="s">
        <v>249</v>
      </c>
      <c r="F2789" t="n">
        <v>3201</v>
      </c>
      <c r="G2789" t="s">
        <v>250</v>
      </c>
      <c r="H2789" t="s">
        <v>251</v>
      </c>
      <c r="I2789" t="n">
        <v>5</v>
      </c>
      <c r="J2789" t="n">
        <v>875</v>
      </c>
      <c r="K2789" t="s">
        <v>327</v>
      </c>
      <c r="L2789" t="n">
        <v>280</v>
      </c>
      <c r="M2789" t="n">
        <v>2.01</v>
      </c>
      <c r="N2789" t="n">
        <v>26</v>
      </c>
      <c r="O2789" t="s">
        <v>347</v>
      </c>
      <c r="P2789" t="s">
        <v>275</v>
      </c>
      <c r="Q2789" t="s">
        <v>275</v>
      </c>
      <c r="R2789" t="s">
        <v>255</v>
      </c>
      <c r="S2789" t="s">
        <v>251</v>
      </c>
      <c r="T2789" t="n">
        <v>5</v>
      </c>
    </row>
    <row r="2790" spans="1:20">
      <c r="A2790" s="1" t="n">
        <v>39813</v>
      </c>
      <c r="B2790" t="s">
        <v>347</v>
      </c>
      <c r="C2790" t="n">
        <v>4</v>
      </c>
      <c r="D2790" t="n">
        <v>20</v>
      </c>
      <c r="E2790" t="s">
        <v>249</v>
      </c>
      <c r="F2790" t="n">
        <v>3201</v>
      </c>
      <c r="G2790" t="s">
        <v>250</v>
      </c>
      <c r="H2790" t="s">
        <v>251</v>
      </c>
      <c r="I2790" t="n">
        <v>5</v>
      </c>
      <c r="J2790" t="n">
        <v>458</v>
      </c>
      <c r="K2790" t="s">
        <v>252</v>
      </c>
      <c r="L2790" t="n">
        <v>399</v>
      </c>
      <c r="M2790" t="n">
        <v>0.23</v>
      </c>
      <c r="N2790" t="n">
        <v>20</v>
      </c>
      <c r="O2790" t="s">
        <v>347</v>
      </c>
      <c r="P2790" t="s">
        <v>275</v>
      </c>
      <c r="Q2790" t="s">
        <v>275</v>
      </c>
      <c r="R2790" t="s">
        <v>255</v>
      </c>
      <c r="S2790" t="s">
        <v>251</v>
      </c>
      <c r="T2790" t="n">
        <v>5</v>
      </c>
    </row>
    <row r="2791" spans="1:20">
      <c r="A2791" s="1" t="n">
        <v>39813</v>
      </c>
      <c r="B2791" t="s">
        <v>347</v>
      </c>
      <c r="C2791" t="n">
        <v>5</v>
      </c>
      <c r="D2791" t="n">
        <v>20</v>
      </c>
      <c r="E2791" t="s">
        <v>249</v>
      </c>
      <c r="F2791" t="n">
        <v>3201</v>
      </c>
      <c r="G2791" t="s">
        <v>250</v>
      </c>
      <c r="H2791" t="s">
        <v>251</v>
      </c>
      <c r="I2791" t="n">
        <v>5</v>
      </c>
      <c r="J2791" t="n">
        <v>160</v>
      </c>
      <c r="K2791" t="s">
        <v>280</v>
      </c>
      <c r="L2791" t="n">
        <v>262</v>
      </c>
      <c r="M2791" t="n">
        <v>0.39</v>
      </c>
      <c r="N2791" t="n">
        <v>17.4</v>
      </c>
      <c r="O2791" t="s">
        <v>347</v>
      </c>
      <c r="P2791" t="s">
        <v>275</v>
      </c>
      <c r="Q2791" t="s">
        <v>275</v>
      </c>
      <c r="R2791" t="s">
        <v>255</v>
      </c>
      <c r="S2791" t="s">
        <v>251</v>
      </c>
      <c r="T2791" t="n">
        <v>5</v>
      </c>
    </row>
    <row r="2792" spans="1:20">
      <c r="A2792" s="1" t="n">
        <v>39844</v>
      </c>
      <c r="B2792" t="s">
        <v>345</v>
      </c>
      <c r="C2792" t="n">
        <v>21</v>
      </c>
      <c r="D2792" t="n">
        <v>25</v>
      </c>
      <c r="E2792" t="s">
        <v>143</v>
      </c>
      <c r="F2792" t="n">
        <v>3201</v>
      </c>
      <c r="G2792" t="s">
        <v>250</v>
      </c>
      <c r="H2792" t="s">
        <v>251</v>
      </c>
      <c r="I2792" t="n">
        <v>5</v>
      </c>
      <c r="J2792" t="n">
        <v>945</v>
      </c>
      <c r="K2792" t="s">
        <v>304</v>
      </c>
      <c r="L2792" t="n">
        <v>443</v>
      </c>
      <c r="M2792" t="n">
        <v>0.07000000000000001</v>
      </c>
      <c r="N2792" t="n">
        <v>35.6</v>
      </c>
      <c r="O2792" t="s">
        <v>345</v>
      </c>
      <c r="P2792" t="n">
        <v>121</v>
      </c>
      <c r="Q2792" t="s">
        <v>251</v>
      </c>
      <c r="R2792" t="s">
        <v>255</v>
      </c>
      <c r="S2792" t="s">
        <v>251</v>
      </c>
      <c r="T2792" t="n">
        <v>5</v>
      </c>
    </row>
    <row r="2793" spans="1:20">
      <c r="A2793" s="1" t="n">
        <v>39844</v>
      </c>
      <c r="B2793" t="s">
        <v>345</v>
      </c>
      <c r="C2793" t="n">
        <v>22</v>
      </c>
      <c r="D2793" t="n">
        <v>25</v>
      </c>
      <c r="E2793" t="s">
        <v>143</v>
      </c>
      <c r="F2793" t="n">
        <v>3201</v>
      </c>
      <c r="G2793" t="s">
        <v>250</v>
      </c>
      <c r="H2793" t="s">
        <v>251</v>
      </c>
      <c r="I2793" t="n">
        <v>5</v>
      </c>
      <c r="J2793" t="n">
        <v>875</v>
      </c>
      <c r="K2793" t="s">
        <v>327</v>
      </c>
      <c r="L2793" t="n">
        <v>208</v>
      </c>
      <c r="M2793" t="n">
        <v>0.04</v>
      </c>
      <c r="N2793" t="n">
        <v>42.6</v>
      </c>
      <c r="O2793" t="s">
        <v>345</v>
      </c>
      <c r="P2793" t="n">
        <v>121</v>
      </c>
      <c r="Q2793" t="s">
        <v>251</v>
      </c>
      <c r="R2793" t="s">
        <v>255</v>
      </c>
      <c r="S2793" t="s">
        <v>251</v>
      </c>
      <c r="T2793" t="n">
        <v>5</v>
      </c>
    </row>
    <row r="2794" spans="1:20">
      <c r="A2794" s="1" t="n">
        <v>39844</v>
      </c>
      <c r="B2794" t="s">
        <v>345</v>
      </c>
      <c r="C2794" t="n">
        <v>23</v>
      </c>
      <c r="D2794" t="n">
        <v>25</v>
      </c>
      <c r="E2794" t="s">
        <v>143</v>
      </c>
      <c r="F2794" t="n">
        <v>3201</v>
      </c>
      <c r="G2794" t="s">
        <v>250</v>
      </c>
      <c r="H2794" t="s">
        <v>251</v>
      </c>
      <c r="I2794" t="n">
        <v>5</v>
      </c>
      <c r="J2794" t="n">
        <v>875</v>
      </c>
      <c r="K2794" t="s">
        <v>327</v>
      </c>
      <c r="L2794" t="n">
        <v>207</v>
      </c>
      <c r="M2794" t="n">
        <v>0.04</v>
      </c>
      <c r="N2794" t="n">
        <v>42.6</v>
      </c>
      <c r="O2794" t="s">
        <v>345</v>
      </c>
      <c r="P2794" t="n">
        <v>121</v>
      </c>
      <c r="Q2794" t="s">
        <v>251</v>
      </c>
      <c r="R2794" t="s">
        <v>255</v>
      </c>
      <c r="S2794" t="s">
        <v>251</v>
      </c>
      <c r="T2794" t="n">
        <v>5</v>
      </c>
    </row>
    <row r="2795" spans="1:20">
      <c r="A2795" s="1" t="n">
        <v>39844</v>
      </c>
      <c r="B2795" t="s">
        <v>345</v>
      </c>
      <c r="C2795" t="n">
        <v>24</v>
      </c>
      <c r="D2795" t="n">
        <v>25</v>
      </c>
      <c r="E2795" t="s">
        <v>143</v>
      </c>
      <c r="F2795" t="n">
        <v>3201</v>
      </c>
      <c r="G2795" t="s">
        <v>250</v>
      </c>
      <c r="H2795" t="s">
        <v>251</v>
      </c>
      <c r="I2795" t="n">
        <v>5</v>
      </c>
      <c r="J2795" t="n">
        <v>945</v>
      </c>
      <c r="K2795" t="s">
        <v>304</v>
      </c>
      <c r="L2795" t="n">
        <v>108</v>
      </c>
      <c r="M2795" t="n">
        <v>0.07000000000000001</v>
      </c>
      <c r="N2795" t="n">
        <v>35.6</v>
      </c>
      <c r="O2795" t="s">
        <v>345</v>
      </c>
      <c r="P2795" t="n">
        <v>121</v>
      </c>
      <c r="Q2795" t="s">
        <v>251</v>
      </c>
      <c r="R2795" t="s">
        <v>255</v>
      </c>
      <c r="S2795" t="s">
        <v>251</v>
      </c>
      <c r="T2795" t="n">
        <v>5</v>
      </c>
    </row>
    <row r="2796" spans="1:20">
      <c r="A2796" s="1" t="n">
        <v>39844</v>
      </c>
      <c r="B2796" t="s">
        <v>345</v>
      </c>
      <c r="C2796" t="n">
        <v>25</v>
      </c>
      <c r="D2796" t="n">
        <v>25</v>
      </c>
      <c r="E2796" t="s">
        <v>143</v>
      </c>
      <c r="F2796" t="n">
        <v>3201</v>
      </c>
      <c r="G2796" t="s">
        <v>250</v>
      </c>
      <c r="H2796" t="s">
        <v>251</v>
      </c>
      <c r="I2796" t="n">
        <v>5</v>
      </c>
      <c r="J2796" t="n">
        <v>945</v>
      </c>
      <c r="K2796" t="s">
        <v>304</v>
      </c>
      <c r="L2796" t="n">
        <v>253</v>
      </c>
      <c r="M2796" t="n">
        <v>0.07000000000000001</v>
      </c>
      <c r="N2796" t="n">
        <v>35.6</v>
      </c>
      <c r="O2796" t="s">
        <v>345</v>
      </c>
      <c r="P2796" t="n">
        <v>121</v>
      </c>
      <c r="Q2796" t="s">
        <v>251</v>
      </c>
      <c r="R2796" t="s">
        <v>255</v>
      </c>
      <c r="S2796" t="s">
        <v>251</v>
      </c>
      <c r="T2796" t="n">
        <v>5</v>
      </c>
    </row>
    <row r="2797" spans="1:20">
      <c r="A2797" s="1" t="n">
        <v>39844</v>
      </c>
      <c r="B2797" t="s">
        <v>345</v>
      </c>
      <c r="C2797" t="n">
        <v>26</v>
      </c>
      <c r="D2797" t="n">
        <v>25</v>
      </c>
      <c r="E2797" t="s">
        <v>143</v>
      </c>
      <c r="F2797" t="n">
        <v>3201</v>
      </c>
      <c r="G2797" t="s">
        <v>250</v>
      </c>
      <c r="H2797" t="s">
        <v>251</v>
      </c>
      <c r="I2797" t="n">
        <v>5</v>
      </c>
      <c r="J2797" t="n">
        <v>875</v>
      </c>
      <c r="K2797" t="s">
        <v>327</v>
      </c>
      <c r="L2797" t="n">
        <v>286</v>
      </c>
      <c r="M2797" t="n">
        <v>0.04</v>
      </c>
      <c r="N2797" t="n">
        <v>42.6</v>
      </c>
      <c r="O2797" t="s">
        <v>345</v>
      </c>
      <c r="P2797" t="n">
        <v>121</v>
      </c>
      <c r="Q2797" t="s">
        <v>251</v>
      </c>
      <c r="R2797" t="s">
        <v>255</v>
      </c>
      <c r="S2797" t="s">
        <v>251</v>
      </c>
      <c r="T2797" t="n">
        <v>5</v>
      </c>
    </row>
    <row r="2798" spans="1:20">
      <c r="A2798" s="1" t="n">
        <v>39844</v>
      </c>
      <c r="B2798" t="s">
        <v>345</v>
      </c>
      <c r="C2798" t="n">
        <v>27</v>
      </c>
      <c r="D2798" t="n">
        <v>25</v>
      </c>
      <c r="E2798" t="s">
        <v>143</v>
      </c>
      <c r="F2798" t="n">
        <v>3201</v>
      </c>
      <c r="G2798" t="s">
        <v>250</v>
      </c>
      <c r="H2798" t="s">
        <v>251</v>
      </c>
      <c r="I2798" t="n">
        <v>5</v>
      </c>
      <c r="J2798" t="n">
        <v>945</v>
      </c>
      <c r="K2798" t="s">
        <v>304</v>
      </c>
      <c r="L2798" t="n">
        <v>235</v>
      </c>
      <c r="M2798" t="n">
        <v>0.07000000000000001</v>
      </c>
      <c r="N2798" t="n">
        <v>35.6</v>
      </c>
      <c r="O2798" t="s">
        <v>345</v>
      </c>
      <c r="P2798" t="n">
        <v>121</v>
      </c>
      <c r="Q2798" t="s">
        <v>251</v>
      </c>
      <c r="R2798" t="s">
        <v>255</v>
      </c>
      <c r="S2798" t="s">
        <v>251</v>
      </c>
      <c r="T2798" t="n">
        <v>5</v>
      </c>
    </row>
    <row r="2799" spans="1:20">
      <c r="A2799" s="1" t="n">
        <v>39844</v>
      </c>
      <c r="B2799" t="s">
        <v>345</v>
      </c>
      <c r="C2799" t="n">
        <v>28</v>
      </c>
      <c r="D2799" t="n">
        <v>25</v>
      </c>
      <c r="E2799" t="s">
        <v>143</v>
      </c>
      <c r="F2799" t="n">
        <v>3201</v>
      </c>
      <c r="G2799" t="s">
        <v>250</v>
      </c>
      <c r="H2799" t="s">
        <v>251</v>
      </c>
      <c r="I2799" t="n">
        <v>5</v>
      </c>
      <c r="J2799" t="n">
        <v>280</v>
      </c>
      <c r="K2799" t="s">
        <v>273</v>
      </c>
      <c r="L2799" t="n">
        <v>245</v>
      </c>
      <c r="M2799" t="n">
        <v>0.26</v>
      </c>
      <c r="N2799" t="n">
        <v>16</v>
      </c>
      <c r="O2799" t="s">
        <v>345</v>
      </c>
      <c r="P2799" t="n">
        <v>121</v>
      </c>
      <c r="Q2799" t="s">
        <v>251</v>
      </c>
      <c r="R2799" t="s">
        <v>255</v>
      </c>
      <c r="S2799" t="s">
        <v>251</v>
      </c>
      <c r="T2799" t="n">
        <v>5</v>
      </c>
    </row>
    <row r="2800" spans="1:20">
      <c r="A2800" s="1" t="n">
        <v>39844</v>
      </c>
      <c r="B2800" t="s">
        <v>345</v>
      </c>
      <c r="C2800" t="n">
        <v>82</v>
      </c>
      <c r="D2800" t="n">
        <v>138</v>
      </c>
      <c r="E2800" t="s">
        <v>402</v>
      </c>
      <c r="F2800" t="n">
        <v>3201</v>
      </c>
      <c r="G2800" t="s">
        <v>250</v>
      </c>
      <c r="H2800" t="s">
        <v>251</v>
      </c>
      <c r="I2800" t="n">
        <v>5</v>
      </c>
      <c r="J2800" t="n">
        <v>260</v>
      </c>
      <c r="K2800" t="s">
        <v>272</v>
      </c>
      <c r="L2800" t="n">
        <v>27</v>
      </c>
      <c r="M2800" t="n">
        <v>0</v>
      </c>
      <c r="N2800" t="n">
        <v>0</v>
      </c>
      <c r="O2800" t="s">
        <v>345</v>
      </c>
      <c r="P2800" t="n">
        <v>2772</v>
      </c>
      <c r="Q2800" t="s">
        <v>403</v>
      </c>
      <c r="R2800" t="s">
        <v>321</v>
      </c>
      <c r="S2800" t="s">
        <v>322</v>
      </c>
      <c r="T2800" t="n">
        <v>5</v>
      </c>
    </row>
    <row r="2801" spans="1:20">
      <c r="A2801" s="1" t="n">
        <v>39844</v>
      </c>
      <c r="B2801" t="s">
        <v>345</v>
      </c>
      <c r="C2801" t="n">
        <v>86</v>
      </c>
      <c r="D2801" t="n">
        <v>509</v>
      </c>
      <c r="E2801" t="s">
        <v>404</v>
      </c>
      <c r="F2801" t="n">
        <v>3201</v>
      </c>
      <c r="G2801" t="s">
        <v>250</v>
      </c>
      <c r="H2801" t="s">
        <v>251</v>
      </c>
      <c r="I2801" t="n">
        <v>5</v>
      </c>
      <c r="J2801" t="n">
        <v>260</v>
      </c>
      <c r="K2801" t="s">
        <v>272</v>
      </c>
      <c r="L2801" t="n">
        <v>78</v>
      </c>
      <c r="M2801" t="n">
        <v>0.5</v>
      </c>
      <c r="N2801" t="n">
        <v>0</v>
      </c>
      <c r="S2801" t="s">
        <v>405</v>
      </c>
      <c r="T2801" t="s">
        <v>405</v>
      </c>
    </row>
    <row r="2802" spans="1:20">
      <c r="A2802" s="1" t="n">
        <v>39844</v>
      </c>
      <c r="B2802" t="s">
        <v>345</v>
      </c>
      <c r="C2802" t="n">
        <v>593</v>
      </c>
      <c r="D2802" t="n">
        <v>141</v>
      </c>
      <c r="E2802" t="s">
        <v>149</v>
      </c>
      <c r="F2802" t="n">
        <v>3201</v>
      </c>
      <c r="G2802" t="s">
        <v>250</v>
      </c>
      <c r="H2802" t="s">
        <v>251</v>
      </c>
      <c r="I2802" t="n">
        <v>5</v>
      </c>
      <c r="J2802" t="n">
        <v>330</v>
      </c>
      <c r="K2802" t="s">
        <v>374</v>
      </c>
      <c r="L2802" t="n">
        <v>44</v>
      </c>
      <c r="M2802" t="n">
        <v>0</v>
      </c>
      <c r="N2802" t="n">
        <v>0</v>
      </c>
      <c r="S2802" t="s">
        <v>405</v>
      </c>
      <c r="T2802" t="s">
        <v>405</v>
      </c>
    </row>
    <row r="2803" spans="1:20">
      <c r="A2803" s="1" t="n">
        <v>39844</v>
      </c>
      <c r="B2803" t="s">
        <v>345</v>
      </c>
      <c r="C2803" t="n">
        <v>596</v>
      </c>
      <c r="D2803" t="n">
        <v>141</v>
      </c>
      <c r="E2803" t="s">
        <v>149</v>
      </c>
      <c r="F2803" t="n">
        <v>3201</v>
      </c>
      <c r="G2803" t="s">
        <v>250</v>
      </c>
      <c r="H2803" t="s">
        <v>251</v>
      </c>
      <c r="I2803" t="n">
        <v>5</v>
      </c>
      <c r="J2803" t="n">
        <v>330</v>
      </c>
      <c r="K2803" t="s">
        <v>374</v>
      </c>
      <c r="L2803" t="n">
        <v>5</v>
      </c>
      <c r="M2803" t="n">
        <v>0</v>
      </c>
      <c r="N2803" t="n">
        <v>0</v>
      </c>
      <c r="S2803" t="s">
        <v>405</v>
      </c>
      <c r="T2803" t="s">
        <v>405</v>
      </c>
    </row>
    <row r="2804" spans="1:20">
      <c r="A2804" s="1" t="n">
        <v>39872</v>
      </c>
      <c r="B2804" t="s">
        <v>345</v>
      </c>
      <c r="C2804" t="n">
        <v>16</v>
      </c>
      <c r="D2804" t="n">
        <v>25</v>
      </c>
      <c r="E2804" t="s">
        <v>143</v>
      </c>
      <c r="F2804" t="n">
        <v>3201</v>
      </c>
      <c r="G2804" t="s">
        <v>250</v>
      </c>
      <c r="H2804" t="s">
        <v>251</v>
      </c>
      <c r="I2804" t="n">
        <v>5</v>
      </c>
      <c r="J2804" t="n">
        <v>875</v>
      </c>
      <c r="K2804" t="s">
        <v>327</v>
      </c>
      <c r="L2804" t="n">
        <v>285</v>
      </c>
      <c r="M2804" t="n">
        <v>0.04</v>
      </c>
      <c r="N2804" t="n">
        <v>42.6</v>
      </c>
      <c r="O2804" t="s">
        <v>345</v>
      </c>
      <c r="P2804" t="n">
        <v>121</v>
      </c>
      <c r="Q2804" t="s">
        <v>251</v>
      </c>
      <c r="R2804" t="s">
        <v>255</v>
      </c>
      <c r="S2804" t="s">
        <v>251</v>
      </c>
      <c r="T2804" t="n">
        <v>5</v>
      </c>
    </row>
    <row r="2805" spans="1:20">
      <c r="A2805" s="1" t="n">
        <v>39872</v>
      </c>
      <c r="B2805" t="s">
        <v>345</v>
      </c>
      <c r="C2805" t="n">
        <v>17</v>
      </c>
      <c r="D2805" t="n">
        <v>25</v>
      </c>
      <c r="E2805" t="s">
        <v>143</v>
      </c>
      <c r="F2805" t="n">
        <v>3201</v>
      </c>
      <c r="G2805" t="s">
        <v>250</v>
      </c>
      <c r="H2805" t="s">
        <v>251</v>
      </c>
      <c r="I2805" t="n">
        <v>5</v>
      </c>
      <c r="J2805" t="n">
        <v>875</v>
      </c>
      <c r="K2805" t="s">
        <v>327</v>
      </c>
      <c r="L2805" t="n">
        <v>183</v>
      </c>
      <c r="M2805" t="n">
        <v>0.04</v>
      </c>
      <c r="N2805" t="n">
        <v>42.9</v>
      </c>
      <c r="O2805" t="s">
        <v>345</v>
      </c>
      <c r="P2805" t="n">
        <v>121</v>
      </c>
      <c r="Q2805" t="s">
        <v>251</v>
      </c>
      <c r="R2805" t="s">
        <v>255</v>
      </c>
      <c r="S2805" t="s">
        <v>251</v>
      </c>
      <c r="T2805" t="n">
        <v>5</v>
      </c>
    </row>
    <row r="2806" spans="1:20">
      <c r="A2806" s="1" t="n">
        <v>39872</v>
      </c>
      <c r="B2806" t="s">
        <v>345</v>
      </c>
      <c r="C2806" t="n">
        <v>18</v>
      </c>
      <c r="D2806" t="n">
        <v>25</v>
      </c>
      <c r="E2806" t="s">
        <v>143</v>
      </c>
      <c r="F2806" t="n">
        <v>3201</v>
      </c>
      <c r="G2806" t="s">
        <v>250</v>
      </c>
      <c r="H2806" t="s">
        <v>251</v>
      </c>
      <c r="I2806" t="n">
        <v>5</v>
      </c>
      <c r="J2806" t="n">
        <v>945</v>
      </c>
      <c r="K2806" t="s">
        <v>304</v>
      </c>
      <c r="L2806" t="n">
        <v>334</v>
      </c>
      <c r="M2806" t="n">
        <v>0.07000000000000001</v>
      </c>
      <c r="N2806" t="n">
        <v>35.6</v>
      </c>
      <c r="O2806" t="s">
        <v>345</v>
      </c>
      <c r="P2806" t="n">
        <v>121</v>
      </c>
      <c r="Q2806" t="s">
        <v>251</v>
      </c>
      <c r="R2806" t="s">
        <v>255</v>
      </c>
      <c r="S2806" t="s">
        <v>251</v>
      </c>
      <c r="T2806" t="n">
        <v>5</v>
      </c>
    </row>
    <row r="2807" spans="1:20">
      <c r="A2807" s="1" t="n">
        <v>39872</v>
      </c>
      <c r="B2807" t="s">
        <v>345</v>
      </c>
      <c r="C2807" t="n">
        <v>19</v>
      </c>
      <c r="D2807" t="n">
        <v>25</v>
      </c>
      <c r="E2807" t="s">
        <v>143</v>
      </c>
      <c r="F2807" t="n">
        <v>3201</v>
      </c>
      <c r="G2807" t="s">
        <v>250</v>
      </c>
      <c r="H2807" t="s">
        <v>251</v>
      </c>
      <c r="I2807" t="n">
        <v>5</v>
      </c>
      <c r="J2807" t="n">
        <v>945</v>
      </c>
      <c r="K2807" t="s">
        <v>304</v>
      </c>
      <c r="L2807" t="n">
        <v>458</v>
      </c>
      <c r="M2807" t="n">
        <v>0.07000000000000001</v>
      </c>
      <c r="N2807" t="n">
        <v>35.6</v>
      </c>
      <c r="O2807" t="s">
        <v>345</v>
      </c>
      <c r="P2807" t="n">
        <v>121</v>
      </c>
      <c r="Q2807" t="s">
        <v>251</v>
      </c>
      <c r="R2807" t="s">
        <v>255</v>
      </c>
      <c r="S2807" t="s">
        <v>251</v>
      </c>
      <c r="T2807" t="n">
        <v>5</v>
      </c>
    </row>
    <row r="2808" spans="1:20">
      <c r="A2808" s="1" t="n">
        <v>39903</v>
      </c>
      <c r="B2808" t="s">
        <v>345</v>
      </c>
      <c r="C2808" t="n">
        <v>28</v>
      </c>
      <c r="D2808" t="n">
        <v>25</v>
      </c>
      <c r="E2808" t="s">
        <v>143</v>
      </c>
      <c r="F2808" t="n">
        <v>3201</v>
      </c>
      <c r="G2808" t="s">
        <v>250</v>
      </c>
      <c r="H2808" t="s">
        <v>251</v>
      </c>
      <c r="I2808" t="n">
        <v>5</v>
      </c>
      <c r="J2808" t="n">
        <v>875</v>
      </c>
      <c r="K2808" t="s">
        <v>327</v>
      </c>
      <c r="L2808" t="n">
        <v>206</v>
      </c>
      <c r="M2808" t="n">
        <v>0.04</v>
      </c>
      <c r="N2808" t="n">
        <v>42.6</v>
      </c>
      <c r="O2808" t="s">
        <v>345</v>
      </c>
      <c r="P2808" t="n">
        <v>121</v>
      </c>
      <c r="Q2808" t="s">
        <v>251</v>
      </c>
      <c r="R2808" t="s">
        <v>255</v>
      </c>
      <c r="S2808" t="s">
        <v>251</v>
      </c>
      <c r="T2808" t="n">
        <v>5</v>
      </c>
    </row>
    <row r="2809" spans="1:20">
      <c r="A2809" s="1" t="n">
        <v>39903</v>
      </c>
      <c r="B2809" t="s">
        <v>345</v>
      </c>
      <c r="C2809" t="n">
        <v>29</v>
      </c>
      <c r="D2809" t="n">
        <v>25</v>
      </c>
      <c r="E2809" t="s">
        <v>143</v>
      </c>
      <c r="F2809" t="n">
        <v>3201</v>
      </c>
      <c r="G2809" t="s">
        <v>250</v>
      </c>
      <c r="H2809" t="s">
        <v>251</v>
      </c>
      <c r="I2809" t="n">
        <v>5</v>
      </c>
      <c r="J2809" t="n">
        <v>280</v>
      </c>
      <c r="K2809" t="s">
        <v>273</v>
      </c>
      <c r="L2809" t="n">
        <v>242</v>
      </c>
      <c r="M2809" t="n">
        <v>0.26</v>
      </c>
      <c r="N2809" t="n">
        <v>16</v>
      </c>
      <c r="O2809" t="s">
        <v>345</v>
      </c>
      <c r="P2809" t="n">
        <v>121</v>
      </c>
      <c r="Q2809" t="s">
        <v>251</v>
      </c>
      <c r="R2809" t="s">
        <v>255</v>
      </c>
      <c r="S2809" t="s">
        <v>251</v>
      </c>
      <c r="T2809" t="n">
        <v>5</v>
      </c>
    </row>
    <row r="2810" spans="1:20">
      <c r="A2810" s="1" t="n">
        <v>39903</v>
      </c>
      <c r="B2810" t="s">
        <v>345</v>
      </c>
      <c r="C2810" t="n">
        <v>30</v>
      </c>
      <c r="D2810" t="n">
        <v>25</v>
      </c>
      <c r="E2810" t="s">
        <v>143</v>
      </c>
      <c r="F2810" t="n">
        <v>3201</v>
      </c>
      <c r="G2810" t="s">
        <v>250</v>
      </c>
      <c r="H2810" t="s">
        <v>251</v>
      </c>
      <c r="I2810" t="n">
        <v>5</v>
      </c>
      <c r="J2810" t="n">
        <v>875</v>
      </c>
      <c r="K2810" t="s">
        <v>327</v>
      </c>
      <c r="L2810" t="n">
        <v>198</v>
      </c>
      <c r="M2810" t="n">
        <v>0.04</v>
      </c>
      <c r="N2810" t="n">
        <v>42.6</v>
      </c>
      <c r="O2810" t="s">
        <v>345</v>
      </c>
      <c r="P2810" t="n">
        <v>121</v>
      </c>
      <c r="Q2810" t="s">
        <v>251</v>
      </c>
      <c r="R2810" t="s">
        <v>255</v>
      </c>
      <c r="S2810" t="s">
        <v>251</v>
      </c>
      <c r="T2810" t="n">
        <v>5</v>
      </c>
    </row>
    <row r="2811" spans="1:20">
      <c r="A2811" s="1" t="n">
        <v>39903</v>
      </c>
      <c r="B2811" t="s">
        <v>345</v>
      </c>
      <c r="C2811" t="n">
        <v>31</v>
      </c>
      <c r="D2811" t="n">
        <v>25</v>
      </c>
      <c r="E2811" t="s">
        <v>143</v>
      </c>
      <c r="F2811" t="n">
        <v>3201</v>
      </c>
      <c r="G2811" t="s">
        <v>250</v>
      </c>
      <c r="H2811" t="s">
        <v>251</v>
      </c>
      <c r="I2811" t="n">
        <v>5</v>
      </c>
      <c r="J2811" t="n">
        <v>458</v>
      </c>
      <c r="K2811" t="s">
        <v>252</v>
      </c>
      <c r="L2811" t="n">
        <v>467</v>
      </c>
      <c r="M2811" t="n">
        <v>0.08</v>
      </c>
      <c r="N2811" t="n">
        <v>33.8</v>
      </c>
      <c r="O2811" t="s">
        <v>345</v>
      </c>
      <c r="P2811" t="n">
        <v>121</v>
      </c>
      <c r="Q2811" t="s">
        <v>251</v>
      </c>
      <c r="R2811" t="s">
        <v>255</v>
      </c>
      <c r="S2811" t="s">
        <v>251</v>
      </c>
      <c r="T2811" t="n">
        <v>5</v>
      </c>
    </row>
    <row r="2812" spans="1:20">
      <c r="A2812" s="1" t="n">
        <v>39903</v>
      </c>
      <c r="B2812" t="s">
        <v>345</v>
      </c>
      <c r="C2812" t="n">
        <v>32</v>
      </c>
      <c r="D2812" t="n">
        <v>25</v>
      </c>
      <c r="E2812" t="s">
        <v>143</v>
      </c>
      <c r="F2812" t="n">
        <v>3201</v>
      </c>
      <c r="G2812" t="s">
        <v>250</v>
      </c>
      <c r="H2812" t="s">
        <v>251</v>
      </c>
      <c r="I2812" t="n">
        <v>5</v>
      </c>
      <c r="J2812" t="n">
        <v>945</v>
      </c>
      <c r="K2812" t="s">
        <v>304</v>
      </c>
      <c r="L2812" t="n">
        <v>245</v>
      </c>
      <c r="M2812" t="n">
        <v>0.04</v>
      </c>
      <c r="N2812" t="n">
        <v>37</v>
      </c>
      <c r="O2812" t="s">
        <v>345</v>
      </c>
      <c r="P2812" t="n">
        <v>121</v>
      </c>
      <c r="Q2812" t="s">
        <v>251</v>
      </c>
      <c r="R2812" t="s">
        <v>255</v>
      </c>
      <c r="S2812" t="s">
        <v>251</v>
      </c>
      <c r="T2812" t="n">
        <v>5</v>
      </c>
    </row>
    <row r="2813" spans="1:20">
      <c r="A2813" s="1" t="n">
        <v>39903</v>
      </c>
      <c r="B2813" t="s">
        <v>345</v>
      </c>
      <c r="C2813" t="n">
        <v>33</v>
      </c>
      <c r="D2813" t="n">
        <v>25</v>
      </c>
      <c r="E2813" t="s">
        <v>143</v>
      </c>
      <c r="F2813" t="n">
        <v>3201</v>
      </c>
      <c r="G2813" t="s">
        <v>250</v>
      </c>
      <c r="H2813" t="s">
        <v>251</v>
      </c>
      <c r="I2813" t="n">
        <v>5</v>
      </c>
      <c r="J2813" t="n">
        <v>945</v>
      </c>
      <c r="K2813" t="s">
        <v>304</v>
      </c>
      <c r="L2813" t="n">
        <v>201</v>
      </c>
      <c r="M2813" t="n">
        <v>0.04</v>
      </c>
      <c r="N2813" t="n">
        <v>37</v>
      </c>
      <c r="O2813" t="s">
        <v>345</v>
      </c>
      <c r="P2813" t="n">
        <v>121</v>
      </c>
      <c r="Q2813" t="s">
        <v>251</v>
      </c>
      <c r="R2813" t="s">
        <v>255</v>
      </c>
      <c r="S2813" t="s">
        <v>251</v>
      </c>
      <c r="T2813" t="n">
        <v>5</v>
      </c>
    </row>
    <row r="2814" spans="1:20">
      <c r="A2814" s="1" t="n">
        <v>39903</v>
      </c>
      <c r="B2814" t="s">
        <v>345</v>
      </c>
      <c r="C2814" t="n">
        <v>34</v>
      </c>
      <c r="D2814" t="n">
        <v>25</v>
      </c>
      <c r="E2814" t="s">
        <v>143</v>
      </c>
      <c r="F2814" t="n">
        <v>3201</v>
      </c>
      <c r="G2814" t="s">
        <v>250</v>
      </c>
      <c r="H2814" t="s">
        <v>251</v>
      </c>
      <c r="I2814" t="n">
        <v>5</v>
      </c>
      <c r="J2814" t="n">
        <v>945</v>
      </c>
      <c r="K2814" t="s">
        <v>304</v>
      </c>
      <c r="L2814" t="n">
        <v>442</v>
      </c>
      <c r="M2814" t="n">
        <v>0.04</v>
      </c>
      <c r="N2814" t="n">
        <v>37.6</v>
      </c>
      <c r="O2814" t="s">
        <v>345</v>
      </c>
      <c r="P2814" t="n">
        <v>121</v>
      </c>
      <c r="Q2814" t="s">
        <v>251</v>
      </c>
      <c r="R2814" t="s">
        <v>255</v>
      </c>
      <c r="S2814" t="s">
        <v>251</v>
      </c>
      <c r="T2814" t="n">
        <v>5</v>
      </c>
    </row>
    <row r="2815" spans="1:20">
      <c r="A2815" s="1" t="n">
        <v>39903</v>
      </c>
      <c r="B2815" t="s">
        <v>345</v>
      </c>
      <c r="C2815" t="n">
        <v>91</v>
      </c>
      <c r="D2815" t="n">
        <v>141</v>
      </c>
      <c r="E2815" t="s">
        <v>149</v>
      </c>
      <c r="F2815" t="n">
        <v>3201</v>
      </c>
      <c r="G2815" t="s">
        <v>250</v>
      </c>
      <c r="H2815" t="s">
        <v>251</v>
      </c>
      <c r="I2815" t="n">
        <v>5</v>
      </c>
      <c r="J2815" t="n">
        <v>330</v>
      </c>
      <c r="K2815" t="s">
        <v>374</v>
      </c>
      <c r="L2815" t="n">
        <v>47</v>
      </c>
      <c r="M2815" t="n">
        <v>0</v>
      </c>
      <c r="N2815" t="n">
        <v>0</v>
      </c>
      <c r="S2815" t="s">
        <v>405</v>
      </c>
      <c r="T2815" t="s">
        <v>405</v>
      </c>
    </row>
    <row r="2816" spans="1:20">
      <c r="A2816" s="1" t="n">
        <v>39903</v>
      </c>
      <c r="B2816" t="s">
        <v>406</v>
      </c>
      <c r="C2816" t="n">
        <v>1</v>
      </c>
      <c r="D2816" t="n">
        <v>931</v>
      </c>
      <c r="E2816" t="s">
        <v>407</v>
      </c>
      <c r="F2816" t="n">
        <v>3201</v>
      </c>
      <c r="G2816" t="s">
        <v>250</v>
      </c>
      <c r="H2816" t="s">
        <v>251</v>
      </c>
      <c r="I2816" t="n">
        <v>5</v>
      </c>
      <c r="J2816" t="n">
        <v>260</v>
      </c>
      <c r="K2816" t="s">
        <v>272</v>
      </c>
      <c r="L2816" t="n">
        <v>218</v>
      </c>
      <c r="M2816" t="n">
        <v>0</v>
      </c>
      <c r="N2816" t="n">
        <v>0</v>
      </c>
      <c r="S2816" t="s">
        <v>405</v>
      </c>
      <c r="T2816" t="s">
        <v>405</v>
      </c>
    </row>
    <row r="2817" spans="1:20">
      <c r="A2817" s="1" t="n">
        <v>39903</v>
      </c>
      <c r="B2817" t="s">
        <v>348</v>
      </c>
      <c r="C2817" t="n">
        <v>1</v>
      </c>
      <c r="D2817" t="n">
        <v>215</v>
      </c>
      <c r="E2817" t="s">
        <v>408</v>
      </c>
      <c r="F2817" t="n">
        <v>3201</v>
      </c>
      <c r="G2817" t="s">
        <v>250</v>
      </c>
      <c r="H2817" t="s">
        <v>251</v>
      </c>
      <c r="I2817" t="n">
        <v>5</v>
      </c>
      <c r="J2817" t="n">
        <v>862</v>
      </c>
      <c r="K2817" t="s">
        <v>342</v>
      </c>
      <c r="L2817" t="n">
        <v>312</v>
      </c>
      <c r="M2817" t="n">
        <v>0</v>
      </c>
      <c r="N2817" t="n">
        <v>0</v>
      </c>
      <c r="S2817" t="s">
        <v>405</v>
      </c>
      <c r="T2817" t="s">
        <v>405</v>
      </c>
    </row>
    <row r="2818" spans="1:20">
      <c r="A2818" s="1" t="n">
        <v>39903</v>
      </c>
      <c r="B2818" t="s">
        <v>348</v>
      </c>
      <c r="C2818" t="n">
        <v>2</v>
      </c>
      <c r="D2818" t="n">
        <v>215</v>
      </c>
      <c r="E2818" t="s">
        <v>408</v>
      </c>
      <c r="F2818" t="n">
        <v>3201</v>
      </c>
      <c r="G2818" t="s">
        <v>250</v>
      </c>
      <c r="H2818" t="s">
        <v>251</v>
      </c>
      <c r="I2818" t="n">
        <v>5</v>
      </c>
      <c r="J2818" t="n">
        <v>595</v>
      </c>
      <c r="K2818" t="s">
        <v>290</v>
      </c>
      <c r="L2818" t="n">
        <v>101</v>
      </c>
      <c r="M2818" t="n">
        <v>0</v>
      </c>
      <c r="N2818" t="n">
        <v>0</v>
      </c>
      <c r="S2818" t="s">
        <v>405</v>
      </c>
      <c r="T2818" t="s">
        <v>405</v>
      </c>
    </row>
    <row r="2819" spans="1:20">
      <c r="A2819" s="1" t="n">
        <v>39933</v>
      </c>
      <c r="B2819" t="s">
        <v>345</v>
      </c>
      <c r="C2819" t="n">
        <v>27</v>
      </c>
      <c r="D2819" t="n">
        <v>25</v>
      </c>
      <c r="E2819" t="s">
        <v>143</v>
      </c>
      <c r="F2819" t="n">
        <v>3201</v>
      </c>
      <c r="G2819" t="s">
        <v>250</v>
      </c>
      <c r="H2819" t="s">
        <v>251</v>
      </c>
      <c r="I2819" t="n">
        <v>5</v>
      </c>
      <c r="J2819" t="n">
        <v>875</v>
      </c>
      <c r="K2819" t="s">
        <v>327</v>
      </c>
      <c r="L2819" t="n">
        <v>149</v>
      </c>
      <c r="M2819" t="n">
        <v>0.04</v>
      </c>
      <c r="N2819" t="n">
        <v>43.1</v>
      </c>
      <c r="O2819" t="s">
        <v>345</v>
      </c>
      <c r="P2819" t="n">
        <v>121</v>
      </c>
      <c r="Q2819" t="s">
        <v>251</v>
      </c>
      <c r="R2819" t="s">
        <v>255</v>
      </c>
      <c r="S2819" t="s">
        <v>251</v>
      </c>
      <c r="T2819" t="n">
        <v>5</v>
      </c>
    </row>
    <row r="2820" spans="1:20">
      <c r="A2820" s="1" t="n">
        <v>39933</v>
      </c>
      <c r="B2820" t="s">
        <v>345</v>
      </c>
      <c r="C2820" t="n">
        <v>28</v>
      </c>
      <c r="D2820" t="n">
        <v>25</v>
      </c>
      <c r="E2820" t="s">
        <v>143</v>
      </c>
      <c r="F2820" t="n">
        <v>3201</v>
      </c>
      <c r="G2820" t="s">
        <v>250</v>
      </c>
      <c r="H2820" t="s">
        <v>251</v>
      </c>
      <c r="I2820" t="n">
        <v>5</v>
      </c>
      <c r="J2820" t="n">
        <v>875</v>
      </c>
      <c r="K2820" t="s">
        <v>327</v>
      </c>
      <c r="L2820" t="n">
        <v>225</v>
      </c>
      <c r="M2820" t="n">
        <v>0.04</v>
      </c>
      <c r="N2820" t="n">
        <v>42.5</v>
      </c>
      <c r="O2820" t="s">
        <v>345</v>
      </c>
      <c r="P2820" t="n">
        <v>121</v>
      </c>
      <c r="Q2820" t="s">
        <v>251</v>
      </c>
      <c r="R2820" t="s">
        <v>255</v>
      </c>
      <c r="S2820" t="s">
        <v>251</v>
      </c>
      <c r="T2820" t="n">
        <v>5</v>
      </c>
    </row>
    <row r="2821" spans="1:20">
      <c r="A2821" s="1" t="n">
        <v>39933</v>
      </c>
      <c r="B2821" t="s">
        <v>345</v>
      </c>
      <c r="C2821" t="n">
        <v>29</v>
      </c>
      <c r="D2821" t="n">
        <v>25</v>
      </c>
      <c r="E2821" t="s">
        <v>143</v>
      </c>
      <c r="F2821" t="n">
        <v>3201</v>
      </c>
      <c r="G2821" t="s">
        <v>250</v>
      </c>
      <c r="H2821" t="s">
        <v>251</v>
      </c>
      <c r="I2821" t="n">
        <v>5</v>
      </c>
      <c r="J2821" t="n">
        <v>458</v>
      </c>
      <c r="K2821" t="s">
        <v>252</v>
      </c>
      <c r="L2821" t="n">
        <v>436</v>
      </c>
      <c r="M2821" t="n">
        <v>0.08</v>
      </c>
      <c r="N2821" t="n">
        <v>33.9</v>
      </c>
      <c r="O2821" t="s">
        <v>345</v>
      </c>
      <c r="P2821" t="n">
        <v>121</v>
      </c>
      <c r="Q2821" t="s">
        <v>251</v>
      </c>
      <c r="R2821" t="s">
        <v>255</v>
      </c>
      <c r="S2821" t="s">
        <v>251</v>
      </c>
      <c r="T2821" t="n">
        <v>5</v>
      </c>
    </row>
    <row r="2822" spans="1:20">
      <c r="A2822" s="1" t="n">
        <v>39933</v>
      </c>
      <c r="B2822" t="s">
        <v>345</v>
      </c>
      <c r="C2822" t="n">
        <v>30</v>
      </c>
      <c r="D2822" t="n">
        <v>25</v>
      </c>
      <c r="E2822" t="s">
        <v>143</v>
      </c>
      <c r="F2822" t="n">
        <v>3201</v>
      </c>
      <c r="G2822" t="s">
        <v>250</v>
      </c>
      <c r="H2822" t="s">
        <v>251</v>
      </c>
      <c r="I2822" t="n">
        <v>5</v>
      </c>
      <c r="J2822" t="n">
        <v>945</v>
      </c>
      <c r="K2822" t="s">
        <v>304</v>
      </c>
      <c r="L2822" t="n">
        <v>371</v>
      </c>
      <c r="M2822" t="n">
        <v>0.06</v>
      </c>
      <c r="N2822" t="n">
        <v>37.5</v>
      </c>
      <c r="O2822" t="s">
        <v>345</v>
      </c>
      <c r="P2822" t="n">
        <v>121</v>
      </c>
      <c r="Q2822" t="s">
        <v>251</v>
      </c>
      <c r="R2822" t="s">
        <v>255</v>
      </c>
      <c r="S2822" t="s">
        <v>251</v>
      </c>
      <c r="T2822" t="n">
        <v>5</v>
      </c>
    </row>
    <row r="2823" spans="1:20">
      <c r="A2823" s="1" t="n">
        <v>39933</v>
      </c>
      <c r="B2823" t="s">
        <v>400</v>
      </c>
      <c r="C2823" t="n">
        <v>1</v>
      </c>
      <c r="D2823" t="n">
        <v>251</v>
      </c>
      <c r="E2823" t="s">
        <v>409</v>
      </c>
      <c r="F2823" t="n">
        <v>3202</v>
      </c>
      <c r="G2823" t="s">
        <v>297</v>
      </c>
      <c r="H2823" t="s">
        <v>251</v>
      </c>
      <c r="I2823" t="n">
        <v>5</v>
      </c>
      <c r="J2823" t="n">
        <v>887</v>
      </c>
      <c r="K2823" t="s">
        <v>294</v>
      </c>
      <c r="L2823" t="n">
        <v>17</v>
      </c>
      <c r="M2823" t="n">
        <v>0</v>
      </c>
      <c r="N2823" t="n">
        <v>0</v>
      </c>
      <c r="S2823" t="s">
        <v>405</v>
      </c>
      <c r="T2823" t="s">
        <v>405</v>
      </c>
    </row>
    <row r="2824" spans="1:20">
      <c r="A2824" s="1" t="n">
        <v>39933</v>
      </c>
      <c r="B2824" t="s">
        <v>400</v>
      </c>
      <c r="C2824" t="n">
        <v>2</v>
      </c>
      <c r="D2824" t="n">
        <v>251</v>
      </c>
      <c r="E2824" t="s">
        <v>409</v>
      </c>
      <c r="F2824" t="n">
        <v>3203</v>
      </c>
      <c r="G2824" t="s">
        <v>366</v>
      </c>
      <c r="H2824" t="s">
        <v>251</v>
      </c>
      <c r="I2824" t="n">
        <v>5</v>
      </c>
      <c r="J2824" t="n">
        <v>887</v>
      </c>
      <c r="K2824" t="s">
        <v>294</v>
      </c>
      <c r="L2824" t="n">
        <v>13</v>
      </c>
      <c r="M2824" t="n">
        <v>0</v>
      </c>
      <c r="N2824" t="n">
        <v>0</v>
      </c>
      <c r="S2824" t="s">
        <v>405</v>
      </c>
      <c r="T2824" t="s">
        <v>405</v>
      </c>
    </row>
    <row r="2825" spans="1:20">
      <c r="A2825" s="1" t="n">
        <v>39933</v>
      </c>
      <c r="B2825" t="s">
        <v>400</v>
      </c>
      <c r="C2825" t="n">
        <v>3</v>
      </c>
      <c r="D2825" t="n">
        <v>251</v>
      </c>
      <c r="E2825" t="s">
        <v>409</v>
      </c>
      <c r="F2825" t="n">
        <v>3204</v>
      </c>
      <c r="G2825" t="s">
        <v>367</v>
      </c>
      <c r="H2825" t="s">
        <v>251</v>
      </c>
      <c r="I2825" t="n">
        <v>5</v>
      </c>
      <c r="J2825" t="n">
        <v>887</v>
      </c>
      <c r="K2825" t="s">
        <v>294</v>
      </c>
      <c r="L2825" t="n">
        <v>10</v>
      </c>
      <c r="M2825" t="n">
        <v>0</v>
      </c>
      <c r="N2825" t="n">
        <v>0</v>
      </c>
      <c r="S2825" t="s">
        <v>405</v>
      </c>
      <c r="T2825" t="s">
        <v>405</v>
      </c>
    </row>
    <row r="2826" spans="1:20">
      <c r="A2826" s="1" t="n">
        <v>39964</v>
      </c>
      <c r="B2826" t="s">
        <v>345</v>
      </c>
      <c r="C2826" t="n">
        <v>28</v>
      </c>
      <c r="D2826" t="n">
        <v>25</v>
      </c>
      <c r="E2826" t="s">
        <v>143</v>
      </c>
      <c r="F2826" t="n">
        <v>3201</v>
      </c>
      <c r="G2826" t="s">
        <v>250</v>
      </c>
      <c r="H2826" t="s">
        <v>251</v>
      </c>
      <c r="I2826" t="n">
        <v>5</v>
      </c>
      <c r="J2826" t="n">
        <v>458</v>
      </c>
      <c r="K2826" t="s">
        <v>252</v>
      </c>
      <c r="L2826" t="n">
        <v>452</v>
      </c>
      <c r="M2826" t="n">
        <v>0.08</v>
      </c>
      <c r="N2826" t="n">
        <v>35.3</v>
      </c>
      <c r="O2826" t="s">
        <v>345</v>
      </c>
      <c r="P2826" t="n">
        <v>121</v>
      </c>
      <c r="Q2826" t="s">
        <v>251</v>
      </c>
      <c r="R2826" t="s">
        <v>255</v>
      </c>
      <c r="S2826" t="s">
        <v>251</v>
      </c>
      <c r="T2826" t="n">
        <v>5</v>
      </c>
    </row>
    <row r="2827" spans="1:20">
      <c r="A2827" s="1" t="n">
        <v>39964</v>
      </c>
      <c r="B2827" t="s">
        <v>345</v>
      </c>
      <c r="C2827" t="n">
        <v>29</v>
      </c>
      <c r="D2827" t="n">
        <v>25</v>
      </c>
      <c r="E2827" t="s">
        <v>143</v>
      </c>
      <c r="F2827" t="n">
        <v>3201</v>
      </c>
      <c r="G2827" t="s">
        <v>250</v>
      </c>
      <c r="H2827" t="s">
        <v>251</v>
      </c>
      <c r="I2827" t="n">
        <v>5</v>
      </c>
      <c r="J2827" t="n">
        <v>280</v>
      </c>
      <c r="K2827" t="s">
        <v>273</v>
      </c>
      <c r="L2827" t="n">
        <v>259</v>
      </c>
      <c r="M2827" t="n">
        <v>0.26</v>
      </c>
      <c r="N2827" t="n">
        <v>16</v>
      </c>
      <c r="O2827" t="s">
        <v>345</v>
      </c>
      <c r="P2827" t="n">
        <v>121</v>
      </c>
      <c r="Q2827" t="s">
        <v>251</v>
      </c>
      <c r="R2827" t="s">
        <v>255</v>
      </c>
      <c r="S2827" t="s">
        <v>251</v>
      </c>
      <c r="T2827" t="n">
        <v>5</v>
      </c>
    </row>
    <row r="2828" spans="1:20">
      <c r="A2828" s="1" t="n">
        <v>39964</v>
      </c>
      <c r="B2828" t="s">
        <v>345</v>
      </c>
      <c r="C2828" t="n">
        <v>30</v>
      </c>
      <c r="D2828" t="n">
        <v>25</v>
      </c>
      <c r="E2828" t="s">
        <v>143</v>
      </c>
      <c r="F2828" t="n">
        <v>3201</v>
      </c>
      <c r="G2828" t="s">
        <v>250</v>
      </c>
      <c r="H2828" t="s">
        <v>251</v>
      </c>
      <c r="I2828" t="n">
        <v>5</v>
      </c>
      <c r="J2828" t="n">
        <v>280</v>
      </c>
      <c r="K2828" t="s">
        <v>273</v>
      </c>
      <c r="L2828" t="n">
        <v>347</v>
      </c>
      <c r="M2828" t="n">
        <v>0.08</v>
      </c>
      <c r="N2828" t="n">
        <v>35.6</v>
      </c>
      <c r="O2828" t="s">
        <v>345</v>
      </c>
      <c r="P2828" t="n">
        <v>121</v>
      </c>
      <c r="Q2828" t="s">
        <v>251</v>
      </c>
      <c r="R2828" t="s">
        <v>255</v>
      </c>
      <c r="S2828" t="s">
        <v>251</v>
      </c>
      <c r="T2828" t="n">
        <v>5</v>
      </c>
    </row>
    <row r="2829" spans="1:20">
      <c r="A2829" s="1" t="n">
        <v>39964</v>
      </c>
      <c r="B2829" t="s">
        <v>345</v>
      </c>
      <c r="C2829" t="n">
        <v>31</v>
      </c>
      <c r="D2829" t="n">
        <v>25</v>
      </c>
      <c r="E2829" t="s">
        <v>143</v>
      </c>
      <c r="F2829" t="n">
        <v>3201</v>
      </c>
      <c r="G2829" t="s">
        <v>250</v>
      </c>
      <c r="H2829" t="s">
        <v>251</v>
      </c>
      <c r="I2829" t="n">
        <v>5</v>
      </c>
      <c r="J2829" t="n">
        <v>945</v>
      </c>
      <c r="K2829" t="s">
        <v>304</v>
      </c>
      <c r="L2829" t="n">
        <v>323</v>
      </c>
      <c r="M2829" t="n">
        <v>0.06</v>
      </c>
      <c r="N2829" t="n">
        <v>36.2</v>
      </c>
      <c r="O2829" t="s">
        <v>345</v>
      </c>
      <c r="P2829" t="n">
        <v>121</v>
      </c>
      <c r="Q2829" t="s">
        <v>251</v>
      </c>
      <c r="R2829" t="s">
        <v>255</v>
      </c>
      <c r="S2829" t="s">
        <v>251</v>
      </c>
      <c r="T2829" t="n">
        <v>5</v>
      </c>
    </row>
    <row r="2830" spans="1:20">
      <c r="A2830" s="1" t="n">
        <v>39964</v>
      </c>
      <c r="B2830" t="s">
        <v>345</v>
      </c>
      <c r="C2830" t="n">
        <v>32</v>
      </c>
      <c r="D2830" t="n">
        <v>25</v>
      </c>
      <c r="E2830" t="s">
        <v>143</v>
      </c>
      <c r="F2830" t="n">
        <v>3201</v>
      </c>
      <c r="G2830" t="s">
        <v>250</v>
      </c>
      <c r="H2830" t="s">
        <v>251</v>
      </c>
      <c r="I2830" t="n">
        <v>5</v>
      </c>
      <c r="J2830" t="n">
        <v>945</v>
      </c>
      <c r="K2830" t="s">
        <v>304</v>
      </c>
      <c r="L2830" t="n">
        <v>323</v>
      </c>
      <c r="M2830" t="n">
        <v>0.06</v>
      </c>
      <c r="N2830" t="n">
        <v>35.6</v>
      </c>
      <c r="O2830" t="s">
        <v>345</v>
      </c>
      <c r="P2830" t="n">
        <v>121</v>
      </c>
      <c r="Q2830" t="s">
        <v>251</v>
      </c>
      <c r="R2830" t="s">
        <v>255</v>
      </c>
      <c r="S2830" t="s">
        <v>251</v>
      </c>
      <c r="T2830" t="n">
        <v>5</v>
      </c>
    </row>
    <row r="2831" spans="1:20">
      <c r="A2831" s="1" t="n">
        <v>39964</v>
      </c>
      <c r="B2831" t="s">
        <v>345</v>
      </c>
      <c r="C2831" t="n">
        <v>33</v>
      </c>
      <c r="D2831" t="n">
        <v>25</v>
      </c>
      <c r="E2831" t="s">
        <v>143</v>
      </c>
      <c r="F2831" t="n">
        <v>3201</v>
      </c>
      <c r="G2831" t="s">
        <v>250</v>
      </c>
      <c r="H2831" t="s">
        <v>251</v>
      </c>
      <c r="I2831" t="n">
        <v>5</v>
      </c>
      <c r="J2831" t="n">
        <v>945</v>
      </c>
      <c r="K2831" t="s">
        <v>304</v>
      </c>
      <c r="L2831" t="n">
        <v>198</v>
      </c>
      <c r="M2831" t="n">
        <v>0.06</v>
      </c>
      <c r="N2831" t="n">
        <v>35.8</v>
      </c>
      <c r="O2831" t="s">
        <v>345</v>
      </c>
      <c r="P2831" t="n">
        <v>121</v>
      </c>
      <c r="Q2831" t="s">
        <v>251</v>
      </c>
      <c r="R2831" t="s">
        <v>255</v>
      </c>
      <c r="S2831" t="s">
        <v>251</v>
      </c>
      <c r="T2831" t="n">
        <v>5</v>
      </c>
    </row>
    <row r="2832" spans="1:20">
      <c r="A2832" s="1" t="n">
        <v>39964</v>
      </c>
      <c r="B2832" t="s">
        <v>410</v>
      </c>
      <c r="C2832" t="n">
        <v>1</v>
      </c>
      <c r="D2832" t="n">
        <v>141</v>
      </c>
      <c r="E2832" t="s">
        <v>149</v>
      </c>
      <c r="F2832" t="n">
        <v>3201</v>
      </c>
      <c r="G2832" t="s">
        <v>250</v>
      </c>
      <c r="H2832" t="s">
        <v>251</v>
      </c>
      <c r="I2832" t="n">
        <v>5</v>
      </c>
      <c r="J2832" t="n">
        <v>487</v>
      </c>
      <c r="K2832" t="s">
        <v>386</v>
      </c>
      <c r="L2832" t="n">
        <v>79</v>
      </c>
      <c r="M2832" t="n">
        <v>0</v>
      </c>
      <c r="N2832" t="n">
        <v>0</v>
      </c>
      <c r="S2832" t="s">
        <v>405</v>
      </c>
      <c r="T2832" t="s">
        <v>405</v>
      </c>
    </row>
    <row r="2833" spans="1:20">
      <c r="A2833" s="1" t="n">
        <v>39994</v>
      </c>
      <c r="B2833" t="s">
        <v>345</v>
      </c>
      <c r="C2833" t="n">
        <v>15</v>
      </c>
      <c r="D2833" t="n">
        <v>25</v>
      </c>
      <c r="E2833" t="s">
        <v>143</v>
      </c>
      <c r="F2833" t="n">
        <v>3201</v>
      </c>
      <c r="G2833" t="s">
        <v>250</v>
      </c>
      <c r="H2833" t="s">
        <v>251</v>
      </c>
      <c r="I2833" t="n">
        <v>5</v>
      </c>
      <c r="J2833" t="n">
        <v>875</v>
      </c>
      <c r="K2833" t="s">
        <v>327</v>
      </c>
      <c r="L2833" t="n">
        <v>299</v>
      </c>
      <c r="M2833" t="n">
        <v>0.04</v>
      </c>
      <c r="N2833" t="n">
        <v>42.6</v>
      </c>
      <c r="O2833" t="s">
        <v>345</v>
      </c>
      <c r="P2833" t="n">
        <v>121</v>
      </c>
      <c r="Q2833" t="s">
        <v>251</v>
      </c>
      <c r="R2833" t="s">
        <v>255</v>
      </c>
      <c r="S2833" t="s">
        <v>251</v>
      </c>
      <c r="T2833" t="n">
        <v>5</v>
      </c>
    </row>
    <row r="2834" spans="1:20">
      <c r="A2834" s="1" t="n">
        <v>39994</v>
      </c>
      <c r="B2834" t="s">
        <v>345</v>
      </c>
      <c r="C2834" t="n">
        <v>16</v>
      </c>
      <c r="D2834" t="n">
        <v>25</v>
      </c>
      <c r="E2834" t="s">
        <v>143</v>
      </c>
      <c r="F2834" t="n">
        <v>3201</v>
      </c>
      <c r="G2834" t="s">
        <v>250</v>
      </c>
      <c r="H2834" t="s">
        <v>251</v>
      </c>
      <c r="I2834" t="n">
        <v>5</v>
      </c>
      <c r="J2834" t="n">
        <v>875</v>
      </c>
      <c r="K2834" t="s">
        <v>327</v>
      </c>
      <c r="L2834" t="n">
        <v>305</v>
      </c>
      <c r="M2834" t="n">
        <v>0.04</v>
      </c>
      <c r="N2834" t="n">
        <v>42.8</v>
      </c>
      <c r="O2834" t="s">
        <v>345</v>
      </c>
      <c r="P2834" t="n">
        <v>121</v>
      </c>
      <c r="Q2834" t="s">
        <v>251</v>
      </c>
      <c r="R2834" t="s">
        <v>255</v>
      </c>
      <c r="S2834" t="s">
        <v>251</v>
      </c>
      <c r="T2834" t="n">
        <v>5</v>
      </c>
    </row>
    <row r="2835" spans="1:20">
      <c r="A2835" s="1" t="n">
        <v>39994</v>
      </c>
      <c r="B2835" t="s">
        <v>345</v>
      </c>
      <c r="C2835" t="n">
        <v>17</v>
      </c>
      <c r="D2835" t="n">
        <v>25</v>
      </c>
      <c r="E2835" t="s">
        <v>143</v>
      </c>
      <c r="F2835" t="n">
        <v>3201</v>
      </c>
      <c r="G2835" t="s">
        <v>250</v>
      </c>
      <c r="H2835" t="s">
        <v>251</v>
      </c>
      <c r="I2835" t="n">
        <v>5</v>
      </c>
      <c r="J2835" t="n">
        <v>945</v>
      </c>
      <c r="K2835" t="s">
        <v>304</v>
      </c>
      <c r="L2835" t="n">
        <v>195</v>
      </c>
      <c r="M2835" t="n">
        <v>0.59</v>
      </c>
      <c r="N2835" t="n">
        <v>38.2</v>
      </c>
      <c r="O2835" t="s">
        <v>345</v>
      </c>
      <c r="P2835" t="n">
        <v>121</v>
      </c>
      <c r="Q2835" t="s">
        <v>251</v>
      </c>
      <c r="R2835" t="s">
        <v>255</v>
      </c>
      <c r="S2835" t="s">
        <v>251</v>
      </c>
      <c r="T2835" t="n">
        <v>5</v>
      </c>
    </row>
    <row r="2836" spans="1:20">
      <c r="A2836" s="1" t="n">
        <v>39994</v>
      </c>
      <c r="B2836" t="s">
        <v>345</v>
      </c>
      <c r="C2836" t="n">
        <v>18</v>
      </c>
      <c r="D2836" t="n">
        <v>25</v>
      </c>
      <c r="E2836" t="s">
        <v>143</v>
      </c>
      <c r="F2836" t="n">
        <v>3201</v>
      </c>
      <c r="G2836" t="s">
        <v>250</v>
      </c>
      <c r="H2836" t="s">
        <v>251</v>
      </c>
      <c r="I2836" t="n">
        <v>5</v>
      </c>
      <c r="J2836" t="n">
        <v>945</v>
      </c>
      <c r="K2836" t="s">
        <v>304</v>
      </c>
      <c r="L2836" t="n">
        <v>160</v>
      </c>
      <c r="M2836" t="n">
        <v>0.59</v>
      </c>
      <c r="N2836" t="n">
        <v>38.2</v>
      </c>
      <c r="O2836" t="s">
        <v>345</v>
      </c>
      <c r="P2836" t="n">
        <v>121</v>
      </c>
      <c r="Q2836" t="s">
        <v>251</v>
      </c>
      <c r="R2836" t="s">
        <v>255</v>
      </c>
      <c r="S2836" t="s">
        <v>251</v>
      </c>
      <c r="T2836" t="n">
        <v>5</v>
      </c>
    </row>
    <row r="2837" spans="1:20">
      <c r="A2837" s="1" t="n">
        <v>39994</v>
      </c>
      <c r="B2837" t="s">
        <v>345</v>
      </c>
      <c r="C2837" t="n">
        <v>19</v>
      </c>
      <c r="D2837" t="n">
        <v>25</v>
      </c>
      <c r="E2837" t="s">
        <v>143</v>
      </c>
      <c r="F2837" t="n">
        <v>3201</v>
      </c>
      <c r="G2837" t="s">
        <v>250</v>
      </c>
      <c r="H2837" t="s">
        <v>251</v>
      </c>
      <c r="I2837" t="n">
        <v>5</v>
      </c>
      <c r="J2837" t="n">
        <v>945</v>
      </c>
      <c r="K2837" t="s">
        <v>304</v>
      </c>
      <c r="L2837" t="n">
        <v>359</v>
      </c>
      <c r="M2837" t="n">
        <v>0.59</v>
      </c>
      <c r="N2837" t="n">
        <v>37.8</v>
      </c>
      <c r="O2837" t="s">
        <v>345</v>
      </c>
      <c r="P2837" t="n">
        <v>121</v>
      </c>
      <c r="Q2837" t="s">
        <v>251</v>
      </c>
      <c r="R2837" t="s">
        <v>255</v>
      </c>
      <c r="S2837" t="s">
        <v>251</v>
      </c>
      <c r="T2837" t="n">
        <v>5</v>
      </c>
    </row>
    <row r="2838" spans="1:20">
      <c r="A2838" s="1" t="n">
        <v>39994</v>
      </c>
      <c r="B2838" t="s">
        <v>397</v>
      </c>
      <c r="C2838" t="n">
        <v>4</v>
      </c>
      <c r="D2838" t="n">
        <v>141</v>
      </c>
      <c r="E2838" t="s">
        <v>149</v>
      </c>
      <c r="F2838" t="n">
        <v>3201</v>
      </c>
      <c r="G2838" t="s">
        <v>250</v>
      </c>
      <c r="H2838" t="s">
        <v>251</v>
      </c>
      <c r="I2838" t="n">
        <v>5</v>
      </c>
      <c r="J2838" t="n">
        <v>887</v>
      </c>
      <c r="K2838" t="s">
        <v>294</v>
      </c>
      <c r="L2838" t="n">
        <v>63</v>
      </c>
      <c r="M2838" t="n">
        <v>0</v>
      </c>
      <c r="N2838" t="n">
        <v>0</v>
      </c>
      <c r="S2838" t="s">
        <v>405</v>
      </c>
      <c r="T2838" t="s">
        <v>405</v>
      </c>
    </row>
    <row r="2839" spans="1:20">
      <c r="A2839" s="1" t="n">
        <v>40025</v>
      </c>
      <c r="B2839" t="s">
        <v>345</v>
      </c>
      <c r="C2839" t="n">
        <v>19</v>
      </c>
      <c r="D2839" t="n">
        <v>25</v>
      </c>
      <c r="E2839" t="s">
        <v>143</v>
      </c>
      <c r="F2839" t="n">
        <v>3201</v>
      </c>
      <c r="G2839" t="s">
        <v>250</v>
      </c>
      <c r="H2839" t="s">
        <v>251</v>
      </c>
      <c r="I2839" t="n">
        <v>5</v>
      </c>
      <c r="J2839" t="n">
        <v>875</v>
      </c>
      <c r="K2839" t="s">
        <v>327</v>
      </c>
      <c r="L2839" t="n">
        <v>200</v>
      </c>
      <c r="M2839" t="n">
        <v>0.04</v>
      </c>
      <c r="N2839" t="n">
        <v>42.7</v>
      </c>
      <c r="O2839" t="s">
        <v>345</v>
      </c>
      <c r="P2839" t="n">
        <v>121</v>
      </c>
      <c r="Q2839" t="s">
        <v>251</v>
      </c>
      <c r="R2839" t="s">
        <v>255</v>
      </c>
      <c r="S2839" t="s">
        <v>251</v>
      </c>
      <c r="T2839" t="n">
        <v>5</v>
      </c>
    </row>
    <row r="2840" spans="1:20">
      <c r="A2840" s="1" t="n">
        <v>40025</v>
      </c>
      <c r="B2840" t="s">
        <v>345</v>
      </c>
      <c r="C2840" t="n">
        <v>20</v>
      </c>
      <c r="D2840" t="n">
        <v>25</v>
      </c>
      <c r="E2840" t="s">
        <v>143</v>
      </c>
      <c r="F2840" t="n">
        <v>3201</v>
      </c>
      <c r="G2840" t="s">
        <v>250</v>
      </c>
      <c r="H2840" t="s">
        <v>251</v>
      </c>
      <c r="I2840" t="n">
        <v>5</v>
      </c>
      <c r="J2840" t="n">
        <v>875</v>
      </c>
      <c r="K2840" t="s">
        <v>327</v>
      </c>
      <c r="L2840" t="n">
        <v>157</v>
      </c>
      <c r="M2840" t="n">
        <v>0.04</v>
      </c>
      <c r="N2840" t="n">
        <v>42.7</v>
      </c>
      <c r="O2840" t="s">
        <v>345</v>
      </c>
      <c r="P2840" t="n">
        <v>121</v>
      </c>
      <c r="Q2840" t="s">
        <v>251</v>
      </c>
      <c r="R2840" t="s">
        <v>255</v>
      </c>
      <c r="S2840" t="s">
        <v>251</v>
      </c>
      <c r="T2840" t="n">
        <v>5</v>
      </c>
    </row>
    <row r="2841" spans="1:20">
      <c r="A2841" s="1" t="n">
        <v>40025</v>
      </c>
      <c r="B2841" t="s">
        <v>345</v>
      </c>
      <c r="C2841" t="n">
        <v>21</v>
      </c>
      <c r="D2841" t="n">
        <v>25</v>
      </c>
      <c r="E2841" t="s">
        <v>143</v>
      </c>
      <c r="F2841" t="n">
        <v>3201</v>
      </c>
      <c r="G2841" t="s">
        <v>250</v>
      </c>
      <c r="H2841" t="s">
        <v>251</v>
      </c>
      <c r="I2841" t="n">
        <v>5</v>
      </c>
      <c r="J2841" t="n">
        <v>280</v>
      </c>
      <c r="K2841" t="s">
        <v>273</v>
      </c>
      <c r="L2841" t="n">
        <v>252</v>
      </c>
      <c r="M2841" t="n">
        <v>0.26</v>
      </c>
      <c r="N2841" t="n">
        <v>16</v>
      </c>
      <c r="O2841" t="s">
        <v>345</v>
      </c>
      <c r="P2841" t="n">
        <v>121</v>
      </c>
      <c r="Q2841" t="s">
        <v>251</v>
      </c>
      <c r="R2841" t="s">
        <v>255</v>
      </c>
      <c r="S2841" t="s">
        <v>251</v>
      </c>
      <c r="T2841" t="n">
        <v>5</v>
      </c>
    </row>
    <row r="2842" spans="1:20">
      <c r="A2842" s="1" t="n">
        <v>40025</v>
      </c>
      <c r="B2842" t="s">
        <v>345</v>
      </c>
      <c r="C2842" t="n">
        <v>22</v>
      </c>
      <c r="D2842" t="n">
        <v>25</v>
      </c>
      <c r="E2842" t="s">
        <v>143</v>
      </c>
      <c r="F2842" t="n">
        <v>3201</v>
      </c>
      <c r="G2842" t="s">
        <v>250</v>
      </c>
      <c r="H2842" t="s">
        <v>251</v>
      </c>
      <c r="I2842" t="n">
        <v>5</v>
      </c>
      <c r="J2842" t="n">
        <v>945</v>
      </c>
      <c r="K2842" t="s">
        <v>304</v>
      </c>
      <c r="L2842" t="n">
        <v>465</v>
      </c>
      <c r="M2842" t="n">
        <v>0.06</v>
      </c>
      <c r="N2842" t="n">
        <v>35.5</v>
      </c>
      <c r="O2842" t="s">
        <v>345</v>
      </c>
      <c r="P2842" t="n">
        <v>121</v>
      </c>
      <c r="Q2842" t="s">
        <v>251</v>
      </c>
      <c r="R2842" t="s">
        <v>255</v>
      </c>
      <c r="S2842" t="s">
        <v>251</v>
      </c>
      <c r="T2842" t="n">
        <v>5</v>
      </c>
    </row>
    <row r="2843" spans="1:20">
      <c r="A2843" s="1" t="n">
        <v>40025</v>
      </c>
      <c r="B2843" t="s">
        <v>345</v>
      </c>
      <c r="C2843" t="n">
        <v>23</v>
      </c>
      <c r="D2843" t="n">
        <v>25</v>
      </c>
      <c r="E2843" t="s">
        <v>143</v>
      </c>
      <c r="F2843" t="n">
        <v>3201</v>
      </c>
      <c r="G2843" t="s">
        <v>250</v>
      </c>
      <c r="H2843" t="s">
        <v>251</v>
      </c>
      <c r="I2843" t="n">
        <v>5</v>
      </c>
      <c r="J2843" t="n">
        <v>945</v>
      </c>
      <c r="K2843" t="s">
        <v>304</v>
      </c>
      <c r="L2843" t="n">
        <v>208</v>
      </c>
      <c r="M2843" t="n">
        <v>0.06</v>
      </c>
      <c r="N2843" t="n">
        <v>36.5</v>
      </c>
      <c r="O2843" t="s">
        <v>345</v>
      </c>
      <c r="P2843" t="n">
        <v>121</v>
      </c>
      <c r="Q2843" t="s">
        <v>251</v>
      </c>
      <c r="R2843" t="s">
        <v>255</v>
      </c>
      <c r="S2843" t="s">
        <v>251</v>
      </c>
      <c r="T2843" t="n">
        <v>5</v>
      </c>
    </row>
    <row r="2844" spans="1:20">
      <c r="A2844" s="1" t="n">
        <v>40025</v>
      </c>
      <c r="B2844" t="s">
        <v>345</v>
      </c>
      <c r="C2844" t="n">
        <v>24</v>
      </c>
      <c r="D2844" t="n">
        <v>25</v>
      </c>
      <c r="E2844" t="s">
        <v>143</v>
      </c>
      <c r="F2844" t="n">
        <v>3201</v>
      </c>
      <c r="G2844" t="s">
        <v>250</v>
      </c>
      <c r="H2844" t="s">
        <v>251</v>
      </c>
      <c r="I2844" t="n">
        <v>5</v>
      </c>
      <c r="J2844" t="n">
        <v>945</v>
      </c>
      <c r="K2844" t="s">
        <v>304</v>
      </c>
      <c r="L2844" t="n">
        <v>234</v>
      </c>
      <c r="M2844" t="n">
        <v>0.06</v>
      </c>
      <c r="N2844" t="n">
        <v>36.5</v>
      </c>
      <c r="O2844" t="s">
        <v>345</v>
      </c>
      <c r="P2844" t="n">
        <v>121</v>
      </c>
      <c r="Q2844" t="s">
        <v>251</v>
      </c>
      <c r="R2844" t="s">
        <v>255</v>
      </c>
      <c r="S2844" t="s">
        <v>251</v>
      </c>
      <c r="T2844" t="n">
        <v>5</v>
      </c>
    </row>
    <row r="2845" spans="1:20">
      <c r="A2845" s="1" t="n">
        <v>40025</v>
      </c>
      <c r="B2845" t="s">
        <v>345</v>
      </c>
      <c r="C2845" t="n">
        <v>25</v>
      </c>
      <c r="D2845" t="n">
        <v>25</v>
      </c>
      <c r="E2845" t="s">
        <v>143</v>
      </c>
      <c r="F2845" t="n">
        <v>3201</v>
      </c>
      <c r="G2845" t="s">
        <v>250</v>
      </c>
      <c r="H2845" t="s">
        <v>251</v>
      </c>
      <c r="I2845" t="n">
        <v>5</v>
      </c>
      <c r="J2845" t="n">
        <v>945</v>
      </c>
      <c r="K2845" t="s">
        <v>304</v>
      </c>
      <c r="L2845" t="n">
        <v>334</v>
      </c>
      <c r="M2845" t="n">
        <v>0.06</v>
      </c>
      <c r="N2845" t="n">
        <v>35.5</v>
      </c>
      <c r="O2845" t="s">
        <v>345</v>
      </c>
      <c r="P2845" t="n">
        <v>121</v>
      </c>
      <c r="Q2845" t="s">
        <v>251</v>
      </c>
      <c r="R2845" t="s">
        <v>255</v>
      </c>
      <c r="S2845" t="s">
        <v>251</v>
      </c>
      <c r="T2845" t="n">
        <v>5</v>
      </c>
    </row>
    <row r="2846" spans="1:20">
      <c r="A2846" s="1" t="n">
        <v>40025</v>
      </c>
      <c r="B2846" t="s">
        <v>345</v>
      </c>
      <c r="C2846" t="n">
        <v>26</v>
      </c>
      <c r="D2846" t="n">
        <v>25</v>
      </c>
      <c r="E2846" t="s">
        <v>143</v>
      </c>
      <c r="F2846" t="n">
        <v>3201</v>
      </c>
      <c r="G2846" t="s">
        <v>250</v>
      </c>
      <c r="H2846" t="s">
        <v>251</v>
      </c>
      <c r="I2846" t="n">
        <v>5</v>
      </c>
      <c r="J2846" t="n">
        <v>875</v>
      </c>
      <c r="K2846" t="s">
        <v>327</v>
      </c>
      <c r="L2846" t="n">
        <v>145</v>
      </c>
      <c r="M2846" t="n">
        <v>0.06</v>
      </c>
      <c r="N2846" t="n">
        <v>41.6</v>
      </c>
      <c r="O2846" t="s">
        <v>345</v>
      </c>
      <c r="P2846" t="n">
        <v>121</v>
      </c>
      <c r="Q2846" t="s">
        <v>251</v>
      </c>
      <c r="R2846" t="s">
        <v>255</v>
      </c>
      <c r="S2846" t="s">
        <v>251</v>
      </c>
      <c r="T2846" t="n">
        <v>5</v>
      </c>
    </row>
    <row r="2847" spans="1:20">
      <c r="A2847" s="1" t="n">
        <v>40025</v>
      </c>
      <c r="B2847" t="s">
        <v>348</v>
      </c>
      <c r="C2847" t="n">
        <v>1</v>
      </c>
      <c r="D2847" t="n">
        <v>215</v>
      </c>
      <c r="E2847" t="s">
        <v>408</v>
      </c>
      <c r="F2847" t="n">
        <v>3201</v>
      </c>
      <c r="G2847" t="s">
        <v>250</v>
      </c>
      <c r="H2847" t="s">
        <v>251</v>
      </c>
      <c r="I2847" t="n">
        <v>5</v>
      </c>
      <c r="J2847" t="n">
        <v>490</v>
      </c>
      <c r="K2847" t="s">
        <v>266</v>
      </c>
      <c r="L2847" t="n">
        <v>76</v>
      </c>
      <c r="M2847" t="n">
        <v>0</v>
      </c>
      <c r="N2847" t="n">
        <v>0</v>
      </c>
      <c r="S2847" t="s">
        <v>405</v>
      </c>
      <c r="T2847" t="s">
        <v>405</v>
      </c>
    </row>
    <row r="2848" spans="1:20">
      <c r="A2848" s="1" t="n">
        <v>40025</v>
      </c>
      <c r="B2848" t="s">
        <v>348</v>
      </c>
      <c r="C2848" t="n">
        <v>2</v>
      </c>
      <c r="D2848" t="n">
        <v>215</v>
      </c>
      <c r="E2848" t="s">
        <v>408</v>
      </c>
      <c r="F2848" t="n">
        <v>3201</v>
      </c>
      <c r="G2848" t="s">
        <v>250</v>
      </c>
      <c r="H2848" t="s">
        <v>251</v>
      </c>
      <c r="I2848" t="n">
        <v>5</v>
      </c>
      <c r="J2848" t="n">
        <v>490</v>
      </c>
      <c r="K2848" t="s">
        <v>266</v>
      </c>
      <c r="L2848" t="n">
        <v>301</v>
      </c>
      <c r="M2848" t="n">
        <v>0</v>
      </c>
      <c r="N2848" t="n">
        <v>0</v>
      </c>
      <c r="S2848" t="s">
        <v>405</v>
      </c>
      <c r="T2848" t="s">
        <v>405</v>
      </c>
    </row>
    <row r="2849" spans="1:20">
      <c r="A2849" s="1" t="n">
        <v>40025</v>
      </c>
      <c r="B2849" t="s">
        <v>348</v>
      </c>
      <c r="C2849" t="n">
        <v>3</v>
      </c>
      <c r="D2849" t="n">
        <v>215</v>
      </c>
      <c r="E2849" t="s">
        <v>408</v>
      </c>
      <c r="F2849" t="n">
        <v>3201</v>
      </c>
      <c r="G2849" t="s">
        <v>250</v>
      </c>
      <c r="H2849" t="s">
        <v>251</v>
      </c>
      <c r="I2849" t="n">
        <v>5</v>
      </c>
      <c r="J2849" t="n">
        <v>490</v>
      </c>
      <c r="K2849" t="s">
        <v>266</v>
      </c>
      <c r="L2849" t="n">
        <v>76</v>
      </c>
      <c r="M2849" t="n">
        <v>0</v>
      </c>
      <c r="N2849" t="n">
        <v>0</v>
      </c>
      <c r="S2849" t="s">
        <v>405</v>
      </c>
      <c r="T2849" t="s">
        <v>405</v>
      </c>
    </row>
    <row r="2850" spans="1:20">
      <c r="A2850" s="1" t="n">
        <v>40025</v>
      </c>
      <c r="B2850" t="s">
        <v>397</v>
      </c>
      <c r="C2850" t="n">
        <v>22</v>
      </c>
      <c r="D2850" t="n">
        <v>141</v>
      </c>
      <c r="E2850" t="s">
        <v>149</v>
      </c>
      <c r="F2850" t="n">
        <v>3201</v>
      </c>
      <c r="G2850" t="s">
        <v>250</v>
      </c>
      <c r="H2850" t="s">
        <v>251</v>
      </c>
      <c r="I2850" t="n">
        <v>5</v>
      </c>
      <c r="J2850" t="n">
        <v>487</v>
      </c>
      <c r="K2850" t="s">
        <v>386</v>
      </c>
      <c r="L2850" t="n">
        <v>86</v>
      </c>
      <c r="M2850" t="n">
        <v>0</v>
      </c>
      <c r="N2850" t="n">
        <v>0</v>
      </c>
      <c r="S2850" t="s">
        <v>405</v>
      </c>
      <c r="T2850" t="s">
        <v>405</v>
      </c>
    </row>
    <row r="2851" spans="1:20">
      <c r="A2851" s="1" t="n">
        <v>40056</v>
      </c>
      <c r="B2851" t="s">
        <v>345</v>
      </c>
      <c r="C2851" t="n">
        <v>17</v>
      </c>
      <c r="D2851" t="n">
        <v>25</v>
      </c>
      <c r="E2851" t="s">
        <v>143</v>
      </c>
      <c r="F2851" t="n">
        <v>3201</v>
      </c>
      <c r="G2851" t="s">
        <v>250</v>
      </c>
      <c r="H2851" t="s">
        <v>251</v>
      </c>
      <c r="I2851" t="n">
        <v>5</v>
      </c>
      <c r="J2851" t="n">
        <v>875</v>
      </c>
      <c r="K2851" t="s">
        <v>327</v>
      </c>
      <c r="L2851" t="n">
        <v>252</v>
      </c>
      <c r="M2851" t="n">
        <v>0.04</v>
      </c>
      <c r="N2851" t="n">
        <v>42.5</v>
      </c>
      <c r="O2851" t="s">
        <v>345</v>
      </c>
      <c r="P2851" t="n">
        <v>121</v>
      </c>
      <c r="Q2851" t="s">
        <v>251</v>
      </c>
      <c r="R2851" t="s">
        <v>255</v>
      </c>
      <c r="S2851" t="s">
        <v>251</v>
      </c>
      <c r="T2851" t="n">
        <v>5</v>
      </c>
    </row>
    <row r="2852" spans="1:20">
      <c r="A2852" s="1" t="n">
        <v>40056</v>
      </c>
      <c r="B2852" t="s">
        <v>345</v>
      </c>
      <c r="C2852" t="n">
        <v>18</v>
      </c>
      <c r="D2852" t="n">
        <v>25</v>
      </c>
      <c r="E2852" t="s">
        <v>143</v>
      </c>
      <c r="F2852" t="n">
        <v>3201</v>
      </c>
      <c r="G2852" t="s">
        <v>250</v>
      </c>
      <c r="H2852" t="s">
        <v>251</v>
      </c>
      <c r="I2852" t="n">
        <v>5</v>
      </c>
      <c r="J2852" t="n">
        <v>875</v>
      </c>
      <c r="K2852" t="s">
        <v>327</v>
      </c>
      <c r="L2852" t="n">
        <v>222</v>
      </c>
      <c r="M2852" t="n">
        <v>0.04</v>
      </c>
      <c r="N2852" t="n">
        <v>42.8</v>
      </c>
      <c r="O2852" t="s">
        <v>345</v>
      </c>
      <c r="P2852" t="n">
        <v>121</v>
      </c>
      <c r="Q2852" t="s">
        <v>251</v>
      </c>
      <c r="R2852" t="s">
        <v>255</v>
      </c>
      <c r="S2852" t="s">
        <v>251</v>
      </c>
      <c r="T2852" t="n">
        <v>5</v>
      </c>
    </row>
    <row r="2853" spans="1:20">
      <c r="A2853" s="1" t="n">
        <v>40056</v>
      </c>
      <c r="B2853" t="s">
        <v>345</v>
      </c>
      <c r="C2853" t="n">
        <v>19</v>
      </c>
      <c r="D2853" t="n">
        <v>25</v>
      </c>
      <c r="E2853" t="s">
        <v>143</v>
      </c>
      <c r="F2853" t="n">
        <v>3201</v>
      </c>
      <c r="G2853" t="s">
        <v>250</v>
      </c>
      <c r="H2853" t="s">
        <v>251</v>
      </c>
      <c r="I2853" t="n">
        <v>5</v>
      </c>
      <c r="J2853" t="n">
        <v>458</v>
      </c>
      <c r="K2853" t="s">
        <v>252</v>
      </c>
      <c r="L2853" t="n">
        <v>204</v>
      </c>
      <c r="M2853" t="n">
        <v>0.08</v>
      </c>
      <c r="N2853" t="n">
        <v>33.7</v>
      </c>
      <c r="O2853" t="s">
        <v>345</v>
      </c>
      <c r="P2853" t="n">
        <v>121</v>
      </c>
      <c r="Q2853" t="s">
        <v>251</v>
      </c>
      <c r="R2853" t="s">
        <v>255</v>
      </c>
      <c r="S2853" t="s">
        <v>251</v>
      </c>
      <c r="T2853" t="n">
        <v>5</v>
      </c>
    </row>
    <row r="2854" spans="1:20">
      <c r="A2854" s="1" t="n">
        <v>40056</v>
      </c>
      <c r="B2854" t="s">
        <v>345</v>
      </c>
      <c r="C2854" t="n">
        <v>20</v>
      </c>
      <c r="D2854" t="n">
        <v>25</v>
      </c>
      <c r="E2854" t="s">
        <v>143</v>
      </c>
      <c r="F2854" t="n">
        <v>3201</v>
      </c>
      <c r="G2854" t="s">
        <v>250</v>
      </c>
      <c r="H2854" t="s">
        <v>251</v>
      </c>
      <c r="I2854" t="n">
        <v>5</v>
      </c>
      <c r="J2854" t="n">
        <v>280</v>
      </c>
      <c r="K2854" t="s">
        <v>273</v>
      </c>
      <c r="L2854" t="n">
        <v>239</v>
      </c>
      <c r="M2854" t="n">
        <v>0.26</v>
      </c>
      <c r="N2854" t="n">
        <v>16.6</v>
      </c>
      <c r="O2854" t="s">
        <v>345</v>
      </c>
      <c r="P2854" t="n">
        <v>121</v>
      </c>
      <c r="Q2854" t="s">
        <v>251</v>
      </c>
      <c r="R2854" t="s">
        <v>255</v>
      </c>
      <c r="S2854" t="s">
        <v>251</v>
      </c>
      <c r="T2854" t="n">
        <v>5</v>
      </c>
    </row>
    <row r="2855" spans="1:20">
      <c r="A2855" s="1" t="n">
        <v>40056</v>
      </c>
      <c r="B2855" t="s">
        <v>345</v>
      </c>
      <c r="C2855" t="n">
        <v>21</v>
      </c>
      <c r="D2855" t="n">
        <v>25</v>
      </c>
      <c r="E2855" t="s">
        <v>143</v>
      </c>
      <c r="F2855" t="n">
        <v>3201</v>
      </c>
      <c r="G2855" t="s">
        <v>250</v>
      </c>
      <c r="H2855" t="s">
        <v>251</v>
      </c>
      <c r="I2855" t="n">
        <v>5</v>
      </c>
      <c r="J2855" t="n">
        <v>945</v>
      </c>
      <c r="K2855" t="s">
        <v>304</v>
      </c>
      <c r="L2855" t="n">
        <v>207</v>
      </c>
      <c r="M2855" t="n">
        <v>0.06</v>
      </c>
      <c r="N2855" t="n">
        <v>36.2</v>
      </c>
      <c r="O2855" t="s">
        <v>345</v>
      </c>
      <c r="P2855" t="n">
        <v>121</v>
      </c>
      <c r="Q2855" t="s">
        <v>251</v>
      </c>
      <c r="R2855" t="s">
        <v>255</v>
      </c>
      <c r="S2855" t="s">
        <v>251</v>
      </c>
      <c r="T2855" t="n">
        <v>5</v>
      </c>
    </row>
    <row r="2856" spans="1:20">
      <c r="A2856" s="1" t="n">
        <v>40056</v>
      </c>
      <c r="B2856" t="s">
        <v>345</v>
      </c>
      <c r="C2856" t="n">
        <v>22</v>
      </c>
      <c r="D2856" t="n">
        <v>25</v>
      </c>
      <c r="E2856" t="s">
        <v>143</v>
      </c>
      <c r="F2856" t="n">
        <v>3201</v>
      </c>
      <c r="G2856" t="s">
        <v>250</v>
      </c>
      <c r="H2856" t="s">
        <v>251</v>
      </c>
      <c r="I2856" t="n">
        <v>5</v>
      </c>
      <c r="J2856" t="n">
        <v>875</v>
      </c>
      <c r="K2856" t="s">
        <v>327</v>
      </c>
      <c r="L2856" t="n">
        <v>154</v>
      </c>
      <c r="M2856" t="n">
        <v>0.06</v>
      </c>
      <c r="N2856" t="n">
        <v>42.4</v>
      </c>
      <c r="O2856" t="s">
        <v>345</v>
      </c>
      <c r="P2856" t="n">
        <v>121</v>
      </c>
      <c r="Q2856" t="s">
        <v>251</v>
      </c>
      <c r="R2856" t="s">
        <v>255</v>
      </c>
      <c r="S2856" t="s">
        <v>251</v>
      </c>
      <c r="T2856" t="n">
        <v>5</v>
      </c>
    </row>
    <row r="2857" spans="1:20">
      <c r="A2857" s="1" t="n">
        <v>40056</v>
      </c>
      <c r="B2857" t="s">
        <v>400</v>
      </c>
      <c r="C2857" t="n">
        <v>1</v>
      </c>
      <c r="D2857" t="n">
        <v>251</v>
      </c>
      <c r="E2857" t="s">
        <v>409</v>
      </c>
      <c r="F2857" t="n">
        <v>3202</v>
      </c>
      <c r="G2857" t="s">
        <v>297</v>
      </c>
      <c r="H2857" t="s">
        <v>251</v>
      </c>
      <c r="I2857" t="n">
        <v>5</v>
      </c>
      <c r="J2857" t="n">
        <v>515</v>
      </c>
      <c r="K2857" t="s">
        <v>361</v>
      </c>
      <c r="L2857" t="n">
        <v>20</v>
      </c>
      <c r="M2857" t="n">
        <v>0</v>
      </c>
      <c r="N2857" t="n">
        <v>0</v>
      </c>
      <c r="S2857" t="s">
        <v>405</v>
      </c>
      <c r="T2857" t="s">
        <v>405</v>
      </c>
    </row>
    <row r="2858" spans="1:20">
      <c r="A2858" s="1" t="n">
        <v>40056</v>
      </c>
      <c r="B2858" t="s">
        <v>400</v>
      </c>
      <c r="C2858" t="n">
        <v>2</v>
      </c>
      <c r="D2858" t="n">
        <v>251</v>
      </c>
      <c r="E2858" t="s">
        <v>409</v>
      </c>
      <c r="F2858" t="n">
        <v>3203</v>
      </c>
      <c r="G2858" t="s">
        <v>366</v>
      </c>
      <c r="H2858" t="s">
        <v>251</v>
      </c>
      <c r="I2858" t="n">
        <v>5</v>
      </c>
      <c r="J2858" t="n">
        <v>515</v>
      </c>
      <c r="K2858" t="s">
        <v>361</v>
      </c>
      <c r="L2858" t="n">
        <v>14</v>
      </c>
      <c r="M2858" t="n">
        <v>0</v>
      </c>
      <c r="N2858" t="n">
        <v>0</v>
      </c>
      <c r="S2858" t="s">
        <v>405</v>
      </c>
      <c r="T2858" t="s">
        <v>405</v>
      </c>
    </row>
    <row r="2859" spans="1:20">
      <c r="A2859" s="1" t="n">
        <v>40056</v>
      </c>
      <c r="B2859" t="s">
        <v>400</v>
      </c>
      <c r="C2859" t="n">
        <v>3</v>
      </c>
      <c r="D2859" t="n">
        <v>251</v>
      </c>
      <c r="E2859" t="s">
        <v>409</v>
      </c>
      <c r="F2859" t="n">
        <v>3204</v>
      </c>
      <c r="G2859" t="s">
        <v>367</v>
      </c>
      <c r="H2859" t="s">
        <v>251</v>
      </c>
      <c r="I2859" t="n">
        <v>5</v>
      </c>
      <c r="J2859" t="n">
        <v>515</v>
      </c>
      <c r="K2859" t="s">
        <v>361</v>
      </c>
      <c r="L2859" t="n">
        <v>10</v>
      </c>
      <c r="M2859" t="n">
        <v>0</v>
      </c>
      <c r="N2859" t="n">
        <v>0</v>
      </c>
      <c r="S2859" t="s">
        <v>405</v>
      </c>
      <c r="T2859" t="s">
        <v>405</v>
      </c>
    </row>
    <row r="2860" spans="1:20">
      <c r="A2860" s="1" t="n">
        <v>40056</v>
      </c>
      <c r="B2860" t="s">
        <v>348</v>
      </c>
      <c r="C2860" t="n">
        <v>1</v>
      </c>
      <c r="D2860" t="n">
        <v>215</v>
      </c>
      <c r="E2860" t="s">
        <v>408</v>
      </c>
      <c r="F2860" t="n">
        <v>3201</v>
      </c>
      <c r="G2860" t="s">
        <v>250</v>
      </c>
      <c r="H2860" t="s">
        <v>251</v>
      </c>
      <c r="I2860" t="n">
        <v>5</v>
      </c>
      <c r="J2860" t="n">
        <v>490</v>
      </c>
      <c r="K2860" t="s">
        <v>266</v>
      </c>
      <c r="L2860" t="n">
        <v>76</v>
      </c>
      <c r="M2860" t="n">
        <v>0</v>
      </c>
      <c r="N2860" t="n">
        <v>0</v>
      </c>
      <c r="S2860" t="s">
        <v>405</v>
      </c>
      <c r="T2860" t="s">
        <v>405</v>
      </c>
    </row>
    <row r="2861" spans="1:20">
      <c r="A2861" s="1" t="n">
        <v>40056</v>
      </c>
      <c r="B2861" t="s">
        <v>397</v>
      </c>
      <c r="C2861" t="n">
        <v>30</v>
      </c>
      <c r="D2861" t="n">
        <v>141</v>
      </c>
      <c r="E2861" t="s">
        <v>149</v>
      </c>
      <c r="F2861" t="n">
        <v>3201</v>
      </c>
      <c r="G2861" t="s">
        <v>250</v>
      </c>
      <c r="H2861" t="s">
        <v>251</v>
      </c>
      <c r="I2861" t="n">
        <v>5</v>
      </c>
      <c r="J2861" t="n">
        <v>487</v>
      </c>
      <c r="K2861" t="s">
        <v>386</v>
      </c>
      <c r="L2861" t="n">
        <v>26</v>
      </c>
      <c r="M2861" t="n">
        <v>0</v>
      </c>
      <c r="N2861" t="n">
        <v>0</v>
      </c>
      <c r="S2861" t="s">
        <v>405</v>
      </c>
      <c r="T2861" t="s">
        <v>405</v>
      </c>
    </row>
    <row r="2862" spans="1:20">
      <c r="A2862" s="1" t="n">
        <v>40056</v>
      </c>
      <c r="B2862" t="s">
        <v>397</v>
      </c>
      <c r="C2862" t="n">
        <v>31</v>
      </c>
      <c r="D2862" t="n">
        <v>141</v>
      </c>
      <c r="E2862" t="s">
        <v>149</v>
      </c>
      <c r="F2862" t="n">
        <v>3201</v>
      </c>
      <c r="G2862" t="s">
        <v>250</v>
      </c>
      <c r="H2862" t="s">
        <v>251</v>
      </c>
      <c r="I2862" t="n">
        <v>5</v>
      </c>
      <c r="J2862" t="n">
        <v>487</v>
      </c>
      <c r="K2862" t="s">
        <v>386</v>
      </c>
      <c r="L2862" t="n">
        <v>65</v>
      </c>
      <c r="M2862" t="n">
        <v>0</v>
      </c>
      <c r="N2862" t="n">
        <v>0</v>
      </c>
      <c r="S2862" t="s">
        <v>405</v>
      </c>
      <c r="T2862" t="s">
        <v>405</v>
      </c>
    </row>
    <row r="2863" spans="1:20">
      <c r="A2863" s="1" t="n">
        <v>40086</v>
      </c>
      <c r="B2863" t="s">
        <v>345</v>
      </c>
      <c r="C2863" t="n">
        <v>21</v>
      </c>
      <c r="D2863" t="n">
        <v>25</v>
      </c>
      <c r="E2863" t="s">
        <v>143</v>
      </c>
      <c r="F2863" t="n">
        <v>3201</v>
      </c>
      <c r="G2863" t="s">
        <v>250</v>
      </c>
      <c r="H2863" t="s">
        <v>251</v>
      </c>
      <c r="I2863" t="n">
        <v>5</v>
      </c>
      <c r="J2863" t="n">
        <v>875</v>
      </c>
      <c r="K2863" t="s">
        <v>327</v>
      </c>
      <c r="L2863" t="n">
        <v>190</v>
      </c>
      <c r="M2863" t="n">
        <v>0.05</v>
      </c>
      <c r="N2863" t="n">
        <v>42.4</v>
      </c>
      <c r="O2863" t="s">
        <v>345</v>
      </c>
      <c r="P2863" t="n">
        <v>121</v>
      </c>
      <c r="Q2863" t="s">
        <v>251</v>
      </c>
      <c r="R2863" t="s">
        <v>255</v>
      </c>
      <c r="S2863" t="s">
        <v>251</v>
      </c>
      <c r="T2863" t="n">
        <v>5</v>
      </c>
    </row>
    <row r="2864" spans="1:20">
      <c r="A2864" s="1" t="n">
        <v>40086</v>
      </c>
      <c r="B2864" t="s">
        <v>345</v>
      </c>
      <c r="C2864" t="n">
        <v>22</v>
      </c>
      <c r="D2864" t="n">
        <v>25</v>
      </c>
      <c r="E2864" t="s">
        <v>143</v>
      </c>
      <c r="F2864" t="n">
        <v>3201</v>
      </c>
      <c r="G2864" t="s">
        <v>250</v>
      </c>
      <c r="H2864" t="s">
        <v>251</v>
      </c>
      <c r="I2864" t="n">
        <v>5</v>
      </c>
      <c r="J2864" t="n">
        <v>875</v>
      </c>
      <c r="K2864" t="s">
        <v>327</v>
      </c>
      <c r="L2864" t="n">
        <v>199</v>
      </c>
      <c r="M2864" t="n">
        <v>0.05</v>
      </c>
      <c r="N2864" t="n">
        <v>41.5</v>
      </c>
      <c r="O2864" t="s">
        <v>345</v>
      </c>
      <c r="P2864" t="n">
        <v>121</v>
      </c>
      <c r="Q2864" t="s">
        <v>251</v>
      </c>
      <c r="R2864" t="s">
        <v>255</v>
      </c>
      <c r="S2864" t="s">
        <v>251</v>
      </c>
      <c r="T2864" t="n">
        <v>5</v>
      </c>
    </row>
    <row r="2865" spans="1:20">
      <c r="A2865" s="1" t="n">
        <v>40086</v>
      </c>
      <c r="B2865" t="s">
        <v>345</v>
      </c>
      <c r="C2865" t="n">
        <v>23</v>
      </c>
      <c r="D2865" t="n">
        <v>25</v>
      </c>
      <c r="E2865" t="s">
        <v>143</v>
      </c>
      <c r="F2865" t="n">
        <v>3201</v>
      </c>
      <c r="G2865" t="s">
        <v>250</v>
      </c>
      <c r="H2865" t="s">
        <v>251</v>
      </c>
      <c r="I2865" t="n">
        <v>5</v>
      </c>
      <c r="J2865" t="n">
        <v>458</v>
      </c>
      <c r="K2865" t="s">
        <v>252</v>
      </c>
      <c r="L2865" t="n">
        <v>421</v>
      </c>
      <c r="M2865" t="n">
        <v>0.09</v>
      </c>
      <c r="N2865" t="n">
        <v>33.8</v>
      </c>
      <c r="O2865" t="s">
        <v>345</v>
      </c>
      <c r="P2865" t="n">
        <v>121</v>
      </c>
      <c r="Q2865" t="s">
        <v>251</v>
      </c>
      <c r="R2865" t="s">
        <v>255</v>
      </c>
      <c r="S2865" t="s">
        <v>251</v>
      </c>
      <c r="T2865" t="n">
        <v>5</v>
      </c>
    </row>
    <row r="2866" spans="1:20">
      <c r="A2866" s="1" t="n">
        <v>40086</v>
      </c>
      <c r="B2866" t="s">
        <v>345</v>
      </c>
      <c r="C2866" t="n">
        <v>24</v>
      </c>
      <c r="D2866" t="n">
        <v>25</v>
      </c>
      <c r="E2866" t="s">
        <v>143</v>
      </c>
      <c r="F2866" t="n">
        <v>3201</v>
      </c>
      <c r="G2866" t="s">
        <v>250</v>
      </c>
      <c r="H2866" t="s">
        <v>251</v>
      </c>
      <c r="I2866" t="n">
        <v>5</v>
      </c>
      <c r="J2866" t="n">
        <v>945</v>
      </c>
      <c r="K2866" t="s">
        <v>304</v>
      </c>
      <c r="L2866" t="n">
        <v>100</v>
      </c>
      <c r="M2866" t="n">
        <v>0.04</v>
      </c>
      <c r="N2866" t="n">
        <v>37.6</v>
      </c>
      <c r="O2866" t="s">
        <v>345</v>
      </c>
      <c r="P2866" t="n">
        <v>121</v>
      </c>
      <c r="Q2866" t="s">
        <v>251</v>
      </c>
      <c r="R2866" t="s">
        <v>255</v>
      </c>
      <c r="S2866" t="s">
        <v>251</v>
      </c>
      <c r="T2866" t="n">
        <v>5</v>
      </c>
    </row>
    <row r="2867" spans="1:20">
      <c r="A2867" s="1" t="n">
        <v>40086</v>
      </c>
      <c r="B2867" t="s">
        <v>345</v>
      </c>
      <c r="C2867" t="n">
        <v>25</v>
      </c>
      <c r="D2867" t="n">
        <v>25</v>
      </c>
      <c r="E2867" t="s">
        <v>143</v>
      </c>
      <c r="F2867" t="n">
        <v>3201</v>
      </c>
      <c r="G2867" t="s">
        <v>250</v>
      </c>
      <c r="H2867" t="s">
        <v>251</v>
      </c>
      <c r="I2867" t="n">
        <v>5</v>
      </c>
      <c r="J2867" t="n">
        <v>945</v>
      </c>
      <c r="K2867" t="s">
        <v>304</v>
      </c>
      <c r="L2867" t="n">
        <v>301</v>
      </c>
      <c r="M2867" t="n">
        <v>0.04</v>
      </c>
      <c r="N2867" t="n">
        <v>37.6</v>
      </c>
      <c r="O2867" t="s">
        <v>345</v>
      </c>
      <c r="P2867" t="n">
        <v>121</v>
      </c>
      <c r="Q2867" t="s">
        <v>251</v>
      </c>
      <c r="R2867" t="s">
        <v>255</v>
      </c>
      <c r="S2867" t="s">
        <v>251</v>
      </c>
      <c r="T2867" t="n">
        <v>5</v>
      </c>
    </row>
    <row r="2868" spans="1:20">
      <c r="A2868" s="1" t="n">
        <v>40086</v>
      </c>
      <c r="B2868" t="s">
        <v>348</v>
      </c>
      <c r="C2868" t="n">
        <v>1</v>
      </c>
      <c r="D2868" t="n">
        <v>215</v>
      </c>
      <c r="E2868" t="s">
        <v>408</v>
      </c>
      <c r="F2868" t="n">
        <v>3201</v>
      </c>
      <c r="G2868" t="s">
        <v>250</v>
      </c>
      <c r="H2868" t="s">
        <v>251</v>
      </c>
      <c r="I2868" t="n">
        <v>5</v>
      </c>
      <c r="J2868" t="n">
        <v>515</v>
      </c>
      <c r="K2868" t="s">
        <v>361</v>
      </c>
      <c r="L2868" t="n">
        <v>120</v>
      </c>
      <c r="M2868" t="n">
        <v>0</v>
      </c>
      <c r="N2868" t="n">
        <v>0</v>
      </c>
      <c r="S2868" t="s">
        <v>405</v>
      </c>
      <c r="T2868" t="s">
        <v>405</v>
      </c>
    </row>
    <row r="2869" spans="1:20">
      <c r="A2869" s="1" t="n">
        <v>40086</v>
      </c>
      <c r="B2869" t="s">
        <v>348</v>
      </c>
      <c r="C2869" t="n">
        <v>2</v>
      </c>
      <c r="D2869" t="n">
        <v>215</v>
      </c>
      <c r="E2869" t="s">
        <v>408</v>
      </c>
      <c r="F2869" t="n">
        <v>3201</v>
      </c>
      <c r="G2869" t="s">
        <v>250</v>
      </c>
      <c r="H2869" t="s">
        <v>251</v>
      </c>
      <c r="I2869" t="n">
        <v>5</v>
      </c>
      <c r="J2869" t="n">
        <v>490</v>
      </c>
      <c r="K2869" t="s">
        <v>266</v>
      </c>
      <c r="L2869" t="n">
        <v>76</v>
      </c>
      <c r="M2869" t="n">
        <v>0</v>
      </c>
      <c r="N2869" t="n">
        <v>0</v>
      </c>
      <c r="S2869" t="s">
        <v>405</v>
      </c>
      <c r="T2869" t="s">
        <v>405</v>
      </c>
    </row>
    <row r="2870" spans="1:20">
      <c r="A2870" s="1" t="n">
        <v>40086</v>
      </c>
      <c r="B2870" t="s">
        <v>397</v>
      </c>
      <c r="C2870" t="n">
        <v>14</v>
      </c>
      <c r="D2870" t="n">
        <v>141</v>
      </c>
      <c r="E2870" t="s">
        <v>149</v>
      </c>
      <c r="F2870" t="n">
        <v>3201</v>
      </c>
      <c r="G2870" t="s">
        <v>250</v>
      </c>
      <c r="H2870" t="s">
        <v>251</v>
      </c>
      <c r="I2870" t="n">
        <v>5</v>
      </c>
      <c r="J2870" t="n">
        <v>487</v>
      </c>
      <c r="K2870" t="s">
        <v>386</v>
      </c>
      <c r="L2870" t="n">
        <v>82</v>
      </c>
      <c r="M2870" t="n">
        <v>0</v>
      </c>
      <c r="N2870" t="n">
        <v>0</v>
      </c>
      <c r="S2870" t="s">
        <v>405</v>
      </c>
      <c r="T2870" t="s">
        <v>405</v>
      </c>
    </row>
    <row r="2871" spans="1:20">
      <c r="A2871" s="1" t="n">
        <v>40086</v>
      </c>
      <c r="B2871" t="s">
        <v>395</v>
      </c>
      <c r="C2871" t="n">
        <v>11</v>
      </c>
      <c r="D2871" t="n">
        <v>25</v>
      </c>
      <c r="E2871" t="s">
        <v>143</v>
      </c>
      <c r="F2871" t="n">
        <v>3201</v>
      </c>
      <c r="G2871" t="s">
        <v>250</v>
      </c>
      <c r="H2871" t="s">
        <v>251</v>
      </c>
      <c r="I2871" t="n">
        <v>5</v>
      </c>
      <c r="J2871" t="n">
        <v>458</v>
      </c>
      <c r="K2871" t="s">
        <v>252</v>
      </c>
      <c r="L2871" t="n">
        <v>900</v>
      </c>
      <c r="M2871" t="n">
        <v>0.02</v>
      </c>
      <c r="N2871" t="n">
        <v>21.1</v>
      </c>
      <c r="O2871" t="s">
        <v>395</v>
      </c>
      <c r="P2871" t="n">
        <v>363</v>
      </c>
      <c r="Q2871" t="s">
        <v>411</v>
      </c>
      <c r="R2871" t="s">
        <v>255</v>
      </c>
      <c r="S2871" t="s">
        <v>251</v>
      </c>
      <c r="T2871" t="n">
        <v>5</v>
      </c>
    </row>
    <row r="2872" spans="1:20">
      <c r="A2872" s="1" t="n">
        <v>40086</v>
      </c>
      <c r="B2872" t="s">
        <v>395</v>
      </c>
      <c r="C2872" t="n">
        <v>12</v>
      </c>
      <c r="D2872" t="n">
        <v>25</v>
      </c>
      <c r="E2872" t="s">
        <v>143</v>
      </c>
      <c r="F2872" t="n">
        <v>3201</v>
      </c>
      <c r="G2872" t="s">
        <v>250</v>
      </c>
      <c r="H2872" t="s">
        <v>251</v>
      </c>
      <c r="I2872" t="n">
        <v>5</v>
      </c>
      <c r="J2872" t="n">
        <v>160</v>
      </c>
      <c r="K2872" t="s">
        <v>280</v>
      </c>
      <c r="L2872" t="n">
        <v>313</v>
      </c>
      <c r="M2872" t="n">
        <v>0.1</v>
      </c>
      <c r="N2872" t="n">
        <v>18.72</v>
      </c>
      <c r="O2872" t="s">
        <v>395</v>
      </c>
      <c r="P2872" t="n">
        <v>363</v>
      </c>
      <c r="Q2872" t="s">
        <v>411</v>
      </c>
      <c r="R2872" t="s">
        <v>255</v>
      </c>
      <c r="S2872" t="s">
        <v>251</v>
      </c>
      <c r="T2872" t="n">
        <v>5</v>
      </c>
    </row>
    <row r="2873" spans="1:20">
      <c r="A2873" s="1" t="n">
        <v>40117</v>
      </c>
      <c r="B2873" t="s">
        <v>345</v>
      </c>
      <c r="C2873" t="n">
        <v>12</v>
      </c>
      <c r="D2873" t="n">
        <v>25</v>
      </c>
      <c r="E2873" t="s">
        <v>143</v>
      </c>
      <c r="F2873" t="n">
        <v>3201</v>
      </c>
      <c r="G2873" t="s">
        <v>250</v>
      </c>
      <c r="H2873" t="s">
        <v>251</v>
      </c>
      <c r="I2873" t="n">
        <v>5</v>
      </c>
      <c r="J2873" t="n">
        <v>875</v>
      </c>
      <c r="K2873" t="s">
        <v>327</v>
      </c>
      <c r="L2873" t="n">
        <v>209</v>
      </c>
      <c r="M2873" t="n">
        <v>0.05</v>
      </c>
      <c r="N2873" t="n">
        <v>42.8</v>
      </c>
      <c r="O2873" t="s">
        <v>345</v>
      </c>
      <c r="P2873" t="n">
        <v>121</v>
      </c>
      <c r="Q2873" t="s">
        <v>251</v>
      </c>
      <c r="R2873" t="s">
        <v>255</v>
      </c>
      <c r="S2873" t="s">
        <v>251</v>
      </c>
      <c r="T2873" t="n">
        <v>5</v>
      </c>
    </row>
    <row r="2874" spans="1:20">
      <c r="A2874" s="1" t="n">
        <v>40117</v>
      </c>
      <c r="B2874" t="s">
        <v>345</v>
      </c>
      <c r="C2874" t="n">
        <v>13</v>
      </c>
      <c r="D2874" t="n">
        <v>25</v>
      </c>
      <c r="E2874" t="s">
        <v>143</v>
      </c>
      <c r="F2874" t="n">
        <v>3201</v>
      </c>
      <c r="G2874" t="s">
        <v>250</v>
      </c>
      <c r="H2874" t="s">
        <v>251</v>
      </c>
      <c r="I2874" t="n">
        <v>5</v>
      </c>
      <c r="J2874" t="n">
        <v>875</v>
      </c>
      <c r="K2874" t="s">
        <v>327</v>
      </c>
      <c r="L2874" t="n">
        <v>198</v>
      </c>
      <c r="M2874" t="n">
        <v>0.05</v>
      </c>
      <c r="N2874" t="n">
        <v>42.3</v>
      </c>
      <c r="O2874" t="s">
        <v>345</v>
      </c>
      <c r="P2874" t="n">
        <v>121</v>
      </c>
      <c r="Q2874" t="s">
        <v>251</v>
      </c>
      <c r="R2874" t="s">
        <v>255</v>
      </c>
      <c r="S2874" t="s">
        <v>251</v>
      </c>
      <c r="T2874" t="n">
        <v>5</v>
      </c>
    </row>
    <row r="2875" spans="1:20">
      <c r="A2875" s="1" t="n">
        <v>40117</v>
      </c>
      <c r="B2875" t="s">
        <v>345</v>
      </c>
      <c r="C2875" t="n">
        <v>14</v>
      </c>
      <c r="D2875" t="n">
        <v>25</v>
      </c>
      <c r="E2875" t="s">
        <v>143</v>
      </c>
      <c r="F2875" t="n">
        <v>3201</v>
      </c>
      <c r="G2875" t="s">
        <v>250</v>
      </c>
      <c r="H2875" t="s">
        <v>251</v>
      </c>
      <c r="I2875" t="n">
        <v>5</v>
      </c>
      <c r="J2875" t="n">
        <v>280</v>
      </c>
      <c r="K2875" t="s">
        <v>273</v>
      </c>
      <c r="L2875" t="n">
        <v>237</v>
      </c>
      <c r="M2875" t="n">
        <v>0.28</v>
      </c>
      <c r="N2875" t="n">
        <v>16.2</v>
      </c>
      <c r="O2875" t="s">
        <v>345</v>
      </c>
      <c r="P2875" t="n">
        <v>121</v>
      </c>
      <c r="Q2875" t="s">
        <v>251</v>
      </c>
      <c r="R2875" t="s">
        <v>255</v>
      </c>
      <c r="S2875" t="s">
        <v>251</v>
      </c>
      <c r="T2875" t="n">
        <v>5</v>
      </c>
    </row>
    <row r="2876" spans="1:20">
      <c r="A2876" s="1" t="n">
        <v>40117</v>
      </c>
      <c r="B2876" t="s">
        <v>345</v>
      </c>
      <c r="C2876" t="n">
        <v>15</v>
      </c>
      <c r="D2876" t="n">
        <v>25</v>
      </c>
      <c r="E2876" t="s">
        <v>143</v>
      </c>
      <c r="F2876" t="n">
        <v>3201</v>
      </c>
      <c r="G2876" t="s">
        <v>250</v>
      </c>
      <c r="H2876" t="s">
        <v>251</v>
      </c>
      <c r="I2876" t="n">
        <v>5</v>
      </c>
      <c r="J2876" t="n">
        <v>945</v>
      </c>
      <c r="K2876" t="s">
        <v>304</v>
      </c>
      <c r="L2876" t="n">
        <v>250</v>
      </c>
      <c r="M2876" t="n">
        <v>0.08</v>
      </c>
      <c r="N2876" t="n">
        <v>35.7</v>
      </c>
      <c r="O2876" t="s">
        <v>345</v>
      </c>
      <c r="P2876" t="n">
        <v>121</v>
      </c>
      <c r="Q2876" t="s">
        <v>251</v>
      </c>
      <c r="R2876" t="s">
        <v>255</v>
      </c>
      <c r="S2876" t="s">
        <v>251</v>
      </c>
      <c r="T2876" t="n">
        <v>5</v>
      </c>
    </row>
    <row r="2877" spans="1:20">
      <c r="A2877" s="1" t="n">
        <v>40117</v>
      </c>
      <c r="B2877" t="s">
        <v>345</v>
      </c>
      <c r="C2877" t="n">
        <v>16</v>
      </c>
      <c r="D2877" t="n">
        <v>25</v>
      </c>
      <c r="E2877" t="s">
        <v>143</v>
      </c>
      <c r="F2877" t="n">
        <v>3201</v>
      </c>
      <c r="G2877" t="s">
        <v>250</v>
      </c>
      <c r="H2877" t="s">
        <v>251</v>
      </c>
      <c r="I2877" t="n">
        <v>5</v>
      </c>
      <c r="J2877" t="n">
        <v>458</v>
      </c>
      <c r="K2877" t="s">
        <v>252</v>
      </c>
      <c r="L2877" t="n">
        <v>246</v>
      </c>
      <c r="M2877" t="n">
        <v>0.09</v>
      </c>
      <c r="N2877" t="n">
        <v>33.7</v>
      </c>
      <c r="O2877" t="s">
        <v>345</v>
      </c>
      <c r="P2877" t="n">
        <v>121</v>
      </c>
      <c r="Q2877" t="s">
        <v>251</v>
      </c>
      <c r="R2877" t="s">
        <v>255</v>
      </c>
      <c r="S2877" t="s">
        <v>251</v>
      </c>
      <c r="T2877" t="n">
        <v>5</v>
      </c>
    </row>
    <row r="2878" spans="1:20">
      <c r="A2878" s="1" t="n">
        <v>40117</v>
      </c>
      <c r="B2878" t="s">
        <v>345</v>
      </c>
      <c r="C2878" t="n">
        <v>17</v>
      </c>
      <c r="D2878" t="n">
        <v>25</v>
      </c>
      <c r="E2878" t="s">
        <v>143</v>
      </c>
      <c r="F2878" t="n">
        <v>3201</v>
      </c>
      <c r="G2878" t="s">
        <v>250</v>
      </c>
      <c r="H2878" t="s">
        <v>251</v>
      </c>
      <c r="I2878" t="n">
        <v>5</v>
      </c>
      <c r="J2878" t="n">
        <v>945</v>
      </c>
      <c r="K2878" t="s">
        <v>304</v>
      </c>
      <c r="L2878" t="n">
        <v>464</v>
      </c>
      <c r="M2878" t="n">
        <v>0.04</v>
      </c>
      <c r="N2878" t="n">
        <v>38</v>
      </c>
      <c r="O2878" t="s">
        <v>345</v>
      </c>
      <c r="P2878" t="n">
        <v>121</v>
      </c>
      <c r="Q2878" t="s">
        <v>251</v>
      </c>
      <c r="R2878" t="s">
        <v>255</v>
      </c>
      <c r="S2878" t="s">
        <v>251</v>
      </c>
      <c r="T2878" t="n">
        <v>5</v>
      </c>
    </row>
    <row r="2879" spans="1:20">
      <c r="A2879" s="1" t="n">
        <v>40117</v>
      </c>
      <c r="B2879" t="s">
        <v>345</v>
      </c>
      <c r="C2879" t="n">
        <v>18</v>
      </c>
      <c r="D2879" t="n">
        <v>25</v>
      </c>
      <c r="E2879" t="s">
        <v>143</v>
      </c>
      <c r="F2879" t="n">
        <v>3201</v>
      </c>
      <c r="G2879" t="s">
        <v>250</v>
      </c>
      <c r="H2879" t="s">
        <v>251</v>
      </c>
      <c r="I2879" t="n">
        <v>5</v>
      </c>
      <c r="J2879" t="n">
        <v>945</v>
      </c>
      <c r="K2879" t="s">
        <v>304</v>
      </c>
      <c r="L2879" t="n">
        <v>420</v>
      </c>
      <c r="M2879" t="n">
        <v>0.04</v>
      </c>
      <c r="N2879" t="n">
        <v>37.8</v>
      </c>
      <c r="O2879" t="s">
        <v>345</v>
      </c>
      <c r="P2879" t="n">
        <v>121</v>
      </c>
      <c r="Q2879" t="s">
        <v>251</v>
      </c>
      <c r="R2879" t="s">
        <v>255</v>
      </c>
      <c r="S2879" t="s">
        <v>251</v>
      </c>
      <c r="T2879" t="n">
        <v>5</v>
      </c>
    </row>
    <row r="2880" spans="1:20">
      <c r="A2880" s="1" t="n">
        <v>40117</v>
      </c>
      <c r="B2880" t="s">
        <v>400</v>
      </c>
      <c r="C2880" t="n">
        <v>1</v>
      </c>
      <c r="D2880" t="n">
        <v>251</v>
      </c>
      <c r="E2880" t="s">
        <v>409</v>
      </c>
      <c r="F2880" t="n">
        <v>3202</v>
      </c>
      <c r="G2880" t="s">
        <v>297</v>
      </c>
      <c r="H2880" t="s">
        <v>251</v>
      </c>
      <c r="I2880" t="n">
        <v>5</v>
      </c>
      <c r="J2880" t="n">
        <v>515</v>
      </c>
      <c r="K2880" t="s">
        <v>361</v>
      </c>
      <c r="L2880" t="n">
        <v>19</v>
      </c>
      <c r="M2880" t="n">
        <v>0</v>
      </c>
      <c r="N2880" t="n">
        <v>0</v>
      </c>
      <c r="S2880" t="s">
        <v>405</v>
      </c>
      <c r="T2880" t="s">
        <v>405</v>
      </c>
    </row>
    <row r="2881" spans="1:20">
      <c r="A2881" s="1" t="n">
        <v>40117</v>
      </c>
      <c r="B2881" t="s">
        <v>400</v>
      </c>
      <c r="C2881" t="n">
        <v>2</v>
      </c>
      <c r="D2881" t="n">
        <v>251</v>
      </c>
      <c r="E2881" t="s">
        <v>409</v>
      </c>
      <c r="F2881" t="n">
        <v>3203</v>
      </c>
      <c r="G2881" t="s">
        <v>366</v>
      </c>
      <c r="H2881" t="s">
        <v>251</v>
      </c>
      <c r="I2881" t="n">
        <v>5</v>
      </c>
      <c r="J2881" t="n">
        <v>515</v>
      </c>
      <c r="K2881" t="s">
        <v>361</v>
      </c>
      <c r="L2881" t="n">
        <v>12</v>
      </c>
      <c r="M2881" t="n">
        <v>0</v>
      </c>
      <c r="N2881" t="n">
        <v>0</v>
      </c>
      <c r="S2881" t="s">
        <v>405</v>
      </c>
      <c r="T2881" t="s">
        <v>405</v>
      </c>
    </row>
    <row r="2882" spans="1:20">
      <c r="A2882" s="1" t="n">
        <v>40117</v>
      </c>
      <c r="B2882" t="s">
        <v>348</v>
      </c>
      <c r="C2882" t="n">
        <v>1</v>
      </c>
      <c r="D2882" t="n">
        <v>215</v>
      </c>
      <c r="E2882" t="s">
        <v>408</v>
      </c>
      <c r="F2882" t="n">
        <v>3201</v>
      </c>
      <c r="G2882" t="s">
        <v>250</v>
      </c>
      <c r="H2882" t="s">
        <v>251</v>
      </c>
      <c r="I2882" t="n">
        <v>5</v>
      </c>
      <c r="J2882" t="n">
        <v>795</v>
      </c>
      <c r="K2882" t="s">
        <v>262</v>
      </c>
      <c r="L2882" t="n">
        <v>318</v>
      </c>
      <c r="M2882" t="n">
        <v>0</v>
      </c>
      <c r="N2882" t="n">
        <v>0</v>
      </c>
      <c r="S2882" t="s">
        <v>405</v>
      </c>
      <c r="T2882" t="s">
        <v>405</v>
      </c>
    </row>
    <row r="2883" spans="1:20">
      <c r="A2883" s="1" t="n">
        <v>40117</v>
      </c>
      <c r="B2883" t="s">
        <v>397</v>
      </c>
      <c r="C2883" t="n">
        <v>15</v>
      </c>
      <c r="D2883" t="n">
        <v>141</v>
      </c>
      <c r="E2883" t="s">
        <v>149</v>
      </c>
      <c r="F2883" t="n">
        <v>3201</v>
      </c>
      <c r="G2883" t="s">
        <v>250</v>
      </c>
      <c r="H2883" t="s">
        <v>251</v>
      </c>
      <c r="I2883" t="n">
        <v>5</v>
      </c>
      <c r="J2883" t="n">
        <v>487</v>
      </c>
      <c r="K2883" t="s">
        <v>386</v>
      </c>
      <c r="L2883" t="n">
        <v>82</v>
      </c>
      <c r="M2883" t="n">
        <v>0</v>
      </c>
      <c r="N2883" t="n">
        <v>0</v>
      </c>
      <c r="S2883" t="s">
        <v>405</v>
      </c>
      <c r="T2883" t="s">
        <v>405</v>
      </c>
    </row>
    <row r="2884" spans="1:20">
      <c r="A2884" s="1" t="n">
        <v>40117</v>
      </c>
      <c r="B2884" t="s">
        <v>395</v>
      </c>
      <c r="C2884" t="n">
        <v>7</v>
      </c>
      <c r="D2884" t="n">
        <v>25</v>
      </c>
      <c r="E2884" t="s">
        <v>143</v>
      </c>
      <c r="F2884" t="n">
        <v>3201</v>
      </c>
      <c r="G2884" t="s">
        <v>250</v>
      </c>
      <c r="H2884" t="s">
        <v>251</v>
      </c>
      <c r="I2884" t="n">
        <v>5</v>
      </c>
      <c r="J2884" t="n">
        <v>458</v>
      </c>
      <c r="K2884" t="s">
        <v>252</v>
      </c>
      <c r="L2884" t="n">
        <v>300</v>
      </c>
      <c r="M2884" t="n">
        <v>0.02</v>
      </c>
      <c r="N2884" t="n">
        <v>21.1</v>
      </c>
      <c r="O2884" t="s">
        <v>395</v>
      </c>
      <c r="P2884" t="n">
        <v>363</v>
      </c>
      <c r="Q2884" t="s">
        <v>411</v>
      </c>
      <c r="R2884" t="s">
        <v>255</v>
      </c>
      <c r="S2884" t="s">
        <v>251</v>
      </c>
      <c r="T2884" t="n">
        <v>5</v>
      </c>
    </row>
    <row r="2885" spans="1:20">
      <c r="A2885" s="1" t="n">
        <v>40117</v>
      </c>
      <c r="B2885" t="s">
        <v>395</v>
      </c>
      <c r="C2885" t="n">
        <v>11</v>
      </c>
      <c r="D2885" t="n">
        <v>25</v>
      </c>
      <c r="E2885" t="s">
        <v>143</v>
      </c>
      <c r="F2885" t="n">
        <v>3201</v>
      </c>
      <c r="G2885" t="s">
        <v>250</v>
      </c>
      <c r="H2885" t="s">
        <v>251</v>
      </c>
      <c r="I2885" t="n">
        <v>5</v>
      </c>
      <c r="J2885" t="n">
        <v>785</v>
      </c>
      <c r="K2885" t="s">
        <v>281</v>
      </c>
      <c r="L2885" t="n">
        <v>1054</v>
      </c>
      <c r="M2885" t="n">
        <v>0.06</v>
      </c>
      <c r="N2885" t="n">
        <v>34</v>
      </c>
      <c r="O2885" t="s">
        <v>395</v>
      </c>
      <c r="P2885" t="n">
        <v>363</v>
      </c>
      <c r="Q2885" t="s">
        <v>411</v>
      </c>
      <c r="R2885" t="s">
        <v>255</v>
      </c>
      <c r="S2885" t="s">
        <v>251</v>
      </c>
      <c r="T2885" t="n">
        <v>5</v>
      </c>
    </row>
    <row r="2886" spans="1:20">
      <c r="A2886" s="1" t="n">
        <v>40117</v>
      </c>
      <c r="B2886" t="s">
        <v>395</v>
      </c>
      <c r="C2886" t="n">
        <v>12</v>
      </c>
      <c r="D2886" t="n">
        <v>25</v>
      </c>
      <c r="E2886" t="s">
        <v>143</v>
      </c>
      <c r="F2886" t="n">
        <v>3201</v>
      </c>
      <c r="G2886" t="s">
        <v>250</v>
      </c>
      <c r="H2886" t="s">
        <v>251</v>
      </c>
      <c r="I2886" t="n">
        <v>5</v>
      </c>
      <c r="J2886" t="n">
        <v>805</v>
      </c>
      <c r="K2886" t="s">
        <v>317</v>
      </c>
      <c r="L2886" t="n">
        <v>718</v>
      </c>
      <c r="M2886" t="n">
        <v>0.23</v>
      </c>
      <c r="N2886" t="n">
        <v>37.9</v>
      </c>
      <c r="O2886" t="s">
        <v>395</v>
      </c>
      <c r="P2886" t="n">
        <v>363</v>
      </c>
      <c r="Q2886" t="s">
        <v>411</v>
      </c>
      <c r="R2886" t="s">
        <v>255</v>
      </c>
      <c r="S2886" t="s">
        <v>251</v>
      </c>
      <c r="T2886" t="n">
        <v>5</v>
      </c>
    </row>
    <row r="2887" spans="1:20">
      <c r="A2887" s="1" t="n">
        <v>40117</v>
      </c>
      <c r="B2887" t="s">
        <v>395</v>
      </c>
      <c r="C2887" t="n">
        <v>16</v>
      </c>
      <c r="D2887" t="n">
        <v>25</v>
      </c>
      <c r="E2887" t="s">
        <v>143</v>
      </c>
      <c r="F2887" t="n">
        <v>3201</v>
      </c>
      <c r="G2887" t="s">
        <v>250</v>
      </c>
      <c r="H2887" t="s">
        <v>251</v>
      </c>
      <c r="I2887" t="n">
        <v>5</v>
      </c>
      <c r="J2887" t="n">
        <v>160</v>
      </c>
      <c r="K2887" t="s">
        <v>280</v>
      </c>
      <c r="L2887" t="n">
        <v>628</v>
      </c>
      <c r="M2887" t="n">
        <v>0.05</v>
      </c>
      <c r="N2887" t="n">
        <v>44</v>
      </c>
      <c r="O2887" t="s">
        <v>395</v>
      </c>
      <c r="P2887" t="n">
        <v>363</v>
      </c>
      <c r="Q2887" t="s">
        <v>411</v>
      </c>
      <c r="R2887" t="s">
        <v>255</v>
      </c>
      <c r="S2887" t="s">
        <v>251</v>
      </c>
      <c r="T2887" t="n">
        <v>5</v>
      </c>
    </row>
    <row r="2888" spans="1:20">
      <c r="A2888" s="1" t="n">
        <v>40117</v>
      </c>
      <c r="B2888" t="s">
        <v>395</v>
      </c>
      <c r="C2888" t="n">
        <v>17</v>
      </c>
      <c r="D2888" t="n">
        <v>25</v>
      </c>
      <c r="E2888" t="s">
        <v>143</v>
      </c>
      <c r="F2888" t="n">
        <v>3201</v>
      </c>
      <c r="G2888" t="s">
        <v>250</v>
      </c>
      <c r="H2888" t="s">
        <v>251</v>
      </c>
      <c r="I2888" t="n">
        <v>5</v>
      </c>
      <c r="J2888" t="n">
        <v>875</v>
      </c>
      <c r="K2888" t="s">
        <v>327</v>
      </c>
      <c r="L2888" t="n">
        <v>311</v>
      </c>
      <c r="M2888" t="n">
        <v>0.05</v>
      </c>
      <c r="N2888" t="n">
        <v>25.8</v>
      </c>
      <c r="O2888" t="s">
        <v>395</v>
      </c>
      <c r="P2888" t="n">
        <v>363</v>
      </c>
      <c r="Q2888" t="s">
        <v>411</v>
      </c>
      <c r="R2888" t="s">
        <v>255</v>
      </c>
      <c r="S2888" t="s">
        <v>251</v>
      </c>
      <c r="T2888" t="n">
        <v>5</v>
      </c>
    </row>
    <row r="2889" spans="1:20">
      <c r="A2889" s="1" t="n">
        <v>40147</v>
      </c>
      <c r="B2889" t="s">
        <v>345</v>
      </c>
      <c r="C2889" t="n">
        <v>12</v>
      </c>
      <c r="D2889" t="n">
        <v>25</v>
      </c>
      <c r="E2889" t="s">
        <v>143</v>
      </c>
      <c r="F2889" t="n">
        <v>3201</v>
      </c>
      <c r="G2889" t="s">
        <v>250</v>
      </c>
      <c r="H2889" t="s">
        <v>251</v>
      </c>
      <c r="I2889" t="n">
        <v>5</v>
      </c>
      <c r="J2889" t="n">
        <v>875</v>
      </c>
      <c r="K2889" t="s">
        <v>327</v>
      </c>
      <c r="L2889" t="n">
        <v>155</v>
      </c>
      <c r="M2889" t="n">
        <v>0.05</v>
      </c>
      <c r="N2889" t="n">
        <v>41.8</v>
      </c>
      <c r="O2889" t="s">
        <v>345</v>
      </c>
      <c r="P2889" t="n">
        <v>121</v>
      </c>
      <c r="Q2889" t="s">
        <v>251</v>
      </c>
      <c r="R2889" t="s">
        <v>255</v>
      </c>
      <c r="S2889" t="s">
        <v>251</v>
      </c>
      <c r="T2889" t="n">
        <v>5</v>
      </c>
    </row>
    <row r="2890" spans="1:20">
      <c r="A2890" s="1" t="n">
        <v>40147</v>
      </c>
      <c r="B2890" t="s">
        <v>345</v>
      </c>
      <c r="C2890" t="n">
        <v>13</v>
      </c>
      <c r="D2890" t="n">
        <v>25</v>
      </c>
      <c r="E2890" t="s">
        <v>143</v>
      </c>
      <c r="F2890" t="n">
        <v>3201</v>
      </c>
      <c r="G2890" t="s">
        <v>250</v>
      </c>
      <c r="H2890" t="s">
        <v>251</v>
      </c>
      <c r="I2890" t="n">
        <v>5</v>
      </c>
      <c r="J2890" t="n">
        <v>875</v>
      </c>
      <c r="K2890" t="s">
        <v>327</v>
      </c>
      <c r="L2890" t="n">
        <v>230</v>
      </c>
      <c r="M2890" t="n">
        <v>0.05</v>
      </c>
      <c r="N2890" t="n">
        <v>42.2</v>
      </c>
      <c r="O2890" t="s">
        <v>345</v>
      </c>
      <c r="P2890" t="n">
        <v>121</v>
      </c>
      <c r="Q2890" t="s">
        <v>251</v>
      </c>
      <c r="R2890" t="s">
        <v>255</v>
      </c>
      <c r="S2890" t="s">
        <v>251</v>
      </c>
      <c r="T2890" t="n">
        <v>5</v>
      </c>
    </row>
    <row r="2891" spans="1:20">
      <c r="A2891" s="1" t="n">
        <v>40147</v>
      </c>
      <c r="B2891" t="s">
        <v>345</v>
      </c>
      <c r="C2891" t="n">
        <v>14</v>
      </c>
      <c r="D2891" t="n">
        <v>25</v>
      </c>
      <c r="E2891" t="s">
        <v>143</v>
      </c>
      <c r="F2891" t="n">
        <v>3201</v>
      </c>
      <c r="G2891" t="s">
        <v>250</v>
      </c>
      <c r="H2891" t="s">
        <v>251</v>
      </c>
      <c r="I2891" t="n">
        <v>5</v>
      </c>
      <c r="J2891" t="n">
        <v>875</v>
      </c>
      <c r="K2891" t="s">
        <v>327</v>
      </c>
      <c r="L2891" t="n">
        <v>347</v>
      </c>
      <c r="M2891" t="n">
        <v>0.05</v>
      </c>
      <c r="N2891" t="n">
        <v>42.1</v>
      </c>
      <c r="O2891" t="s">
        <v>345</v>
      </c>
      <c r="P2891" t="n">
        <v>121</v>
      </c>
      <c r="Q2891" t="s">
        <v>251</v>
      </c>
      <c r="R2891" t="s">
        <v>255</v>
      </c>
      <c r="S2891" t="s">
        <v>251</v>
      </c>
      <c r="T2891" t="n">
        <v>5</v>
      </c>
    </row>
    <row r="2892" spans="1:20">
      <c r="A2892" s="1" t="n">
        <v>40147</v>
      </c>
      <c r="B2892" t="s">
        <v>345</v>
      </c>
      <c r="C2892" t="n">
        <v>15</v>
      </c>
      <c r="D2892" t="n">
        <v>25</v>
      </c>
      <c r="E2892" t="s">
        <v>143</v>
      </c>
      <c r="F2892" t="n">
        <v>3201</v>
      </c>
      <c r="G2892" t="s">
        <v>250</v>
      </c>
      <c r="H2892" t="s">
        <v>251</v>
      </c>
      <c r="I2892" t="n">
        <v>5</v>
      </c>
      <c r="J2892" t="n">
        <v>458</v>
      </c>
      <c r="K2892" t="s">
        <v>252</v>
      </c>
      <c r="L2892" t="n">
        <v>210</v>
      </c>
      <c r="M2892" t="n">
        <v>0.85</v>
      </c>
      <c r="N2892" t="n">
        <v>35</v>
      </c>
      <c r="O2892" t="s">
        <v>345</v>
      </c>
      <c r="P2892" t="n">
        <v>121</v>
      </c>
      <c r="Q2892" t="s">
        <v>251</v>
      </c>
      <c r="R2892" t="s">
        <v>255</v>
      </c>
      <c r="S2892" t="s">
        <v>251</v>
      </c>
      <c r="T2892" t="n">
        <v>5</v>
      </c>
    </row>
    <row r="2893" spans="1:20">
      <c r="A2893" s="1" t="n">
        <v>40147</v>
      </c>
      <c r="B2893" t="s">
        <v>345</v>
      </c>
      <c r="C2893" t="n">
        <v>16</v>
      </c>
      <c r="D2893" t="n">
        <v>25</v>
      </c>
      <c r="E2893" t="s">
        <v>143</v>
      </c>
      <c r="F2893" t="n">
        <v>3201</v>
      </c>
      <c r="G2893" t="s">
        <v>250</v>
      </c>
      <c r="H2893" t="s">
        <v>251</v>
      </c>
      <c r="I2893" t="n">
        <v>5</v>
      </c>
      <c r="J2893" t="n">
        <v>280</v>
      </c>
      <c r="K2893" t="s">
        <v>273</v>
      </c>
      <c r="L2893" t="n">
        <v>251</v>
      </c>
      <c r="M2893" t="n">
        <v>0.28</v>
      </c>
      <c r="N2893" t="n">
        <v>16.2</v>
      </c>
      <c r="O2893" t="s">
        <v>345</v>
      </c>
      <c r="P2893" t="n">
        <v>121</v>
      </c>
      <c r="Q2893" t="s">
        <v>251</v>
      </c>
      <c r="R2893" t="s">
        <v>255</v>
      </c>
      <c r="S2893" t="s">
        <v>251</v>
      </c>
      <c r="T2893" t="n">
        <v>5</v>
      </c>
    </row>
    <row r="2894" spans="1:20">
      <c r="A2894" s="1" t="n">
        <v>40147</v>
      </c>
      <c r="B2894" t="s">
        <v>345</v>
      </c>
      <c r="C2894" t="n">
        <v>17</v>
      </c>
      <c r="D2894" t="n">
        <v>25</v>
      </c>
      <c r="E2894" t="s">
        <v>143</v>
      </c>
      <c r="F2894" t="n">
        <v>3201</v>
      </c>
      <c r="G2894" t="s">
        <v>250</v>
      </c>
      <c r="H2894" t="s">
        <v>251</v>
      </c>
      <c r="I2894" t="n">
        <v>5</v>
      </c>
      <c r="J2894" t="n">
        <v>945</v>
      </c>
      <c r="K2894" t="s">
        <v>304</v>
      </c>
      <c r="L2894" t="n">
        <v>207</v>
      </c>
      <c r="M2894" t="n">
        <v>0.08</v>
      </c>
      <c r="N2894" t="n">
        <v>35.7</v>
      </c>
      <c r="O2894" t="s">
        <v>345</v>
      </c>
      <c r="P2894" t="n">
        <v>121</v>
      </c>
      <c r="Q2894" t="s">
        <v>251</v>
      </c>
      <c r="R2894" t="s">
        <v>255</v>
      </c>
      <c r="S2894" t="s">
        <v>251</v>
      </c>
      <c r="T2894" t="n">
        <v>5</v>
      </c>
    </row>
    <row r="2895" spans="1:20">
      <c r="A2895" s="1" t="n">
        <v>40147</v>
      </c>
      <c r="B2895" t="s">
        <v>345</v>
      </c>
      <c r="C2895" t="n">
        <v>18</v>
      </c>
      <c r="D2895" t="n">
        <v>25</v>
      </c>
      <c r="E2895" t="s">
        <v>143</v>
      </c>
      <c r="F2895" t="n">
        <v>3201</v>
      </c>
      <c r="G2895" t="s">
        <v>250</v>
      </c>
      <c r="H2895" t="s">
        <v>251</v>
      </c>
      <c r="I2895" t="n">
        <v>5</v>
      </c>
      <c r="J2895" t="n">
        <v>945</v>
      </c>
      <c r="K2895" t="s">
        <v>304</v>
      </c>
      <c r="L2895" t="n">
        <v>296</v>
      </c>
      <c r="M2895" t="n">
        <v>0.04</v>
      </c>
      <c r="N2895" t="n">
        <v>37.6</v>
      </c>
      <c r="O2895" t="s">
        <v>345</v>
      </c>
      <c r="P2895" t="n">
        <v>121</v>
      </c>
      <c r="Q2895" t="s">
        <v>251</v>
      </c>
      <c r="R2895" t="s">
        <v>255</v>
      </c>
      <c r="S2895" t="s">
        <v>251</v>
      </c>
      <c r="T2895" t="n">
        <v>5</v>
      </c>
    </row>
    <row r="2896" spans="1:20">
      <c r="A2896" s="1" t="n">
        <v>40147</v>
      </c>
      <c r="B2896" t="s">
        <v>345</v>
      </c>
      <c r="C2896" t="n">
        <v>19</v>
      </c>
      <c r="D2896" t="n">
        <v>25</v>
      </c>
      <c r="E2896" t="s">
        <v>143</v>
      </c>
      <c r="F2896" t="n">
        <v>3201</v>
      </c>
      <c r="G2896" t="s">
        <v>250</v>
      </c>
      <c r="H2896" t="s">
        <v>251</v>
      </c>
      <c r="I2896" t="n">
        <v>5</v>
      </c>
      <c r="J2896" t="n">
        <v>945</v>
      </c>
      <c r="K2896" t="s">
        <v>304</v>
      </c>
      <c r="L2896" t="n">
        <v>308</v>
      </c>
      <c r="M2896" t="n">
        <v>0.04</v>
      </c>
      <c r="N2896" t="n">
        <v>37.6</v>
      </c>
      <c r="O2896" t="s">
        <v>345</v>
      </c>
      <c r="P2896" t="n">
        <v>121</v>
      </c>
      <c r="Q2896" t="s">
        <v>251</v>
      </c>
      <c r="R2896" t="s">
        <v>255</v>
      </c>
      <c r="S2896" t="s">
        <v>251</v>
      </c>
      <c r="T2896" t="n">
        <v>5</v>
      </c>
    </row>
    <row r="2897" spans="1:20">
      <c r="A2897" s="1" t="n">
        <v>40147</v>
      </c>
      <c r="B2897" t="s">
        <v>400</v>
      </c>
      <c r="C2897" t="n">
        <v>1</v>
      </c>
      <c r="D2897" t="n">
        <v>251</v>
      </c>
      <c r="E2897" t="s">
        <v>409</v>
      </c>
      <c r="F2897" t="n">
        <v>3204</v>
      </c>
      <c r="G2897" t="s">
        <v>367</v>
      </c>
      <c r="H2897" t="s">
        <v>251</v>
      </c>
      <c r="I2897" t="n">
        <v>5</v>
      </c>
      <c r="J2897" t="n">
        <v>260</v>
      </c>
      <c r="K2897" t="s">
        <v>272</v>
      </c>
      <c r="L2897" t="n">
        <v>10</v>
      </c>
      <c r="M2897" t="n">
        <v>0</v>
      </c>
      <c r="N2897" t="n">
        <v>0</v>
      </c>
      <c r="S2897" t="s">
        <v>405</v>
      </c>
      <c r="T2897" t="s">
        <v>405</v>
      </c>
    </row>
    <row r="2898" spans="1:20">
      <c r="A2898" s="1" t="n">
        <v>40147</v>
      </c>
      <c r="B2898" t="s">
        <v>348</v>
      </c>
      <c r="C2898" t="n">
        <v>1</v>
      </c>
      <c r="D2898" t="n">
        <v>215</v>
      </c>
      <c r="E2898" t="s">
        <v>408</v>
      </c>
      <c r="F2898" t="n">
        <v>3201</v>
      </c>
      <c r="G2898" t="s">
        <v>250</v>
      </c>
      <c r="H2898" t="s">
        <v>251</v>
      </c>
      <c r="I2898" t="n">
        <v>5</v>
      </c>
      <c r="J2898" t="n">
        <v>515</v>
      </c>
      <c r="K2898" t="s">
        <v>361</v>
      </c>
      <c r="L2898" t="n">
        <v>152</v>
      </c>
      <c r="M2898" t="n">
        <v>0</v>
      </c>
      <c r="N2898" t="n">
        <v>0</v>
      </c>
      <c r="S2898" t="s">
        <v>405</v>
      </c>
      <c r="T2898" t="s">
        <v>405</v>
      </c>
    </row>
    <row r="2899" spans="1:20">
      <c r="A2899" s="1" t="n">
        <v>40147</v>
      </c>
      <c r="B2899" t="s">
        <v>395</v>
      </c>
      <c r="C2899" t="n">
        <v>11</v>
      </c>
      <c r="D2899" t="n">
        <v>25</v>
      </c>
      <c r="E2899" t="s">
        <v>143</v>
      </c>
      <c r="F2899" t="n">
        <v>3201</v>
      </c>
      <c r="G2899" t="s">
        <v>250</v>
      </c>
      <c r="H2899" t="s">
        <v>251</v>
      </c>
      <c r="I2899" t="n">
        <v>5</v>
      </c>
      <c r="J2899" t="n">
        <v>785</v>
      </c>
      <c r="K2899" t="s">
        <v>281</v>
      </c>
      <c r="L2899" t="n">
        <v>1079</v>
      </c>
      <c r="M2899" t="n">
        <v>0.06</v>
      </c>
      <c r="N2899" t="n">
        <v>34</v>
      </c>
      <c r="O2899" t="s">
        <v>395</v>
      </c>
      <c r="P2899" t="n">
        <v>363</v>
      </c>
      <c r="Q2899" t="s">
        <v>411</v>
      </c>
      <c r="R2899" t="s">
        <v>255</v>
      </c>
      <c r="S2899" t="s">
        <v>251</v>
      </c>
      <c r="T2899" t="n">
        <v>5</v>
      </c>
    </row>
    <row r="2900" spans="1:20">
      <c r="A2900" s="1" t="n">
        <v>40147</v>
      </c>
      <c r="B2900" t="s">
        <v>395</v>
      </c>
      <c r="C2900" t="n">
        <v>12</v>
      </c>
      <c r="D2900" t="n">
        <v>25</v>
      </c>
      <c r="E2900" t="s">
        <v>143</v>
      </c>
      <c r="F2900" t="n">
        <v>3201</v>
      </c>
      <c r="G2900" t="s">
        <v>250</v>
      </c>
      <c r="H2900" t="s">
        <v>251</v>
      </c>
      <c r="I2900" t="n">
        <v>5</v>
      </c>
      <c r="J2900" t="n">
        <v>805</v>
      </c>
      <c r="K2900" t="s">
        <v>317</v>
      </c>
      <c r="L2900" t="n">
        <v>715</v>
      </c>
      <c r="M2900" t="n">
        <v>0.23</v>
      </c>
      <c r="N2900" t="n">
        <v>37.9</v>
      </c>
      <c r="O2900" t="s">
        <v>395</v>
      </c>
      <c r="P2900" t="n">
        <v>363</v>
      </c>
      <c r="Q2900" t="s">
        <v>411</v>
      </c>
      <c r="R2900" t="s">
        <v>255</v>
      </c>
      <c r="S2900" t="s">
        <v>251</v>
      </c>
      <c r="T2900" t="n">
        <v>5</v>
      </c>
    </row>
    <row r="2901" spans="1:20">
      <c r="A2901" s="1" t="n">
        <v>40147</v>
      </c>
      <c r="B2901" t="s">
        <v>395</v>
      </c>
      <c r="C2901" t="n">
        <v>15</v>
      </c>
      <c r="D2901" t="n">
        <v>25</v>
      </c>
      <c r="E2901" t="s">
        <v>143</v>
      </c>
      <c r="F2901" t="n">
        <v>3201</v>
      </c>
      <c r="G2901" t="s">
        <v>250</v>
      </c>
      <c r="H2901" t="s">
        <v>251</v>
      </c>
      <c r="I2901" t="n">
        <v>5</v>
      </c>
      <c r="J2901" t="n">
        <v>875</v>
      </c>
      <c r="K2901" t="s">
        <v>327</v>
      </c>
      <c r="L2901" t="n">
        <v>324</v>
      </c>
      <c r="M2901" t="n">
        <v>0.05</v>
      </c>
      <c r="N2901" t="n">
        <v>25.8</v>
      </c>
      <c r="O2901" t="s">
        <v>395</v>
      </c>
      <c r="P2901" t="n">
        <v>363</v>
      </c>
      <c r="Q2901" t="s">
        <v>411</v>
      </c>
      <c r="R2901" t="s">
        <v>255</v>
      </c>
      <c r="S2901" t="s">
        <v>251</v>
      </c>
      <c r="T2901" t="n">
        <v>5</v>
      </c>
    </row>
    <row r="2902" spans="1:20">
      <c r="A2902" s="1" t="n">
        <v>40178</v>
      </c>
      <c r="B2902" t="s">
        <v>345</v>
      </c>
      <c r="C2902" t="n">
        <v>18</v>
      </c>
      <c r="D2902" t="n">
        <v>25</v>
      </c>
      <c r="E2902" t="s">
        <v>143</v>
      </c>
      <c r="F2902" t="n">
        <v>3201</v>
      </c>
      <c r="G2902" t="s">
        <v>250</v>
      </c>
      <c r="H2902" t="s">
        <v>251</v>
      </c>
      <c r="I2902" t="n">
        <v>5</v>
      </c>
      <c r="J2902" t="n">
        <v>280</v>
      </c>
      <c r="K2902" t="s">
        <v>273</v>
      </c>
      <c r="L2902" t="n">
        <v>237</v>
      </c>
      <c r="M2902" t="n">
        <v>0.28</v>
      </c>
      <c r="N2902" t="n">
        <v>16.2</v>
      </c>
      <c r="O2902" t="s">
        <v>345</v>
      </c>
      <c r="P2902" t="n">
        <v>121</v>
      </c>
      <c r="Q2902" t="s">
        <v>251</v>
      </c>
      <c r="R2902" t="s">
        <v>255</v>
      </c>
      <c r="S2902" t="s">
        <v>251</v>
      </c>
      <c r="T2902" t="n">
        <v>5</v>
      </c>
    </row>
    <row r="2903" spans="1:20">
      <c r="A2903" s="1" t="n">
        <v>40178</v>
      </c>
      <c r="B2903" t="s">
        <v>345</v>
      </c>
      <c r="C2903" t="n">
        <v>19</v>
      </c>
      <c r="D2903" t="n">
        <v>25</v>
      </c>
      <c r="E2903" t="s">
        <v>143</v>
      </c>
      <c r="F2903" t="n">
        <v>3201</v>
      </c>
      <c r="G2903" t="s">
        <v>250</v>
      </c>
      <c r="H2903" t="s">
        <v>251</v>
      </c>
      <c r="I2903" t="n">
        <v>5</v>
      </c>
      <c r="J2903" t="n">
        <v>458</v>
      </c>
      <c r="K2903" t="s">
        <v>252</v>
      </c>
      <c r="L2903" t="n">
        <v>112</v>
      </c>
      <c r="M2903" t="n">
        <v>0.09</v>
      </c>
      <c r="N2903" t="n">
        <v>33.9</v>
      </c>
      <c r="O2903" t="s">
        <v>345</v>
      </c>
      <c r="P2903" t="n">
        <v>121</v>
      </c>
      <c r="Q2903" t="s">
        <v>251</v>
      </c>
      <c r="R2903" t="s">
        <v>255</v>
      </c>
      <c r="S2903" t="s">
        <v>251</v>
      </c>
      <c r="T2903" t="n">
        <v>5</v>
      </c>
    </row>
    <row r="2904" spans="1:20">
      <c r="A2904" s="1" t="n">
        <v>40178</v>
      </c>
      <c r="B2904" t="s">
        <v>345</v>
      </c>
      <c r="C2904" t="n">
        <v>20</v>
      </c>
      <c r="D2904" t="n">
        <v>25</v>
      </c>
      <c r="E2904" t="s">
        <v>143</v>
      </c>
      <c r="F2904" t="n">
        <v>3201</v>
      </c>
      <c r="G2904" t="s">
        <v>250</v>
      </c>
      <c r="H2904" t="s">
        <v>251</v>
      </c>
      <c r="I2904" t="n">
        <v>5</v>
      </c>
      <c r="J2904" t="n">
        <v>945</v>
      </c>
      <c r="K2904" t="s">
        <v>304</v>
      </c>
      <c r="L2904" t="n">
        <v>351</v>
      </c>
      <c r="M2904" t="n">
        <v>0.04</v>
      </c>
      <c r="N2904" t="n">
        <v>37.6</v>
      </c>
      <c r="O2904" t="s">
        <v>345</v>
      </c>
      <c r="P2904" t="n">
        <v>121</v>
      </c>
      <c r="Q2904" t="s">
        <v>251</v>
      </c>
      <c r="R2904" t="s">
        <v>255</v>
      </c>
      <c r="S2904" t="s">
        <v>251</v>
      </c>
      <c r="T2904" t="n">
        <v>5</v>
      </c>
    </row>
    <row r="2905" spans="1:20">
      <c r="A2905" s="1" t="n">
        <v>40178</v>
      </c>
      <c r="B2905" t="s">
        <v>345</v>
      </c>
      <c r="C2905" t="n">
        <v>21</v>
      </c>
      <c r="D2905" t="n">
        <v>25</v>
      </c>
      <c r="E2905" t="s">
        <v>143</v>
      </c>
      <c r="F2905" t="n">
        <v>3201</v>
      </c>
      <c r="G2905" t="s">
        <v>250</v>
      </c>
      <c r="H2905" t="s">
        <v>251</v>
      </c>
      <c r="I2905" t="n">
        <v>5</v>
      </c>
      <c r="J2905" t="n">
        <v>945</v>
      </c>
      <c r="K2905" t="s">
        <v>304</v>
      </c>
      <c r="L2905" t="n">
        <v>208</v>
      </c>
      <c r="M2905" t="n">
        <v>0.08</v>
      </c>
      <c r="N2905" t="n">
        <v>35.8</v>
      </c>
      <c r="O2905" t="s">
        <v>345</v>
      </c>
      <c r="P2905" t="n">
        <v>121</v>
      </c>
      <c r="Q2905" t="s">
        <v>251</v>
      </c>
      <c r="R2905" t="s">
        <v>255</v>
      </c>
      <c r="S2905" t="s">
        <v>251</v>
      </c>
      <c r="T2905" t="n">
        <v>5</v>
      </c>
    </row>
    <row r="2906" spans="1:20">
      <c r="A2906" s="1" t="n">
        <v>40178</v>
      </c>
      <c r="B2906" t="s">
        <v>345</v>
      </c>
      <c r="C2906" t="n">
        <v>22</v>
      </c>
      <c r="D2906" t="n">
        <v>25</v>
      </c>
      <c r="E2906" t="s">
        <v>143</v>
      </c>
      <c r="F2906" t="n">
        <v>3201</v>
      </c>
      <c r="G2906" t="s">
        <v>250</v>
      </c>
      <c r="H2906" t="s">
        <v>251</v>
      </c>
      <c r="I2906" t="n">
        <v>5</v>
      </c>
      <c r="J2906" t="n">
        <v>458</v>
      </c>
      <c r="K2906" t="s">
        <v>252</v>
      </c>
      <c r="L2906" t="n">
        <v>274</v>
      </c>
      <c r="M2906" t="n">
        <v>0.09</v>
      </c>
      <c r="N2906" t="n">
        <v>33.9</v>
      </c>
      <c r="O2906" t="s">
        <v>345</v>
      </c>
      <c r="P2906" t="n">
        <v>121</v>
      </c>
      <c r="Q2906" t="s">
        <v>251</v>
      </c>
      <c r="R2906" t="s">
        <v>255</v>
      </c>
      <c r="S2906" t="s">
        <v>251</v>
      </c>
      <c r="T2906" t="n">
        <v>5</v>
      </c>
    </row>
    <row r="2907" spans="1:20">
      <c r="A2907" s="1" t="n">
        <v>40178</v>
      </c>
      <c r="B2907" t="s">
        <v>345</v>
      </c>
      <c r="C2907" t="n">
        <v>23</v>
      </c>
      <c r="D2907" t="n">
        <v>25</v>
      </c>
      <c r="E2907" t="s">
        <v>143</v>
      </c>
      <c r="F2907" t="n">
        <v>3201</v>
      </c>
      <c r="G2907" t="s">
        <v>250</v>
      </c>
      <c r="H2907" t="s">
        <v>251</v>
      </c>
      <c r="I2907" t="n">
        <v>5</v>
      </c>
      <c r="J2907" t="n">
        <v>875</v>
      </c>
      <c r="K2907" t="s">
        <v>327</v>
      </c>
      <c r="L2907" t="n">
        <v>164</v>
      </c>
      <c r="M2907" t="n">
        <v>0.06</v>
      </c>
      <c r="N2907" t="n">
        <v>42.2</v>
      </c>
      <c r="O2907" t="s">
        <v>345</v>
      </c>
      <c r="P2907" t="n">
        <v>121</v>
      </c>
      <c r="Q2907" t="s">
        <v>251</v>
      </c>
      <c r="R2907" t="s">
        <v>255</v>
      </c>
      <c r="S2907" t="s">
        <v>251</v>
      </c>
      <c r="T2907" t="n">
        <v>5</v>
      </c>
    </row>
    <row r="2908" spans="1:20">
      <c r="A2908" s="1" t="n">
        <v>40209</v>
      </c>
      <c r="B2908" t="s">
        <v>345</v>
      </c>
      <c r="C2908" t="n">
        <v>15</v>
      </c>
      <c r="D2908" t="n">
        <v>25</v>
      </c>
      <c r="E2908" t="s">
        <v>143</v>
      </c>
      <c r="F2908" t="n">
        <v>3201</v>
      </c>
      <c r="G2908" t="s">
        <v>250</v>
      </c>
      <c r="H2908" t="s">
        <v>251</v>
      </c>
      <c r="I2908" t="n">
        <v>5</v>
      </c>
      <c r="J2908" t="n">
        <v>875</v>
      </c>
      <c r="K2908" t="s">
        <v>327</v>
      </c>
      <c r="L2908" t="n">
        <v>156</v>
      </c>
      <c r="M2908" t="n">
        <v>0.04</v>
      </c>
      <c r="N2908" t="n">
        <v>42.3</v>
      </c>
      <c r="O2908" t="s">
        <v>345</v>
      </c>
      <c r="P2908" t="n">
        <v>121</v>
      </c>
      <c r="Q2908" t="s">
        <v>251</v>
      </c>
      <c r="R2908" t="s">
        <v>255</v>
      </c>
      <c r="S2908" t="s">
        <v>251</v>
      </c>
      <c r="T2908" t="n">
        <v>5</v>
      </c>
    </row>
    <row r="2909" spans="1:20">
      <c r="A2909" s="1" t="n">
        <v>40209</v>
      </c>
      <c r="B2909" t="s">
        <v>345</v>
      </c>
      <c r="C2909" t="n">
        <v>16</v>
      </c>
      <c r="D2909" t="n">
        <v>25</v>
      </c>
      <c r="E2909" t="s">
        <v>143</v>
      </c>
      <c r="F2909" t="n">
        <v>3201</v>
      </c>
      <c r="G2909" t="s">
        <v>250</v>
      </c>
      <c r="H2909" t="s">
        <v>251</v>
      </c>
      <c r="I2909" t="n">
        <v>5</v>
      </c>
      <c r="J2909" t="n">
        <v>875</v>
      </c>
      <c r="K2909" t="s">
        <v>327</v>
      </c>
      <c r="L2909" t="n">
        <v>448</v>
      </c>
      <c r="M2909" t="n">
        <v>0.04</v>
      </c>
      <c r="N2909" t="n">
        <v>42.6</v>
      </c>
      <c r="O2909" t="s">
        <v>345</v>
      </c>
      <c r="P2909" t="n">
        <v>121</v>
      </c>
      <c r="Q2909" t="s">
        <v>251</v>
      </c>
      <c r="R2909" t="s">
        <v>255</v>
      </c>
      <c r="S2909" t="s">
        <v>251</v>
      </c>
      <c r="T2909" t="n">
        <v>5</v>
      </c>
    </row>
    <row r="2910" spans="1:20">
      <c r="A2910" s="1" t="n">
        <v>40209</v>
      </c>
      <c r="B2910" t="s">
        <v>345</v>
      </c>
      <c r="C2910" t="n">
        <v>17</v>
      </c>
      <c r="D2910" t="n">
        <v>25</v>
      </c>
      <c r="E2910" t="s">
        <v>143</v>
      </c>
      <c r="F2910" t="n">
        <v>3201</v>
      </c>
      <c r="G2910" t="s">
        <v>250</v>
      </c>
      <c r="H2910" t="s">
        <v>251</v>
      </c>
      <c r="I2910" t="n">
        <v>5</v>
      </c>
      <c r="J2910" t="n">
        <v>875</v>
      </c>
      <c r="K2910" t="s">
        <v>327</v>
      </c>
      <c r="L2910" t="n">
        <v>258</v>
      </c>
      <c r="M2910" t="n">
        <v>0.04</v>
      </c>
      <c r="N2910" t="n">
        <v>42.8</v>
      </c>
      <c r="O2910" t="s">
        <v>345</v>
      </c>
      <c r="P2910" t="n">
        <v>121</v>
      </c>
      <c r="Q2910" t="s">
        <v>251</v>
      </c>
      <c r="R2910" t="s">
        <v>255</v>
      </c>
      <c r="S2910" t="s">
        <v>251</v>
      </c>
      <c r="T2910" t="n">
        <v>5</v>
      </c>
    </row>
    <row r="2911" spans="1:20">
      <c r="A2911" s="1" t="n">
        <v>40209</v>
      </c>
      <c r="B2911" t="s">
        <v>345</v>
      </c>
      <c r="C2911" t="n">
        <v>18</v>
      </c>
      <c r="D2911" t="n">
        <v>25</v>
      </c>
      <c r="E2911" t="s">
        <v>143</v>
      </c>
      <c r="F2911" t="n">
        <v>3201</v>
      </c>
      <c r="G2911" t="s">
        <v>250</v>
      </c>
      <c r="H2911" t="s">
        <v>251</v>
      </c>
      <c r="I2911" t="n">
        <v>5</v>
      </c>
      <c r="J2911" t="n">
        <v>945</v>
      </c>
      <c r="K2911" t="s">
        <v>304</v>
      </c>
      <c r="L2911" t="n">
        <v>199</v>
      </c>
      <c r="M2911" t="n">
        <v>0.03</v>
      </c>
      <c r="N2911" t="n">
        <v>35.7</v>
      </c>
      <c r="O2911" t="s">
        <v>345</v>
      </c>
      <c r="P2911" t="n">
        <v>121</v>
      </c>
      <c r="Q2911" t="s">
        <v>251</v>
      </c>
      <c r="R2911" t="s">
        <v>255</v>
      </c>
      <c r="S2911" t="s">
        <v>251</v>
      </c>
      <c r="T2911" t="n">
        <v>5</v>
      </c>
    </row>
    <row r="2912" spans="1:20">
      <c r="A2912" s="1" t="n">
        <v>40209</v>
      </c>
      <c r="B2912" t="s">
        <v>345</v>
      </c>
      <c r="C2912" t="n">
        <v>19</v>
      </c>
      <c r="D2912" t="n">
        <v>25</v>
      </c>
      <c r="E2912" t="s">
        <v>143</v>
      </c>
      <c r="F2912" t="n">
        <v>3201</v>
      </c>
      <c r="G2912" t="s">
        <v>250</v>
      </c>
      <c r="H2912" t="s">
        <v>251</v>
      </c>
      <c r="I2912" t="n">
        <v>5</v>
      </c>
      <c r="J2912" t="n">
        <v>945</v>
      </c>
      <c r="K2912" t="s">
        <v>304</v>
      </c>
      <c r="L2912" t="n">
        <v>208</v>
      </c>
      <c r="M2912" t="n">
        <v>0.03</v>
      </c>
      <c r="N2912" t="n">
        <v>35.8</v>
      </c>
      <c r="O2912" t="s">
        <v>345</v>
      </c>
      <c r="P2912" t="n">
        <v>121</v>
      </c>
      <c r="Q2912" t="s">
        <v>251</v>
      </c>
      <c r="R2912" t="s">
        <v>255</v>
      </c>
      <c r="S2912" t="s">
        <v>251</v>
      </c>
      <c r="T2912" t="n">
        <v>5</v>
      </c>
    </row>
    <row r="2913" spans="1:20">
      <c r="A2913" s="1" t="n">
        <v>40209</v>
      </c>
      <c r="B2913" t="s">
        <v>345</v>
      </c>
      <c r="C2913" t="n">
        <v>20</v>
      </c>
      <c r="D2913" t="n">
        <v>25</v>
      </c>
      <c r="E2913" t="s">
        <v>143</v>
      </c>
      <c r="F2913" t="n">
        <v>3201</v>
      </c>
      <c r="G2913" t="s">
        <v>250</v>
      </c>
      <c r="H2913" t="s">
        <v>251</v>
      </c>
      <c r="I2913" t="n">
        <v>5</v>
      </c>
      <c r="J2913" t="n">
        <v>945</v>
      </c>
      <c r="K2913" t="s">
        <v>304</v>
      </c>
      <c r="L2913" t="n">
        <v>411</v>
      </c>
      <c r="M2913" t="n">
        <v>0.03</v>
      </c>
      <c r="N2913" t="n">
        <v>35.7</v>
      </c>
      <c r="O2913" t="s">
        <v>345</v>
      </c>
      <c r="P2913" t="n">
        <v>121</v>
      </c>
      <c r="Q2913" t="s">
        <v>251</v>
      </c>
      <c r="R2913" t="s">
        <v>255</v>
      </c>
      <c r="S2913" t="s">
        <v>251</v>
      </c>
      <c r="T2913" t="n">
        <v>5</v>
      </c>
    </row>
    <row r="2914" spans="1:20">
      <c r="A2914" s="1" t="n">
        <v>40209</v>
      </c>
      <c r="B2914" t="s">
        <v>345</v>
      </c>
      <c r="C2914" t="n">
        <v>21</v>
      </c>
      <c r="D2914" t="n">
        <v>25</v>
      </c>
      <c r="E2914" t="s">
        <v>143</v>
      </c>
      <c r="F2914" t="n">
        <v>3201</v>
      </c>
      <c r="G2914" t="s">
        <v>250</v>
      </c>
      <c r="H2914" t="s">
        <v>251</v>
      </c>
      <c r="I2914" t="n">
        <v>5</v>
      </c>
      <c r="J2914" t="n">
        <v>945</v>
      </c>
      <c r="K2914" t="s">
        <v>304</v>
      </c>
      <c r="L2914" t="n">
        <v>311</v>
      </c>
      <c r="M2914" t="n">
        <v>0.03</v>
      </c>
      <c r="N2914" t="n">
        <v>35.9</v>
      </c>
      <c r="O2914" t="s">
        <v>345</v>
      </c>
      <c r="P2914" t="n">
        <v>121</v>
      </c>
      <c r="Q2914" t="s">
        <v>251</v>
      </c>
      <c r="R2914" t="s">
        <v>255</v>
      </c>
      <c r="S2914" t="s">
        <v>251</v>
      </c>
      <c r="T2914" t="n">
        <v>5</v>
      </c>
    </row>
    <row r="2915" spans="1:20">
      <c r="A2915" s="1" t="n">
        <v>40209</v>
      </c>
      <c r="B2915" t="s">
        <v>400</v>
      </c>
      <c r="C2915" t="n">
        <v>1</v>
      </c>
      <c r="D2915" t="n">
        <v>251</v>
      </c>
      <c r="E2915" t="s">
        <v>409</v>
      </c>
      <c r="F2915" t="n">
        <v>3202</v>
      </c>
      <c r="G2915" t="s">
        <v>297</v>
      </c>
      <c r="H2915" t="s">
        <v>251</v>
      </c>
      <c r="I2915" t="n">
        <v>5</v>
      </c>
      <c r="J2915" t="n">
        <v>320</v>
      </c>
      <c r="K2915" t="s">
        <v>412</v>
      </c>
      <c r="L2915" t="n">
        <v>21</v>
      </c>
      <c r="M2915" t="n">
        <v>0</v>
      </c>
      <c r="N2915" t="n">
        <v>0</v>
      </c>
      <c r="S2915" t="s">
        <v>405</v>
      </c>
      <c r="T2915" t="s">
        <v>405</v>
      </c>
    </row>
    <row r="2916" spans="1:20">
      <c r="A2916" s="1" t="n">
        <v>40209</v>
      </c>
      <c r="B2916" t="s">
        <v>400</v>
      </c>
      <c r="C2916" t="n">
        <v>2</v>
      </c>
      <c r="D2916" t="n">
        <v>251</v>
      </c>
      <c r="E2916" t="s">
        <v>409</v>
      </c>
      <c r="F2916" t="n">
        <v>3203</v>
      </c>
      <c r="G2916" t="s">
        <v>366</v>
      </c>
      <c r="H2916" t="s">
        <v>251</v>
      </c>
      <c r="I2916" t="n">
        <v>5</v>
      </c>
      <c r="J2916" t="n">
        <v>320</v>
      </c>
      <c r="K2916" t="s">
        <v>412</v>
      </c>
      <c r="L2916" t="n">
        <v>15</v>
      </c>
      <c r="M2916" t="n">
        <v>0</v>
      </c>
      <c r="N2916" t="n">
        <v>0</v>
      </c>
      <c r="S2916" t="s">
        <v>405</v>
      </c>
      <c r="T2916" t="s">
        <v>405</v>
      </c>
    </row>
    <row r="2917" spans="1:20">
      <c r="A2917" s="1" t="n">
        <v>40209</v>
      </c>
      <c r="B2917" t="s">
        <v>400</v>
      </c>
      <c r="C2917" t="n">
        <v>3</v>
      </c>
      <c r="D2917" t="n">
        <v>251</v>
      </c>
      <c r="E2917" t="s">
        <v>409</v>
      </c>
      <c r="F2917" t="n">
        <v>3204</v>
      </c>
      <c r="G2917" t="s">
        <v>367</v>
      </c>
      <c r="H2917" t="s">
        <v>251</v>
      </c>
      <c r="I2917" t="n">
        <v>5</v>
      </c>
      <c r="J2917" t="n">
        <v>320</v>
      </c>
      <c r="K2917" t="s">
        <v>412</v>
      </c>
      <c r="L2917" t="n">
        <v>22</v>
      </c>
      <c r="M2917" t="n">
        <v>0</v>
      </c>
      <c r="N2917" t="n">
        <v>0</v>
      </c>
      <c r="S2917" t="s">
        <v>405</v>
      </c>
      <c r="T2917" t="s">
        <v>405</v>
      </c>
    </row>
    <row r="2918" spans="1:20">
      <c r="A2918" s="1" t="n">
        <v>40209</v>
      </c>
      <c r="B2918" t="s">
        <v>348</v>
      </c>
      <c r="C2918" t="n">
        <v>1</v>
      </c>
      <c r="D2918" t="n">
        <v>215</v>
      </c>
      <c r="E2918" t="s">
        <v>408</v>
      </c>
      <c r="F2918" t="n">
        <v>3201</v>
      </c>
      <c r="G2918" t="s">
        <v>250</v>
      </c>
      <c r="H2918" t="s">
        <v>251</v>
      </c>
      <c r="I2918" t="n">
        <v>5</v>
      </c>
      <c r="J2918" t="n">
        <v>280</v>
      </c>
      <c r="K2918" t="s">
        <v>273</v>
      </c>
      <c r="L2918" t="n">
        <v>278</v>
      </c>
      <c r="M2918" t="n">
        <v>0</v>
      </c>
      <c r="N2918" t="n">
        <v>0</v>
      </c>
      <c r="S2918" t="s">
        <v>405</v>
      </c>
      <c r="T2918" t="s">
        <v>405</v>
      </c>
    </row>
    <row r="2919" spans="1:20">
      <c r="A2919" s="1" t="n">
        <v>40209</v>
      </c>
      <c r="B2919" t="s">
        <v>395</v>
      </c>
      <c r="C2919" t="n">
        <v>8</v>
      </c>
      <c r="D2919" t="n">
        <v>25</v>
      </c>
      <c r="E2919" t="s">
        <v>143</v>
      </c>
      <c r="F2919" t="n">
        <v>3201</v>
      </c>
      <c r="G2919" t="s">
        <v>250</v>
      </c>
      <c r="H2919" t="s">
        <v>251</v>
      </c>
      <c r="I2919" t="n">
        <v>5</v>
      </c>
      <c r="J2919" t="n">
        <v>458</v>
      </c>
      <c r="K2919" t="s">
        <v>252</v>
      </c>
      <c r="L2919" t="n">
        <v>916</v>
      </c>
      <c r="M2919" t="n">
        <v>0.02</v>
      </c>
      <c r="N2919" t="n">
        <v>21.1</v>
      </c>
      <c r="O2919" t="s">
        <v>395</v>
      </c>
      <c r="P2919" t="n">
        <v>363</v>
      </c>
      <c r="Q2919" t="s">
        <v>411</v>
      </c>
      <c r="R2919" t="s">
        <v>255</v>
      </c>
      <c r="S2919" t="s">
        <v>251</v>
      </c>
      <c r="T2919" t="n">
        <v>5</v>
      </c>
    </row>
    <row r="2920" spans="1:20">
      <c r="A2920" s="1" t="n">
        <v>40209</v>
      </c>
      <c r="B2920" t="s">
        <v>395</v>
      </c>
      <c r="C2920" t="n">
        <v>10</v>
      </c>
      <c r="D2920" t="n">
        <v>25</v>
      </c>
      <c r="E2920" t="s">
        <v>143</v>
      </c>
      <c r="F2920" t="n">
        <v>3201</v>
      </c>
      <c r="G2920" t="s">
        <v>250</v>
      </c>
      <c r="H2920" t="s">
        <v>251</v>
      </c>
      <c r="I2920" t="n">
        <v>5</v>
      </c>
      <c r="J2920" t="n">
        <v>785</v>
      </c>
      <c r="K2920" t="s">
        <v>281</v>
      </c>
      <c r="L2920" t="n">
        <v>1015</v>
      </c>
      <c r="M2920" t="n">
        <v>0.06</v>
      </c>
      <c r="N2920" t="n">
        <v>34</v>
      </c>
      <c r="O2920" t="s">
        <v>395</v>
      </c>
      <c r="P2920" t="n">
        <v>363</v>
      </c>
      <c r="Q2920" t="s">
        <v>411</v>
      </c>
      <c r="R2920" t="s">
        <v>255</v>
      </c>
      <c r="S2920" t="s">
        <v>251</v>
      </c>
      <c r="T2920" t="n">
        <v>5</v>
      </c>
    </row>
    <row r="2921" spans="1:20">
      <c r="A2921" s="1" t="n">
        <v>40209</v>
      </c>
      <c r="B2921" t="s">
        <v>395</v>
      </c>
      <c r="C2921" t="n">
        <v>13</v>
      </c>
      <c r="D2921" t="n">
        <v>25</v>
      </c>
      <c r="E2921" t="s">
        <v>143</v>
      </c>
      <c r="F2921" t="n">
        <v>3201</v>
      </c>
      <c r="G2921" t="s">
        <v>250</v>
      </c>
      <c r="H2921" t="s">
        <v>251</v>
      </c>
      <c r="I2921" t="n">
        <v>5</v>
      </c>
      <c r="J2921" t="n">
        <v>805</v>
      </c>
      <c r="K2921" t="s">
        <v>317</v>
      </c>
      <c r="L2921" t="n">
        <v>717</v>
      </c>
      <c r="M2921" t="n">
        <v>0.23</v>
      </c>
      <c r="N2921" t="n">
        <v>37.9</v>
      </c>
      <c r="O2921" t="s">
        <v>395</v>
      </c>
      <c r="P2921" t="n">
        <v>363</v>
      </c>
      <c r="Q2921" t="s">
        <v>411</v>
      </c>
      <c r="R2921" t="s">
        <v>255</v>
      </c>
      <c r="S2921" t="s">
        <v>251</v>
      </c>
      <c r="T2921" t="n">
        <v>5</v>
      </c>
    </row>
    <row r="2922" spans="1:20">
      <c r="A2922" s="1" t="n">
        <v>40209</v>
      </c>
      <c r="B2922" t="s">
        <v>395</v>
      </c>
      <c r="C2922" t="n">
        <v>14</v>
      </c>
      <c r="D2922" t="n">
        <v>25</v>
      </c>
      <c r="E2922" t="s">
        <v>143</v>
      </c>
      <c r="F2922" t="n">
        <v>3201</v>
      </c>
      <c r="G2922" t="s">
        <v>250</v>
      </c>
      <c r="H2922" t="s">
        <v>251</v>
      </c>
      <c r="I2922" t="n">
        <v>5</v>
      </c>
      <c r="J2922" t="n">
        <v>580</v>
      </c>
      <c r="K2922" t="s">
        <v>270</v>
      </c>
      <c r="L2922" t="n">
        <v>382</v>
      </c>
      <c r="M2922" t="n">
        <v>0.08</v>
      </c>
      <c r="N2922" t="n">
        <v>31.8</v>
      </c>
      <c r="O2922" t="s">
        <v>395</v>
      </c>
      <c r="P2922" t="n">
        <v>363</v>
      </c>
      <c r="Q2922" t="s">
        <v>411</v>
      </c>
      <c r="R2922" t="s">
        <v>255</v>
      </c>
      <c r="S2922" t="s">
        <v>251</v>
      </c>
      <c r="T2922" t="n">
        <v>5</v>
      </c>
    </row>
    <row r="2923" spans="1:20">
      <c r="A2923" s="1" t="n">
        <v>40237</v>
      </c>
      <c r="B2923" t="s">
        <v>345</v>
      </c>
      <c r="C2923" t="n">
        <v>16</v>
      </c>
      <c r="D2923" t="n">
        <v>25</v>
      </c>
      <c r="E2923" t="s">
        <v>143</v>
      </c>
      <c r="F2923" t="n">
        <v>3201</v>
      </c>
      <c r="G2923" t="s">
        <v>250</v>
      </c>
      <c r="H2923" t="s">
        <v>251</v>
      </c>
      <c r="I2923" t="n">
        <v>5</v>
      </c>
      <c r="J2923" t="n">
        <v>458</v>
      </c>
      <c r="K2923" t="s">
        <v>252</v>
      </c>
      <c r="L2923" t="n">
        <v>132</v>
      </c>
      <c r="M2923" t="n">
        <v>0.02</v>
      </c>
      <c r="N2923" t="n">
        <v>48.7</v>
      </c>
      <c r="O2923" t="s">
        <v>345</v>
      </c>
      <c r="P2923" t="n">
        <v>121</v>
      </c>
      <c r="Q2923" t="s">
        <v>251</v>
      </c>
      <c r="R2923" t="s">
        <v>255</v>
      </c>
      <c r="S2923" t="s">
        <v>251</v>
      </c>
      <c r="T2923" t="n">
        <v>5</v>
      </c>
    </row>
    <row r="2924" spans="1:20">
      <c r="A2924" s="1" t="n">
        <v>40237</v>
      </c>
      <c r="B2924" t="s">
        <v>345</v>
      </c>
      <c r="C2924" t="n">
        <v>17</v>
      </c>
      <c r="D2924" t="n">
        <v>25</v>
      </c>
      <c r="E2924" t="s">
        <v>143</v>
      </c>
      <c r="F2924" t="n">
        <v>3201</v>
      </c>
      <c r="G2924" t="s">
        <v>250</v>
      </c>
      <c r="H2924" t="s">
        <v>251</v>
      </c>
      <c r="I2924" t="n">
        <v>5</v>
      </c>
      <c r="J2924" t="n">
        <v>875</v>
      </c>
      <c r="K2924" t="s">
        <v>327</v>
      </c>
      <c r="L2924" t="n">
        <v>198</v>
      </c>
      <c r="M2924" t="n">
        <v>0.05</v>
      </c>
      <c r="N2924" t="n">
        <v>42.5</v>
      </c>
      <c r="O2924" t="s">
        <v>345</v>
      </c>
      <c r="P2924" t="n">
        <v>121</v>
      </c>
      <c r="Q2924" t="s">
        <v>251</v>
      </c>
      <c r="R2924" t="s">
        <v>255</v>
      </c>
      <c r="S2924" t="s">
        <v>251</v>
      </c>
      <c r="T2924" t="n">
        <v>5</v>
      </c>
    </row>
    <row r="2925" spans="1:20">
      <c r="A2925" s="1" t="n">
        <v>40237</v>
      </c>
      <c r="B2925" t="s">
        <v>345</v>
      </c>
      <c r="C2925" t="n">
        <v>18</v>
      </c>
      <c r="D2925" t="n">
        <v>25</v>
      </c>
      <c r="E2925" t="s">
        <v>143</v>
      </c>
      <c r="F2925" t="n">
        <v>3201</v>
      </c>
      <c r="G2925" t="s">
        <v>250</v>
      </c>
      <c r="H2925" t="s">
        <v>251</v>
      </c>
      <c r="I2925" t="n">
        <v>5</v>
      </c>
      <c r="J2925" t="n">
        <v>458</v>
      </c>
      <c r="K2925" t="s">
        <v>252</v>
      </c>
      <c r="L2925" t="n">
        <v>96</v>
      </c>
      <c r="M2925" t="n">
        <v>0.1</v>
      </c>
      <c r="N2925" t="n">
        <v>30.8</v>
      </c>
      <c r="O2925" t="s">
        <v>345</v>
      </c>
      <c r="P2925" t="n">
        <v>121</v>
      </c>
      <c r="Q2925" t="s">
        <v>251</v>
      </c>
      <c r="R2925" t="s">
        <v>255</v>
      </c>
      <c r="S2925" t="s">
        <v>251</v>
      </c>
      <c r="T2925" t="n">
        <v>5</v>
      </c>
    </row>
    <row r="2926" spans="1:20">
      <c r="A2926" s="1" t="n">
        <v>40237</v>
      </c>
      <c r="B2926" t="s">
        <v>345</v>
      </c>
      <c r="C2926" t="n">
        <v>19</v>
      </c>
      <c r="D2926" t="n">
        <v>25</v>
      </c>
      <c r="E2926" t="s">
        <v>143</v>
      </c>
      <c r="F2926" t="n">
        <v>3201</v>
      </c>
      <c r="G2926" t="s">
        <v>250</v>
      </c>
      <c r="H2926" t="s">
        <v>251</v>
      </c>
      <c r="I2926" t="n">
        <v>5</v>
      </c>
      <c r="J2926" t="n">
        <v>458</v>
      </c>
      <c r="K2926" t="s">
        <v>252</v>
      </c>
      <c r="L2926" t="n">
        <v>445</v>
      </c>
      <c r="M2926" t="n">
        <v>0.09</v>
      </c>
      <c r="N2926" t="n">
        <v>33.9</v>
      </c>
      <c r="O2926" t="s">
        <v>345</v>
      </c>
      <c r="P2926" t="n">
        <v>121</v>
      </c>
      <c r="Q2926" t="s">
        <v>251</v>
      </c>
      <c r="R2926" t="s">
        <v>255</v>
      </c>
      <c r="S2926" t="s">
        <v>251</v>
      </c>
      <c r="T2926" t="n">
        <v>5</v>
      </c>
    </row>
    <row r="2927" spans="1:20">
      <c r="A2927" s="1" t="n">
        <v>40237</v>
      </c>
      <c r="B2927" t="s">
        <v>345</v>
      </c>
      <c r="C2927" t="n">
        <v>21</v>
      </c>
      <c r="D2927" t="n">
        <v>25</v>
      </c>
      <c r="E2927" t="s">
        <v>143</v>
      </c>
      <c r="F2927" t="n">
        <v>3201</v>
      </c>
      <c r="G2927" t="s">
        <v>250</v>
      </c>
      <c r="H2927" t="s">
        <v>251</v>
      </c>
      <c r="I2927" t="n">
        <v>5</v>
      </c>
      <c r="J2927" t="n">
        <v>458</v>
      </c>
      <c r="K2927" t="s">
        <v>252</v>
      </c>
      <c r="L2927" t="n">
        <v>190</v>
      </c>
      <c r="M2927" t="n">
        <v>0.09</v>
      </c>
      <c r="N2927" t="n">
        <v>32.4</v>
      </c>
      <c r="O2927" t="s">
        <v>345</v>
      </c>
      <c r="P2927" t="n">
        <v>121</v>
      </c>
      <c r="Q2927" t="s">
        <v>251</v>
      </c>
      <c r="R2927" t="s">
        <v>255</v>
      </c>
      <c r="S2927" t="s">
        <v>251</v>
      </c>
      <c r="T2927" t="n">
        <v>5</v>
      </c>
    </row>
    <row r="2928" spans="1:20">
      <c r="A2928" s="1" t="n">
        <v>40237</v>
      </c>
      <c r="B2928" t="s">
        <v>406</v>
      </c>
      <c r="C2928" t="n">
        <v>1</v>
      </c>
      <c r="D2928" t="n">
        <v>931</v>
      </c>
      <c r="E2928" t="s">
        <v>407</v>
      </c>
      <c r="F2928" t="n">
        <v>3201</v>
      </c>
      <c r="G2928" t="s">
        <v>250</v>
      </c>
      <c r="H2928" t="s">
        <v>251</v>
      </c>
      <c r="I2928" t="n">
        <v>5</v>
      </c>
      <c r="J2928" t="n">
        <v>260</v>
      </c>
      <c r="K2928" t="s">
        <v>272</v>
      </c>
      <c r="L2928" t="n">
        <v>219</v>
      </c>
      <c r="M2928" t="n">
        <v>0</v>
      </c>
      <c r="N2928" t="n">
        <v>0</v>
      </c>
      <c r="S2928" t="s">
        <v>405</v>
      </c>
      <c r="T2928" t="s">
        <v>405</v>
      </c>
    </row>
    <row r="2929" spans="1:20">
      <c r="A2929" s="1" t="n">
        <v>40237</v>
      </c>
      <c r="B2929" t="s">
        <v>348</v>
      </c>
      <c r="C2929" t="n">
        <v>1</v>
      </c>
      <c r="D2929" t="n">
        <v>215</v>
      </c>
      <c r="E2929" t="s">
        <v>408</v>
      </c>
      <c r="F2929" t="n">
        <v>3201</v>
      </c>
      <c r="G2929" t="s">
        <v>250</v>
      </c>
      <c r="H2929" t="s">
        <v>251</v>
      </c>
      <c r="I2929" t="n">
        <v>5</v>
      </c>
      <c r="J2929" t="n">
        <v>458</v>
      </c>
      <c r="K2929" t="s">
        <v>252</v>
      </c>
      <c r="L2929" t="n">
        <v>323</v>
      </c>
      <c r="M2929" t="n">
        <v>0</v>
      </c>
      <c r="N2929" t="n">
        <v>0</v>
      </c>
      <c r="S2929" t="s">
        <v>405</v>
      </c>
      <c r="T2929" t="s">
        <v>405</v>
      </c>
    </row>
    <row r="2930" spans="1:20">
      <c r="A2930" s="1" t="n">
        <v>40237</v>
      </c>
      <c r="B2930" t="s">
        <v>348</v>
      </c>
      <c r="C2930" t="n">
        <v>2</v>
      </c>
      <c r="D2930" t="n">
        <v>215</v>
      </c>
      <c r="E2930" t="s">
        <v>408</v>
      </c>
      <c r="F2930" t="n">
        <v>3201</v>
      </c>
      <c r="G2930" t="s">
        <v>250</v>
      </c>
      <c r="H2930" t="s">
        <v>251</v>
      </c>
      <c r="I2930" t="n">
        <v>5</v>
      </c>
      <c r="J2930" t="n">
        <v>795</v>
      </c>
      <c r="K2930" t="s">
        <v>262</v>
      </c>
      <c r="L2930" t="n">
        <v>303</v>
      </c>
      <c r="M2930" t="n">
        <v>0</v>
      </c>
      <c r="N2930" t="n">
        <v>0</v>
      </c>
      <c r="S2930" t="s">
        <v>405</v>
      </c>
      <c r="T2930" t="s">
        <v>405</v>
      </c>
    </row>
    <row r="2931" spans="1:20">
      <c r="A2931" s="1" t="n">
        <v>40237</v>
      </c>
      <c r="B2931" t="s">
        <v>395</v>
      </c>
      <c r="C2931" t="n">
        <v>7</v>
      </c>
      <c r="D2931" t="n">
        <v>25</v>
      </c>
      <c r="E2931" t="s">
        <v>143</v>
      </c>
      <c r="F2931" t="n">
        <v>3201</v>
      </c>
      <c r="G2931" t="s">
        <v>250</v>
      </c>
      <c r="H2931" t="s">
        <v>251</v>
      </c>
      <c r="I2931" t="n">
        <v>5</v>
      </c>
      <c r="J2931" t="n">
        <v>458</v>
      </c>
      <c r="K2931" t="s">
        <v>252</v>
      </c>
      <c r="L2931" t="n">
        <v>600</v>
      </c>
      <c r="M2931" t="n">
        <v>0.02</v>
      </c>
      <c r="N2931" t="n">
        <v>21.1</v>
      </c>
      <c r="O2931" t="s">
        <v>395</v>
      </c>
      <c r="P2931" t="n">
        <v>363</v>
      </c>
      <c r="Q2931" t="s">
        <v>411</v>
      </c>
      <c r="R2931" t="s">
        <v>255</v>
      </c>
      <c r="S2931" t="s">
        <v>251</v>
      </c>
      <c r="T2931" t="n">
        <v>5</v>
      </c>
    </row>
    <row r="2932" spans="1:20">
      <c r="A2932" s="1" t="n">
        <v>40237</v>
      </c>
      <c r="B2932" t="s">
        <v>395</v>
      </c>
      <c r="C2932" t="n">
        <v>14</v>
      </c>
      <c r="D2932" t="n">
        <v>25</v>
      </c>
      <c r="E2932" t="s">
        <v>143</v>
      </c>
      <c r="F2932" t="n">
        <v>3201</v>
      </c>
      <c r="G2932" t="s">
        <v>250</v>
      </c>
      <c r="H2932" t="s">
        <v>251</v>
      </c>
      <c r="I2932" t="n">
        <v>5</v>
      </c>
      <c r="J2932" t="n">
        <v>805</v>
      </c>
      <c r="K2932" t="s">
        <v>317</v>
      </c>
      <c r="L2932" t="n">
        <v>718</v>
      </c>
      <c r="M2932" t="n">
        <v>0.23</v>
      </c>
      <c r="N2932" t="n">
        <v>37.9</v>
      </c>
      <c r="O2932" t="s">
        <v>395</v>
      </c>
      <c r="P2932" t="n">
        <v>363</v>
      </c>
      <c r="Q2932" t="s">
        <v>411</v>
      </c>
      <c r="R2932" t="s">
        <v>255</v>
      </c>
      <c r="S2932" t="s">
        <v>251</v>
      </c>
      <c r="T2932" t="n">
        <v>5</v>
      </c>
    </row>
    <row r="2933" spans="1:20">
      <c r="A2933" s="1" t="n">
        <v>40237</v>
      </c>
      <c r="B2933" t="s">
        <v>395</v>
      </c>
      <c r="C2933" t="n">
        <v>15</v>
      </c>
      <c r="D2933" t="n">
        <v>25</v>
      </c>
      <c r="E2933" t="s">
        <v>143</v>
      </c>
      <c r="F2933" t="n">
        <v>3201</v>
      </c>
      <c r="G2933" t="s">
        <v>250</v>
      </c>
      <c r="H2933" t="s">
        <v>251</v>
      </c>
      <c r="I2933" t="n">
        <v>5</v>
      </c>
      <c r="J2933" t="n">
        <v>150</v>
      </c>
      <c r="K2933" t="s">
        <v>291</v>
      </c>
      <c r="L2933" t="n">
        <v>996</v>
      </c>
      <c r="M2933" t="n">
        <v>0.19</v>
      </c>
      <c r="N2933" t="n">
        <v>24.1</v>
      </c>
      <c r="O2933" t="s">
        <v>395</v>
      </c>
      <c r="P2933" t="n">
        <v>363</v>
      </c>
      <c r="Q2933" t="s">
        <v>411</v>
      </c>
      <c r="R2933" t="s">
        <v>255</v>
      </c>
      <c r="S2933" t="s">
        <v>251</v>
      </c>
      <c r="T2933" t="n">
        <v>5</v>
      </c>
    </row>
    <row r="2934" spans="1:20">
      <c r="A2934" s="1" t="n">
        <v>40268</v>
      </c>
      <c r="B2934" t="s">
        <v>345</v>
      </c>
      <c r="C2934" t="n">
        <v>19</v>
      </c>
      <c r="D2934" t="n">
        <v>25</v>
      </c>
      <c r="E2934" t="s">
        <v>143</v>
      </c>
      <c r="F2934" t="n">
        <v>3201</v>
      </c>
      <c r="G2934" t="s">
        <v>250</v>
      </c>
      <c r="H2934" t="s">
        <v>251</v>
      </c>
      <c r="I2934" t="n">
        <v>5</v>
      </c>
      <c r="J2934" t="n">
        <v>458</v>
      </c>
      <c r="K2934" t="s">
        <v>252</v>
      </c>
      <c r="L2934" t="n">
        <v>207</v>
      </c>
      <c r="M2934" t="n">
        <v>0.02</v>
      </c>
      <c r="N2934" t="n">
        <v>48.7</v>
      </c>
      <c r="O2934" t="s">
        <v>345</v>
      </c>
      <c r="P2934" t="n">
        <v>119</v>
      </c>
      <c r="Q2934" t="s">
        <v>413</v>
      </c>
      <c r="R2934" t="s">
        <v>321</v>
      </c>
      <c r="S2934" t="s">
        <v>322</v>
      </c>
      <c r="T2934" t="n">
        <v>5</v>
      </c>
    </row>
    <row r="2935" spans="1:20">
      <c r="A2935" s="1" t="n">
        <v>40268</v>
      </c>
      <c r="B2935" t="s">
        <v>345</v>
      </c>
      <c r="C2935" t="n">
        <v>20</v>
      </c>
      <c r="D2935" t="n">
        <v>25</v>
      </c>
      <c r="E2935" t="s">
        <v>143</v>
      </c>
      <c r="F2935" t="n">
        <v>3201</v>
      </c>
      <c r="G2935" t="s">
        <v>250</v>
      </c>
      <c r="H2935" t="s">
        <v>251</v>
      </c>
      <c r="I2935" t="n">
        <v>5</v>
      </c>
      <c r="J2935" t="n">
        <v>875</v>
      </c>
      <c r="K2935" t="s">
        <v>327</v>
      </c>
      <c r="L2935" t="n">
        <v>230</v>
      </c>
      <c r="M2935" t="n">
        <v>0.05</v>
      </c>
      <c r="N2935" t="n">
        <v>42.4</v>
      </c>
      <c r="O2935" t="s">
        <v>345</v>
      </c>
      <c r="P2935" t="n">
        <v>121</v>
      </c>
      <c r="Q2935" t="s">
        <v>251</v>
      </c>
      <c r="R2935" t="s">
        <v>255</v>
      </c>
      <c r="S2935" t="s">
        <v>251</v>
      </c>
      <c r="T2935" t="n">
        <v>5</v>
      </c>
    </row>
    <row r="2936" spans="1:20">
      <c r="A2936" s="1" t="n">
        <v>40268</v>
      </c>
      <c r="B2936" t="s">
        <v>345</v>
      </c>
      <c r="C2936" t="n">
        <v>21</v>
      </c>
      <c r="D2936" t="n">
        <v>25</v>
      </c>
      <c r="E2936" t="s">
        <v>143</v>
      </c>
      <c r="F2936" t="n">
        <v>3201</v>
      </c>
      <c r="G2936" t="s">
        <v>250</v>
      </c>
      <c r="H2936" t="s">
        <v>251</v>
      </c>
      <c r="I2936" t="n">
        <v>5</v>
      </c>
      <c r="J2936" t="n">
        <v>458</v>
      </c>
      <c r="K2936" t="s">
        <v>252</v>
      </c>
      <c r="L2936" t="n">
        <v>246</v>
      </c>
      <c r="M2936" t="n">
        <v>0.1</v>
      </c>
      <c r="N2936" t="n">
        <v>30.8</v>
      </c>
      <c r="O2936" t="s">
        <v>345</v>
      </c>
      <c r="P2936" t="n">
        <v>121</v>
      </c>
      <c r="Q2936" t="s">
        <v>251</v>
      </c>
      <c r="R2936" t="s">
        <v>255</v>
      </c>
      <c r="S2936" t="s">
        <v>251</v>
      </c>
      <c r="T2936" t="n">
        <v>5</v>
      </c>
    </row>
    <row r="2937" spans="1:20">
      <c r="A2937" s="1" t="n">
        <v>40268</v>
      </c>
      <c r="B2937" t="s">
        <v>345</v>
      </c>
      <c r="C2937" t="n">
        <v>22</v>
      </c>
      <c r="D2937" t="n">
        <v>25</v>
      </c>
      <c r="E2937" t="s">
        <v>143</v>
      </c>
      <c r="F2937" t="n">
        <v>3201</v>
      </c>
      <c r="G2937" t="s">
        <v>250</v>
      </c>
      <c r="H2937" t="s">
        <v>251</v>
      </c>
      <c r="I2937" t="n">
        <v>5</v>
      </c>
      <c r="J2937" t="n">
        <v>280</v>
      </c>
      <c r="K2937" t="s">
        <v>273</v>
      </c>
      <c r="L2937" t="n">
        <v>246</v>
      </c>
      <c r="M2937" t="n">
        <v>0.28</v>
      </c>
      <c r="N2937" t="n">
        <v>16.2</v>
      </c>
      <c r="O2937" t="s">
        <v>345</v>
      </c>
      <c r="P2937" t="n">
        <v>121</v>
      </c>
      <c r="Q2937" t="s">
        <v>251</v>
      </c>
      <c r="R2937" t="s">
        <v>255</v>
      </c>
      <c r="S2937" t="s">
        <v>251</v>
      </c>
      <c r="T2937" t="n">
        <v>5</v>
      </c>
    </row>
    <row r="2938" spans="1:20">
      <c r="A2938" s="1" t="n">
        <v>40268</v>
      </c>
      <c r="B2938" t="s">
        <v>345</v>
      </c>
      <c r="C2938" t="n">
        <v>23</v>
      </c>
      <c r="D2938" t="n">
        <v>25</v>
      </c>
      <c r="E2938" t="s">
        <v>143</v>
      </c>
      <c r="F2938" t="n">
        <v>3201</v>
      </c>
      <c r="G2938" t="s">
        <v>250</v>
      </c>
      <c r="H2938" t="s">
        <v>251</v>
      </c>
      <c r="I2938" t="n">
        <v>5</v>
      </c>
      <c r="J2938" t="n">
        <v>945</v>
      </c>
      <c r="K2938" t="s">
        <v>304</v>
      </c>
      <c r="L2938" t="n">
        <v>207</v>
      </c>
      <c r="M2938" t="n">
        <v>0.08</v>
      </c>
      <c r="N2938" t="n">
        <v>35.7</v>
      </c>
      <c r="O2938" t="s">
        <v>345</v>
      </c>
      <c r="P2938" t="n">
        <v>121</v>
      </c>
      <c r="Q2938" t="s">
        <v>251</v>
      </c>
      <c r="R2938" t="s">
        <v>255</v>
      </c>
      <c r="S2938" t="s">
        <v>251</v>
      </c>
      <c r="T2938" t="n">
        <v>5</v>
      </c>
    </row>
    <row r="2939" spans="1:20">
      <c r="A2939" s="1" t="n">
        <v>40268</v>
      </c>
      <c r="B2939" t="s">
        <v>345</v>
      </c>
      <c r="C2939" t="n">
        <v>24</v>
      </c>
      <c r="D2939" t="n">
        <v>25</v>
      </c>
      <c r="E2939" t="s">
        <v>143</v>
      </c>
      <c r="F2939" t="n">
        <v>3201</v>
      </c>
      <c r="G2939" t="s">
        <v>250</v>
      </c>
      <c r="H2939" t="s">
        <v>251</v>
      </c>
      <c r="I2939" t="n">
        <v>5</v>
      </c>
      <c r="J2939" t="n">
        <v>458</v>
      </c>
      <c r="K2939" t="s">
        <v>252</v>
      </c>
      <c r="L2939" t="n">
        <v>184</v>
      </c>
      <c r="M2939" t="n">
        <v>0.09</v>
      </c>
      <c r="N2939" t="n">
        <v>32.4</v>
      </c>
      <c r="O2939" t="s">
        <v>345</v>
      </c>
      <c r="P2939" t="n">
        <v>121</v>
      </c>
      <c r="Q2939" t="s">
        <v>251</v>
      </c>
      <c r="R2939" t="s">
        <v>255</v>
      </c>
      <c r="S2939" t="s">
        <v>251</v>
      </c>
      <c r="T2939" t="n">
        <v>5</v>
      </c>
    </row>
    <row r="2940" spans="1:20">
      <c r="A2940" s="1" t="n">
        <v>40268</v>
      </c>
      <c r="B2940" t="s">
        <v>400</v>
      </c>
      <c r="C2940" t="n">
        <v>1</v>
      </c>
      <c r="D2940" t="n">
        <v>251</v>
      </c>
      <c r="E2940" t="s">
        <v>409</v>
      </c>
      <c r="F2940" t="n">
        <v>3202</v>
      </c>
      <c r="G2940" t="s">
        <v>297</v>
      </c>
      <c r="H2940" t="s">
        <v>251</v>
      </c>
      <c r="I2940" t="n">
        <v>5</v>
      </c>
      <c r="J2940" t="n">
        <v>515</v>
      </c>
      <c r="K2940" t="s">
        <v>361</v>
      </c>
      <c r="L2940" t="n">
        <v>20</v>
      </c>
      <c r="M2940" t="n">
        <v>0</v>
      </c>
      <c r="N2940" t="n">
        <v>0</v>
      </c>
      <c r="S2940" t="s">
        <v>405</v>
      </c>
      <c r="T2940" t="s">
        <v>405</v>
      </c>
    </row>
    <row r="2941" spans="1:20">
      <c r="A2941" s="1" t="n">
        <v>40268</v>
      </c>
      <c r="B2941" t="s">
        <v>400</v>
      </c>
      <c r="C2941" t="n">
        <v>2</v>
      </c>
      <c r="D2941" t="n">
        <v>251</v>
      </c>
      <c r="E2941" t="s">
        <v>409</v>
      </c>
      <c r="F2941" t="n">
        <v>3203</v>
      </c>
      <c r="G2941" t="s">
        <v>366</v>
      </c>
      <c r="H2941" t="s">
        <v>251</v>
      </c>
      <c r="I2941" t="n">
        <v>5</v>
      </c>
      <c r="J2941" t="n">
        <v>515</v>
      </c>
      <c r="K2941" t="s">
        <v>361</v>
      </c>
      <c r="L2941" t="n">
        <v>14</v>
      </c>
      <c r="M2941" t="n">
        <v>0</v>
      </c>
      <c r="N2941" t="n">
        <v>0</v>
      </c>
      <c r="S2941" t="s">
        <v>405</v>
      </c>
      <c r="T2941" t="s">
        <v>405</v>
      </c>
    </row>
    <row r="2942" spans="1:20">
      <c r="A2942" s="1" t="n">
        <v>40268</v>
      </c>
      <c r="B2942" t="s">
        <v>400</v>
      </c>
      <c r="C2942" t="n">
        <v>3</v>
      </c>
      <c r="D2942" t="n">
        <v>251</v>
      </c>
      <c r="E2942" t="s">
        <v>409</v>
      </c>
      <c r="F2942" t="n">
        <v>3204</v>
      </c>
      <c r="G2942" t="s">
        <v>367</v>
      </c>
      <c r="H2942" t="s">
        <v>251</v>
      </c>
      <c r="I2942" t="n">
        <v>5</v>
      </c>
      <c r="J2942" t="n">
        <v>515</v>
      </c>
      <c r="K2942" t="s">
        <v>361</v>
      </c>
      <c r="L2942" t="n">
        <v>11</v>
      </c>
      <c r="M2942" t="n">
        <v>0</v>
      </c>
      <c r="N2942" t="n">
        <v>0</v>
      </c>
      <c r="S2942" t="s">
        <v>405</v>
      </c>
      <c r="T2942" t="s">
        <v>405</v>
      </c>
    </row>
    <row r="2943" spans="1:20">
      <c r="A2943" s="1" t="n">
        <v>40268</v>
      </c>
      <c r="B2943" t="s">
        <v>395</v>
      </c>
      <c r="C2943" t="n">
        <v>8</v>
      </c>
      <c r="D2943" t="n">
        <v>25</v>
      </c>
      <c r="E2943" t="s">
        <v>143</v>
      </c>
      <c r="F2943" t="n">
        <v>3201</v>
      </c>
      <c r="G2943" t="s">
        <v>250</v>
      </c>
      <c r="H2943" t="s">
        <v>251</v>
      </c>
      <c r="I2943" t="n">
        <v>5</v>
      </c>
      <c r="J2943" t="n">
        <v>805</v>
      </c>
      <c r="K2943" t="s">
        <v>317</v>
      </c>
      <c r="L2943" t="n">
        <v>716</v>
      </c>
      <c r="M2943" t="n">
        <v>0.23</v>
      </c>
      <c r="N2943" t="n">
        <v>37.9</v>
      </c>
      <c r="O2943" t="s">
        <v>395</v>
      </c>
      <c r="P2943" t="n">
        <v>363</v>
      </c>
      <c r="Q2943" t="s">
        <v>411</v>
      </c>
      <c r="R2943" t="s">
        <v>255</v>
      </c>
      <c r="S2943" t="s">
        <v>251</v>
      </c>
      <c r="T2943" t="n">
        <v>5</v>
      </c>
    </row>
    <row r="2944" spans="1:20">
      <c r="A2944" s="1" t="n">
        <v>40268</v>
      </c>
      <c r="B2944" t="s">
        <v>395</v>
      </c>
      <c r="C2944" t="n">
        <v>10</v>
      </c>
      <c r="D2944" t="n">
        <v>25</v>
      </c>
      <c r="E2944" t="s">
        <v>143</v>
      </c>
      <c r="F2944" t="n">
        <v>3201</v>
      </c>
      <c r="G2944" t="s">
        <v>250</v>
      </c>
      <c r="H2944" t="s">
        <v>251</v>
      </c>
      <c r="I2944" t="n">
        <v>5</v>
      </c>
      <c r="J2944" t="n">
        <v>160</v>
      </c>
      <c r="K2944" t="s">
        <v>280</v>
      </c>
      <c r="L2944" t="n">
        <v>571</v>
      </c>
      <c r="M2944" t="n">
        <v>0.3</v>
      </c>
      <c r="N2944" t="n">
        <v>18</v>
      </c>
      <c r="O2944" t="s">
        <v>395</v>
      </c>
      <c r="P2944" t="n">
        <v>363</v>
      </c>
      <c r="Q2944" t="s">
        <v>411</v>
      </c>
      <c r="R2944" t="s">
        <v>255</v>
      </c>
      <c r="S2944" t="s">
        <v>251</v>
      </c>
      <c r="T2944" t="n">
        <v>5</v>
      </c>
    </row>
    <row r="2945" spans="1:20">
      <c r="A2945" s="1" t="n">
        <v>40298</v>
      </c>
      <c r="B2945" t="s">
        <v>345</v>
      </c>
      <c r="C2945" t="n">
        <v>20</v>
      </c>
      <c r="D2945" t="n">
        <v>25</v>
      </c>
      <c r="E2945" t="s">
        <v>143</v>
      </c>
      <c r="F2945" t="n">
        <v>3201</v>
      </c>
      <c r="G2945" t="s">
        <v>250</v>
      </c>
      <c r="H2945" t="s">
        <v>251</v>
      </c>
      <c r="I2945" t="n">
        <v>5</v>
      </c>
      <c r="J2945" t="n">
        <v>458</v>
      </c>
      <c r="K2945" t="s">
        <v>252</v>
      </c>
      <c r="L2945" t="n">
        <v>208</v>
      </c>
      <c r="M2945" t="n">
        <v>0.02</v>
      </c>
      <c r="N2945" t="n">
        <v>50.4</v>
      </c>
      <c r="O2945" t="s">
        <v>345</v>
      </c>
      <c r="P2945" t="n">
        <v>121</v>
      </c>
      <c r="Q2945" t="s">
        <v>251</v>
      </c>
      <c r="R2945" t="s">
        <v>255</v>
      </c>
      <c r="S2945" t="s">
        <v>251</v>
      </c>
      <c r="T2945" t="n">
        <v>5</v>
      </c>
    </row>
    <row r="2946" spans="1:20">
      <c r="A2946" s="1" t="n">
        <v>40298</v>
      </c>
      <c r="B2946" t="s">
        <v>345</v>
      </c>
      <c r="C2946" t="n">
        <v>21</v>
      </c>
      <c r="D2946" t="n">
        <v>25</v>
      </c>
      <c r="E2946" t="s">
        <v>143</v>
      </c>
      <c r="F2946" t="n">
        <v>3201</v>
      </c>
      <c r="G2946" t="s">
        <v>250</v>
      </c>
      <c r="H2946" t="s">
        <v>251</v>
      </c>
      <c r="I2946" t="n">
        <v>5</v>
      </c>
      <c r="J2946" t="n">
        <v>875</v>
      </c>
      <c r="K2946" t="s">
        <v>327</v>
      </c>
      <c r="L2946" t="n">
        <v>236</v>
      </c>
      <c r="M2946" t="n">
        <v>0.05</v>
      </c>
      <c r="N2946" t="n">
        <v>42.5</v>
      </c>
      <c r="O2946" t="s">
        <v>345</v>
      </c>
      <c r="P2946" t="n">
        <v>121</v>
      </c>
      <c r="Q2946" t="s">
        <v>251</v>
      </c>
      <c r="R2946" t="s">
        <v>255</v>
      </c>
      <c r="S2946" t="s">
        <v>251</v>
      </c>
      <c r="T2946" t="n">
        <v>5</v>
      </c>
    </row>
    <row r="2947" spans="1:20">
      <c r="A2947" s="1" t="n">
        <v>40298</v>
      </c>
      <c r="B2947" t="s">
        <v>345</v>
      </c>
      <c r="C2947" t="n">
        <v>22</v>
      </c>
      <c r="D2947" t="n">
        <v>25</v>
      </c>
      <c r="E2947" t="s">
        <v>143</v>
      </c>
      <c r="F2947" t="n">
        <v>3201</v>
      </c>
      <c r="G2947" t="s">
        <v>250</v>
      </c>
      <c r="H2947" t="s">
        <v>251</v>
      </c>
      <c r="I2947" t="n">
        <v>5</v>
      </c>
      <c r="J2947" t="n">
        <v>458</v>
      </c>
      <c r="K2947" t="s">
        <v>252</v>
      </c>
      <c r="L2947" t="n">
        <v>216</v>
      </c>
      <c r="M2947" t="n">
        <v>1</v>
      </c>
      <c r="N2947" t="n">
        <v>32.9</v>
      </c>
      <c r="O2947" t="s">
        <v>345</v>
      </c>
      <c r="P2947" t="n">
        <v>121</v>
      </c>
      <c r="Q2947" t="s">
        <v>251</v>
      </c>
      <c r="R2947" t="s">
        <v>255</v>
      </c>
      <c r="S2947" t="s">
        <v>251</v>
      </c>
      <c r="T2947" t="n">
        <v>5</v>
      </c>
    </row>
    <row r="2948" spans="1:20">
      <c r="A2948" s="1" t="n">
        <v>40298</v>
      </c>
      <c r="B2948" t="s">
        <v>345</v>
      </c>
      <c r="C2948" t="n">
        <v>23</v>
      </c>
      <c r="D2948" t="n">
        <v>25</v>
      </c>
      <c r="E2948" t="s">
        <v>143</v>
      </c>
      <c r="F2948" t="n">
        <v>3201</v>
      </c>
      <c r="G2948" t="s">
        <v>250</v>
      </c>
      <c r="H2948" t="s">
        <v>251</v>
      </c>
      <c r="I2948" t="n">
        <v>5</v>
      </c>
      <c r="J2948" t="n">
        <v>458</v>
      </c>
      <c r="K2948" t="s">
        <v>252</v>
      </c>
      <c r="L2948" t="n">
        <v>201</v>
      </c>
      <c r="M2948" t="n">
        <v>0.09</v>
      </c>
      <c r="N2948" t="n">
        <v>33.9</v>
      </c>
      <c r="O2948" t="s">
        <v>345</v>
      </c>
      <c r="P2948" t="n">
        <v>121</v>
      </c>
      <c r="Q2948" t="s">
        <v>251</v>
      </c>
      <c r="R2948" t="s">
        <v>255</v>
      </c>
      <c r="S2948" t="s">
        <v>251</v>
      </c>
      <c r="T2948" t="n">
        <v>5</v>
      </c>
    </row>
    <row r="2949" spans="1:20">
      <c r="A2949" s="1" t="n">
        <v>40298</v>
      </c>
      <c r="B2949" t="s">
        <v>345</v>
      </c>
      <c r="C2949" t="n">
        <v>24</v>
      </c>
      <c r="D2949" t="n">
        <v>25</v>
      </c>
      <c r="E2949" t="s">
        <v>143</v>
      </c>
      <c r="F2949" t="n">
        <v>3201</v>
      </c>
      <c r="G2949" t="s">
        <v>250</v>
      </c>
      <c r="H2949" t="s">
        <v>251</v>
      </c>
      <c r="I2949" t="n">
        <v>5</v>
      </c>
      <c r="J2949" t="n">
        <v>945</v>
      </c>
      <c r="K2949" t="s">
        <v>304</v>
      </c>
      <c r="L2949" t="n">
        <v>190</v>
      </c>
      <c r="M2949" t="n">
        <v>0.04</v>
      </c>
      <c r="N2949" t="n">
        <v>35.4</v>
      </c>
      <c r="O2949" t="s">
        <v>345</v>
      </c>
      <c r="P2949" t="n">
        <v>121</v>
      </c>
      <c r="Q2949" t="s">
        <v>251</v>
      </c>
      <c r="R2949" t="s">
        <v>255</v>
      </c>
      <c r="S2949" t="s">
        <v>251</v>
      </c>
      <c r="T2949" t="n">
        <v>5</v>
      </c>
    </row>
    <row r="2950" spans="1:20">
      <c r="A2950" s="1" t="n">
        <v>40298</v>
      </c>
      <c r="B2950" t="s">
        <v>345</v>
      </c>
      <c r="C2950" t="n">
        <v>25</v>
      </c>
      <c r="D2950" t="n">
        <v>25</v>
      </c>
      <c r="E2950" t="s">
        <v>143</v>
      </c>
      <c r="F2950" t="n">
        <v>3201</v>
      </c>
      <c r="G2950" t="s">
        <v>250</v>
      </c>
      <c r="H2950" t="s">
        <v>251</v>
      </c>
      <c r="I2950" t="n">
        <v>5</v>
      </c>
      <c r="J2950" t="n">
        <v>458</v>
      </c>
      <c r="K2950" t="s">
        <v>252</v>
      </c>
      <c r="L2950" t="n">
        <v>226</v>
      </c>
      <c r="M2950" t="n">
        <v>0.1</v>
      </c>
      <c r="N2950" t="n">
        <v>31.8</v>
      </c>
      <c r="O2950" t="s">
        <v>345</v>
      </c>
      <c r="P2950" t="n">
        <v>121</v>
      </c>
      <c r="Q2950" t="s">
        <v>251</v>
      </c>
      <c r="R2950" t="s">
        <v>255</v>
      </c>
      <c r="S2950" t="s">
        <v>251</v>
      </c>
      <c r="T2950" t="n">
        <v>5</v>
      </c>
    </row>
    <row r="2951" spans="1:20">
      <c r="A2951" s="1" t="n">
        <v>40298</v>
      </c>
      <c r="B2951" t="s">
        <v>400</v>
      </c>
      <c r="C2951" t="n">
        <v>1</v>
      </c>
      <c r="D2951" t="n">
        <v>251</v>
      </c>
      <c r="E2951" t="s">
        <v>409</v>
      </c>
      <c r="F2951" t="n">
        <v>3202</v>
      </c>
      <c r="G2951" t="s">
        <v>297</v>
      </c>
      <c r="H2951" t="s">
        <v>251</v>
      </c>
      <c r="I2951" t="n">
        <v>5</v>
      </c>
      <c r="J2951" t="n">
        <v>887</v>
      </c>
      <c r="K2951" t="s">
        <v>294</v>
      </c>
      <c r="L2951" t="n">
        <v>26</v>
      </c>
      <c r="M2951" t="n">
        <v>0</v>
      </c>
      <c r="N2951" t="n">
        <v>0</v>
      </c>
      <c r="S2951" t="s">
        <v>405</v>
      </c>
      <c r="T2951" t="s">
        <v>405</v>
      </c>
    </row>
    <row r="2952" spans="1:20">
      <c r="A2952" s="1" t="n">
        <v>40298</v>
      </c>
      <c r="B2952" t="s">
        <v>400</v>
      </c>
      <c r="C2952" t="n">
        <v>2</v>
      </c>
      <c r="D2952" t="n">
        <v>251</v>
      </c>
      <c r="E2952" t="s">
        <v>409</v>
      </c>
      <c r="F2952" t="n">
        <v>3203</v>
      </c>
      <c r="G2952" t="s">
        <v>366</v>
      </c>
      <c r="H2952" t="s">
        <v>251</v>
      </c>
      <c r="I2952" t="n">
        <v>5</v>
      </c>
      <c r="J2952" t="n">
        <v>887</v>
      </c>
      <c r="K2952" t="s">
        <v>294</v>
      </c>
      <c r="L2952" t="n">
        <v>18</v>
      </c>
      <c r="M2952" t="n">
        <v>0</v>
      </c>
      <c r="N2952" t="n">
        <v>0</v>
      </c>
      <c r="S2952" t="s">
        <v>405</v>
      </c>
      <c r="T2952" t="s">
        <v>405</v>
      </c>
    </row>
    <row r="2953" spans="1:20">
      <c r="A2953" s="1" t="n">
        <v>40298</v>
      </c>
      <c r="B2953" t="s">
        <v>400</v>
      </c>
      <c r="C2953" t="n">
        <v>3</v>
      </c>
      <c r="D2953" t="n">
        <v>251</v>
      </c>
      <c r="E2953" t="s">
        <v>409</v>
      </c>
      <c r="F2953" t="n">
        <v>3204</v>
      </c>
      <c r="G2953" t="s">
        <v>367</v>
      </c>
      <c r="H2953" t="s">
        <v>251</v>
      </c>
      <c r="I2953" t="n">
        <v>5</v>
      </c>
      <c r="J2953" t="n">
        <v>887</v>
      </c>
      <c r="K2953" t="s">
        <v>294</v>
      </c>
      <c r="L2953" t="n">
        <v>11</v>
      </c>
      <c r="M2953" t="n">
        <v>0</v>
      </c>
      <c r="N2953" t="n">
        <v>0</v>
      </c>
      <c r="S2953" t="s">
        <v>405</v>
      </c>
      <c r="T2953" t="s">
        <v>405</v>
      </c>
    </row>
    <row r="2954" spans="1:20">
      <c r="A2954" s="1" t="n">
        <v>40298</v>
      </c>
      <c r="B2954" t="s">
        <v>395</v>
      </c>
      <c r="C2954" t="n">
        <v>13</v>
      </c>
      <c r="D2954" t="n">
        <v>25</v>
      </c>
      <c r="E2954" t="s">
        <v>143</v>
      </c>
      <c r="F2954" t="n">
        <v>3201</v>
      </c>
      <c r="G2954" t="s">
        <v>250</v>
      </c>
      <c r="H2954" t="s">
        <v>251</v>
      </c>
      <c r="I2954" t="n">
        <v>5</v>
      </c>
      <c r="J2954" t="n">
        <v>785</v>
      </c>
      <c r="K2954" t="s">
        <v>281</v>
      </c>
      <c r="L2954" t="n">
        <v>1035</v>
      </c>
      <c r="M2954" t="n">
        <v>0.06</v>
      </c>
      <c r="N2954" t="n">
        <v>34</v>
      </c>
      <c r="O2954" t="s">
        <v>395</v>
      </c>
      <c r="P2954" t="n">
        <v>363</v>
      </c>
      <c r="Q2954" t="s">
        <v>411</v>
      </c>
      <c r="R2954" t="s">
        <v>255</v>
      </c>
      <c r="S2954" t="s">
        <v>251</v>
      </c>
      <c r="T2954" t="n">
        <v>5</v>
      </c>
    </row>
    <row r="2955" spans="1:20">
      <c r="A2955" s="1" t="n">
        <v>40298</v>
      </c>
      <c r="B2955" t="s">
        <v>395</v>
      </c>
      <c r="C2955" t="n">
        <v>15</v>
      </c>
      <c r="D2955" t="n">
        <v>25</v>
      </c>
      <c r="E2955" t="s">
        <v>143</v>
      </c>
      <c r="F2955" t="n">
        <v>3201</v>
      </c>
      <c r="G2955" t="s">
        <v>250</v>
      </c>
      <c r="H2955" t="s">
        <v>251</v>
      </c>
      <c r="I2955" t="n">
        <v>5</v>
      </c>
      <c r="J2955" t="n">
        <v>805</v>
      </c>
      <c r="K2955" t="s">
        <v>317</v>
      </c>
      <c r="L2955" t="n">
        <v>1002</v>
      </c>
      <c r="M2955" t="n">
        <v>0.6</v>
      </c>
      <c r="N2955" t="n">
        <v>34</v>
      </c>
      <c r="O2955" t="s">
        <v>395</v>
      </c>
      <c r="P2955" t="n">
        <v>363</v>
      </c>
      <c r="Q2955" t="s">
        <v>411</v>
      </c>
      <c r="R2955" t="s">
        <v>255</v>
      </c>
      <c r="S2955" t="s">
        <v>251</v>
      </c>
      <c r="T2955" t="n">
        <v>5</v>
      </c>
    </row>
    <row r="2956" spans="1:20">
      <c r="A2956" s="1" t="n">
        <v>40329</v>
      </c>
      <c r="B2956" t="s">
        <v>345</v>
      </c>
      <c r="C2956" t="n">
        <v>23</v>
      </c>
      <c r="D2956" t="n">
        <v>25</v>
      </c>
      <c r="E2956" t="s">
        <v>143</v>
      </c>
      <c r="F2956" t="n">
        <v>3201</v>
      </c>
      <c r="G2956" t="s">
        <v>250</v>
      </c>
      <c r="H2956" t="s">
        <v>251</v>
      </c>
      <c r="I2956" t="n">
        <v>5</v>
      </c>
      <c r="J2956" t="n">
        <v>458</v>
      </c>
      <c r="K2956" t="s">
        <v>252</v>
      </c>
      <c r="L2956" t="n">
        <v>188</v>
      </c>
      <c r="M2956" t="n">
        <v>0.02</v>
      </c>
      <c r="N2956" t="n">
        <v>52.4</v>
      </c>
      <c r="O2956" t="s">
        <v>345</v>
      </c>
      <c r="P2956" t="n">
        <v>121</v>
      </c>
      <c r="Q2956" t="s">
        <v>251</v>
      </c>
      <c r="R2956" t="s">
        <v>255</v>
      </c>
      <c r="S2956" t="s">
        <v>251</v>
      </c>
      <c r="T2956" t="n">
        <v>5</v>
      </c>
    </row>
    <row r="2957" spans="1:20">
      <c r="A2957" s="1" t="n">
        <v>40329</v>
      </c>
      <c r="B2957" t="s">
        <v>345</v>
      </c>
      <c r="C2957" t="n">
        <v>24</v>
      </c>
      <c r="D2957" t="n">
        <v>25</v>
      </c>
      <c r="E2957" t="s">
        <v>143</v>
      </c>
      <c r="F2957" t="n">
        <v>3201</v>
      </c>
      <c r="G2957" t="s">
        <v>250</v>
      </c>
      <c r="H2957" t="s">
        <v>251</v>
      </c>
      <c r="I2957" t="n">
        <v>5</v>
      </c>
      <c r="J2957" t="n">
        <v>458</v>
      </c>
      <c r="K2957" t="s">
        <v>252</v>
      </c>
      <c r="L2957" t="n">
        <v>250</v>
      </c>
      <c r="M2957" t="n">
        <v>0.09</v>
      </c>
      <c r="N2957" t="n">
        <v>34</v>
      </c>
      <c r="O2957" t="s">
        <v>345</v>
      </c>
      <c r="P2957" t="n">
        <v>121</v>
      </c>
      <c r="Q2957" t="s">
        <v>251</v>
      </c>
      <c r="R2957" t="s">
        <v>255</v>
      </c>
      <c r="S2957" t="s">
        <v>251</v>
      </c>
      <c r="T2957" t="n">
        <v>5</v>
      </c>
    </row>
    <row r="2958" spans="1:20">
      <c r="A2958" s="1" t="n">
        <v>40329</v>
      </c>
      <c r="B2958" t="s">
        <v>345</v>
      </c>
      <c r="C2958" t="n">
        <v>25</v>
      </c>
      <c r="D2958" t="n">
        <v>25</v>
      </c>
      <c r="E2958" t="s">
        <v>143</v>
      </c>
      <c r="F2958" t="n">
        <v>3201</v>
      </c>
      <c r="G2958" t="s">
        <v>250</v>
      </c>
      <c r="H2958" t="s">
        <v>251</v>
      </c>
      <c r="I2958" t="n">
        <v>5</v>
      </c>
      <c r="J2958" t="n">
        <v>945</v>
      </c>
      <c r="K2958" t="s">
        <v>304</v>
      </c>
      <c r="L2958" t="n">
        <v>188</v>
      </c>
      <c r="M2958" t="n">
        <v>0.04</v>
      </c>
      <c r="N2958" t="n">
        <v>41.2</v>
      </c>
      <c r="O2958" t="s">
        <v>345</v>
      </c>
      <c r="P2958" t="n">
        <v>121</v>
      </c>
      <c r="Q2958" t="s">
        <v>251</v>
      </c>
      <c r="R2958" t="s">
        <v>255</v>
      </c>
      <c r="S2958" t="s">
        <v>251</v>
      </c>
      <c r="T2958" t="n">
        <v>5</v>
      </c>
    </row>
    <row r="2959" spans="1:20">
      <c r="A2959" s="1" t="n">
        <v>40329</v>
      </c>
      <c r="B2959" t="s">
        <v>345</v>
      </c>
      <c r="C2959" t="n">
        <v>26</v>
      </c>
      <c r="D2959" t="n">
        <v>25</v>
      </c>
      <c r="E2959" t="s">
        <v>143</v>
      </c>
      <c r="F2959" t="n">
        <v>3201</v>
      </c>
      <c r="G2959" t="s">
        <v>250</v>
      </c>
      <c r="H2959" t="s">
        <v>251</v>
      </c>
      <c r="I2959" t="n">
        <v>5</v>
      </c>
      <c r="J2959" t="n">
        <v>875</v>
      </c>
      <c r="K2959" t="s">
        <v>327</v>
      </c>
      <c r="L2959" t="n">
        <v>248</v>
      </c>
      <c r="M2959" t="n">
        <v>0.05</v>
      </c>
      <c r="N2959" t="n">
        <v>43.1</v>
      </c>
      <c r="O2959" t="s">
        <v>345</v>
      </c>
      <c r="P2959" t="n">
        <v>121</v>
      </c>
      <c r="Q2959" t="s">
        <v>251</v>
      </c>
      <c r="R2959" t="s">
        <v>255</v>
      </c>
      <c r="S2959" t="s">
        <v>251</v>
      </c>
      <c r="T2959" t="n">
        <v>5</v>
      </c>
    </row>
    <row r="2960" spans="1:20">
      <c r="A2960" s="1" t="n">
        <v>40329</v>
      </c>
      <c r="B2960" t="s">
        <v>345</v>
      </c>
      <c r="C2960" t="n">
        <v>27</v>
      </c>
      <c r="D2960" t="n">
        <v>25</v>
      </c>
      <c r="E2960" t="s">
        <v>143</v>
      </c>
      <c r="F2960" t="n">
        <v>3201</v>
      </c>
      <c r="G2960" t="s">
        <v>250</v>
      </c>
      <c r="H2960" t="s">
        <v>251</v>
      </c>
      <c r="I2960" t="n">
        <v>5</v>
      </c>
      <c r="J2960" t="n">
        <v>875</v>
      </c>
      <c r="K2960" t="s">
        <v>327</v>
      </c>
      <c r="L2960" t="n">
        <v>238</v>
      </c>
      <c r="M2960" t="n">
        <v>0.05</v>
      </c>
      <c r="N2960" t="n">
        <v>42.9</v>
      </c>
      <c r="O2960" t="s">
        <v>345</v>
      </c>
      <c r="P2960" t="n">
        <v>121</v>
      </c>
      <c r="Q2960" t="s">
        <v>251</v>
      </c>
      <c r="R2960" t="s">
        <v>255</v>
      </c>
      <c r="S2960" t="s">
        <v>251</v>
      </c>
      <c r="T2960" t="n">
        <v>5</v>
      </c>
    </row>
    <row r="2961" spans="1:20">
      <c r="A2961" s="1" t="n">
        <v>40329</v>
      </c>
      <c r="B2961" t="s">
        <v>345</v>
      </c>
      <c r="C2961" t="n">
        <v>28</v>
      </c>
      <c r="D2961" t="n">
        <v>25</v>
      </c>
      <c r="E2961" t="s">
        <v>143</v>
      </c>
      <c r="F2961" t="n">
        <v>3201</v>
      </c>
      <c r="G2961" t="s">
        <v>250</v>
      </c>
      <c r="H2961" t="s">
        <v>251</v>
      </c>
      <c r="I2961" t="n">
        <v>5</v>
      </c>
      <c r="J2961" t="n">
        <v>458</v>
      </c>
      <c r="K2961" t="s">
        <v>252</v>
      </c>
      <c r="L2961" t="n">
        <v>402</v>
      </c>
      <c r="M2961" t="n">
        <v>0.09</v>
      </c>
      <c r="N2961" t="n">
        <v>33.9</v>
      </c>
      <c r="O2961" t="s">
        <v>345</v>
      </c>
      <c r="P2961" t="n">
        <v>121</v>
      </c>
      <c r="Q2961" t="s">
        <v>251</v>
      </c>
      <c r="R2961" t="s">
        <v>255</v>
      </c>
      <c r="S2961" t="s">
        <v>251</v>
      </c>
      <c r="T2961" t="n">
        <v>5</v>
      </c>
    </row>
    <row r="2962" spans="1:20">
      <c r="A2962" s="1" t="n">
        <v>40329</v>
      </c>
      <c r="B2962" t="s">
        <v>345</v>
      </c>
      <c r="C2962" t="n">
        <v>29</v>
      </c>
      <c r="D2962" t="n">
        <v>25</v>
      </c>
      <c r="E2962" t="s">
        <v>143</v>
      </c>
      <c r="F2962" t="n">
        <v>3201</v>
      </c>
      <c r="G2962" t="s">
        <v>250</v>
      </c>
      <c r="H2962" t="s">
        <v>251</v>
      </c>
      <c r="I2962" t="n">
        <v>5</v>
      </c>
      <c r="J2962" t="n">
        <v>280</v>
      </c>
      <c r="K2962" t="s">
        <v>273</v>
      </c>
      <c r="L2962" t="n">
        <v>246</v>
      </c>
      <c r="M2962" t="n">
        <v>0.28</v>
      </c>
      <c r="N2962" t="n">
        <v>16.2</v>
      </c>
      <c r="O2962" t="s">
        <v>345</v>
      </c>
      <c r="P2962" t="n">
        <v>121</v>
      </c>
      <c r="Q2962" t="s">
        <v>251</v>
      </c>
      <c r="R2962" t="s">
        <v>255</v>
      </c>
      <c r="S2962" t="s">
        <v>251</v>
      </c>
      <c r="T2962" t="n">
        <v>5</v>
      </c>
    </row>
    <row r="2963" spans="1:20">
      <c r="A2963" s="1" t="n">
        <v>40329</v>
      </c>
      <c r="B2963" t="s">
        <v>345</v>
      </c>
      <c r="C2963" t="n">
        <v>30</v>
      </c>
      <c r="D2963" t="n">
        <v>25</v>
      </c>
      <c r="E2963" t="s">
        <v>143</v>
      </c>
      <c r="F2963" t="n">
        <v>3201</v>
      </c>
      <c r="G2963" t="s">
        <v>250</v>
      </c>
      <c r="H2963" t="s">
        <v>251</v>
      </c>
      <c r="I2963" t="n">
        <v>5</v>
      </c>
      <c r="J2963" t="n">
        <v>945</v>
      </c>
      <c r="K2963" t="s">
        <v>304</v>
      </c>
      <c r="L2963" t="n">
        <v>219</v>
      </c>
      <c r="M2963" t="n">
        <v>0.04</v>
      </c>
      <c r="N2963" t="n">
        <v>41.4</v>
      </c>
      <c r="O2963" t="s">
        <v>345</v>
      </c>
      <c r="P2963" t="n">
        <v>121</v>
      </c>
      <c r="Q2963" t="s">
        <v>251</v>
      </c>
      <c r="R2963" t="s">
        <v>255</v>
      </c>
      <c r="S2963" t="s">
        <v>251</v>
      </c>
      <c r="T2963" t="n">
        <v>5</v>
      </c>
    </row>
    <row r="2964" spans="1:20">
      <c r="A2964" s="1" t="n">
        <v>40329</v>
      </c>
      <c r="B2964" t="s">
        <v>348</v>
      </c>
      <c r="C2964" t="n">
        <v>1</v>
      </c>
      <c r="D2964" t="n">
        <v>215</v>
      </c>
      <c r="E2964" t="s">
        <v>408</v>
      </c>
      <c r="F2964" t="n">
        <v>3201</v>
      </c>
      <c r="G2964" t="s">
        <v>250</v>
      </c>
      <c r="H2964" t="s">
        <v>251</v>
      </c>
      <c r="I2964" t="n">
        <v>5</v>
      </c>
      <c r="J2964" t="n">
        <v>515</v>
      </c>
      <c r="K2964" t="s">
        <v>361</v>
      </c>
      <c r="L2964" t="n">
        <v>325</v>
      </c>
      <c r="M2964" t="n">
        <v>0</v>
      </c>
      <c r="N2964" t="n">
        <v>0</v>
      </c>
      <c r="S2964" t="s">
        <v>405</v>
      </c>
      <c r="T2964" t="s">
        <v>405</v>
      </c>
    </row>
    <row r="2965" spans="1:20">
      <c r="A2965" s="1" t="n">
        <v>40329</v>
      </c>
      <c r="B2965" t="s">
        <v>348</v>
      </c>
      <c r="C2965" t="n">
        <v>2</v>
      </c>
      <c r="D2965" t="n">
        <v>215</v>
      </c>
      <c r="E2965" t="s">
        <v>408</v>
      </c>
      <c r="F2965" t="n">
        <v>3201</v>
      </c>
      <c r="G2965" t="s">
        <v>250</v>
      </c>
      <c r="H2965" t="s">
        <v>251</v>
      </c>
      <c r="I2965" t="n">
        <v>5</v>
      </c>
      <c r="J2965" t="n">
        <v>515</v>
      </c>
      <c r="K2965" t="s">
        <v>361</v>
      </c>
      <c r="L2965" t="n">
        <v>302</v>
      </c>
      <c r="M2965" t="n">
        <v>0</v>
      </c>
      <c r="N2965" t="n">
        <v>0</v>
      </c>
      <c r="S2965" t="s">
        <v>405</v>
      </c>
      <c r="T2965" t="s">
        <v>405</v>
      </c>
    </row>
    <row r="2966" spans="1:20">
      <c r="A2966" s="1" t="n">
        <v>40329</v>
      </c>
      <c r="B2966" t="s">
        <v>395</v>
      </c>
      <c r="C2966" t="n">
        <v>6</v>
      </c>
      <c r="D2966" t="n">
        <v>25</v>
      </c>
      <c r="E2966" t="s">
        <v>143</v>
      </c>
      <c r="F2966" t="n">
        <v>3201</v>
      </c>
      <c r="G2966" t="s">
        <v>250</v>
      </c>
      <c r="H2966" t="s">
        <v>251</v>
      </c>
      <c r="I2966" t="n">
        <v>5</v>
      </c>
      <c r="J2966" t="n">
        <v>458</v>
      </c>
      <c r="K2966" t="s">
        <v>252</v>
      </c>
      <c r="L2966" t="n">
        <v>600</v>
      </c>
      <c r="M2966" t="n">
        <v>0.02</v>
      </c>
      <c r="N2966" t="n">
        <v>21.1</v>
      </c>
      <c r="O2966" t="s">
        <v>395</v>
      </c>
      <c r="P2966" t="n">
        <v>363</v>
      </c>
      <c r="Q2966" t="s">
        <v>411</v>
      </c>
      <c r="R2966" t="s">
        <v>255</v>
      </c>
      <c r="S2966" t="s">
        <v>251</v>
      </c>
      <c r="T2966" t="n">
        <v>5</v>
      </c>
    </row>
    <row r="2967" spans="1:20">
      <c r="A2967" s="1" t="n">
        <v>40329</v>
      </c>
      <c r="B2967" t="s">
        <v>395</v>
      </c>
      <c r="C2967" t="n">
        <v>9</v>
      </c>
      <c r="D2967" t="n">
        <v>25</v>
      </c>
      <c r="E2967" t="s">
        <v>143</v>
      </c>
      <c r="F2967" t="n">
        <v>3201</v>
      </c>
      <c r="G2967" t="s">
        <v>250</v>
      </c>
      <c r="H2967" t="s">
        <v>251</v>
      </c>
      <c r="I2967" t="n">
        <v>5</v>
      </c>
      <c r="J2967" t="n">
        <v>805</v>
      </c>
      <c r="K2967" t="s">
        <v>317</v>
      </c>
      <c r="L2967" t="n">
        <v>1213</v>
      </c>
      <c r="M2967" t="n">
        <v>0.6</v>
      </c>
      <c r="N2967" t="n">
        <v>34</v>
      </c>
      <c r="O2967" t="s">
        <v>395</v>
      </c>
      <c r="P2967" t="n">
        <v>363</v>
      </c>
      <c r="Q2967" t="s">
        <v>411</v>
      </c>
      <c r="R2967" t="s">
        <v>255</v>
      </c>
      <c r="S2967" t="s">
        <v>251</v>
      </c>
      <c r="T2967" t="n">
        <v>5</v>
      </c>
    </row>
    <row r="2968" spans="1:20">
      <c r="A2968" s="1" t="n">
        <v>40359</v>
      </c>
      <c r="B2968" t="s">
        <v>345</v>
      </c>
      <c r="C2968" t="n">
        <v>21</v>
      </c>
      <c r="D2968" t="n">
        <v>25</v>
      </c>
      <c r="E2968" t="s">
        <v>143</v>
      </c>
      <c r="F2968" t="n">
        <v>3201</v>
      </c>
      <c r="G2968" t="s">
        <v>250</v>
      </c>
      <c r="H2968" t="s">
        <v>251</v>
      </c>
      <c r="I2968" t="n">
        <v>5</v>
      </c>
      <c r="J2968" t="n">
        <v>875</v>
      </c>
      <c r="K2968" t="s">
        <v>327</v>
      </c>
      <c r="L2968" t="n">
        <v>238</v>
      </c>
      <c r="M2968" t="n">
        <v>0.05</v>
      </c>
      <c r="N2968" t="n">
        <v>42.3</v>
      </c>
      <c r="O2968" t="s">
        <v>345</v>
      </c>
      <c r="P2968" t="n">
        <v>121</v>
      </c>
      <c r="Q2968" t="s">
        <v>251</v>
      </c>
      <c r="R2968" t="s">
        <v>255</v>
      </c>
      <c r="S2968" t="s">
        <v>251</v>
      </c>
      <c r="T2968" t="n">
        <v>5</v>
      </c>
    </row>
    <row r="2969" spans="1:20">
      <c r="A2969" s="1" t="n">
        <v>40359</v>
      </c>
      <c r="B2969" t="s">
        <v>345</v>
      </c>
      <c r="C2969" t="n">
        <v>22</v>
      </c>
      <c r="D2969" t="n">
        <v>25</v>
      </c>
      <c r="E2969" t="s">
        <v>143</v>
      </c>
      <c r="F2969" t="n">
        <v>3201</v>
      </c>
      <c r="G2969" t="s">
        <v>250</v>
      </c>
      <c r="H2969" t="s">
        <v>251</v>
      </c>
      <c r="I2969" t="n">
        <v>5</v>
      </c>
      <c r="J2969" t="n">
        <v>875</v>
      </c>
      <c r="K2969" t="s">
        <v>327</v>
      </c>
      <c r="L2969" t="n">
        <v>198</v>
      </c>
      <c r="M2969" t="n">
        <v>0.05</v>
      </c>
      <c r="N2969" t="n">
        <v>42.6</v>
      </c>
      <c r="O2969" t="s">
        <v>345</v>
      </c>
      <c r="P2969" t="n">
        <v>121</v>
      </c>
      <c r="Q2969" t="s">
        <v>251</v>
      </c>
      <c r="R2969" t="s">
        <v>255</v>
      </c>
      <c r="S2969" t="s">
        <v>251</v>
      </c>
      <c r="T2969" t="n">
        <v>5</v>
      </c>
    </row>
    <row r="2970" spans="1:20">
      <c r="A2970" s="1" t="n">
        <v>40359</v>
      </c>
      <c r="B2970" t="s">
        <v>345</v>
      </c>
      <c r="C2970" t="n">
        <v>23</v>
      </c>
      <c r="D2970" t="n">
        <v>25</v>
      </c>
      <c r="E2970" t="s">
        <v>143</v>
      </c>
      <c r="F2970" t="n">
        <v>3201</v>
      </c>
      <c r="G2970" t="s">
        <v>250</v>
      </c>
      <c r="H2970" t="s">
        <v>251</v>
      </c>
      <c r="I2970" t="n">
        <v>5</v>
      </c>
      <c r="J2970" t="n">
        <v>875</v>
      </c>
      <c r="K2970" t="s">
        <v>327</v>
      </c>
      <c r="L2970" t="n">
        <v>250</v>
      </c>
      <c r="M2970" t="n">
        <v>0.05</v>
      </c>
      <c r="N2970" t="n">
        <v>42.2</v>
      </c>
      <c r="O2970" t="s">
        <v>345</v>
      </c>
      <c r="P2970" t="n">
        <v>121</v>
      </c>
      <c r="Q2970" t="s">
        <v>251</v>
      </c>
      <c r="R2970" t="s">
        <v>255</v>
      </c>
      <c r="S2970" t="s">
        <v>251</v>
      </c>
      <c r="T2970" t="n">
        <v>5</v>
      </c>
    </row>
    <row r="2971" spans="1:20">
      <c r="A2971" s="1" t="n">
        <v>40359</v>
      </c>
      <c r="B2971" t="s">
        <v>345</v>
      </c>
      <c r="C2971" t="n">
        <v>24</v>
      </c>
      <c r="D2971" t="n">
        <v>25</v>
      </c>
      <c r="E2971" t="s">
        <v>143</v>
      </c>
      <c r="F2971" t="n">
        <v>3201</v>
      </c>
      <c r="G2971" t="s">
        <v>250</v>
      </c>
      <c r="H2971" t="s">
        <v>251</v>
      </c>
      <c r="I2971" t="n">
        <v>5</v>
      </c>
      <c r="J2971" t="n">
        <v>458</v>
      </c>
      <c r="K2971" t="s">
        <v>252</v>
      </c>
      <c r="L2971" t="n">
        <v>201</v>
      </c>
      <c r="M2971" t="n">
        <v>0.1</v>
      </c>
      <c r="N2971" t="n">
        <v>32.4</v>
      </c>
      <c r="O2971" t="s">
        <v>345</v>
      </c>
      <c r="P2971" t="n">
        <v>121</v>
      </c>
      <c r="Q2971" t="s">
        <v>251</v>
      </c>
      <c r="R2971" t="s">
        <v>255</v>
      </c>
      <c r="S2971" t="s">
        <v>251</v>
      </c>
      <c r="T2971" t="n">
        <v>5</v>
      </c>
    </row>
    <row r="2972" spans="1:20">
      <c r="A2972" s="1" t="n">
        <v>40359</v>
      </c>
      <c r="B2972" t="s">
        <v>345</v>
      </c>
      <c r="C2972" t="n">
        <v>25</v>
      </c>
      <c r="D2972" t="n">
        <v>25</v>
      </c>
      <c r="E2972" t="s">
        <v>143</v>
      </c>
      <c r="F2972" t="n">
        <v>3201</v>
      </c>
      <c r="G2972" t="s">
        <v>250</v>
      </c>
      <c r="H2972" t="s">
        <v>251</v>
      </c>
      <c r="I2972" t="n">
        <v>5</v>
      </c>
      <c r="J2972" t="n">
        <v>280</v>
      </c>
      <c r="K2972" t="s">
        <v>273</v>
      </c>
      <c r="L2972" t="n">
        <v>246</v>
      </c>
      <c r="M2972" t="n">
        <v>0.28</v>
      </c>
      <c r="N2972" t="n">
        <v>16.61</v>
      </c>
      <c r="O2972" t="s">
        <v>345</v>
      </c>
      <c r="P2972" t="n">
        <v>121</v>
      </c>
      <c r="Q2972" t="s">
        <v>251</v>
      </c>
      <c r="R2972" t="s">
        <v>255</v>
      </c>
      <c r="S2972" t="s">
        <v>251</v>
      </c>
      <c r="T2972" t="n">
        <v>5</v>
      </c>
    </row>
    <row r="2973" spans="1:20">
      <c r="A2973" s="1" t="n">
        <v>40359</v>
      </c>
      <c r="B2973" t="s">
        <v>345</v>
      </c>
      <c r="C2973" t="n">
        <v>26</v>
      </c>
      <c r="D2973" t="n">
        <v>25</v>
      </c>
      <c r="E2973" t="s">
        <v>143</v>
      </c>
      <c r="F2973" t="n">
        <v>3201</v>
      </c>
      <c r="G2973" t="s">
        <v>250</v>
      </c>
      <c r="H2973" t="s">
        <v>251</v>
      </c>
      <c r="I2973" t="n">
        <v>5</v>
      </c>
      <c r="J2973" t="n">
        <v>945</v>
      </c>
      <c r="K2973" t="s">
        <v>304</v>
      </c>
      <c r="L2973" t="n">
        <v>194</v>
      </c>
      <c r="M2973" t="n">
        <v>0.04</v>
      </c>
      <c r="N2973" t="n">
        <v>40.1</v>
      </c>
      <c r="O2973" t="s">
        <v>345</v>
      </c>
      <c r="P2973" t="n">
        <v>121</v>
      </c>
      <c r="Q2973" t="s">
        <v>251</v>
      </c>
      <c r="R2973" t="s">
        <v>255</v>
      </c>
      <c r="S2973" t="s">
        <v>251</v>
      </c>
      <c r="T2973" t="n">
        <v>5</v>
      </c>
    </row>
    <row r="2974" spans="1:20">
      <c r="A2974" s="1" t="n">
        <v>40359</v>
      </c>
      <c r="B2974" t="s">
        <v>345</v>
      </c>
      <c r="C2974" t="n">
        <v>27</v>
      </c>
      <c r="D2974" t="n">
        <v>25</v>
      </c>
      <c r="E2974" t="s">
        <v>143</v>
      </c>
      <c r="F2974" t="n">
        <v>3201</v>
      </c>
      <c r="G2974" t="s">
        <v>250</v>
      </c>
      <c r="H2974" t="s">
        <v>251</v>
      </c>
      <c r="I2974" t="n">
        <v>5</v>
      </c>
      <c r="J2974" t="n">
        <v>945</v>
      </c>
      <c r="K2974" t="s">
        <v>304</v>
      </c>
      <c r="L2974" t="n">
        <v>210</v>
      </c>
      <c r="M2974" t="n">
        <v>0.04</v>
      </c>
      <c r="N2974" t="n">
        <v>39.6</v>
      </c>
      <c r="O2974" t="s">
        <v>345</v>
      </c>
      <c r="P2974" t="n">
        <v>121</v>
      </c>
      <c r="Q2974" t="s">
        <v>251</v>
      </c>
      <c r="R2974" t="s">
        <v>255</v>
      </c>
      <c r="S2974" t="s">
        <v>251</v>
      </c>
      <c r="T2974" t="n">
        <v>5</v>
      </c>
    </row>
    <row r="2975" spans="1:20">
      <c r="A2975" s="1" t="n">
        <v>40359</v>
      </c>
      <c r="B2975" t="s">
        <v>345</v>
      </c>
      <c r="C2975" t="n">
        <v>28</v>
      </c>
      <c r="D2975" t="n">
        <v>25</v>
      </c>
      <c r="E2975" t="s">
        <v>143</v>
      </c>
      <c r="F2975" t="n">
        <v>3201</v>
      </c>
      <c r="G2975" t="s">
        <v>250</v>
      </c>
      <c r="H2975" t="s">
        <v>251</v>
      </c>
      <c r="I2975" t="n">
        <v>5</v>
      </c>
      <c r="J2975" t="n">
        <v>945</v>
      </c>
      <c r="K2975" t="s">
        <v>304</v>
      </c>
      <c r="L2975" t="n">
        <v>478</v>
      </c>
      <c r="M2975" t="n">
        <v>0.07000000000000001</v>
      </c>
      <c r="N2975" t="n">
        <v>36.6</v>
      </c>
      <c r="O2975" t="s">
        <v>345</v>
      </c>
      <c r="P2975" t="n">
        <v>121</v>
      </c>
      <c r="Q2975" t="s">
        <v>251</v>
      </c>
      <c r="R2975" t="s">
        <v>255</v>
      </c>
      <c r="S2975" t="s">
        <v>251</v>
      </c>
      <c r="T2975" t="n">
        <v>5</v>
      </c>
    </row>
    <row r="2976" spans="1:20">
      <c r="A2976" s="1" t="n">
        <v>40359</v>
      </c>
      <c r="B2976" t="s">
        <v>400</v>
      </c>
      <c r="C2976" t="n">
        <v>1</v>
      </c>
      <c r="D2976" t="n">
        <v>251</v>
      </c>
      <c r="E2976" t="s">
        <v>409</v>
      </c>
      <c r="F2976" t="n">
        <v>3202</v>
      </c>
      <c r="G2976" t="s">
        <v>297</v>
      </c>
      <c r="H2976" t="s">
        <v>251</v>
      </c>
      <c r="I2976" t="n">
        <v>5</v>
      </c>
      <c r="J2976" t="n">
        <v>580</v>
      </c>
      <c r="K2976" t="s">
        <v>270</v>
      </c>
      <c r="L2976" t="n">
        <v>20</v>
      </c>
      <c r="M2976" t="n">
        <v>0</v>
      </c>
      <c r="N2976" t="n">
        <v>0</v>
      </c>
      <c r="S2976" t="s">
        <v>405</v>
      </c>
      <c r="T2976" t="s">
        <v>405</v>
      </c>
    </row>
    <row r="2977" spans="1:20">
      <c r="A2977" s="1" t="n">
        <v>40359</v>
      </c>
      <c r="B2977" t="s">
        <v>400</v>
      </c>
      <c r="C2977" t="n">
        <v>2</v>
      </c>
      <c r="D2977" t="n">
        <v>251</v>
      </c>
      <c r="E2977" t="s">
        <v>409</v>
      </c>
      <c r="F2977" t="n">
        <v>3203</v>
      </c>
      <c r="G2977" t="s">
        <v>366</v>
      </c>
      <c r="H2977" t="s">
        <v>251</v>
      </c>
      <c r="I2977" t="n">
        <v>5</v>
      </c>
      <c r="J2977" t="n">
        <v>580</v>
      </c>
      <c r="K2977" t="s">
        <v>270</v>
      </c>
      <c r="L2977" t="n">
        <v>14</v>
      </c>
      <c r="M2977" t="n">
        <v>0</v>
      </c>
      <c r="N2977" t="n">
        <v>0</v>
      </c>
      <c r="S2977" t="s">
        <v>405</v>
      </c>
      <c r="T2977" t="s">
        <v>405</v>
      </c>
    </row>
    <row r="2978" spans="1:20">
      <c r="A2978" s="1" t="n">
        <v>40359</v>
      </c>
      <c r="B2978" t="s">
        <v>400</v>
      </c>
      <c r="C2978" t="n">
        <v>3</v>
      </c>
      <c r="D2978" t="n">
        <v>251</v>
      </c>
      <c r="E2978" t="s">
        <v>409</v>
      </c>
      <c r="F2978" t="n">
        <v>3204</v>
      </c>
      <c r="G2978" t="s">
        <v>367</v>
      </c>
      <c r="H2978" t="s">
        <v>251</v>
      </c>
      <c r="I2978" t="n">
        <v>5</v>
      </c>
      <c r="J2978" t="n">
        <v>580</v>
      </c>
      <c r="K2978" t="s">
        <v>270</v>
      </c>
      <c r="L2978" t="n">
        <v>11</v>
      </c>
      <c r="M2978" t="n">
        <v>0</v>
      </c>
      <c r="N2978" t="n">
        <v>0</v>
      </c>
      <c r="S2978" t="s">
        <v>405</v>
      </c>
      <c r="T2978" t="s">
        <v>405</v>
      </c>
    </row>
    <row r="2979" spans="1:20">
      <c r="A2979" s="1" t="n">
        <v>40359</v>
      </c>
      <c r="B2979" t="s">
        <v>348</v>
      </c>
      <c r="C2979" t="n">
        <v>1</v>
      </c>
      <c r="D2979" t="n">
        <v>215</v>
      </c>
      <c r="E2979" t="s">
        <v>408</v>
      </c>
      <c r="F2979" t="n">
        <v>3201</v>
      </c>
      <c r="G2979" t="s">
        <v>250</v>
      </c>
      <c r="H2979" t="s">
        <v>251</v>
      </c>
      <c r="I2979" t="n">
        <v>5</v>
      </c>
      <c r="J2979" t="n">
        <v>490</v>
      </c>
      <c r="K2979" t="s">
        <v>266</v>
      </c>
      <c r="L2979" t="n">
        <v>223</v>
      </c>
      <c r="M2979" t="n">
        <v>0</v>
      </c>
      <c r="N2979" t="n">
        <v>0</v>
      </c>
      <c r="S2979" t="s">
        <v>405</v>
      </c>
      <c r="T2979" t="s">
        <v>405</v>
      </c>
    </row>
    <row r="2980" spans="1:20">
      <c r="A2980" s="1" t="n">
        <v>40359</v>
      </c>
      <c r="B2980" t="s">
        <v>348</v>
      </c>
      <c r="C2980" t="n">
        <v>2</v>
      </c>
      <c r="D2980" t="n">
        <v>215</v>
      </c>
      <c r="E2980" t="s">
        <v>408</v>
      </c>
      <c r="F2980" t="n">
        <v>3201</v>
      </c>
      <c r="G2980" t="s">
        <v>250</v>
      </c>
      <c r="H2980" t="s">
        <v>251</v>
      </c>
      <c r="I2980" t="n">
        <v>5</v>
      </c>
      <c r="J2980" t="n">
        <v>515</v>
      </c>
      <c r="K2980" t="s">
        <v>361</v>
      </c>
      <c r="L2980" t="n">
        <v>303</v>
      </c>
      <c r="M2980" t="n">
        <v>0</v>
      </c>
      <c r="N2980" t="n">
        <v>0</v>
      </c>
      <c r="S2980" t="s">
        <v>405</v>
      </c>
      <c r="T2980" t="s">
        <v>405</v>
      </c>
    </row>
    <row r="2981" spans="1:20">
      <c r="A2981" s="1" t="n">
        <v>40359</v>
      </c>
      <c r="B2981" t="s">
        <v>348</v>
      </c>
      <c r="C2981" t="n">
        <v>3</v>
      </c>
      <c r="D2981" t="n">
        <v>215</v>
      </c>
      <c r="E2981" t="s">
        <v>408</v>
      </c>
      <c r="F2981" t="n">
        <v>3201</v>
      </c>
      <c r="G2981" t="s">
        <v>250</v>
      </c>
      <c r="H2981" t="s">
        <v>251</v>
      </c>
      <c r="I2981" t="n">
        <v>5</v>
      </c>
      <c r="J2981" t="n">
        <v>515</v>
      </c>
      <c r="K2981" t="s">
        <v>361</v>
      </c>
      <c r="L2981" t="n">
        <v>100</v>
      </c>
      <c r="M2981" t="n">
        <v>0</v>
      </c>
      <c r="N2981" t="n">
        <v>0</v>
      </c>
      <c r="S2981" t="s">
        <v>405</v>
      </c>
      <c r="T2981" t="s">
        <v>405</v>
      </c>
    </row>
    <row r="2982" spans="1:20">
      <c r="A2982" s="1" t="n">
        <v>40359</v>
      </c>
      <c r="B2982" t="s">
        <v>395</v>
      </c>
      <c r="C2982" t="n">
        <v>5</v>
      </c>
      <c r="D2982" t="n">
        <v>25</v>
      </c>
      <c r="E2982" t="s">
        <v>143</v>
      </c>
      <c r="F2982" t="n">
        <v>3201</v>
      </c>
      <c r="G2982" t="s">
        <v>250</v>
      </c>
      <c r="H2982" t="s">
        <v>251</v>
      </c>
      <c r="I2982" t="n">
        <v>5</v>
      </c>
      <c r="J2982" t="n">
        <v>458</v>
      </c>
      <c r="K2982" t="s">
        <v>252</v>
      </c>
      <c r="L2982" t="n">
        <v>566</v>
      </c>
      <c r="M2982" t="n">
        <v>0.02</v>
      </c>
      <c r="N2982" t="n">
        <v>21.1</v>
      </c>
      <c r="O2982" t="s">
        <v>395</v>
      </c>
      <c r="P2982" t="n">
        <v>363</v>
      </c>
      <c r="Q2982" t="s">
        <v>411</v>
      </c>
      <c r="R2982" t="s">
        <v>255</v>
      </c>
      <c r="S2982" t="s">
        <v>251</v>
      </c>
      <c r="T2982" t="n">
        <v>5</v>
      </c>
    </row>
    <row r="2983" spans="1:20">
      <c r="A2983" s="1" t="n">
        <v>40359</v>
      </c>
      <c r="B2983" t="s">
        <v>395</v>
      </c>
      <c r="C2983" t="n">
        <v>9</v>
      </c>
      <c r="D2983" t="n">
        <v>25</v>
      </c>
      <c r="E2983" t="s">
        <v>143</v>
      </c>
      <c r="F2983" t="n">
        <v>3201</v>
      </c>
      <c r="G2983" t="s">
        <v>250</v>
      </c>
      <c r="H2983" t="s">
        <v>251</v>
      </c>
      <c r="I2983" t="n">
        <v>5</v>
      </c>
      <c r="J2983" t="n">
        <v>805</v>
      </c>
      <c r="K2983" t="s">
        <v>317</v>
      </c>
      <c r="L2983" t="n">
        <v>230</v>
      </c>
      <c r="M2983" t="n">
        <v>0.23</v>
      </c>
      <c r="N2983" t="n">
        <v>37.9</v>
      </c>
      <c r="O2983" t="s">
        <v>395</v>
      </c>
      <c r="P2983" t="n">
        <v>363</v>
      </c>
      <c r="Q2983" t="s">
        <v>411</v>
      </c>
      <c r="R2983" t="s">
        <v>255</v>
      </c>
      <c r="S2983" t="s">
        <v>251</v>
      </c>
      <c r="T2983" t="n">
        <v>5</v>
      </c>
    </row>
    <row r="2984" spans="1:20">
      <c r="A2984" s="1" t="n">
        <v>40359</v>
      </c>
      <c r="B2984" t="s">
        <v>395</v>
      </c>
      <c r="C2984" t="n">
        <v>12</v>
      </c>
      <c r="D2984" t="n">
        <v>25</v>
      </c>
      <c r="E2984" t="s">
        <v>143</v>
      </c>
      <c r="F2984" t="n">
        <v>3201</v>
      </c>
      <c r="G2984" t="s">
        <v>250</v>
      </c>
      <c r="H2984" t="s">
        <v>251</v>
      </c>
      <c r="I2984" t="n">
        <v>5</v>
      </c>
      <c r="J2984" t="n">
        <v>805</v>
      </c>
      <c r="K2984" t="s">
        <v>317</v>
      </c>
      <c r="L2984" t="n">
        <v>425</v>
      </c>
      <c r="M2984" t="n">
        <v>0.6</v>
      </c>
      <c r="N2984" t="n">
        <v>34</v>
      </c>
      <c r="O2984" t="s">
        <v>395</v>
      </c>
      <c r="P2984" t="n">
        <v>363</v>
      </c>
      <c r="Q2984" t="s">
        <v>411</v>
      </c>
      <c r="R2984" t="s">
        <v>255</v>
      </c>
      <c r="S2984" t="s">
        <v>251</v>
      </c>
      <c r="T2984" t="n">
        <v>5</v>
      </c>
    </row>
    <row r="2985" spans="1:20">
      <c r="A2985" s="1" t="n">
        <v>40359</v>
      </c>
      <c r="B2985" t="s">
        <v>395</v>
      </c>
      <c r="C2985" t="n">
        <v>13</v>
      </c>
      <c r="D2985" t="n">
        <v>25</v>
      </c>
      <c r="E2985" t="s">
        <v>143</v>
      </c>
      <c r="F2985" t="n">
        <v>3201</v>
      </c>
      <c r="G2985" t="s">
        <v>250</v>
      </c>
      <c r="H2985" t="s">
        <v>251</v>
      </c>
      <c r="I2985" t="n">
        <v>5</v>
      </c>
      <c r="J2985" t="n">
        <v>805</v>
      </c>
      <c r="K2985" t="s">
        <v>317</v>
      </c>
      <c r="L2985" t="n">
        <v>695</v>
      </c>
      <c r="M2985" t="n">
        <v>0.24</v>
      </c>
      <c r="N2985" t="n">
        <v>33.6</v>
      </c>
      <c r="O2985" t="s">
        <v>395</v>
      </c>
      <c r="P2985" t="n">
        <v>363</v>
      </c>
      <c r="Q2985" t="s">
        <v>411</v>
      </c>
      <c r="R2985" t="s">
        <v>255</v>
      </c>
      <c r="S2985" t="s">
        <v>251</v>
      </c>
      <c r="T2985" t="n">
        <v>5</v>
      </c>
    </row>
    <row r="2986" spans="1:20">
      <c r="A2986" s="1" t="n">
        <v>40390</v>
      </c>
      <c r="B2986" t="s">
        <v>345</v>
      </c>
      <c r="C2986" t="n">
        <v>21</v>
      </c>
      <c r="D2986" t="n">
        <v>25</v>
      </c>
      <c r="E2986" t="s">
        <v>143</v>
      </c>
      <c r="F2986" t="n">
        <v>3201</v>
      </c>
      <c r="G2986" t="s">
        <v>250</v>
      </c>
      <c r="H2986" t="s">
        <v>251</v>
      </c>
      <c r="I2986" t="n">
        <v>5</v>
      </c>
      <c r="J2986" t="n">
        <v>875</v>
      </c>
      <c r="K2986" t="s">
        <v>327</v>
      </c>
      <c r="L2986" t="n">
        <v>260</v>
      </c>
      <c r="M2986" t="n">
        <v>0.05</v>
      </c>
      <c r="N2986" t="n">
        <v>42.7</v>
      </c>
      <c r="O2986" t="s">
        <v>345</v>
      </c>
      <c r="P2986" t="n">
        <v>121</v>
      </c>
      <c r="Q2986" t="s">
        <v>251</v>
      </c>
      <c r="R2986" t="s">
        <v>255</v>
      </c>
      <c r="S2986" t="s">
        <v>251</v>
      </c>
      <c r="T2986" t="n">
        <v>5</v>
      </c>
    </row>
    <row r="2987" spans="1:20">
      <c r="A2987" s="1" t="n">
        <v>40390</v>
      </c>
      <c r="B2987" t="s">
        <v>345</v>
      </c>
      <c r="C2987" t="n">
        <v>22</v>
      </c>
      <c r="D2987" t="n">
        <v>25</v>
      </c>
      <c r="E2987" t="s">
        <v>143</v>
      </c>
      <c r="F2987" t="n">
        <v>3201</v>
      </c>
      <c r="G2987" t="s">
        <v>250</v>
      </c>
      <c r="H2987" t="s">
        <v>251</v>
      </c>
      <c r="I2987" t="n">
        <v>5</v>
      </c>
      <c r="J2987" t="n">
        <v>280</v>
      </c>
      <c r="K2987" t="s">
        <v>273</v>
      </c>
      <c r="L2987" t="n">
        <v>235</v>
      </c>
      <c r="M2987" t="n">
        <v>0.28</v>
      </c>
      <c r="N2987" t="n">
        <v>16.38</v>
      </c>
      <c r="O2987" t="s">
        <v>345</v>
      </c>
      <c r="P2987" t="n">
        <v>121</v>
      </c>
      <c r="Q2987" t="s">
        <v>251</v>
      </c>
      <c r="R2987" t="s">
        <v>255</v>
      </c>
      <c r="S2987" t="s">
        <v>251</v>
      </c>
      <c r="T2987" t="n">
        <v>5</v>
      </c>
    </row>
    <row r="2988" spans="1:20">
      <c r="A2988" s="1" t="n">
        <v>40390</v>
      </c>
      <c r="B2988" t="s">
        <v>345</v>
      </c>
      <c r="C2988" t="n">
        <v>23</v>
      </c>
      <c r="D2988" t="n">
        <v>25</v>
      </c>
      <c r="E2988" t="s">
        <v>143</v>
      </c>
      <c r="F2988" t="n">
        <v>3201</v>
      </c>
      <c r="G2988" t="s">
        <v>250</v>
      </c>
      <c r="H2988" t="s">
        <v>251</v>
      </c>
      <c r="I2988" t="n">
        <v>5</v>
      </c>
      <c r="J2988" t="n">
        <v>945</v>
      </c>
      <c r="K2988" t="s">
        <v>304</v>
      </c>
      <c r="L2988" t="n">
        <v>207</v>
      </c>
      <c r="M2988" t="n">
        <v>0.07000000000000001</v>
      </c>
      <c r="N2988" t="n">
        <v>35.6</v>
      </c>
      <c r="O2988" t="s">
        <v>345</v>
      </c>
      <c r="P2988" t="n">
        <v>121</v>
      </c>
      <c r="Q2988" t="s">
        <v>251</v>
      </c>
      <c r="R2988" t="s">
        <v>255</v>
      </c>
      <c r="S2988" t="s">
        <v>251</v>
      </c>
      <c r="T2988" t="n">
        <v>5</v>
      </c>
    </row>
    <row r="2989" spans="1:20">
      <c r="A2989" s="1" t="n">
        <v>40390</v>
      </c>
      <c r="B2989" t="s">
        <v>345</v>
      </c>
      <c r="C2989" t="n">
        <v>74</v>
      </c>
      <c r="D2989" t="n">
        <v>509</v>
      </c>
      <c r="E2989" t="s">
        <v>404</v>
      </c>
      <c r="F2989" t="n">
        <v>3201</v>
      </c>
      <c r="G2989" t="s">
        <v>250</v>
      </c>
      <c r="H2989" t="s">
        <v>251</v>
      </c>
      <c r="I2989" t="n">
        <v>5</v>
      </c>
      <c r="J2989" t="n">
        <v>458</v>
      </c>
      <c r="K2989" t="s">
        <v>252</v>
      </c>
      <c r="L2989" t="n">
        <v>62</v>
      </c>
      <c r="M2989" t="n">
        <v>0.47</v>
      </c>
      <c r="N2989" t="n">
        <v>0</v>
      </c>
      <c r="S2989" t="s">
        <v>405</v>
      </c>
      <c r="T2989" t="s">
        <v>405</v>
      </c>
    </row>
    <row r="2990" spans="1:20">
      <c r="A2990" s="1" t="n">
        <v>40390</v>
      </c>
      <c r="B2990" t="s">
        <v>345</v>
      </c>
      <c r="C2990" t="n">
        <v>75</v>
      </c>
      <c r="D2990" t="n">
        <v>509</v>
      </c>
      <c r="E2990" t="s">
        <v>404</v>
      </c>
      <c r="F2990" t="n">
        <v>3201</v>
      </c>
      <c r="G2990" t="s">
        <v>250</v>
      </c>
      <c r="H2990" t="s">
        <v>251</v>
      </c>
      <c r="I2990" t="n">
        <v>5</v>
      </c>
      <c r="J2990" t="n">
        <v>862</v>
      </c>
      <c r="K2990" t="s">
        <v>342</v>
      </c>
      <c r="L2990" t="n">
        <v>235</v>
      </c>
      <c r="M2990" t="n">
        <v>0.47</v>
      </c>
      <c r="N2990" t="n">
        <v>0</v>
      </c>
      <c r="S2990" t="s">
        <v>405</v>
      </c>
      <c r="T2990" t="s">
        <v>405</v>
      </c>
    </row>
    <row r="2991" spans="1:20">
      <c r="A2991" s="1" t="n">
        <v>40390</v>
      </c>
      <c r="B2991" t="s">
        <v>400</v>
      </c>
      <c r="C2991" t="n">
        <v>1</v>
      </c>
      <c r="D2991" t="n">
        <v>251</v>
      </c>
      <c r="E2991" t="s">
        <v>409</v>
      </c>
      <c r="F2991" t="n">
        <v>3202</v>
      </c>
      <c r="G2991" t="s">
        <v>297</v>
      </c>
      <c r="H2991" t="s">
        <v>251</v>
      </c>
      <c r="I2991" t="n">
        <v>5</v>
      </c>
      <c r="J2991" t="n">
        <v>887</v>
      </c>
      <c r="K2991" t="s">
        <v>294</v>
      </c>
      <c r="L2991" t="n">
        <v>20</v>
      </c>
      <c r="M2991" t="n">
        <v>0</v>
      </c>
      <c r="N2991" t="n">
        <v>0</v>
      </c>
      <c r="S2991" t="s">
        <v>405</v>
      </c>
      <c r="T2991" t="s">
        <v>405</v>
      </c>
    </row>
    <row r="2992" spans="1:20">
      <c r="A2992" s="1" t="n">
        <v>40390</v>
      </c>
      <c r="B2992" t="s">
        <v>400</v>
      </c>
      <c r="C2992" t="n">
        <v>2</v>
      </c>
      <c r="D2992" t="n">
        <v>251</v>
      </c>
      <c r="E2992" t="s">
        <v>409</v>
      </c>
      <c r="F2992" t="n">
        <v>3203</v>
      </c>
      <c r="G2992" t="s">
        <v>366</v>
      </c>
      <c r="H2992" t="s">
        <v>251</v>
      </c>
      <c r="I2992" t="n">
        <v>5</v>
      </c>
      <c r="J2992" t="n">
        <v>887</v>
      </c>
      <c r="K2992" t="s">
        <v>294</v>
      </c>
      <c r="L2992" t="n">
        <v>14</v>
      </c>
      <c r="M2992" t="n">
        <v>0</v>
      </c>
      <c r="N2992" t="n">
        <v>0</v>
      </c>
      <c r="S2992" t="s">
        <v>405</v>
      </c>
      <c r="T2992" t="s">
        <v>405</v>
      </c>
    </row>
    <row r="2993" spans="1:20">
      <c r="A2993" s="1" t="n">
        <v>40390</v>
      </c>
      <c r="B2993" t="s">
        <v>400</v>
      </c>
      <c r="C2993" t="n">
        <v>3</v>
      </c>
      <c r="D2993" t="n">
        <v>251</v>
      </c>
      <c r="E2993" t="s">
        <v>409</v>
      </c>
      <c r="F2993" t="n">
        <v>3204</v>
      </c>
      <c r="G2993" t="s">
        <v>367</v>
      </c>
      <c r="H2993" t="s">
        <v>251</v>
      </c>
      <c r="I2993" t="n">
        <v>5</v>
      </c>
      <c r="J2993" t="n">
        <v>887</v>
      </c>
      <c r="K2993" t="s">
        <v>294</v>
      </c>
      <c r="L2993" t="n">
        <v>11</v>
      </c>
      <c r="M2993" t="n">
        <v>0</v>
      </c>
      <c r="N2993" t="n">
        <v>0</v>
      </c>
      <c r="S2993" t="s">
        <v>405</v>
      </c>
      <c r="T2993" t="s">
        <v>405</v>
      </c>
    </row>
    <row r="2994" spans="1:20">
      <c r="A2994" s="1" t="n">
        <v>40390</v>
      </c>
      <c r="B2994" t="s">
        <v>406</v>
      </c>
      <c r="C2994" t="n">
        <v>1</v>
      </c>
      <c r="D2994" t="n">
        <v>931</v>
      </c>
      <c r="E2994" t="s">
        <v>407</v>
      </c>
      <c r="F2994" t="n">
        <v>3201</v>
      </c>
      <c r="G2994" t="s">
        <v>250</v>
      </c>
      <c r="H2994" t="s">
        <v>251</v>
      </c>
      <c r="I2994" t="n">
        <v>5</v>
      </c>
      <c r="J2994" t="n">
        <v>260</v>
      </c>
      <c r="K2994" t="s">
        <v>272</v>
      </c>
      <c r="L2994" t="n">
        <v>118</v>
      </c>
      <c r="M2994" t="n">
        <v>0</v>
      </c>
      <c r="N2994" t="n">
        <v>0</v>
      </c>
      <c r="S2994" t="s">
        <v>405</v>
      </c>
      <c r="T2994" t="s">
        <v>405</v>
      </c>
    </row>
    <row r="2995" spans="1:20">
      <c r="A2995" s="1" t="n">
        <v>40390</v>
      </c>
      <c r="B2995" t="s">
        <v>348</v>
      </c>
      <c r="C2995" t="n">
        <v>1</v>
      </c>
      <c r="D2995" t="n">
        <v>215</v>
      </c>
      <c r="E2995" t="s">
        <v>408</v>
      </c>
      <c r="F2995" t="n">
        <v>3201</v>
      </c>
      <c r="G2995" t="s">
        <v>250</v>
      </c>
      <c r="H2995" t="s">
        <v>251</v>
      </c>
      <c r="I2995" t="n">
        <v>5</v>
      </c>
      <c r="J2995" t="n">
        <v>515</v>
      </c>
      <c r="K2995" t="s">
        <v>361</v>
      </c>
      <c r="L2995" t="n">
        <v>303</v>
      </c>
      <c r="M2995" t="n">
        <v>0</v>
      </c>
      <c r="N2995" t="n">
        <v>0</v>
      </c>
      <c r="S2995" t="s">
        <v>405</v>
      </c>
      <c r="T2995" t="s">
        <v>405</v>
      </c>
    </row>
    <row r="2996" spans="1:20">
      <c r="A2996" s="1" t="n">
        <v>40390</v>
      </c>
      <c r="B2996" t="s">
        <v>348</v>
      </c>
      <c r="C2996" t="n">
        <v>2</v>
      </c>
      <c r="D2996" t="n">
        <v>215</v>
      </c>
      <c r="E2996" t="s">
        <v>408</v>
      </c>
      <c r="F2996" t="n">
        <v>3201</v>
      </c>
      <c r="G2996" t="s">
        <v>250</v>
      </c>
      <c r="H2996" t="s">
        <v>251</v>
      </c>
      <c r="I2996" t="n">
        <v>5</v>
      </c>
      <c r="J2996" t="n">
        <v>515</v>
      </c>
      <c r="K2996" t="s">
        <v>361</v>
      </c>
      <c r="L2996" t="n">
        <v>203</v>
      </c>
      <c r="M2996" t="n">
        <v>0</v>
      </c>
      <c r="N2996" t="n">
        <v>0</v>
      </c>
      <c r="S2996" t="s">
        <v>405</v>
      </c>
      <c r="T2996" t="s">
        <v>405</v>
      </c>
    </row>
    <row r="2997" spans="1:20">
      <c r="A2997" s="1" t="n">
        <v>40390</v>
      </c>
      <c r="B2997" t="s">
        <v>395</v>
      </c>
      <c r="C2997" t="n">
        <v>8</v>
      </c>
      <c r="D2997" t="n">
        <v>25</v>
      </c>
      <c r="E2997" t="s">
        <v>143</v>
      </c>
      <c r="F2997" t="n">
        <v>3201</v>
      </c>
      <c r="G2997" t="s">
        <v>250</v>
      </c>
      <c r="H2997" t="s">
        <v>251</v>
      </c>
      <c r="I2997" t="n">
        <v>5</v>
      </c>
      <c r="J2997" t="n">
        <v>805</v>
      </c>
      <c r="K2997" t="s">
        <v>317</v>
      </c>
      <c r="L2997" t="n">
        <v>365</v>
      </c>
      <c r="M2997" t="n">
        <v>0.6</v>
      </c>
      <c r="N2997" t="n">
        <v>34</v>
      </c>
      <c r="O2997" t="s">
        <v>395</v>
      </c>
      <c r="P2997" t="n">
        <v>363</v>
      </c>
      <c r="Q2997" t="s">
        <v>411</v>
      </c>
      <c r="R2997" t="s">
        <v>255</v>
      </c>
      <c r="S2997" t="s">
        <v>251</v>
      </c>
      <c r="T2997" t="n">
        <v>5</v>
      </c>
    </row>
    <row r="2998" spans="1:20">
      <c r="A2998" s="1" t="n">
        <v>40390</v>
      </c>
      <c r="B2998" t="s">
        <v>395</v>
      </c>
      <c r="C2998" t="n">
        <v>11</v>
      </c>
      <c r="D2998" t="n">
        <v>25</v>
      </c>
      <c r="E2998" t="s">
        <v>143</v>
      </c>
      <c r="F2998" t="n">
        <v>3201</v>
      </c>
      <c r="G2998" t="s">
        <v>250</v>
      </c>
      <c r="H2998" t="s">
        <v>251</v>
      </c>
      <c r="I2998" t="n">
        <v>5</v>
      </c>
      <c r="J2998" t="n">
        <v>160</v>
      </c>
      <c r="K2998" t="s">
        <v>280</v>
      </c>
      <c r="L2998" t="n">
        <v>604</v>
      </c>
      <c r="M2998" t="n">
        <v>0.3</v>
      </c>
      <c r="N2998" t="n">
        <v>18</v>
      </c>
      <c r="O2998" t="s">
        <v>395</v>
      </c>
      <c r="P2998" t="n">
        <v>363</v>
      </c>
      <c r="Q2998" t="s">
        <v>411</v>
      </c>
      <c r="R2998" t="s">
        <v>255</v>
      </c>
      <c r="S2998" t="s">
        <v>251</v>
      </c>
      <c r="T2998" t="n">
        <v>5</v>
      </c>
    </row>
    <row r="2999" spans="1:20">
      <c r="A2999" s="1" t="n">
        <v>40390</v>
      </c>
      <c r="B2999" t="s">
        <v>395</v>
      </c>
      <c r="C2999" t="n">
        <v>12</v>
      </c>
      <c r="D2999" t="n">
        <v>25</v>
      </c>
      <c r="E2999" t="s">
        <v>143</v>
      </c>
      <c r="F2999" t="n">
        <v>3201</v>
      </c>
      <c r="G2999" t="s">
        <v>250</v>
      </c>
      <c r="H2999" t="s">
        <v>251</v>
      </c>
      <c r="I2999" t="n">
        <v>5</v>
      </c>
      <c r="J2999" t="n">
        <v>785</v>
      </c>
      <c r="K2999" t="s">
        <v>281</v>
      </c>
      <c r="L2999" t="n">
        <v>1024</v>
      </c>
      <c r="M2999" t="n">
        <v>0.06</v>
      </c>
      <c r="N2999" t="n">
        <v>34</v>
      </c>
      <c r="O2999" t="s">
        <v>395</v>
      </c>
      <c r="P2999" t="n">
        <v>363</v>
      </c>
      <c r="Q2999" t="s">
        <v>411</v>
      </c>
      <c r="R2999" t="s">
        <v>255</v>
      </c>
      <c r="S2999" t="s">
        <v>251</v>
      </c>
      <c r="T2999" t="n">
        <v>5</v>
      </c>
    </row>
    <row r="3000" spans="1:20">
      <c r="A3000" s="1" t="n">
        <v>40390</v>
      </c>
      <c r="B3000" t="s">
        <v>395</v>
      </c>
      <c r="C3000" t="n">
        <v>14</v>
      </c>
      <c r="D3000" t="n">
        <v>25</v>
      </c>
      <c r="E3000" t="s">
        <v>143</v>
      </c>
      <c r="F3000" t="n">
        <v>3201</v>
      </c>
      <c r="G3000" t="s">
        <v>250</v>
      </c>
      <c r="H3000" t="s">
        <v>251</v>
      </c>
      <c r="I3000" t="n">
        <v>5</v>
      </c>
      <c r="J3000" t="n">
        <v>805</v>
      </c>
      <c r="K3000" t="s">
        <v>317</v>
      </c>
      <c r="L3000" t="n">
        <v>205</v>
      </c>
      <c r="M3000" t="n">
        <v>0.23</v>
      </c>
      <c r="N3000" t="n">
        <v>37.9</v>
      </c>
      <c r="O3000" t="s">
        <v>395</v>
      </c>
      <c r="P3000" t="n">
        <v>363</v>
      </c>
      <c r="Q3000" t="s">
        <v>411</v>
      </c>
      <c r="R3000" t="s">
        <v>255</v>
      </c>
      <c r="S3000" t="s">
        <v>251</v>
      </c>
      <c r="T3000" t="n">
        <v>5</v>
      </c>
    </row>
    <row r="3001" spans="1:20">
      <c r="A3001" s="1" t="n">
        <v>40421</v>
      </c>
      <c r="B3001" t="s">
        <v>345</v>
      </c>
      <c r="C3001" t="n">
        <v>23</v>
      </c>
      <c r="D3001" t="n">
        <v>25</v>
      </c>
      <c r="E3001" t="s">
        <v>143</v>
      </c>
      <c r="F3001" t="n">
        <v>3201</v>
      </c>
      <c r="G3001" t="s">
        <v>250</v>
      </c>
      <c r="H3001" t="s">
        <v>251</v>
      </c>
      <c r="I3001" t="n">
        <v>5</v>
      </c>
      <c r="J3001" t="n">
        <v>875</v>
      </c>
      <c r="K3001" t="s">
        <v>327</v>
      </c>
      <c r="L3001" t="n">
        <v>239</v>
      </c>
      <c r="M3001" t="n">
        <v>0.05</v>
      </c>
      <c r="N3001" t="n">
        <v>42.2</v>
      </c>
      <c r="O3001" t="s">
        <v>345</v>
      </c>
      <c r="P3001" t="n">
        <v>121</v>
      </c>
      <c r="Q3001" t="s">
        <v>251</v>
      </c>
      <c r="R3001" t="s">
        <v>255</v>
      </c>
      <c r="S3001" t="s">
        <v>251</v>
      </c>
      <c r="T3001" t="n">
        <v>5</v>
      </c>
    </row>
    <row r="3002" spans="1:20">
      <c r="A3002" s="1" t="n">
        <v>40421</v>
      </c>
      <c r="B3002" t="s">
        <v>345</v>
      </c>
      <c r="C3002" t="n">
        <v>24</v>
      </c>
      <c r="D3002" t="n">
        <v>25</v>
      </c>
      <c r="E3002" t="s">
        <v>143</v>
      </c>
      <c r="F3002" t="n">
        <v>3201</v>
      </c>
      <c r="G3002" t="s">
        <v>250</v>
      </c>
      <c r="H3002" t="s">
        <v>251</v>
      </c>
      <c r="I3002" t="n">
        <v>5</v>
      </c>
      <c r="J3002" t="n">
        <v>875</v>
      </c>
      <c r="K3002" t="s">
        <v>327</v>
      </c>
      <c r="L3002" t="n">
        <v>249</v>
      </c>
      <c r="M3002" t="n">
        <v>0.05</v>
      </c>
      <c r="N3002" t="n">
        <v>42.5</v>
      </c>
      <c r="O3002" t="s">
        <v>345</v>
      </c>
      <c r="P3002" t="n">
        <v>121</v>
      </c>
      <c r="Q3002" t="s">
        <v>251</v>
      </c>
      <c r="R3002" t="s">
        <v>255</v>
      </c>
      <c r="S3002" t="s">
        <v>251</v>
      </c>
      <c r="T3002" t="n">
        <v>5</v>
      </c>
    </row>
    <row r="3003" spans="1:20">
      <c r="A3003" s="1" t="n">
        <v>40421</v>
      </c>
      <c r="B3003" t="s">
        <v>345</v>
      </c>
      <c r="C3003" t="n">
        <v>25</v>
      </c>
      <c r="D3003" t="n">
        <v>25</v>
      </c>
      <c r="E3003" t="s">
        <v>143</v>
      </c>
      <c r="F3003" t="n">
        <v>3201</v>
      </c>
      <c r="G3003" t="s">
        <v>250</v>
      </c>
      <c r="H3003" t="s">
        <v>251</v>
      </c>
      <c r="I3003" t="n">
        <v>5</v>
      </c>
      <c r="J3003" t="n">
        <v>458</v>
      </c>
      <c r="K3003" t="s">
        <v>252</v>
      </c>
      <c r="L3003" t="n">
        <v>247</v>
      </c>
      <c r="M3003" t="n">
        <v>0.09</v>
      </c>
      <c r="N3003" t="n">
        <v>32.1</v>
      </c>
      <c r="O3003" t="s">
        <v>345</v>
      </c>
      <c r="P3003" t="n">
        <v>121</v>
      </c>
      <c r="Q3003" t="s">
        <v>251</v>
      </c>
      <c r="R3003" t="s">
        <v>255</v>
      </c>
      <c r="S3003" t="s">
        <v>251</v>
      </c>
      <c r="T3003" t="n">
        <v>5</v>
      </c>
    </row>
    <row r="3004" spans="1:20">
      <c r="A3004" s="1" t="n">
        <v>40421</v>
      </c>
      <c r="B3004" t="s">
        <v>345</v>
      </c>
      <c r="C3004" t="n">
        <v>26</v>
      </c>
      <c r="D3004" t="n">
        <v>25</v>
      </c>
      <c r="E3004" t="s">
        <v>143</v>
      </c>
      <c r="F3004" t="n">
        <v>3201</v>
      </c>
      <c r="G3004" t="s">
        <v>250</v>
      </c>
      <c r="H3004" t="s">
        <v>251</v>
      </c>
      <c r="I3004" t="n">
        <v>5</v>
      </c>
      <c r="J3004" t="n">
        <v>945</v>
      </c>
      <c r="K3004" t="s">
        <v>304</v>
      </c>
      <c r="L3004" t="n">
        <v>185</v>
      </c>
      <c r="M3004" t="n">
        <v>0.04</v>
      </c>
      <c r="N3004" t="n">
        <v>40.2</v>
      </c>
      <c r="O3004" t="s">
        <v>345</v>
      </c>
      <c r="P3004" t="n">
        <v>121</v>
      </c>
      <c r="Q3004" t="s">
        <v>251</v>
      </c>
      <c r="R3004" t="s">
        <v>255</v>
      </c>
      <c r="S3004" t="s">
        <v>251</v>
      </c>
      <c r="T3004" t="n">
        <v>5</v>
      </c>
    </row>
    <row r="3005" spans="1:20">
      <c r="A3005" s="1" t="n">
        <v>40421</v>
      </c>
      <c r="B3005" t="s">
        <v>345</v>
      </c>
      <c r="C3005" t="n">
        <v>27</v>
      </c>
      <c r="D3005" t="n">
        <v>25</v>
      </c>
      <c r="E3005" t="s">
        <v>143</v>
      </c>
      <c r="F3005" t="n">
        <v>3201</v>
      </c>
      <c r="G3005" t="s">
        <v>250</v>
      </c>
      <c r="H3005" t="s">
        <v>251</v>
      </c>
      <c r="I3005" t="n">
        <v>5</v>
      </c>
      <c r="J3005" t="n">
        <v>945</v>
      </c>
      <c r="K3005" t="s">
        <v>304</v>
      </c>
      <c r="L3005" t="n">
        <v>205</v>
      </c>
      <c r="M3005" t="n">
        <v>0.04</v>
      </c>
      <c r="N3005" t="n">
        <v>40.5</v>
      </c>
      <c r="O3005" t="s">
        <v>345</v>
      </c>
      <c r="P3005" t="n">
        <v>121</v>
      </c>
      <c r="Q3005" t="s">
        <v>251</v>
      </c>
      <c r="R3005" t="s">
        <v>255</v>
      </c>
      <c r="S3005" t="s">
        <v>251</v>
      </c>
      <c r="T3005" t="n">
        <v>5</v>
      </c>
    </row>
    <row r="3006" spans="1:20">
      <c r="A3006" s="1" t="n">
        <v>40421</v>
      </c>
      <c r="B3006" t="s">
        <v>345</v>
      </c>
      <c r="C3006" t="n">
        <v>28</v>
      </c>
      <c r="D3006" t="n">
        <v>25</v>
      </c>
      <c r="E3006" t="s">
        <v>143</v>
      </c>
      <c r="F3006" t="n">
        <v>3201</v>
      </c>
      <c r="G3006" t="s">
        <v>250</v>
      </c>
      <c r="H3006" t="s">
        <v>251</v>
      </c>
      <c r="I3006" t="n">
        <v>5</v>
      </c>
      <c r="J3006" t="n">
        <v>458</v>
      </c>
      <c r="K3006" t="s">
        <v>252</v>
      </c>
      <c r="L3006" t="n">
        <v>199</v>
      </c>
      <c r="M3006" t="n">
        <v>0.09</v>
      </c>
      <c r="N3006" t="n">
        <v>31.8</v>
      </c>
      <c r="O3006" t="s">
        <v>345</v>
      </c>
      <c r="P3006" t="n">
        <v>121</v>
      </c>
      <c r="Q3006" t="s">
        <v>251</v>
      </c>
      <c r="R3006" t="s">
        <v>255</v>
      </c>
      <c r="S3006" t="s">
        <v>251</v>
      </c>
      <c r="T3006" t="n">
        <v>5</v>
      </c>
    </row>
    <row r="3007" spans="1:20">
      <c r="A3007" s="1" t="n">
        <v>40421</v>
      </c>
      <c r="B3007" t="s">
        <v>345</v>
      </c>
      <c r="C3007" t="n">
        <v>29</v>
      </c>
      <c r="D3007" t="n">
        <v>25</v>
      </c>
      <c r="E3007" t="s">
        <v>143</v>
      </c>
      <c r="F3007" t="n">
        <v>3201</v>
      </c>
      <c r="G3007" t="s">
        <v>250</v>
      </c>
      <c r="H3007" t="s">
        <v>251</v>
      </c>
      <c r="I3007" t="n">
        <v>5</v>
      </c>
      <c r="J3007" t="n">
        <v>458</v>
      </c>
      <c r="K3007" t="s">
        <v>252</v>
      </c>
      <c r="L3007" t="n">
        <v>207</v>
      </c>
      <c r="M3007" t="n">
        <v>0.04</v>
      </c>
      <c r="N3007" t="n">
        <v>40.2</v>
      </c>
      <c r="O3007" t="s">
        <v>345</v>
      </c>
      <c r="P3007" t="n">
        <v>121</v>
      </c>
      <c r="Q3007" t="s">
        <v>251</v>
      </c>
      <c r="R3007" t="s">
        <v>255</v>
      </c>
      <c r="S3007" t="s">
        <v>251</v>
      </c>
      <c r="T3007" t="n">
        <v>5</v>
      </c>
    </row>
    <row r="3008" spans="1:20">
      <c r="A3008" s="1" t="n">
        <v>40421</v>
      </c>
      <c r="B3008" t="s">
        <v>345</v>
      </c>
      <c r="C3008" t="n">
        <v>30</v>
      </c>
      <c r="D3008" t="n">
        <v>25</v>
      </c>
      <c r="E3008" t="s">
        <v>143</v>
      </c>
      <c r="F3008" t="n">
        <v>3201</v>
      </c>
      <c r="G3008" t="s">
        <v>250</v>
      </c>
      <c r="H3008" t="s">
        <v>251</v>
      </c>
      <c r="I3008" t="n">
        <v>5</v>
      </c>
      <c r="J3008" t="n">
        <v>458</v>
      </c>
      <c r="K3008" t="s">
        <v>252</v>
      </c>
      <c r="L3008" t="n">
        <v>452</v>
      </c>
      <c r="M3008" t="n">
        <v>0.09</v>
      </c>
      <c r="N3008" t="n">
        <v>33.9</v>
      </c>
      <c r="O3008" t="s">
        <v>345</v>
      </c>
      <c r="P3008" t="n">
        <v>121</v>
      </c>
      <c r="Q3008" t="s">
        <v>251</v>
      </c>
      <c r="R3008" t="s">
        <v>255</v>
      </c>
      <c r="S3008" t="s">
        <v>251</v>
      </c>
      <c r="T3008" t="n">
        <v>5</v>
      </c>
    </row>
    <row r="3009" spans="1:20">
      <c r="A3009" s="1" t="n">
        <v>40421</v>
      </c>
      <c r="B3009" t="s">
        <v>400</v>
      </c>
      <c r="C3009" t="n">
        <v>1</v>
      </c>
      <c r="D3009" t="n">
        <v>251</v>
      </c>
      <c r="E3009" t="s">
        <v>409</v>
      </c>
      <c r="F3009" t="n">
        <v>3202</v>
      </c>
      <c r="G3009" t="s">
        <v>297</v>
      </c>
      <c r="H3009" t="s">
        <v>251</v>
      </c>
      <c r="I3009" t="n">
        <v>5</v>
      </c>
      <c r="J3009" t="n">
        <v>515</v>
      </c>
      <c r="K3009" t="s">
        <v>361</v>
      </c>
      <c r="L3009" t="n">
        <v>20</v>
      </c>
      <c r="M3009" t="n">
        <v>0</v>
      </c>
      <c r="N3009" t="n">
        <v>0</v>
      </c>
      <c r="S3009" t="s">
        <v>405</v>
      </c>
      <c r="T3009" t="s">
        <v>405</v>
      </c>
    </row>
    <row r="3010" spans="1:20">
      <c r="A3010" s="1" t="n">
        <v>40421</v>
      </c>
      <c r="B3010" t="s">
        <v>400</v>
      </c>
      <c r="C3010" t="n">
        <v>2</v>
      </c>
      <c r="D3010" t="n">
        <v>251</v>
      </c>
      <c r="E3010" t="s">
        <v>409</v>
      </c>
      <c r="F3010" t="n">
        <v>3203</v>
      </c>
      <c r="G3010" t="s">
        <v>366</v>
      </c>
      <c r="H3010" t="s">
        <v>251</v>
      </c>
      <c r="I3010" t="n">
        <v>5</v>
      </c>
      <c r="J3010" t="n">
        <v>515</v>
      </c>
      <c r="K3010" t="s">
        <v>361</v>
      </c>
      <c r="L3010" t="n">
        <v>14</v>
      </c>
      <c r="M3010" t="n">
        <v>0</v>
      </c>
      <c r="N3010" t="n">
        <v>0</v>
      </c>
      <c r="S3010" t="s">
        <v>405</v>
      </c>
      <c r="T3010" t="s">
        <v>405</v>
      </c>
    </row>
    <row r="3011" spans="1:20">
      <c r="A3011" s="1" t="n">
        <v>40421</v>
      </c>
      <c r="B3011" t="s">
        <v>400</v>
      </c>
      <c r="C3011" t="n">
        <v>3</v>
      </c>
      <c r="D3011" t="n">
        <v>251</v>
      </c>
      <c r="E3011" t="s">
        <v>409</v>
      </c>
      <c r="F3011" t="n">
        <v>3204</v>
      </c>
      <c r="G3011" t="s">
        <v>367</v>
      </c>
      <c r="H3011" t="s">
        <v>251</v>
      </c>
      <c r="I3011" t="n">
        <v>5</v>
      </c>
      <c r="J3011" t="n">
        <v>515</v>
      </c>
      <c r="K3011" t="s">
        <v>361</v>
      </c>
      <c r="L3011" t="n">
        <v>11</v>
      </c>
      <c r="M3011" t="n">
        <v>0</v>
      </c>
      <c r="N3011" t="n">
        <v>0</v>
      </c>
      <c r="S3011" t="s">
        <v>405</v>
      </c>
      <c r="T3011" t="s">
        <v>405</v>
      </c>
    </row>
    <row r="3012" spans="1:20">
      <c r="A3012" s="1" t="n">
        <v>40421</v>
      </c>
      <c r="B3012" t="s">
        <v>395</v>
      </c>
      <c r="C3012" t="n">
        <v>7</v>
      </c>
      <c r="D3012" t="n">
        <v>25</v>
      </c>
      <c r="E3012" t="s">
        <v>143</v>
      </c>
      <c r="F3012" t="n">
        <v>3201</v>
      </c>
      <c r="G3012" t="s">
        <v>250</v>
      </c>
      <c r="H3012" t="s">
        <v>251</v>
      </c>
      <c r="I3012" t="n">
        <v>5</v>
      </c>
      <c r="J3012" t="n">
        <v>458</v>
      </c>
      <c r="K3012" t="s">
        <v>252</v>
      </c>
      <c r="L3012" t="n">
        <v>600</v>
      </c>
      <c r="M3012" t="n">
        <v>0.02</v>
      </c>
      <c r="N3012" t="n">
        <v>21.1</v>
      </c>
      <c r="O3012" t="s">
        <v>395</v>
      </c>
      <c r="P3012" t="n">
        <v>363</v>
      </c>
      <c r="Q3012" t="s">
        <v>411</v>
      </c>
      <c r="R3012" t="s">
        <v>255</v>
      </c>
      <c r="S3012" t="s">
        <v>251</v>
      </c>
      <c r="T3012" t="n">
        <v>5</v>
      </c>
    </row>
    <row r="3013" spans="1:20">
      <c r="A3013" s="1" t="n">
        <v>40421</v>
      </c>
      <c r="B3013" t="s">
        <v>395</v>
      </c>
      <c r="C3013" t="n">
        <v>8</v>
      </c>
      <c r="D3013" t="n">
        <v>25</v>
      </c>
      <c r="E3013" t="s">
        <v>143</v>
      </c>
      <c r="F3013" t="n">
        <v>3201</v>
      </c>
      <c r="G3013" t="s">
        <v>250</v>
      </c>
      <c r="H3013" t="s">
        <v>251</v>
      </c>
      <c r="I3013" t="n">
        <v>5</v>
      </c>
      <c r="J3013" t="n">
        <v>805</v>
      </c>
      <c r="K3013" t="s">
        <v>317</v>
      </c>
      <c r="L3013" t="n">
        <v>207</v>
      </c>
      <c r="M3013" t="n">
        <v>0.6</v>
      </c>
      <c r="N3013" t="n">
        <v>34</v>
      </c>
      <c r="O3013" t="s">
        <v>395</v>
      </c>
      <c r="P3013" t="n">
        <v>363</v>
      </c>
      <c r="Q3013" t="s">
        <v>411</v>
      </c>
      <c r="R3013" t="s">
        <v>255</v>
      </c>
      <c r="S3013" t="s">
        <v>251</v>
      </c>
      <c r="T3013" t="n">
        <v>5</v>
      </c>
    </row>
    <row r="3014" spans="1:20">
      <c r="A3014" s="1" t="n">
        <v>40421</v>
      </c>
      <c r="B3014" t="s">
        <v>395</v>
      </c>
      <c r="C3014" t="n">
        <v>11</v>
      </c>
      <c r="D3014" t="n">
        <v>25</v>
      </c>
      <c r="E3014" t="s">
        <v>143</v>
      </c>
      <c r="F3014" t="n">
        <v>3201</v>
      </c>
      <c r="G3014" t="s">
        <v>250</v>
      </c>
      <c r="H3014" t="s">
        <v>251</v>
      </c>
      <c r="I3014" t="n">
        <v>5</v>
      </c>
      <c r="J3014" t="n">
        <v>125</v>
      </c>
      <c r="K3014" t="s">
        <v>414</v>
      </c>
      <c r="L3014" t="n">
        <v>700</v>
      </c>
      <c r="M3014" t="n">
        <v>0.1</v>
      </c>
      <c r="N3014" t="n">
        <v>45.5</v>
      </c>
      <c r="O3014" t="s">
        <v>395</v>
      </c>
      <c r="P3014" t="n">
        <v>363</v>
      </c>
      <c r="Q3014" t="s">
        <v>411</v>
      </c>
      <c r="R3014" t="s">
        <v>255</v>
      </c>
      <c r="S3014" t="s">
        <v>251</v>
      </c>
      <c r="T3014" t="n">
        <v>5</v>
      </c>
    </row>
    <row r="3015" spans="1:20">
      <c r="A3015" s="1" t="n">
        <v>40421</v>
      </c>
      <c r="B3015" t="s">
        <v>395</v>
      </c>
      <c r="C3015" t="n">
        <v>13</v>
      </c>
      <c r="D3015" t="n">
        <v>25</v>
      </c>
      <c r="E3015" t="s">
        <v>143</v>
      </c>
      <c r="F3015" t="n">
        <v>3201</v>
      </c>
      <c r="G3015" t="s">
        <v>250</v>
      </c>
      <c r="H3015" t="s">
        <v>251</v>
      </c>
      <c r="I3015" t="n">
        <v>5</v>
      </c>
      <c r="J3015" t="n">
        <v>160</v>
      </c>
      <c r="K3015" t="s">
        <v>280</v>
      </c>
      <c r="L3015" t="n">
        <v>200</v>
      </c>
      <c r="M3015" t="n">
        <v>0.1</v>
      </c>
      <c r="N3015" t="n">
        <v>18.3</v>
      </c>
      <c r="O3015" t="s">
        <v>395</v>
      </c>
      <c r="P3015" t="n">
        <v>363</v>
      </c>
      <c r="Q3015" t="s">
        <v>411</v>
      </c>
      <c r="R3015" t="s">
        <v>255</v>
      </c>
      <c r="S3015" t="s">
        <v>251</v>
      </c>
      <c r="T3015" t="n">
        <v>5</v>
      </c>
    </row>
    <row r="3016" spans="1:20">
      <c r="A3016" s="1" t="n">
        <v>40451</v>
      </c>
      <c r="B3016" t="s">
        <v>345</v>
      </c>
      <c r="C3016" t="n">
        <v>20</v>
      </c>
      <c r="D3016" t="n">
        <v>25</v>
      </c>
      <c r="E3016" t="s">
        <v>143</v>
      </c>
      <c r="F3016" t="n">
        <v>3201</v>
      </c>
      <c r="G3016" t="s">
        <v>250</v>
      </c>
      <c r="H3016" t="s">
        <v>251</v>
      </c>
      <c r="I3016" t="n">
        <v>5</v>
      </c>
      <c r="J3016" t="n">
        <v>945</v>
      </c>
      <c r="K3016" t="s">
        <v>304</v>
      </c>
      <c r="L3016" t="n">
        <v>100</v>
      </c>
      <c r="M3016" t="n">
        <v>0.07000000000000001</v>
      </c>
      <c r="N3016" t="n">
        <v>35.6</v>
      </c>
      <c r="O3016" t="s">
        <v>345</v>
      </c>
      <c r="P3016" t="n">
        <v>121</v>
      </c>
      <c r="Q3016" t="s">
        <v>251</v>
      </c>
      <c r="R3016" t="s">
        <v>255</v>
      </c>
      <c r="S3016" t="s">
        <v>251</v>
      </c>
      <c r="T3016" t="n">
        <v>5</v>
      </c>
    </row>
    <row r="3017" spans="1:20">
      <c r="A3017" s="1" t="n">
        <v>40451</v>
      </c>
      <c r="B3017" t="s">
        <v>345</v>
      </c>
      <c r="C3017" t="n">
        <v>21</v>
      </c>
      <c r="D3017" t="n">
        <v>25</v>
      </c>
      <c r="E3017" t="s">
        <v>143</v>
      </c>
      <c r="F3017" t="n">
        <v>3201</v>
      </c>
      <c r="G3017" t="s">
        <v>250</v>
      </c>
      <c r="H3017" t="s">
        <v>251</v>
      </c>
      <c r="I3017" t="n">
        <v>5</v>
      </c>
      <c r="J3017" t="n">
        <v>875</v>
      </c>
      <c r="K3017" t="s">
        <v>327</v>
      </c>
      <c r="L3017" t="n">
        <v>399</v>
      </c>
      <c r="M3017" t="n">
        <v>0.05</v>
      </c>
      <c r="N3017" t="n">
        <v>42.1</v>
      </c>
      <c r="O3017" t="s">
        <v>345</v>
      </c>
      <c r="P3017" t="n">
        <v>121</v>
      </c>
      <c r="Q3017" t="s">
        <v>251</v>
      </c>
      <c r="R3017" t="s">
        <v>255</v>
      </c>
      <c r="S3017" t="s">
        <v>251</v>
      </c>
      <c r="T3017" t="n">
        <v>5</v>
      </c>
    </row>
    <row r="3018" spans="1:20">
      <c r="A3018" s="1" t="n">
        <v>40451</v>
      </c>
      <c r="B3018" t="s">
        <v>345</v>
      </c>
      <c r="C3018" t="n">
        <v>22</v>
      </c>
      <c r="D3018" t="n">
        <v>25</v>
      </c>
      <c r="E3018" t="s">
        <v>143</v>
      </c>
      <c r="F3018" t="n">
        <v>3201</v>
      </c>
      <c r="G3018" t="s">
        <v>250</v>
      </c>
      <c r="H3018" t="s">
        <v>251</v>
      </c>
      <c r="I3018" t="n">
        <v>5</v>
      </c>
      <c r="J3018" t="n">
        <v>945</v>
      </c>
      <c r="K3018" t="s">
        <v>304</v>
      </c>
      <c r="L3018" t="n">
        <v>162</v>
      </c>
      <c r="M3018" t="n">
        <v>0.07000000000000001</v>
      </c>
      <c r="N3018" t="n">
        <v>35.6</v>
      </c>
      <c r="O3018" t="s">
        <v>345</v>
      </c>
      <c r="P3018" t="n">
        <v>121</v>
      </c>
      <c r="Q3018" t="s">
        <v>251</v>
      </c>
      <c r="R3018" t="s">
        <v>255</v>
      </c>
      <c r="S3018" t="s">
        <v>251</v>
      </c>
      <c r="T3018" t="n">
        <v>5</v>
      </c>
    </row>
    <row r="3019" spans="1:20">
      <c r="A3019" s="1" t="n">
        <v>40451</v>
      </c>
      <c r="B3019" t="s">
        <v>348</v>
      </c>
      <c r="C3019" t="n">
        <v>1</v>
      </c>
      <c r="D3019" t="n">
        <v>215</v>
      </c>
      <c r="E3019" t="s">
        <v>408</v>
      </c>
      <c r="F3019" t="n">
        <v>3201</v>
      </c>
      <c r="G3019" t="s">
        <v>250</v>
      </c>
      <c r="H3019" t="s">
        <v>251</v>
      </c>
      <c r="I3019" t="n">
        <v>5</v>
      </c>
      <c r="J3019" t="n">
        <v>515</v>
      </c>
      <c r="K3019" t="s">
        <v>361</v>
      </c>
      <c r="L3019" t="n">
        <v>319</v>
      </c>
      <c r="M3019" t="n">
        <v>0</v>
      </c>
      <c r="N3019" t="n">
        <v>0</v>
      </c>
      <c r="S3019" t="s">
        <v>405</v>
      </c>
      <c r="T3019" t="s">
        <v>405</v>
      </c>
    </row>
    <row r="3020" spans="1:20">
      <c r="A3020" s="1" t="n">
        <v>40451</v>
      </c>
      <c r="B3020" t="s">
        <v>395</v>
      </c>
      <c r="C3020" t="n">
        <v>10</v>
      </c>
      <c r="D3020" t="n">
        <v>25</v>
      </c>
      <c r="E3020" t="s">
        <v>143</v>
      </c>
      <c r="F3020" t="n">
        <v>3201</v>
      </c>
      <c r="G3020" t="s">
        <v>250</v>
      </c>
      <c r="H3020" t="s">
        <v>251</v>
      </c>
      <c r="I3020" t="n">
        <v>5</v>
      </c>
      <c r="J3020" t="n">
        <v>785</v>
      </c>
      <c r="K3020" t="s">
        <v>281</v>
      </c>
      <c r="L3020" t="n">
        <v>1033</v>
      </c>
      <c r="M3020" t="n">
        <v>0.06</v>
      </c>
      <c r="N3020" t="n">
        <v>34</v>
      </c>
      <c r="O3020" t="s">
        <v>395</v>
      </c>
      <c r="P3020" t="n">
        <v>363</v>
      </c>
      <c r="Q3020" t="s">
        <v>411</v>
      </c>
      <c r="R3020" t="s">
        <v>255</v>
      </c>
      <c r="S3020" t="s">
        <v>251</v>
      </c>
      <c r="T3020" t="n">
        <v>5</v>
      </c>
    </row>
    <row r="3021" spans="1:20">
      <c r="A3021" s="1" t="n">
        <v>40482</v>
      </c>
      <c r="B3021" t="s">
        <v>345</v>
      </c>
      <c r="C3021" t="n">
        <v>25</v>
      </c>
      <c r="D3021" t="n">
        <v>25</v>
      </c>
      <c r="E3021" t="s">
        <v>143</v>
      </c>
      <c r="F3021" t="n">
        <v>3201</v>
      </c>
      <c r="G3021" t="s">
        <v>250</v>
      </c>
      <c r="H3021" t="s">
        <v>251</v>
      </c>
      <c r="I3021" t="n">
        <v>5</v>
      </c>
      <c r="J3021" t="n">
        <v>458</v>
      </c>
      <c r="K3021" t="s">
        <v>252</v>
      </c>
      <c r="L3021" t="n">
        <v>106</v>
      </c>
      <c r="M3021" t="n">
        <v>0.01</v>
      </c>
      <c r="N3021" t="n">
        <v>52.9</v>
      </c>
      <c r="O3021" t="s">
        <v>345</v>
      </c>
      <c r="P3021" t="n">
        <v>121</v>
      </c>
      <c r="Q3021" t="s">
        <v>251</v>
      </c>
      <c r="R3021" t="s">
        <v>255</v>
      </c>
      <c r="S3021" t="s">
        <v>251</v>
      </c>
      <c r="T3021" t="n">
        <v>5</v>
      </c>
    </row>
    <row r="3022" spans="1:20">
      <c r="A3022" s="1" t="n">
        <v>40482</v>
      </c>
      <c r="B3022" t="s">
        <v>345</v>
      </c>
      <c r="C3022" t="n">
        <v>26</v>
      </c>
      <c r="D3022" t="n">
        <v>25</v>
      </c>
      <c r="E3022" t="s">
        <v>143</v>
      </c>
      <c r="F3022" t="n">
        <v>3201</v>
      </c>
      <c r="G3022" t="s">
        <v>250</v>
      </c>
      <c r="H3022" t="s">
        <v>251</v>
      </c>
      <c r="I3022" t="n">
        <v>5</v>
      </c>
      <c r="J3022" t="n">
        <v>875</v>
      </c>
      <c r="K3022" t="s">
        <v>327</v>
      </c>
      <c r="L3022" t="n">
        <v>258</v>
      </c>
      <c r="M3022" t="n">
        <v>0.05</v>
      </c>
      <c r="N3022" t="n">
        <v>41.7</v>
      </c>
      <c r="O3022" t="s">
        <v>345</v>
      </c>
      <c r="P3022" t="n">
        <v>121</v>
      </c>
      <c r="Q3022" t="s">
        <v>251</v>
      </c>
      <c r="R3022" t="s">
        <v>255</v>
      </c>
      <c r="S3022" t="s">
        <v>251</v>
      </c>
      <c r="T3022" t="n">
        <v>5</v>
      </c>
    </row>
    <row r="3023" spans="1:20">
      <c r="A3023" s="1" t="n">
        <v>40482</v>
      </c>
      <c r="B3023" t="s">
        <v>345</v>
      </c>
      <c r="C3023" t="n">
        <v>27</v>
      </c>
      <c r="D3023" t="n">
        <v>25</v>
      </c>
      <c r="E3023" t="s">
        <v>143</v>
      </c>
      <c r="F3023" t="n">
        <v>3201</v>
      </c>
      <c r="G3023" t="s">
        <v>250</v>
      </c>
      <c r="H3023" t="s">
        <v>251</v>
      </c>
      <c r="I3023" t="n">
        <v>5</v>
      </c>
      <c r="J3023" t="n">
        <v>458</v>
      </c>
      <c r="K3023" t="s">
        <v>252</v>
      </c>
      <c r="L3023" t="n">
        <v>405</v>
      </c>
      <c r="M3023" t="n">
        <v>0.09</v>
      </c>
      <c r="N3023" t="n">
        <v>33.8</v>
      </c>
      <c r="O3023" t="s">
        <v>345</v>
      </c>
      <c r="P3023" t="n">
        <v>121</v>
      </c>
      <c r="Q3023" t="s">
        <v>251</v>
      </c>
      <c r="R3023" t="s">
        <v>255</v>
      </c>
      <c r="S3023" t="s">
        <v>251</v>
      </c>
      <c r="T3023" t="n">
        <v>5</v>
      </c>
    </row>
    <row r="3024" spans="1:20">
      <c r="A3024" s="1" t="n">
        <v>40482</v>
      </c>
      <c r="B3024" t="s">
        <v>345</v>
      </c>
      <c r="C3024" t="n">
        <v>28</v>
      </c>
      <c r="D3024" t="n">
        <v>25</v>
      </c>
      <c r="E3024" t="s">
        <v>143</v>
      </c>
      <c r="F3024" t="n">
        <v>3201</v>
      </c>
      <c r="G3024" t="s">
        <v>250</v>
      </c>
      <c r="H3024" t="s">
        <v>251</v>
      </c>
      <c r="I3024" t="n">
        <v>5</v>
      </c>
      <c r="J3024" t="n">
        <v>458</v>
      </c>
      <c r="K3024" t="s">
        <v>252</v>
      </c>
      <c r="L3024" t="n">
        <v>445</v>
      </c>
      <c r="M3024" t="n">
        <v>0.09</v>
      </c>
      <c r="N3024" t="n">
        <v>33.7</v>
      </c>
      <c r="O3024" t="s">
        <v>345</v>
      </c>
      <c r="P3024" t="n">
        <v>121</v>
      </c>
      <c r="Q3024" t="s">
        <v>251</v>
      </c>
      <c r="R3024" t="s">
        <v>255</v>
      </c>
      <c r="S3024" t="s">
        <v>251</v>
      </c>
      <c r="T3024" t="n">
        <v>5</v>
      </c>
    </row>
    <row r="3025" spans="1:20">
      <c r="A3025" s="1" t="n">
        <v>40482</v>
      </c>
      <c r="B3025" t="s">
        <v>345</v>
      </c>
      <c r="C3025" t="n">
        <v>29</v>
      </c>
      <c r="D3025" t="n">
        <v>25</v>
      </c>
      <c r="E3025" t="s">
        <v>143</v>
      </c>
      <c r="F3025" t="n">
        <v>3201</v>
      </c>
      <c r="G3025" t="s">
        <v>250</v>
      </c>
      <c r="H3025" t="s">
        <v>251</v>
      </c>
      <c r="I3025" t="n">
        <v>5</v>
      </c>
      <c r="J3025" t="n">
        <v>280</v>
      </c>
      <c r="K3025" t="s">
        <v>273</v>
      </c>
      <c r="L3025" t="n">
        <v>241</v>
      </c>
      <c r="M3025" t="n">
        <v>0.28</v>
      </c>
      <c r="N3025" t="n">
        <v>16.2</v>
      </c>
      <c r="O3025" t="s">
        <v>345</v>
      </c>
      <c r="P3025" t="n">
        <v>121</v>
      </c>
      <c r="Q3025" t="s">
        <v>251</v>
      </c>
      <c r="R3025" t="s">
        <v>255</v>
      </c>
      <c r="S3025" t="s">
        <v>251</v>
      </c>
      <c r="T3025" t="n">
        <v>5</v>
      </c>
    </row>
    <row r="3026" spans="1:20">
      <c r="A3026" s="1" t="n">
        <v>40482</v>
      </c>
      <c r="B3026" t="s">
        <v>345</v>
      </c>
      <c r="C3026" t="n">
        <v>30</v>
      </c>
      <c r="D3026" t="n">
        <v>25</v>
      </c>
      <c r="E3026" t="s">
        <v>143</v>
      </c>
      <c r="F3026" t="n">
        <v>3201</v>
      </c>
      <c r="G3026" t="s">
        <v>250</v>
      </c>
      <c r="H3026" t="s">
        <v>251</v>
      </c>
      <c r="I3026" t="n">
        <v>5</v>
      </c>
      <c r="J3026" t="n">
        <v>945</v>
      </c>
      <c r="K3026" t="s">
        <v>304</v>
      </c>
      <c r="L3026" t="n">
        <v>310</v>
      </c>
      <c r="M3026" t="n">
        <v>0.82</v>
      </c>
      <c r="N3026" t="n">
        <v>35.4</v>
      </c>
      <c r="O3026" t="s">
        <v>345</v>
      </c>
      <c r="P3026" t="n">
        <v>121</v>
      </c>
      <c r="Q3026" t="s">
        <v>251</v>
      </c>
      <c r="R3026" t="s">
        <v>255</v>
      </c>
      <c r="S3026" t="s">
        <v>251</v>
      </c>
      <c r="T3026" t="n">
        <v>5</v>
      </c>
    </row>
    <row r="3027" spans="1:20">
      <c r="A3027" s="1" t="n">
        <v>40482</v>
      </c>
      <c r="B3027" t="s">
        <v>345</v>
      </c>
      <c r="C3027" t="n">
        <v>31</v>
      </c>
      <c r="D3027" t="n">
        <v>25</v>
      </c>
      <c r="E3027" t="s">
        <v>143</v>
      </c>
      <c r="F3027" t="n">
        <v>3201</v>
      </c>
      <c r="G3027" t="s">
        <v>250</v>
      </c>
      <c r="H3027" t="s">
        <v>251</v>
      </c>
      <c r="I3027" t="n">
        <v>5</v>
      </c>
      <c r="J3027" t="n">
        <v>945</v>
      </c>
      <c r="K3027" t="s">
        <v>304</v>
      </c>
      <c r="L3027" t="n">
        <v>239</v>
      </c>
      <c r="M3027" t="n">
        <v>0.82</v>
      </c>
      <c r="N3027" t="n">
        <v>35</v>
      </c>
      <c r="O3027" t="s">
        <v>345</v>
      </c>
      <c r="P3027" t="n">
        <v>121</v>
      </c>
      <c r="Q3027" t="s">
        <v>251</v>
      </c>
      <c r="R3027" t="s">
        <v>255</v>
      </c>
      <c r="S3027" t="s">
        <v>251</v>
      </c>
      <c r="T3027" t="n">
        <v>5</v>
      </c>
    </row>
    <row r="3028" spans="1:20">
      <c r="A3028" s="1" t="n">
        <v>40482</v>
      </c>
      <c r="B3028" t="s">
        <v>348</v>
      </c>
      <c r="C3028" t="n">
        <v>1</v>
      </c>
      <c r="D3028" t="n">
        <v>215</v>
      </c>
      <c r="E3028" t="s">
        <v>408</v>
      </c>
      <c r="F3028" t="n">
        <v>3201</v>
      </c>
      <c r="G3028" t="s">
        <v>250</v>
      </c>
      <c r="H3028" t="s">
        <v>251</v>
      </c>
      <c r="I3028" t="n">
        <v>5</v>
      </c>
      <c r="J3028" t="n">
        <v>515</v>
      </c>
      <c r="K3028" t="s">
        <v>361</v>
      </c>
      <c r="L3028" t="n">
        <v>297</v>
      </c>
      <c r="M3028" t="n">
        <v>0</v>
      </c>
      <c r="N3028" t="n">
        <v>0</v>
      </c>
      <c r="S3028" t="s">
        <v>405</v>
      </c>
      <c r="T3028" t="s">
        <v>405</v>
      </c>
    </row>
    <row r="3029" spans="1:20">
      <c r="A3029" s="1" t="n">
        <v>40482</v>
      </c>
      <c r="B3029" t="s">
        <v>395</v>
      </c>
      <c r="C3029" t="n">
        <v>7</v>
      </c>
      <c r="D3029" t="n">
        <v>25</v>
      </c>
      <c r="E3029" t="s">
        <v>143</v>
      </c>
      <c r="F3029" t="n">
        <v>3201</v>
      </c>
      <c r="G3029" t="s">
        <v>250</v>
      </c>
      <c r="H3029" t="s">
        <v>251</v>
      </c>
      <c r="I3029" t="n">
        <v>5</v>
      </c>
      <c r="J3029" t="n">
        <v>458</v>
      </c>
      <c r="K3029" t="s">
        <v>252</v>
      </c>
      <c r="L3029" t="n">
        <v>570</v>
      </c>
      <c r="M3029" t="n">
        <v>0.02</v>
      </c>
      <c r="N3029" t="n">
        <v>21.1</v>
      </c>
      <c r="O3029" t="s">
        <v>395</v>
      </c>
      <c r="P3029" t="n">
        <v>363</v>
      </c>
      <c r="Q3029" t="s">
        <v>411</v>
      </c>
      <c r="R3029" t="s">
        <v>255</v>
      </c>
      <c r="S3029" t="s">
        <v>251</v>
      </c>
      <c r="T3029" t="n">
        <v>5</v>
      </c>
    </row>
    <row r="3030" spans="1:20">
      <c r="A3030" s="1" t="n">
        <v>40482</v>
      </c>
      <c r="B3030" t="s">
        <v>395</v>
      </c>
      <c r="C3030" t="n">
        <v>9</v>
      </c>
      <c r="D3030" t="n">
        <v>25</v>
      </c>
      <c r="E3030" t="s">
        <v>143</v>
      </c>
      <c r="F3030" t="n">
        <v>3201</v>
      </c>
      <c r="G3030" t="s">
        <v>250</v>
      </c>
      <c r="H3030" t="s">
        <v>251</v>
      </c>
      <c r="I3030" t="n">
        <v>5</v>
      </c>
      <c r="J3030" t="n">
        <v>805</v>
      </c>
      <c r="K3030" t="s">
        <v>317</v>
      </c>
      <c r="L3030" t="n">
        <v>1242</v>
      </c>
      <c r="M3030" t="n">
        <v>0.6</v>
      </c>
      <c r="N3030" t="n">
        <v>34</v>
      </c>
      <c r="O3030" t="s">
        <v>395</v>
      </c>
      <c r="P3030" t="n">
        <v>363</v>
      </c>
      <c r="Q3030" t="s">
        <v>411</v>
      </c>
      <c r="R3030" t="s">
        <v>255</v>
      </c>
      <c r="S3030" t="s">
        <v>251</v>
      </c>
      <c r="T3030" t="n">
        <v>5</v>
      </c>
    </row>
    <row r="3031" spans="1:20">
      <c r="A3031" s="1" t="n">
        <v>40482</v>
      </c>
      <c r="B3031" t="s">
        <v>395</v>
      </c>
      <c r="C3031" t="n">
        <v>12</v>
      </c>
      <c r="D3031" t="n">
        <v>25</v>
      </c>
      <c r="E3031" t="s">
        <v>143</v>
      </c>
      <c r="F3031" t="n">
        <v>3201</v>
      </c>
      <c r="G3031" t="s">
        <v>250</v>
      </c>
      <c r="H3031" t="s">
        <v>251</v>
      </c>
      <c r="I3031" t="n">
        <v>5</v>
      </c>
      <c r="J3031" t="n">
        <v>805</v>
      </c>
      <c r="K3031" t="s">
        <v>317</v>
      </c>
      <c r="L3031" t="n">
        <v>715</v>
      </c>
      <c r="M3031" t="n">
        <v>0.23</v>
      </c>
      <c r="N3031" t="n">
        <v>37.9</v>
      </c>
      <c r="O3031" t="s">
        <v>395</v>
      </c>
      <c r="P3031" t="n">
        <v>363</v>
      </c>
      <c r="Q3031" t="s">
        <v>411</v>
      </c>
      <c r="R3031" t="s">
        <v>255</v>
      </c>
      <c r="S3031" t="s">
        <v>251</v>
      </c>
      <c r="T3031" t="n">
        <v>5</v>
      </c>
    </row>
    <row r="3032" spans="1:20">
      <c r="A3032" s="1" t="n">
        <v>40512</v>
      </c>
      <c r="B3032" t="s">
        <v>345</v>
      </c>
      <c r="C3032" t="n">
        <v>21</v>
      </c>
      <c r="D3032" t="n">
        <v>25</v>
      </c>
      <c r="E3032" t="s">
        <v>143</v>
      </c>
      <c r="F3032" t="n">
        <v>3201</v>
      </c>
      <c r="G3032" t="s">
        <v>250</v>
      </c>
      <c r="H3032" t="s">
        <v>251</v>
      </c>
      <c r="I3032" t="n">
        <v>5</v>
      </c>
      <c r="J3032" t="n">
        <v>875</v>
      </c>
      <c r="K3032" t="s">
        <v>327</v>
      </c>
      <c r="L3032" t="n">
        <v>259</v>
      </c>
      <c r="M3032" t="n">
        <v>0.05</v>
      </c>
      <c r="N3032" t="n">
        <v>41.5</v>
      </c>
      <c r="O3032" t="s">
        <v>345</v>
      </c>
      <c r="P3032" t="n">
        <v>121</v>
      </c>
      <c r="Q3032" t="s">
        <v>251</v>
      </c>
      <c r="R3032" t="s">
        <v>255</v>
      </c>
      <c r="S3032" t="s">
        <v>251</v>
      </c>
      <c r="T3032" t="n">
        <v>5</v>
      </c>
    </row>
    <row r="3033" spans="1:20">
      <c r="A3033" s="1" t="n">
        <v>40512</v>
      </c>
      <c r="B3033" t="s">
        <v>345</v>
      </c>
      <c r="C3033" t="n">
        <v>22</v>
      </c>
      <c r="D3033" t="n">
        <v>25</v>
      </c>
      <c r="E3033" t="s">
        <v>143</v>
      </c>
      <c r="F3033" t="n">
        <v>3201</v>
      </c>
      <c r="G3033" t="s">
        <v>250</v>
      </c>
      <c r="H3033" t="s">
        <v>251</v>
      </c>
      <c r="I3033" t="n">
        <v>5</v>
      </c>
      <c r="J3033" t="n">
        <v>458</v>
      </c>
      <c r="K3033" t="s">
        <v>252</v>
      </c>
      <c r="L3033" t="n">
        <v>672</v>
      </c>
      <c r="M3033" t="n">
        <v>0.09</v>
      </c>
      <c r="N3033" t="n">
        <v>33.7</v>
      </c>
      <c r="O3033" t="s">
        <v>345</v>
      </c>
      <c r="P3033" t="n">
        <v>121</v>
      </c>
      <c r="Q3033" t="s">
        <v>251</v>
      </c>
      <c r="R3033" t="s">
        <v>255</v>
      </c>
      <c r="S3033" t="s">
        <v>251</v>
      </c>
      <c r="T3033" t="n">
        <v>5</v>
      </c>
    </row>
    <row r="3034" spans="1:20">
      <c r="A3034" s="1" t="n">
        <v>40512</v>
      </c>
      <c r="B3034" t="s">
        <v>345</v>
      </c>
      <c r="C3034" t="n">
        <v>23</v>
      </c>
      <c r="D3034" t="n">
        <v>25</v>
      </c>
      <c r="E3034" t="s">
        <v>143</v>
      </c>
      <c r="F3034" t="n">
        <v>3201</v>
      </c>
      <c r="G3034" t="s">
        <v>250</v>
      </c>
      <c r="H3034" t="s">
        <v>251</v>
      </c>
      <c r="I3034" t="n">
        <v>5</v>
      </c>
      <c r="J3034" t="n">
        <v>458</v>
      </c>
      <c r="K3034" t="s">
        <v>252</v>
      </c>
      <c r="L3034" t="n">
        <v>380</v>
      </c>
      <c r="M3034" t="n">
        <v>0.09</v>
      </c>
      <c r="N3034" t="n">
        <v>33.9</v>
      </c>
      <c r="O3034" t="s">
        <v>345</v>
      </c>
      <c r="P3034" t="n">
        <v>121</v>
      </c>
      <c r="Q3034" t="s">
        <v>251</v>
      </c>
      <c r="R3034" t="s">
        <v>255</v>
      </c>
      <c r="S3034" t="s">
        <v>251</v>
      </c>
      <c r="T3034" t="n">
        <v>5</v>
      </c>
    </row>
    <row r="3035" spans="1:20">
      <c r="A3035" s="1" t="n">
        <v>40512</v>
      </c>
      <c r="B3035" t="s">
        <v>348</v>
      </c>
      <c r="C3035" t="n">
        <v>1</v>
      </c>
      <c r="D3035" t="n">
        <v>215</v>
      </c>
      <c r="E3035" t="s">
        <v>408</v>
      </c>
      <c r="F3035" t="n">
        <v>3201</v>
      </c>
      <c r="G3035" t="s">
        <v>250</v>
      </c>
      <c r="H3035" t="s">
        <v>251</v>
      </c>
      <c r="I3035" t="n">
        <v>5</v>
      </c>
      <c r="J3035" t="n">
        <v>515</v>
      </c>
      <c r="K3035" t="s">
        <v>361</v>
      </c>
      <c r="L3035" t="n">
        <v>294</v>
      </c>
      <c r="M3035" t="n">
        <v>0</v>
      </c>
      <c r="N3035" t="n">
        <v>0</v>
      </c>
      <c r="S3035" t="s">
        <v>405</v>
      </c>
      <c r="T3035" t="s">
        <v>405</v>
      </c>
    </row>
    <row r="3036" spans="1:20">
      <c r="A3036" s="1" t="n">
        <v>40512</v>
      </c>
      <c r="B3036" t="s">
        <v>348</v>
      </c>
      <c r="C3036" t="n">
        <v>2</v>
      </c>
      <c r="D3036" t="n">
        <v>215</v>
      </c>
      <c r="E3036" t="s">
        <v>408</v>
      </c>
      <c r="F3036" t="n">
        <v>3201</v>
      </c>
      <c r="G3036" t="s">
        <v>250</v>
      </c>
      <c r="H3036" t="s">
        <v>251</v>
      </c>
      <c r="I3036" t="n">
        <v>5</v>
      </c>
      <c r="J3036" t="n">
        <v>515</v>
      </c>
      <c r="K3036" t="s">
        <v>361</v>
      </c>
      <c r="L3036" t="n">
        <v>300</v>
      </c>
      <c r="M3036" t="n">
        <v>0</v>
      </c>
      <c r="N3036" t="n">
        <v>0</v>
      </c>
      <c r="S3036" t="s">
        <v>405</v>
      </c>
      <c r="T3036" t="s">
        <v>405</v>
      </c>
    </row>
    <row r="3037" spans="1:20">
      <c r="A3037" s="1" t="n">
        <v>40512</v>
      </c>
      <c r="B3037" t="s">
        <v>395</v>
      </c>
      <c r="C3037" t="n">
        <v>9</v>
      </c>
      <c r="D3037" t="n">
        <v>25</v>
      </c>
      <c r="E3037" t="s">
        <v>143</v>
      </c>
      <c r="F3037" t="n">
        <v>3201</v>
      </c>
      <c r="G3037" t="s">
        <v>250</v>
      </c>
      <c r="H3037" t="s">
        <v>251</v>
      </c>
      <c r="I3037" t="n">
        <v>5</v>
      </c>
      <c r="J3037" t="n">
        <v>458</v>
      </c>
      <c r="K3037" t="s">
        <v>252</v>
      </c>
      <c r="L3037" t="n">
        <v>601</v>
      </c>
      <c r="M3037" t="n">
        <v>0.02</v>
      </c>
      <c r="N3037" t="n">
        <v>21.1</v>
      </c>
      <c r="O3037" t="s">
        <v>395</v>
      </c>
      <c r="P3037" t="n">
        <v>363</v>
      </c>
      <c r="Q3037" t="s">
        <v>411</v>
      </c>
      <c r="R3037" t="s">
        <v>255</v>
      </c>
      <c r="S3037" t="s">
        <v>251</v>
      </c>
      <c r="T3037" t="n">
        <v>5</v>
      </c>
    </row>
    <row r="3038" spans="1:20">
      <c r="A3038" s="1" t="n">
        <v>40512</v>
      </c>
      <c r="B3038" t="s">
        <v>395</v>
      </c>
      <c r="C3038" t="n">
        <v>12</v>
      </c>
      <c r="D3038" t="n">
        <v>25</v>
      </c>
      <c r="E3038" t="s">
        <v>143</v>
      </c>
      <c r="F3038" t="n">
        <v>3201</v>
      </c>
      <c r="G3038" t="s">
        <v>250</v>
      </c>
      <c r="H3038" t="s">
        <v>251</v>
      </c>
      <c r="I3038" t="n">
        <v>5</v>
      </c>
      <c r="J3038" t="n">
        <v>785</v>
      </c>
      <c r="K3038" t="s">
        <v>281</v>
      </c>
      <c r="L3038" t="n">
        <v>1014</v>
      </c>
      <c r="M3038" t="n">
        <v>0.06</v>
      </c>
      <c r="N3038" t="n">
        <v>34</v>
      </c>
      <c r="O3038" t="s">
        <v>395</v>
      </c>
      <c r="P3038" t="n">
        <v>363</v>
      </c>
      <c r="Q3038" t="s">
        <v>411</v>
      </c>
      <c r="R3038" t="s">
        <v>255</v>
      </c>
      <c r="S3038" t="s">
        <v>251</v>
      </c>
      <c r="T3038" t="n">
        <v>5</v>
      </c>
    </row>
    <row r="3039" spans="1:20">
      <c r="A3039" s="1" t="n">
        <v>40512</v>
      </c>
      <c r="B3039" t="s">
        <v>395</v>
      </c>
      <c r="C3039" t="n">
        <v>13</v>
      </c>
      <c r="D3039" t="n">
        <v>25</v>
      </c>
      <c r="E3039" t="s">
        <v>143</v>
      </c>
      <c r="F3039" t="n">
        <v>3201</v>
      </c>
      <c r="G3039" t="s">
        <v>250</v>
      </c>
      <c r="H3039" t="s">
        <v>251</v>
      </c>
      <c r="I3039" t="n">
        <v>5</v>
      </c>
      <c r="J3039" t="n">
        <v>805</v>
      </c>
      <c r="K3039" t="s">
        <v>317</v>
      </c>
      <c r="L3039" t="n">
        <v>708</v>
      </c>
      <c r="M3039" t="n">
        <v>0.23</v>
      </c>
      <c r="N3039" t="n">
        <v>37.9</v>
      </c>
      <c r="O3039" t="s">
        <v>395</v>
      </c>
      <c r="P3039" t="n">
        <v>363</v>
      </c>
      <c r="Q3039" t="s">
        <v>411</v>
      </c>
      <c r="R3039" t="s">
        <v>255</v>
      </c>
      <c r="S3039" t="s">
        <v>251</v>
      </c>
      <c r="T3039" t="n">
        <v>5</v>
      </c>
    </row>
    <row r="3040" spans="1:20">
      <c r="A3040" s="1" t="n">
        <v>40543</v>
      </c>
      <c r="B3040" t="s">
        <v>345</v>
      </c>
      <c r="C3040" t="n">
        <v>20</v>
      </c>
      <c r="D3040" t="n">
        <v>25</v>
      </c>
      <c r="E3040" t="s">
        <v>143</v>
      </c>
      <c r="F3040" t="n">
        <v>3201</v>
      </c>
      <c r="G3040" t="s">
        <v>250</v>
      </c>
      <c r="H3040" t="s">
        <v>251</v>
      </c>
      <c r="I3040" t="n">
        <v>5</v>
      </c>
      <c r="J3040" t="n">
        <v>945</v>
      </c>
      <c r="K3040" t="s">
        <v>304</v>
      </c>
      <c r="L3040" t="n">
        <v>248</v>
      </c>
      <c r="M3040" t="n">
        <v>0.08</v>
      </c>
      <c r="N3040" t="n">
        <v>35</v>
      </c>
      <c r="O3040" t="s">
        <v>345</v>
      </c>
      <c r="P3040" t="n">
        <v>121</v>
      </c>
      <c r="Q3040" t="s">
        <v>251</v>
      </c>
      <c r="R3040" t="s">
        <v>255</v>
      </c>
      <c r="S3040" t="s">
        <v>251</v>
      </c>
      <c r="T3040" t="n">
        <v>5</v>
      </c>
    </row>
    <row r="3041" spans="1:20">
      <c r="A3041" s="1" t="n">
        <v>40543</v>
      </c>
      <c r="B3041" t="s">
        <v>345</v>
      </c>
      <c r="C3041" t="n">
        <v>21</v>
      </c>
      <c r="D3041" t="n">
        <v>25</v>
      </c>
      <c r="E3041" t="s">
        <v>143</v>
      </c>
      <c r="F3041" t="n">
        <v>3201</v>
      </c>
      <c r="G3041" t="s">
        <v>250</v>
      </c>
      <c r="H3041" t="s">
        <v>251</v>
      </c>
      <c r="I3041" t="n">
        <v>5</v>
      </c>
      <c r="J3041" t="n">
        <v>458</v>
      </c>
      <c r="K3041" t="s">
        <v>252</v>
      </c>
      <c r="L3041" t="n">
        <v>187</v>
      </c>
      <c r="M3041" t="n">
        <v>0.09</v>
      </c>
      <c r="N3041" t="n">
        <v>33.7</v>
      </c>
      <c r="O3041" t="s">
        <v>345</v>
      </c>
      <c r="P3041" t="n">
        <v>121</v>
      </c>
      <c r="Q3041" t="s">
        <v>251</v>
      </c>
      <c r="R3041" t="s">
        <v>255</v>
      </c>
      <c r="S3041" t="s">
        <v>251</v>
      </c>
      <c r="T3041" t="n">
        <v>5</v>
      </c>
    </row>
    <row r="3042" spans="1:20">
      <c r="A3042" s="1" t="n">
        <v>40543</v>
      </c>
      <c r="B3042" t="s">
        <v>345</v>
      </c>
      <c r="C3042" t="n">
        <v>22</v>
      </c>
      <c r="D3042" t="n">
        <v>25</v>
      </c>
      <c r="E3042" t="s">
        <v>143</v>
      </c>
      <c r="F3042" t="n">
        <v>3201</v>
      </c>
      <c r="G3042" t="s">
        <v>250</v>
      </c>
      <c r="H3042" t="s">
        <v>251</v>
      </c>
      <c r="I3042" t="n">
        <v>5</v>
      </c>
      <c r="J3042" t="n">
        <v>458</v>
      </c>
      <c r="K3042" t="s">
        <v>252</v>
      </c>
      <c r="L3042" t="n">
        <v>457</v>
      </c>
      <c r="M3042" t="n">
        <v>0.09</v>
      </c>
      <c r="N3042" t="n">
        <v>33.8</v>
      </c>
      <c r="O3042" t="s">
        <v>345</v>
      </c>
      <c r="P3042" t="n">
        <v>121</v>
      </c>
      <c r="Q3042" t="s">
        <v>251</v>
      </c>
      <c r="R3042" t="s">
        <v>255</v>
      </c>
      <c r="S3042" t="s">
        <v>251</v>
      </c>
      <c r="T3042" t="n">
        <v>5</v>
      </c>
    </row>
    <row r="3043" spans="1:20">
      <c r="A3043" s="1" t="n">
        <v>40543</v>
      </c>
      <c r="B3043" t="s">
        <v>345</v>
      </c>
      <c r="C3043" t="n">
        <v>23</v>
      </c>
      <c r="D3043" t="n">
        <v>25</v>
      </c>
      <c r="E3043" t="s">
        <v>143</v>
      </c>
      <c r="F3043" t="n">
        <v>3201</v>
      </c>
      <c r="G3043" t="s">
        <v>250</v>
      </c>
      <c r="H3043" t="s">
        <v>251</v>
      </c>
      <c r="I3043" t="n">
        <v>5</v>
      </c>
      <c r="J3043" t="n">
        <v>280</v>
      </c>
      <c r="K3043" t="s">
        <v>273</v>
      </c>
      <c r="L3043" t="n">
        <v>241</v>
      </c>
      <c r="M3043" t="n">
        <v>0.28</v>
      </c>
      <c r="N3043" t="n">
        <v>16.2</v>
      </c>
      <c r="O3043" t="s">
        <v>345</v>
      </c>
      <c r="P3043" t="n">
        <v>121</v>
      </c>
      <c r="Q3043" t="s">
        <v>251</v>
      </c>
      <c r="R3043" t="s">
        <v>255</v>
      </c>
      <c r="S3043" t="s">
        <v>251</v>
      </c>
      <c r="T3043" t="n">
        <v>5</v>
      </c>
    </row>
    <row r="3044" spans="1:20">
      <c r="A3044" s="1" t="n">
        <v>40543</v>
      </c>
      <c r="B3044" t="s">
        <v>345</v>
      </c>
      <c r="C3044" t="n">
        <v>24</v>
      </c>
      <c r="D3044" t="n">
        <v>25</v>
      </c>
      <c r="E3044" t="s">
        <v>143</v>
      </c>
      <c r="F3044" t="n">
        <v>3201</v>
      </c>
      <c r="G3044" t="s">
        <v>250</v>
      </c>
      <c r="H3044" t="s">
        <v>251</v>
      </c>
      <c r="I3044" t="n">
        <v>5</v>
      </c>
      <c r="J3044" t="n">
        <v>875</v>
      </c>
      <c r="K3044" t="s">
        <v>327</v>
      </c>
      <c r="L3044" t="n">
        <v>214</v>
      </c>
      <c r="M3044" t="n">
        <v>0.05</v>
      </c>
      <c r="N3044" t="n">
        <v>42.1</v>
      </c>
      <c r="O3044" t="s">
        <v>345</v>
      </c>
      <c r="P3044" t="n">
        <v>121</v>
      </c>
      <c r="Q3044" t="s">
        <v>251</v>
      </c>
      <c r="R3044" t="s">
        <v>255</v>
      </c>
      <c r="S3044" t="s">
        <v>251</v>
      </c>
      <c r="T3044" t="n">
        <v>5</v>
      </c>
    </row>
    <row r="3045" spans="1:20">
      <c r="A3045" s="1" t="n">
        <v>40543</v>
      </c>
      <c r="B3045" t="s">
        <v>400</v>
      </c>
      <c r="C3045" t="n">
        <v>1</v>
      </c>
      <c r="D3045" t="n">
        <v>251</v>
      </c>
      <c r="E3045" t="s">
        <v>409</v>
      </c>
      <c r="F3045" t="n">
        <v>3202</v>
      </c>
      <c r="G3045" t="s">
        <v>297</v>
      </c>
      <c r="H3045" t="s">
        <v>251</v>
      </c>
      <c r="I3045" t="n">
        <v>5</v>
      </c>
      <c r="J3045" t="n">
        <v>320</v>
      </c>
      <c r="K3045" t="s">
        <v>412</v>
      </c>
      <c r="L3045" t="n">
        <v>20</v>
      </c>
      <c r="M3045" t="n">
        <v>0</v>
      </c>
      <c r="N3045" t="n">
        <v>0</v>
      </c>
      <c r="S3045" t="s">
        <v>405</v>
      </c>
      <c r="T3045" t="s">
        <v>405</v>
      </c>
    </row>
    <row r="3046" spans="1:20">
      <c r="A3046" s="1" t="n">
        <v>40543</v>
      </c>
      <c r="B3046" t="s">
        <v>400</v>
      </c>
      <c r="C3046" t="n">
        <v>2</v>
      </c>
      <c r="D3046" t="n">
        <v>251</v>
      </c>
      <c r="E3046" t="s">
        <v>409</v>
      </c>
      <c r="F3046" t="n">
        <v>3203</v>
      </c>
      <c r="G3046" t="s">
        <v>366</v>
      </c>
      <c r="H3046" t="s">
        <v>251</v>
      </c>
      <c r="I3046" t="n">
        <v>5</v>
      </c>
      <c r="J3046" t="n">
        <v>320</v>
      </c>
      <c r="K3046" t="s">
        <v>412</v>
      </c>
      <c r="L3046" t="n">
        <v>14</v>
      </c>
      <c r="M3046" t="n">
        <v>0</v>
      </c>
      <c r="N3046" t="n">
        <v>0</v>
      </c>
      <c r="S3046" t="s">
        <v>405</v>
      </c>
      <c r="T3046" t="s">
        <v>405</v>
      </c>
    </row>
    <row r="3047" spans="1:20">
      <c r="A3047" s="1" t="n">
        <v>40543</v>
      </c>
      <c r="B3047" t="s">
        <v>400</v>
      </c>
      <c r="C3047" t="n">
        <v>3</v>
      </c>
      <c r="D3047" t="n">
        <v>251</v>
      </c>
      <c r="E3047" t="s">
        <v>409</v>
      </c>
      <c r="F3047" t="n">
        <v>3204</v>
      </c>
      <c r="G3047" t="s">
        <v>367</v>
      </c>
      <c r="H3047" t="s">
        <v>251</v>
      </c>
      <c r="I3047" t="n">
        <v>5</v>
      </c>
      <c r="J3047" t="n">
        <v>320</v>
      </c>
      <c r="K3047" t="s">
        <v>412</v>
      </c>
      <c r="L3047" t="n">
        <v>11</v>
      </c>
      <c r="M3047" t="n">
        <v>0</v>
      </c>
      <c r="N3047" t="n">
        <v>0</v>
      </c>
      <c r="S3047" t="s">
        <v>405</v>
      </c>
      <c r="T3047" t="s">
        <v>405</v>
      </c>
    </row>
    <row r="3048" spans="1:20">
      <c r="A3048" s="1" t="n">
        <v>40543</v>
      </c>
      <c r="B3048" t="s">
        <v>395</v>
      </c>
      <c r="C3048" t="n">
        <v>8</v>
      </c>
      <c r="D3048" t="n">
        <v>25</v>
      </c>
      <c r="E3048" t="s">
        <v>143</v>
      </c>
      <c r="F3048" t="n">
        <v>3201</v>
      </c>
      <c r="G3048" t="s">
        <v>250</v>
      </c>
      <c r="H3048" t="s">
        <v>251</v>
      </c>
      <c r="I3048" t="n">
        <v>5</v>
      </c>
      <c r="J3048" t="n">
        <v>805</v>
      </c>
      <c r="K3048" t="s">
        <v>317</v>
      </c>
      <c r="L3048" t="n">
        <v>749</v>
      </c>
      <c r="M3048" t="n">
        <v>0.6</v>
      </c>
      <c r="N3048" t="n">
        <v>34</v>
      </c>
      <c r="O3048" t="s">
        <v>395</v>
      </c>
      <c r="P3048" t="n">
        <v>363</v>
      </c>
      <c r="Q3048" t="s">
        <v>411</v>
      </c>
      <c r="R3048" t="s">
        <v>255</v>
      </c>
      <c r="S3048" t="s">
        <v>251</v>
      </c>
      <c r="T3048" t="n">
        <v>5</v>
      </c>
    </row>
    <row r="3049" spans="1:20">
      <c r="A3049" s="1" t="n">
        <v>40543</v>
      </c>
      <c r="B3049" t="s">
        <v>395</v>
      </c>
      <c r="C3049" t="n">
        <v>11</v>
      </c>
      <c r="D3049" t="n">
        <v>25</v>
      </c>
      <c r="E3049" t="s">
        <v>143</v>
      </c>
      <c r="F3049" t="n">
        <v>3201</v>
      </c>
      <c r="G3049" t="s">
        <v>250</v>
      </c>
      <c r="H3049" t="s">
        <v>251</v>
      </c>
      <c r="I3049" t="n">
        <v>5</v>
      </c>
      <c r="J3049" t="n">
        <v>785</v>
      </c>
      <c r="K3049" t="s">
        <v>281</v>
      </c>
      <c r="L3049" t="n">
        <v>1040</v>
      </c>
      <c r="M3049" t="n">
        <v>0.06</v>
      </c>
      <c r="N3049" t="n">
        <v>34</v>
      </c>
      <c r="O3049" t="s">
        <v>395</v>
      </c>
      <c r="P3049" t="n">
        <v>363</v>
      </c>
      <c r="Q3049" t="s">
        <v>411</v>
      </c>
      <c r="R3049" t="s">
        <v>255</v>
      </c>
      <c r="S3049" t="s">
        <v>251</v>
      </c>
      <c r="T3049" t="n">
        <v>5</v>
      </c>
    </row>
    <row r="3050" spans="1:20">
      <c r="A3050" s="1" t="n">
        <v>40543</v>
      </c>
      <c r="B3050" t="s">
        <v>395</v>
      </c>
      <c r="C3050" t="n">
        <v>12</v>
      </c>
      <c r="D3050" t="n">
        <v>25</v>
      </c>
      <c r="E3050" t="s">
        <v>143</v>
      </c>
      <c r="F3050" t="n">
        <v>3201</v>
      </c>
      <c r="G3050" t="s">
        <v>250</v>
      </c>
      <c r="H3050" t="s">
        <v>251</v>
      </c>
      <c r="I3050" t="n">
        <v>5</v>
      </c>
      <c r="J3050" t="n">
        <v>805</v>
      </c>
      <c r="K3050" t="s">
        <v>317</v>
      </c>
      <c r="L3050" t="n">
        <v>706</v>
      </c>
      <c r="M3050" t="n">
        <v>0.23</v>
      </c>
      <c r="N3050" t="n">
        <v>37.9</v>
      </c>
      <c r="O3050" t="s">
        <v>395</v>
      </c>
      <c r="P3050" t="n">
        <v>363</v>
      </c>
      <c r="Q3050" t="s">
        <v>411</v>
      </c>
      <c r="R3050" t="s">
        <v>255</v>
      </c>
      <c r="S3050" t="s">
        <v>251</v>
      </c>
      <c r="T3050" t="n">
        <v>5</v>
      </c>
    </row>
    <row r="3051" spans="1:20">
      <c r="A3051" s="1" t="n">
        <v>40574</v>
      </c>
      <c r="B3051" t="s">
        <v>345</v>
      </c>
      <c r="C3051" t="n">
        <v>20</v>
      </c>
      <c r="D3051" t="n">
        <v>25</v>
      </c>
      <c r="E3051" t="s">
        <v>143</v>
      </c>
      <c r="F3051" t="n">
        <v>3201</v>
      </c>
      <c r="G3051" t="s">
        <v>250</v>
      </c>
      <c r="H3051" t="s">
        <v>251</v>
      </c>
      <c r="I3051" t="n">
        <v>5</v>
      </c>
      <c r="J3051" t="n">
        <v>945</v>
      </c>
      <c r="K3051" t="s">
        <v>304</v>
      </c>
      <c r="L3051" t="n">
        <v>285</v>
      </c>
      <c r="M3051" t="n">
        <v>0.08</v>
      </c>
      <c r="N3051" t="n">
        <v>35.7</v>
      </c>
      <c r="O3051" t="s">
        <v>345</v>
      </c>
      <c r="P3051" t="n">
        <v>121</v>
      </c>
      <c r="Q3051" t="s">
        <v>251</v>
      </c>
      <c r="R3051" t="s">
        <v>255</v>
      </c>
      <c r="S3051" t="s">
        <v>251</v>
      </c>
      <c r="T3051" t="n">
        <v>5</v>
      </c>
    </row>
    <row r="3052" spans="1:20">
      <c r="A3052" s="1" t="n">
        <v>40574</v>
      </c>
      <c r="B3052" t="s">
        <v>345</v>
      </c>
      <c r="C3052" t="n">
        <v>21</v>
      </c>
      <c r="D3052" t="n">
        <v>25</v>
      </c>
      <c r="E3052" t="s">
        <v>143</v>
      </c>
      <c r="F3052" t="n">
        <v>3201</v>
      </c>
      <c r="G3052" t="s">
        <v>250</v>
      </c>
      <c r="H3052" t="s">
        <v>251</v>
      </c>
      <c r="I3052" t="n">
        <v>5</v>
      </c>
      <c r="J3052" t="n">
        <v>875</v>
      </c>
      <c r="K3052" t="s">
        <v>327</v>
      </c>
      <c r="L3052" t="n">
        <v>285</v>
      </c>
      <c r="M3052" t="n">
        <v>0.05</v>
      </c>
      <c r="N3052" t="n">
        <v>42.2</v>
      </c>
      <c r="O3052" t="s">
        <v>345</v>
      </c>
      <c r="P3052" t="n">
        <v>121</v>
      </c>
      <c r="Q3052" t="s">
        <v>251</v>
      </c>
      <c r="R3052" t="s">
        <v>255</v>
      </c>
      <c r="S3052" t="s">
        <v>251</v>
      </c>
      <c r="T3052" t="n">
        <v>5</v>
      </c>
    </row>
    <row r="3053" spans="1:20">
      <c r="A3053" s="1" t="n">
        <v>40574</v>
      </c>
      <c r="B3053" t="s">
        <v>345</v>
      </c>
      <c r="C3053" t="n">
        <v>22</v>
      </c>
      <c r="D3053" t="n">
        <v>25</v>
      </c>
      <c r="E3053" t="s">
        <v>143</v>
      </c>
      <c r="F3053" t="n">
        <v>3201</v>
      </c>
      <c r="G3053" t="s">
        <v>250</v>
      </c>
      <c r="H3053" t="s">
        <v>251</v>
      </c>
      <c r="I3053" t="n">
        <v>5</v>
      </c>
      <c r="J3053" t="n">
        <v>458</v>
      </c>
      <c r="K3053" t="s">
        <v>252</v>
      </c>
      <c r="L3053" t="n">
        <v>683</v>
      </c>
      <c r="M3053" t="n">
        <v>0.09</v>
      </c>
      <c r="N3053" t="n">
        <v>33.6</v>
      </c>
      <c r="O3053" t="s">
        <v>345</v>
      </c>
      <c r="P3053" t="n">
        <v>121</v>
      </c>
      <c r="Q3053" t="s">
        <v>251</v>
      </c>
      <c r="R3053" t="s">
        <v>255</v>
      </c>
      <c r="S3053" t="s">
        <v>251</v>
      </c>
      <c r="T3053" t="n">
        <v>5</v>
      </c>
    </row>
    <row r="3054" spans="1:20">
      <c r="A3054" s="1" t="n">
        <v>40574</v>
      </c>
      <c r="B3054" t="s">
        <v>345</v>
      </c>
      <c r="C3054" t="n">
        <v>23</v>
      </c>
      <c r="D3054" t="n">
        <v>25</v>
      </c>
      <c r="E3054" t="s">
        <v>143</v>
      </c>
      <c r="F3054" t="n">
        <v>3201</v>
      </c>
      <c r="G3054" t="s">
        <v>250</v>
      </c>
      <c r="H3054" t="s">
        <v>251</v>
      </c>
      <c r="I3054" t="n">
        <v>5</v>
      </c>
      <c r="J3054" t="n">
        <v>458</v>
      </c>
      <c r="K3054" t="s">
        <v>252</v>
      </c>
      <c r="L3054" t="n">
        <v>352</v>
      </c>
      <c r="M3054" t="n">
        <v>0.09</v>
      </c>
      <c r="N3054" t="n">
        <v>34</v>
      </c>
      <c r="O3054" t="s">
        <v>345</v>
      </c>
      <c r="P3054" t="n">
        <v>121</v>
      </c>
      <c r="Q3054" t="s">
        <v>251</v>
      </c>
      <c r="R3054" t="s">
        <v>255</v>
      </c>
      <c r="S3054" t="s">
        <v>251</v>
      </c>
      <c r="T3054" t="n">
        <v>5</v>
      </c>
    </row>
    <row r="3055" spans="1:20">
      <c r="A3055" s="1" t="n">
        <v>40574</v>
      </c>
      <c r="B3055" t="s">
        <v>345</v>
      </c>
      <c r="C3055" t="n">
        <v>24</v>
      </c>
      <c r="D3055" t="n">
        <v>25</v>
      </c>
      <c r="E3055" t="s">
        <v>143</v>
      </c>
      <c r="F3055" t="n">
        <v>3201</v>
      </c>
      <c r="G3055" t="s">
        <v>250</v>
      </c>
      <c r="H3055" t="s">
        <v>251</v>
      </c>
      <c r="I3055" t="n">
        <v>5</v>
      </c>
      <c r="J3055" t="n">
        <v>458</v>
      </c>
      <c r="K3055" t="s">
        <v>252</v>
      </c>
      <c r="L3055" t="n">
        <v>347</v>
      </c>
      <c r="M3055" t="n">
        <v>0.09</v>
      </c>
      <c r="N3055" t="n">
        <v>34</v>
      </c>
      <c r="O3055" t="s">
        <v>345</v>
      </c>
      <c r="P3055" t="n">
        <v>121</v>
      </c>
      <c r="Q3055" t="s">
        <v>251</v>
      </c>
      <c r="R3055" t="s">
        <v>255</v>
      </c>
      <c r="S3055" t="s">
        <v>251</v>
      </c>
      <c r="T3055" t="n">
        <v>5</v>
      </c>
    </row>
    <row r="3056" spans="1:20">
      <c r="A3056" s="1" t="n">
        <v>40574</v>
      </c>
      <c r="B3056" t="s">
        <v>400</v>
      </c>
      <c r="C3056" t="n">
        <v>1</v>
      </c>
      <c r="D3056" t="n">
        <v>251</v>
      </c>
      <c r="E3056" t="s">
        <v>409</v>
      </c>
      <c r="F3056" t="n">
        <v>3202</v>
      </c>
      <c r="G3056" t="s">
        <v>297</v>
      </c>
      <c r="H3056" t="s">
        <v>251</v>
      </c>
      <c r="I3056" t="n">
        <v>5</v>
      </c>
      <c r="J3056" t="n">
        <v>515</v>
      </c>
      <c r="K3056" t="s">
        <v>361</v>
      </c>
      <c r="L3056" t="n">
        <v>20</v>
      </c>
      <c r="M3056" t="n">
        <v>0</v>
      </c>
      <c r="N3056" t="n">
        <v>0</v>
      </c>
      <c r="S3056" t="s">
        <v>405</v>
      </c>
      <c r="T3056" t="s">
        <v>405</v>
      </c>
    </row>
    <row r="3057" spans="1:20">
      <c r="A3057" s="1" t="n">
        <v>40574</v>
      </c>
      <c r="B3057" t="s">
        <v>400</v>
      </c>
      <c r="C3057" t="n">
        <v>2</v>
      </c>
      <c r="D3057" t="n">
        <v>251</v>
      </c>
      <c r="E3057" t="s">
        <v>409</v>
      </c>
      <c r="F3057" t="n">
        <v>3203</v>
      </c>
      <c r="G3057" t="s">
        <v>366</v>
      </c>
      <c r="H3057" t="s">
        <v>251</v>
      </c>
      <c r="I3057" t="n">
        <v>5</v>
      </c>
      <c r="J3057" t="n">
        <v>515</v>
      </c>
      <c r="K3057" t="s">
        <v>361</v>
      </c>
      <c r="L3057" t="n">
        <v>13</v>
      </c>
      <c r="M3057" t="n">
        <v>0</v>
      </c>
      <c r="N3057" t="n">
        <v>0</v>
      </c>
      <c r="S3057" t="s">
        <v>405</v>
      </c>
      <c r="T3057" t="s">
        <v>405</v>
      </c>
    </row>
    <row r="3058" spans="1:20">
      <c r="A3058" s="1" t="n">
        <v>40574</v>
      </c>
      <c r="B3058" t="s">
        <v>400</v>
      </c>
      <c r="C3058" t="n">
        <v>3</v>
      </c>
      <c r="D3058" t="n">
        <v>251</v>
      </c>
      <c r="E3058" t="s">
        <v>409</v>
      </c>
      <c r="F3058" t="n">
        <v>3204</v>
      </c>
      <c r="G3058" t="s">
        <v>367</v>
      </c>
      <c r="H3058" t="s">
        <v>251</v>
      </c>
      <c r="I3058" t="n">
        <v>5</v>
      </c>
      <c r="J3058" t="n">
        <v>515</v>
      </c>
      <c r="K3058" t="s">
        <v>361</v>
      </c>
      <c r="L3058" t="n">
        <v>10</v>
      </c>
      <c r="M3058" t="n">
        <v>0</v>
      </c>
      <c r="N3058" t="n">
        <v>0</v>
      </c>
      <c r="S3058" t="s">
        <v>405</v>
      </c>
      <c r="T3058" t="s">
        <v>405</v>
      </c>
    </row>
    <row r="3059" spans="1:20">
      <c r="A3059" s="1" t="n">
        <v>40574</v>
      </c>
      <c r="B3059" t="s">
        <v>400</v>
      </c>
      <c r="C3059" t="n">
        <v>4</v>
      </c>
      <c r="D3059" t="n">
        <v>251</v>
      </c>
      <c r="E3059" t="s">
        <v>409</v>
      </c>
      <c r="F3059" t="n">
        <v>3201</v>
      </c>
      <c r="G3059" t="s">
        <v>250</v>
      </c>
      <c r="H3059" t="s">
        <v>251</v>
      </c>
      <c r="I3059" t="n">
        <v>5</v>
      </c>
      <c r="J3059" t="n">
        <v>515</v>
      </c>
      <c r="K3059" t="s">
        <v>361</v>
      </c>
      <c r="L3059" t="n">
        <v>9</v>
      </c>
      <c r="M3059" t="n">
        <v>0</v>
      </c>
      <c r="N3059" t="n">
        <v>0</v>
      </c>
      <c r="S3059" t="s">
        <v>405</v>
      </c>
      <c r="T3059" t="s">
        <v>405</v>
      </c>
    </row>
    <row r="3060" spans="1:20">
      <c r="A3060" s="1" t="n">
        <v>40574</v>
      </c>
      <c r="B3060" t="s">
        <v>348</v>
      </c>
      <c r="C3060" t="n">
        <v>1</v>
      </c>
      <c r="D3060" t="n">
        <v>215</v>
      </c>
      <c r="E3060" t="s">
        <v>408</v>
      </c>
      <c r="F3060" t="n">
        <v>3201</v>
      </c>
      <c r="G3060" t="s">
        <v>250</v>
      </c>
      <c r="H3060" t="s">
        <v>251</v>
      </c>
      <c r="I3060" t="n">
        <v>5</v>
      </c>
      <c r="J3060" t="n">
        <v>515</v>
      </c>
      <c r="K3060" t="s">
        <v>361</v>
      </c>
      <c r="L3060" t="n">
        <v>315</v>
      </c>
      <c r="M3060" t="n">
        <v>0</v>
      </c>
      <c r="N3060" t="n">
        <v>0</v>
      </c>
      <c r="S3060" t="s">
        <v>405</v>
      </c>
      <c r="T3060" t="s">
        <v>405</v>
      </c>
    </row>
    <row r="3061" spans="1:20">
      <c r="A3061" s="1" t="n">
        <v>40574</v>
      </c>
      <c r="B3061" t="s">
        <v>395</v>
      </c>
      <c r="C3061" t="n">
        <v>8</v>
      </c>
      <c r="D3061" t="n">
        <v>25</v>
      </c>
      <c r="E3061" t="s">
        <v>143</v>
      </c>
      <c r="F3061" t="n">
        <v>3201</v>
      </c>
      <c r="G3061" t="s">
        <v>250</v>
      </c>
      <c r="H3061" t="s">
        <v>251</v>
      </c>
      <c r="I3061" t="n">
        <v>5</v>
      </c>
      <c r="J3061" t="n">
        <v>150</v>
      </c>
      <c r="K3061" t="s">
        <v>291</v>
      </c>
      <c r="L3061" t="n">
        <v>886</v>
      </c>
      <c r="M3061" t="n">
        <v>0.19</v>
      </c>
      <c r="N3061" t="n">
        <v>24.1</v>
      </c>
      <c r="O3061" t="s">
        <v>395</v>
      </c>
      <c r="P3061" t="n">
        <v>363</v>
      </c>
      <c r="Q3061" t="s">
        <v>411</v>
      </c>
      <c r="R3061" t="s">
        <v>255</v>
      </c>
      <c r="S3061" t="s">
        <v>251</v>
      </c>
      <c r="T3061" t="n">
        <v>5</v>
      </c>
    </row>
    <row r="3062" spans="1:20">
      <c r="A3062" s="1" t="n">
        <v>40574</v>
      </c>
      <c r="B3062" t="s">
        <v>395</v>
      </c>
      <c r="C3062" t="n">
        <v>12</v>
      </c>
      <c r="D3062" t="n">
        <v>25</v>
      </c>
      <c r="E3062" t="s">
        <v>143</v>
      </c>
      <c r="F3062" t="n">
        <v>3201</v>
      </c>
      <c r="G3062" t="s">
        <v>250</v>
      </c>
      <c r="H3062" t="s">
        <v>251</v>
      </c>
      <c r="I3062" t="n">
        <v>5</v>
      </c>
      <c r="J3062" t="n">
        <v>785</v>
      </c>
      <c r="K3062" t="s">
        <v>281</v>
      </c>
      <c r="L3062" t="n">
        <v>1086</v>
      </c>
      <c r="M3062" t="n">
        <v>0.06</v>
      </c>
      <c r="N3062" t="n">
        <v>34</v>
      </c>
      <c r="O3062" t="s">
        <v>395</v>
      </c>
      <c r="P3062" t="n">
        <v>363</v>
      </c>
      <c r="Q3062" t="s">
        <v>411</v>
      </c>
      <c r="R3062" t="s">
        <v>255</v>
      </c>
      <c r="S3062" t="s">
        <v>251</v>
      </c>
      <c r="T3062" t="n">
        <v>5</v>
      </c>
    </row>
    <row r="3063" spans="1:20">
      <c r="A3063" s="1" t="n">
        <v>40602</v>
      </c>
      <c r="B3063" t="s">
        <v>345</v>
      </c>
      <c r="C3063" t="n">
        <v>18</v>
      </c>
      <c r="D3063" t="n">
        <v>25</v>
      </c>
      <c r="E3063" t="s">
        <v>143</v>
      </c>
      <c r="F3063" t="n">
        <v>3201</v>
      </c>
      <c r="G3063" t="s">
        <v>250</v>
      </c>
      <c r="H3063" t="s">
        <v>251</v>
      </c>
      <c r="I3063" t="n">
        <v>5</v>
      </c>
      <c r="J3063" t="n">
        <v>458</v>
      </c>
      <c r="K3063" t="s">
        <v>252</v>
      </c>
      <c r="L3063" t="n">
        <v>185</v>
      </c>
      <c r="M3063" t="n">
        <v>0.09</v>
      </c>
      <c r="N3063" t="n">
        <v>34</v>
      </c>
      <c r="O3063" t="s">
        <v>345</v>
      </c>
      <c r="P3063" t="n">
        <v>121</v>
      </c>
      <c r="Q3063" t="s">
        <v>251</v>
      </c>
      <c r="R3063" t="s">
        <v>255</v>
      </c>
      <c r="S3063" t="s">
        <v>251</v>
      </c>
      <c r="T3063" t="n">
        <v>5</v>
      </c>
    </row>
    <row r="3064" spans="1:20">
      <c r="A3064" s="1" t="n">
        <v>40602</v>
      </c>
      <c r="B3064" t="s">
        <v>345</v>
      </c>
      <c r="C3064" t="n">
        <v>19</v>
      </c>
      <c r="D3064" t="n">
        <v>25</v>
      </c>
      <c r="E3064" t="s">
        <v>143</v>
      </c>
      <c r="F3064" t="n">
        <v>3201</v>
      </c>
      <c r="G3064" t="s">
        <v>250</v>
      </c>
      <c r="H3064" t="s">
        <v>251</v>
      </c>
      <c r="I3064" t="n">
        <v>5</v>
      </c>
      <c r="J3064" t="n">
        <v>875</v>
      </c>
      <c r="K3064" t="s">
        <v>327</v>
      </c>
      <c r="L3064" t="n">
        <v>443</v>
      </c>
      <c r="M3064" t="n">
        <v>0.05</v>
      </c>
      <c r="N3064" t="n">
        <v>42.1</v>
      </c>
      <c r="O3064" t="s">
        <v>345</v>
      </c>
      <c r="P3064" t="n">
        <v>121</v>
      </c>
      <c r="Q3064" t="s">
        <v>251</v>
      </c>
      <c r="R3064" t="s">
        <v>255</v>
      </c>
      <c r="S3064" t="s">
        <v>251</v>
      </c>
      <c r="T3064" t="n">
        <v>5</v>
      </c>
    </row>
    <row r="3065" spans="1:20">
      <c r="A3065" s="1" t="n">
        <v>40602</v>
      </c>
      <c r="B3065" t="s">
        <v>345</v>
      </c>
      <c r="C3065" t="n">
        <v>56</v>
      </c>
      <c r="D3065" t="n">
        <v>25</v>
      </c>
      <c r="E3065" t="s">
        <v>143</v>
      </c>
      <c r="F3065" t="n">
        <v>3201</v>
      </c>
      <c r="G3065" t="s">
        <v>250</v>
      </c>
      <c r="H3065" t="s">
        <v>251</v>
      </c>
      <c r="I3065" t="n">
        <v>5</v>
      </c>
      <c r="J3065" t="n">
        <v>875</v>
      </c>
      <c r="K3065" t="s">
        <v>327</v>
      </c>
      <c r="L3065" t="n">
        <v>191</v>
      </c>
      <c r="M3065" t="n">
        <v>0.05</v>
      </c>
      <c r="N3065" t="n">
        <v>42.1</v>
      </c>
      <c r="O3065" t="s">
        <v>345</v>
      </c>
      <c r="P3065" t="n">
        <v>121</v>
      </c>
      <c r="Q3065" t="s">
        <v>251</v>
      </c>
      <c r="R3065" t="s">
        <v>255</v>
      </c>
      <c r="S3065" t="s">
        <v>251</v>
      </c>
      <c r="T3065" t="n">
        <v>5</v>
      </c>
    </row>
    <row r="3066" spans="1:20">
      <c r="A3066" s="1" t="n">
        <v>40602</v>
      </c>
      <c r="B3066" t="s">
        <v>345</v>
      </c>
      <c r="C3066" t="n">
        <v>57</v>
      </c>
      <c r="D3066" t="n">
        <v>25</v>
      </c>
      <c r="E3066" t="s">
        <v>143</v>
      </c>
      <c r="F3066" t="n">
        <v>3201</v>
      </c>
      <c r="G3066" t="s">
        <v>250</v>
      </c>
      <c r="H3066" t="s">
        <v>251</v>
      </c>
      <c r="I3066" t="n">
        <v>5</v>
      </c>
      <c r="J3066" t="n">
        <v>458</v>
      </c>
      <c r="K3066" t="s">
        <v>252</v>
      </c>
      <c r="L3066" t="n">
        <v>150</v>
      </c>
      <c r="M3066" t="n">
        <v>0.09</v>
      </c>
      <c r="N3066" t="n">
        <v>34</v>
      </c>
      <c r="O3066" t="s">
        <v>345</v>
      </c>
      <c r="P3066" t="n">
        <v>121</v>
      </c>
      <c r="Q3066" t="s">
        <v>251</v>
      </c>
      <c r="R3066" t="s">
        <v>255</v>
      </c>
      <c r="S3066" t="s">
        <v>251</v>
      </c>
      <c r="T3066" t="n">
        <v>5</v>
      </c>
    </row>
    <row r="3067" spans="1:20">
      <c r="A3067" s="1" t="n">
        <v>40602</v>
      </c>
      <c r="B3067" t="s">
        <v>345</v>
      </c>
      <c r="C3067" t="n">
        <v>58</v>
      </c>
      <c r="D3067" t="n">
        <v>25</v>
      </c>
      <c r="E3067" t="s">
        <v>143</v>
      </c>
      <c r="F3067" t="n">
        <v>3201</v>
      </c>
      <c r="G3067" t="s">
        <v>250</v>
      </c>
      <c r="H3067" t="s">
        <v>251</v>
      </c>
      <c r="I3067" t="n">
        <v>5</v>
      </c>
      <c r="J3067" t="n">
        <v>280</v>
      </c>
      <c r="K3067" t="s">
        <v>273</v>
      </c>
      <c r="L3067" t="n">
        <v>300</v>
      </c>
      <c r="M3067" t="n">
        <v>0.06</v>
      </c>
      <c r="N3067" t="n">
        <v>39.5</v>
      </c>
      <c r="O3067" t="s">
        <v>345</v>
      </c>
      <c r="P3067" t="n">
        <v>121</v>
      </c>
      <c r="Q3067" t="s">
        <v>251</v>
      </c>
      <c r="R3067" t="s">
        <v>255</v>
      </c>
      <c r="S3067" t="s">
        <v>251</v>
      </c>
      <c r="T3067" t="n">
        <v>5</v>
      </c>
    </row>
    <row r="3068" spans="1:20">
      <c r="A3068" s="1" t="n">
        <v>40602</v>
      </c>
      <c r="B3068" t="s">
        <v>400</v>
      </c>
      <c r="C3068" t="n">
        <v>1</v>
      </c>
      <c r="D3068" t="n">
        <v>251</v>
      </c>
      <c r="E3068" t="s">
        <v>409</v>
      </c>
      <c r="F3068" t="n">
        <v>3202</v>
      </c>
      <c r="G3068" t="s">
        <v>297</v>
      </c>
      <c r="H3068" t="s">
        <v>251</v>
      </c>
      <c r="I3068" t="n">
        <v>5</v>
      </c>
      <c r="J3068" t="n">
        <v>515</v>
      </c>
      <c r="K3068" t="s">
        <v>361</v>
      </c>
      <c r="L3068" t="n">
        <v>20</v>
      </c>
      <c r="M3068" t="n">
        <v>0</v>
      </c>
      <c r="N3068" t="n">
        <v>0</v>
      </c>
      <c r="S3068" t="s">
        <v>405</v>
      </c>
      <c r="T3068" t="s">
        <v>405</v>
      </c>
    </row>
    <row r="3069" spans="1:20">
      <c r="A3069" s="1" t="n">
        <v>40602</v>
      </c>
      <c r="B3069" t="s">
        <v>400</v>
      </c>
      <c r="C3069" t="n">
        <v>2</v>
      </c>
      <c r="D3069" t="n">
        <v>251</v>
      </c>
      <c r="E3069" t="s">
        <v>409</v>
      </c>
      <c r="F3069" t="n">
        <v>3203</v>
      </c>
      <c r="G3069" t="s">
        <v>366</v>
      </c>
      <c r="H3069" t="s">
        <v>251</v>
      </c>
      <c r="I3069" t="n">
        <v>5</v>
      </c>
      <c r="J3069" t="n">
        <v>515</v>
      </c>
      <c r="K3069" t="s">
        <v>361</v>
      </c>
      <c r="L3069" t="n">
        <v>15</v>
      </c>
      <c r="M3069" t="n">
        <v>0</v>
      </c>
      <c r="N3069" t="n">
        <v>0</v>
      </c>
      <c r="S3069" t="s">
        <v>405</v>
      </c>
      <c r="T3069" t="s">
        <v>405</v>
      </c>
    </row>
    <row r="3070" spans="1:20">
      <c r="A3070" s="1" t="n">
        <v>40602</v>
      </c>
      <c r="B3070" t="s">
        <v>400</v>
      </c>
      <c r="C3070" t="n">
        <v>3</v>
      </c>
      <c r="D3070" t="n">
        <v>251</v>
      </c>
      <c r="E3070" t="s">
        <v>409</v>
      </c>
      <c r="F3070" t="n">
        <v>3204</v>
      </c>
      <c r="G3070" t="s">
        <v>367</v>
      </c>
      <c r="H3070" t="s">
        <v>251</v>
      </c>
      <c r="I3070" t="n">
        <v>5</v>
      </c>
      <c r="J3070" t="n">
        <v>515</v>
      </c>
      <c r="K3070" t="s">
        <v>361</v>
      </c>
      <c r="L3070" t="n">
        <v>11</v>
      </c>
      <c r="M3070" t="n">
        <v>0</v>
      </c>
      <c r="N3070" t="n">
        <v>0</v>
      </c>
      <c r="S3070" t="s">
        <v>405</v>
      </c>
      <c r="T3070" t="s">
        <v>405</v>
      </c>
    </row>
    <row r="3071" spans="1:20">
      <c r="A3071" s="1" t="n">
        <v>40602</v>
      </c>
      <c r="B3071" t="s">
        <v>400</v>
      </c>
      <c r="C3071" t="n">
        <v>4</v>
      </c>
      <c r="D3071" t="n">
        <v>251</v>
      </c>
      <c r="E3071" t="s">
        <v>409</v>
      </c>
      <c r="F3071" t="n">
        <v>3201</v>
      </c>
      <c r="G3071" t="s">
        <v>250</v>
      </c>
      <c r="H3071" t="s">
        <v>251</v>
      </c>
      <c r="I3071" t="n">
        <v>5</v>
      </c>
      <c r="J3071" t="n">
        <v>515</v>
      </c>
      <c r="K3071" t="s">
        <v>361</v>
      </c>
      <c r="L3071" t="n">
        <v>8</v>
      </c>
      <c r="M3071" t="n">
        <v>0</v>
      </c>
      <c r="N3071" t="n">
        <v>0</v>
      </c>
      <c r="S3071" t="s">
        <v>405</v>
      </c>
      <c r="T3071" t="s">
        <v>405</v>
      </c>
    </row>
    <row r="3072" spans="1:20">
      <c r="A3072" s="1" t="n">
        <v>40602</v>
      </c>
      <c r="B3072" t="s">
        <v>348</v>
      </c>
      <c r="C3072" t="n">
        <v>1</v>
      </c>
      <c r="D3072" t="n">
        <v>215</v>
      </c>
      <c r="E3072" t="s">
        <v>408</v>
      </c>
      <c r="F3072" t="n">
        <v>3201</v>
      </c>
      <c r="G3072" t="s">
        <v>250</v>
      </c>
      <c r="H3072" t="s">
        <v>251</v>
      </c>
      <c r="I3072" t="n">
        <v>5</v>
      </c>
      <c r="J3072" t="n">
        <v>490</v>
      </c>
      <c r="K3072" t="s">
        <v>266</v>
      </c>
      <c r="L3072" t="n">
        <v>311</v>
      </c>
      <c r="M3072" t="n">
        <v>0</v>
      </c>
      <c r="N3072" t="n">
        <v>0</v>
      </c>
      <c r="S3072" t="s">
        <v>405</v>
      </c>
      <c r="T3072" t="s">
        <v>405</v>
      </c>
    </row>
    <row r="3073" spans="1:20">
      <c r="A3073" s="1" t="n">
        <v>40602</v>
      </c>
      <c r="B3073" t="s">
        <v>395</v>
      </c>
      <c r="C3073" t="n">
        <v>8</v>
      </c>
      <c r="D3073" t="n">
        <v>25</v>
      </c>
      <c r="E3073" t="s">
        <v>143</v>
      </c>
      <c r="F3073" t="n">
        <v>3201</v>
      </c>
      <c r="G3073" t="s">
        <v>250</v>
      </c>
      <c r="H3073" t="s">
        <v>251</v>
      </c>
      <c r="I3073" t="n">
        <v>5</v>
      </c>
      <c r="J3073" t="n">
        <v>458</v>
      </c>
      <c r="K3073" t="s">
        <v>252</v>
      </c>
      <c r="L3073" t="n">
        <v>601</v>
      </c>
      <c r="M3073" t="n">
        <v>0.02</v>
      </c>
      <c r="N3073" t="n">
        <v>21.1</v>
      </c>
      <c r="O3073" t="s">
        <v>395</v>
      </c>
      <c r="P3073" t="n">
        <v>363</v>
      </c>
      <c r="Q3073" t="s">
        <v>411</v>
      </c>
      <c r="R3073" t="s">
        <v>255</v>
      </c>
      <c r="S3073" t="s">
        <v>251</v>
      </c>
      <c r="T3073" t="n">
        <v>5</v>
      </c>
    </row>
    <row r="3074" spans="1:20">
      <c r="A3074" s="1" t="n">
        <v>40602</v>
      </c>
      <c r="B3074" t="s">
        <v>395</v>
      </c>
      <c r="C3074" t="n">
        <v>13</v>
      </c>
      <c r="D3074" t="n">
        <v>25</v>
      </c>
      <c r="E3074" t="s">
        <v>143</v>
      </c>
      <c r="F3074" t="n">
        <v>3201</v>
      </c>
      <c r="G3074" t="s">
        <v>250</v>
      </c>
      <c r="H3074" t="s">
        <v>251</v>
      </c>
      <c r="I3074" t="n">
        <v>5</v>
      </c>
      <c r="J3074" t="n">
        <v>785</v>
      </c>
      <c r="K3074" t="s">
        <v>281</v>
      </c>
      <c r="L3074" t="n">
        <v>1040</v>
      </c>
      <c r="M3074" t="n">
        <v>0.06</v>
      </c>
      <c r="N3074" t="n">
        <v>34</v>
      </c>
      <c r="O3074" t="s">
        <v>395</v>
      </c>
      <c r="P3074" t="n">
        <v>363</v>
      </c>
      <c r="Q3074" t="s">
        <v>411</v>
      </c>
      <c r="R3074" t="s">
        <v>255</v>
      </c>
      <c r="S3074" t="s">
        <v>251</v>
      </c>
      <c r="T3074" t="n">
        <v>5</v>
      </c>
    </row>
    <row r="3075" spans="1:20">
      <c r="A3075" s="1" t="n">
        <v>40633</v>
      </c>
      <c r="B3075" t="s">
        <v>345</v>
      </c>
      <c r="C3075" t="n">
        <v>28</v>
      </c>
      <c r="D3075" t="n">
        <v>25</v>
      </c>
      <c r="E3075" t="s">
        <v>143</v>
      </c>
      <c r="F3075" t="n">
        <v>3201</v>
      </c>
      <c r="G3075" t="s">
        <v>250</v>
      </c>
      <c r="H3075" t="s">
        <v>251</v>
      </c>
      <c r="I3075" t="n">
        <v>5</v>
      </c>
      <c r="J3075" t="n">
        <v>875</v>
      </c>
      <c r="K3075" t="s">
        <v>327</v>
      </c>
      <c r="L3075" t="n">
        <v>211</v>
      </c>
      <c r="M3075" t="n">
        <v>0.05</v>
      </c>
      <c r="N3075" t="n">
        <v>41.7</v>
      </c>
      <c r="O3075" t="s">
        <v>345</v>
      </c>
      <c r="P3075" t="n">
        <v>121</v>
      </c>
      <c r="Q3075" t="s">
        <v>251</v>
      </c>
      <c r="R3075" t="s">
        <v>255</v>
      </c>
      <c r="S3075" t="s">
        <v>251</v>
      </c>
      <c r="T3075" t="n">
        <v>5</v>
      </c>
    </row>
    <row r="3076" spans="1:20">
      <c r="A3076" s="1" t="n">
        <v>40633</v>
      </c>
      <c r="B3076" t="s">
        <v>345</v>
      </c>
      <c r="C3076" t="n">
        <v>29</v>
      </c>
      <c r="D3076" t="n">
        <v>25</v>
      </c>
      <c r="E3076" t="s">
        <v>143</v>
      </c>
      <c r="F3076" t="n">
        <v>3201</v>
      </c>
      <c r="G3076" t="s">
        <v>250</v>
      </c>
      <c r="H3076" t="s">
        <v>251</v>
      </c>
      <c r="I3076" t="n">
        <v>5</v>
      </c>
      <c r="J3076" t="n">
        <v>458</v>
      </c>
      <c r="K3076" t="s">
        <v>252</v>
      </c>
      <c r="L3076" t="n">
        <v>191</v>
      </c>
      <c r="M3076" t="n">
        <v>0.09</v>
      </c>
      <c r="N3076" t="n">
        <v>33.9</v>
      </c>
      <c r="O3076" t="s">
        <v>345</v>
      </c>
      <c r="P3076" t="n">
        <v>121</v>
      </c>
      <c r="Q3076" t="s">
        <v>251</v>
      </c>
      <c r="R3076" t="s">
        <v>255</v>
      </c>
      <c r="S3076" t="s">
        <v>251</v>
      </c>
      <c r="T3076" t="n">
        <v>5</v>
      </c>
    </row>
    <row r="3077" spans="1:20">
      <c r="A3077" s="1" t="n">
        <v>40633</v>
      </c>
      <c r="B3077" t="s">
        <v>345</v>
      </c>
      <c r="C3077" t="n">
        <v>30</v>
      </c>
      <c r="D3077" t="n">
        <v>25</v>
      </c>
      <c r="E3077" t="s">
        <v>143</v>
      </c>
      <c r="F3077" t="n">
        <v>3201</v>
      </c>
      <c r="G3077" t="s">
        <v>250</v>
      </c>
      <c r="H3077" t="s">
        <v>251</v>
      </c>
      <c r="I3077" t="n">
        <v>5</v>
      </c>
      <c r="J3077" t="n">
        <v>458</v>
      </c>
      <c r="K3077" t="s">
        <v>252</v>
      </c>
      <c r="L3077" t="n">
        <v>221</v>
      </c>
      <c r="M3077" t="n">
        <v>0.09</v>
      </c>
      <c r="N3077" t="n">
        <v>33.7</v>
      </c>
      <c r="O3077" t="s">
        <v>345</v>
      </c>
      <c r="P3077" t="n">
        <v>121</v>
      </c>
      <c r="Q3077" t="s">
        <v>251</v>
      </c>
      <c r="R3077" t="s">
        <v>255</v>
      </c>
      <c r="S3077" t="s">
        <v>251</v>
      </c>
      <c r="T3077" t="n">
        <v>5</v>
      </c>
    </row>
    <row r="3078" spans="1:20">
      <c r="A3078" s="1" t="n">
        <v>40633</v>
      </c>
      <c r="B3078" t="s">
        <v>345</v>
      </c>
      <c r="C3078" t="n">
        <v>31</v>
      </c>
      <c r="D3078" t="n">
        <v>25</v>
      </c>
      <c r="E3078" t="s">
        <v>143</v>
      </c>
      <c r="F3078" t="n">
        <v>3201</v>
      </c>
      <c r="G3078" t="s">
        <v>250</v>
      </c>
      <c r="H3078" t="s">
        <v>251</v>
      </c>
      <c r="I3078" t="n">
        <v>5</v>
      </c>
      <c r="J3078" t="n">
        <v>458</v>
      </c>
      <c r="K3078" t="s">
        <v>252</v>
      </c>
      <c r="L3078" t="n">
        <v>428</v>
      </c>
      <c r="M3078" t="n">
        <v>0.09</v>
      </c>
      <c r="N3078" t="n">
        <v>33.7</v>
      </c>
      <c r="O3078" t="s">
        <v>345</v>
      </c>
      <c r="P3078" t="n">
        <v>121</v>
      </c>
      <c r="Q3078" t="s">
        <v>251</v>
      </c>
      <c r="R3078" t="s">
        <v>255</v>
      </c>
      <c r="S3078" t="s">
        <v>251</v>
      </c>
      <c r="T3078" t="n">
        <v>5</v>
      </c>
    </row>
    <row r="3079" spans="1:20">
      <c r="A3079" s="1" t="n">
        <v>40633</v>
      </c>
      <c r="B3079" t="s">
        <v>345</v>
      </c>
      <c r="C3079" t="n">
        <v>32</v>
      </c>
      <c r="D3079" t="n">
        <v>25</v>
      </c>
      <c r="E3079" t="s">
        <v>143</v>
      </c>
      <c r="F3079" t="n">
        <v>3201</v>
      </c>
      <c r="G3079" t="s">
        <v>250</v>
      </c>
      <c r="H3079" t="s">
        <v>251</v>
      </c>
      <c r="I3079" t="n">
        <v>5</v>
      </c>
      <c r="J3079" t="n">
        <v>280</v>
      </c>
      <c r="K3079" t="s">
        <v>273</v>
      </c>
      <c r="L3079" t="n">
        <v>75</v>
      </c>
      <c r="M3079" t="n">
        <v>0.25</v>
      </c>
      <c r="N3079" t="n">
        <v>16.5</v>
      </c>
      <c r="O3079" t="s">
        <v>345</v>
      </c>
      <c r="P3079" t="n">
        <v>121</v>
      </c>
      <c r="Q3079" t="s">
        <v>251</v>
      </c>
      <c r="R3079" t="s">
        <v>255</v>
      </c>
      <c r="S3079" t="s">
        <v>251</v>
      </c>
      <c r="T3079" t="n">
        <v>5</v>
      </c>
    </row>
    <row r="3080" spans="1:20">
      <c r="A3080" s="1" t="n">
        <v>40633</v>
      </c>
      <c r="B3080" t="s">
        <v>348</v>
      </c>
      <c r="C3080" t="n">
        <v>1</v>
      </c>
      <c r="D3080" t="n">
        <v>215</v>
      </c>
      <c r="E3080" t="s">
        <v>408</v>
      </c>
      <c r="F3080" t="n">
        <v>3201</v>
      </c>
      <c r="G3080" t="s">
        <v>250</v>
      </c>
      <c r="H3080" t="s">
        <v>251</v>
      </c>
      <c r="I3080" t="n">
        <v>5</v>
      </c>
      <c r="J3080" t="n">
        <v>515</v>
      </c>
      <c r="K3080" t="s">
        <v>361</v>
      </c>
      <c r="L3080" t="n">
        <v>300</v>
      </c>
      <c r="M3080" t="n">
        <v>0</v>
      </c>
      <c r="N3080" t="n">
        <v>0</v>
      </c>
      <c r="S3080" t="s">
        <v>405</v>
      </c>
      <c r="T3080" t="s">
        <v>405</v>
      </c>
    </row>
    <row r="3081" spans="1:20">
      <c r="A3081" s="1" t="n">
        <v>40633</v>
      </c>
      <c r="B3081" t="s">
        <v>395</v>
      </c>
      <c r="C3081" t="n">
        <v>8</v>
      </c>
      <c r="D3081" t="n">
        <v>25</v>
      </c>
      <c r="E3081" t="s">
        <v>143</v>
      </c>
      <c r="F3081" t="n">
        <v>3201</v>
      </c>
      <c r="G3081" t="s">
        <v>250</v>
      </c>
      <c r="H3081" t="s">
        <v>251</v>
      </c>
      <c r="I3081" t="n">
        <v>5</v>
      </c>
      <c r="J3081" t="n">
        <v>458</v>
      </c>
      <c r="K3081" t="s">
        <v>252</v>
      </c>
      <c r="L3081" t="n">
        <v>599</v>
      </c>
      <c r="M3081" t="n">
        <v>0.02</v>
      </c>
      <c r="N3081" t="n">
        <v>21.1</v>
      </c>
      <c r="O3081" t="s">
        <v>395</v>
      </c>
      <c r="P3081" t="n">
        <v>363</v>
      </c>
      <c r="Q3081" t="s">
        <v>411</v>
      </c>
      <c r="R3081" t="s">
        <v>255</v>
      </c>
      <c r="S3081" t="s">
        <v>251</v>
      </c>
      <c r="T3081" t="n">
        <v>5</v>
      </c>
    </row>
    <row r="3082" spans="1:20">
      <c r="A3082" s="1" t="n">
        <v>40633</v>
      </c>
      <c r="B3082" t="s">
        <v>395</v>
      </c>
      <c r="C3082" t="n">
        <v>9</v>
      </c>
      <c r="D3082" t="n">
        <v>25</v>
      </c>
      <c r="E3082" t="s">
        <v>143</v>
      </c>
      <c r="F3082" t="n">
        <v>3201</v>
      </c>
      <c r="G3082" t="s">
        <v>250</v>
      </c>
      <c r="H3082" t="s">
        <v>251</v>
      </c>
      <c r="I3082" t="n">
        <v>5</v>
      </c>
      <c r="J3082" t="n">
        <v>805</v>
      </c>
      <c r="K3082" t="s">
        <v>317</v>
      </c>
      <c r="L3082" t="n">
        <v>740</v>
      </c>
      <c r="M3082" t="n">
        <v>0.6</v>
      </c>
      <c r="N3082" t="n">
        <v>34</v>
      </c>
      <c r="O3082" t="s">
        <v>395</v>
      </c>
      <c r="P3082" t="n">
        <v>363</v>
      </c>
      <c r="Q3082" t="s">
        <v>411</v>
      </c>
      <c r="R3082" t="s">
        <v>255</v>
      </c>
      <c r="S3082" t="s">
        <v>251</v>
      </c>
      <c r="T3082" t="n">
        <v>5</v>
      </c>
    </row>
    <row r="3083" spans="1:20">
      <c r="A3083" s="1" t="n">
        <v>40633</v>
      </c>
      <c r="B3083" t="s">
        <v>395</v>
      </c>
      <c r="C3083" t="n">
        <v>11</v>
      </c>
      <c r="D3083" t="n">
        <v>25</v>
      </c>
      <c r="E3083" t="s">
        <v>143</v>
      </c>
      <c r="F3083" t="n">
        <v>3201</v>
      </c>
      <c r="G3083" t="s">
        <v>250</v>
      </c>
      <c r="H3083" t="s">
        <v>251</v>
      </c>
      <c r="I3083" t="n">
        <v>5</v>
      </c>
      <c r="J3083" t="n">
        <v>805</v>
      </c>
      <c r="K3083" t="s">
        <v>317</v>
      </c>
      <c r="L3083" t="n">
        <v>708</v>
      </c>
      <c r="M3083" t="n">
        <v>0.23</v>
      </c>
      <c r="N3083" t="n">
        <v>37.9</v>
      </c>
      <c r="O3083" t="s">
        <v>395</v>
      </c>
      <c r="P3083" t="n">
        <v>363</v>
      </c>
      <c r="Q3083" t="s">
        <v>411</v>
      </c>
      <c r="R3083" t="s">
        <v>255</v>
      </c>
      <c r="S3083" t="s">
        <v>251</v>
      </c>
      <c r="T3083" t="n">
        <v>5</v>
      </c>
    </row>
    <row r="3084" spans="1:20">
      <c r="A3084" s="1" t="n">
        <v>40633</v>
      </c>
      <c r="B3084" t="s">
        <v>395</v>
      </c>
      <c r="C3084" t="n">
        <v>13</v>
      </c>
      <c r="D3084" t="n">
        <v>25</v>
      </c>
      <c r="E3084" t="s">
        <v>143</v>
      </c>
      <c r="F3084" t="n">
        <v>3201</v>
      </c>
      <c r="G3084" t="s">
        <v>250</v>
      </c>
      <c r="H3084" t="s">
        <v>251</v>
      </c>
      <c r="I3084" t="n">
        <v>5</v>
      </c>
      <c r="J3084" t="n">
        <v>785</v>
      </c>
      <c r="K3084" t="s">
        <v>281</v>
      </c>
      <c r="L3084" t="n">
        <v>726</v>
      </c>
      <c r="M3084" t="n">
        <v>0.06</v>
      </c>
      <c r="N3084" t="n">
        <v>34</v>
      </c>
      <c r="O3084" t="s">
        <v>395</v>
      </c>
      <c r="P3084" t="n">
        <v>363</v>
      </c>
      <c r="Q3084" t="s">
        <v>411</v>
      </c>
      <c r="R3084" t="s">
        <v>255</v>
      </c>
      <c r="S3084" t="s">
        <v>251</v>
      </c>
      <c r="T3084" t="n">
        <v>5</v>
      </c>
    </row>
    <row r="3085" spans="1:20">
      <c r="A3085" s="1" t="n">
        <v>40663</v>
      </c>
      <c r="B3085" t="s">
        <v>345</v>
      </c>
      <c r="C3085" t="n">
        <v>16</v>
      </c>
      <c r="D3085" t="n">
        <v>25</v>
      </c>
      <c r="E3085" t="s">
        <v>143</v>
      </c>
      <c r="F3085" t="n">
        <v>3201</v>
      </c>
      <c r="G3085" t="s">
        <v>250</v>
      </c>
      <c r="H3085" t="s">
        <v>251</v>
      </c>
      <c r="I3085" t="n">
        <v>5</v>
      </c>
      <c r="J3085" t="n">
        <v>875</v>
      </c>
      <c r="K3085" t="s">
        <v>327</v>
      </c>
      <c r="L3085" t="n">
        <v>251</v>
      </c>
      <c r="M3085" t="n">
        <v>0.05</v>
      </c>
      <c r="N3085" t="n">
        <v>42.1</v>
      </c>
      <c r="O3085" t="s">
        <v>345</v>
      </c>
      <c r="P3085" t="n">
        <v>121</v>
      </c>
      <c r="Q3085" t="s">
        <v>251</v>
      </c>
      <c r="R3085" t="s">
        <v>255</v>
      </c>
      <c r="S3085" t="s">
        <v>251</v>
      </c>
      <c r="T3085" t="n">
        <v>5</v>
      </c>
    </row>
    <row r="3086" spans="1:20">
      <c r="A3086" s="1" t="n">
        <v>40663</v>
      </c>
      <c r="B3086" t="s">
        <v>345</v>
      </c>
      <c r="C3086" t="n">
        <v>17</v>
      </c>
      <c r="D3086" t="n">
        <v>25</v>
      </c>
      <c r="E3086" t="s">
        <v>143</v>
      </c>
      <c r="F3086" t="n">
        <v>3201</v>
      </c>
      <c r="G3086" t="s">
        <v>250</v>
      </c>
      <c r="H3086" t="s">
        <v>251</v>
      </c>
      <c r="I3086" t="n">
        <v>5</v>
      </c>
      <c r="J3086" t="n">
        <v>875</v>
      </c>
      <c r="K3086" t="s">
        <v>327</v>
      </c>
      <c r="L3086" t="n">
        <v>224</v>
      </c>
      <c r="M3086" t="n">
        <v>0.05</v>
      </c>
      <c r="N3086" t="n">
        <v>41.8</v>
      </c>
      <c r="O3086" t="s">
        <v>345</v>
      </c>
      <c r="P3086" t="n">
        <v>121</v>
      </c>
      <c r="Q3086" t="s">
        <v>251</v>
      </c>
      <c r="R3086" t="s">
        <v>255</v>
      </c>
      <c r="S3086" t="s">
        <v>251</v>
      </c>
      <c r="T3086" t="n">
        <v>5</v>
      </c>
    </row>
    <row r="3087" spans="1:20">
      <c r="A3087" s="1" t="n">
        <v>40663</v>
      </c>
      <c r="B3087" t="s">
        <v>345</v>
      </c>
      <c r="C3087" t="n">
        <v>18</v>
      </c>
      <c r="D3087" t="n">
        <v>25</v>
      </c>
      <c r="E3087" t="s">
        <v>143</v>
      </c>
      <c r="F3087" t="n">
        <v>3201</v>
      </c>
      <c r="G3087" t="s">
        <v>250</v>
      </c>
      <c r="H3087" t="s">
        <v>251</v>
      </c>
      <c r="I3087" t="n">
        <v>5</v>
      </c>
      <c r="J3087" t="n">
        <v>458</v>
      </c>
      <c r="K3087" t="s">
        <v>252</v>
      </c>
      <c r="L3087" t="n">
        <v>124</v>
      </c>
      <c r="M3087" t="n">
        <v>0.09</v>
      </c>
      <c r="N3087" t="n">
        <v>33.7</v>
      </c>
      <c r="O3087" t="s">
        <v>345</v>
      </c>
      <c r="P3087" t="n">
        <v>121</v>
      </c>
      <c r="Q3087" t="s">
        <v>251</v>
      </c>
      <c r="R3087" t="s">
        <v>255</v>
      </c>
      <c r="S3087" t="s">
        <v>251</v>
      </c>
      <c r="T3087" t="n">
        <v>5</v>
      </c>
    </row>
    <row r="3088" spans="1:20">
      <c r="A3088" s="1" t="n">
        <v>40663</v>
      </c>
      <c r="B3088" t="s">
        <v>345</v>
      </c>
      <c r="C3088" t="n">
        <v>19</v>
      </c>
      <c r="D3088" t="n">
        <v>25</v>
      </c>
      <c r="E3088" t="s">
        <v>143</v>
      </c>
      <c r="F3088" t="n">
        <v>3201</v>
      </c>
      <c r="G3088" t="s">
        <v>250</v>
      </c>
      <c r="H3088" t="s">
        <v>251</v>
      </c>
      <c r="I3088" t="n">
        <v>5</v>
      </c>
      <c r="J3088" t="n">
        <v>945</v>
      </c>
      <c r="K3088" t="s">
        <v>304</v>
      </c>
      <c r="L3088" t="n">
        <v>250</v>
      </c>
      <c r="M3088" t="n">
        <v>0.08</v>
      </c>
      <c r="N3088" t="n">
        <v>34.5</v>
      </c>
      <c r="O3088" t="s">
        <v>345</v>
      </c>
      <c r="P3088" t="n">
        <v>121</v>
      </c>
      <c r="Q3088" t="s">
        <v>251</v>
      </c>
      <c r="R3088" t="s">
        <v>255</v>
      </c>
      <c r="S3088" t="s">
        <v>251</v>
      </c>
      <c r="T3088" t="n">
        <v>5</v>
      </c>
    </row>
    <row r="3089" spans="1:20">
      <c r="A3089" s="1" t="n">
        <v>40663</v>
      </c>
      <c r="B3089" t="s">
        <v>345</v>
      </c>
      <c r="C3089" t="n">
        <v>20</v>
      </c>
      <c r="D3089" t="n">
        <v>25</v>
      </c>
      <c r="E3089" t="s">
        <v>143</v>
      </c>
      <c r="F3089" t="n">
        <v>3201</v>
      </c>
      <c r="G3089" t="s">
        <v>250</v>
      </c>
      <c r="H3089" t="s">
        <v>251</v>
      </c>
      <c r="I3089" t="n">
        <v>5</v>
      </c>
      <c r="J3089" t="n">
        <v>945</v>
      </c>
      <c r="K3089" t="s">
        <v>304</v>
      </c>
      <c r="L3089" t="n">
        <v>151</v>
      </c>
      <c r="M3089" t="n">
        <v>0.08</v>
      </c>
      <c r="N3089" t="n">
        <v>34.4</v>
      </c>
      <c r="O3089" t="s">
        <v>345</v>
      </c>
      <c r="P3089" t="n">
        <v>121</v>
      </c>
      <c r="Q3089" t="s">
        <v>251</v>
      </c>
      <c r="R3089" t="s">
        <v>255</v>
      </c>
      <c r="S3089" t="s">
        <v>251</v>
      </c>
      <c r="T3089" t="n">
        <v>5</v>
      </c>
    </row>
    <row r="3090" spans="1:20">
      <c r="A3090" s="1" t="n">
        <v>40663</v>
      </c>
      <c r="B3090" t="s">
        <v>345</v>
      </c>
      <c r="C3090" t="n">
        <v>21</v>
      </c>
      <c r="D3090" t="n">
        <v>25</v>
      </c>
      <c r="E3090" t="s">
        <v>143</v>
      </c>
      <c r="F3090" t="n">
        <v>3201</v>
      </c>
      <c r="G3090" t="s">
        <v>250</v>
      </c>
      <c r="H3090" t="s">
        <v>251</v>
      </c>
      <c r="I3090" t="n">
        <v>5</v>
      </c>
      <c r="J3090" t="n">
        <v>945</v>
      </c>
      <c r="K3090" t="s">
        <v>304</v>
      </c>
      <c r="L3090" t="n">
        <v>167</v>
      </c>
      <c r="M3090" t="n">
        <v>0.08</v>
      </c>
      <c r="N3090" t="n">
        <v>34.5</v>
      </c>
      <c r="O3090" t="s">
        <v>345</v>
      </c>
      <c r="P3090" t="n">
        <v>121</v>
      </c>
      <c r="Q3090" t="s">
        <v>251</v>
      </c>
      <c r="R3090" t="s">
        <v>255</v>
      </c>
      <c r="S3090" t="s">
        <v>251</v>
      </c>
      <c r="T3090" t="n">
        <v>5</v>
      </c>
    </row>
    <row r="3091" spans="1:20">
      <c r="A3091" s="1" t="n">
        <v>40663</v>
      </c>
      <c r="B3091" t="s">
        <v>345</v>
      </c>
      <c r="C3091" t="n">
        <v>22</v>
      </c>
      <c r="D3091" t="n">
        <v>25</v>
      </c>
      <c r="E3091" t="s">
        <v>143</v>
      </c>
      <c r="F3091" t="n">
        <v>3201</v>
      </c>
      <c r="G3091" t="s">
        <v>250</v>
      </c>
      <c r="H3091" t="s">
        <v>251</v>
      </c>
      <c r="I3091" t="n">
        <v>5</v>
      </c>
      <c r="J3091" t="n">
        <v>945</v>
      </c>
      <c r="K3091" t="s">
        <v>304</v>
      </c>
      <c r="L3091" t="n">
        <v>151</v>
      </c>
      <c r="M3091" t="n">
        <v>0.08</v>
      </c>
      <c r="N3091" t="n">
        <v>34.4</v>
      </c>
      <c r="O3091" t="s">
        <v>345</v>
      </c>
      <c r="P3091" t="n">
        <v>121</v>
      </c>
      <c r="Q3091" t="s">
        <v>251</v>
      </c>
      <c r="R3091" t="s">
        <v>255</v>
      </c>
      <c r="S3091" t="s">
        <v>251</v>
      </c>
      <c r="T3091" t="n">
        <v>5</v>
      </c>
    </row>
    <row r="3092" spans="1:20">
      <c r="A3092" s="1" t="n">
        <v>40663</v>
      </c>
      <c r="B3092" t="s">
        <v>400</v>
      </c>
      <c r="C3092" t="n">
        <v>1</v>
      </c>
      <c r="D3092" t="n">
        <v>251</v>
      </c>
      <c r="E3092" t="s">
        <v>409</v>
      </c>
      <c r="F3092" t="n">
        <v>3202</v>
      </c>
      <c r="G3092" t="s">
        <v>297</v>
      </c>
      <c r="H3092" t="s">
        <v>251</v>
      </c>
      <c r="I3092" t="n">
        <v>5</v>
      </c>
      <c r="J3092" t="n">
        <v>320</v>
      </c>
      <c r="K3092" t="s">
        <v>412</v>
      </c>
      <c r="L3092" t="n">
        <v>20</v>
      </c>
      <c r="M3092" t="n">
        <v>0</v>
      </c>
      <c r="N3092" t="n">
        <v>0</v>
      </c>
      <c r="S3092" t="s">
        <v>405</v>
      </c>
      <c r="T3092" t="s">
        <v>405</v>
      </c>
    </row>
    <row r="3093" spans="1:20">
      <c r="A3093" s="1" t="n">
        <v>40663</v>
      </c>
      <c r="B3093" t="s">
        <v>400</v>
      </c>
      <c r="C3093" t="n">
        <v>2</v>
      </c>
      <c r="D3093" t="n">
        <v>251</v>
      </c>
      <c r="E3093" t="s">
        <v>409</v>
      </c>
      <c r="F3093" t="n">
        <v>3203</v>
      </c>
      <c r="G3093" t="s">
        <v>366</v>
      </c>
      <c r="H3093" t="s">
        <v>251</v>
      </c>
      <c r="I3093" t="n">
        <v>5</v>
      </c>
      <c r="J3093" t="n">
        <v>320</v>
      </c>
      <c r="K3093" t="s">
        <v>412</v>
      </c>
      <c r="L3093" t="n">
        <v>14</v>
      </c>
      <c r="M3093" t="n">
        <v>0</v>
      </c>
      <c r="N3093" t="n">
        <v>0</v>
      </c>
      <c r="S3093" t="s">
        <v>405</v>
      </c>
      <c r="T3093" t="s">
        <v>405</v>
      </c>
    </row>
    <row r="3094" spans="1:20">
      <c r="A3094" s="1" t="n">
        <v>40663</v>
      </c>
      <c r="B3094" t="s">
        <v>400</v>
      </c>
      <c r="C3094" t="n">
        <v>3</v>
      </c>
      <c r="D3094" t="n">
        <v>251</v>
      </c>
      <c r="E3094" t="s">
        <v>409</v>
      </c>
      <c r="F3094" t="n">
        <v>3204</v>
      </c>
      <c r="G3094" t="s">
        <v>367</v>
      </c>
      <c r="H3094" t="s">
        <v>251</v>
      </c>
      <c r="I3094" t="n">
        <v>5</v>
      </c>
      <c r="J3094" t="n">
        <v>320</v>
      </c>
      <c r="K3094" t="s">
        <v>412</v>
      </c>
      <c r="L3094" t="n">
        <v>11</v>
      </c>
      <c r="M3094" t="n">
        <v>0</v>
      </c>
      <c r="N3094" t="n">
        <v>0</v>
      </c>
      <c r="S3094" t="s">
        <v>405</v>
      </c>
      <c r="T3094" t="s">
        <v>405</v>
      </c>
    </row>
    <row r="3095" spans="1:20">
      <c r="A3095" s="1" t="n">
        <v>40663</v>
      </c>
      <c r="B3095" t="s">
        <v>400</v>
      </c>
      <c r="C3095" t="n">
        <v>4</v>
      </c>
      <c r="D3095" t="n">
        <v>251</v>
      </c>
      <c r="E3095" t="s">
        <v>409</v>
      </c>
      <c r="F3095" t="n">
        <v>3201</v>
      </c>
      <c r="G3095" t="s">
        <v>250</v>
      </c>
      <c r="H3095" t="s">
        <v>251</v>
      </c>
      <c r="I3095" t="n">
        <v>5</v>
      </c>
      <c r="J3095" t="n">
        <v>320</v>
      </c>
      <c r="K3095" t="s">
        <v>412</v>
      </c>
      <c r="L3095" t="n">
        <v>9</v>
      </c>
      <c r="M3095" t="n">
        <v>0</v>
      </c>
      <c r="N3095" t="n">
        <v>0</v>
      </c>
      <c r="S3095" t="s">
        <v>405</v>
      </c>
      <c r="T3095" t="s">
        <v>405</v>
      </c>
    </row>
    <row r="3096" spans="1:20">
      <c r="A3096" s="1" t="n">
        <v>40663</v>
      </c>
      <c r="B3096" t="s">
        <v>406</v>
      </c>
      <c r="C3096" t="n">
        <v>1</v>
      </c>
      <c r="D3096" t="n">
        <v>931</v>
      </c>
      <c r="E3096" t="s">
        <v>407</v>
      </c>
      <c r="F3096" t="n">
        <v>3201</v>
      </c>
      <c r="G3096" t="s">
        <v>250</v>
      </c>
      <c r="H3096" t="s">
        <v>251</v>
      </c>
      <c r="I3096" t="n">
        <v>5</v>
      </c>
      <c r="J3096" t="n">
        <v>260</v>
      </c>
      <c r="K3096" t="s">
        <v>272</v>
      </c>
      <c r="L3096" t="n">
        <v>159</v>
      </c>
      <c r="M3096" t="n">
        <v>0</v>
      </c>
      <c r="N3096" t="n">
        <v>0</v>
      </c>
      <c r="S3096" t="s">
        <v>405</v>
      </c>
      <c r="T3096" t="s">
        <v>405</v>
      </c>
    </row>
    <row r="3097" spans="1:20">
      <c r="A3097" s="1" t="n">
        <v>40663</v>
      </c>
      <c r="B3097" t="s">
        <v>348</v>
      </c>
      <c r="C3097" t="n">
        <v>1</v>
      </c>
      <c r="D3097" t="n">
        <v>215</v>
      </c>
      <c r="E3097" t="s">
        <v>408</v>
      </c>
      <c r="F3097" t="n">
        <v>3201</v>
      </c>
      <c r="G3097" t="s">
        <v>250</v>
      </c>
      <c r="H3097" t="s">
        <v>251</v>
      </c>
      <c r="I3097" t="n">
        <v>5</v>
      </c>
      <c r="J3097" t="n">
        <v>515</v>
      </c>
      <c r="K3097" t="s">
        <v>361</v>
      </c>
      <c r="L3097" t="n">
        <v>298</v>
      </c>
      <c r="M3097" t="n">
        <v>0</v>
      </c>
      <c r="N3097" t="n">
        <v>0</v>
      </c>
      <c r="S3097" t="s">
        <v>405</v>
      </c>
      <c r="T3097" t="s">
        <v>405</v>
      </c>
    </row>
    <row r="3098" spans="1:20">
      <c r="A3098" s="1" t="n">
        <v>40663</v>
      </c>
      <c r="B3098" t="s">
        <v>395</v>
      </c>
      <c r="C3098" t="n">
        <v>8</v>
      </c>
      <c r="D3098" t="n">
        <v>25</v>
      </c>
      <c r="E3098" t="s">
        <v>143</v>
      </c>
      <c r="F3098" t="n">
        <v>3201</v>
      </c>
      <c r="G3098" t="s">
        <v>250</v>
      </c>
      <c r="H3098" t="s">
        <v>251</v>
      </c>
      <c r="I3098" t="n">
        <v>5</v>
      </c>
      <c r="J3098" t="n">
        <v>458</v>
      </c>
      <c r="K3098" t="s">
        <v>252</v>
      </c>
      <c r="L3098" t="n">
        <v>301</v>
      </c>
      <c r="M3098" t="n">
        <v>0.02</v>
      </c>
      <c r="N3098" t="n">
        <v>21.1</v>
      </c>
      <c r="O3098" t="s">
        <v>395</v>
      </c>
      <c r="P3098" t="n">
        <v>363</v>
      </c>
      <c r="Q3098" t="s">
        <v>411</v>
      </c>
      <c r="R3098" t="s">
        <v>255</v>
      </c>
      <c r="S3098" t="s">
        <v>251</v>
      </c>
      <c r="T3098" t="n">
        <v>5</v>
      </c>
    </row>
    <row r="3099" spans="1:20">
      <c r="A3099" s="1" t="n">
        <v>40663</v>
      </c>
      <c r="B3099" t="s">
        <v>395</v>
      </c>
      <c r="C3099" t="n">
        <v>12</v>
      </c>
      <c r="D3099" t="n">
        <v>25</v>
      </c>
      <c r="E3099" t="s">
        <v>143</v>
      </c>
      <c r="F3099" t="n">
        <v>3201</v>
      </c>
      <c r="G3099" t="s">
        <v>250</v>
      </c>
      <c r="H3099" t="s">
        <v>251</v>
      </c>
      <c r="I3099" t="n">
        <v>5</v>
      </c>
      <c r="J3099" t="n">
        <v>273</v>
      </c>
      <c r="K3099" t="s">
        <v>415</v>
      </c>
      <c r="L3099" t="n">
        <v>264</v>
      </c>
      <c r="M3099" t="n">
        <v>0.1</v>
      </c>
      <c r="N3099" t="n">
        <v>21.1</v>
      </c>
      <c r="O3099" t="s">
        <v>395</v>
      </c>
      <c r="P3099" t="n">
        <v>363</v>
      </c>
      <c r="Q3099" t="s">
        <v>411</v>
      </c>
      <c r="R3099" t="s">
        <v>255</v>
      </c>
      <c r="S3099" t="s">
        <v>251</v>
      </c>
      <c r="T3099" t="n">
        <v>5</v>
      </c>
    </row>
    <row r="3100" spans="1:20">
      <c r="A3100" s="1" t="n">
        <v>40694</v>
      </c>
      <c r="B3100" t="s">
        <v>345</v>
      </c>
      <c r="C3100" t="n">
        <v>14</v>
      </c>
      <c r="D3100" t="n">
        <v>25</v>
      </c>
      <c r="E3100" t="s">
        <v>143</v>
      </c>
      <c r="F3100" t="n">
        <v>3201</v>
      </c>
      <c r="G3100" t="s">
        <v>250</v>
      </c>
      <c r="H3100" t="s">
        <v>251</v>
      </c>
      <c r="I3100" t="n">
        <v>5</v>
      </c>
      <c r="J3100" t="n">
        <v>145</v>
      </c>
      <c r="K3100" t="s">
        <v>323</v>
      </c>
      <c r="L3100" t="n">
        <v>414</v>
      </c>
      <c r="M3100" t="n">
        <v>0.12</v>
      </c>
      <c r="N3100" t="n">
        <v>32</v>
      </c>
      <c r="O3100" t="s">
        <v>345</v>
      </c>
      <c r="P3100" t="n">
        <v>121</v>
      </c>
      <c r="Q3100" t="s">
        <v>251</v>
      </c>
      <c r="R3100" t="s">
        <v>255</v>
      </c>
      <c r="S3100" t="s">
        <v>251</v>
      </c>
      <c r="T3100" t="n">
        <v>5</v>
      </c>
    </row>
    <row r="3101" spans="1:20">
      <c r="A3101" s="1" t="n">
        <v>40694</v>
      </c>
      <c r="B3101" t="s">
        <v>345</v>
      </c>
      <c r="C3101" t="n">
        <v>15</v>
      </c>
      <c r="D3101" t="n">
        <v>25</v>
      </c>
      <c r="E3101" t="s">
        <v>143</v>
      </c>
      <c r="F3101" t="n">
        <v>3201</v>
      </c>
      <c r="G3101" t="s">
        <v>250</v>
      </c>
      <c r="H3101" t="s">
        <v>251</v>
      </c>
      <c r="I3101" t="n">
        <v>5</v>
      </c>
      <c r="J3101" t="n">
        <v>458</v>
      </c>
      <c r="K3101" t="s">
        <v>252</v>
      </c>
      <c r="L3101" t="n">
        <v>258</v>
      </c>
      <c r="M3101" t="n">
        <v>0.09</v>
      </c>
      <c r="N3101" t="n">
        <v>31.6</v>
      </c>
      <c r="O3101" t="s">
        <v>345</v>
      </c>
      <c r="P3101" t="n">
        <v>121</v>
      </c>
      <c r="Q3101" t="s">
        <v>251</v>
      </c>
      <c r="R3101" t="s">
        <v>255</v>
      </c>
      <c r="S3101" t="s">
        <v>251</v>
      </c>
      <c r="T3101" t="n">
        <v>5</v>
      </c>
    </row>
    <row r="3102" spans="1:20">
      <c r="A3102" s="1" t="n">
        <v>40694</v>
      </c>
      <c r="B3102" t="s">
        <v>345</v>
      </c>
      <c r="C3102" t="n">
        <v>16</v>
      </c>
      <c r="D3102" t="n">
        <v>25</v>
      </c>
      <c r="E3102" t="s">
        <v>143</v>
      </c>
      <c r="F3102" t="n">
        <v>3201</v>
      </c>
      <c r="G3102" t="s">
        <v>250</v>
      </c>
      <c r="H3102" t="s">
        <v>251</v>
      </c>
      <c r="I3102" t="n">
        <v>5</v>
      </c>
      <c r="J3102" t="n">
        <v>458</v>
      </c>
      <c r="K3102" t="s">
        <v>252</v>
      </c>
      <c r="L3102" t="n">
        <v>200</v>
      </c>
      <c r="M3102" t="n">
        <v>0.09</v>
      </c>
      <c r="N3102" t="n">
        <v>33.8</v>
      </c>
      <c r="O3102" t="s">
        <v>345</v>
      </c>
      <c r="P3102" t="n">
        <v>121</v>
      </c>
      <c r="Q3102" t="s">
        <v>251</v>
      </c>
      <c r="R3102" t="s">
        <v>255</v>
      </c>
      <c r="S3102" t="s">
        <v>251</v>
      </c>
      <c r="T3102" t="n">
        <v>5</v>
      </c>
    </row>
    <row r="3103" spans="1:20">
      <c r="A3103" s="1" t="n">
        <v>40694</v>
      </c>
      <c r="B3103" t="s">
        <v>345</v>
      </c>
      <c r="C3103" t="n">
        <v>17</v>
      </c>
      <c r="D3103" t="n">
        <v>25</v>
      </c>
      <c r="E3103" t="s">
        <v>143</v>
      </c>
      <c r="F3103" t="n">
        <v>3201</v>
      </c>
      <c r="G3103" t="s">
        <v>250</v>
      </c>
      <c r="H3103" t="s">
        <v>251</v>
      </c>
      <c r="I3103" t="n">
        <v>5</v>
      </c>
      <c r="J3103" t="n">
        <v>875</v>
      </c>
      <c r="K3103" t="s">
        <v>327</v>
      </c>
      <c r="L3103" t="n">
        <v>348</v>
      </c>
      <c r="M3103" t="n">
        <v>0.05</v>
      </c>
      <c r="N3103" t="n">
        <v>42.2</v>
      </c>
      <c r="O3103" t="s">
        <v>345</v>
      </c>
      <c r="P3103" t="n">
        <v>121</v>
      </c>
      <c r="Q3103" t="s">
        <v>251</v>
      </c>
      <c r="R3103" t="s">
        <v>255</v>
      </c>
      <c r="S3103" t="s">
        <v>251</v>
      </c>
      <c r="T3103" t="n">
        <v>5</v>
      </c>
    </row>
    <row r="3104" spans="1:20">
      <c r="A3104" s="1" t="n">
        <v>40694</v>
      </c>
      <c r="B3104" t="s">
        <v>345</v>
      </c>
      <c r="C3104" t="n">
        <v>18</v>
      </c>
      <c r="D3104" t="n">
        <v>25</v>
      </c>
      <c r="E3104" t="s">
        <v>143</v>
      </c>
      <c r="F3104" t="n">
        <v>3201</v>
      </c>
      <c r="G3104" t="s">
        <v>250</v>
      </c>
      <c r="H3104" t="s">
        <v>251</v>
      </c>
      <c r="I3104" t="n">
        <v>5</v>
      </c>
      <c r="J3104" t="n">
        <v>875</v>
      </c>
      <c r="K3104" t="s">
        <v>327</v>
      </c>
      <c r="L3104" t="n">
        <v>238</v>
      </c>
      <c r="M3104" t="n">
        <v>0.05</v>
      </c>
      <c r="N3104" t="n">
        <v>42.2</v>
      </c>
      <c r="O3104" t="s">
        <v>345</v>
      </c>
      <c r="P3104" t="n">
        <v>121</v>
      </c>
      <c r="Q3104" t="s">
        <v>251</v>
      </c>
      <c r="R3104" t="s">
        <v>255</v>
      </c>
      <c r="S3104" t="s">
        <v>251</v>
      </c>
      <c r="T3104" t="n">
        <v>5</v>
      </c>
    </row>
    <row r="3105" spans="1:20">
      <c r="A3105" s="1" t="n">
        <v>40694</v>
      </c>
      <c r="B3105" t="s">
        <v>345</v>
      </c>
      <c r="C3105" t="n">
        <v>19</v>
      </c>
      <c r="D3105" t="n">
        <v>25</v>
      </c>
      <c r="E3105" t="s">
        <v>143</v>
      </c>
      <c r="F3105" t="n">
        <v>3201</v>
      </c>
      <c r="G3105" t="s">
        <v>250</v>
      </c>
      <c r="H3105" t="s">
        <v>251</v>
      </c>
      <c r="I3105" t="n">
        <v>5</v>
      </c>
      <c r="J3105" t="n">
        <v>875</v>
      </c>
      <c r="K3105" t="s">
        <v>327</v>
      </c>
      <c r="L3105" t="n">
        <v>196</v>
      </c>
      <c r="M3105" t="n">
        <v>0.05</v>
      </c>
      <c r="N3105" t="n">
        <v>41.9</v>
      </c>
      <c r="O3105" t="s">
        <v>345</v>
      </c>
      <c r="P3105" t="n">
        <v>121</v>
      </c>
      <c r="Q3105" t="s">
        <v>251</v>
      </c>
      <c r="R3105" t="s">
        <v>255</v>
      </c>
      <c r="S3105" t="s">
        <v>251</v>
      </c>
      <c r="T3105" t="n">
        <v>5</v>
      </c>
    </row>
    <row r="3106" spans="1:20">
      <c r="A3106" s="1" t="n">
        <v>40694</v>
      </c>
      <c r="B3106" t="s">
        <v>345</v>
      </c>
      <c r="C3106" t="n">
        <v>20</v>
      </c>
      <c r="D3106" t="n">
        <v>25</v>
      </c>
      <c r="E3106" t="s">
        <v>143</v>
      </c>
      <c r="F3106" t="n">
        <v>3201</v>
      </c>
      <c r="G3106" t="s">
        <v>250</v>
      </c>
      <c r="H3106" t="s">
        <v>251</v>
      </c>
      <c r="I3106" t="n">
        <v>5</v>
      </c>
      <c r="J3106" t="n">
        <v>145</v>
      </c>
      <c r="K3106" t="s">
        <v>323</v>
      </c>
      <c r="L3106" t="n">
        <v>297</v>
      </c>
      <c r="M3106" t="n">
        <v>0.12</v>
      </c>
      <c r="N3106" t="n">
        <v>32</v>
      </c>
      <c r="O3106" t="s">
        <v>345</v>
      </c>
      <c r="P3106" t="n">
        <v>121</v>
      </c>
      <c r="Q3106" t="s">
        <v>251</v>
      </c>
      <c r="R3106" t="s">
        <v>255</v>
      </c>
      <c r="S3106" t="s">
        <v>251</v>
      </c>
      <c r="T3106" t="n">
        <v>5</v>
      </c>
    </row>
    <row r="3107" spans="1:20">
      <c r="A3107" s="1" t="n">
        <v>40694</v>
      </c>
      <c r="B3107" t="s">
        <v>348</v>
      </c>
      <c r="C3107" t="n">
        <v>1</v>
      </c>
      <c r="D3107" t="n">
        <v>215</v>
      </c>
      <c r="E3107" t="s">
        <v>408</v>
      </c>
      <c r="F3107" t="n">
        <v>3201</v>
      </c>
      <c r="G3107" t="s">
        <v>250</v>
      </c>
      <c r="H3107" t="s">
        <v>251</v>
      </c>
      <c r="I3107" t="n">
        <v>5</v>
      </c>
      <c r="J3107" t="n">
        <v>515</v>
      </c>
      <c r="K3107" t="s">
        <v>361</v>
      </c>
      <c r="L3107" t="n">
        <v>300</v>
      </c>
      <c r="M3107" t="n">
        <v>0</v>
      </c>
      <c r="N3107" t="n">
        <v>0</v>
      </c>
      <c r="S3107" t="s">
        <v>405</v>
      </c>
      <c r="T3107" t="s">
        <v>405</v>
      </c>
    </row>
    <row r="3108" spans="1:20">
      <c r="A3108" s="1" t="n">
        <v>40694</v>
      </c>
      <c r="B3108" t="s">
        <v>395</v>
      </c>
      <c r="C3108" t="n">
        <v>11</v>
      </c>
      <c r="D3108" t="n">
        <v>25</v>
      </c>
      <c r="E3108" t="s">
        <v>143</v>
      </c>
      <c r="F3108" t="n">
        <v>3201</v>
      </c>
      <c r="G3108" t="s">
        <v>250</v>
      </c>
      <c r="H3108" t="s">
        <v>251</v>
      </c>
      <c r="I3108" t="n">
        <v>5</v>
      </c>
      <c r="J3108" t="n">
        <v>785</v>
      </c>
      <c r="K3108" t="s">
        <v>281</v>
      </c>
      <c r="L3108" t="n">
        <v>631</v>
      </c>
      <c r="M3108" t="n">
        <v>0.09</v>
      </c>
      <c r="N3108" t="n">
        <v>34</v>
      </c>
      <c r="O3108" t="s">
        <v>395</v>
      </c>
      <c r="P3108" t="n">
        <v>363</v>
      </c>
      <c r="Q3108" t="s">
        <v>411</v>
      </c>
      <c r="R3108" t="s">
        <v>255</v>
      </c>
      <c r="S3108" t="s">
        <v>251</v>
      </c>
      <c r="T3108" t="n">
        <v>5</v>
      </c>
    </row>
    <row r="3109" spans="1:20">
      <c r="A3109" s="1" t="n">
        <v>40694</v>
      </c>
      <c r="B3109" t="s">
        <v>395</v>
      </c>
      <c r="C3109" t="n">
        <v>13</v>
      </c>
      <c r="D3109" t="n">
        <v>25</v>
      </c>
      <c r="E3109" t="s">
        <v>143</v>
      </c>
      <c r="F3109" t="n">
        <v>3201</v>
      </c>
      <c r="G3109" t="s">
        <v>250</v>
      </c>
      <c r="H3109" t="s">
        <v>251</v>
      </c>
      <c r="I3109" t="n">
        <v>5</v>
      </c>
      <c r="J3109" t="n">
        <v>805</v>
      </c>
      <c r="K3109" t="s">
        <v>317</v>
      </c>
      <c r="L3109" t="n">
        <v>456</v>
      </c>
      <c r="M3109" t="n">
        <v>0.23</v>
      </c>
      <c r="N3109" t="n">
        <v>37.9</v>
      </c>
      <c r="O3109" t="s">
        <v>395</v>
      </c>
      <c r="P3109" t="n">
        <v>363</v>
      </c>
      <c r="Q3109" t="s">
        <v>411</v>
      </c>
      <c r="R3109" t="s">
        <v>255</v>
      </c>
      <c r="S3109" t="s">
        <v>251</v>
      </c>
      <c r="T3109" t="n">
        <v>5</v>
      </c>
    </row>
    <row r="3110" spans="1:20">
      <c r="A3110" s="1" t="n">
        <v>40694</v>
      </c>
      <c r="B3110" t="s">
        <v>395</v>
      </c>
      <c r="C3110" t="n">
        <v>15</v>
      </c>
      <c r="D3110" t="n">
        <v>25</v>
      </c>
      <c r="E3110" t="s">
        <v>143</v>
      </c>
      <c r="F3110" t="n">
        <v>3201</v>
      </c>
      <c r="G3110" t="s">
        <v>250</v>
      </c>
      <c r="H3110" t="s">
        <v>251</v>
      </c>
      <c r="I3110" t="n">
        <v>5</v>
      </c>
      <c r="J3110" t="n">
        <v>965</v>
      </c>
      <c r="K3110" t="s">
        <v>358</v>
      </c>
      <c r="L3110" t="n">
        <v>691</v>
      </c>
      <c r="M3110" t="n">
        <v>0.62</v>
      </c>
      <c r="N3110" t="n">
        <v>30.5</v>
      </c>
      <c r="O3110" t="s">
        <v>395</v>
      </c>
      <c r="P3110" t="n">
        <v>363</v>
      </c>
      <c r="Q3110" t="s">
        <v>411</v>
      </c>
      <c r="R3110" t="s">
        <v>255</v>
      </c>
      <c r="S3110" t="s">
        <v>251</v>
      </c>
      <c r="T3110" t="n">
        <v>5</v>
      </c>
    </row>
    <row r="3111" spans="1:20">
      <c r="A3111" s="1" t="n">
        <v>40694</v>
      </c>
      <c r="B3111" t="s">
        <v>395</v>
      </c>
      <c r="C3111" t="n">
        <v>18</v>
      </c>
      <c r="D3111" t="n">
        <v>25</v>
      </c>
      <c r="E3111" t="s">
        <v>143</v>
      </c>
      <c r="F3111" t="n">
        <v>3201</v>
      </c>
      <c r="G3111" t="s">
        <v>250</v>
      </c>
      <c r="H3111" t="s">
        <v>251</v>
      </c>
      <c r="I3111" t="n">
        <v>5</v>
      </c>
      <c r="J3111" t="n">
        <v>785</v>
      </c>
      <c r="K3111" t="s">
        <v>281</v>
      </c>
      <c r="L3111" t="n">
        <v>92</v>
      </c>
      <c r="M3111" t="n">
        <v>2.79</v>
      </c>
      <c r="N3111" t="n">
        <v>28.7</v>
      </c>
      <c r="O3111" t="s">
        <v>395</v>
      </c>
      <c r="P3111" t="n">
        <v>363</v>
      </c>
      <c r="Q3111" t="s">
        <v>411</v>
      </c>
      <c r="R3111" t="s">
        <v>255</v>
      </c>
      <c r="S3111" t="s">
        <v>251</v>
      </c>
      <c r="T3111" t="n">
        <v>5</v>
      </c>
    </row>
    <row r="3112" spans="1:20">
      <c r="A3112" s="1" t="n">
        <v>40724</v>
      </c>
      <c r="B3112" t="s">
        <v>345</v>
      </c>
      <c r="C3112" t="n">
        <v>17</v>
      </c>
      <c r="D3112" t="n">
        <v>25</v>
      </c>
      <c r="E3112" t="s">
        <v>143</v>
      </c>
      <c r="F3112" t="n">
        <v>3201</v>
      </c>
      <c r="G3112" t="s">
        <v>250</v>
      </c>
      <c r="H3112" t="s">
        <v>251</v>
      </c>
      <c r="I3112" t="n">
        <v>5</v>
      </c>
      <c r="J3112" t="n">
        <v>875</v>
      </c>
      <c r="K3112" t="s">
        <v>327</v>
      </c>
      <c r="L3112" t="n">
        <v>199</v>
      </c>
      <c r="M3112" t="n">
        <v>0.05</v>
      </c>
      <c r="N3112" t="n">
        <v>42.5</v>
      </c>
      <c r="O3112" t="s">
        <v>345</v>
      </c>
      <c r="P3112" t="n">
        <v>121</v>
      </c>
      <c r="Q3112" t="s">
        <v>251</v>
      </c>
      <c r="R3112" t="s">
        <v>255</v>
      </c>
      <c r="S3112" t="s">
        <v>251</v>
      </c>
      <c r="T3112" t="n">
        <v>5</v>
      </c>
    </row>
    <row r="3113" spans="1:20">
      <c r="A3113" s="1" t="n">
        <v>40724</v>
      </c>
      <c r="B3113" t="s">
        <v>345</v>
      </c>
      <c r="C3113" t="n">
        <v>18</v>
      </c>
      <c r="D3113" t="n">
        <v>25</v>
      </c>
      <c r="E3113" t="s">
        <v>143</v>
      </c>
      <c r="F3113" t="n">
        <v>3201</v>
      </c>
      <c r="G3113" t="s">
        <v>250</v>
      </c>
      <c r="H3113" t="s">
        <v>251</v>
      </c>
      <c r="I3113" t="n">
        <v>5</v>
      </c>
      <c r="J3113" t="n">
        <v>875</v>
      </c>
      <c r="K3113" t="s">
        <v>327</v>
      </c>
      <c r="L3113" t="n">
        <v>191</v>
      </c>
      <c r="M3113" t="n">
        <v>0.05</v>
      </c>
      <c r="N3113" t="n">
        <v>42.2</v>
      </c>
      <c r="O3113" t="s">
        <v>345</v>
      </c>
      <c r="P3113" t="n">
        <v>121</v>
      </c>
      <c r="Q3113" t="s">
        <v>251</v>
      </c>
      <c r="R3113" t="s">
        <v>255</v>
      </c>
      <c r="S3113" t="s">
        <v>251</v>
      </c>
      <c r="T3113" t="n">
        <v>5</v>
      </c>
    </row>
    <row r="3114" spans="1:20">
      <c r="A3114" s="1" t="n">
        <v>40724</v>
      </c>
      <c r="B3114" t="s">
        <v>345</v>
      </c>
      <c r="C3114" t="n">
        <v>19</v>
      </c>
      <c r="D3114" t="n">
        <v>25</v>
      </c>
      <c r="E3114" t="s">
        <v>143</v>
      </c>
      <c r="F3114" t="n">
        <v>3201</v>
      </c>
      <c r="G3114" t="s">
        <v>250</v>
      </c>
      <c r="H3114" t="s">
        <v>251</v>
      </c>
      <c r="I3114" t="n">
        <v>5</v>
      </c>
      <c r="J3114" t="n">
        <v>458</v>
      </c>
      <c r="K3114" t="s">
        <v>252</v>
      </c>
      <c r="L3114" t="n">
        <v>255</v>
      </c>
      <c r="M3114" t="n">
        <v>0.1</v>
      </c>
      <c r="N3114" t="n">
        <v>31.7</v>
      </c>
      <c r="O3114" t="s">
        <v>345</v>
      </c>
      <c r="P3114" t="n">
        <v>121</v>
      </c>
      <c r="Q3114" t="s">
        <v>251</v>
      </c>
      <c r="R3114" t="s">
        <v>255</v>
      </c>
      <c r="S3114" t="s">
        <v>251</v>
      </c>
      <c r="T3114" t="n">
        <v>5</v>
      </c>
    </row>
    <row r="3115" spans="1:20">
      <c r="A3115" s="1" t="n">
        <v>40724</v>
      </c>
      <c r="B3115" t="s">
        <v>345</v>
      </c>
      <c r="C3115" t="n">
        <v>20</v>
      </c>
      <c r="D3115" t="n">
        <v>25</v>
      </c>
      <c r="E3115" t="s">
        <v>143</v>
      </c>
      <c r="F3115" t="n">
        <v>3201</v>
      </c>
      <c r="G3115" t="s">
        <v>250</v>
      </c>
      <c r="H3115" t="s">
        <v>251</v>
      </c>
      <c r="I3115" t="n">
        <v>5</v>
      </c>
      <c r="J3115" t="n">
        <v>875</v>
      </c>
      <c r="K3115" t="s">
        <v>327</v>
      </c>
      <c r="L3115" t="n">
        <v>238</v>
      </c>
      <c r="M3115" t="n">
        <v>0.05</v>
      </c>
      <c r="N3115" t="n">
        <v>38</v>
      </c>
      <c r="O3115" t="s">
        <v>345</v>
      </c>
      <c r="P3115" t="n">
        <v>121</v>
      </c>
      <c r="Q3115" t="s">
        <v>251</v>
      </c>
      <c r="R3115" t="s">
        <v>255</v>
      </c>
      <c r="S3115" t="s">
        <v>251</v>
      </c>
      <c r="T3115" t="n">
        <v>5</v>
      </c>
    </row>
    <row r="3116" spans="1:20">
      <c r="A3116" s="1" t="n">
        <v>40724</v>
      </c>
      <c r="B3116" t="s">
        <v>345</v>
      </c>
      <c r="C3116" t="n">
        <v>21</v>
      </c>
      <c r="D3116" t="n">
        <v>25</v>
      </c>
      <c r="E3116" t="s">
        <v>143</v>
      </c>
      <c r="F3116" t="n">
        <v>3201</v>
      </c>
      <c r="G3116" t="s">
        <v>250</v>
      </c>
      <c r="H3116" t="s">
        <v>251</v>
      </c>
      <c r="I3116" t="n">
        <v>5</v>
      </c>
      <c r="J3116" t="n">
        <v>945</v>
      </c>
      <c r="K3116" t="s">
        <v>304</v>
      </c>
      <c r="L3116" t="n">
        <v>207</v>
      </c>
      <c r="M3116" t="n">
        <v>0.08</v>
      </c>
      <c r="N3116" t="n">
        <v>34.6</v>
      </c>
      <c r="O3116" t="s">
        <v>345</v>
      </c>
      <c r="P3116" t="n">
        <v>121</v>
      </c>
      <c r="Q3116" t="s">
        <v>251</v>
      </c>
      <c r="R3116" t="s">
        <v>255</v>
      </c>
      <c r="S3116" t="s">
        <v>251</v>
      </c>
      <c r="T3116" t="n">
        <v>5</v>
      </c>
    </row>
    <row r="3117" spans="1:20">
      <c r="A3117" s="1" t="n">
        <v>40724</v>
      </c>
      <c r="B3117" t="s">
        <v>345</v>
      </c>
      <c r="C3117" t="n">
        <v>22</v>
      </c>
      <c r="D3117" t="n">
        <v>25</v>
      </c>
      <c r="E3117" t="s">
        <v>143</v>
      </c>
      <c r="F3117" t="n">
        <v>3201</v>
      </c>
      <c r="G3117" t="s">
        <v>250</v>
      </c>
      <c r="H3117" t="s">
        <v>251</v>
      </c>
      <c r="I3117" t="n">
        <v>5</v>
      </c>
      <c r="J3117" t="n">
        <v>945</v>
      </c>
      <c r="K3117" t="s">
        <v>304</v>
      </c>
      <c r="L3117" t="n">
        <v>254</v>
      </c>
      <c r="M3117" t="n">
        <v>0.08</v>
      </c>
      <c r="N3117" t="n">
        <v>34.3</v>
      </c>
      <c r="O3117" t="s">
        <v>345</v>
      </c>
      <c r="P3117" t="n">
        <v>121</v>
      </c>
      <c r="Q3117" t="s">
        <v>251</v>
      </c>
      <c r="R3117" t="s">
        <v>255</v>
      </c>
      <c r="S3117" t="s">
        <v>251</v>
      </c>
      <c r="T3117" t="n">
        <v>5</v>
      </c>
    </row>
    <row r="3118" spans="1:20">
      <c r="A3118" s="1" t="n">
        <v>40724</v>
      </c>
      <c r="B3118" t="s">
        <v>400</v>
      </c>
      <c r="C3118" t="n">
        <v>1</v>
      </c>
      <c r="D3118" t="n">
        <v>251</v>
      </c>
      <c r="E3118" t="s">
        <v>409</v>
      </c>
      <c r="F3118" t="n">
        <v>3202</v>
      </c>
      <c r="G3118" t="s">
        <v>297</v>
      </c>
      <c r="H3118" t="s">
        <v>251</v>
      </c>
      <c r="I3118" t="n">
        <v>5</v>
      </c>
      <c r="J3118" t="n">
        <v>320</v>
      </c>
      <c r="K3118" t="s">
        <v>412</v>
      </c>
      <c r="L3118" t="n">
        <v>18</v>
      </c>
      <c r="M3118" t="n">
        <v>0</v>
      </c>
      <c r="N3118" t="n">
        <v>0</v>
      </c>
      <c r="S3118" t="s">
        <v>405</v>
      </c>
      <c r="T3118" t="s">
        <v>405</v>
      </c>
    </row>
    <row r="3119" spans="1:20">
      <c r="A3119" s="1" t="n">
        <v>40724</v>
      </c>
      <c r="B3119" t="s">
        <v>400</v>
      </c>
      <c r="C3119" t="n">
        <v>2</v>
      </c>
      <c r="D3119" t="n">
        <v>251</v>
      </c>
      <c r="E3119" t="s">
        <v>409</v>
      </c>
      <c r="F3119" t="n">
        <v>3203</v>
      </c>
      <c r="G3119" t="s">
        <v>366</v>
      </c>
      <c r="H3119" t="s">
        <v>251</v>
      </c>
      <c r="I3119" t="n">
        <v>5</v>
      </c>
      <c r="J3119" t="n">
        <v>320</v>
      </c>
      <c r="K3119" t="s">
        <v>412</v>
      </c>
      <c r="L3119" t="n">
        <v>15</v>
      </c>
      <c r="M3119" t="n">
        <v>0</v>
      </c>
      <c r="N3119" t="n">
        <v>0</v>
      </c>
      <c r="S3119" t="s">
        <v>405</v>
      </c>
      <c r="T3119" t="s">
        <v>405</v>
      </c>
    </row>
    <row r="3120" spans="1:20">
      <c r="A3120" s="1" t="n">
        <v>40724</v>
      </c>
      <c r="B3120" t="s">
        <v>400</v>
      </c>
      <c r="C3120" t="n">
        <v>3</v>
      </c>
      <c r="D3120" t="n">
        <v>251</v>
      </c>
      <c r="E3120" t="s">
        <v>409</v>
      </c>
      <c r="F3120" t="n">
        <v>3204</v>
      </c>
      <c r="G3120" t="s">
        <v>367</v>
      </c>
      <c r="H3120" t="s">
        <v>251</v>
      </c>
      <c r="I3120" t="n">
        <v>5</v>
      </c>
      <c r="J3120" t="n">
        <v>320</v>
      </c>
      <c r="K3120" t="s">
        <v>412</v>
      </c>
      <c r="L3120" t="n">
        <v>11</v>
      </c>
      <c r="M3120" t="n">
        <v>0</v>
      </c>
      <c r="N3120" t="n">
        <v>0</v>
      </c>
      <c r="S3120" t="s">
        <v>405</v>
      </c>
      <c r="T3120" t="s">
        <v>405</v>
      </c>
    </row>
    <row r="3121" spans="1:20">
      <c r="A3121" s="1" t="n">
        <v>40724</v>
      </c>
      <c r="B3121" t="s">
        <v>400</v>
      </c>
      <c r="C3121" t="n">
        <v>4</v>
      </c>
      <c r="D3121" t="n">
        <v>251</v>
      </c>
      <c r="E3121" t="s">
        <v>409</v>
      </c>
      <c r="F3121" t="n">
        <v>3203</v>
      </c>
      <c r="G3121" t="s">
        <v>366</v>
      </c>
      <c r="H3121" t="s">
        <v>251</v>
      </c>
      <c r="I3121" t="n">
        <v>5</v>
      </c>
      <c r="J3121" t="n">
        <v>320</v>
      </c>
      <c r="K3121" t="s">
        <v>412</v>
      </c>
      <c r="L3121" t="n">
        <v>9</v>
      </c>
      <c r="M3121" t="n">
        <v>0</v>
      </c>
      <c r="N3121" t="n">
        <v>0</v>
      </c>
      <c r="S3121" t="s">
        <v>405</v>
      </c>
      <c r="T3121" t="s">
        <v>405</v>
      </c>
    </row>
    <row r="3122" spans="1:20">
      <c r="A3122" s="1" t="n">
        <v>40724</v>
      </c>
      <c r="B3122" t="s">
        <v>348</v>
      </c>
      <c r="C3122" t="n">
        <v>1</v>
      </c>
      <c r="D3122" t="n">
        <v>215</v>
      </c>
      <c r="E3122" t="s">
        <v>408</v>
      </c>
      <c r="F3122" t="n">
        <v>3201</v>
      </c>
      <c r="G3122" t="s">
        <v>250</v>
      </c>
      <c r="H3122" t="s">
        <v>251</v>
      </c>
      <c r="I3122" t="n">
        <v>5</v>
      </c>
      <c r="J3122" t="n">
        <v>515</v>
      </c>
      <c r="K3122" t="s">
        <v>361</v>
      </c>
      <c r="L3122" t="n">
        <v>325</v>
      </c>
      <c r="M3122" t="n">
        <v>0</v>
      </c>
      <c r="N3122" t="n">
        <v>0</v>
      </c>
      <c r="S3122" t="s">
        <v>405</v>
      </c>
      <c r="T3122" t="s">
        <v>405</v>
      </c>
    </row>
    <row r="3123" spans="1:20">
      <c r="A3123" s="1" t="n">
        <v>40724</v>
      </c>
      <c r="B3123" t="s">
        <v>395</v>
      </c>
      <c r="C3123" t="n">
        <v>6</v>
      </c>
      <c r="D3123" t="n">
        <v>25</v>
      </c>
      <c r="E3123" t="s">
        <v>143</v>
      </c>
      <c r="F3123" t="n">
        <v>3201</v>
      </c>
      <c r="G3123" t="s">
        <v>250</v>
      </c>
      <c r="H3123" t="s">
        <v>251</v>
      </c>
      <c r="I3123" t="n">
        <v>5</v>
      </c>
      <c r="J3123" t="n">
        <v>805</v>
      </c>
      <c r="K3123" t="s">
        <v>317</v>
      </c>
      <c r="L3123" t="n">
        <v>350</v>
      </c>
      <c r="M3123" t="n">
        <v>0.6</v>
      </c>
      <c r="N3123" t="n">
        <v>34</v>
      </c>
      <c r="O3123" t="s">
        <v>395</v>
      </c>
      <c r="P3123" t="n">
        <v>363</v>
      </c>
      <c r="Q3123" t="s">
        <v>411</v>
      </c>
      <c r="R3123" t="s">
        <v>255</v>
      </c>
      <c r="S3123" t="s">
        <v>251</v>
      </c>
      <c r="T3123" t="n">
        <v>5</v>
      </c>
    </row>
    <row r="3124" spans="1:20">
      <c r="A3124" s="1" t="n">
        <v>40724</v>
      </c>
      <c r="B3124" t="s">
        <v>395</v>
      </c>
      <c r="C3124" t="n">
        <v>9</v>
      </c>
      <c r="D3124" t="n">
        <v>25</v>
      </c>
      <c r="E3124" t="s">
        <v>143</v>
      </c>
      <c r="F3124" t="n">
        <v>3201</v>
      </c>
      <c r="G3124" t="s">
        <v>250</v>
      </c>
      <c r="H3124" t="s">
        <v>251</v>
      </c>
      <c r="I3124" t="n">
        <v>5</v>
      </c>
      <c r="J3124" t="n">
        <v>785</v>
      </c>
      <c r="K3124" t="s">
        <v>281</v>
      </c>
      <c r="L3124" t="n">
        <v>767</v>
      </c>
      <c r="M3124" t="n">
        <v>0.09</v>
      </c>
      <c r="N3124" t="n">
        <v>34</v>
      </c>
      <c r="O3124" t="s">
        <v>395</v>
      </c>
      <c r="P3124" t="n">
        <v>363</v>
      </c>
      <c r="Q3124" t="s">
        <v>411</v>
      </c>
      <c r="R3124" t="s">
        <v>255</v>
      </c>
      <c r="S3124" t="s">
        <v>251</v>
      </c>
      <c r="T3124" t="n">
        <v>5</v>
      </c>
    </row>
    <row r="3125" spans="1:20">
      <c r="A3125" s="1" t="n">
        <v>40724</v>
      </c>
      <c r="B3125" t="s">
        <v>395</v>
      </c>
      <c r="C3125" t="n">
        <v>10</v>
      </c>
      <c r="D3125" t="n">
        <v>25</v>
      </c>
      <c r="E3125" t="s">
        <v>143</v>
      </c>
      <c r="F3125" t="n">
        <v>3201</v>
      </c>
      <c r="G3125" t="s">
        <v>250</v>
      </c>
      <c r="H3125" t="s">
        <v>251</v>
      </c>
      <c r="I3125" t="n">
        <v>5</v>
      </c>
      <c r="J3125" t="n">
        <v>805</v>
      </c>
      <c r="K3125" t="s">
        <v>317</v>
      </c>
      <c r="L3125" t="n">
        <v>713</v>
      </c>
      <c r="M3125" t="n">
        <v>0.23</v>
      </c>
      <c r="N3125" t="n">
        <v>37.9</v>
      </c>
      <c r="O3125" t="s">
        <v>395</v>
      </c>
      <c r="P3125" t="n">
        <v>363</v>
      </c>
      <c r="Q3125" t="s">
        <v>411</v>
      </c>
      <c r="R3125" t="s">
        <v>255</v>
      </c>
      <c r="S3125" t="s">
        <v>251</v>
      </c>
      <c r="T3125" t="n">
        <v>5</v>
      </c>
    </row>
    <row r="3126" spans="1:20">
      <c r="A3126" s="1" t="n">
        <v>40724</v>
      </c>
      <c r="B3126" t="s">
        <v>395</v>
      </c>
      <c r="C3126" t="n">
        <v>12</v>
      </c>
      <c r="D3126" t="n">
        <v>25</v>
      </c>
      <c r="E3126" t="s">
        <v>143</v>
      </c>
      <c r="F3126" t="n">
        <v>3201</v>
      </c>
      <c r="G3126" t="s">
        <v>250</v>
      </c>
      <c r="H3126" t="s">
        <v>251</v>
      </c>
      <c r="I3126" t="n">
        <v>5</v>
      </c>
      <c r="J3126" t="n">
        <v>550</v>
      </c>
      <c r="K3126" t="s">
        <v>369</v>
      </c>
      <c r="L3126" t="n">
        <v>1034</v>
      </c>
      <c r="M3126" t="n">
        <v>0.16</v>
      </c>
      <c r="N3126" t="n">
        <v>37.1</v>
      </c>
      <c r="O3126" t="s">
        <v>395</v>
      </c>
      <c r="P3126" t="n">
        <v>363</v>
      </c>
      <c r="Q3126" t="s">
        <v>411</v>
      </c>
      <c r="R3126" t="s">
        <v>255</v>
      </c>
      <c r="S3126" t="s">
        <v>251</v>
      </c>
      <c r="T3126" t="n">
        <v>5</v>
      </c>
    </row>
    <row r="3127" spans="1:20">
      <c r="A3127" s="1" t="n">
        <v>40724</v>
      </c>
      <c r="B3127" t="s">
        <v>395</v>
      </c>
      <c r="C3127" t="n">
        <v>13</v>
      </c>
      <c r="D3127" t="n">
        <v>25</v>
      </c>
      <c r="E3127" t="s">
        <v>143</v>
      </c>
      <c r="F3127" t="n">
        <v>3201</v>
      </c>
      <c r="G3127" t="s">
        <v>250</v>
      </c>
      <c r="H3127" t="s">
        <v>251</v>
      </c>
      <c r="I3127" t="n">
        <v>5</v>
      </c>
      <c r="J3127" t="n">
        <v>145</v>
      </c>
      <c r="K3127" t="s">
        <v>323</v>
      </c>
      <c r="L3127" t="n">
        <v>938</v>
      </c>
      <c r="M3127" t="n">
        <v>0.12</v>
      </c>
      <c r="N3127" t="n">
        <v>32.5</v>
      </c>
      <c r="O3127" t="s">
        <v>395</v>
      </c>
      <c r="P3127" t="n">
        <v>363</v>
      </c>
      <c r="Q3127" t="s">
        <v>411</v>
      </c>
      <c r="R3127" t="s">
        <v>255</v>
      </c>
      <c r="S3127" t="s">
        <v>251</v>
      </c>
      <c r="T3127" t="n">
        <v>5</v>
      </c>
    </row>
    <row r="3128" spans="1:20">
      <c r="A3128" s="1" t="n">
        <v>40755</v>
      </c>
      <c r="B3128" t="s">
        <v>345</v>
      </c>
      <c r="C3128" t="n">
        <v>13</v>
      </c>
      <c r="D3128" t="n">
        <v>25</v>
      </c>
      <c r="E3128" t="s">
        <v>143</v>
      </c>
      <c r="F3128" t="n">
        <v>3201</v>
      </c>
      <c r="G3128" t="s">
        <v>250</v>
      </c>
      <c r="H3128" t="s">
        <v>251</v>
      </c>
      <c r="I3128" t="n">
        <v>5</v>
      </c>
      <c r="J3128" t="n">
        <v>875</v>
      </c>
      <c r="K3128" t="s">
        <v>327</v>
      </c>
      <c r="L3128" t="n">
        <v>263</v>
      </c>
      <c r="M3128" t="n">
        <v>0.05</v>
      </c>
      <c r="N3128" t="n">
        <v>42.5</v>
      </c>
      <c r="O3128" t="s">
        <v>345</v>
      </c>
      <c r="P3128" t="n">
        <v>121</v>
      </c>
      <c r="Q3128" t="s">
        <v>251</v>
      </c>
      <c r="R3128" t="s">
        <v>255</v>
      </c>
      <c r="S3128" t="s">
        <v>251</v>
      </c>
      <c r="T3128" t="n">
        <v>5</v>
      </c>
    </row>
    <row r="3129" spans="1:20">
      <c r="A3129" s="1" t="n">
        <v>40755</v>
      </c>
      <c r="B3129" t="s">
        <v>345</v>
      </c>
      <c r="C3129" t="n">
        <v>14</v>
      </c>
      <c r="D3129" t="n">
        <v>25</v>
      </c>
      <c r="E3129" t="s">
        <v>143</v>
      </c>
      <c r="F3129" t="n">
        <v>3201</v>
      </c>
      <c r="G3129" t="s">
        <v>250</v>
      </c>
      <c r="H3129" t="s">
        <v>251</v>
      </c>
      <c r="I3129" t="n">
        <v>5</v>
      </c>
      <c r="J3129" t="n">
        <v>458</v>
      </c>
      <c r="K3129" t="s">
        <v>252</v>
      </c>
      <c r="L3129" t="n">
        <v>241</v>
      </c>
      <c r="M3129" t="n">
        <v>0.09</v>
      </c>
      <c r="N3129" t="n">
        <v>33.8</v>
      </c>
      <c r="O3129" t="s">
        <v>345</v>
      </c>
      <c r="P3129" t="n">
        <v>121</v>
      </c>
      <c r="Q3129" t="s">
        <v>251</v>
      </c>
      <c r="R3129" t="s">
        <v>255</v>
      </c>
      <c r="S3129" t="s">
        <v>251</v>
      </c>
      <c r="T3129" t="n">
        <v>5</v>
      </c>
    </row>
    <row r="3130" spans="1:20">
      <c r="A3130" s="1" t="n">
        <v>40755</v>
      </c>
      <c r="B3130" t="s">
        <v>345</v>
      </c>
      <c r="C3130" t="n">
        <v>15</v>
      </c>
      <c r="D3130" t="n">
        <v>25</v>
      </c>
      <c r="E3130" t="s">
        <v>143</v>
      </c>
      <c r="F3130" t="n">
        <v>3201</v>
      </c>
      <c r="G3130" t="s">
        <v>250</v>
      </c>
      <c r="H3130" t="s">
        <v>251</v>
      </c>
      <c r="I3130" t="n">
        <v>5</v>
      </c>
      <c r="J3130" t="n">
        <v>458</v>
      </c>
      <c r="K3130" t="s">
        <v>252</v>
      </c>
      <c r="L3130" t="n">
        <v>126</v>
      </c>
      <c r="M3130" t="n">
        <v>0.09</v>
      </c>
      <c r="N3130" t="n">
        <v>33.9</v>
      </c>
      <c r="O3130" t="s">
        <v>345</v>
      </c>
      <c r="P3130" t="n">
        <v>121</v>
      </c>
      <c r="Q3130" t="s">
        <v>251</v>
      </c>
      <c r="R3130" t="s">
        <v>255</v>
      </c>
      <c r="S3130" t="s">
        <v>251</v>
      </c>
      <c r="T3130" t="n">
        <v>5</v>
      </c>
    </row>
    <row r="3131" spans="1:20">
      <c r="A3131" s="1" t="n">
        <v>40755</v>
      </c>
      <c r="B3131" t="s">
        <v>345</v>
      </c>
      <c r="C3131" t="n">
        <v>16</v>
      </c>
      <c r="D3131" t="n">
        <v>25</v>
      </c>
      <c r="E3131" t="s">
        <v>143</v>
      </c>
      <c r="F3131" t="n">
        <v>3201</v>
      </c>
      <c r="G3131" t="s">
        <v>250</v>
      </c>
      <c r="H3131" t="s">
        <v>251</v>
      </c>
      <c r="I3131" t="n">
        <v>5</v>
      </c>
      <c r="J3131" t="n">
        <v>875</v>
      </c>
      <c r="K3131" t="s">
        <v>327</v>
      </c>
      <c r="L3131" t="n">
        <v>219</v>
      </c>
      <c r="M3131" t="n">
        <v>0.05</v>
      </c>
      <c r="N3131" t="n">
        <v>37.5</v>
      </c>
      <c r="O3131" t="s">
        <v>345</v>
      </c>
      <c r="P3131" t="n">
        <v>121</v>
      </c>
      <c r="Q3131" t="s">
        <v>251</v>
      </c>
      <c r="R3131" t="s">
        <v>255</v>
      </c>
      <c r="S3131" t="s">
        <v>251</v>
      </c>
      <c r="T3131" t="n">
        <v>5</v>
      </c>
    </row>
    <row r="3132" spans="1:20">
      <c r="A3132" s="1" t="n">
        <v>40755</v>
      </c>
      <c r="B3132" t="s">
        <v>345</v>
      </c>
      <c r="C3132" t="n">
        <v>17</v>
      </c>
      <c r="D3132" t="n">
        <v>25</v>
      </c>
      <c r="E3132" t="s">
        <v>143</v>
      </c>
      <c r="F3132" t="n">
        <v>3201</v>
      </c>
      <c r="G3132" t="s">
        <v>250</v>
      </c>
      <c r="H3132" t="s">
        <v>251</v>
      </c>
      <c r="I3132" t="n">
        <v>5</v>
      </c>
      <c r="J3132" t="n">
        <v>945</v>
      </c>
      <c r="K3132" t="s">
        <v>304</v>
      </c>
      <c r="L3132" t="n">
        <v>154</v>
      </c>
      <c r="M3132" t="n">
        <v>0.08</v>
      </c>
      <c r="N3132" t="n">
        <v>34.3</v>
      </c>
      <c r="O3132" t="s">
        <v>345</v>
      </c>
      <c r="P3132" t="n">
        <v>121</v>
      </c>
      <c r="Q3132" t="s">
        <v>251</v>
      </c>
      <c r="R3132" t="s">
        <v>255</v>
      </c>
      <c r="S3132" t="s">
        <v>251</v>
      </c>
      <c r="T3132" t="n">
        <v>5</v>
      </c>
    </row>
    <row r="3133" spans="1:20">
      <c r="A3133" s="1" t="n">
        <v>40755</v>
      </c>
      <c r="B3133" t="s">
        <v>345</v>
      </c>
      <c r="C3133" t="n">
        <v>18</v>
      </c>
      <c r="D3133" t="n">
        <v>25</v>
      </c>
      <c r="E3133" t="s">
        <v>143</v>
      </c>
      <c r="F3133" t="n">
        <v>3201</v>
      </c>
      <c r="G3133" t="s">
        <v>250</v>
      </c>
      <c r="H3133" t="s">
        <v>251</v>
      </c>
      <c r="I3133" t="n">
        <v>5</v>
      </c>
      <c r="J3133" t="n">
        <v>945</v>
      </c>
      <c r="K3133" t="s">
        <v>304</v>
      </c>
      <c r="L3133" t="n">
        <v>102</v>
      </c>
      <c r="M3133" t="n">
        <v>0.08</v>
      </c>
      <c r="N3133" t="n">
        <v>34.3</v>
      </c>
      <c r="O3133" t="s">
        <v>345</v>
      </c>
      <c r="P3133" t="n">
        <v>121</v>
      </c>
      <c r="Q3133" t="s">
        <v>251</v>
      </c>
      <c r="R3133" t="s">
        <v>255</v>
      </c>
      <c r="S3133" t="s">
        <v>251</v>
      </c>
      <c r="T3133" t="n">
        <v>5</v>
      </c>
    </row>
    <row r="3134" spans="1:20">
      <c r="A3134" s="1" t="n">
        <v>40755</v>
      </c>
      <c r="B3134" t="s">
        <v>345</v>
      </c>
      <c r="C3134" t="n">
        <v>19</v>
      </c>
      <c r="D3134" t="n">
        <v>25</v>
      </c>
      <c r="E3134" t="s">
        <v>143</v>
      </c>
      <c r="F3134" t="n">
        <v>3201</v>
      </c>
      <c r="G3134" t="s">
        <v>250</v>
      </c>
      <c r="H3134" t="s">
        <v>251</v>
      </c>
      <c r="I3134" t="n">
        <v>5</v>
      </c>
      <c r="J3134" t="n">
        <v>945</v>
      </c>
      <c r="K3134" t="s">
        <v>304</v>
      </c>
      <c r="L3134" t="n">
        <v>244</v>
      </c>
      <c r="M3134" t="n">
        <v>0.08</v>
      </c>
      <c r="N3134" t="n">
        <v>34.2</v>
      </c>
      <c r="O3134" t="s">
        <v>345</v>
      </c>
      <c r="P3134" t="n">
        <v>121</v>
      </c>
      <c r="Q3134" t="s">
        <v>251</v>
      </c>
      <c r="R3134" t="s">
        <v>255</v>
      </c>
      <c r="S3134" t="s">
        <v>251</v>
      </c>
      <c r="T3134" t="n">
        <v>5</v>
      </c>
    </row>
    <row r="3135" spans="1:20">
      <c r="A3135" s="1" t="n">
        <v>40755</v>
      </c>
      <c r="B3135" t="s">
        <v>345</v>
      </c>
      <c r="C3135" t="n">
        <v>20</v>
      </c>
      <c r="D3135" t="n">
        <v>25</v>
      </c>
      <c r="E3135" t="s">
        <v>143</v>
      </c>
      <c r="F3135" t="n">
        <v>3201</v>
      </c>
      <c r="G3135" t="s">
        <v>250</v>
      </c>
      <c r="H3135" t="s">
        <v>251</v>
      </c>
      <c r="I3135" t="n">
        <v>5</v>
      </c>
      <c r="J3135" t="n">
        <v>945</v>
      </c>
      <c r="K3135" t="s">
        <v>304</v>
      </c>
      <c r="L3135" t="n">
        <v>297</v>
      </c>
      <c r="M3135" t="n">
        <v>0.08</v>
      </c>
      <c r="N3135" t="n">
        <v>34.2</v>
      </c>
      <c r="O3135" t="s">
        <v>345</v>
      </c>
      <c r="P3135" t="n">
        <v>121</v>
      </c>
      <c r="Q3135" t="s">
        <v>251</v>
      </c>
      <c r="R3135" t="s">
        <v>255</v>
      </c>
      <c r="S3135" t="s">
        <v>251</v>
      </c>
      <c r="T3135" t="n">
        <v>5</v>
      </c>
    </row>
    <row r="3136" spans="1:20">
      <c r="A3136" s="1" t="n">
        <v>40755</v>
      </c>
      <c r="B3136" t="s">
        <v>345</v>
      </c>
      <c r="C3136" t="n">
        <v>21</v>
      </c>
      <c r="D3136" t="n">
        <v>25</v>
      </c>
      <c r="E3136" t="s">
        <v>143</v>
      </c>
      <c r="F3136" t="n">
        <v>3201</v>
      </c>
      <c r="G3136" t="s">
        <v>250</v>
      </c>
      <c r="H3136" t="s">
        <v>251</v>
      </c>
      <c r="I3136" t="n">
        <v>5</v>
      </c>
      <c r="J3136" t="n">
        <v>945</v>
      </c>
      <c r="K3136" t="s">
        <v>304</v>
      </c>
      <c r="L3136" t="n">
        <v>391</v>
      </c>
      <c r="M3136" t="n">
        <v>0.07000000000000001</v>
      </c>
      <c r="N3136" t="n">
        <v>35.8</v>
      </c>
      <c r="O3136" t="s">
        <v>345</v>
      </c>
      <c r="P3136" t="n">
        <v>121</v>
      </c>
      <c r="Q3136" t="s">
        <v>251</v>
      </c>
      <c r="R3136" t="s">
        <v>255</v>
      </c>
      <c r="S3136" t="s">
        <v>251</v>
      </c>
      <c r="T3136" t="n">
        <v>5</v>
      </c>
    </row>
    <row r="3137" spans="1:20">
      <c r="A3137" s="1" t="n">
        <v>40755</v>
      </c>
      <c r="B3137" t="s">
        <v>400</v>
      </c>
      <c r="C3137" t="n">
        <v>1</v>
      </c>
      <c r="D3137" t="n">
        <v>251</v>
      </c>
      <c r="E3137" t="s">
        <v>409</v>
      </c>
      <c r="F3137" t="n">
        <v>3202</v>
      </c>
      <c r="G3137" t="s">
        <v>297</v>
      </c>
      <c r="H3137" t="s">
        <v>251</v>
      </c>
      <c r="I3137" t="n">
        <v>5</v>
      </c>
      <c r="J3137" t="n">
        <v>320</v>
      </c>
      <c r="K3137" t="s">
        <v>412</v>
      </c>
      <c r="L3137" t="n">
        <v>20</v>
      </c>
      <c r="M3137" t="n">
        <v>0</v>
      </c>
      <c r="N3137" t="n">
        <v>0</v>
      </c>
      <c r="S3137" t="s">
        <v>405</v>
      </c>
      <c r="T3137" t="s">
        <v>405</v>
      </c>
    </row>
    <row r="3138" spans="1:20">
      <c r="A3138" s="1" t="n">
        <v>40755</v>
      </c>
      <c r="B3138" t="s">
        <v>400</v>
      </c>
      <c r="C3138" t="n">
        <v>2</v>
      </c>
      <c r="D3138" t="n">
        <v>251</v>
      </c>
      <c r="E3138" t="s">
        <v>409</v>
      </c>
      <c r="F3138" t="n">
        <v>3203</v>
      </c>
      <c r="G3138" t="s">
        <v>366</v>
      </c>
      <c r="H3138" t="s">
        <v>251</v>
      </c>
      <c r="I3138" t="n">
        <v>5</v>
      </c>
      <c r="J3138" t="n">
        <v>320</v>
      </c>
      <c r="K3138" t="s">
        <v>412</v>
      </c>
      <c r="L3138" t="n">
        <v>14</v>
      </c>
      <c r="M3138" t="n">
        <v>0</v>
      </c>
      <c r="N3138" t="n">
        <v>0</v>
      </c>
      <c r="S3138" t="s">
        <v>405</v>
      </c>
      <c r="T3138" t="s">
        <v>405</v>
      </c>
    </row>
    <row r="3139" spans="1:20">
      <c r="A3139" s="1" t="n">
        <v>40755</v>
      </c>
      <c r="B3139" t="s">
        <v>400</v>
      </c>
      <c r="C3139" t="n">
        <v>3</v>
      </c>
      <c r="D3139" t="n">
        <v>251</v>
      </c>
      <c r="E3139" t="s">
        <v>409</v>
      </c>
      <c r="F3139" t="n">
        <v>3204</v>
      </c>
      <c r="G3139" t="s">
        <v>367</v>
      </c>
      <c r="H3139" t="s">
        <v>251</v>
      </c>
      <c r="I3139" t="n">
        <v>5</v>
      </c>
      <c r="J3139" t="n">
        <v>320</v>
      </c>
      <c r="K3139" t="s">
        <v>412</v>
      </c>
      <c r="L3139" t="n">
        <v>12</v>
      </c>
      <c r="M3139" t="n">
        <v>0</v>
      </c>
      <c r="N3139" t="n">
        <v>0</v>
      </c>
      <c r="S3139" t="s">
        <v>405</v>
      </c>
      <c r="T3139" t="s">
        <v>405</v>
      </c>
    </row>
    <row r="3140" spans="1:20">
      <c r="A3140" s="1" t="n">
        <v>40755</v>
      </c>
      <c r="B3140" t="s">
        <v>400</v>
      </c>
      <c r="C3140" t="n">
        <v>4</v>
      </c>
      <c r="D3140" t="n">
        <v>251</v>
      </c>
      <c r="E3140" t="s">
        <v>409</v>
      </c>
      <c r="F3140" t="n">
        <v>3204</v>
      </c>
      <c r="G3140" t="s">
        <v>367</v>
      </c>
      <c r="H3140" t="s">
        <v>251</v>
      </c>
      <c r="I3140" t="n">
        <v>5</v>
      </c>
      <c r="J3140" t="n">
        <v>320</v>
      </c>
      <c r="K3140" t="s">
        <v>412</v>
      </c>
      <c r="L3140" t="n">
        <v>9</v>
      </c>
      <c r="M3140" t="n">
        <v>0</v>
      </c>
      <c r="N3140" t="n">
        <v>0</v>
      </c>
      <c r="S3140" t="s">
        <v>405</v>
      </c>
      <c r="T3140" t="s">
        <v>405</v>
      </c>
    </row>
    <row r="3141" spans="1:20">
      <c r="A3141" s="1" t="n">
        <v>40755</v>
      </c>
      <c r="B3141" t="s">
        <v>348</v>
      </c>
      <c r="C3141" t="n">
        <v>1</v>
      </c>
      <c r="D3141" t="n">
        <v>215</v>
      </c>
      <c r="E3141" t="s">
        <v>408</v>
      </c>
      <c r="F3141" t="n">
        <v>3201</v>
      </c>
      <c r="G3141" t="s">
        <v>250</v>
      </c>
      <c r="H3141" t="s">
        <v>251</v>
      </c>
      <c r="I3141" t="n">
        <v>5</v>
      </c>
      <c r="J3141" t="n">
        <v>490</v>
      </c>
      <c r="K3141" t="s">
        <v>266</v>
      </c>
      <c r="L3141" t="n">
        <v>310</v>
      </c>
      <c r="M3141" t="n">
        <v>0</v>
      </c>
      <c r="N3141" t="n">
        <v>0</v>
      </c>
      <c r="S3141" t="s">
        <v>405</v>
      </c>
      <c r="T3141" t="s">
        <v>405</v>
      </c>
    </row>
    <row r="3142" spans="1:20">
      <c r="A3142" s="1" t="n">
        <v>40755</v>
      </c>
      <c r="B3142" t="s">
        <v>348</v>
      </c>
      <c r="C3142" t="n">
        <v>2</v>
      </c>
      <c r="D3142" t="n">
        <v>215</v>
      </c>
      <c r="E3142" t="s">
        <v>408</v>
      </c>
      <c r="F3142" t="n">
        <v>3201</v>
      </c>
      <c r="G3142" t="s">
        <v>250</v>
      </c>
      <c r="H3142" t="s">
        <v>251</v>
      </c>
      <c r="I3142" t="n">
        <v>5</v>
      </c>
      <c r="J3142" t="n">
        <v>515</v>
      </c>
      <c r="K3142" t="s">
        <v>361</v>
      </c>
      <c r="L3142" t="n">
        <v>290</v>
      </c>
      <c r="M3142" t="n">
        <v>0</v>
      </c>
      <c r="N3142" t="n">
        <v>0</v>
      </c>
      <c r="S3142" t="s">
        <v>405</v>
      </c>
      <c r="T3142" t="s">
        <v>405</v>
      </c>
    </row>
    <row r="3143" spans="1:20">
      <c r="A3143" s="1" t="n">
        <v>40755</v>
      </c>
      <c r="B3143" t="s">
        <v>395</v>
      </c>
      <c r="C3143" t="n">
        <v>8</v>
      </c>
      <c r="D3143" t="n">
        <v>25</v>
      </c>
      <c r="E3143" t="s">
        <v>143</v>
      </c>
      <c r="F3143" t="n">
        <v>3201</v>
      </c>
      <c r="G3143" t="s">
        <v>250</v>
      </c>
      <c r="H3143" t="s">
        <v>251</v>
      </c>
      <c r="I3143" t="n">
        <v>5</v>
      </c>
      <c r="J3143" t="n">
        <v>805</v>
      </c>
      <c r="K3143" t="s">
        <v>317</v>
      </c>
      <c r="L3143" t="n">
        <v>401</v>
      </c>
      <c r="M3143" t="n">
        <v>0.6</v>
      </c>
      <c r="N3143" t="n">
        <v>34</v>
      </c>
      <c r="O3143" t="s">
        <v>395</v>
      </c>
      <c r="P3143" t="n">
        <v>363</v>
      </c>
      <c r="Q3143" t="s">
        <v>411</v>
      </c>
      <c r="R3143" t="s">
        <v>255</v>
      </c>
      <c r="S3143" t="s">
        <v>251</v>
      </c>
      <c r="T3143" t="n">
        <v>5</v>
      </c>
    </row>
    <row r="3144" spans="1:20">
      <c r="A3144" s="1" t="n">
        <v>40755</v>
      </c>
      <c r="B3144" t="s">
        <v>395</v>
      </c>
      <c r="C3144" t="n">
        <v>13</v>
      </c>
      <c r="D3144" t="n">
        <v>25</v>
      </c>
      <c r="E3144" t="s">
        <v>143</v>
      </c>
      <c r="F3144" t="n">
        <v>3201</v>
      </c>
      <c r="G3144" t="s">
        <v>250</v>
      </c>
      <c r="H3144" t="s">
        <v>251</v>
      </c>
      <c r="I3144" t="n">
        <v>5</v>
      </c>
      <c r="J3144" t="n">
        <v>145</v>
      </c>
      <c r="K3144" t="s">
        <v>323</v>
      </c>
      <c r="L3144" t="n">
        <v>904</v>
      </c>
      <c r="M3144" t="n">
        <v>0.12</v>
      </c>
      <c r="N3144" t="n">
        <v>32.5</v>
      </c>
      <c r="O3144" t="s">
        <v>395</v>
      </c>
      <c r="P3144" t="n">
        <v>363</v>
      </c>
      <c r="Q3144" t="s">
        <v>411</v>
      </c>
      <c r="R3144" t="s">
        <v>255</v>
      </c>
      <c r="S3144" t="s">
        <v>251</v>
      </c>
      <c r="T3144" t="n">
        <v>5</v>
      </c>
    </row>
    <row r="3145" spans="1:20">
      <c r="A3145" s="1" t="n">
        <v>40755</v>
      </c>
      <c r="B3145" t="s">
        <v>395</v>
      </c>
      <c r="C3145" t="n">
        <v>14</v>
      </c>
      <c r="D3145" t="n">
        <v>216</v>
      </c>
      <c r="E3145" t="s">
        <v>416</v>
      </c>
      <c r="F3145" t="n">
        <v>3201</v>
      </c>
      <c r="G3145" t="s">
        <v>250</v>
      </c>
      <c r="H3145" t="s">
        <v>251</v>
      </c>
      <c r="I3145" t="n">
        <v>5</v>
      </c>
      <c r="J3145" t="n">
        <v>515</v>
      </c>
      <c r="K3145" t="s">
        <v>361</v>
      </c>
      <c r="L3145" t="n">
        <v>290</v>
      </c>
      <c r="M3145" t="n">
        <v>0</v>
      </c>
      <c r="N3145" t="n">
        <v>0</v>
      </c>
      <c r="S3145" t="s">
        <v>405</v>
      </c>
      <c r="T3145" t="s">
        <v>405</v>
      </c>
    </row>
    <row r="3146" spans="1:20">
      <c r="A3146" s="1" t="n">
        <v>40786</v>
      </c>
      <c r="B3146" t="s">
        <v>345</v>
      </c>
      <c r="C3146" t="n">
        <v>13</v>
      </c>
      <c r="D3146" t="n">
        <v>25</v>
      </c>
      <c r="E3146" t="s">
        <v>143</v>
      </c>
      <c r="F3146" t="n">
        <v>3201</v>
      </c>
      <c r="G3146" t="s">
        <v>250</v>
      </c>
      <c r="H3146" t="s">
        <v>251</v>
      </c>
      <c r="I3146" t="n">
        <v>5</v>
      </c>
      <c r="J3146" t="n">
        <v>145</v>
      </c>
      <c r="K3146" t="s">
        <v>323</v>
      </c>
      <c r="L3146" t="n">
        <v>224</v>
      </c>
      <c r="M3146" t="n">
        <v>0.12</v>
      </c>
      <c r="N3146" t="n">
        <v>32.5</v>
      </c>
      <c r="O3146" t="s">
        <v>345</v>
      </c>
      <c r="P3146" t="n">
        <v>121</v>
      </c>
      <c r="Q3146" t="s">
        <v>251</v>
      </c>
      <c r="R3146" t="s">
        <v>255</v>
      </c>
      <c r="S3146" t="s">
        <v>251</v>
      </c>
      <c r="T3146" t="n">
        <v>5</v>
      </c>
    </row>
    <row r="3147" spans="1:20">
      <c r="A3147" s="1" t="n">
        <v>40786</v>
      </c>
      <c r="B3147" t="s">
        <v>345</v>
      </c>
      <c r="C3147" t="n">
        <v>14</v>
      </c>
      <c r="D3147" t="n">
        <v>25</v>
      </c>
      <c r="E3147" t="s">
        <v>143</v>
      </c>
      <c r="F3147" t="n">
        <v>3201</v>
      </c>
      <c r="G3147" t="s">
        <v>250</v>
      </c>
      <c r="H3147" t="s">
        <v>251</v>
      </c>
      <c r="I3147" t="n">
        <v>5</v>
      </c>
      <c r="J3147" t="n">
        <v>150</v>
      </c>
      <c r="K3147" t="s">
        <v>291</v>
      </c>
      <c r="L3147" t="n">
        <v>287</v>
      </c>
      <c r="M3147" t="n">
        <v>0.18</v>
      </c>
      <c r="N3147" t="n">
        <v>24.4</v>
      </c>
      <c r="O3147" t="s">
        <v>345</v>
      </c>
      <c r="P3147" t="n">
        <v>121</v>
      </c>
      <c r="Q3147" t="s">
        <v>251</v>
      </c>
      <c r="R3147" t="s">
        <v>255</v>
      </c>
      <c r="S3147" t="s">
        <v>251</v>
      </c>
      <c r="T3147" t="n">
        <v>5</v>
      </c>
    </row>
    <row r="3148" spans="1:20">
      <c r="A3148" s="1" t="n">
        <v>40786</v>
      </c>
      <c r="B3148" t="s">
        <v>345</v>
      </c>
      <c r="C3148" t="n">
        <v>15</v>
      </c>
      <c r="D3148" t="n">
        <v>25</v>
      </c>
      <c r="E3148" t="s">
        <v>143</v>
      </c>
      <c r="F3148" t="n">
        <v>3201</v>
      </c>
      <c r="G3148" t="s">
        <v>250</v>
      </c>
      <c r="H3148" t="s">
        <v>251</v>
      </c>
      <c r="I3148" t="n">
        <v>5</v>
      </c>
      <c r="J3148" t="n">
        <v>875</v>
      </c>
      <c r="K3148" t="s">
        <v>327</v>
      </c>
      <c r="L3148" t="n">
        <v>482</v>
      </c>
      <c r="M3148" t="n">
        <v>0.05</v>
      </c>
      <c r="N3148" t="n">
        <v>42.2</v>
      </c>
      <c r="O3148" t="s">
        <v>345</v>
      </c>
      <c r="P3148" t="n">
        <v>121</v>
      </c>
      <c r="Q3148" t="s">
        <v>251</v>
      </c>
      <c r="R3148" t="s">
        <v>255</v>
      </c>
      <c r="S3148" t="s">
        <v>251</v>
      </c>
      <c r="T3148" t="n">
        <v>5</v>
      </c>
    </row>
    <row r="3149" spans="1:20">
      <c r="A3149" s="1" t="n">
        <v>40786</v>
      </c>
      <c r="B3149" t="s">
        <v>348</v>
      </c>
      <c r="C3149" t="n">
        <v>1</v>
      </c>
      <c r="D3149" t="n">
        <v>215</v>
      </c>
      <c r="E3149" t="s">
        <v>408</v>
      </c>
      <c r="F3149" t="n">
        <v>3201</v>
      </c>
      <c r="G3149" t="s">
        <v>250</v>
      </c>
      <c r="H3149" t="s">
        <v>251</v>
      </c>
      <c r="I3149" t="n">
        <v>5</v>
      </c>
      <c r="J3149" t="n">
        <v>490</v>
      </c>
      <c r="K3149" t="s">
        <v>266</v>
      </c>
      <c r="L3149" t="n">
        <v>315</v>
      </c>
      <c r="M3149" t="n">
        <v>0</v>
      </c>
      <c r="N3149" t="n">
        <v>0</v>
      </c>
      <c r="S3149" t="s">
        <v>405</v>
      </c>
      <c r="T3149" t="s">
        <v>405</v>
      </c>
    </row>
    <row r="3150" spans="1:20">
      <c r="A3150" s="1" t="n">
        <v>40786</v>
      </c>
      <c r="B3150" t="s">
        <v>348</v>
      </c>
      <c r="C3150" t="n">
        <v>2</v>
      </c>
      <c r="D3150" t="n">
        <v>215</v>
      </c>
      <c r="E3150" t="s">
        <v>408</v>
      </c>
      <c r="F3150" t="n">
        <v>3201</v>
      </c>
      <c r="G3150" t="s">
        <v>250</v>
      </c>
      <c r="H3150" t="s">
        <v>251</v>
      </c>
      <c r="I3150" t="n">
        <v>5</v>
      </c>
      <c r="J3150" t="n">
        <v>515</v>
      </c>
      <c r="K3150" t="s">
        <v>361</v>
      </c>
      <c r="L3150" t="n">
        <v>286</v>
      </c>
      <c r="M3150" t="n">
        <v>0</v>
      </c>
      <c r="N3150" t="n">
        <v>0</v>
      </c>
      <c r="S3150" t="s">
        <v>405</v>
      </c>
      <c r="T3150" t="s">
        <v>405</v>
      </c>
    </row>
    <row r="3151" spans="1:20">
      <c r="A3151" s="1" t="n">
        <v>40786</v>
      </c>
      <c r="B3151" t="s">
        <v>395</v>
      </c>
      <c r="C3151" t="n">
        <v>5</v>
      </c>
      <c r="D3151" t="n">
        <v>25</v>
      </c>
      <c r="E3151" t="s">
        <v>143</v>
      </c>
      <c r="F3151" t="n">
        <v>3201</v>
      </c>
      <c r="G3151" t="s">
        <v>250</v>
      </c>
      <c r="H3151" t="s">
        <v>251</v>
      </c>
      <c r="I3151" t="n">
        <v>5</v>
      </c>
      <c r="J3151" t="n">
        <v>150</v>
      </c>
      <c r="K3151" t="s">
        <v>291</v>
      </c>
      <c r="L3151" t="n">
        <v>703</v>
      </c>
      <c r="M3151" t="n">
        <v>0.19</v>
      </c>
      <c r="N3151" t="n">
        <v>24.1</v>
      </c>
      <c r="O3151" t="s">
        <v>395</v>
      </c>
      <c r="P3151" t="n">
        <v>363</v>
      </c>
      <c r="Q3151" t="s">
        <v>411</v>
      </c>
      <c r="R3151" t="s">
        <v>255</v>
      </c>
      <c r="S3151" t="s">
        <v>251</v>
      </c>
      <c r="T3151" t="n">
        <v>5</v>
      </c>
    </row>
    <row r="3152" spans="1:20">
      <c r="A3152" s="1" t="n">
        <v>40786</v>
      </c>
      <c r="B3152" t="s">
        <v>395</v>
      </c>
      <c r="C3152" t="n">
        <v>6</v>
      </c>
      <c r="D3152" t="n">
        <v>25</v>
      </c>
      <c r="E3152" t="s">
        <v>143</v>
      </c>
      <c r="F3152" t="n">
        <v>3201</v>
      </c>
      <c r="G3152" t="s">
        <v>250</v>
      </c>
      <c r="H3152" t="s">
        <v>251</v>
      </c>
      <c r="I3152" t="n">
        <v>5</v>
      </c>
      <c r="J3152" t="n">
        <v>805</v>
      </c>
      <c r="K3152" t="s">
        <v>317</v>
      </c>
      <c r="L3152" t="n">
        <v>357</v>
      </c>
      <c r="M3152" t="n">
        <v>0.6</v>
      </c>
      <c r="N3152" t="n">
        <v>34</v>
      </c>
      <c r="O3152" t="s">
        <v>395</v>
      </c>
      <c r="P3152" t="n">
        <v>363</v>
      </c>
      <c r="Q3152" t="s">
        <v>411</v>
      </c>
      <c r="R3152" t="s">
        <v>255</v>
      </c>
      <c r="S3152" t="s">
        <v>251</v>
      </c>
      <c r="T3152" t="n">
        <v>5</v>
      </c>
    </row>
    <row r="3153" spans="1:20">
      <c r="A3153" s="1" t="n">
        <v>40786</v>
      </c>
      <c r="B3153" t="s">
        <v>395</v>
      </c>
      <c r="C3153" t="n">
        <v>11</v>
      </c>
      <c r="D3153" t="n">
        <v>25</v>
      </c>
      <c r="E3153" t="s">
        <v>143</v>
      </c>
      <c r="F3153" t="n">
        <v>3201</v>
      </c>
      <c r="G3153" t="s">
        <v>250</v>
      </c>
      <c r="H3153" t="s">
        <v>251</v>
      </c>
      <c r="I3153" t="n">
        <v>5</v>
      </c>
      <c r="J3153" t="n">
        <v>785</v>
      </c>
      <c r="K3153" t="s">
        <v>281</v>
      </c>
      <c r="L3153" t="n">
        <v>418</v>
      </c>
      <c r="M3153" t="n">
        <v>0.06</v>
      </c>
      <c r="N3153" t="n">
        <v>34</v>
      </c>
      <c r="O3153" t="s">
        <v>395</v>
      </c>
      <c r="P3153" t="n">
        <v>363</v>
      </c>
      <c r="Q3153" t="s">
        <v>411</v>
      </c>
      <c r="R3153" t="s">
        <v>255</v>
      </c>
      <c r="S3153" t="s">
        <v>251</v>
      </c>
      <c r="T3153" t="n">
        <v>5</v>
      </c>
    </row>
    <row r="3154" spans="1:20">
      <c r="A3154" s="1" t="n">
        <v>40786</v>
      </c>
      <c r="B3154" t="s">
        <v>395</v>
      </c>
      <c r="C3154" t="n">
        <v>13</v>
      </c>
      <c r="D3154" t="n">
        <v>25</v>
      </c>
      <c r="E3154" t="s">
        <v>143</v>
      </c>
      <c r="F3154" t="n">
        <v>3201</v>
      </c>
      <c r="G3154" t="s">
        <v>250</v>
      </c>
      <c r="H3154" t="s">
        <v>251</v>
      </c>
      <c r="I3154" t="n">
        <v>5</v>
      </c>
      <c r="J3154" t="n">
        <v>805</v>
      </c>
      <c r="K3154" t="s">
        <v>317</v>
      </c>
      <c r="L3154" t="n">
        <v>714</v>
      </c>
      <c r="M3154" t="n">
        <v>0.23</v>
      </c>
      <c r="N3154" t="n">
        <v>37.9</v>
      </c>
      <c r="O3154" t="s">
        <v>395</v>
      </c>
      <c r="P3154" t="n">
        <v>363</v>
      </c>
      <c r="Q3154" t="s">
        <v>411</v>
      </c>
      <c r="R3154" t="s">
        <v>255</v>
      </c>
      <c r="S3154" t="s">
        <v>251</v>
      </c>
      <c r="T3154" t="n">
        <v>5</v>
      </c>
    </row>
    <row r="3155" spans="1:20">
      <c r="A3155" s="1" t="n">
        <v>40816</v>
      </c>
      <c r="B3155" t="s">
        <v>345</v>
      </c>
      <c r="C3155" t="n">
        <v>26</v>
      </c>
      <c r="D3155" t="n">
        <v>25</v>
      </c>
      <c r="E3155" t="s">
        <v>143</v>
      </c>
      <c r="F3155" t="n">
        <v>3201</v>
      </c>
      <c r="G3155" t="s">
        <v>250</v>
      </c>
      <c r="H3155" t="s">
        <v>251</v>
      </c>
      <c r="I3155" t="n">
        <v>5</v>
      </c>
      <c r="J3155" t="n">
        <v>875</v>
      </c>
      <c r="K3155" t="s">
        <v>327</v>
      </c>
      <c r="L3155" t="n">
        <v>199</v>
      </c>
      <c r="M3155" t="n">
        <v>0.05</v>
      </c>
      <c r="N3155" t="n">
        <v>42.3</v>
      </c>
      <c r="O3155" t="s">
        <v>345</v>
      </c>
      <c r="P3155" t="n">
        <v>121</v>
      </c>
      <c r="Q3155" t="s">
        <v>251</v>
      </c>
      <c r="R3155" t="s">
        <v>255</v>
      </c>
      <c r="S3155" t="s">
        <v>251</v>
      </c>
      <c r="T3155" t="n">
        <v>5</v>
      </c>
    </row>
    <row r="3156" spans="1:20">
      <c r="A3156" s="1" t="n">
        <v>40816</v>
      </c>
      <c r="B3156" t="s">
        <v>345</v>
      </c>
      <c r="C3156" t="n">
        <v>27</v>
      </c>
      <c r="D3156" t="n">
        <v>25</v>
      </c>
      <c r="E3156" t="s">
        <v>143</v>
      </c>
      <c r="F3156" t="n">
        <v>3201</v>
      </c>
      <c r="G3156" t="s">
        <v>250</v>
      </c>
      <c r="H3156" t="s">
        <v>251</v>
      </c>
      <c r="I3156" t="n">
        <v>5</v>
      </c>
      <c r="J3156" t="n">
        <v>875</v>
      </c>
      <c r="K3156" t="s">
        <v>327</v>
      </c>
      <c r="L3156" t="n">
        <v>467</v>
      </c>
      <c r="M3156" t="n">
        <v>0.05</v>
      </c>
      <c r="N3156" t="n">
        <v>42.4</v>
      </c>
      <c r="O3156" t="s">
        <v>345</v>
      </c>
      <c r="P3156" t="n">
        <v>121</v>
      </c>
      <c r="Q3156" t="s">
        <v>251</v>
      </c>
      <c r="R3156" t="s">
        <v>255</v>
      </c>
      <c r="S3156" t="s">
        <v>251</v>
      </c>
      <c r="T3156" t="n">
        <v>5</v>
      </c>
    </row>
    <row r="3157" spans="1:20">
      <c r="A3157" s="1" t="n">
        <v>40816</v>
      </c>
      <c r="B3157" t="s">
        <v>345</v>
      </c>
      <c r="C3157" t="n">
        <v>28</v>
      </c>
      <c r="D3157" t="n">
        <v>25</v>
      </c>
      <c r="E3157" t="s">
        <v>143</v>
      </c>
      <c r="F3157" t="n">
        <v>3201</v>
      </c>
      <c r="G3157" t="s">
        <v>250</v>
      </c>
      <c r="H3157" t="s">
        <v>251</v>
      </c>
      <c r="I3157" t="n">
        <v>5</v>
      </c>
      <c r="J3157" t="n">
        <v>145</v>
      </c>
      <c r="K3157" t="s">
        <v>323</v>
      </c>
      <c r="L3157" t="n">
        <v>226</v>
      </c>
      <c r="M3157" t="n">
        <v>0.12</v>
      </c>
      <c r="N3157" t="n">
        <v>32.4</v>
      </c>
      <c r="O3157" t="s">
        <v>345</v>
      </c>
      <c r="P3157" t="n">
        <v>121</v>
      </c>
      <c r="Q3157" t="s">
        <v>251</v>
      </c>
      <c r="R3157" t="s">
        <v>255</v>
      </c>
      <c r="S3157" t="s">
        <v>251</v>
      </c>
      <c r="T3157" t="n">
        <v>5</v>
      </c>
    </row>
    <row r="3158" spans="1:20">
      <c r="A3158" s="1" t="n">
        <v>40816</v>
      </c>
      <c r="B3158" t="s">
        <v>345</v>
      </c>
      <c r="C3158" t="n">
        <v>29</v>
      </c>
      <c r="D3158" t="n">
        <v>25</v>
      </c>
      <c r="E3158" t="s">
        <v>143</v>
      </c>
      <c r="F3158" t="n">
        <v>3201</v>
      </c>
      <c r="G3158" t="s">
        <v>250</v>
      </c>
      <c r="H3158" t="s">
        <v>251</v>
      </c>
      <c r="I3158" t="n">
        <v>5</v>
      </c>
      <c r="J3158" t="n">
        <v>458</v>
      </c>
      <c r="K3158" t="s">
        <v>252</v>
      </c>
      <c r="L3158" t="n">
        <v>100</v>
      </c>
      <c r="M3158" t="n">
        <v>0.2</v>
      </c>
      <c r="N3158" t="n">
        <v>20.1</v>
      </c>
      <c r="O3158" t="s">
        <v>345</v>
      </c>
      <c r="P3158" t="n">
        <v>121</v>
      </c>
      <c r="Q3158" t="s">
        <v>251</v>
      </c>
      <c r="R3158" t="s">
        <v>255</v>
      </c>
      <c r="S3158" t="s">
        <v>251</v>
      </c>
      <c r="T3158" t="n">
        <v>5</v>
      </c>
    </row>
    <row r="3159" spans="1:20">
      <c r="A3159" s="1" t="n">
        <v>40816</v>
      </c>
      <c r="B3159" t="s">
        <v>345</v>
      </c>
      <c r="C3159" t="n">
        <v>30</v>
      </c>
      <c r="D3159" t="n">
        <v>25</v>
      </c>
      <c r="E3159" t="s">
        <v>143</v>
      </c>
      <c r="F3159" t="n">
        <v>3201</v>
      </c>
      <c r="G3159" t="s">
        <v>250</v>
      </c>
      <c r="H3159" t="s">
        <v>251</v>
      </c>
      <c r="I3159" t="n">
        <v>5</v>
      </c>
      <c r="J3159" t="n">
        <v>458</v>
      </c>
      <c r="K3159" t="s">
        <v>252</v>
      </c>
      <c r="L3159" t="n">
        <v>122</v>
      </c>
      <c r="M3159" t="n">
        <v>0.06</v>
      </c>
      <c r="N3159" t="n">
        <v>35.5</v>
      </c>
      <c r="O3159" t="s">
        <v>345</v>
      </c>
      <c r="P3159" t="n">
        <v>121</v>
      </c>
      <c r="Q3159" t="s">
        <v>251</v>
      </c>
      <c r="R3159" t="s">
        <v>255</v>
      </c>
      <c r="S3159" t="s">
        <v>251</v>
      </c>
      <c r="T3159" t="n">
        <v>5</v>
      </c>
    </row>
    <row r="3160" spans="1:20">
      <c r="A3160" s="1" t="n">
        <v>40816</v>
      </c>
      <c r="B3160" t="s">
        <v>345</v>
      </c>
      <c r="C3160" t="n">
        <v>31</v>
      </c>
      <c r="D3160" t="n">
        <v>25</v>
      </c>
      <c r="E3160" t="s">
        <v>143</v>
      </c>
      <c r="F3160" t="n">
        <v>3201</v>
      </c>
      <c r="G3160" t="s">
        <v>250</v>
      </c>
      <c r="H3160" t="s">
        <v>251</v>
      </c>
      <c r="I3160" t="n">
        <v>5</v>
      </c>
      <c r="J3160" t="n">
        <v>458</v>
      </c>
      <c r="K3160" t="s">
        <v>252</v>
      </c>
      <c r="L3160" t="n">
        <v>122</v>
      </c>
      <c r="M3160" t="n">
        <v>0.06</v>
      </c>
      <c r="N3160" t="n">
        <v>35.5</v>
      </c>
      <c r="O3160" t="s">
        <v>345</v>
      </c>
      <c r="P3160" t="n">
        <v>121</v>
      </c>
      <c r="Q3160" t="s">
        <v>251</v>
      </c>
      <c r="R3160" t="s">
        <v>255</v>
      </c>
      <c r="S3160" t="s">
        <v>251</v>
      </c>
      <c r="T3160" t="n">
        <v>5</v>
      </c>
    </row>
    <row r="3161" spans="1:20">
      <c r="A3161" s="1" t="n">
        <v>40816</v>
      </c>
      <c r="B3161" t="s">
        <v>345</v>
      </c>
      <c r="C3161" t="n">
        <v>32</v>
      </c>
      <c r="D3161" t="n">
        <v>25</v>
      </c>
      <c r="E3161" t="s">
        <v>143</v>
      </c>
      <c r="F3161" t="n">
        <v>3201</v>
      </c>
      <c r="G3161" t="s">
        <v>250</v>
      </c>
      <c r="H3161" t="s">
        <v>251</v>
      </c>
      <c r="I3161" t="n">
        <v>5</v>
      </c>
      <c r="J3161" t="n">
        <v>458</v>
      </c>
      <c r="K3161" t="s">
        <v>252</v>
      </c>
      <c r="L3161" t="n">
        <v>100</v>
      </c>
      <c r="M3161" t="n">
        <v>0.09</v>
      </c>
      <c r="N3161" t="n">
        <v>33.8</v>
      </c>
      <c r="O3161" t="s">
        <v>345</v>
      </c>
      <c r="P3161" t="n">
        <v>121</v>
      </c>
      <c r="Q3161" t="s">
        <v>251</v>
      </c>
      <c r="R3161" t="s">
        <v>255</v>
      </c>
      <c r="S3161" t="s">
        <v>251</v>
      </c>
      <c r="T3161" t="n">
        <v>5</v>
      </c>
    </row>
    <row r="3162" spans="1:20">
      <c r="A3162" s="1" t="n">
        <v>40816</v>
      </c>
      <c r="B3162" t="s">
        <v>417</v>
      </c>
      <c r="C3162" t="n">
        <v>4</v>
      </c>
      <c r="D3162" t="n">
        <v>251</v>
      </c>
      <c r="E3162" t="s">
        <v>409</v>
      </c>
      <c r="F3162" t="n">
        <v>3202</v>
      </c>
      <c r="G3162" t="s">
        <v>297</v>
      </c>
      <c r="H3162" t="s">
        <v>251</v>
      </c>
      <c r="I3162" t="n">
        <v>5</v>
      </c>
      <c r="J3162" t="n">
        <v>260</v>
      </c>
      <c r="K3162" t="s">
        <v>272</v>
      </c>
      <c r="L3162" t="n">
        <v>2</v>
      </c>
      <c r="M3162" t="n">
        <v>0</v>
      </c>
      <c r="N3162" t="n">
        <v>0</v>
      </c>
      <c r="S3162" t="s">
        <v>405</v>
      </c>
      <c r="T3162" t="s">
        <v>405</v>
      </c>
    </row>
    <row r="3163" spans="1:20">
      <c r="A3163" s="1" t="n">
        <v>40816</v>
      </c>
      <c r="B3163" t="s">
        <v>395</v>
      </c>
      <c r="C3163" t="n">
        <v>4</v>
      </c>
      <c r="D3163" t="n">
        <v>25</v>
      </c>
      <c r="E3163" t="s">
        <v>143</v>
      </c>
      <c r="F3163" t="n">
        <v>3201</v>
      </c>
      <c r="G3163" t="s">
        <v>250</v>
      </c>
      <c r="H3163" t="s">
        <v>251</v>
      </c>
      <c r="I3163" t="n">
        <v>5</v>
      </c>
      <c r="J3163" t="n">
        <v>458</v>
      </c>
      <c r="K3163" t="s">
        <v>252</v>
      </c>
      <c r="L3163" t="n">
        <v>300</v>
      </c>
      <c r="M3163" t="n">
        <v>0.02</v>
      </c>
      <c r="N3163" t="n">
        <v>21.1</v>
      </c>
      <c r="O3163" t="s">
        <v>395</v>
      </c>
      <c r="P3163" t="n">
        <v>363</v>
      </c>
      <c r="Q3163" t="s">
        <v>411</v>
      </c>
      <c r="R3163" t="s">
        <v>255</v>
      </c>
      <c r="S3163" t="s">
        <v>251</v>
      </c>
      <c r="T3163" t="n">
        <v>5</v>
      </c>
    </row>
    <row r="3164" spans="1:20">
      <c r="A3164" s="1" t="n">
        <v>40816</v>
      </c>
      <c r="B3164" t="s">
        <v>395</v>
      </c>
      <c r="C3164" t="n">
        <v>11</v>
      </c>
      <c r="D3164" t="n">
        <v>25</v>
      </c>
      <c r="E3164" t="s">
        <v>143</v>
      </c>
      <c r="F3164" t="n">
        <v>3201</v>
      </c>
      <c r="G3164" t="s">
        <v>250</v>
      </c>
      <c r="H3164" t="s">
        <v>251</v>
      </c>
      <c r="I3164" t="n">
        <v>5</v>
      </c>
      <c r="J3164" t="n">
        <v>785</v>
      </c>
      <c r="K3164" t="s">
        <v>281</v>
      </c>
      <c r="L3164" t="n">
        <v>974</v>
      </c>
      <c r="M3164" t="n">
        <v>0.06</v>
      </c>
      <c r="N3164" t="n">
        <v>34</v>
      </c>
      <c r="O3164" t="s">
        <v>395</v>
      </c>
      <c r="P3164" t="n">
        <v>363</v>
      </c>
      <c r="Q3164" t="s">
        <v>411</v>
      </c>
      <c r="R3164" t="s">
        <v>255</v>
      </c>
      <c r="S3164" t="s">
        <v>251</v>
      </c>
      <c r="T3164" t="n">
        <v>5</v>
      </c>
    </row>
    <row r="3165" spans="1:20">
      <c r="A3165" s="1" t="n">
        <v>40816</v>
      </c>
      <c r="B3165" t="s">
        <v>395</v>
      </c>
      <c r="C3165" t="n">
        <v>12</v>
      </c>
      <c r="D3165" t="n">
        <v>25</v>
      </c>
      <c r="E3165" t="s">
        <v>143</v>
      </c>
      <c r="F3165" t="n">
        <v>3201</v>
      </c>
      <c r="G3165" t="s">
        <v>250</v>
      </c>
      <c r="H3165" t="s">
        <v>251</v>
      </c>
      <c r="I3165" t="n">
        <v>5</v>
      </c>
      <c r="J3165" t="n">
        <v>273</v>
      </c>
      <c r="K3165" t="s">
        <v>415</v>
      </c>
      <c r="L3165" t="n">
        <v>288</v>
      </c>
      <c r="M3165" t="n">
        <v>0.1</v>
      </c>
      <c r="N3165" t="n">
        <v>21.1</v>
      </c>
      <c r="O3165" t="s">
        <v>395</v>
      </c>
      <c r="P3165" t="n">
        <v>363</v>
      </c>
      <c r="Q3165" t="s">
        <v>411</v>
      </c>
      <c r="R3165" t="s">
        <v>255</v>
      </c>
      <c r="S3165" t="s">
        <v>251</v>
      </c>
      <c r="T3165" t="n">
        <v>5</v>
      </c>
    </row>
    <row r="3166" spans="1:20">
      <c r="A3166" s="1" t="n">
        <v>40816</v>
      </c>
      <c r="B3166" t="s">
        <v>395</v>
      </c>
      <c r="C3166" t="n">
        <v>13</v>
      </c>
      <c r="D3166" t="n">
        <v>25</v>
      </c>
      <c r="E3166" t="s">
        <v>143</v>
      </c>
      <c r="F3166" t="n">
        <v>3201</v>
      </c>
      <c r="G3166" t="s">
        <v>250</v>
      </c>
      <c r="H3166" t="s">
        <v>251</v>
      </c>
      <c r="I3166" t="n">
        <v>5</v>
      </c>
      <c r="J3166" t="n">
        <v>785</v>
      </c>
      <c r="K3166" t="s">
        <v>281</v>
      </c>
      <c r="L3166" t="n">
        <v>78</v>
      </c>
      <c r="M3166" t="n">
        <v>2.79</v>
      </c>
      <c r="N3166" t="n">
        <v>28.7</v>
      </c>
      <c r="O3166" t="s">
        <v>395</v>
      </c>
      <c r="P3166" t="n">
        <v>363</v>
      </c>
      <c r="Q3166" t="s">
        <v>411</v>
      </c>
      <c r="R3166" t="s">
        <v>255</v>
      </c>
      <c r="S3166" t="s">
        <v>251</v>
      </c>
      <c r="T3166" t="n">
        <v>5</v>
      </c>
    </row>
    <row r="3167" spans="1:20">
      <c r="A3167" s="1" t="n">
        <v>40847</v>
      </c>
      <c r="B3167" t="s">
        <v>345</v>
      </c>
      <c r="C3167" t="n">
        <v>16</v>
      </c>
      <c r="D3167" t="n">
        <v>25</v>
      </c>
      <c r="E3167" t="s">
        <v>143</v>
      </c>
      <c r="F3167" t="n">
        <v>3201</v>
      </c>
      <c r="G3167" t="s">
        <v>250</v>
      </c>
      <c r="H3167" t="s">
        <v>251</v>
      </c>
      <c r="I3167" t="n">
        <v>5</v>
      </c>
      <c r="J3167" t="n">
        <v>875</v>
      </c>
      <c r="K3167" t="s">
        <v>327</v>
      </c>
      <c r="L3167" t="n">
        <v>465</v>
      </c>
      <c r="M3167" t="n">
        <v>0.05</v>
      </c>
      <c r="N3167" t="n">
        <v>42.7</v>
      </c>
      <c r="O3167" t="s">
        <v>345</v>
      </c>
      <c r="P3167" t="n">
        <v>121</v>
      </c>
      <c r="Q3167" t="s">
        <v>251</v>
      </c>
      <c r="R3167" t="s">
        <v>255</v>
      </c>
      <c r="S3167" t="s">
        <v>251</v>
      </c>
      <c r="T3167" t="n">
        <v>5</v>
      </c>
    </row>
    <row r="3168" spans="1:20">
      <c r="A3168" s="1" t="n">
        <v>40847</v>
      </c>
      <c r="B3168" t="s">
        <v>345</v>
      </c>
      <c r="C3168" t="n">
        <v>17</v>
      </c>
      <c r="D3168" t="n">
        <v>25</v>
      </c>
      <c r="E3168" t="s">
        <v>143</v>
      </c>
      <c r="F3168" t="n">
        <v>3201</v>
      </c>
      <c r="G3168" t="s">
        <v>250</v>
      </c>
      <c r="H3168" t="s">
        <v>251</v>
      </c>
      <c r="I3168" t="n">
        <v>5</v>
      </c>
      <c r="J3168" t="n">
        <v>145</v>
      </c>
      <c r="K3168" t="s">
        <v>323</v>
      </c>
      <c r="L3168" t="n">
        <v>231</v>
      </c>
      <c r="M3168" t="n">
        <v>0.12</v>
      </c>
      <c r="N3168" t="n">
        <v>32.2</v>
      </c>
      <c r="O3168" t="s">
        <v>345</v>
      </c>
      <c r="P3168" t="n">
        <v>121</v>
      </c>
      <c r="Q3168" t="s">
        <v>251</v>
      </c>
      <c r="R3168" t="s">
        <v>255</v>
      </c>
      <c r="S3168" t="s">
        <v>251</v>
      </c>
      <c r="T3168" t="n">
        <v>5</v>
      </c>
    </row>
    <row r="3169" spans="1:20">
      <c r="A3169" s="1" t="n">
        <v>40847</v>
      </c>
      <c r="B3169" t="s">
        <v>345</v>
      </c>
      <c r="C3169" t="n">
        <v>18</v>
      </c>
      <c r="D3169" t="n">
        <v>25</v>
      </c>
      <c r="E3169" t="s">
        <v>143</v>
      </c>
      <c r="F3169" t="n">
        <v>3201</v>
      </c>
      <c r="G3169" t="s">
        <v>250</v>
      </c>
      <c r="H3169" t="s">
        <v>251</v>
      </c>
      <c r="I3169" t="n">
        <v>5</v>
      </c>
      <c r="J3169" t="n">
        <v>458</v>
      </c>
      <c r="K3169" t="s">
        <v>252</v>
      </c>
      <c r="L3169" t="n">
        <v>118</v>
      </c>
      <c r="M3169" t="n">
        <v>0.09</v>
      </c>
      <c r="N3169" t="n">
        <v>32.3</v>
      </c>
      <c r="O3169" t="s">
        <v>345</v>
      </c>
      <c r="P3169" t="n">
        <v>121</v>
      </c>
      <c r="Q3169" t="s">
        <v>251</v>
      </c>
      <c r="R3169" t="s">
        <v>255</v>
      </c>
      <c r="S3169" t="s">
        <v>251</v>
      </c>
      <c r="T3169" t="n">
        <v>5</v>
      </c>
    </row>
    <row r="3170" spans="1:20">
      <c r="A3170" s="1" t="n">
        <v>40847</v>
      </c>
      <c r="B3170" t="s">
        <v>345</v>
      </c>
      <c r="C3170" t="n">
        <v>19</v>
      </c>
      <c r="D3170" t="n">
        <v>25</v>
      </c>
      <c r="E3170" t="s">
        <v>143</v>
      </c>
      <c r="F3170" t="n">
        <v>3201</v>
      </c>
      <c r="G3170" t="s">
        <v>250</v>
      </c>
      <c r="H3170" t="s">
        <v>251</v>
      </c>
      <c r="I3170" t="n">
        <v>5</v>
      </c>
      <c r="J3170" t="n">
        <v>458</v>
      </c>
      <c r="K3170" t="s">
        <v>252</v>
      </c>
      <c r="L3170" t="n">
        <v>121</v>
      </c>
      <c r="M3170" t="n">
        <v>0.06</v>
      </c>
      <c r="N3170" t="n">
        <v>35.7</v>
      </c>
      <c r="O3170" t="s">
        <v>345</v>
      </c>
      <c r="P3170" t="n">
        <v>121</v>
      </c>
      <c r="Q3170" t="s">
        <v>251</v>
      </c>
      <c r="R3170" t="s">
        <v>255</v>
      </c>
      <c r="S3170" t="s">
        <v>251</v>
      </c>
      <c r="T3170" t="n">
        <v>5</v>
      </c>
    </row>
    <row r="3171" spans="1:20">
      <c r="A3171" s="1" t="n">
        <v>40847</v>
      </c>
      <c r="B3171" t="s">
        <v>345</v>
      </c>
      <c r="C3171" t="n">
        <v>20</v>
      </c>
      <c r="D3171" t="n">
        <v>25</v>
      </c>
      <c r="E3171" t="s">
        <v>143</v>
      </c>
      <c r="F3171" t="n">
        <v>3201</v>
      </c>
      <c r="G3171" t="s">
        <v>250</v>
      </c>
      <c r="H3171" t="s">
        <v>251</v>
      </c>
      <c r="I3171" t="n">
        <v>5</v>
      </c>
      <c r="J3171" t="n">
        <v>458</v>
      </c>
      <c r="K3171" t="s">
        <v>252</v>
      </c>
      <c r="L3171" t="n">
        <v>247</v>
      </c>
      <c r="M3171" t="n">
        <v>0.09</v>
      </c>
      <c r="N3171" t="n">
        <v>33.7</v>
      </c>
      <c r="O3171" t="s">
        <v>345</v>
      </c>
      <c r="P3171" t="n">
        <v>121</v>
      </c>
      <c r="Q3171" t="s">
        <v>251</v>
      </c>
      <c r="R3171" t="s">
        <v>255</v>
      </c>
      <c r="S3171" t="s">
        <v>251</v>
      </c>
      <c r="T3171" t="n">
        <v>5</v>
      </c>
    </row>
    <row r="3172" spans="1:20">
      <c r="A3172" s="1" t="n">
        <v>40847</v>
      </c>
      <c r="B3172" t="s">
        <v>345</v>
      </c>
      <c r="C3172" t="n">
        <v>21</v>
      </c>
      <c r="D3172" t="n">
        <v>25</v>
      </c>
      <c r="E3172" t="s">
        <v>143</v>
      </c>
      <c r="F3172" t="n">
        <v>3201</v>
      </c>
      <c r="G3172" t="s">
        <v>250</v>
      </c>
      <c r="H3172" t="s">
        <v>251</v>
      </c>
      <c r="I3172" t="n">
        <v>5</v>
      </c>
      <c r="J3172" t="n">
        <v>458</v>
      </c>
      <c r="K3172" t="s">
        <v>252</v>
      </c>
      <c r="L3172" t="n">
        <v>237</v>
      </c>
      <c r="M3172" t="n">
        <v>0.09</v>
      </c>
      <c r="N3172" t="n">
        <v>33.9</v>
      </c>
      <c r="O3172" t="s">
        <v>345</v>
      </c>
      <c r="P3172" t="n">
        <v>121</v>
      </c>
      <c r="Q3172" t="s">
        <v>251</v>
      </c>
      <c r="R3172" t="s">
        <v>255</v>
      </c>
      <c r="S3172" t="s">
        <v>251</v>
      </c>
      <c r="T3172" t="n">
        <v>5</v>
      </c>
    </row>
    <row r="3173" spans="1:20">
      <c r="A3173" s="1" t="n">
        <v>40847</v>
      </c>
      <c r="B3173" t="s">
        <v>345</v>
      </c>
      <c r="C3173" t="n">
        <v>22</v>
      </c>
      <c r="D3173" t="n">
        <v>25</v>
      </c>
      <c r="E3173" t="s">
        <v>143</v>
      </c>
      <c r="F3173" t="n">
        <v>3201</v>
      </c>
      <c r="G3173" t="s">
        <v>250</v>
      </c>
      <c r="H3173" t="s">
        <v>251</v>
      </c>
      <c r="I3173" t="n">
        <v>5</v>
      </c>
      <c r="J3173" t="n">
        <v>280</v>
      </c>
      <c r="K3173" t="s">
        <v>273</v>
      </c>
      <c r="L3173" t="n">
        <v>240</v>
      </c>
      <c r="M3173" t="n">
        <v>0.25</v>
      </c>
      <c r="N3173" t="n">
        <v>16.5</v>
      </c>
      <c r="O3173" t="s">
        <v>345</v>
      </c>
      <c r="P3173" t="n">
        <v>121</v>
      </c>
      <c r="Q3173" t="s">
        <v>251</v>
      </c>
      <c r="R3173" t="s">
        <v>255</v>
      </c>
      <c r="S3173" t="s">
        <v>251</v>
      </c>
      <c r="T3173" t="n">
        <v>5</v>
      </c>
    </row>
    <row r="3174" spans="1:20">
      <c r="A3174" s="1" t="n">
        <v>40847</v>
      </c>
      <c r="B3174" t="s">
        <v>345</v>
      </c>
      <c r="C3174" t="n">
        <v>23</v>
      </c>
      <c r="D3174" t="n">
        <v>25</v>
      </c>
      <c r="E3174" t="s">
        <v>143</v>
      </c>
      <c r="F3174" t="n">
        <v>3201</v>
      </c>
      <c r="G3174" t="s">
        <v>250</v>
      </c>
      <c r="H3174" t="s">
        <v>251</v>
      </c>
      <c r="I3174" t="n">
        <v>5</v>
      </c>
      <c r="J3174" t="n">
        <v>945</v>
      </c>
      <c r="K3174" t="s">
        <v>304</v>
      </c>
      <c r="L3174" t="n">
        <v>202</v>
      </c>
      <c r="M3174" t="n">
        <v>0.08</v>
      </c>
      <c r="N3174" t="n">
        <v>34.1</v>
      </c>
      <c r="O3174" t="s">
        <v>345</v>
      </c>
      <c r="P3174" t="n">
        <v>121</v>
      </c>
      <c r="Q3174" t="s">
        <v>251</v>
      </c>
      <c r="R3174" t="s">
        <v>255</v>
      </c>
      <c r="S3174" t="s">
        <v>251</v>
      </c>
      <c r="T3174" t="n">
        <v>5</v>
      </c>
    </row>
    <row r="3175" spans="1:20">
      <c r="A3175" s="1" t="n">
        <v>40847</v>
      </c>
      <c r="B3175" t="s">
        <v>345</v>
      </c>
      <c r="C3175" t="n">
        <v>24</v>
      </c>
      <c r="D3175" t="n">
        <v>25</v>
      </c>
      <c r="E3175" t="s">
        <v>143</v>
      </c>
      <c r="F3175" t="n">
        <v>3201</v>
      </c>
      <c r="G3175" t="s">
        <v>250</v>
      </c>
      <c r="H3175" t="s">
        <v>251</v>
      </c>
      <c r="I3175" t="n">
        <v>5</v>
      </c>
      <c r="J3175" t="n">
        <v>945</v>
      </c>
      <c r="K3175" t="s">
        <v>304</v>
      </c>
      <c r="L3175" t="n">
        <v>207</v>
      </c>
      <c r="M3175" t="n">
        <v>0.08</v>
      </c>
      <c r="N3175" t="n">
        <v>35.7</v>
      </c>
      <c r="O3175" t="s">
        <v>345</v>
      </c>
      <c r="P3175" t="n">
        <v>121</v>
      </c>
      <c r="Q3175" t="s">
        <v>251</v>
      </c>
      <c r="R3175" t="s">
        <v>255</v>
      </c>
      <c r="S3175" t="s">
        <v>251</v>
      </c>
      <c r="T3175" t="n">
        <v>5</v>
      </c>
    </row>
    <row r="3176" spans="1:20">
      <c r="A3176" s="1" t="n">
        <v>40847</v>
      </c>
      <c r="B3176" t="s">
        <v>400</v>
      </c>
      <c r="C3176" t="n">
        <v>1</v>
      </c>
      <c r="D3176" t="n">
        <v>251</v>
      </c>
      <c r="E3176" t="s">
        <v>409</v>
      </c>
      <c r="F3176" t="n">
        <v>3202</v>
      </c>
      <c r="G3176" t="s">
        <v>297</v>
      </c>
      <c r="H3176" t="s">
        <v>251</v>
      </c>
      <c r="I3176" t="n">
        <v>5</v>
      </c>
      <c r="J3176" t="n">
        <v>320</v>
      </c>
      <c r="K3176" t="s">
        <v>412</v>
      </c>
      <c r="L3176" t="n">
        <v>20</v>
      </c>
      <c r="M3176" t="n">
        <v>0</v>
      </c>
      <c r="N3176" t="n">
        <v>0</v>
      </c>
      <c r="S3176" t="s">
        <v>405</v>
      </c>
      <c r="T3176" t="s">
        <v>405</v>
      </c>
    </row>
    <row r="3177" spans="1:20">
      <c r="A3177" s="1" t="n">
        <v>40847</v>
      </c>
      <c r="B3177" t="s">
        <v>400</v>
      </c>
      <c r="C3177" t="n">
        <v>2</v>
      </c>
      <c r="D3177" t="n">
        <v>251</v>
      </c>
      <c r="E3177" t="s">
        <v>409</v>
      </c>
      <c r="F3177" t="n">
        <v>3203</v>
      </c>
      <c r="G3177" t="s">
        <v>366</v>
      </c>
      <c r="H3177" t="s">
        <v>251</v>
      </c>
      <c r="I3177" t="n">
        <v>5</v>
      </c>
      <c r="J3177" t="n">
        <v>320</v>
      </c>
      <c r="K3177" t="s">
        <v>412</v>
      </c>
      <c r="L3177" t="n">
        <v>14</v>
      </c>
      <c r="M3177" t="n">
        <v>0</v>
      </c>
      <c r="N3177" t="n">
        <v>0</v>
      </c>
      <c r="S3177" t="s">
        <v>405</v>
      </c>
      <c r="T3177" t="s">
        <v>405</v>
      </c>
    </row>
    <row r="3178" spans="1:20">
      <c r="A3178" s="1" t="n">
        <v>40847</v>
      </c>
      <c r="B3178" t="s">
        <v>400</v>
      </c>
      <c r="C3178" t="n">
        <v>3</v>
      </c>
      <c r="D3178" t="n">
        <v>251</v>
      </c>
      <c r="E3178" t="s">
        <v>409</v>
      </c>
      <c r="F3178" t="n">
        <v>3204</v>
      </c>
      <c r="G3178" t="s">
        <v>367</v>
      </c>
      <c r="H3178" t="s">
        <v>251</v>
      </c>
      <c r="I3178" t="n">
        <v>5</v>
      </c>
      <c r="J3178" t="n">
        <v>320</v>
      </c>
      <c r="K3178" t="s">
        <v>412</v>
      </c>
      <c r="L3178" t="n">
        <v>12</v>
      </c>
      <c r="M3178" t="n">
        <v>0</v>
      </c>
      <c r="N3178" t="n">
        <v>0</v>
      </c>
      <c r="S3178" t="s">
        <v>405</v>
      </c>
      <c r="T3178" t="s">
        <v>405</v>
      </c>
    </row>
    <row r="3179" spans="1:20">
      <c r="A3179" s="1" t="n">
        <v>40847</v>
      </c>
      <c r="B3179" t="s">
        <v>400</v>
      </c>
      <c r="C3179" t="n">
        <v>4</v>
      </c>
      <c r="D3179" t="n">
        <v>251</v>
      </c>
      <c r="E3179" t="s">
        <v>409</v>
      </c>
      <c r="F3179" t="n">
        <v>3204</v>
      </c>
      <c r="G3179" t="s">
        <v>367</v>
      </c>
      <c r="H3179" t="s">
        <v>251</v>
      </c>
      <c r="I3179" t="n">
        <v>5</v>
      </c>
      <c r="J3179" t="n">
        <v>320</v>
      </c>
      <c r="K3179" t="s">
        <v>412</v>
      </c>
      <c r="L3179" t="n">
        <v>9</v>
      </c>
      <c r="M3179" t="n">
        <v>0</v>
      </c>
      <c r="N3179" t="n">
        <v>0</v>
      </c>
      <c r="S3179" t="s">
        <v>405</v>
      </c>
      <c r="T3179" t="s">
        <v>405</v>
      </c>
    </row>
    <row r="3180" spans="1:20">
      <c r="A3180" s="1" t="n">
        <v>40847</v>
      </c>
      <c r="B3180" t="s">
        <v>348</v>
      </c>
      <c r="C3180" t="n">
        <v>1</v>
      </c>
      <c r="D3180" t="n">
        <v>215</v>
      </c>
      <c r="E3180" t="s">
        <v>408</v>
      </c>
      <c r="F3180" t="n">
        <v>3201</v>
      </c>
      <c r="G3180" t="s">
        <v>250</v>
      </c>
      <c r="H3180" t="s">
        <v>251</v>
      </c>
      <c r="I3180" t="n">
        <v>5</v>
      </c>
      <c r="J3180" t="n">
        <v>490</v>
      </c>
      <c r="K3180" t="s">
        <v>266</v>
      </c>
      <c r="L3180" t="n">
        <v>300</v>
      </c>
      <c r="M3180" t="n">
        <v>0</v>
      </c>
      <c r="N3180" t="n">
        <v>0</v>
      </c>
      <c r="S3180" t="s">
        <v>405</v>
      </c>
      <c r="T3180" t="s">
        <v>405</v>
      </c>
    </row>
    <row r="3181" spans="1:20">
      <c r="A3181" s="1" t="n">
        <v>40847</v>
      </c>
      <c r="B3181" t="s">
        <v>395</v>
      </c>
      <c r="C3181" t="n">
        <v>6</v>
      </c>
      <c r="D3181" t="n">
        <v>25</v>
      </c>
      <c r="E3181" t="s">
        <v>143</v>
      </c>
      <c r="F3181" t="n">
        <v>3201</v>
      </c>
      <c r="G3181" t="s">
        <v>250</v>
      </c>
      <c r="H3181" t="s">
        <v>251</v>
      </c>
      <c r="I3181" t="n">
        <v>5</v>
      </c>
      <c r="J3181" t="n">
        <v>458</v>
      </c>
      <c r="K3181" t="s">
        <v>252</v>
      </c>
      <c r="L3181" t="n">
        <v>250</v>
      </c>
      <c r="M3181" t="n">
        <v>0.02</v>
      </c>
      <c r="N3181" t="n">
        <v>21.1</v>
      </c>
      <c r="O3181" t="s">
        <v>395</v>
      </c>
      <c r="P3181" t="n">
        <v>363</v>
      </c>
      <c r="Q3181" t="s">
        <v>411</v>
      </c>
      <c r="R3181" t="s">
        <v>255</v>
      </c>
      <c r="S3181" t="s">
        <v>251</v>
      </c>
      <c r="T3181" t="n">
        <v>5</v>
      </c>
    </row>
    <row r="3182" spans="1:20">
      <c r="A3182" s="1" t="n">
        <v>40847</v>
      </c>
      <c r="B3182" t="s">
        <v>395</v>
      </c>
      <c r="C3182" t="n">
        <v>9</v>
      </c>
      <c r="D3182" t="n">
        <v>25</v>
      </c>
      <c r="E3182" t="s">
        <v>143</v>
      </c>
      <c r="F3182" t="n">
        <v>3201</v>
      </c>
      <c r="G3182" t="s">
        <v>250</v>
      </c>
      <c r="H3182" t="s">
        <v>251</v>
      </c>
      <c r="I3182" t="n">
        <v>5</v>
      </c>
      <c r="J3182" t="n">
        <v>805</v>
      </c>
      <c r="K3182" t="s">
        <v>317</v>
      </c>
      <c r="L3182" t="n">
        <v>1047</v>
      </c>
      <c r="M3182" t="n">
        <v>0.6</v>
      </c>
      <c r="N3182" t="n">
        <v>34</v>
      </c>
      <c r="O3182" t="s">
        <v>395</v>
      </c>
      <c r="P3182" t="n">
        <v>363</v>
      </c>
      <c r="Q3182" t="s">
        <v>411</v>
      </c>
      <c r="R3182" t="s">
        <v>255</v>
      </c>
      <c r="S3182" t="s">
        <v>251</v>
      </c>
      <c r="T3182" t="n">
        <v>5</v>
      </c>
    </row>
    <row r="3183" spans="1:20">
      <c r="A3183" s="1" t="n">
        <v>40847</v>
      </c>
      <c r="B3183" t="s">
        <v>395</v>
      </c>
      <c r="C3183" t="n">
        <v>12</v>
      </c>
      <c r="D3183" t="n">
        <v>25</v>
      </c>
      <c r="E3183" t="s">
        <v>143</v>
      </c>
      <c r="F3183" t="n">
        <v>3201</v>
      </c>
      <c r="G3183" t="s">
        <v>250</v>
      </c>
      <c r="H3183" t="s">
        <v>251</v>
      </c>
      <c r="I3183" t="n">
        <v>5</v>
      </c>
      <c r="J3183" t="n">
        <v>785</v>
      </c>
      <c r="K3183" t="s">
        <v>281</v>
      </c>
      <c r="L3183" t="n">
        <v>1031</v>
      </c>
      <c r="M3183" t="n">
        <v>0.06</v>
      </c>
      <c r="N3183" t="n">
        <v>34</v>
      </c>
      <c r="O3183" t="s">
        <v>395</v>
      </c>
      <c r="P3183" t="n">
        <v>363</v>
      </c>
      <c r="Q3183" t="s">
        <v>411</v>
      </c>
      <c r="R3183" t="s">
        <v>255</v>
      </c>
      <c r="S3183" t="s">
        <v>251</v>
      </c>
      <c r="T3183" t="n">
        <v>5</v>
      </c>
    </row>
    <row r="3184" spans="1:20">
      <c r="A3184" s="1" t="n">
        <v>40847</v>
      </c>
      <c r="B3184" t="s">
        <v>395</v>
      </c>
      <c r="C3184" t="n">
        <v>14</v>
      </c>
      <c r="D3184" t="n">
        <v>25</v>
      </c>
      <c r="E3184" t="s">
        <v>143</v>
      </c>
      <c r="F3184" t="n">
        <v>3201</v>
      </c>
      <c r="G3184" t="s">
        <v>250</v>
      </c>
      <c r="H3184" t="s">
        <v>251</v>
      </c>
      <c r="I3184" t="n">
        <v>5</v>
      </c>
      <c r="J3184" t="n">
        <v>290</v>
      </c>
      <c r="K3184" t="s">
        <v>418</v>
      </c>
      <c r="L3184" t="n">
        <v>890</v>
      </c>
      <c r="M3184" t="n">
        <v>0.15</v>
      </c>
      <c r="N3184" t="n">
        <v>30.4</v>
      </c>
      <c r="O3184" t="s">
        <v>395</v>
      </c>
      <c r="P3184" t="n">
        <v>332</v>
      </c>
      <c r="Q3184" t="s">
        <v>419</v>
      </c>
      <c r="R3184" t="s">
        <v>321</v>
      </c>
      <c r="S3184" t="s">
        <v>322</v>
      </c>
      <c r="T3184" t="n">
        <v>5</v>
      </c>
    </row>
    <row r="3185" spans="1:20">
      <c r="A3185" s="1" t="n">
        <v>40877</v>
      </c>
      <c r="B3185" t="s">
        <v>345</v>
      </c>
      <c r="C3185" t="n">
        <v>22</v>
      </c>
      <c r="D3185" t="n">
        <v>25</v>
      </c>
      <c r="E3185" t="s">
        <v>143</v>
      </c>
      <c r="F3185" t="n">
        <v>3201</v>
      </c>
      <c r="G3185" t="s">
        <v>250</v>
      </c>
      <c r="H3185" t="s">
        <v>251</v>
      </c>
      <c r="I3185" t="n">
        <v>5</v>
      </c>
      <c r="J3185" t="n">
        <v>875</v>
      </c>
      <c r="K3185" t="s">
        <v>327</v>
      </c>
      <c r="L3185" t="n">
        <v>448</v>
      </c>
      <c r="M3185" t="n">
        <v>0.04</v>
      </c>
      <c r="N3185" t="n">
        <v>42.2</v>
      </c>
      <c r="O3185" t="s">
        <v>345</v>
      </c>
      <c r="P3185" t="n">
        <v>121</v>
      </c>
      <c r="Q3185" t="s">
        <v>251</v>
      </c>
      <c r="R3185" t="s">
        <v>255</v>
      </c>
      <c r="S3185" t="s">
        <v>251</v>
      </c>
      <c r="T3185" t="n">
        <v>5</v>
      </c>
    </row>
    <row r="3186" spans="1:20">
      <c r="A3186" s="1" t="n">
        <v>40877</v>
      </c>
      <c r="B3186" t="s">
        <v>345</v>
      </c>
      <c r="C3186" t="n">
        <v>23</v>
      </c>
      <c r="D3186" t="n">
        <v>25</v>
      </c>
      <c r="E3186" t="s">
        <v>143</v>
      </c>
      <c r="F3186" t="n">
        <v>3201</v>
      </c>
      <c r="G3186" t="s">
        <v>250</v>
      </c>
      <c r="H3186" t="s">
        <v>251</v>
      </c>
      <c r="I3186" t="n">
        <v>5</v>
      </c>
      <c r="J3186" t="n">
        <v>150</v>
      </c>
      <c r="K3186" t="s">
        <v>291</v>
      </c>
      <c r="L3186" t="n">
        <v>293</v>
      </c>
      <c r="M3186" t="n">
        <v>0.18</v>
      </c>
      <c r="N3186" t="n">
        <v>24.1</v>
      </c>
      <c r="O3186" t="s">
        <v>345</v>
      </c>
      <c r="P3186" t="n">
        <v>121</v>
      </c>
      <c r="Q3186" t="s">
        <v>251</v>
      </c>
      <c r="R3186" t="s">
        <v>255</v>
      </c>
      <c r="S3186" t="s">
        <v>251</v>
      </c>
      <c r="T3186" t="n">
        <v>5</v>
      </c>
    </row>
    <row r="3187" spans="1:20">
      <c r="A3187" s="1" t="n">
        <v>40877</v>
      </c>
      <c r="B3187" t="s">
        <v>345</v>
      </c>
      <c r="C3187" t="n">
        <v>24</v>
      </c>
      <c r="D3187" t="n">
        <v>25</v>
      </c>
      <c r="E3187" t="s">
        <v>143</v>
      </c>
      <c r="F3187" t="n">
        <v>3201</v>
      </c>
      <c r="G3187" t="s">
        <v>250</v>
      </c>
      <c r="H3187" t="s">
        <v>251</v>
      </c>
      <c r="I3187" t="n">
        <v>5</v>
      </c>
      <c r="J3187" t="n">
        <v>945</v>
      </c>
      <c r="K3187" t="s">
        <v>304</v>
      </c>
      <c r="L3187" t="n">
        <v>207</v>
      </c>
      <c r="M3187" t="n">
        <v>0.08</v>
      </c>
      <c r="N3187" t="n">
        <v>35.7</v>
      </c>
      <c r="O3187" t="s">
        <v>345</v>
      </c>
      <c r="P3187" t="n">
        <v>121</v>
      </c>
      <c r="Q3187" t="s">
        <v>251</v>
      </c>
      <c r="R3187" t="s">
        <v>255</v>
      </c>
      <c r="S3187" t="s">
        <v>251</v>
      </c>
      <c r="T3187" t="n">
        <v>5</v>
      </c>
    </row>
    <row r="3188" spans="1:20">
      <c r="A3188" s="1" t="n">
        <v>40877</v>
      </c>
      <c r="B3188" t="s">
        <v>400</v>
      </c>
      <c r="C3188" t="n">
        <v>1</v>
      </c>
      <c r="D3188" t="n">
        <v>251</v>
      </c>
      <c r="E3188" t="s">
        <v>409</v>
      </c>
      <c r="F3188" t="n">
        <v>3202</v>
      </c>
      <c r="G3188" t="s">
        <v>297</v>
      </c>
      <c r="H3188" t="s">
        <v>251</v>
      </c>
      <c r="I3188" t="n">
        <v>5</v>
      </c>
      <c r="J3188" t="n">
        <v>320</v>
      </c>
      <c r="K3188" t="s">
        <v>412</v>
      </c>
      <c r="L3188" t="n">
        <v>21</v>
      </c>
      <c r="M3188" t="n">
        <v>0</v>
      </c>
      <c r="N3188" t="n">
        <v>0</v>
      </c>
      <c r="S3188" t="s">
        <v>405</v>
      </c>
      <c r="T3188" t="s">
        <v>405</v>
      </c>
    </row>
    <row r="3189" spans="1:20">
      <c r="A3189" s="1" t="n">
        <v>40877</v>
      </c>
      <c r="B3189" t="s">
        <v>400</v>
      </c>
      <c r="C3189" t="n">
        <v>2</v>
      </c>
      <c r="D3189" t="n">
        <v>251</v>
      </c>
      <c r="E3189" t="s">
        <v>409</v>
      </c>
      <c r="F3189" t="n">
        <v>3203</v>
      </c>
      <c r="G3189" t="s">
        <v>366</v>
      </c>
      <c r="H3189" t="s">
        <v>251</v>
      </c>
      <c r="I3189" t="n">
        <v>5</v>
      </c>
      <c r="J3189" t="n">
        <v>320</v>
      </c>
      <c r="K3189" t="s">
        <v>412</v>
      </c>
      <c r="L3189" t="n">
        <v>14</v>
      </c>
      <c r="M3189" t="n">
        <v>0</v>
      </c>
      <c r="N3189" t="n">
        <v>0</v>
      </c>
      <c r="S3189" t="s">
        <v>405</v>
      </c>
      <c r="T3189" t="s">
        <v>405</v>
      </c>
    </row>
    <row r="3190" spans="1:20">
      <c r="A3190" s="1" t="n">
        <v>40877</v>
      </c>
      <c r="B3190" t="s">
        <v>400</v>
      </c>
      <c r="C3190" t="n">
        <v>3</v>
      </c>
      <c r="D3190" t="n">
        <v>251</v>
      </c>
      <c r="E3190" t="s">
        <v>409</v>
      </c>
      <c r="F3190" t="n">
        <v>3204</v>
      </c>
      <c r="G3190" t="s">
        <v>367</v>
      </c>
      <c r="H3190" t="s">
        <v>251</v>
      </c>
      <c r="I3190" t="n">
        <v>5</v>
      </c>
      <c r="J3190" t="n">
        <v>320</v>
      </c>
      <c r="K3190" t="s">
        <v>412</v>
      </c>
      <c r="L3190" t="n">
        <v>12</v>
      </c>
      <c r="M3190" t="n">
        <v>0</v>
      </c>
      <c r="N3190" t="n">
        <v>0</v>
      </c>
      <c r="S3190" t="s">
        <v>405</v>
      </c>
      <c r="T3190" t="s">
        <v>405</v>
      </c>
    </row>
    <row r="3191" spans="1:20">
      <c r="A3191" s="1" t="n">
        <v>40877</v>
      </c>
      <c r="B3191" t="s">
        <v>400</v>
      </c>
      <c r="C3191" t="n">
        <v>4</v>
      </c>
      <c r="D3191" t="n">
        <v>251</v>
      </c>
      <c r="E3191" t="s">
        <v>409</v>
      </c>
      <c r="F3191" t="n">
        <v>3204</v>
      </c>
      <c r="G3191" t="s">
        <v>367</v>
      </c>
      <c r="H3191" t="s">
        <v>251</v>
      </c>
      <c r="I3191" t="n">
        <v>5</v>
      </c>
      <c r="J3191" t="n">
        <v>320</v>
      </c>
      <c r="K3191" t="s">
        <v>412</v>
      </c>
      <c r="L3191" t="n">
        <v>9</v>
      </c>
      <c r="M3191" t="n">
        <v>0</v>
      </c>
      <c r="N3191" t="n">
        <v>0</v>
      </c>
      <c r="S3191" t="s">
        <v>405</v>
      </c>
      <c r="T3191" t="s">
        <v>405</v>
      </c>
    </row>
    <row r="3192" spans="1:20">
      <c r="A3192" s="1" t="n">
        <v>40877</v>
      </c>
      <c r="B3192" t="s">
        <v>348</v>
      </c>
      <c r="C3192" t="n">
        <v>1</v>
      </c>
      <c r="D3192" t="n">
        <v>215</v>
      </c>
      <c r="E3192" t="s">
        <v>408</v>
      </c>
      <c r="F3192" t="n">
        <v>3201</v>
      </c>
      <c r="G3192" t="s">
        <v>250</v>
      </c>
      <c r="H3192" t="s">
        <v>251</v>
      </c>
      <c r="I3192" t="n">
        <v>5</v>
      </c>
      <c r="J3192" t="n">
        <v>515</v>
      </c>
      <c r="K3192" t="s">
        <v>361</v>
      </c>
      <c r="L3192" t="n">
        <v>301</v>
      </c>
      <c r="M3192" t="n">
        <v>0</v>
      </c>
      <c r="N3192" t="n">
        <v>0</v>
      </c>
      <c r="S3192" t="s">
        <v>405</v>
      </c>
      <c r="T3192" t="s">
        <v>405</v>
      </c>
    </row>
    <row r="3193" spans="1:20">
      <c r="A3193" s="1" t="n">
        <v>40877</v>
      </c>
      <c r="B3193" t="s">
        <v>395</v>
      </c>
      <c r="C3193" t="n">
        <v>12</v>
      </c>
      <c r="D3193" t="n">
        <v>25</v>
      </c>
      <c r="E3193" t="s">
        <v>143</v>
      </c>
      <c r="F3193" t="n">
        <v>3201</v>
      </c>
      <c r="G3193" t="s">
        <v>250</v>
      </c>
      <c r="H3193" t="s">
        <v>251</v>
      </c>
      <c r="I3193" t="n">
        <v>5</v>
      </c>
      <c r="J3193" t="n">
        <v>785</v>
      </c>
      <c r="K3193" t="s">
        <v>281</v>
      </c>
      <c r="L3193" t="n">
        <v>700</v>
      </c>
      <c r="M3193" t="n">
        <v>0.06</v>
      </c>
      <c r="N3193" t="n">
        <v>34</v>
      </c>
      <c r="O3193" t="s">
        <v>395</v>
      </c>
      <c r="P3193" t="n">
        <v>363</v>
      </c>
      <c r="Q3193" t="s">
        <v>411</v>
      </c>
      <c r="R3193" t="s">
        <v>255</v>
      </c>
      <c r="S3193" t="s">
        <v>251</v>
      </c>
      <c r="T3193" t="n">
        <v>5</v>
      </c>
    </row>
    <row r="3194" spans="1:20">
      <c r="A3194" s="1" t="n">
        <v>40877</v>
      </c>
      <c r="B3194" t="s">
        <v>395</v>
      </c>
      <c r="C3194" t="n">
        <v>13</v>
      </c>
      <c r="D3194" t="n">
        <v>25</v>
      </c>
      <c r="E3194" t="s">
        <v>143</v>
      </c>
      <c r="F3194" t="n">
        <v>3201</v>
      </c>
      <c r="G3194" t="s">
        <v>250</v>
      </c>
      <c r="H3194" t="s">
        <v>251</v>
      </c>
      <c r="I3194" t="n">
        <v>5</v>
      </c>
      <c r="J3194" t="n">
        <v>805</v>
      </c>
      <c r="K3194" t="s">
        <v>317</v>
      </c>
      <c r="L3194" t="n">
        <v>710</v>
      </c>
      <c r="M3194" t="n">
        <v>0.23</v>
      </c>
      <c r="N3194" t="n">
        <v>37.9</v>
      </c>
      <c r="O3194" t="s">
        <v>395</v>
      </c>
      <c r="P3194" t="n">
        <v>363</v>
      </c>
      <c r="Q3194" t="s">
        <v>411</v>
      </c>
      <c r="R3194" t="s">
        <v>255</v>
      </c>
      <c r="S3194" t="s">
        <v>251</v>
      </c>
      <c r="T3194" t="n">
        <v>5</v>
      </c>
    </row>
    <row r="3195" spans="1:20">
      <c r="A3195" s="1" t="n">
        <v>40877</v>
      </c>
      <c r="B3195" t="s">
        <v>395</v>
      </c>
      <c r="C3195" t="n">
        <v>14</v>
      </c>
      <c r="D3195" t="n">
        <v>25</v>
      </c>
      <c r="E3195" t="s">
        <v>143</v>
      </c>
      <c r="F3195" t="n">
        <v>3201</v>
      </c>
      <c r="G3195" t="s">
        <v>250</v>
      </c>
      <c r="H3195" t="s">
        <v>251</v>
      </c>
      <c r="I3195" t="n">
        <v>5</v>
      </c>
      <c r="J3195" t="n">
        <v>465</v>
      </c>
      <c r="K3195" t="s">
        <v>420</v>
      </c>
      <c r="L3195" t="n">
        <v>449</v>
      </c>
      <c r="M3195" t="n">
        <v>2</v>
      </c>
      <c r="N3195" t="n">
        <v>33.7</v>
      </c>
      <c r="O3195" t="s">
        <v>395</v>
      </c>
      <c r="P3195" t="n">
        <v>363</v>
      </c>
      <c r="Q3195" t="s">
        <v>411</v>
      </c>
      <c r="R3195" t="s">
        <v>255</v>
      </c>
      <c r="S3195" t="s">
        <v>251</v>
      </c>
      <c r="T3195" t="n">
        <v>5</v>
      </c>
    </row>
    <row r="3196" spans="1:20">
      <c r="A3196" s="1" t="n">
        <v>40908</v>
      </c>
      <c r="B3196" t="s">
        <v>345</v>
      </c>
      <c r="C3196" t="n">
        <v>18</v>
      </c>
      <c r="D3196" t="n">
        <v>25</v>
      </c>
      <c r="E3196" t="s">
        <v>143</v>
      </c>
      <c r="F3196" t="n">
        <v>3201</v>
      </c>
      <c r="G3196" t="s">
        <v>250</v>
      </c>
      <c r="H3196" t="s">
        <v>251</v>
      </c>
      <c r="I3196" t="n">
        <v>5</v>
      </c>
      <c r="J3196" t="n">
        <v>458</v>
      </c>
      <c r="K3196" t="s">
        <v>252</v>
      </c>
      <c r="L3196" t="n">
        <v>189</v>
      </c>
      <c r="M3196" t="n">
        <v>0.1</v>
      </c>
      <c r="N3196" t="n">
        <v>31.5</v>
      </c>
      <c r="O3196" t="s">
        <v>345</v>
      </c>
      <c r="P3196" t="n">
        <v>121</v>
      </c>
      <c r="Q3196" t="s">
        <v>251</v>
      </c>
      <c r="R3196" t="s">
        <v>255</v>
      </c>
      <c r="S3196" t="s">
        <v>251</v>
      </c>
      <c r="T3196" t="n">
        <v>5</v>
      </c>
    </row>
    <row r="3197" spans="1:20">
      <c r="A3197" s="1" t="n">
        <v>40908</v>
      </c>
      <c r="B3197" t="s">
        <v>345</v>
      </c>
      <c r="C3197" t="n">
        <v>19</v>
      </c>
      <c r="D3197" t="n">
        <v>25</v>
      </c>
      <c r="E3197" t="s">
        <v>143</v>
      </c>
      <c r="F3197" t="n">
        <v>3201</v>
      </c>
      <c r="G3197" t="s">
        <v>250</v>
      </c>
      <c r="H3197" t="s">
        <v>251</v>
      </c>
      <c r="I3197" t="n">
        <v>5</v>
      </c>
      <c r="J3197" t="n">
        <v>875</v>
      </c>
      <c r="K3197" t="s">
        <v>327</v>
      </c>
      <c r="L3197" t="n">
        <v>199</v>
      </c>
      <c r="M3197" t="n">
        <v>0.04</v>
      </c>
      <c r="N3197" t="n">
        <v>42.4</v>
      </c>
      <c r="O3197" t="s">
        <v>345</v>
      </c>
      <c r="P3197" t="n">
        <v>121</v>
      </c>
      <c r="Q3197" t="s">
        <v>251</v>
      </c>
      <c r="R3197" t="s">
        <v>255</v>
      </c>
      <c r="S3197" t="s">
        <v>251</v>
      </c>
      <c r="T3197" t="n">
        <v>5</v>
      </c>
    </row>
    <row r="3198" spans="1:20">
      <c r="A3198" s="1" t="n">
        <v>40908</v>
      </c>
      <c r="B3198" t="s">
        <v>345</v>
      </c>
      <c r="C3198" t="n">
        <v>20</v>
      </c>
      <c r="D3198" t="n">
        <v>25</v>
      </c>
      <c r="E3198" t="s">
        <v>143</v>
      </c>
      <c r="F3198" t="n">
        <v>3201</v>
      </c>
      <c r="G3198" t="s">
        <v>250</v>
      </c>
      <c r="H3198" t="s">
        <v>251</v>
      </c>
      <c r="I3198" t="n">
        <v>5</v>
      </c>
      <c r="J3198" t="n">
        <v>875</v>
      </c>
      <c r="K3198" t="s">
        <v>327</v>
      </c>
      <c r="L3198" t="n">
        <v>346</v>
      </c>
      <c r="M3198" t="n">
        <v>0.04</v>
      </c>
      <c r="N3198" t="n">
        <v>42.4</v>
      </c>
      <c r="O3198" t="s">
        <v>345</v>
      </c>
      <c r="P3198" t="n">
        <v>121</v>
      </c>
      <c r="Q3198" t="s">
        <v>251</v>
      </c>
      <c r="R3198" t="s">
        <v>255</v>
      </c>
      <c r="S3198" t="s">
        <v>251</v>
      </c>
      <c r="T3198" t="n">
        <v>5</v>
      </c>
    </row>
    <row r="3199" spans="1:20">
      <c r="A3199" s="1" t="n">
        <v>40908</v>
      </c>
      <c r="B3199" t="s">
        <v>345</v>
      </c>
      <c r="C3199" t="n">
        <v>21</v>
      </c>
      <c r="D3199" t="n">
        <v>25</v>
      </c>
      <c r="E3199" t="s">
        <v>143</v>
      </c>
      <c r="F3199" t="n">
        <v>3201</v>
      </c>
      <c r="G3199" t="s">
        <v>250</v>
      </c>
      <c r="H3199" t="s">
        <v>251</v>
      </c>
      <c r="I3199" t="n">
        <v>5</v>
      </c>
      <c r="J3199" t="n">
        <v>875</v>
      </c>
      <c r="K3199" t="s">
        <v>327</v>
      </c>
      <c r="L3199" t="n">
        <v>123</v>
      </c>
      <c r="M3199" t="n">
        <v>0.06</v>
      </c>
      <c r="N3199" t="n">
        <v>38.9</v>
      </c>
      <c r="O3199" t="s">
        <v>345</v>
      </c>
      <c r="P3199" t="n">
        <v>121</v>
      </c>
      <c r="Q3199" t="s">
        <v>251</v>
      </c>
      <c r="R3199" t="s">
        <v>255</v>
      </c>
      <c r="S3199" t="s">
        <v>251</v>
      </c>
      <c r="T3199" t="n">
        <v>5</v>
      </c>
    </row>
    <row r="3200" spans="1:20">
      <c r="A3200" s="1" t="n">
        <v>40908</v>
      </c>
      <c r="B3200" t="s">
        <v>345</v>
      </c>
      <c r="C3200" t="n">
        <v>22</v>
      </c>
      <c r="D3200" t="n">
        <v>25</v>
      </c>
      <c r="E3200" t="s">
        <v>143</v>
      </c>
      <c r="F3200" t="n">
        <v>3201</v>
      </c>
      <c r="G3200" t="s">
        <v>250</v>
      </c>
      <c r="H3200" t="s">
        <v>251</v>
      </c>
      <c r="I3200" t="n">
        <v>5</v>
      </c>
      <c r="J3200" t="n">
        <v>875</v>
      </c>
      <c r="K3200" t="s">
        <v>327</v>
      </c>
      <c r="L3200" t="n">
        <v>101</v>
      </c>
      <c r="M3200" t="n">
        <v>0.06</v>
      </c>
      <c r="N3200" t="n">
        <v>38.9</v>
      </c>
      <c r="O3200" t="s">
        <v>345</v>
      </c>
      <c r="P3200" t="n">
        <v>121</v>
      </c>
      <c r="Q3200" t="s">
        <v>251</v>
      </c>
      <c r="R3200" t="s">
        <v>255</v>
      </c>
      <c r="S3200" t="s">
        <v>251</v>
      </c>
      <c r="T3200" t="n">
        <v>5</v>
      </c>
    </row>
    <row r="3201" spans="1:20">
      <c r="A3201" s="1" t="n">
        <v>40908</v>
      </c>
      <c r="B3201" t="s">
        <v>345</v>
      </c>
      <c r="C3201" t="n">
        <v>23</v>
      </c>
      <c r="D3201" t="n">
        <v>25</v>
      </c>
      <c r="E3201" t="s">
        <v>143</v>
      </c>
      <c r="F3201" t="n">
        <v>3201</v>
      </c>
      <c r="G3201" t="s">
        <v>250</v>
      </c>
      <c r="H3201" t="s">
        <v>251</v>
      </c>
      <c r="I3201" t="n">
        <v>5</v>
      </c>
      <c r="J3201" t="n">
        <v>945</v>
      </c>
      <c r="K3201" t="s">
        <v>304</v>
      </c>
      <c r="L3201" t="n">
        <v>314</v>
      </c>
      <c r="M3201" t="n">
        <v>0.06</v>
      </c>
      <c r="N3201" t="n">
        <v>40</v>
      </c>
      <c r="O3201" t="s">
        <v>345</v>
      </c>
      <c r="P3201" t="n">
        <v>121</v>
      </c>
      <c r="Q3201" t="s">
        <v>251</v>
      </c>
      <c r="R3201" t="s">
        <v>255</v>
      </c>
      <c r="S3201" t="s">
        <v>251</v>
      </c>
      <c r="T3201" t="n">
        <v>5</v>
      </c>
    </row>
    <row r="3202" spans="1:20">
      <c r="A3202" s="1" t="n">
        <v>40908</v>
      </c>
      <c r="B3202" t="s">
        <v>395</v>
      </c>
      <c r="C3202" t="n">
        <v>12</v>
      </c>
      <c r="D3202" t="n">
        <v>25</v>
      </c>
      <c r="E3202" t="s">
        <v>143</v>
      </c>
      <c r="F3202" t="n">
        <v>3201</v>
      </c>
      <c r="G3202" t="s">
        <v>250</v>
      </c>
      <c r="H3202" t="s">
        <v>251</v>
      </c>
      <c r="I3202" t="n">
        <v>5</v>
      </c>
      <c r="J3202" t="n">
        <v>785</v>
      </c>
      <c r="K3202" t="s">
        <v>281</v>
      </c>
      <c r="L3202" t="n">
        <v>652</v>
      </c>
      <c r="M3202" t="n">
        <v>0.06</v>
      </c>
      <c r="N3202" t="n">
        <v>34</v>
      </c>
      <c r="O3202" t="s">
        <v>395</v>
      </c>
      <c r="P3202" t="n">
        <v>363</v>
      </c>
      <c r="Q3202" t="s">
        <v>411</v>
      </c>
      <c r="R3202" t="s">
        <v>255</v>
      </c>
      <c r="S3202" t="s">
        <v>251</v>
      </c>
      <c r="T3202" t="n">
        <v>5</v>
      </c>
    </row>
    <row r="3203" spans="1:20">
      <c r="A3203" s="1" t="n">
        <v>40908</v>
      </c>
      <c r="B3203" t="s">
        <v>395</v>
      </c>
      <c r="C3203" t="n">
        <v>13</v>
      </c>
      <c r="D3203" t="n">
        <v>25</v>
      </c>
      <c r="E3203" t="s">
        <v>143</v>
      </c>
      <c r="F3203" t="n">
        <v>3201</v>
      </c>
      <c r="G3203" t="s">
        <v>250</v>
      </c>
      <c r="H3203" t="s">
        <v>251</v>
      </c>
      <c r="I3203" t="n">
        <v>5</v>
      </c>
      <c r="J3203" t="n">
        <v>805</v>
      </c>
      <c r="K3203" t="s">
        <v>317</v>
      </c>
      <c r="L3203" t="n">
        <v>230</v>
      </c>
      <c r="M3203" t="n">
        <v>0.23</v>
      </c>
      <c r="N3203" t="n">
        <v>37.9</v>
      </c>
      <c r="O3203" t="s">
        <v>395</v>
      </c>
      <c r="P3203" t="n">
        <v>363</v>
      </c>
      <c r="Q3203" t="s">
        <v>411</v>
      </c>
      <c r="R3203" t="s">
        <v>255</v>
      </c>
      <c r="S3203" t="s">
        <v>251</v>
      </c>
      <c r="T3203" t="n">
        <v>5</v>
      </c>
    </row>
    <row r="3204" spans="1:20">
      <c r="A3204" s="1" t="n">
        <v>40908</v>
      </c>
      <c r="B3204" t="s">
        <v>395</v>
      </c>
      <c r="C3204" t="n">
        <v>15</v>
      </c>
      <c r="D3204" t="n">
        <v>25</v>
      </c>
      <c r="E3204" t="s">
        <v>143</v>
      </c>
      <c r="F3204" t="n">
        <v>3201</v>
      </c>
      <c r="G3204" t="s">
        <v>250</v>
      </c>
      <c r="H3204" t="s">
        <v>251</v>
      </c>
      <c r="I3204" t="n">
        <v>5</v>
      </c>
      <c r="J3204" t="n">
        <v>785</v>
      </c>
      <c r="K3204" t="s">
        <v>281</v>
      </c>
      <c r="L3204" t="n">
        <v>80</v>
      </c>
      <c r="M3204" t="n">
        <v>2.79</v>
      </c>
      <c r="N3204" t="n">
        <v>28.7</v>
      </c>
      <c r="O3204" t="s">
        <v>395</v>
      </c>
      <c r="P3204" t="n">
        <v>363</v>
      </c>
      <c r="Q3204" t="s">
        <v>411</v>
      </c>
      <c r="R3204" t="s">
        <v>255</v>
      </c>
      <c r="S3204" t="s">
        <v>251</v>
      </c>
      <c r="T3204" t="n">
        <v>5</v>
      </c>
    </row>
    <row r="3205" spans="1:20">
      <c r="A3205" s="1" t="n">
        <v>40908</v>
      </c>
      <c r="B3205" t="s">
        <v>395</v>
      </c>
      <c r="C3205" t="n">
        <v>16</v>
      </c>
      <c r="D3205" t="n">
        <v>25</v>
      </c>
      <c r="E3205" t="s">
        <v>143</v>
      </c>
      <c r="F3205" t="n">
        <v>3201</v>
      </c>
      <c r="G3205" t="s">
        <v>250</v>
      </c>
      <c r="H3205" t="s">
        <v>251</v>
      </c>
      <c r="I3205" t="n">
        <v>5</v>
      </c>
      <c r="J3205" t="n">
        <v>145</v>
      </c>
      <c r="K3205" t="s">
        <v>323</v>
      </c>
      <c r="L3205" t="n">
        <v>903</v>
      </c>
      <c r="M3205" t="n">
        <v>0.02</v>
      </c>
      <c r="N3205" t="n">
        <v>31.7</v>
      </c>
      <c r="O3205" t="s">
        <v>395</v>
      </c>
      <c r="P3205" t="n">
        <v>363</v>
      </c>
      <c r="Q3205" t="s">
        <v>411</v>
      </c>
      <c r="R3205" t="s">
        <v>255</v>
      </c>
      <c r="S3205" t="s">
        <v>251</v>
      </c>
      <c r="T3205" t="n">
        <v>5</v>
      </c>
    </row>
    <row r="3206" spans="1:20">
      <c r="A3206" s="1" t="n">
        <v>40939</v>
      </c>
      <c r="B3206" t="s">
        <v>345</v>
      </c>
      <c r="C3206" t="n">
        <v>25</v>
      </c>
      <c r="D3206" t="n">
        <v>25</v>
      </c>
      <c r="E3206" t="s">
        <v>143</v>
      </c>
      <c r="F3206" t="n">
        <v>3201</v>
      </c>
      <c r="G3206" t="s">
        <v>250</v>
      </c>
      <c r="H3206" t="s">
        <v>251</v>
      </c>
      <c r="I3206" t="n">
        <v>5</v>
      </c>
      <c r="J3206" t="n">
        <v>875</v>
      </c>
      <c r="K3206" t="s">
        <v>327</v>
      </c>
      <c r="L3206" t="n">
        <v>353</v>
      </c>
      <c r="M3206" t="n">
        <v>0.04</v>
      </c>
      <c r="N3206" t="n">
        <v>42.5</v>
      </c>
      <c r="O3206" t="s">
        <v>345</v>
      </c>
      <c r="P3206" t="n">
        <v>121</v>
      </c>
      <c r="Q3206" t="s">
        <v>251</v>
      </c>
      <c r="R3206" t="s">
        <v>255</v>
      </c>
      <c r="S3206" t="s">
        <v>251</v>
      </c>
      <c r="T3206" t="n">
        <v>5</v>
      </c>
    </row>
    <row r="3207" spans="1:20">
      <c r="A3207" s="1" t="n">
        <v>40939</v>
      </c>
      <c r="B3207" t="s">
        <v>345</v>
      </c>
      <c r="C3207" t="n">
        <v>26</v>
      </c>
      <c r="D3207" t="n">
        <v>25</v>
      </c>
      <c r="E3207" t="s">
        <v>143</v>
      </c>
      <c r="F3207" t="n">
        <v>3201</v>
      </c>
      <c r="G3207" t="s">
        <v>250</v>
      </c>
      <c r="H3207" t="s">
        <v>251</v>
      </c>
      <c r="I3207" t="n">
        <v>5</v>
      </c>
      <c r="J3207" t="n">
        <v>875</v>
      </c>
      <c r="K3207" t="s">
        <v>327</v>
      </c>
      <c r="L3207" t="n">
        <v>107</v>
      </c>
      <c r="M3207" t="n">
        <v>0.04</v>
      </c>
      <c r="N3207" t="n">
        <v>41.7</v>
      </c>
      <c r="O3207" t="s">
        <v>345</v>
      </c>
      <c r="P3207" t="n">
        <v>121</v>
      </c>
      <c r="Q3207" t="s">
        <v>251</v>
      </c>
      <c r="R3207" t="s">
        <v>255</v>
      </c>
      <c r="S3207" t="s">
        <v>251</v>
      </c>
      <c r="T3207" t="n">
        <v>5</v>
      </c>
    </row>
    <row r="3208" spans="1:20">
      <c r="A3208" s="1" t="n">
        <v>40939</v>
      </c>
      <c r="B3208" t="s">
        <v>345</v>
      </c>
      <c r="C3208" t="n">
        <v>27</v>
      </c>
      <c r="D3208" t="n">
        <v>25</v>
      </c>
      <c r="E3208" t="s">
        <v>143</v>
      </c>
      <c r="F3208" t="n">
        <v>3201</v>
      </c>
      <c r="G3208" t="s">
        <v>250</v>
      </c>
      <c r="H3208" t="s">
        <v>251</v>
      </c>
      <c r="I3208" t="n">
        <v>5</v>
      </c>
      <c r="J3208" t="n">
        <v>875</v>
      </c>
      <c r="K3208" t="s">
        <v>327</v>
      </c>
      <c r="L3208" t="n">
        <v>321</v>
      </c>
      <c r="M3208" t="n">
        <v>0.04</v>
      </c>
      <c r="N3208" t="n">
        <v>41.7</v>
      </c>
      <c r="O3208" t="s">
        <v>345</v>
      </c>
      <c r="P3208" t="n">
        <v>121</v>
      </c>
      <c r="Q3208" t="s">
        <v>251</v>
      </c>
      <c r="R3208" t="s">
        <v>255</v>
      </c>
      <c r="S3208" t="s">
        <v>251</v>
      </c>
      <c r="T3208" t="n">
        <v>5</v>
      </c>
    </row>
    <row r="3209" spans="1:20">
      <c r="A3209" s="1" t="n">
        <v>40939</v>
      </c>
      <c r="B3209" t="s">
        <v>345</v>
      </c>
      <c r="C3209" t="n">
        <v>28</v>
      </c>
      <c r="D3209" t="n">
        <v>25</v>
      </c>
      <c r="E3209" t="s">
        <v>143</v>
      </c>
      <c r="F3209" t="n">
        <v>3201</v>
      </c>
      <c r="G3209" t="s">
        <v>250</v>
      </c>
      <c r="H3209" t="s">
        <v>251</v>
      </c>
      <c r="I3209" t="n">
        <v>5</v>
      </c>
      <c r="J3209" t="n">
        <v>458</v>
      </c>
      <c r="K3209" t="s">
        <v>252</v>
      </c>
      <c r="L3209" t="n">
        <v>189</v>
      </c>
      <c r="M3209" t="n">
        <v>0.09</v>
      </c>
      <c r="N3209" t="n">
        <v>31.4</v>
      </c>
      <c r="O3209" t="s">
        <v>345</v>
      </c>
      <c r="P3209" t="n">
        <v>121</v>
      </c>
      <c r="Q3209" t="s">
        <v>251</v>
      </c>
      <c r="R3209" t="s">
        <v>255</v>
      </c>
      <c r="S3209" t="s">
        <v>251</v>
      </c>
      <c r="T3209" t="n">
        <v>5</v>
      </c>
    </row>
    <row r="3210" spans="1:20">
      <c r="A3210" s="1" t="n">
        <v>40939</v>
      </c>
      <c r="B3210" t="s">
        <v>345</v>
      </c>
      <c r="C3210" t="n">
        <v>29</v>
      </c>
      <c r="D3210" t="n">
        <v>25</v>
      </c>
      <c r="E3210" t="s">
        <v>143</v>
      </c>
      <c r="F3210" t="n">
        <v>3201</v>
      </c>
      <c r="G3210" t="s">
        <v>250</v>
      </c>
      <c r="H3210" t="s">
        <v>251</v>
      </c>
      <c r="I3210" t="n">
        <v>5</v>
      </c>
      <c r="J3210" t="n">
        <v>945</v>
      </c>
      <c r="K3210" t="s">
        <v>304</v>
      </c>
      <c r="L3210" t="n">
        <v>308</v>
      </c>
      <c r="M3210" t="n">
        <v>0.08</v>
      </c>
      <c r="N3210" t="n">
        <v>33.9</v>
      </c>
      <c r="O3210" t="s">
        <v>345</v>
      </c>
      <c r="P3210" t="n">
        <v>121</v>
      </c>
      <c r="Q3210" t="s">
        <v>251</v>
      </c>
      <c r="R3210" t="s">
        <v>255</v>
      </c>
      <c r="S3210" t="s">
        <v>251</v>
      </c>
      <c r="T3210" t="n">
        <v>5</v>
      </c>
    </row>
    <row r="3211" spans="1:20">
      <c r="A3211" s="1" t="n">
        <v>40939</v>
      </c>
      <c r="B3211" t="s">
        <v>345</v>
      </c>
      <c r="C3211" t="n">
        <v>30</v>
      </c>
      <c r="D3211" t="n">
        <v>25</v>
      </c>
      <c r="E3211" t="s">
        <v>143</v>
      </c>
      <c r="F3211" t="n">
        <v>3201</v>
      </c>
      <c r="G3211" t="s">
        <v>250</v>
      </c>
      <c r="H3211" t="s">
        <v>251</v>
      </c>
      <c r="I3211" t="n">
        <v>5</v>
      </c>
      <c r="J3211" t="n">
        <v>150</v>
      </c>
      <c r="K3211" t="s">
        <v>291</v>
      </c>
      <c r="L3211" t="n">
        <v>418</v>
      </c>
      <c r="M3211" t="n">
        <v>0.17</v>
      </c>
      <c r="N3211" t="n">
        <v>24.9</v>
      </c>
      <c r="O3211" t="s">
        <v>345</v>
      </c>
      <c r="P3211" t="n">
        <v>121</v>
      </c>
      <c r="Q3211" t="s">
        <v>251</v>
      </c>
      <c r="R3211" t="s">
        <v>255</v>
      </c>
      <c r="S3211" t="s">
        <v>251</v>
      </c>
      <c r="T3211" t="n">
        <v>5</v>
      </c>
    </row>
    <row r="3212" spans="1:20">
      <c r="A3212" s="1" t="n">
        <v>40939</v>
      </c>
      <c r="B3212" t="s">
        <v>406</v>
      </c>
      <c r="C3212" t="n">
        <v>1</v>
      </c>
      <c r="D3212" t="n">
        <v>931</v>
      </c>
      <c r="E3212" t="s">
        <v>407</v>
      </c>
      <c r="F3212" t="n">
        <v>3201</v>
      </c>
      <c r="G3212" t="s">
        <v>250</v>
      </c>
      <c r="H3212" t="s">
        <v>251</v>
      </c>
      <c r="I3212" t="n">
        <v>5</v>
      </c>
      <c r="J3212" t="n">
        <v>260</v>
      </c>
      <c r="K3212" t="s">
        <v>272</v>
      </c>
      <c r="L3212" t="n">
        <v>207</v>
      </c>
      <c r="M3212" t="n">
        <v>0</v>
      </c>
      <c r="N3212" t="n">
        <v>0</v>
      </c>
      <c r="S3212" t="s">
        <v>405</v>
      </c>
      <c r="T3212" t="s">
        <v>405</v>
      </c>
    </row>
    <row r="3213" spans="1:20">
      <c r="A3213" s="1" t="n">
        <v>40939</v>
      </c>
      <c r="B3213" t="s">
        <v>395</v>
      </c>
      <c r="C3213" t="n">
        <v>8</v>
      </c>
      <c r="D3213" t="n">
        <v>25</v>
      </c>
      <c r="E3213" t="s">
        <v>143</v>
      </c>
      <c r="F3213" t="n">
        <v>3201</v>
      </c>
      <c r="G3213" t="s">
        <v>250</v>
      </c>
      <c r="H3213" t="s">
        <v>251</v>
      </c>
      <c r="I3213" t="n">
        <v>5</v>
      </c>
      <c r="J3213" t="n">
        <v>805</v>
      </c>
      <c r="K3213" t="s">
        <v>317</v>
      </c>
      <c r="L3213" t="n">
        <v>1100</v>
      </c>
      <c r="M3213" t="n">
        <v>0.6</v>
      </c>
      <c r="N3213" t="n">
        <v>34</v>
      </c>
      <c r="O3213" t="s">
        <v>395</v>
      </c>
      <c r="P3213" t="n">
        <v>363</v>
      </c>
      <c r="Q3213" t="s">
        <v>411</v>
      </c>
      <c r="R3213" t="s">
        <v>255</v>
      </c>
      <c r="S3213" t="s">
        <v>251</v>
      </c>
      <c r="T3213" t="n">
        <v>5</v>
      </c>
    </row>
    <row r="3214" spans="1:20">
      <c r="A3214" s="1" t="n">
        <v>40939</v>
      </c>
      <c r="B3214" t="s">
        <v>395</v>
      </c>
      <c r="C3214" t="n">
        <v>10</v>
      </c>
      <c r="D3214" t="n">
        <v>25</v>
      </c>
      <c r="E3214" t="s">
        <v>143</v>
      </c>
      <c r="F3214" t="n">
        <v>3201</v>
      </c>
      <c r="G3214" t="s">
        <v>250</v>
      </c>
      <c r="H3214" t="s">
        <v>251</v>
      </c>
      <c r="I3214" t="n">
        <v>5</v>
      </c>
      <c r="J3214" t="n">
        <v>325</v>
      </c>
      <c r="K3214" t="s">
        <v>287</v>
      </c>
      <c r="L3214" t="n">
        <v>96</v>
      </c>
      <c r="M3214" t="n">
        <v>1.5</v>
      </c>
      <c r="N3214" t="n">
        <v>21.1</v>
      </c>
      <c r="O3214" t="s">
        <v>395</v>
      </c>
      <c r="P3214" t="n">
        <v>363</v>
      </c>
      <c r="Q3214" t="s">
        <v>411</v>
      </c>
      <c r="R3214" t="s">
        <v>255</v>
      </c>
      <c r="S3214" t="s">
        <v>251</v>
      </c>
      <c r="T3214" t="n">
        <v>5</v>
      </c>
    </row>
    <row r="3215" spans="1:20">
      <c r="A3215" s="1" t="n">
        <v>40939</v>
      </c>
      <c r="B3215" t="s">
        <v>395</v>
      </c>
      <c r="C3215" t="n">
        <v>13</v>
      </c>
      <c r="D3215" t="n">
        <v>25</v>
      </c>
      <c r="E3215" t="s">
        <v>143</v>
      </c>
      <c r="F3215" t="n">
        <v>3201</v>
      </c>
      <c r="G3215" t="s">
        <v>250</v>
      </c>
      <c r="H3215" t="s">
        <v>251</v>
      </c>
      <c r="I3215" t="n">
        <v>5</v>
      </c>
      <c r="J3215" t="n">
        <v>785</v>
      </c>
      <c r="K3215" t="s">
        <v>281</v>
      </c>
      <c r="L3215" t="n">
        <v>724</v>
      </c>
      <c r="M3215" t="n">
        <v>0.06</v>
      </c>
      <c r="N3215" t="n">
        <v>34</v>
      </c>
      <c r="O3215" t="s">
        <v>395</v>
      </c>
      <c r="P3215" t="n">
        <v>363</v>
      </c>
      <c r="Q3215" t="s">
        <v>411</v>
      </c>
      <c r="R3215" t="s">
        <v>255</v>
      </c>
      <c r="S3215" t="s">
        <v>251</v>
      </c>
      <c r="T3215" t="n">
        <v>5</v>
      </c>
    </row>
    <row r="3216" spans="1:20">
      <c r="A3216" s="1" t="n">
        <v>40939</v>
      </c>
      <c r="B3216" t="s">
        <v>395</v>
      </c>
      <c r="C3216" t="n">
        <v>14</v>
      </c>
      <c r="D3216" t="n">
        <v>25</v>
      </c>
      <c r="E3216" t="s">
        <v>143</v>
      </c>
      <c r="F3216" t="n">
        <v>3201</v>
      </c>
      <c r="G3216" t="s">
        <v>250</v>
      </c>
      <c r="H3216" t="s">
        <v>251</v>
      </c>
      <c r="I3216" t="n">
        <v>5</v>
      </c>
      <c r="J3216" t="n">
        <v>145</v>
      </c>
      <c r="K3216" t="s">
        <v>323</v>
      </c>
      <c r="L3216" t="n">
        <v>903</v>
      </c>
      <c r="M3216" t="n">
        <v>0.02</v>
      </c>
      <c r="N3216" t="n">
        <v>31.7</v>
      </c>
      <c r="O3216" t="s">
        <v>395</v>
      </c>
      <c r="P3216" t="n">
        <v>363</v>
      </c>
      <c r="Q3216" t="s">
        <v>411</v>
      </c>
      <c r="R3216" t="s">
        <v>255</v>
      </c>
      <c r="S3216" t="s">
        <v>251</v>
      </c>
      <c r="T3216" t="n">
        <v>5</v>
      </c>
    </row>
    <row r="3217" spans="1:20">
      <c r="A3217" s="1" t="n">
        <v>40968</v>
      </c>
      <c r="B3217" t="s">
        <v>345</v>
      </c>
      <c r="C3217" t="n">
        <v>21</v>
      </c>
      <c r="D3217" t="n">
        <v>25</v>
      </c>
      <c r="E3217" t="s">
        <v>143</v>
      </c>
      <c r="F3217" t="n">
        <v>3201</v>
      </c>
      <c r="G3217" t="s">
        <v>250</v>
      </c>
      <c r="H3217" t="s">
        <v>251</v>
      </c>
      <c r="I3217" t="n">
        <v>5</v>
      </c>
      <c r="J3217" t="n">
        <v>875</v>
      </c>
      <c r="K3217" t="s">
        <v>327</v>
      </c>
      <c r="L3217" t="n">
        <v>555</v>
      </c>
      <c r="M3217" t="n">
        <v>0.04</v>
      </c>
      <c r="N3217" t="n">
        <v>41.4</v>
      </c>
      <c r="O3217" t="s">
        <v>345</v>
      </c>
      <c r="P3217" t="n">
        <v>121</v>
      </c>
      <c r="Q3217" t="s">
        <v>251</v>
      </c>
      <c r="R3217" t="s">
        <v>255</v>
      </c>
      <c r="S3217" t="s">
        <v>251</v>
      </c>
      <c r="T3217" t="n">
        <v>5</v>
      </c>
    </row>
    <row r="3218" spans="1:20">
      <c r="A3218" s="1" t="n">
        <v>40968</v>
      </c>
      <c r="B3218" t="s">
        <v>345</v>
      </c>
      <c r="C3218" t="n">
        <v>22</v>
      </c>
      <c r="D3218" t="n">
        <v>25</v>
      </c>
      <c r="E3218" t="s">
        <v>143</v>
      </c>
      <c r="F3218" t="n">
        <v>3201</v>
      </c>
      <c r="G3218" t="s">
        <v>250</v>
      </c>
      <c r="H3218" t="s">
        <v>251</v>
      </c>
      <c r="I3218" t="n">
        <v>5</v>
      </c>
      <c r="J3218" t="n">
        <v>875</v>
      </c>
      <c r="K3218" t="s">
        <v>327</v>
      </c>
      <c r="L3218" t="n">
        <v>209</v>
      </c>
      <c r="M3218" t="n">
        <v>0.04</v>
      </c>
      <c r="N3218" t="n">
        <v>41.3</v>
      </c>
      <c r="O3218" t="s">
        <v>345</v>
      </c>
      <c r="P3218" t="n">
        <v>121</v>
      </c>
      <c r="Q3218" t="s">
        <v>251</v>
      </c>
      <c r="R3218" t="s">
        <v>255</v>
      </c>
      <c r="S3218" t="s">
        <v>251</v>
      </c>
      <c r="T3218" t="n">
        <v>5</v>
      </c>
    </row>
    <row r="3219" spans="1:20">
      <c r="A3219" s="1" t="n">
        <v>40968</v>
      </c>
      <c r="B3219" t="s">
        <v>345</v>
      </c>
      <c r="C3219" t="n">
        <v>23</v>
      </c>
      <c r="D3219" t="n">
        <v>25</v>
      </c>
      <c r="E3219" t="s">
        <v>143</v>
      </c>
      <c r="F3219" t="n">
        <v>3201</v>
      </c>
      <c r="G3219" t="s">
        <v>250</v>
      </c>
      <c r="H3219" t="s">
        <v>251</v>
      </c>
      <c r="I3219" t="n">
        <v>5</v>
      </c>
      <c r="J3219" t="n">
        <v>458</v>
      </c>
      <c r="K3219" t="s">
        <v>252</v>
      </c>
      <c r="L3219" t="n">
        <v>102</v>
      </c>
      <c r="M3219" t="n">
        <v>0.2</v>
      </c>
      <c r="N3219" t="n">
        <v>20.8</v>
      </c>
      <c r="O3219" t="s">
        <v>345</v>
      </c>
      <c r="P3219" t="n">
        <v>121</v>
      </c>
      <c r="Q3219" t="s">
        <v>251</v>
      </c>
      <c r="R3219" t="s">
        <v>255</v>
      </c>
      <c r="S3219" t="s">
        <v>251</v>
      </c>
      <c r="T3219" t="n">
        <v>5</v>
      </c>
    </row>
    <row r="3220" spans="1:20">
      <c r="A3220" s="1" t="n">
        <v>40968</v>
      </c>
      <c r="B3220" t="s">
        <v>345</v>
      </c>
      <c r="C3220" t="n">
        <v>24</v>
      </c>
      <c r="D3220" t="n">
        <v>25</v>
      </c>
      <c r="E3220" t="s">
        <v>143</v>
      </c>
      <c r="F3220" t="n">
        <v>3201</v>
      </c>
      <c r="G3220" t="s">
        <v>250</v>
      </c>
      <c r="H3220" t="s">
        <v>251</v>
      </c>
      <c r="I3220" t="n">
        <v>5</v>
      </c>
      <c r="J3220" t="n">
        <v>388</v>
      </c>
      <c r="K3220" t="s">
        <v>346</v>
      </c>
      <c r="L3220" t="n">
        <v>472</v>
      </c>
      <c r="M3220" t="n">
        <v>0.07000000000000001</v>
      </c>
      <c r="N3220" t="n">
        <v>35.3</v>
      </c>
      <c r="O3220" t="s">
        <v>345</v>
      </c>
      <c r="P3220" t="n">
        <v>121</v>
      </c>
      <c r="Q3220" t="s">
        <v>251</v>
      </c>
      <c r="R3220" t="s">
        <v>255</v>
      </c>
      <c r="S3220" t="s">
        <v>251</v>
      </c>
      <c r="T3220" t="n">
        <v>5</v>
      </c>
    </row>
    <row r="3221" spans="1:20">
      <c r="A3221" s="1" t="n">
        <v>40968</v>
      </c>
      <c r="B3221" t="s">
        <v>400</v>
      </c>
      <c r="C3221" t="n">
        <v>1</v>
      </c>
      <c r="D3221" t="n">
        <v>251</v>
      </c>
      <c r="E3221" t="s">
        <v>409</v>
      </c>
      <c r="F3221" t="n">
        <v>3202</v>
      </c>
      <c r="G3221" t="s">
        <v>297</v>
      </c>
      <c r="H3221" t="s">
        <v>251</v>
      </c>
      <c r="I3221" t="n">
        <v>5</v>
      </c>
      <c r="J3221" t="n">
        <v>515</v>
      </c>
      <c r="K3221" t="s">
        <v>361</v>
      </c>
      <c r="L3221" t="n">
        <v>20</v>
      </c>
      <c r="M3221" t="n">
        <v>0</v>
      </c>
      <c r="N3221" t="n">
        <v>0</v>
      </c>
      <c r="S3221" t="s">
        <v>405</v>
      </c>
      <c r="T3221" t="s">
        <v>405</v>
      </c>
    </row>
    <row r="3222" spans="1:20">
      <c r="A3222" s="1" t="n">
        <v>40968</v>
      </c>
      <c r="B3222" t="s">
        <v>400</v>
      </c>
      <c r="C3222" t="n">
        <v>2</v>
      </c>
      <c r="D3222" t="n">
        <v>251</v>
      </c>
      <c r="E3222" t="s">
        <v>409</v>
      </c>
      <c r="F3222" t="n">
        <v>3203</v>
      </c>
      <c r="G3222" t="s">
        <v>366</v>
      </c>
      <c r="H3222" t="s">
        <v>251</v>
      </c>
      <c r="I3222" t="n">
        <v>5</v>
      </c>
      <c r="J3222" t="n">
        <v>515</v>
      </c>
      <c r="K3222" t="s">
        <v>361</v>
      </c>
      <c r="L3222" t="n">
        <v>14</v>
      </c>
      <c r="M3222" t="n">
        <v>0</v>
      </c>
      <c r="N3222" t="n">
        <v>0</v>
      </c>
      <c r="S3222" t="s">
        <v>405</v>
      </c>
      <c r="T3222" t="s">
        <v>405</v>
      </c>
    </row>
    <row r="3223" spans="1:20">
      <c r="A3223" s="1" t="n">
        <v>40968</v>
      </c>
      <c r="B3223" t="s">
        <v>400</v>
      </c>
      <c r="C3223" t="n">
        <v>3</v>
      </c>
      <c r="D3223" t="n">
        <v>251</v>
      </c>
      <c r="E3223" t="s">
        <v>409</v>
      </c>
      <c r="F3223" t="n">
        <v>3204</v>
      </c>
      <c r="G3223" t="s">
        <v>367</v>
      </c>
      <c r="H3223" t="s">
        <v>251</v>
      </c>
      <c r="I3223" t="n">
        <v>5</v>
      </c>
      <c r="J3223" t="n">
        <v>515</v>
      </c>
      <c r="K3223" t="s">
        <v>361</v>
      </c>
      <c r="L3223" t="n">
        <v>11</v>
      </c>
      <c r="M3223" t="n">
        <v>0</v>
      </c>
      <c r="N3223" t="n">
        <v>0</v>
      </c>
      <c r="S3223" t="s">
        <v>405</v>
      </c>
      <c r="T3223" t="s">
        <v>405</v>
      </c>
    </row>
    <row r="3224" spans="1:20">
      <c r="A3224" s="1" t="n">
        <v>40968</v>
      </c>
      <c r="B3224" t="s">
        <v>400</v>
      </c>
      <c r="C3224" t="n">
        <v>4</v>
      </c>
      <c r="D3224" t="n">
        <v>251</v>
      </c>
      <c r="E3224" t="s">
        <v>409</v>
      </c>
      <c r="F3224" t="n">
        <v>3204</v>
      </c>
      <c r="G3224" t="s">
        <v>367</v>
      </c>
      <c r="H3224" t="s">
        <v>251</v>
      </c>
      <c r="I3224" t="n">
        <v>5</v>
      </c>
      <c r="J3224" t="n">
        <v>515</v>
      </c>
      <c r="K3224" t="s">
        <v>361</v>
      </c>
      <c r="L3224" t="n">
        <v>9</v>
      </c>
      <c r="M3224" t="n">
        <v>0</v>
      </c>
      <c r="N3224" t="n">
        <v>0</v>
      </c>
      <c r="S3224" t="s">
        <v>405</v>
      </c>
      <c r="T3224" t="s">
        <v>405</v>
      </c>
    </row>
    <row r="3225" spans="1:20">
      <c r="A3225" s="1" t="n">
        <v>40968</v>
      </c>
      <c r="B3225" t="s">
        <v>348</v>
      </c>
      <c r="C3225" t="n">
        <v>1</v>
      </c>
      <c r="D3225" t="n">
        <v>216</v>
      </c>
      <c r="E3225" t="s">
        <v>416</v>
      </c>
      <c r="F3225" t="n">
        <v>3201</v>
      </c>
      <c r="G3225" t="s">
        <v>250</v>
      </c>
      <c r="H3225" t="s">
        <v>251</v>
      </c>
      <c r="I3225" t="n">
        <v>5</v>
      </c>
      <c r="J3225" t="n">
        <v>580</v>
      </c>
      <c r="K3225" t="s">
        <v>270</v>
      </c>
      <c r="L3225" t="n">
        <v>310</v>
      </c>
      <c r="M3225" t="n">
        <v>0</v>
      </c>
      <c r="N3225" t="n">
        <v>0</v>
      </c>
      <c r="S3225" t="s">
        <v>405</v>
      </c>
      <c r="T3225" t="s">
        <v>405</v>
      </c>
    </row>
    <row r="3226" spans="1:20">
      <c r="A3226" s="1" t="n">
        <v>40968</v>
      </c>
      <c r="B3226" t="s">
        <v>395</v>
      </c>
      <c r="C3226" t="n">
        <v>10</v>
      </c>
      <c r="D3226" t="n">
        <v>25</v>
      </c>
      <c r="E3226" t="s">
        <v>143</v>
      </c>
      <c r="F3226" t="n">
        <v>3201</v>
      </c>
      <c r="G3226" t="s">
        <v>250</v>
      </c>
      <c r="H3226" t="s">
        <v>251</v>
      </c>
      <c r="I3226" t="n">
        <v>5</v>
      </c>
      <c r="J3226" t="n">
        <v>150</v>
      </c>
      <c r="K3226" t="s">
        <v>291</v>
      </c>
      <c r="L3226" t="n">
        <v>984</v>
      </c>
      <c r="M3226" t="n">
        <v>0.19</v>
      </c>
      <c r="N3226" t="n">
        <v>24.1</v>
      </c>
      <c r="O3226" t="s">
        <v>395</v>
      </c>
      <c r="P3226" t="n">
        <v>363</v>
      </c>
      <c r="Q3226" t="s">
        <v>411</v>
      </c>
      <c r="R3226" t="s">
        <v>255</v>
      </c>
      <c r="S3226" t="s">
        <v>251</v>
      </c>
      <c r="T3226" t="n">
        <v>5</v>
      </c>
    </row>
    <row r="3227" spans="1:20">
      <c r="A3227" s="1" t="n">
        <v>40999</v>
      </c>
      <c r="B3227" t="s">
        <v>345</v>
      </c>
      <c r="C3227" t="n">
        <v>21</v>
      </c>
      <c r="D3227" t="n">
        <v>25</v>
      </c>
      <c r="E3227" t="s">
        <v>143</v>
      </c>
      <c r="F3227" t="n">
        <v>3201</v>
      </c>
      <c r="G3227" t="s">
        <v>250</v>
      </c>
      <c r="H3227" t="s">
        <v>251</v>
      </c>
      <c r="I3227" t="n">
        <v>5</v>
      </c>
      <c r="J3227" t="n">
        <v>875</v>
      </c>
      <c r="K3227" t="s">
        <v>327</v>
      </c>
      <c r="L3227" t="n">
        <v>191</v>
      </c>
      <c r="M3227" t="n">
        <v>0.04</v>
      </c>
      <c r="N3227" t="n">
        <v>41.9</v>
      </c>
      <c r="O3227" t="s">
        <v>345</v>
      </c>
      <c r="P3227" t="n">
        <v>121</v>
      </c>
      <c r="Q3227" t="s">
        <v>251</v>
      </c>
      <c r="R3227" t="s">
        <v>255</v>
      </c>
      <c r="S3227" t="s">
        <v>251</v>
      </c>
      <c r="T3227" t="n">
        <v>5</v>
      </c>
    </row>
    <row r="3228" spans="1:20">
      <c r="A3228" s="1" t="n">
        <v>40999</v>
      </c>
      <c r="B3228" t="s">
        <v>345</v>
      </c>
      <c r="C3228" t="n">
        <v>22</v>
      </c>
      <c r="D3228" t="n">
        <v>25</v>
      </c>
      <c r="E3228" t="s">
        <v>143</v>
      </c>
      <c r="F3228" t="n">
        <v>3201</v>
      </c>
      <c r="G3228" t="s">
        <v>250</v>
      </c>
      <c r="H3228" t="s">
        <v>251</v>
      </c>
      <c r="I3228" t="n">
        <v>5</v>
      </c>
      <c r="J3228" t="n">
        <v>875</v>
      </c>
      <c r="K3228" t="s">
        <v>327</v>
      </c>
      <c r="L3228" t="n">
        <v>191</v>
      </c>
      <c r="M3228" t="n">
        <v>0.04</v>
      </c>
      <c r="N3228" t="n">
        <v>41.9</v>
      </c>
      <c r="O3228" t="s">
        <v>345</v>
      </c>
      <c r="P3228" t="n">
        <v>121</v>
      </c>
      <c r="Q3228" t="s">
        <v>251</v>
      </c>
      <c r="R3228" t="s">
        <v>255</v>
      </c>
      <c r="S3228" t="s">
        <v>251</v>
      </c>
      <c r="T3228" t="n">
        <v>5</v>
      </c>
    </row>
    <row r="3229" spans="1:20">
      <c r="A3229" s="1" t="n">
        <v>40999</v>
      </c>
      <c r="B3229" t="s">
        <v>345</v>
      </c>
      <c r="C3229" t="n">
        <v>23</v>
      </c>
      <c r="D3229" t="n">
        <v>25</v>
      </c>
      <c r="E3229" t="s">
        <v>143</v>
      </c>
      <c r="F3229" t="n">
        <v>3201</v>
      </c>
      <c r="G3229" t="s">
        <v>250</v>
      </c>
      <c r="H3229" t="s">
        <v>251</v>
      </c>
      <c r="I3229" t="n">
        <v>5</v>
      </c>
      <c r="J3229" t="n">
        <v>875</v>
      </c>
      <c r="K3229" t="s">
        <v>327</v>
      </c>
      <c r="L3229" t="n">
        <v>209</v>
      </c>
      <c r="M3229" t="n">
        <v>0.04</v>
      </c>
      <c r="N3229" t="n">
        <v>41.6</v>
      </c>
      <c r="O3229" t="s">
        <v>345</v>
      </c>
      <c r="P3229" t="n">
        <v>121</v>
      </c>
      <c r="Q3229" t="s">
        <v>251</v>
      </c>
      <c r="R3229" t="s">
        <v>255</v>
      </c>
      <c r="S3229" t="s">
        <v>251</v>
      </c>
      <c r="T3229" t="n">
        <v>5</v>
      </c>
    </row>
    <row r="3230" spans="1:20">
      <c r="A3230" s="1" t="n">
        <v>40999</v>
      </c>
      <c r="B3230" t="s">
        <v>345</v>
      </c>
      <c r="C3230" t="n">
        <v>24</v>
      </c>
      <c r="D3230" t="n">
        <v>25</v>
      </c>
      <c r="E3230" t="s">
        <v>143</v>
      </c>
      <c r="F3230" t="n">
        <v>3201</v>
      </c>
      <c r="G3230" t="s">
        <v>250</v>
      </c>
      <c r="H3230" t="s">
        <v>251</v>
      </c>
      <c r="I3230" t="n">
        <v>5</v>
      </c>
      <c r="J3230" t="n">
        <v>458</v>
      </c>
      <c r="K3230" t="s">
        <v>252</v>
      </c>
      <c r="L3230" t="n">
        <v>232</v>
      </c>
      <c r="M3230" t="n">
        <v>0.09</v>
      </c>
      <c r="N3230" t="n">
        <v>34</v>
      </c>
      <c r="O3230" t="s">
        <v>345</v>
      </c>
      <c r="P3230" t="n">
        <v>121</v>
      </c>
      <c r="Q3230" t="s">
        <v>251</v>
      </c>
      <c r="R3230" t="s">
        <v>255</v>
      </c>
      <c r="S3230" t="s">
        <v>251</v>
      </c>
      <c r="T3230" t="n">
        <v>5</v>
      </c>
    </row>
    <row r="3231" spans="1:20">
      <c r="A3231" s="1" t="n">
        <v>40999</v>
      </c>
      <c r="B3231" t="s">
        <v>345</v>
      </c>
      <c r="C3231" t="n">
        <v>25</v>
      </c>
      <c r="D3231" t="n">
        <v>25</v>
      </c>
      <c r="E3231" t="s">
        <v>143</v>
      </c>
      <c r="F3231" t="n">
        <v>3201</v>
      </c>
      <c r="G3231" t="s">
        <v>250</v>
      </c>
      <c r="H3231" t="s">
        <v>251</v>
      </c>
      <c r="I3231" t="n">
        <v>5</v>
      </c>
      <c r="J3231" t="n">
        <v>945</v>
      </c>
      <c r="K3231" t="s">
        <v>304</v>
      </c>
      <c r="L3231" t="n">
        <v>309</v>
      </c>
      <c r="M3231" t="n">
        <v>0.06</v>
      </c>
      <c r="N3231" t="n">
        <v>39.6</v>
      </c>
      <c r="O3231" t="s">
        <v>345</v>
      </c>
      <c r="P3231" t="n">
        <v>121</v>
      </c>
      <c r="Q3231" t="s">
        <v>251</v>
      </c>
      <c r="R3231" t="s">
        <v>255</v>
      </c>
      <c r="S3231" t="s">
        <v>251</v>
      </c>
      <c r="T3231" t="n">
        <v>5</v>
      </c>
    </row>
    <row r="3232" spans="1:20">
      <c r="A3232" s="1" t="n">
        <v>40999</v>
      </c>
      <c r="B3232" t="s">
        <v>400</v>
      </c>
      <c r="C3232" t="n">
        <v>1</v>
      </c>
      <c r="D3232" t="n">
        <v>251</v>
      </c>
      <c r="E3232" t="s">
        <v>409</v>
      </c>
      <c r="F3232" t="n">
        <v>3202</v>
      </c>
      <c r="G3232" t="s">
        <v>297</v>
      </c>
      <c r="H3232" t="s">
        <v>251</v>
      </c>
      <c r="I3232" t="n">
        <v>5</v>
      </c>
      <c r="J3232" t="n">
        <v>285</v>
      </c>
      <c r="K3232" t="s">
        <v>306</v>
      </c>
      <c r="L3232" t="n">
        <v>10</v>
      </c>
      <c r="M3232" t="n">
        <v>0</v>
      </c>
      <c r="N3232" t="n">
        <v>0</v>
      </c>
      <c r="S3232" t="s">
        <v>405</v>
      </c>
      <c r="T3232" t="s">
        <v>405</v>
      </c>
    </row>
    <row r="3233" spans="1:20">
      <c r="A3233" s="1" t="n">
        <v>40999</v>
      </c>
      <c r="B3233" t="s">
        <v>400</v>
      </c>
      <c r="C3233" t="n">
        <v>2</v>
      </c>
      <c r="D3233" t="n">
        <v>251</v>
      </c>
      <c r="E3233" t="s">
        <v>409</v>
      </c>
      <c r="F3233" t="n">
        <v>3203</v>
      </c>
      <c r="G3233" t="s">
        <v>366</v>
      </c>
      <c r="H3233" t="s">
        <v>251</v>
      </c>
      <c r="I3233" t="n">
        <v>5</v>
      </c>
      <c r="J3233" t="n">
        <v>320</v>
      </c>
      <c r="K3233" t="s">
        <v>412</v>
      </c>
      <c r="L3233" t="n">
        <v>18</v>
      </c>
      <c r="M3233" t="n">
        <v>0</v>
      </c>
      <c r="N3233" t="n">
        <v>0</v>
      </c>
      <c r="S3233" t="s">
        <v>405</v>
      </c>
      <c r="T3233" t="s">
        <v>405</v>
      </c>
    </row>
    <row r="3234" spans="1:20">
      <c r="A3234" s="1" t="n">
        <v>40999</v>
      </c>
      <c r="B3234" t="s">
        <v>400</v>
      </c>
      <c r="C3234" t="n">
        <v>3</v>
      </c>
      <c r="D3234" t="n">
        <v>251</v>
      </c>
      <c r="E3234" t="s">
        <v>409</v>
      </c>
      <c r="F3234" t="n">
        <v>3202</v>
      </c>
      <c r="G3234" t="s">
        <v>297</v>
      </c>
      <c r="H3234" t="s">
        <v>251</v>
      </c>
      <c r="I3234" t="n">
        <v>5</v>
      </c>
      <c r="J3234" t="n">
        <v>320</v>
      </c>
      <c r="K3234" t="s">
        <v>412</v>
      </c>
      <c r="L3234" t="n">
        <v>11</v>
      </c>
      <c r="M3234" t="n">
        <v>0</v>
      </c>
      <c r="N3234" t="n">
        <v>0</v>
      </c>
      <c r="S3234" t="s">
        <v>405</v>
      </c>
      <c r="T3234" t="s">
        <v>405</v>
      </c>
    </row>
    <row r="3235" spans="1:20">
      <c r="A3235" s="1" t="n">
        <v>40999</v>
      </c>
      <c r="B3235" t="s">
        <v>395</v>
      </c>
      <c r="C3235" t="n">
        <v>15</v>
      </c>
      <c r="D3235" t="n">
        <v>25</v>
      </c>
      <c r="E3235" t="s">
        <v>143</v>
      </c>
      <c r="F3235" t="n">
        <v>3201</v>
      </c>
      <c r="G3235" t="s">
        <v>250</v>
      </c>
      <c r="H3235" t="s">
        <v>251</v>
      </c>
      <c r="I3235" t="n">
        <v>5</v>
      </c>
      <c r="J3235" t="n">
        <v>785</v>
      </c>
      <c r="K3235" t="s">
        <v>281</v>
      </c>
      <c r="L3235" t="n">
        <v>700</v>
      </c>
      <c r="M3235" t="n">
        <v>0.06</v>
      </c>
      <c r="N3235" t="n">
        <v>34</v>
      </c>
      <c r="O3235" t="s">
        <v>395</v>
      </c>
      <c r="P3235" t="n">
        <v>363</v>
      </c>
      <c r="Q3235" t="s">
        <v>411</v>
      </c>
      <c r="R3235" t="s">
        <v>255</v>
      </c>
      <c r="S3235" t="s">
        <v>251</v>
      </c>
      <c r="T3235" t="n">
        <v>5</v>
      </c>
    </row>
    <row r="3236" spans="1:20">
      <c r="A3236" s="1" t="n">
        <v>40999</v>
      </c>
      <c r="B3236" t="s">
        <v>395</v>
      </c>
      <c r="C3236" t="n">
        <v>16</v>
      </c>
      <c r="D3236" t="n">
        <v>25</v>
      </c>
      <c r="E3236" t="s">
        <v>143</v>
      </c>
      <c r="F3236" t="n">
        <v>3201</v>
      </c>
      <c r="G3236" t="s">
        <v>250</v>
      </c>
      <c r="H3236" t="s">
        <v>251</v>
      </c>
      <c r="I3236" t="n">
        <v>5</v>
      </c>
      <c r="J3236" t="n">
        <v>805</v>
      </c>
      <c r="K3236" t="s">
        <v>317</v>
      </c>
      <c r="L3236" t="n">
        <v>713</v>
      </c>
      <c r="M3236" t="n">
        <v>0.23</v>
      </c>
      <c r="N3236" t="n">
        <v>37.9</v>
      </c>
      <c r="O3236" t="s">
        <v>395</v>
      </c>
      <c r="P3236" t="n">
        <v>363</v>
      </c>
      <c r="Q3236" t="s">
        <v>411</v>
      </c>
      <c r="R3236" t="s">
        <v>255</v>
      </c>
      <c r="S3236" t="s">
        <v>251</v>
      </c>
      <c r="T3236" t="n">
        <v>5</v>
      </c>
    </row>
    <row r="3237" spans="1:20">
      <c r="A3237" s="1" t="n">
        <v>41029</v>
      </c>
      <c r="B3237" t="s">
        <v>345</v>
      </c>
      <c r="C3237" t="n">
        <v>23</v>
      </c>
      <c r="D3237" t="n">
        <v>25</v>
      </c>
      <c r="E3237" t="s">
        <v>143</v>
      </c>
      <c r="F3237" t="n">
        <v>3201</v>
      </c>
      <c r="G3237" t="s">
        <v>250</v>
      </c>
      <c r="H3237" t="s">
        <v>251</v>
      </c>
      <c r="I3237" t="n">
        <v>5</v>
      </c>
      <c r="J3237" t="n">
        <v>632</v>
      </c>
      <c r="K3237" t="s">
        <v>421</v>
      </c>
      <c r="L3237" t="n">
        <v>263</v>
      </c>
      <c r="M3237" t="n">
        <v>0.15</v>
      </c>
      <c r="N3237" t="n">
        <v>36.5</v>
      </c>
      <c r="O3237" t="s">
        <v>345</v>
      </c>
      <c r="P3237" t="n">
        <v>121</v>
      </c>
      <c r="Q3237" t="s">
        <v>251</v>
      </c>
      <c r="R3237" t="s">
        <v>255</v>
      </c>
      <c r="S3237" t="s">
        <v>251</v>
      </c>
      <c r="T3237" t="n">
        <v>5</v>
      </c>
    </row>
    <row r="3238" spans="1:20">
      <c r="A3238" s="1" t="n">
        <v>41029</v>
      </c>
      <c r="B3238" t="s">
        <v>345</v>
      </c>
      <c r="C3238" t="n">
        <v>24</v>
      </c>
      <c r="D3238" t="n">
        <v>25</v>
      </c>
      <c r="E3238" t="s">
        <v>143</v>
      </c>
      <c r="F3238" t="n">
        <v>3201</v>
      </c>
      <c r="G3238" t="s">
        <v>250</v>
      </c>
      <c r="H3238" t="s">
        <v>251</v>
      </c>
      <c r="I3238" t="n">
        <v>5</v>
      </c>
      <c r="J3238" t="n">
        <v>875</v>
      </c>
      <c r="K3238" t="s">
        <v>327</v>
      </c>
      <c r="L3238" t="n">
        <v>383</v>
      </c>
      <c r="M3238" t="n">
        <v>0.04</v>
      </c>
      <c r="N3238" t="n">
        <v>41.6</v>
      </c>
      <c r="O3238" t="s">
        <v>345</v>
      </c>
      <c r="P3238" t="n">
        <v>121</v>
      </c>
      <c r="Q3238" t="s">
        <v>251</v>
      </c>
      <c r="R3238" t="s">
        <v>255</v>
      </c>
      <c r="S3238" t="s">
        <v>251</v>
      </c>
      <c r="T3238" t="n">
        <v>5</v>
      </c>
    </row>
    <row r="3239" spans="1:20">
      <c r="A3239" s="1" t="n">
        <v>41029</v>
      </c>
      <c r="B3239" t="s">
        <v>345</v>
      </c>
      <c r="C3239" t="n">
        <v>25</v>
      </c>
      <c r="D3239" t="n">
        <v>25</v>
      </c>
      <c r="E3239" t="s">
        <v>143</v>
      </c>
      <c r="F3239" t="n">
        <v>3201</v>
      </c>
      <c r="G3239" t="s">
        <v>250</v>
      </c>
      <c r="H3239" t="s">
        <v>251</v>
      </c>
      <c r="I3239" t="n">
        <v>5</v>
      </c>
      <c r="J3239" t="n">
        <v>875</v>
      </c>
      <c r="K3239" t="s">
        <v>327</v>
      </c>
      <c r="L3239" t="n">
        <v>397</v>
      </c>
      <c r="M3239" t="n">
        <v>0.04</v>
      </c>
      <c r="N3239" t="n">
        <v>41.8</v>
      </c>
      <c r="O3239" t="s">
        <v>345</v>
      </c>
      <c r="P3239" t="n">
        <v>121</v>
      </c>
      <c r="Q3239" t="s">
        <v>251</v>
      </c>
      <c r="R3239" t="s">
        <v>255</v>
      </c>
      <c r="S3239" t="s">
        <v>251</v>
      </c>
      <c r="T3239" t="n">
        <v>5</v>
      </c>
    </row>
    <row r="3240" spans="1:20">
      <c r="A3240" s="1" t="n">
        <v>41029</v>
      </c>
      <c r="B3240" t="s">
        <v>345</v>
      </c>
      <c r="C3240" t="n">
        <v>26</v>
      </c>
      <c r="D3240" t="n">
        <v>25</v>
      </c>
      <c r="E3240" t="s">
        <v>143</v>
      </c>
      <c r="F3240" t="n">
        <v>3201</v>
      </c>
      <c r="G3240" t="s">
        <v>250</v>
      </c>
      <c r="H3240" t="s">
        <v>251</v>
      </c>
      <c r="I3240" t="n">
        <v>5</v>
      </c>
      <c r="J3240" t="n">
        <v>875</v>
      </c>
      <c r="K3240" t="s">
        <v>327</v>
      </c>
      <c r="L3240" t="n">
        <v>239</v>
      </c>
      <c r="M3240" t="n">
        <v>0.06</v>
      </c>
      <c r="N3240" t="n">
        <v>36.3</v>
      </c>
      <c r="O3240" t="s">
        <v>345</v>
      </c>
      <c r="P3240" t="n">
        <v>121</v>
      </c>
      <c r="Q3240" t="s">
        <v>251</v>
      </c>
      <c r="R3240" t="s">
        <v>255</v>
      </c>
      <c r="S3240" t="s">
        <v>251</v>
      </c>
      <c r="T3240" t="n">
        <v>5</v>
      </c>
    </row>
    <row r="3241" spans="1:20">
      <c r="A3241" s="1" t="n">
        <v>41029</v>
      </c>
      <c r="B3241" t="s">
        <v>345</v>
      </c>
      <c r="C3241" t="n">
        <v>27</v>
      </c>
      <c r="D3241" t="n">
        <v>25</v>
      </c>
      <c r="E3241" t="s">
        <v>143</v>
      </c>
      <c r="F3241" t="n">
        <v>3201</v>
      </c>
      <c r="G3241" t="s">
        <v>250</v>
      </c>
      <c r="H3241" t="s">
        <v>251</v>
      </c>
      <c r="I3241" t="n">
        <v>5</v>
      </c>
      <c r="J3241" t="n">
        <v>945</v>
      </c>
      <c r="K3241" t="s">
        <v>304</v>
      </c>
      <c r="L3241" t="n">
        <v>241</v>
      </c>
      <c r="M3241" t="n">
        <v>0.08</v>
      </c>
      <c r="N3241" t="n">
        <v>34.5</v>
      </c>
      <c r="O3241" t="s">
        <v>345</v>
      </c>
      <c r="P3241" t="n">
        <v>121</v>
      </c>
      <c r="Q3241" t="s">
        <v>251</v>
      </c>
      <c r="R3241" t="s">
        <v>255</v>
      </c>
      <c r="S3241" t="s">
        <v>251</v>
      </c>
      <c r="T3241" t="n">
        <v>5</v>
      </c>
    </row>
    <row r="3242" spans="1:20">
      <c r="A3242" s="1" t="n">
        <v>41029</v>
      </c>
      <c r="B3242" t="s">
        <v>400</v>
      </c>
      <c r="C3242" t="n">
        <v>1</v>
      </c>
      <c r="D3242" t="n">
        <v>251</v>
      </c>
      <c r="E3242" t="s">
        <v>409</v>
      </c>
      <c r="F3242" t="n">
        <v>3204</v>
      </c>
      <c r="G3242" t="s">
        <v>367</v>
      </c>
      <c r="H3242" t="s">
        <v>251</v>
      </c>
      <c r="I3242" t="n">
        <v>5</v>
      </c>
      <c r="J3242" t="n">
        <v>320</v>
      </c>
      <c r="K3242" t="s">
        <v>412</v>
      </c>
      <c r="L3242" t="n">
        <v>11</v>
      </c>
      <c r="M3242" t="n">
        <v>0</v>
      </c>
      <c r="N3242" t="n">
        <v>0</v>
      </c>
      <c r="S3242" t="s">
        <v>405</v>
      </c>
      <c r="T3242" t="s">
        <v>405</v>
      </c>
    </row>
    <row r="3243" spans="1:20">
      <c r="A3243" s="1" t="n">
        <v>41029</v>
      </c>
      <c r="B3243" t="s">
        <v>400</v>
      </c>
      <c r="C3243" t="n">
        <v>2</v>
      </c>
      <c r="D3243" t="n">
        <v>251</v>
      </c>
      <c r="E3243" t="s">
        <v>409</v>
      </c>
      <c r="F3243" t="n">
        <v>3201</v>
      </c>
      <c r="G3243" t="s">
        <v>250</v>
      </c>
      <c r="H3243" t="s">
        <v>251</v>
      </c>
      <c r="I3243" t="n">
        <v>5</v>
      </c>
      <c r="J3243" t="n">
        <v>320</v>
      </c>
      <c r="K3243" t="s">
        <v>412</v>
      </c>
      <c r="L3243" t="n">
        <v>5</v>
      </c>
      <c r="M3243" t="n">
        <v>0</v>
      </c>
      <c r="N3243" t="n">
        <v>0</v>
      </c>
      <c r="S3243" t="s">
        <v>405</v>
      </c>
      <c r="T3243" t="s">
        <v>405</v>
      </c>
    </row>
    <row r="3244" spans="1:20">
      <c r="A3244" s="1" t="n">
        <v>41029</v>
      </c>
      <c r="B3244" t="s">
        <v>395</v>
      </c>
      <c r="C3244" t="n">
        <v>9</v>
      </c>
      <c r="D3244" t="n">
        <v>25</v>
      </c>
      <c r="E3244" t="s">
        <v>143</v>
      </c>
      <c r="F3244" t="n">
        <v>3201</v>
      </c>
      <c r="G3244" t="s">
        <v>250</v>
      </c>
      <c r="H3244" t="s">
        <v>251</v>
      </c>
      <c r="I3244" t="n">
        <v>5</v>
      </c>
      <c r="J3244" t="n">
        <v>150</v>
      </c>
      <c r="K3244" t="s">
        <v>291</v>
      </c>
      <c r="L3244" t="n">
        <v>624</v>
      </c>
      <c r="M3244" t="n">
        <v>0.19</v>
      </c>
      <c r="N3244" t="n">
        <v>24.1</v>
      </c>
      <c r="O3244" t="s">
        <v>395</v>
      </c>
      <c r="P3244" t="n">
        <v>363</v>
      </c>
      <c r="Q3244" t="s">
        <v>411</v>
      </c>
      <c r="R3244" t="s">
        <v>255</v>
      </c>
      <c r="S3244" t="s">
        <v>251</v>
      </c>
      <c r="T3244" t="n">
        <v>5</v>
      </c>
    </row>
    <row r="3245" spans="1:20">
      <c r="A3245" s="1" t="n">
        <v>41029</v>
      </c>
      <c r="B3245" t="s">
        <v>395</v>
      </c>
      <c r="C3245" t="n">
        <v>15</v>
      </c>
      <c r="D3245" t="n">
        <v>25</v>
      </c>
      <c r="E3245" t="s">
        <v>143</v>
      </c>
      <c r="F3245" t="n">
        <v>3201</v>
      </c>
      <c r="G3245" t="s">
        <v>250</v>
      </c>
      <c r="H3245" t="s">
        <v>251</v>
      </c>
      <c r="I3245" t="n">
        <v>5</v>
      </c>
      <c r="J3245" t="n">
        <v>785</v>
      </c>
      <c r="K3245" t="s">
        <v>281</v>
      </c>
      <c r="L3245" t="n">
        <v>392</v>
      </c>
      <c r="M3245" t="n">
        <v>0.91</v>
      </c>
      <c r="N3245" t="n">
        <v>39.8</v>
      </c>
      <c r="O3245" t="s">
        <v>395</v>
      </c>
      <c r="P3245" t="n">
        <v>363</v>
      </c>
      <c r="Q3245" t="s">
        <v>411</v>
      </c>
      <c r="R3245" t="s">
        <v>255</v>
      </c>
      <c r="S3245" t="s">
        <v>251</v>
      </c>
      <c r="T3245" t="n">
        <v>5</v>
      </c>
    </row>
    <row r="3246" spans="1:20">
      <c r="A3246" s="1" t="n">
        <v>41029</v>
      </c>
      <c r="B3246" t="s">
        <v>395</v>
      </c>
      <c r="C3246" t="n">
        <v>17</v>
      </c>
      <c r="D3246" t="n">
        <v>25</v>
      </c>
      <c r="E3246" t="s">
        <v>143</v>
      </c>
      <c r="F3246" t="n">
        <v>3201</v>
      </c>
      <c r="G3246" t="s">
        <v>250</v>
      </c>
      <c r="H3246" t="s">
        <v>251</v>
      </c>
      <c r="I3246" t="n">
        <v>5</v>
      </c>
      <c r="J3246" t="n">
        <v>805</v>
      </c>
      <c r="K3246" t="s">
        <v>317</v>
      </c>
      <c r="L3246" t="n">
        <v>321</v>
      </c>
      <c r="M3246" t="n">
        <v>0.27</v>
      </c>
      <c r="N3246" t="n">
        <v>36.2</v>
      </c>
      <c r="O3246" t="s">
        <v>395</v>
      </c>
      <c r="P3246" t="n">
        <v>363</v>
      </c>
      <c r="Q3246" t="s">
        <v>411</v>
      </c>
      <c r="R3246" t="s">
        <v>255</v>
      </c>
      <c r="S3246" t="s">
        <v>251</v>
      </c>
      <c r="T3246" t="n">
        <v>5</v>
      </c>
    </row>
    <row r="3247" spans="1:20">
      <c r="A3247" s="1" t="n">
        <v>41029</v>
      </c>
      <c r="B3247" t="s">
        <v>395</v>
      </c>
      <c r="C3247" t="n">
        <v>18</v>
      </c>
      <c r="D3247" t="n">
        <v>25</v>
      </c>
      <c r="E3247" t="s">
        <v>143</v>
      </c>
      <c r="F3247" t="n">
        <v>3201</v>
      </c>
      <c r="G3247" t="s">
        <v>250</v>
      </c>
      <c r="H3247" t="s">
        <v>251</v>
      </c>
      <c r="I3247" t="n">
        <v>5</v>
      </c>
      <c r="J3247" t="n">
        <v>785</v>
      </c>
      <c r="K3247" t="s">
        <v>281</v>
      </c>
      <c r="L3247" t="n">
        <v>109</v>
      </c>
      <c r="M3247" t="n">
        <v>2.8</v>
      </c>
      <c r="N3247" t="n">
        <v>27.9</v>
      </c>
      <c r="O3247" t="s">
        <v>395</v>
      </c>
      <c r="P3247" t="n">
        <v>363</v>
      </c>
      <c r="Q3247" t="s">
        <v>411</v>
      </c>
      <c r="R3247" t="s">
        <v>255</v>
      </c>
      <c r="S3247" t="s">
        <v>251</v>
      </c>
      <c r="T3247" t="n">
        <v>5</v>
      </c>
    </row>
    <row r="3248" spans="1:20">
      <c r="A3248" s="1" t="n">
        <v>41029</v>
      </c>
      <c r="B3248" t="s">
        <v>395</v>
      </c>
      <c r="C3248" t="n">
        <v>19</v>
      </c>
      <c r="D3248" t="n">
        <v>25</v>
      </c>
      <c r="E3248" t="s">
        <v>143</v>
      </c>
      <c r="F3248" t="n">
        <v>3201</v>
      </c>
      <c r="G3248" t="s">
        <v>250</v>
      </c>
      <c r="H3248" t="s">
        <v>251</v>
      </c>
      <c r="I3248" t="n">
        <v>5</v>
      </c>
      <c r="J3248" t="n">
        <v>550</v>
      </c>
      <c r="K3248" t="s">
        <v>369</v>
      </c>
      <c r="L3248" t="n">
        <v>1050</v>
      </c>
      <c r="M3248" t="n">
        <v>0.84</v>
      </c>
      <c r="N3248" t="n">
        <v>37.8</v>
      </c>
      <c r="O3248" t="s">
        <v>395</v>
      </c>
      <c r="P3248" t="n">
        <v>363</v>
      </c>
      <c r="Q3248" t="s">
        <v>411</v>
      </c>
      <c r="R3248" t="s">
        <v>255</v>
      </c>
      <c r="S3248" t="s">
        <v>251</v>
      </c>
      <c r="T3248" t="n">
        <v>5</v>
      </c>
    </row>
    <row r="3249" spans="1:20">
      <c r="A3249" s="1" t="n">
        <v>41060</v>
      </c>
      <c r="B3249" t="s">
        <v>345</v>
      </c>
      <c r="C3249" t="n">
        <v>21</v>
      </c>
      <c r="D3249" t="n">
        <v>25</v>
      </c>
      <c r="E3249" t="s">
        <v>143</v>
      </c>
      <c r="F3249" t="n">
        <v>3201</v>
      </c>
      <c r="G3249" t="s">
        <v>250</v>
      </c>
      <c r="H3249" t="s">
        <v>251</v>
      </c>
      <c r="I3249" t="n">
        <v>5</v>
      </c>
      <c r="J3249" t="n">
        <v>875</v>
      </c>
      <c r="K3249" t="s">
        <v>327</v>
      </c>
      <c r="L3249" t="n">
        <v>310</v>
      </c>
      <c r="M3249" t="n">
        <v>0.04</v>
      </c>
      <c r="N3249" t="n">
        <v>42.1</v>
      </c>
      <c r="O3249" t="s">
        <v>345</v>
      </c>
      <c r="P3249" t="n">
        <v>121</v>
      </c>
      <c r="Q3249" t="s">
        <v>251</v>
      </c>
      <c r="R3249" t="s">
        <v>255</v>
      </c>
      <c r="S3249" t="s">
        <v>251</v>
      </c>
      <c r="T3249" t="n">
        <v>5</v>
      </c>
    </row>
    <row r="3250" spans="1:20">
      <c r="A3250" s="1" t="n">
        <v>41060</v>
      </c>
      <c r="B3250" t="s">
        <v>345</v>
      </c>
      <c r="C3250" t="n">
        <v>22</v>
      </c>
      <c r="D3250" t="n">
        <v>25</v>
      </c>
      <c r="E3250" t="s">
        <v>143</v>
      </c>
      <c r="F3250" t="n">
        <v>3201</v>
      </c>
      <c r="G3250" t="s">
        <v>250</v>
      </c>
      <c r="H3250" t="s">
        <v>251</v>
      </c>
      <c r="I3250" t="n">
        <v>5</v>
      </c>
      <c r="J3250" t="n">
        <v>875</v>
      </c>
      <c r="K3250" t="s">
        <v>327</v>
      </c>
      <c r="L3250" t="n">
        <v>297</v>
      </c>
      <c r="M3250" t="n">
        <v>0.04</v>
      </c>
      <c r="N3250" t="n">
        <v>41.8</v>
      </c>
      <c r="O3250" t="s">
        <v>345</v>
      </c>
      <c r="P3250" t="n">
        <v>121</v>
      </c>
      <c r="Q3250" t="s">
        <v>251</v>
      </c>
      <c r="R3250" t="s">
        <v>255</v>
      </c>
      <c r="S3250" t="s">
        <v>251</v>
      </c>
      <c r="T3250" t="n">
        <v>5</v>
      </c>
    </row>
    <row r="3251" spans="1:20">
      <c r="A3251" s="1" t="n">
        <v>41060</v>
      </c>
      <c r="B3251" t="s">
        <v>345</v>
      </c>
      <c r="C3251" t="n">
        <v>23</v>
      </c>
      <c r="D3251" t="n">
        <v>25</v>
      </c>
      <c r="E3251" t="s">
        <v>143</v>
      </c>
      <c r="F3251" t="n">
        <v>3201</v>
      </c>
      <c r="G3251" t="s">
        <v>250</v>
      </c>
      <c r="H3251" t="s">
        <v>251</v>
      </c>
      <c r="I3251" t="n">
        <v>5</v>
      </c>
      <c r="J3251" t="n">
        <v>150</v>
      </c>
      <c r="K3251" t="s">
        <v>291</v>
      </c>
      <c r="L3251" t="n">
        <v>694</v>
      </c>
      <c r="M3251" t="n">
        <v>0.02</v>
      </c>
      <c r="N3251" t="n">
        <v>24.1</v>
      </c>
      <c r="O3251" t="s">
        <v>345</v>
      </c>
      <c r="P3251" t="n">
        <v>121</v>
      </c>
      <c r="Q3251" t="s">
        <v>251</v>
      </c>
      <c r="R3251" t="s">
        <v>255</v>
      </c>
      <c r="S3251" t="s">
        <v>251</v>
      </c>
      <c r="T3251" t="n">
        <v>5</v>
      </c>
    </row>
    <row r="3252" spans="1:20">
      <c r="A3252" s="1" t="n">
        <v>41060</v>
      </c>
      <c r="B3252" t="s">
        <v>345</v>
      </c>
      <c r="C3252" t="n">
        <v>24</v>
      </c>
      <c r="D3252" t="n">
        <v>25</v>
      </c>
      <c r="E3252" t="s">
        <v>143</v>
      </c>
      <c r="F3252" t="n">
        <v>3201</v>
      </c>
      <c r="G3252" t="s">
        <v>250</v>
      </c>
      <c r="H3252" t="s">
        <v>251</v>
      </c>
      <c r="I3252" t="n">
        <v>5</v>
      </c>
      <c r="J3252" t="n">
        <v>388</v>
      </c>
      <c r="K3252" t="s">
        <v>346</v>
      </c>
      <c r="L3252" t="n">
        <v>342</v>
      </c>
      <c r="M3252" t="n">
        <v>0.07000000000000001</v>
      </c>
      <c r="N3252" t="n">
        <v>35.5</v>
      </c>
      <c r="O3252" t="s">
        <v>345</v>
      </c>
      <c r="P3252" t="n">
        <v>121</v>
      </c>
      <c r="Q3252" t="s">
        <v>251</v>
      </c>
      <c r="R3252" t="s">
        <v>255</v>
      </c>
      <c r="S3252" t="s">
        <v>251</v>
      </c>
      <c r="T3252" t="n">
        <v>5</v>
      </c>
    </row>
    <row r="3253" spans="1:20">
      <c r="A3253" s="1" t="n">
        <v>41060</v>
      </c>
      <c r="B3253" t="s">
        <v>345</v>
      </c>
      <c r="C3253" t="n">
        <v>25</v>
      </c>
      <c r="D3253" t="n">
        <v>25</v>
      </c>
      <c r="E3253" t="s">
        <v>143</v>
      </c>
      <c r="F3253" t="n">
        <v>3201</v>
      </c>
      <c r="G3253" t="s">
        <v>250</v>
      </c>
      <c r="H3253" t="s">
        <v>251</v>
      </c>
      <c r="I3253" t="n">
        <v>5</v>
      </c>
      <c r="J3253" t="n">
        <v>945</v>
      </c>
      <c r="K3253" t="s">
        <v>304</v>
      </c>
      <c r="L3253" t="n">
        <v>289</v>
      </c>
      <c r="M3253" t="n">
        <v>0.08</v>
      </c>
      <c r="N3253" t="n">
        <v>34.5</v>
      </c>
      <c r="O3253" t="s">
        <v>345</v>
      </c>
      <c r="P3253" t="n">
        <v>121</v>
      </c>
      <c r="Q3253" t="s">
        <v>251</v>
      </c>
      <c r="R3253" t="s">
        <v>255</v>
      </c>
      <c r="S3253" t="s">
        <v>251</v>
      </c>
      <c r="T3253" t="n">
        <v>5</v>
      </c>
    </row>
    <row r="3254" spans="1:20">
      <c r="A3254" s="1" t="n">
        <v>41060</v>
      </c>
      <c r="B3254" t="s">
        <v>345</v>
      </c>
      <c r="C3254" t="n">
        <v>81</v>
      </c>
      <c r="D3254" t="n">
        <v>510</v>
      </c>
      <c r="E3254" t="s">
        <v>422</v>
      </c>
      <c r="F3254" t="n">
        <v>3201</v>
      </c>
      <c r="G3254" t="s">
        <v>250</v>
      </c>
      <c r="H3254" t="s">
        <v>251</v>
      </c>
      <c r="I3254" t="n">
        <v>5</v>
      </c>
      <c r="J3254" t="n">
        <v>260</v>
      </c>
      <c r="K3254" t="s">
        <v>272</v>
      </c>
      <c r="L3254" t="n">
        <v>10</v>
      </c>
      <c r="M3254" t="n">
        <v>1.43</v>
      </c>
      <c r="N3254" t="n">
        <v>0</v>
      </c>
      <c r="S3254" t="s">
        <v>405</v>
      </c>
      <c r="T3254" t="s">
        <v>405</v>
      </c>
    </row>
    <row r="3255" spans="1:20">
      <c r="A3255" s="1" t="n">
        <v>41060</v>
      </c>
      <c r="B3255" t="s">
        <v>345</v>
      </c>
      <c r="C3255" t="n">
        <v>82</v>
      </c>
      <c r="D3255" t="n">
        <v>510</v>
      </c>
      <c r="E3255" t="s">
        <v>422</v>
      </c>
      <c r="F3255" t="n">
        <v>3201</v>
      </c>
      <c r="G3255" t="s">
        <v>250</v>
      </c>
      <c r="H3255" t="s">
        <v>251</v>
      </c>
      <c r="I3255" t="n">
        <v>5</v>
      </c>
      <c r="J3255" t="n">
        <v>260</v>
      </c>
      <c r="K3255" t="s">
        <v>272</v>
      </c>
      <c r="L3255" t="n">
        <v>58</v>
      </c>
      <c r="M3255" t="n">
        <v>1.43</v>
      </c>
      <c r="N3255" t="n">
        <v>0</v>
      </c>
      <c r="S3255" t="s">
        <v>405</v>
      </c>
      <c r="T3255" t="s">
        <v>405</v>
      </c>
    </row>
    <row r="3256" spans="1:20">
      <c r="A3256" s="1" t="n">
        <v>41060</v>
      </c>
      <c r="B3256" t="s">
        <v>400</v>
      </c>
      <c r="C3256" t="n">
        <v>1</v>
      </c>
      <c r="D3256" t="n">
        <v>251</v>
      </c>
      <c r="E3256" t="s">
        <v>409</v>
      </c>
      <c r="F3256" t="n">
        <v>3202</v>
      </c>
      <c r="G3256" t="s">
        <v>297</v>
      </c>
      <c r="H3256" t="s">
        <v>251</v>
      </c>
      <c r="I3256" t="n">
        <v>5</v>
      </c>
      <c r="J3256" t="n">
        <v>887</v>
      </c>
      <c r="K3256" t="s">
        <v>294</v>
      </c>
      <c r="L3256" t="n">
        <v>19</v>
      </c>
      <c r="M3256" t="n">
        <v>0</v>
      </c>
      <c r="N3256" t="n">
        <v>0</v>
      </c>
      <c r="S3256" t="s">
        <v>405</v>
      </c>
      <c r="T3256" t="s">
        <v>405</v>
      </c>
    </row>
    <row r="3257" spans="1:20">
      <c r="A3257" s="1" t="n">
        <v>41060</v>
      </c>
      <c r="B3257" t="s">
        <v>400</v>
      </c>
      <c r="C3257" t="n">
        <v>2</v>
      </c>
      <c r="D3257" t="n">
        <v>251</v>
      </c>
      <c r="E3257" t="s">
        <v>409</v>
      </c>
      <c r="F3257" t="n">
        <v>3203</v>
      </c>
      <c r="G3257" t="s">
        <v>366</v>
      </c>
      <c r="H3257" t="s">
        <v>251</v>
      </c>
      <c r="I3257" t="n">
        <v>5</v>
      </c>
      <c r="J3257" t="n">
        <v>887</v>
      </c>
      <c r="K3257" t="s">
        <v>294</v>
      </c>
      <c r="L3257" t="n">
        <v>18</v>
      </c>
      <c r="M3257" t="n">
        <v>0</v>
      </c>
      <c r="N3257" t="n">
        <v>0</v>
      </c>
      <c r="S3257" t="s">
        <v>405</v>
      </c>
      <c r="T3257" t="s">
        <v>405</v>
      </c>
    </row>
    <row r="3258" spans="1:20">
      <c r="A3258" s="1" t="n">
        <v>41060</v>
      </c>
      <c r="B3258" t="s">
        <v>400</v>
      </c>
      <c r="C3258" t="n">
        <v>3</v>
      </c>
      <c r="D3258" t="n">
        <v>251</v>
      </c>
      <c r="E3258" t="s">
        <v>409</v>
      </c>
      <c r="F3258" t="n">
        <v>3204</v>
      </c>
      <c r="G3258" t="s">
        <v>367</v>
      </c>
      <c r="H3258" t="s">
        <v>251</v>
      </c>
      <c r="I3258" t="n">
        <v>5</v>
      </c>
      <c r="J3258" t="n">
        <v>887</v>
      </c>
      <c r="K3258" t="s">
        <v>294</v>
      </c>
      <c r="L3258" t="n">
        <v>18</v>
      </c>
      <c r="M3258" t="n">
        <v>0</v>
      </c>
      <c r="N3258" t="n">
        <v>0</v>
      </c>
      <c r="S3258" t="s">
        <v>405</v>
      </c>
      <c r="T3258" t="s">
        <v>405</v>
      </c>
    </row>
    <row r="3259" spans="1:20">
      <c r="A3259" s="1" t="n">
        <v>41060</v>
      </c>
      <c r="B3259" t="s">
        <v>400</v>
      </c>
      <c r="C3259" t="n">
        <v>4</v>
      </c>
      <c r="D3259" t="n">
        <v>251</v>
      </c>
      <c r="E3259" t="s">
        <v>409</v>
      </c>
      <c r="F3259" t="n">
        <v>3204</v>
      </c>
      <c r="G3259" t="s">
        <v>367</v>
      </c>
      <c r="H3259" t="s">
        <v>251</v>
      </c>
      <c r="I3259" t="n">
        <v>5</v>
      </c>
      <c r="J3259" t="n">
        <v>887</v>
      </c>
      <c r="K3259" t="s">
        <v>294</v>
      </c>
      <c r="L3259" t="n">
        <v>2</v>
      </c>
      <c r="M3259" t="n">
        <v>0</v>
      </c>
      <c r="N3259" t="n">
        <v>0</v>
      </c>
      <c r="S3259" t="s">
        <v>405</v>
      </c>
      <c r="T3259" t="s">
        <v>405</v>
      </c>
    </row>
    <row r="3260" spans="1:20">
      <c r="A3260" s="1" t="n">
        <v>41060</v>
      </c>
      <c r="B3260" t="s">
        <v>348</v>
      </c>
      <c r="C3260" t="n">
        <v>1</v>
      </c>
      <c r="D3260" t="n">
        <v>216</v>
      </c>
      <c r="E3260" t="s">
        <v>416</v>
      </c>
      <c r="F3260" t="n">
        <v>3201</v>
      </c>
      <c r="G3260" t="s">
        <v>250</v>
      </c>
      <c r="H3260" t="s">
        <v>251</v>
      </c>
      <c r="I3260" t="n">
        <v>5</v>
      </c>
      <c r="J3260" t="n">
        <v>515</v>
      </c>
      <c r="K3260" t="s">
        <v>361</v>
      </c>
      <c r="L3260" t="n">
        <v>310</v>
      </c>
      <c r="M3260" t="n">
        <v>0</v>
      </c>
      <c r="N3260" t="n">
        <v>0</v>
      </c>
      <c r="S3260" t="s">
        <v>405</v>
      </c>
      <c r="T3260" t="s">
        <v>405</v>
      </c>
    </row>
    <row r="3261" spans="1:20">
      <c r="A3261" s="1" t="n">
        <v>41060</v>
      </c>
      <c r="B3261" t="s">
        <v>395</v>
      </c>
      <c r="C3261" t="n">
        <v>15</v>
      </c>
      <c r="D3261" t="n">
        <v>25</v>
      </c>
      <c r="E3261" t="s">
        <v>143</v>
      </c>
      <c r="F3261" t="n">
        <v>3201</v>
      </c>
      <c r="G3261" t="s">
        <v>250</v>
      </c>
      <c r="H3261" t="s">
        <v>251</v>
      </c>
      <c r="I3261" t="n">
        <v>5</v>
      </c>
      <c r="J3261" t="n">
        <v>785</v>
      </c>
      <c r="K3261" t="s">
        <v>281</v>
      </c>
      <c r="L3261" t="n">
        <v>700</v>
      </c>
      <c r="M3261" t="n">
        <v>1.04</v>
      </c>
      <c r="N3261" t="n">
        <v>40.5</v>
      </c>
      <c r="O3261" t="s">
        <v>395</v>
      </c>
      <c r="P3261" t="n">
        <v>363</v>
      </c>
      <c r="Q3261" t="s">
        <v>411</v>
      </c>
      <c r="R3261" t="s">
        <v>255</v>
      </c>
      <c r="S3261" t="s">
        <v>251</v>
      </c>
      <c r="T3261" t="n">
        <v>5</v>
      </c>
    </row>
    <row r="3262" spans="1:20">
      <c r="A3262" s="1" t="n">
        <v>41060</v>
      </c>
      <c r="B3262" t="s">
        <v>395</v>
      </c>
      <c r="C3262" t="n">
        <v>17</v>
      </c>
      <c r="D3262" t="n">
        <v>25</v>
      </c>
      <c r="E3262" t="s">
        <v>143</v>
      </c>
      <c r="F3262" t="n">
        <v>3201</v>
      </c>
      <c r="G3262" t="s">
        <v>250</v>
      </c>
      <c r="H3262" t="s">
        <v>251</v>
      </c>
      <c r="I3262" t="n">
        <v>5</v>
      </c>
      <c r="J3262" t="n">
        <v>805</v>
      </c>
      <c r="K3262" t="s">
        <v>317</v>
      </c>
      <c r="L3262" t="n">
        <v>228</v>
      </c>
      <c r="M3262" t="n">
        <v>0.27</v>
      </c>
      <c r="N3262" t="n">
        <v>36.2</v>
      </c>
      <c r="O3262" t="s">
        <v>395</v>
      </c>
      <c r="P3262" t="n">
        <v>363</v>
      </c>
      <c r="Q3262" t="s">
        <v>411</v>
      </c>
      <c r="R3262" t="s">
        <v>255</v>
      </c>
      <c r="S3262" t="s">
        <v>251</v>
      </c>
      <c r="T3262" t="n">
        <v>5</v>
      </c>
    </row>
    <row r="3263" spans="1:20">
      <c r="A3263" s="1" t="n">
        <v>41060</v>
      </c>
      <c r="B3263" t="s">
        <v>395</v>
      </c>
      <c r="C3263" t="n">
        <v>19</v>
      </c>
      <c r="D3263" t="n">
        <v>216</v>
      </c>
      <c r="E3263" t="s">
        <v>416</v>
      </c>
      <c r="F3263" t="n">
        <v>3201</v>
      </c>
      <c r="G3263" t="s">
        <v>250</v>
      </c>
      <c r="H3263" t="s">
        <v>251</v>
      </c>
      <c r="I3263" t="n">
        <v>5</v>
      </c>
      <c r="J3263" t="n">
        <v>515</v>
      </c>
      <c r="K3263" t="s">
        <v>361</v>
      </c>
      <c r="L3263" t="n">
        <v>315</v>
      </c>
      <c r="M3263" t="n">
        <v>0</v>
      </c>
      <c r="N3263" t="n">
        <v>0</v>
      </c>
      <c r="S3263" t="s">
        <v>405</v>
      </c>
      <c r="T3263" t="s">
        <v>405</v>
      </c>
    </row>
    <row r="3264" spans="1:20">
      <c r="A3264" s="1" t="n">
        <v>41090</v>
      </c>
      <c r="B3264" t="s">
        <v>345</v>
      </c>
      <c r="C3264" t="n">
        <v>18</v>
      </c>
      <c r="D3264" t="n">
        <v>25</v>
      </c>
      <c r="E3264" t="s">
        <v>143</v>
      </c>
      <c r="F3264" t="n">
        <v>3201</v>
      </c>
      <c r="G3264" t="s">
        <v>250</v>
      </c>
      <c r="H3264" t="s">
        <v>251</v>
      </c>
      <c r="I3264" t="n">
        <v>5</v>
      </c>
      <c r="J3264" t="n">
        <v>875</v>
      </c>
      <c r="K3264" t="s">
        <v>327</v>
      </c>
      <c r="L3264" t="n">
        <v>290</v>
      </c>
      <c r="M3264" t="n">
        <v>0.04</v>
      </c>
      <c r="N3264" t="n">
        <v>41.5</v>
      </c>
      <c r="O3264" t="s">
        <v>345</v>
      </c>
      <c r="P3264" t="n">
        <v>121</v>
      </c>
      <c r="Q3264" t="s">
        <v>251</v>
      </c>
      <c r="R3264" t="s">
        <v>255</v>
      </c>
      <c r="S3264" t="s">
        <v>251</v>
      </c>
      <c r="T3264" t="n">
        <v>5</v>
      </c>
    </row>
    <row r="3265" spans="1:20">
      <c r="A3265" s="1" t="n">
        <v>41090</v>
      </c>
      <c r="B3265" t="s">
        <v>345</v>
      </c>
      <c r="C3265" t="n">
        <v>19</v>
      </c>
      <c r="D3265" t="n">
        <v>25</v>
      </c>
      <c r="E3265" t="s">
        <v>143</v>
      </c>
      <c r="F3265" t="n">
        <v>3201</v>
      </c>
      <c r="G3265" t="s">
        <v>250</v>
      </c>
      <c r="H3265" t="s">
        <v>251</v>
      </c>
      <c r="I3265" t="n">
        <v>5</v>
      </c>
      <c r="J3265" t="n">
        <v>875</v>
      </c>
      <c r="K3265" t="s">
        <v>327</v>
      </c>
      <c r="L3265" t="n">
        <v>299</v>
      </c>
      <c r="M3265" t="n">
        <v>0.04</v>
      </c>
      <c r="N3265" t="n">
        <v>41.7</v>
      </c>
      <c r="O3265" t="s">
        <v>345</v>
      </c>
      <c r="P3265" t="n">
        <v>121</v>
      </c>
      <c r="Q3265" t="s">
        <v>251</v>
      </c>
      <c r="R3265" t="s">
        <v>255</v>
      </c>
      <c r="S3265" t="s">
        <v>251</v>
      </c>
      <c r="T3265" t="n">
        <v>5</v>
      </c>
    </row>
    <row r="3266" spans="1:20">
      <c r="A3266" s="1" t="n">
        <v>41090</v>
      </c>
      <c r="B3266" t="s">
        <v>345</v>
      </c>
      <c r="C3266" t="n">
        <v>20</v>
      </c>
      <c r="D3266" t="n">
        <v>25</v>
      </c>
      <c r="E3266" t="s">
        <v>143</v>
      </c>
      <c r="F3266" t="n">
        <v>3201</v>
      </c>
      <c r="G3266" t="s">
        <v>250</v>
      </c>
      <c r="H3266" t="s">
        <v>251</v>
      </c>
      <c r="I3266" t="n">
        <v>5</v>
      </c>
      <c r="J3266" t="n">
        <v>280</v>
      </c>
      <c r="K3266" t="s">
        <v>273</v>
      </c>
      <c r="L3266" t="n">
        <v>251</v>
      </c>
      <c r="M3266" t="n">
        <v>0.28</v>
      </c>
      <c r="N3266" t="n">
        <v>16.2</v>
      </c>
      <c r="O3266" t="s">
        <v>345</v>
      </c>
      <c r="P3266" t="n">
        <v>121</v>
      </c>
      <c r="Q3266" t="s">
        <v>251</v>
      </c>
      <c r="R3266" t="s">
        <v>255</v>
      </c>
      <c r="S3266" t="s">
        <v>251</v>
      </c>
      <c r="T3266" t="n">
        <v>5</v>
      </c>
    </row>
    <row r="3267" spans="1:20">
      <c r="A3267" s="1" t="n">
        <v>41090</v>
      </c>
      <c r="B3267" t="s">
        <v>345</v>
      </c>
      <c r="C3267" t="n">
        <v>21</v>
      </c>
      <c r="D3267" t="n">
        <v>25</v>
      </c>
      <c r="E3267" t="s">
        <v>143</v>
      </c>
      <c r="F3267" t="n">
        <v>3201</v>
      </c>
      <c r="G3267" t="s">
        <v>250</v>
      </c>
      <c r="H3267" t="s">
        <v>251</v>
      </c>
      <c r="I3267" t="n">
        <v>5</v>
      </c>
      <c r="J3267" t="n">
        <v>458</v>
      </c>
      <c r="K3267" t="s">
        <v>252</v>
      </c>
      <c r="L3267" t="n">
        <v>294</v>
      </c>
      <c r="M3267" t="n">
        <v>0.04</v>
      </c>
      <c r="N3267" t="n">
        <v>37</v>
      </c>
      <c r="O3267" t="s">
        <v>345</v>
      </c>
      <c r="P3267" t="n">
        <v>121</v>
      </c>
      <c r="Q3267" t="s">
        <v>251</v>
      </c>
      <c r="R3267" t="s">
        <v>255</v>
      </c>
      <c r="S3267" t="s">
        <v>251</v>
      </c>
      <c r="T3267" t="n">
        <v>5</v>
      </c>
    </row>
    <row r="3268" spans="1:20">
      <c r="A3268" s="1" t="n">
        <v>41090</v>
      </c>
      <c r="B3268" t="s">
        <v>345</v>
      </c>
      <c r="C3268" t="n">
        <v>22</v>
      </c>
      <c r="D3268" t="n">
        <v>25</v>
      </c>
      <c r="E3268" t="s">
        <v>143</v>
      </c>
      <c r="F3268" t="n">
        <v>3201</v>
      </c>
      <c r="G3268" t="s">
        <v>250</v>
      </c>
      <c r="H3268" t="s">
        <v>251</v>
      </c>
      <c r="I3268" t="n">
        <v>5</v>
      </c>
      <c r="J3268" t="n">
        <v>388</v>
      </c>
      <c r="K3268" t="s">
        <v>346</v>
      </c>
      <c r="L3268" t="n">
        <v>343</v>
      </c>
      <c r="M3268" t="n">
        <v>0.08</v>
      </c>
      <c r="N3268" t="n">
        <v>35.6</v>
      </c>
      <c r="O3268" t="s">
        <v>345</v>
      </c>
      <c r="P3268" t="n">
        <v>121</v>
      </c>
      <c r="Q3268" t="s">
        <v>251</v>
      </c>
      <c r="R3268" t="s">
        <v>255</v>
      </c>
      <c r="S3268" t="s">
        <v>251</v>
      </c>
      <c r="T3268" t="n">
        <v>5</v>
      </c>
    </row>
    <row r="3269" spans="1:20">
      <c r="A3269" s="1" t="n">
        <v>41090</v>
      </c>
      <c r="B3269" t="s">
        <v>400</v>
      </c>
      <c r="C3269" t="n">
        <v>1</v>
      </c>
      <c r="D3269" t="n">
        <v>251</v>
      </c>
      <c r="E3269" t="s">
        <v>409</v>
      </c>
      <c r="F3269" t="n">
        <v>3202</v>
      </c>
      <c r="G3269" t="s">
        <v>297</v>
      </c>
      <c r="H3269" t="s">
        <v>251</v>
      </c>
      <c r="I3269" t="n">
        <v>5</v>
      </c>
      <c r="J3269" t="n">
        <v>320</v>
      </c>
      <c r="K3269" t="s">
        <v>412</v>
      </c>
      <c r="L3269" t="n">
        <v>20</v>
      </c>
      <c r="M3269" t="n">
        <v>0</v>
      </c>
      <c r="N3269" t="n">
        <v>0</v>
      </c>
      <c r="S3269" t="s">
        <v>405</v>
      </c>
      <c r="T3269" t="s">
        <v>405</v>
      </c>
    </row>
    <row r="3270" spans="1:20">
      <c r="A3270" s="1" t="n">
        <v>41090</v>
      </c>
      <c r="B3270" t="s">
        <v>400</v>
      </c>
      <c r="C3270" t="n">
        <v>2</v>
      </c>
      <c r="D3270" t="n">
        <v>251</v>
      </c>
      <c r="E3270" t="s">
        <v>409</v>
      </c>
      <c r="F3270" t="n">
        <v>3203</v>
      </c>
      <c r="G3270" t="s">
        <v>366</v>
      </c>
      <c r="H3270" t="s">
        <v>251</v>
      </c>
      <c r="I3270" t="n">
        <v>5</v>
      </c>
      <c r="J3270" t="n">
        <v>320</v>
      </c>
      <c r="K3270" t="s">
        <v>412</v>
      </c>
      <c r="L3270" t="n">
        <v>18</v>
      </c>
      <c r="M3270" t="n">
        <v>0</v>
      </c>
      <c r="N3270" t="n">
        <v>0</v>
      </c>
      <c r="S3270" t="s">
        <v>405</v>
      </c>
      <c r="T3270" t="s">
        <v>405</v>
      </c>
    </row>
    <row r="3271" spans="1:20">
      <c r="A3271" s="1" t="n">
        <v>41090</v>
      </c>
      <c r="B3271" t="s">
        <v>400</v>
      </c>
      <c r="C3271" t="n">
        <v>3</v>
      </c>
      <c r="D3271" t="n">
        <v>251</v>
      </c>
      <c r="E3271" t="s">
        <v>409</v>
      </c>
      <c r="F3271" t="n">
        <v>3204</v>
      </c>
      <c r="G3271" t="s">
        <v>367</v>
      </c>
      <c r="H3271" t="s">
        <v>251</v>
      </c>
      <c r="I3271" t="n">
        <v>5</v>
      </c>
      <c r="J3271" t="n">
        <v>320</v>
      </c>
      <c r="K3271" t="s">
        <v>412</v>
      </c>
      <c r="L3271" t="n">
        <v>12</v>
      </c>
      <c r="M3271" t="n">
        <v>0</v>
      </c>
      <c r="N3271" t="n">
        <v>0</v>
      </c>
      <c r="S3271" t="s">
        <v>405</v>
      </c>
      <c r="T3271" t="s">
        <v>405</v>
      </c>
    </row>
    <row r="3272" spans="1:20">
      <c r="A3272" s="1" t="n">
        <v>41090</v>
      </c>
      <c r="B3272" t="s">
        <v>400</v>
      </c>
      <c r="C3272" t="n">
        <v>4</v>
      </c>
      <c r="D3272" t="n">
        <v>251</v>
      </c>
      <c r="E3272" t="s">
        <v>409</v>
      </c>
      <c r="F3272" t="n">
        <v>3204</v>
      </c>
      <c r="G3272" t="s">
        <v>367</v>
      </c>
      <c r="H3272" t="s">
        <v>251</v>
      </c>
      <c r="I3272" t="n">
        <v>5</v>
      </c>
      <c r="J3272" t="n">
        <v>320</v>
      </c>
      <c r="K3272" t="s">
        <v>412</v>
      </c>
      <c r="L3272" t="n">
        <v>5</v>
      </c>
      <c r="M3272" t="n">
        <v>0</v>
      </c>
      <c r="N3272" t="n">
        <v>0</v>
      </c>
      <c r="S3272" t="s">
        <v>405</v>
      </c>
      <c r="T3272" t="s">
        <v>405</v>
      </c>
    </row>
    <row r="3273" spans="1:20">
      <c r="A3273" s="1" t="n">
        <v>41090</v>
      </c>
      <c r="B3273" t="s">
        <v>406</v>
      </c>
      <c r="C3273" t="n">
        <v>1</v>
      </c>
      <c r="D3273" t="n">
        <v>931</v>
      </c>
      <c r="E3273" t="s">
        <v>407</v>
      </c>
      <c r="F3273" t="n">
        <v>3201</v>
      </c>
      <c r="G3273" t="s">
        <v>250</v>
      </c>
      <c r="H3273" t="s">
        <v>251</v>
      </c>
      <c r="I3273" t="n">
        <v>5</v>
      </c>
      <c r="J3273" t="n">
        <v>940</v>
      </c>
      <c r="K3273" t="s">
        <v>257</v>
      </c>
      <c r="L3273" t="n">
        <v>32</v>
      </c>
      <c r="M3273" t="n">
        <v>0</v>
      </c>
      <c r="N3273" t="n">
        <v>0</v>
      </c>
      <c r="S3273" t="s">
        <v>405</v>
      </c>
      <c r="T3273" t="s">
        <v>405</v>
      </c>
    </row>
    <row r="3274" spans="1:20">
      <c r="A3274" s="1" t="n">
        <v>41090</v>
      </c>
      <c r="B3274" t="s">
        <v>395</v>
      </c>
      <c r="C3274" t="n">
        <v>15</v>
      </c>
      <c r="D3274" t="n">
        <v>25</v>
      </c>
      <c r="E3274" t="s">
        <v>143</v>
      </c>
      <c r="F3274" t="n">
        <v>3201</v>
      </c>
      <c r="G3274" t="s">
        <v>250</v>
      </c>
      <c r="H3274" t="s">
        <v>251</v>
      </c>
      <c r="I3274" t="n">
        <v>5</v>
      </c>
      <c r="J3274" t="n">
        <v>785</v>
      </c>
      <c r="K3274" t="s">
        <v>281</v>
      </c>
      <c r="L3274" t="n">
        <v>530</v>
      </c>
      <c r="M3274" t="n">
        <v>1</v>
      </c>
      <c r="N3274" t="n">
        <v>39.9</v>
      </c>
      <c r="O3274" t="s">
        <v>395</v>
      </c>
      <c r="P3274" t="n">
        <v>363</v>
      </c>
      <c r="Q3274" t="s">
        <v>411</v>
      </c>
      <c r="R3274" t="s">
        <v>255</v>
      </c>
      <c r="S3274" t="s">
        <v>251</v>
      </c>
      <c r="T3274" t="n">
        <v>5</v>
      </c>
    </row>
    <row r="3275" spans="1:20">
      <c r="A3275" s="1" t="n">
        <v>41090</v>
      </c>
      <c r="B3275" t="s">
        <v>395</v>
      </c>
      <c r="C3275" t="n">
        <v>17</v>
      </c>
      <c r="D3275" t="n">
        <v>25</v>
      </c>
      <c r="E3275" t="s">
        <v>143</v>
      </c>
      <c r="F3275" t="n">
        <v>3201</v>
      </c>
      <c r="G3275" t="s">
        <v>250</v>
      </c>
      <c r="H3275" t="s">
        <v>251</v>
      </c>
      <c r="I3275" t="n">
        <v>5</v>
      </c>
      <c r="J3275" t="n">
        <v>805</v>
      </c>
      <c r="K3275" t="s">
        <v>317</v>
      </c>
      <c r="L3275" t="n">
        <v>948</v>
      </c>
      <c r="M3275" t="n">
        <v>0.29</v>
      </c>
      <c r="N3275" t="n">
        <v>35.8</v>
      </c>
      <c r="O3275" t="s">
        <v>395</v>
      </c>
      <c r="P3275" t="n">
        <v>363</v>
      </c>
      <c r="Q3275" t="s">
        <v>411</v>
      </c>
      <c r="R3275" t="s">
        <v>255</v>
      </c>
      <c r="S3275" t="s">
        <v>251</v>
      </c>
      <c r="T3275" t="n">
        <v>5</v>
      </c>
    </row>
    <row r="3276" spans="1:20">
      <c r="A3276" s="1" t="n">
        <v>41090</v>
      </c>
      <c r="B3276" t="s">
        <v>395</v>
      </c>
      <c r="C3276" t="n">
        <v>18</v>
      </c>
      <c r="D3276" t="n">
        <v>25</v>
      </c>
      <c r="E3276" t="s">
        <v>143</v>
      </c>
      <c r="F3276" t="n">
        <v>3201</v>
      </c>
      <c r="G3276" t="s">
        <v>250</v>
      </c>
      <c r="H3276" t="s">
        <v>251</v>
      </c>
      <c r="I3276" t="n">
        <v>5</v>
      </c>
      <c r="J3276" t="n">
        <v>785</v>
      </c>
      <c r="K3276" t="s">
        <v>281</v>
      </c>
      <c r="L3276" t="n">
        <v>115</v>
      </c>
      <c r="M3276" t="n">
        <v>2.8</v>
      </c>
      <c r="N3276" t="n">
        <v>27.9</v>
      </c>
      <c r="O3276" t="s">
        <v>395</v>
      </c>
      <c r="P3276" t="n">
        <v>363</v>
      </c>
      <c r="Q3276" t="s">
        <v>411</v>
      </c>
      <c r="R3276" t="s">
        <v>255</v>
      </c>
      <c r="S3276" t="s">
        <v>251</v>
      </c>
      <c r="T3276" t="n">
        <v>5</v>
      </c>
    </row>
    <row r="3277" spans="1:20">
      <c r="A3277" s="1" t="n">
        <v>41121</v>
      </c>
      <c r="B3277" t="s">
        <v>345</v>
      </c>
      <c r="C3277" t="n">
        <v>28</v>
      </c>
      <c r="D3277" t="n">
        <v>25</v>
      </c>
      <c r="E3277" t="s">
        <v>143</v>
      </c>
      <c r="F3277" t="n">
        <v>3201</v>
      </c>
      <c r="G3277" t="s">
        <v>250</v>
      </c>
      <c r="H3277" t="s">
        <v>251</v>
      </c>
      <c r="I3277" t="n">
        <v>5</v>
      </c>
      <c r="J3277" t="n">
        <v>875</v>
      </c>
      <c r="K3277" t="s">
        <v>327</v>
      </c>
      <c r="L3277" t="n">
        <v>301</v>
      </c>
      <c r="M3277" t="n">
        <v>0.04</v>
      </c>
      <c r="N3277" t="n">
        <v>41.7</v>
      </c>
      <c r="O3277" t="s">
        <v>345</v>
      </c>
      <c r="P3277" t="n">
        <v>121</v>
      </c>
      <c r="Q3277" t="s">
        <v>251</v>
      </c>
      <c r="R3277" t="s">
        <v>255</v>
      </c>
      <c r="S3277" t="s">
        <v>251</v>
      </c>
      <c r="T3277" t="n">
        <v>5</v>
      </c>
    </row>
    <row r="3278" spans="1:20">
      <c r="A3278" s="1" t="n">
        <v>41121</v>
      </c>
      <c r="B3278" t="s">
        <v>345</v>
      </c>
      <c r="C3278" t="n">
        <v>29</v>
      </c>
      <c r="D3278" t="n">
        <v>25</v>
      </c>
      <c r="E3278" t="s">
        <v>143</v>
      </c>
      <c r="F3278" t="n">
        <v>3201</v>
      </c>
      <c r="G3278" t="s">
        <v>250</v>
      </c>
      <c r="H3278" t="s">
        <v>251</v>
      </c>
      <c r="I3278" t="n">
        <v>5</v>
      </c>
      <c r="J3278" t="n">
        <v>150</v>
      </c>
      <c r="K3278" t="s">
        <v>291</v>
      </c>
      <c r="L3278" t="n">
        <v>650</v>
      </c>
      <c r="M3278" t="n">
        <v>0.19</v>
      </c>
      <c r="N3278" t="n">
        <v>24.1</v>
      </c>
      <c r="O3278" t="s">
        <v>345</v>
      </c>
      <c r="P3278" t="n">
        <v>121</v>
      </c>
      <c r="Q3278" t="s">
        <v>251</v>
      </c>
      <c r="R3278" t="s">
        <v>255</v>
      </c>
      <c r="S3278" t="s">
        <v>251</v>
      </c>
      <c r="T3278" t="n">
        <v>5</v>
      </c>
    </row>
    <row r="3279" spans="1:20">
      <c r="A3279" s="1" t="n">
        <v>41121</v>
      </c>
      <c r="B3279" t="s">
        <v>345</v>
      </c>
      <c r="C3279" t="n">
        <v>30</v>
      </c>
      <c r="D3279" t="n">
        <v>25</v>
      </c>
      <c r="E3279" t="s">
        <v>143</v>
      </c>
      <c r="F3279" t="n">
        <v>3201</v>
      </c>
      <c r="G3279" t="s">
        <v>250</v>
      </c>
      <c r="H3279" t="s">
        <v>251</v>
      </c>
      <c r="I3279" t="n">
        <v>5</v>
      </c>
      <c r="J3279" t="n">
        <v>388</v>
      </c>
      <c r="K3279" t="s">
        <v>346</v>
      </c>
      <c r="L3279" t="n">
        <v>366</v>
      </c>
      <c r="M3279" t="n">
        <v>0.6</v>
      </c>
      <c r="N3279" t="n">
        <v>35.2</v>
      </c>
      <c r="O3279" t="s">
        <v>345</v>
      </c>
      <c r="P3279" t="n">
        <v>121</v>
      </c>
      <c r="Q3279" t="s">
        <v>251</v>
      </c>
      <c r="R3279" t="s">
        <v>255</v>
      </c>
      <c r="S3279" t="s">
        <v>251</v>
      </c>
      <c r="T3279" t="n">
        <v>5</v>
      </c>
    </row>
    <row r="3280" spans="1:20">
      <c r="A3280" s="1" t="n">
        <v>41121</v>
      </c>
      <c r="B3280" t="s">
        <v>400</v>
      </c>
      <c r="C3280" t="n">
        <v>1</v>
      </c>
      <c r="D3280" t="n">
        <v>251</v>
      </c>
      <c r="E3280" t="s">
        <v>409</v>
      </c>
      <c r="F3280" t="n">
        <v>3202</v>
      </c>
      <c r="G3280" t="s">
        <v>297</v>
      </c>
      <c r="H3280" t="s">
        <v>251</v>
      </c>
      <c r="I3280" t="n">
        <v>5</v>
      </c>
      <c r="J3280" t="n">
        <v>887</v>
      </c>
      <c r="K3280" t="s">
        <v>294</v>
      </c>
      <c r="L3280" t="n">
        <v>21</v>
      </c>
      <c r="M3280" t="n">
        <v>0</v>
      </c>
      <c r="N3280" t="n">
        <v>0</v>
      </c>
      <c r="S3280" t="s">
        <v>405</v>
      </c>
      <c r="T3280" t="s">
        <v>405</v>
      </c>
    </row>
    <row r="3281" spans="1:20">
      <c r="A3281" s="1" t="n">
        <v>41121</v>
      </c>
      <c r="B3281" t="s">
        <v>400</v>
      </c>
      <c r="C3281" t="n">
        <v>2</v>
      </c>
      <c r="D3281" t="n">
        <v>251</v>
      </c>
      <c r="E3281" t="s">
        <v>409</v>
      </c>
      <c r="F3281" t="n">
        <v>3203</v>
      </c>
      <c r="G3281" t="s">
        <v>366</v>
      </c>
      <c r="H3281" t="s">
        <v>251</v>
      </c>
      <c r="I3281" t="n">
        <v>5</v>
      </c>
      <c r="J3281" t="n">
        <v>887</v>
      </c>
      <c r="K3281" t="s">
        <v>294</v>
      </c>
      <c r="L3281" t="n">
        <v>16</v>
      </c>
      <c r="M3281" t="n">
        <v>0</v>
      </c>
      <c r="N3281" t="n">
        <v>0</v>
      </c>
      <c r="S3281" t="s">
        <v>405</v>
      </c>
      <c r="T3281" t="s">
        <v>405</v>
      </c>
    </row>
    <row r="3282" spans="1:20">
      <c r="A3282" s="1" t="n">
        <v>41121</v>
      </c>
      <c r="B3282" t="s">
        <v>348</v>
      </c>
      <c r="C3282" t="n">
        <v>1</v>
      </c>
      <c r="D3282" t="n">
        <v>216</v>
      </c>
      <c r="E3282" t="s">
        <v>416</v>
      </c>
      <c r="F3282" t="n">
        <v>3201</v>
      </c>
      <c r="G3282" t="s">
        <v>250</v>
      </c>
      <c r="H3282" t="s">
        <v>251</v>
      </c>
      <c r="I3282" t="n">
        <v>5</v>
      </c>
      <c r="J3282" t="n">
        <v>515</v>
      </c>
      <c r="K3282" t="s">
        <v>361</v>
      </c>
      <c r="L3282" t="n">
        <v>315</v>
      </c>
      <c r="M3282" t="n">
        <v>0</v>
      </c>
      <c r="N3282" t="n">
        <v>0</v>
      </c>
      <c r="S3282" t="s">
        <v>405</v>
      </c>
      <c r="T3282" t="s">
        <v>405</v>
      </c>
    </row>
    <row r="3283" spans="1:20">
      <c r="A3283" s="1" t="n">
        <v>41121</v>
      </c>
      <c r="B3283" t="s">
        <v>395</v>
      </c>
      <c r="C3283" t="n">
        <v>18</v>
      </c>
      <c r="D3283" t="n">
        <v>25</v>
      </c>
      <c r="E3283" t="s">
        <v>143</v>
      </c>
      <c r="F3283" t="n">
        <v>3201</v>
      </c>
      <c r="G3283" t="s">
        <v>250</v>
      </c>
      <c r="H3283" t="s">
        <v>251</v>
      </c>
      <c r="I3283" t="n">
        <v>5</v>
      </c>
      <c r="J3283" t="n">
        <v>785</v>
      </c>
      <c r="K3283" t="s">
        <v>281</v>
      </c>
      <c r="L3283" t="n">
        <v>600</v>
      </c>
      <c r="M3283" t="n">
        <v>0.96</v>
      </c>
      <c r="N3283" t="n">
        <v>39.8</v>
      </c>
      <c r="O3283" t="s">
        <v>395</v>
      </c>
      <c r="P3283" t="n">
        <v>363</v>
      </c>
      <c r="Q3283" t="s">
        <v>411</v>
      </c>
      <c r="R3283" t="s">
        <v>255</v>
      </c>
      <c r="S3283" t="s">
        <v>251</v>
      </c>
      <c r="T3283" t="n">
        <v>5</v>
      </c>
    </row>
    <row r="3284" spans="1:20">
      <c r="A3284" s="1" t="n">
        <v>41121</v>
      </c>
      <c r="B3284" t="s">
        <v>395</v>
      </c>
      <c r="C3284" t="n">
        <v>19</v>
      </c>
      <c r="D3284" t="n">
        <v>25</v>
      </c>
      <c r="E3284" t="s">
        <v>143</v>
      </c>
      <c r="F3284" t="n">
        <v>3201</v>
      </c>
      <c r="G3284" t="s">
        <v>250</v>
      </c>
      <c r="H3284" t="s">
        <v>251</v>
      </c>
      <c r="I3284" t="n">
        <v>5</v>
      </c>
      <c r="J3284" t="n">
        <v>805</v>
      </c>
      <c r="K3284" t="s">
        <v>317</v>
      </c>
      <c r="L3284" t="n">
        <v>717</v>
      </c>
      <c r="M3284" t="n">
        <v>0.28</v>
      </c>
      <c r="N3284" t="n">
        <v>35.9</v>
      </c>
      <c r="O3284" t="s">
        <v>395</v>
      </c>
      <c r="P3284" t="n">
        <v>363</v>
      </c>
      <c r="Q3284" t="s">
        <v>411</v>
      </c>
      <c r="R3284" t="s">
        <v>255</v>
      </c>
      <c r="S3284" t="s">
        <v>251</v>
      </c>
      <c r="T3284" t="n">
        <v>5</v>
      </c>
    </row>
    <row r="3285" spans="1:20">
      <c r="A3285" s="1" t="n">
        <v>41121</v>
      </c>
      <c r="B3285" t="s">
        <v>395</v>
      </c>
      <c r="C3285" t="n">
        <v>23</v>
      </c>
      <c r="D3285" t="n">
        <v>25</v>
      </c>
      <c r="E3285" t="s">
        <v>143</v>
      </c>
      <c r="F3285" t="n">
        <v>3201</v>
      </c>
      <c r="G3285" t="s">
        <v>250</v>
      </c>
      <c r="H3285" t="s">
        <v>251</v>
      </c>
      <c r="I3285" t="n">
        <v>5</v>
      </c>
      <c r="J3285" t="n">
        <v>550</v>
      </c>
      <c r="K3285" t="s">
        <v>369</v>
      </c>
      <c r="L3285" t="n">
        <v>986</v>
      </c>
      <c r="M3285" t="n">
        <v>0.16</v>
      </c>
      <c r="N3285" t="n">
        <v>36</v>
      </c>
      <c r="O3285" t="s">
        <v>395</v>
      </c>
      <c r="P3285" t="n">
        <v>363</v>
      </c>
      <c r="Q3285" t="s">
        <v>411</v>
      </c>
      <c r="R3285" t="s">
        <v>255</v>
      </c>
      <c r="S3285" t="s">
        <v>251</v>
      </c>
      <c r="T3285" t="n">
        <v>5</v>
      </c>
    </row>
    <row r="3286" spans="1:20">
      <c r="A3286" s="1" t="n">
        <v>41152</v>
      </c>
      <c r="B3286" t="s">
        <v>345</v>
      </c>
      <c r="C3286" t="n">
        <v>28</v>
      </c>
      <c r="D3286" t="n">
        <v>25</v>
      </c>
      <c r="E3286" t="s">
        <v>143</v>
      </c>
      <c r="F3286" t="n">
        <v>3201</v>
      </c>
      <c r="G3286" t="s">
        <v>250</v>
      </c>
      <c r="H3286" t="s">
        <v>251</v>
      </c>
      <c r="I3286" t="n">
        <v>5</v>
      </c>
      <c r="J3286" t="n">
        <v>875</v>
      </c>
      <c r="K3286" t="s">
        <v>327</v>
      </c>
      <c r="L3286" t="n">
        <v>320</v>
      </c>
      <c r="M3286" t="n">
        <v>0.04</v>
      </c>
      <c r="N3286" t="n">
        <v>41.7</v>
      </c>
      <c r="O3286" t="s">
        <v>345</v>
      </c>
      <c r="P3286" t="n">
        <v>121</v>
      </c>
      <c r="Q3286" t="s">
        <v>251</v>
      </c>
      <c r="R3286" t="s">
        <v>255</v>
      </c>
      <c r="S3286" t="s">
        <v>251</v>
      </c>
      <c r="T3286" t="n">
        <v>5</v>
      </c>
    </row>
    <row r="3287" spans="1:20">
      <c r="A3287" s="1" t="n">
        <v>41152</v>
      </c>
      <c r="B3287" t="s">
        <v>345</v>
      </c>
      <c r="C3287" t="n">
        <v>29</v>
      </c>
      <c r="D3287" t="n">
        <v>25</v>
      </c>
      <c r="E3287" t="s">
        <v>143</v>
      </c>
      <c r="F3287" t="n">
        <v>3201</v>
      </c>
      <c r="G3287" t="s">
        <v>250</v>
      </c>
      <c r="H3287" t="s">
        <v>251</v>
      </c>
      <c r="I3287" t="n">
        <v>5</v>
      </c>
      <c r="J3287" t="n">
        <v>550</v>
      </c>
      <c r="K3287" t="s">
        <v>369</v>
      </c>
      <c r="L3287" t="n">
        <v>187</v>
      </c>
      <c r="M3287" t="n">
        <v>0.02</v>
      </c>
      <c r="N3287" t="n">
        <v>42.7</v>
      </c>
      <c r="O3287" t="s">
        <v>345</v>
      </c>
      <c r="P3287" t="n">
        <v>121</v>
      </c>
      <c r="Q3287" t="s">
        <v>251</v>
      </c>
      <c r="R3287" t="s">
        <v>255</v>
      </c>
      <c r="S3287" t="s">
        <v>251</v>
      </c>
      <c r="T3287" t="n">
        <v>5</v>
      </c>
    </row>
    <row r="3288" spans="1:20">
      <c r="A3288" s="1" t="n">
        <v>41152</v>
      </c>
      <c r="B3288" t="s">
        <v>345</v>
      </c>
      <c r="C3288" t="n">
        <v>30</v>
      </c>
      <c r="D3288" t="n">
        <v>25</v>
      </c>
      <c r="E3288" t="s">
        <v>143</v>
      </c>
      <c r="F3288" t="n">
        <v>3201</v>
      </c>
      <c r="G3288" t="s">
        <v>250</v>
      </c>
      <c r="H3288" t="s">
        <v>251</v>
      </c>
      <c r="I3288" t="n">
        <v>5</v>
      </c>
      <c r="J3288" t="n">
        <v>550</v>
      </c>
      <c r="K3288" t="s">
        <v>369</v>
      </c>
      <c r="L3288" t="n">
        <v>134</v>
      </c>
      <c r="M3288" t="n">
        <v>0.02</v>
      </c>
      <c r="N3288" t="n">
        <v>42.7</v>
      </c>
      <c r="O3288" t="s">
        <v>345</v>
      </c>
      <c r="P3288" t="n">
        <v>121</v>
      </c>
      <c r="Q3288" t="s">
        <v>251</v>
      </c>
      <c r="R3288" t="s">
        <v>255</v>
      </c>
      <c r="S3288" t="s">
        <v>251</v>
      </c>
      <c r="T3288" t="n">
        <v>5</v>
      </c>
    </row>
    <row r="3289" spans="1:20">
      <c r="A3289" s="1" t="n">
        <v>41152</v>
      </c>
      <c r="B3289" t="s">
        <v>345</v>
      </c>
      <c r="C3289" t="n">
        <v>31</v>
      </c>
      <c r="D3289" t="n">
        <v>25</v>
      </c>
      <c r="E3289" t="s">
        <v>143</v>
      </c>
      <c r="F3289" t="n">
        <v>3201</v>
      </c>
      <c r="G3289" t="s">
        <v>250</v>
      </c>
      <c r="H3289" t="s">
        <v>251</v>
      </c>
      <c r="I3289" t="n">
        <v>5</v>
      </c>
      <c r="J3289" t="n">
        <v>150</v>
      </c>
      <c r="K3289" t="s">
        <v>291</v>
      </c>
      <c r="L3289" t="n">
        <v>338</v>
      </c>
      <c r="M3289" t="n">
        <v>0.19</v>
      </c>
      <c r="N3289" t="n">
        <v>24.1</v>
      </c>
      <c r="O3289" t="s">
        <v>345</v>
      </c>
      <c r="P3289" t="n">
        <v>121</v>
      </c>
      <c r="Q3289" t="s">
        <v>251</v>
      </c>
      <c r="R3289" t="s">
        <v>255</v>
      </c>
      <c r="S3289" t="s">
        <v>251</v>
      </c>
      <c r="T3289" t="n">
        <v>5</v>
      </c>
    </row>
    <row r="3290" spans="1:20">
      <c r="A3290" s="1" t="n">
        <v>41152</v>
      </c>
      <c r="B3290" t="s">
        <v>345</v>
      </c>
      <c r="C3290" t="n">
        <v>32</v>
      </c>
      <c r="D3290" t="n">
        <v>25</v>
      </c>
      <c r="E3290" t="s">
        <v>143</v>
      </c>
      <c r="F3290" t="n">
        <v>3201</v>
      </c>
      <c r="G3290" t="s">
        <v>250</v>
      </c>
      <c r="H3290" t="s">
        <v>251</v>
      </c>
      <c r="I3290" t="n">
        <v>5</v>
      </c>
      <c r="J3290" t="n">
        <v>280</v>
      </c>
      <c r="K3290" t="s">
        <v>273</v>
      </c>
      <c r="L3290" t="n">
        <v>207</v>
      </c>
      <c r="M3290" t="n">
        <v>0.28</v>
      </c>
      <c r="N3290" t="n">
        <v>16.2</v>
      </c>
      <c r="O3290" t="s">
        <v>345</v>
      </c>
      <c r="P3290" t="n">
        <v>121</v>
      </c>
      <c r="Q3290" t="s">
        <v>251</v>
      </c>
      <c r="R3290" t="s">
        <v>255</v>
      </c>
      <c r="S3290" t="s">
        <v>251</v>
      </c>
      <c r="T3290" t="n">
        <v>5</v>
      </c>
    </row>
    <row r="3291" spans="1:20">
      <c r="A3291" s="1" t="n">
        <v>41152</v>
      </c>
      <c r="B3291" t="s">
        <v>345</v>
      </c>
      <c r="C3291" t="n">
        <v>33</v>
      </c>
      <c r="D3291" t="n">
        <v>25</v>
      </c>
      <c r="E3291" t="s">
        <v>143</v>
      </c>
      <c r="F3291" t="n">
        <v>3201</v>
      </c>
      <c r="G3291" t="s">
        <v>250</v>
      </c>
      <c r="H3291" t="s">
        <v>251</v>
      </c>
      <c r="I3291" t="n">
        <v>5</v>
      </c>
      <c r="J3291" t="n">
        <v>945</v>
      </c>
      <c r="K3291" t="s">
        <v>304</v>
      </c>
      <c r="L3291" t="n">
        <v>352</v>
      </c>
      <c r="M3291" t="n">
        <v>0.08</v>
      </c>
      <c r="N3291" t="n">
        <v>34.4</v>
      </c>
      <c r="O3291" t="s">
        <v>345</v>
      </c>
      <c r="P3291" t="n">
        <v>121</v>
      </c>
      <c r="Q3291" t="s">
        <v>251</v>
      </c>
      <c r="R3291" t="s">
        <v>255</v>
      </c>
      <c r="S3291" t="s">
        <v>251</v>
      </c>
      <c r="T3291" t="n">
        <v>5</v>
      </c>
    </row>
    <row r="3292" spans="1:20">
      <c r="A3292" s="1" t="n">
        <v>41152</v>
      </c>
      <c r="B3292" t="s">
        <v>345</v>
      </c>
      <c r="C3292" t="n">
        <v>34</v>
      </c>
      <c r="D3292" t="n">
        <v>25</v>
      </c>
      <c r="E3292" t="s">
        <v>143</v>
      </c>
      <c r="F3292" t="n">
        <v>3201</v>
      </c>
      <c r="G3292" t="s">
        <v>250</v>
      </c>
      <c r="H3292" t="s">
        <v>251</v>
      </c>
      <c r="I3292" t="n">
        <v>5</v>
      </c>
      <c r="J3292" t="n">
        <v>945</v>
      </c>
      <c r="K3292" t="s">
        <v>304</v>
      </c>
      <c r="L3292" t="n">
        <v>240</v>
      </c>
      <c r="M3292" t="n">
        <v>0.08</v>
      </c>
      <c r="N3292" t="n">
        <v>34.8</v>
      </c>
      <c r="O3292" t="s">
        <v>345</v>
      </c>
      <c r="P3292" t="n">
        <v>121</v>
      </c>
      <c r="Q3292" t="s">
        <v>251</v>
      </c>
      <c r="R3292" t="s">
        <v>255</v>
      </c>
      <c r="S3292" t="s">
        <v>251</v>
      </c>
      <c r="T3292" t="n">
        <v>5</v>
      </c>
    </row>
    <row r="3293" spans="1:20">
      <c r="A3293" s="1" t="n">
        <v>41152</v>
      </c>
      <c r="B3293" t="s">
        <v>400</v>
      </c>
      <c r="C3293" t="n">
        <v>1</v>
      </c>
      <c r="D3293" t="n">
        <v>251</v>
      </c>
      <c r="E3293" t="s">
        <v>409</v>
      </c>
      <c r="F3293" t="n">
        <v>3204</v>
      </c>
      <c r="G3293" t="s">
        <v>367</v>
      </c>
      <c r="H3293" t="s">
        <v>251</v>
      </c>
      <c r="I3293" t="n">
        <v>5</v>
      </c>
      <c r="J3293" t="n">
        <v>887</v>
      </c>
      <c r="K3293" t="s">
        <v>294</v>
      </c>
      <c r="L3293" t="n">
        <v>12</v>
      </c>
      <c r="M3293" t="n">
        <v>0</v>
      </c>
      <c r="N3293" t="n">
        <v>0</v>
      </c>
      <c r="S3293" t="s">
        <v>405</v>
      </c>
      <c r="T3293" t="s">
        <v>405</v>
      </c>
    </row>
    <row r="3294" spans="1:20">
      <c r="A3294" s="1" t="n">
        <v>41152</v>
      </c>
      <c r="B3294" t="s">
        <v>400</v>
      </c>
      <c r="C3294" t="n">
        <v>2</v>
      </c>
      <c r="D3294" t="n">
        <v>251</v>
      </c>
      <c r="E3294" t="s">
        <v>409</v>
      </c>
      <c r="F3294" t="n">
        <v>3204</v>
      </c>
      <c r="G3294" t="s">
        <v>367</v>
      </c>
      <c r="H3294" t="s">
        <v>251</v>
      </c>
      <c r="I3294" t="n">
        <v>5</v>
      </c>
      <c r="J3294" t="n">
        <v>887</v>
      </c>
      <c r="K3294" t="s">
        <v>294</v>
      </c>
      <c r="L3294" t="n">
        <v>6</v>
      </c>
      <c r="M3294" t="n">
        <v>0</v>
      </c>
      <c r="N3294" t="n">
        <v>0</v>
      </c>
      <c r="S3294" t="s">
        <v>405</v>
      </c>
      <c r="T3294" t="s">
        <v>405</v>
      </c>
    </row>
    <row r="3295" spans="1:20">
      <c r="A3295" s="1" t="n">
        <v>41152</v>
      </c>
      <c r="B3295" t="s">
        <v>348</v>
      </c>
      <c r="C3295" t="n">
        <v>1</v>
      </c>
      <c r="D3295" t="n">
        <v>216</v>
      </c>
      <c r="E3295" t="s">
        <v>416</v>
      </c>
      <c r="F3295" t="n">
        <v>3201</v>
      </c>
      <c r="G3295" t="s">
        <v>250</v>
      </c>
      <c r="H3295" t="s">
        <v>251</v>
      </c>
      <c r="I3295" t="n">
        <v>5</v>
      </c>
      <c r="J3295" t="n">
        <v>515</v>
      </c>
      <c r="K3295" t="s">
        <v>361</v>
      </c>
      <c r="L3295" t="n">
        <v>330</v>
      </c>
      <c r="M3295" t="n">
        <v>0</v>
      </c>
      <c r="N3295" t="n">
        <v>0</v>
      </c>
      <c r="S3295" t="s">
        <v>405</v>
      </c>
      <c r="T3295" t="s">
        <v>405</v>
      </c>
    </row>
    <row r="3296" spans="1:20">
      <c r="A3296" s="1" t="n">
        <v>41152</v>
      </c>
      <c r="B3296" t="s">
        <v>348</v>
      </c>
      <c r="C3296" t="n">
        <v>2</v>
      </c>
      <c r="D3296" t="n">
        <v>216</v>
      </c>
      <c r="E3296" t="s">
        <v>416</v>
      </c>
      <c r="F3296" t="n">
        <v>3201</v>
      </c>
      <c r="G3296" t="s">
        <v>250</v>
      </c>
      <c r="H3296" t="s">
        <v>251</v>
      </c>
      <c r="I3296" t="n">
        <v>5</v>
      </c>
      <c r="J3296" t="n">
        <v>862</v>
      </c>
      <c r="K3296" t="s">
        <v>342</v>
      </c>
      <c r="L3296" t="n">
        <v>315</v>
      </c>
      <c r="M3296" t="n">
        <v>0</v>
      </c>
      <c r="N3296" t="n">
        <v>0</v>
      </c>
      <c r="S3296" t="s">
        <v>405</v>
      </c>
      <c r="T3296" t="s">
        <v>405</v>
      </c>
    </row>
    <row r="3297" spans="1:20">
      <c r="A3297" s="1" t="n">
        <v>41152</v>
      </c>
      <c r="B3297" t="s">
        <v>395</v>
      </c>
      <c r="C3297" t="n">
        <v>10</v>
      </c>
      <c r="D3297" t="n">
        <v>25</v>
      </c>
      <c r="E3297" t="s">
        <v>143</v>
      </c>
      <c r="F3297" t="n">
        <v>3201</v>
      </c>
      <c r="G3297" t="s">
        <v>250</v>
      </c>
      <c r="H3297" t="s">
        <v>251</v>
      </c>
      <c r="I3297" t="n">
        <v>5</v>
      </c>
      <c r="J3297" t="n">
        <v>805</v>
      </c>
      <c r="K3297" t="s">
        <v>317</v>
      </c>
      <c r="L3297" t="n">
        <v>424</v>
      </c>
      <c r="M3297" t="n">
        <v>0.54</v>
      </c>
      <c r="N3297" t="n">
        <v>35</v>
      </c>
      <c r="O3297" t="s">
        <v>395</v>
      </c>
      <c r="P3297" t="n">
        <v>363</v>
      </c>
      <c r="Q3297" t="s">
        <v>411</v>
      </c>
      <c r="R3297" t="s">
        <v>255</v>
      </c>
      <c r="S3297" t="s">
        <v>251</v>
      </c>
      <c r="T3297" t="n">
        <v>5</v>
      </c>
    </row>
    <row r="3298" spans="1:20">
      <c r="A3298" s="1" t="n">
        <v>41152</v>
      </c>
      <c r="B3298" t="s">
        <v>395</v>
      </c>
      <c r="C3298" t="n">
        <v>11</v>
      </c>
      <c r="D3298" t="n">
        <v>25</v>
      </c>
      <c r="E3298" t="s">
        <v>143</v>
      </c>
      <c r="F3298" t="n">
        <v>3201</v>
      </c>
      <c r="G3298" t="s">
        <v>250</v>
      </c>
      <c r="H3298" t="s">
        <v>251</v>
      </c>
      <c r="I3298" t="n">
        <v>5</v>
      </c>
      <c r="J3298" t="n">
        <v>805</v>
      </c>
      <c r="K3298" t="s">
        <v>317</v>
      </c>
      <c r="L3298" t="n">
        <v>302</v>
      </c>
      <c r="M3298" t="n">
        <v>0.54</v>
      </c>
      <c r="N3298" t="n">
        <v>35.1</v>
      </c>
      <c r="O3298" t="s">
        <v>395</v>
      </c>
      <c r="P3298" t="n">
        <v>363</v>
      </c>
      <c r="Q3298" t="s">
        <v>411</v>
      </c>
      <c r="R3298" t="s">
        <v>255</v>
      </c>
      <c r="S3298" t="s">
        <v>251</v>
      </c>
      <c r="T3298" t="n">
        <v>5</v>
      </c>
    </row>
    <row r="3299" spans="1:20">
      <c r="A3299" s="1" t="n">
        <v>41182</v>
      </c>
      <c r="B3299" t="s">
        <v>345</v>
      </c>
      <c r="C3299" t="n">
        <v>20</v>
      </c>
      <c r="D3299" t="n">
        <v>25</v>
      </c>
      <c r="E3299" t="s">
        <v>143</v>
      </c>
      <c r="F3299" t="n">
        <v>3201</v>
      </c>
      <c r="G3299" t="s">
        <v>250</v>
      </c>
      <c r="H3299" t="s">
        <v>251</v>
      </c>
      <c r="I3299" t="n">
        <v>5</v>
      </c>
      <c r="J3299" t="n">
        <v>150</v>
      </c>
      <c r="K3299" t="s">
        <v>291</v>
      </c>
      <c r="L3299" t="n">
        <v>475</v>
      </c>
      <c r="M3299" t="n">
        <v>0.19</v>
      </c>
      <c r="N3299" t="n">
        <v>24.2</v>
      </c>
      <c r="O3299" t="s">
        <v>345</v>
      </c>
      <c r="P3299" t="n">
        <v>121</v>
      </c>
      <c r="Q3299" t="s">
        <v>251</v>
      </c>
      <c r="R3299" t="s">
        <v>255</v>
      </c>
      <c r="S3299" t="s">
        <v>251</v>
      </c>
      <c r="T3299" t="n">
        <v>5</v>
      </c>
    </row>
    <row r="3300" spans="1:20">
      <c r="A3300" s="1" t="n">
        <v>41182</v>
      </c>
      <c r="B3300" t="s">
        <v>345</v>
      </c>
      <c r="C3300" t="n">
        <v>21</v>
      </c>
      <c r="D3300" t="n">
        <v>25</v>
      </c>
      <c r="E3300" t="s">
        <v>143</v>
      </c>
      <c r="F3300" t="n">
        <v>3201</v>
      </c>
      <c r="G3300" t="s">
        <v>250</v>
      </c>
      <c r="H3300" t="s">
        <v>251</v>
      </c>
      <c r="I3300" t="n">
        <v>5</v>
      </c>
      <c r="J3300" t="n">
        <v>458</v>
      </c>
      <c r="K3300" t="s">
        <v>252</v>
      </c>
      <c r="L3300" t="n">
        <v>400</v>
      </c>
      <c r="M3300" t="n">
        <v>0.09</v>
      </c>
      <c r="N3300" t="n">
        <v>34</v>
      </c>
      <c r="O3300" t="s">
        <v>345</v>
      </c>
      <c r="P3300" t="n">
        <v>121</v>
      </c>
      <c r="Q3300" t="s">
        <v>251</v>
      </c>
      <c r="R3300" t="s">
        <v>255</v>
      </c>
      <c r="S3300" t="s">
        <v>251</v>
      </c>
      <c r="T3300" t="n">
        <v>5</v>
      </c>
    </row>
    <row r="3301" spans="1:20">
      <c r="A3301" s="1" t="n">
        <v>41182</v>
      </c>
      <c r="B3301" t="s">
        <v>345</v>
      </c>
      <c r="C3301" t="n">
        <v>22</v>
      </c>
      <c r="D3301" t="n">
        <v>25</v>
      </c>
      <c r="E3301" t="s">
        <v>143</v>
      </c>
      <c r="F3301" t="n">
        <v>3201</v>
      </c>
      <c r="G3301" t="s">
        <v>250</v>
      </c>
      <c r="H3301" t="s">
        <v>251</v>
      </c>
      <c r="I3301" t="n">
        <v>5</v>
      </c>
      <c r="J3301" t="n">
        <v>875</v>
      </c>
      <c r="K3301" t="s">
        <v>327</v>
      </c>
      <c r="L3301" t="n">
        <v>241</v>
      </c>
      <c r="M3301" t="n">
        <v>0.06</v>
      </c>
      <c r="N3301" t="n">
        <v>36.4</v>
      </c>
      <c r="O3301" t="s">
        <v>345</v>
      </c>
      <c r="P3301" t="n">
        <v>121</v>
      </c>
      <c r="Q3301" t="s">
        <v>251</v>
      </c>
      <c r="R3301" t="s">
        <v>255</v>
      </c>
      <c r="S3301" t="s">
        <v>251</v>
      </c>
      <c r="T3301" t="n">
        <v>5</v>
      </c>
    </row>
    <row r="3302" spans="1:20">
      <c r="A3302" s="1" t="n">
        <v>41182</v>
      </c>
      <c r="B3302" t="s">
        <v>400</v>
      </c>
      <c r="C3302" t="n">
        <v>1</v>
      </c>
      <c r="D3302" t="n">
        <v>251</v>
      </c>
      <c r="E3302" t="s">
        <v>409</v>
      </c>
      <c r="F3302" t="n">
        <v>3202</v>
      </c>
      <c r="G3302" t="s">
        <v>297</v>
      </c>
      <c r="H3302" t="s">
        <v>251</v>
      </c>
      <c r="I3302" t="n">
        <v>5</v>
      </c>
      <c r="J3302" t="n">
        <v>320</v>
      </c>
      <c r="K3302" t="s">
        <v>412</v>
      </c>
      <c r="L3302" t="n">
        <v>21</v>
      </c>
      <c r="M3302" t="n">
        <v>0</v>
      </c>
      <c r="N3302" t="n">
        <v>0</v>
      </c>
      <c r="S3302" t="s">
        <v>405</v>
      </c>
      <c r="T3302" t="s">
        <v>405</v>
      </c>
    </row>
    <row r="3303" spans="1:20">
      <c r="A3303" s="1" t="n">
        <v>41182</v>
      </c>
      <c r="B3303" t="s">
        <v>400</v>
      </c>
      <c r="C3303" t="n">
        <v>2</v>
      </c>
      <c r="D3303" t="n">
        <v>251</v>
      </c>
      <c r="E3303" t="s">
        <v>409</v>
      </c>
      <c r="F3303" t="n">
        <v>3203</v>
      </c>
      <c r="G3303" t="s">
        <v>366</v>
      </c>
      <c r="H3303" t="s">
        <v>251</v>
      </c>
      <c r="I3303" t="n">
        <v>5</v>
      </c>
      <c r="J3303" t="n">
        <v>320</v>
      </c>
      <c r="K3303" t="s">
        <v>412</v>
      </c>
      <c r="L3303" t="n">
        <v>18</v>
      </c>
      <c r="M3303" t="n">
        <v>0</v>
      </c>
      <c r="N3303" t="n">
        <v>0</v>
      </c>
      <c r="S3303" t="s">
        <v>405</v>
      </c>
      <c r="T3303" t="s">
        <v>405</v>
      </c>
    </row>
    <row r="3304" spans="1:20">
      <c r="A3304" s="1" t="n">
        <v>41182</v>
      </c>
      <c r="B3304" t="s">
        <v>400</v>
      </c>
      <c r="C3304" t="n">
        <v>3</v>
      </c>
      <c r="D3304" t="n">
        <v>251</v>
      </c>
      <c r="E3304" t="s">
        <v>409</v>
      </c>
      <c r="F3304" t="n">
        <v>3204</v>
      </c>
      <c r="G3304" t="s">
        <v>367</v>
      </c>
      <c r="H3304" t="s">
        <v>251</v>
      </c>
      <c r="I3304" t="n">
        <v>5</v>
      </c>
      <c r="J3304" t="n">
        <v>320</v>
      </c>
      <c r="K3304" t="s">
        <v>412</v>
      </c>
      <c r="L3304" t="n">
        <v>10</v>
      </c>
      <c r="M3304" t="n">
        <v>0</v>
      </c>
      <c r="N3304" t="n">
        <v>0</v>
      </c>
      <c r="S3304" t="s">
        <v>405</v>
      </c>
      <c r="T3304" t="s">
        <v>405</v>
      </c>
    </row>
    <row r="3305" spans="1:20">
      <c r="A3305" s="1" t="n">
        <v>41182</v>
      </c>
      <c r="B3305" t="s">
        <v>400</v>
      </c>
      <c r="C3305" t="n">
        <v>4</v>
      </c>
      <c r="D3305" t="n">
        <v>251</v>
      </c>
      <c r="E3305" t="s">
        <v>409</v>
      </c>
      <c r="F3305" t="n">
        <v>3204</v>
      </c>
      <c r="G3305" t="s">
        <v>367</v>
      </c>
      <c r="H3305" t="s">
        <v>251</v>
      </c>
      <c r="I3305" t="n">
        <v>5</v>
      </c>
      <c r="J3305" t="n">
        <v>320</v>
      </c>
      <c r="K3305" t="s">
        <v>412</v>
      </c>
      <c r="L3305" t="n">
        <v>6</v>
      </c>
      <c r="M3305" t="n">
        <v>0</v>
      </c>
      <c r="N3305" t="n">
        <v>0</v>
      </c>
      <c r="S3305" t="s">
        <v>405</v>
      </c>
      <c r="T3305" t="s">
        <v>405</v>
      </c>
    </row>
    <row r="3306" spans="1:20">
      <c r="A3306" s="1" t="n">
        <v>41182</v>
      </c>
      <c r="B3306" t="s">
        <v>348</v>
      </c>
      <c r="C3306" t="n">
        <v>1</v>
      </c>
      <c r="D3306" t="n">
        <v>216</v>
      </c>
      <c r="E3306" t="s">
        <v>416</v>
      </c>
      <c r="F3306" t="n">
        <v>3201</v>
      </c>
      <c r="G3306" t="s">
        <v>250</v>
      </c>
      <c r="H3306" t="s">
        <v>251</v>
      </c>
      <c r="I3306" t="n">
        <v>5</v>
      </c>
      <c r="J3306" t="n">
        <v>515</v>
      </c>
      <c r="K3306" t="s">
        <v>361</v>
      </c>
      <c r="L3306" t="n">
        <v>328</v>
      </c>
      <c r="M3306" t="n">
        <v>0</v>
      </c>
      <c r="N3306" t="n">
        <v>0</v>
      </c>
      <c r="S3306" t="s">
        <v>405</v>
      </c>
      <c r="T3306" t="s">
        <v>405</v>
      </c>
    </row>
    <row r="3307" spans="1:20">
      <c r="A3307" s="1" t="n">
        <v>41182</v>
      </c>
      <c r="B3307" t="s">
        <v>395</v>
      </c>
      <c r="C3307" t="n">
        <v>7</v>
      </c>
      <c r="D3307" t="n">
        <v>25</v>
      </c>
      <c r="E3307" t="s">
        <v>143</v>
      </c>
      <c r="F3307" t="n">
        <v>3201</v>
      </c>
      <c r="G3307" t="s">
        <v>250</v>
      </c>
      <c r="H3307" t="s">
        <v>251</v>
      </c>
      <c r="I3307" t="n">
        <v>5</v>
      </c>
      <c r="J3307" t="n">
        <v>550</v>
      </c>
      <c r="K3307" t="s">
        <v>369</v>
      </c>
      <c r="L3307" t="n">
        <v>420</v>
      </c>
      <c r="M3307" t="n">
        <v>0.12</v>
      </c>
      <c r="N3307" t="n">
        <v>37.1</v>
      </c>
      <c r="O3307" t="s">
        <v>395</v>
      </c>
      <c r="P3307" t="n">
        <v>363</v>
      </c>
      <c r="Q3307" t="s">
        <v>411</v>
      </c>
      <c r="R3307" t="s">
        <v>255</v>
      </c>
      <c r="S3307" t="s">
        <v>251</v>
      </c>
      <c r="T3307" t="n">
        <v>5</v>
      </c>
    </row>
    <row r="3308" spans="1:20">
      <c r="A3308" s="1" t="n">
        <v>41182</v>
      </c>
      <c r="B3308" t="s">
        <v>395</v>
      </c>
      <c r="C3308" t="n">
        <v>9</v>
      </c>
      <c r="D3308" t="n">
        <v>25</v>
      </c>
      <c r="E3308" t="s">
        <v>143</v>
      </c>
      <c r="F3308" t="n">
        <v>3201</v>
      </c>
      <c r="G3308" t="s">
        <v>250</v>
      </c>
      <c r="H3308" t="s">
        <v>251</v>
      </c>
      <c r="I3308" t="n">
        <v>5</v>
      </c>
      <c r="J3308" t="n">
        <v>785</v>
      </c>
      <c r="K3308" t="s">
        <v>281</v>
      </c>
      <c r="L3308" t="n">
        <v>646</v>
      </c>
      <c r="M3308" t="n">
        <v>1.01</v>
      </c>
      <c r="N3308" t="n">
        <v>39.9</v>
      </c>
      <c r="O3308" t="s">
        <v>395</v>
      </c>
      <c r="P3308" t="n">
        <v>363</v>
      </c>
      <c r="Q3308" t="s">
        <v>411</v>
      </c>
      <c r="R3308" t="s">
        <v>255</v>
      </c>
      <c r="S3308" t="s">
        <v>251</v>
      </c>
      <c r="T3308" t="n">
        <v>5</v>
      </c>
    </row>
    <row r="3309" spans="1:20">
      <c r="A3309" s="1" t="n">
        <v>41182</v>
      </c>
      <c r="B3309" t="s">
        <v>395</v>
      </c>
      <c r="C3309" t="n">
        <v>10</v>
      </c>
      <c r="D3309" t="n">
        <v>25</v>
      </c>
      <c r="E3309" t="s">
        <v>143</v>
      </c>
      <c r="F3309" t="n">
        <v>3201</v>
      </c>
      <c r="G3309" t="s">
        <v>250</v>
      </c>
      <c r="H3309" t="s">
        <v>251</v>
      </c>
      <c r="I3309" t="n">
        <v>5</v>
      </c>
      <c r="J3309" t="n">
        <v>785</v>
      </c>
      <c r="K3309" t="s">
        <v>281</v>
      </c>
      <c r="L3309" t="n">
        <v>492</v>
      </c>
      <c r="M3309" t="n">
        <v>0.98</v>
      </c>
      <c r="N3309" t="n">
        <v>39.6</v>
      </c>
      <c r="O3309" t="s">
        <v>395</v>
      </c>
      <c r="P3309" t="n">
        <v>363</v>
      </c>
      <c r="Q3309" t="s">
        <v>411</v>
      </c>
      <c r="R3309" t="s">
        <v>255</v>
      </c>
      <c r="S3309" t="s">
        <v>251</v>
      </c>
      <c r="T3309" t="n">
        <v>5</v>
      </c>
    </row>
    <row r="3310" spans="1:20">
      <c r="A3310" s="1" t="n">
        <v>41182</v>
      </c>
      <c r="B3310" t="s">
        <v>395</v>
      </c>
      <c r="C3310" t="n">
        <v>15</v>
      </c>
      <c r="D3310" t="n">
        <v>25</v>
      </c>
      <c r="E3310" t="s">
        <v>143</v>
      </c>
      <c r="F3310" t="n">
        <v>3201</v>
      </c>
      <c r="G3310" t="s">
        <v>250</v>
      </c>
      <c r="H3310" t="s">
        <v>251</v>
      </c>
      <c r="I3310" t="n">
        <v>5</v>
      </c>
      <c r="J3310" t="n">
        <v>805</v>
      </c>
      <c r="K3310" t="s">
        <v>317</v>
      </c>
      <c r="L3310" t="n">
        <v>373</v>
      </c>
      <c r="M3310" t="n">
        <v>0.54</v>
      </c>
      <c r="N3310" t="n">
        <v>34.5</v>
      </c>
      <c r="O3310" t="s">
        <v>395</v>
      </c>
      <c r="P3310" t="n">
        <v>363</v>
      </c>
      <c r="Q3310" t="s">
        <v>411</v>
      </c>
      <c r="R3310" t="s">
        <v>255</v>
      </c>
      <c r="S3310" t="s">
        <v>251</v>
      </c>
      <c r="T3310" t="n">
        <v>5</v>
      </c>
    </row>
    <row r="3311" spans="1:20">
      <c r="A3311" s="1" t="n">
        <v>41182</v>
      </c>
      <c r="B3311" t="s">
        <v>395</v>
      </c>
      <c r="C3311" t="n">
        <v>24</v>
      </c>
      <c r="D3311" t="n">
        <v>25</v>
      </c>
      <c r="E3311" t="s">
        <v>143</v>
      </c>
      <c r="F3311" t="n">
        <v>3201</v>
      </c>
      <c r="G3311" t="s">
        <v>250</v>
      </c>
      <c r="H3311" t="s">
        <v>251</v>
      </c>
      <c r="I3311" t="n">
        <v>5</v>
      </c>
      <c r="J3311" t="n">
        <v>550</v>
      </c>
      <c r="K3311" t="s">
        <v>369</v>
      </c>
      <c r="L3311" t="n">
        <v>628</v>
      </c>
      <c r="M3311" t="n">
        <v>0.16</v>
      </c>
      <c r="N3311" t="n">
        <v>36.8</v>
      </c>
      <c r="O3311" t="s">
        <v>395</v>
      </c>
      <c r="P3311" t="n">
        <v>363</v>
      </c>
      <c r="Q3311" t="s">
        <v>411</v>
      </c>
      <c r="R3311" t="s">
        <v>255</v>
      </c>
      <c r="S3311" t="s">
        <v>251</v>
      </c>
      <c r="T3311" t="n">
        <v>5</v>
      </c>
    </row>
    <row r="3312" spans="1:20">
      <c r="A3312" s="1" t="n">
        <v>41213</v>
      </c>
      <c r="B3312" t="s">
        <v>345</v>
      </c>
      <c r="C3312" t="n">
        <v>22</v>
      </c>
      <c r="D3312" t="n">
        <v>25</v>
      </c>
      <c r="E3312" t="s">
        <v>143</v>
      </c>
      <c r="F3312" t="n">
        <v>3201</v>
      </c>
      <c r="G3312" t="s">
        <v>250</v>
      </c>
      <c r="H3312" t="s">
        <v>251</v>
      </c>
      <c r="I3312" t="n">
        <v>5</v>
      </c>
      <c r="J3312" t="n">
        <v>945</v>
      </c>
      <c r="K3312" t="s">
        <v>304</v>
      </c>
      <c r="L3312" t="n">
        <v>310</v>
      </c>
      <c r="M3312" t="n">
        <v>0.07000000000000001</v>
      </c>
      <c r="N3312" t="n">
        <v>35.7</v>
      </c>
      <c r="O3312" t="s">
        <v>345</v>
      </c>
      <c r="P3312" t="n">
        <v>121</v>
      </c>
      <c r="Q3312" t="s">
        <v>251</v>
      </c>
      <c r="R3312" t="s">
        <v>255</v>
      </c>
      <c r="S3312" t="s">
        <v>251</v>
      </c>
      <c r="T3312" t="n">
        <v>5</v>
      </c>
    </row>
    <row r="3313" spans="1:20">
      <c r="A3313" s="1" t="n">
        <v>41213</v>
      </c>
      <c r="B3313" t="s">
        <v>345</v>
      </c>
      <c r="C3313" t="n">
        <v>23</v>
      </c>
      <c r="D3313" t="n">
        <v>25</v>
      </c>
      <c r="E3313" t="s">
        <v>143</v>
      </c>
      <c r="F3313" t="n">
        <v>3201</v>
      </c>
      <c r="G3313" t="s">
        <v>250</v>
      </c>
      <c r="H3313" t="s">
        <v>251</v>
      </c>
      <c r="I3313" t="n">
        <v>5</v>
      </c>
      <c r="J3313" t="n">
        <v>875</v>
      </c>
      <c r="K3313" t="s">
        <v>327</v>
      </c>
      <c r="L3313" t="n">
        <v>310</v>
      </c>
      <c r="M3313" t="n">
        <v>0.04</v>
      </c>
      <c r="N3313" t="n">
        <v>41.7</v>
      </c>
      <c r="O3313" t="s">
        <v>345</v>
      </c>
      <c r="P3313" t="n">
        <v>121</v>
      </c>
      <c r="Q3313" t="s">
        <v>251</v>
      </c>
      <c r="R3313" t="s">
        <v>255</v>
      </c>
      <c r="S3313" t="s">
        <v>251</v>
      </c>
      <c r="T3313" t="n">
        <v>5</v>
      </c>
    </row>
    <row r="3314" spans="1:20">
      <c r="A3314" s="1" t="n">
        <v>41213</v>
      </c>
      <c r="B3314" t="s">
        <v>345</v>
      </c>
      <c r="C3314" t="n">
        <v>24</v>
      </c>
      <c r="D3314" t="n">
        <v>25</v>
      </c>
      <c r="E3314" t="s">
        <v>143</v>
      </c>
      <c r="F3314" t="n">
        <v>3201</v>
      </c>
      <c r="G3314" t="s">
        <v>250</v>
      </c>
      <c r="H3314" t="s">
        <v>251</v>
      </c>
      <c r="I3314" t="n">
        <v>5</v>
      </c>
      <c r="J3314" t="n">
        <v>875</v>
      </c>
      <c r="K3314" t="s">
        <v>327</v>
      </c>
      <c r="L3314" t="n">
        <v>322</v>
      </c>
      <c r="M3314" t="n">
        <v>0.04</v>
      </c>
      <c r="N3314" t="n">
        <v>41.5</v>
      </c>
      <c r="O3314" t="s">
        <v>345</v>
      </c>
      <c r="P3314" t="n">
        <v>121</v>
      </c>
      <c r="Q3314" t="s">
        <v>251</v>
      </c>
      <c r="R3314" t="s">
        <v>255</v>
      </c>
      <c r="S3314" t="s">
        <v>251</v>
      </c>
      <c r="T3314" t="n">
        <v>5</v>
      </c>
    </row>
    <row r="3315" spans="1:20">
      <c r="A3315" s="1" t="n">
        <v>41213</v>
      </c>
      <c r="B3315" t="s">
        <v>345</v>
      </c>
      <c r="C3315" t="n">
        <v>25</v>
      </c>
      <c r="D3315" t="n">
        <v>25</v>
      </c>
      <c r="E3315" t="s">
        <v>143</v>
      </c>
      <c r="F3315" t="n">
        <v>3201</v>
      </c>
      <c r="G3315" t="s">
        <v>250</v>
      </c>
      <c r="H3315" t="s">
        <v>251</v>
      </c>
      <c r="I3315" t="n">
        <v>5</v>
      </c>
      <c r="J3315" t="n">
        <v>458</v>
      </c>
      <c r="K3315" t="s">
        <v>252</v>
      </c>
      <c r="L3315" t="n">
        <v>368</v>
      </c>
      <c r="M3315" t="n">
        <v>0.09</v>
      </c>
      <c r="N3315" t="n">
        <v>33.8</v>
      </c>
      <c r="O3315" t="s">
        <v>345</v>
      </c>
      <c r="P3315" t="n">
        <v>121</v>
      </c>
      <c r="Q3315" t="s">
        <v>251</v>
      </c>
      <c r="R3315" t="s">
        <v>255</v>
      </c>
      <c r="S3315" t="s">
        <v>251</v>
      </c>
      <c r="T3315" t="n">
        <v>5</v>
      </c>
    </row>
    <row r="3316" spans="1:20">
      <c r="A3316" s="1" t="n">
        <v>41213</v>
      </c>
      <c r="B3316" t="s">
        <v>348</v>
      </c>
      <c r="C3316" t="n">
        <v>1</v>
      </c>
      <c r="D3316" t="n">
        <v>216</v>
      </c>
      <c r="E3316" t="s">
        <v>416</v>
      </c>
      <c r="F3316" t="n">
        <v>3201</v>
      </c>
      <c r="G3316" t="s">
        <v>250</v>
      </c>
      <c r="H3316" t="s">
        <v>251</v>
      </c>
      <c r="I3316" t="n">
        <v>5</v>
      </c>
      <c r="J3316" t="n">
        <v>515</v>
      </c>
      <c r="K3316" t="s">
        <v>361</v>
      </c>
      <c r="L3316" t="n">
        <v>315</v>
      </c>
      <c r="M3316" t="n">
        <v>0</v>
      </c>
      <c r="N3316" t="n">
        <v>0</v>
      </c>
      <c r="S3316" t="s">
        <v>405</v>
      </c>
      <c r="T3316" t="s">
        <v>405</v>
      </c>
    </row>
    <row r="3317" spans="1:20">
      <c r="A3317" s="1" t="n">
        <v>41213</v>
      </c>
      <c r="B3317" t="s">
        <v>397</v>
      </c>
      <c r="C3317" t="n">
        <v>1</v>
      </c>
      <c r="D3317" t="n">
        <v>141</v>
      </c>
      <c r="E3317" t="s">
        <v>149</v>
      </c>
      <c r="F3317" t="n">
        <v>3201</v>
      </c>
      <c r="G3317" t="s">
        <v>250</v>
      </c>
      <c r="H3317" t="s">
        <v>251</v>
      </c>
      <c r="I3317" t="n">
        <v>5</v>
      </c>
      <c r="J3317" t="n">
        <v>220</v>
      </c>
      <c r="K3317" t="s">
        <v>399</v>
      </c>
      <c r="L3317" t="n">
        <v>2</v>
      </c>
      <c r="M3317" t="n">
        <v>0</v>
      </c>
      <c r="N3317" t="n">
        <v>0</v>
      </c>
      <c r="S3317" t="s">
        <v>405</v>
      </c>
      <c r="T3317" t="s">
        <v>405</v>
      </c>
    </row>
    <row r="3318" spans="1:20">
      <c r="A3318" s="1" t="n">
        <v>41213</v>
      </c>
      <c r="B3318" t="s">
        <v>397</v>
      </c>
      <c r="C3318" t="n">
        <v>2</v>
      </c>
      <c r="D3318" t="n">
        <v>141</v>
      </c>
      <c r="E3318" t="s">
        <v>149</v>
      </c>
      <c r="F3318" t="n">
        <v>3201</v>
      </c>
      <c r="G3318" t="s">
        <v>250</v>
      </c>
      <c r="H3318" t="s">
        <v>251</v>
      </c>
      <c r="I3318" t="n">
        <v>5</v>
      </c>
      <c r="J3318" t="n">
        <v>220</v>
      </c>
      <c r="K3318" t="s">
        <v>399</v>
      </c>
      <c r="L3318" t="n">
        <v>83</v>
      </c>
      <c r="M3318" t="n">
        <v>0</v>
      </c>
      <c r="N3318" t="n">
        <v>0</v>
      </c>
      <c r="S3318" t="s">
        <v>405</v>
      </c>
      <c r="T3318" t="s">
        <v>405</v>
      </c>
    </row>
    <row r="3319" spans="1:20">
      <c r="A3319" s="1" t="n">
        <v>41213</v>
      </c>
      <c r="B3319" t="s">
        <v>397</v>
      </c>
      <c r="C3319" t="n">
        <v>3</v>
      </c>
      <c r="D3319" t="n">
        <v>141</v>
      </c>
      <c r="E3319" t="s">
        <v>149</v>
      </c>
      <c r="F3319" t="n">
        <v>3201</v>
      </c>
      <c r="G3319" t="s">
        <v>250</v>
      </c>
      <c r="H3319" t="s">
        <v>251</v>
      </c>
      <c r="I3319" t="n">
        <v>5</v>
      </c>
      <c r="J3319" t="n">
        <v>220</v>
      </c>
      <c r="K3319" t="s">
        <v>399</v>
      </c>
      <c r="L3319" t="n">
        <v>1</v>
      </c>
      <c r="M3319" t="n">
        <v>0</v>
      </c>
      <c r="N3319" t="n">
        <v>0</v>
      </c>
      <c r="S3319" t="s">
        <v>405</v>
      </c>
      <c r="T3319" t="s">
        <v>405</v>
      </c>
    </row>
    <row r="3320" spans="1:20">
      <c r="A3320" s="1" t="n">
        <v>41213</v>
      </c>
      <c r="B3320" t="s">
        <v>397</v>
      </c>
      <c r="C3320" t="n">
        <v>4</v>
      </c>
      <c r="D3320" t="n">
        <v>141</v>
      </c>
      <c r="E3320" t="s">
        <v>149</v>
      </c>
      <c r="F3320" t="n">
        <v>3201</v>
      </c>
      <c r="G3320" t="s">
        <v>250</v>
      </c>
      <c r="H3320" t="s">
        <v>251</v>
      </c>
      <c r="I3320" t="n">
        <v>5</v>
      </c>
      <c r="J3320" t="n">
        <v>220</v>
      </c>
      <c r="K3320" t="s">
        <v>399</v>
      </c>
      <c r="L3320" t="n">
        <v>42</v>
      </c>
      <c r="M3320" t="n">
        <v>0</v>
      </c>
      <c r="N3320" t="n">
        <v>0</v>
      </c>
      <c r="S3320" t="s">
        <v>405</v>
      </c>
      <c r="T3320" t="s">
        <v>405</v>
      </c>
    </row>
    <row r="3321" spans="1:20">
      <c r="A3321" s="1" t="n">
        <v>41213</v>
      </c>
      <c r="B3321" t="s">
        <v>395</v>
      </c>
      <c r="C3321" t="n">
        <v>8</v>
      </c>
      <c r="D3321" t="n">
        <v>25</v>
      </c>
      <c r="E3321" t="s">
        <v>143</v>
      </c>
      <c r="F3321" t="n">
        <v>3201</v>
      </c>
      <c r="G3321" t="s">
        <v>250</v>
      </c>
      <c r="H3321" t="s">
        <v>251</v>
      </c>
      <c r="I3321" t="n">
        <v>5</v>
      </c>
      <c r="J3321" t="n">
        <v>785</v>
      </c>
      <c r="K3321" t="s">
        <v>281</v>
      </c>
      <c r="L3321" t="n">
        <v>176</v>
      </c>
      <c r="M3321" t="n">
        <v>1</v>
      </c>
      <c r="N3321" t="n">
        <v>40</v>
      </c>
      <c r="O3321" t="s">
        <v>395</v>
      </c>
      <c r="P3321" t="n">
        <v>363</v>
      </c>
      <c r="Q3321" t="s">
        <v>411</v>
      </c>
      <c r="R3321" t="s">
        <v>255</v>
      </c>
      <c r="S3321" t="s">
        <v>251</v>
      </c>
      <c r="T3321" t="n">
        <v>5</v>
      </c>
    </row>
    <row r="3322" spans="1:20">
      <c r="A3322" s="1" t="n">
        <v>41213</v>
      </c>
      <c r="B3322" t="s">
        <v>395</v>
      </c>
      <c r="C3322" t="n">
        <v>10</v>
      </c>
      <c r="D3322" t="n">
        <v>25</v>
      </c>
      <c r="E3322" t="s">
        <v>143</v>
      </c>
      <c r="F3322" t="n">
        <v>3201</v>
      </c>
      <c r="G3322" t="s">
        <v>250</v>
      </c>
      <c r="H3322" t="s">
        <v>251</v>
      </c>
      <c r="I3322" t="n">
        <v>5</v>
      </c>
      <c r="J3322" t="n">
        <v>785</v>
      </c>
      <c r="K3322" t="s">
        <v>281</v>
      </c>
      <c r="L3322" t="n">
        <v>316</v>
      </c>
      <c r="M3322" t="n">
        <v>1</v>
      </c>
      <c r="N3322" t="n">
        <v>40</v>
      </c>
      <c r="O3322" t="s">
        <v>395</v>
      </c>
      <c r="P3322" t="n">
        <v>363</v>
      </c>
      <c r="Q3322" t="s">
        <v>411</v>
      </c>
      <c r="R3322" t="s">
        <v>255</v>
      </c>
      <c r="S3322" t="s">
        <v>251</v>
      </c>
      <c r="T3322" t="n">
        <v>5</v>
      </c>
    </row>
    <row r="3323" spans="1:20">
      <c r="A3323" s="1" t="n">
        <v>41213</v>
      </c>
      <c r="B3323" t="s">
        <v>395</v>
      </c>
      <c r="C3323" t="n">
        <v>11</v>
      </c>
      <c r="D3323" t="n">
        <v>25</v>
      </c>
      <c r="E3323" t="s">
        <v>143</v>
      </c>
      <c r="F3323" t="n">
        <v>3201</v>
      </c>
      <c r="G3323" t="s">
        <v>250</v>
      </c>
      <c r="H3323" t="s">
        <v>251</v>
      </c>
      <c r="I3323" t="n">
        <v>5</v>
      </c>
      <c r="J3323" t="n">
        <v>232</v>
      </c>
      <c r="K3323" t="s">
        <v>288</v>
      </c>
      <c r="L3323" t="n">
        <v>618</v>
      </c>
      <c r="M3323" t="n">
        <v>0.1</v>
      </c>
      <c r="N3323" t="n">
        <v>33.3</v>
      </c>
      <c r="O3323" t="s">
        <v>395</v>
      </c>
      <c r="P3323" t="n">
        <v>363</v>
      </c>
      <c r="Q3323" t="s">
        <v>411</v>
      </c>
      <c r="R3323" t="s">
        <v>255</v>
      </c>
      <c r="S3323" t="s">
        <v>251</v>
      </c>
      <c r="T3323" t="n">
        <v>5</v>
      </c>
    </row>
    <row r="3324" spans="1:20">
      <c r="A3324" s="1" t="n">
        <v>41213</v>
      </c>
      <c r="B3324" t="s">
        <v>395</v>
      </c>
      <c r="C3324" t="n">
        <v>24</v>
      </c>
      <c r="D3324" t="n">
        <v>25</v>
      </c>
      <c r="E3324" t="s">
        <v>143</v>
      </c>
      <c r="F3324" t="n">
        <v>3201</v>
      </c>
      <c r="G3324" t="s">
        <v>250</v>
      </c>
      <c r="H3324" t="s">
        <v>251</v>
      </c>
      <c r="I3324" t="n">
        <v>5</v>
      </c>
      <c r="J3324" t="n">
        <v>550</v>
      </c>
      <c r="K3324" t="s">
        <v>369</v>
      </c>
      <c r="L3324" t="n">
        <v>1057</v>
      </c>
      <c r="M3324" t="n">
        <v>0.13</v>
      </c>
      <c r="N3324" t="n">
        <v>36.57</v>
      </c>
      <c r="O3324" t="s">
        <v>395</v>
      </c>
      <c r="P3324" t="n">
        <v>363</v>
      </c>
      <c r="Q3324" t="s">
        <v>411</v>
      </c>
      <c r="R3324" t="s">
        <v>255</v>
      </c>
      <c r="S3324" t="s">
        <v>251</v>
      </c>
      <c r="T3324" t="n">
        <v>5</v>
      </c>
    </row>
    <row r="3325" spans="1:20">
      <c r="A3325" s="1" t="n">
        <v>41213</v>
      </c>
      <c r="B3325" t="s">
        <v>395</v>
      </c>
      <c r="C3325" t="n">
        <v>25</v>
      </c>
      <c r="D3325" t="n">
        <v>25</v>
      </c>
      <c r="E3325" t="s">
        <v>143</v>
      </c>
      <c r="F3325" t="n">
        <v>3201</v>
      </c>
      <c r="G3325" t="s">
        <v>250</v>
      </c>
      <c r="H3325" t="s">
        <v>251</v>
      </c>
      <c r="I3325" t="n">
        <v>5</v>
      </c>
      <c r="J3325" t="n">
        <v>805</v>
      </c>
      <c r="K3325" t="s">
        <v>317</v>
      </c>
      <c r="L3325" t="n">
        <v>717</v>
      </c>
      <c r="M3325" t="n">
        <v>0.25</v>
      </c>
      <c r="N3325" t="n">
        <v>35</v>
      </c>
      <c r="O3325" t="s">
        <v>395</v>
      </c>
      <c r="P3325" t="n">
        <v>363</v>
      </c>
      <c r="Q3325" t="s">
        <v>411</v>
      </c>
      <c r="R3325" t="s">
        <v>255</v>
      </c>
      <c r="S3325" t="s">
        <v>251</v>
      </c>
      <c r="T3325" t="n">
        <v>5</v>
      </c>
    </row>
    <row r="3326" spans="1:20">
      <c r="A3326" s="1" t="n">
        <v>41243</v>
      </c>
      <c r="B3326" t="s">
        <v>345</v>
      </c>
      <c r="C3326" t="n">
        <v>23</v>
      </c>
      <c r="D3326" t="n">
        <v>25</v>
      </c>
      <c r="E3326" t="s">
        <v>143</v>
      </c>
      <c r="F3326" t="n">
        <v>3201</v>
      </c>
      <c r="G3326" t="s">
        <v>250</v>
      </c>
      <c r="H3326" t="s">
        <v>251</v>
      </c>
      <c r="I3326" t="n">
        <v>5</v>
      </c>
      <c r="J3326" t="n">
        <v>458</v>
      </c>
      <c r="K3326" t="s">
        <v>252</v>
      </c>
      <c r="L3326" t="n">
        <v>143</v>
      </c>
      <c r="M3326" t="n">
        <v>0.1</v>
      </c>
      <c r="N3326" t="n">
        <v>31.8</v>
      </c>
      <c r="O3326" t="s">
        <v>345</v>
      </c>
      <c r="P3326" t="n">
        <v>121</v>
      </c>
      <c r="Q3326" t="s">
        <v>251</v>
      </c>
      <c r="R3326" t="s">
        <v>255</v>
      </c>
      <c r="S3326" t="s">
        <v>251</v>
      </c>
      <c r="T3326" t="n">
        <v>5</v>
      </c>
    </row>
    <row r="3327" spans="1:20">
      <c r="A3327" s="1" t="n">
        <v>41243</v>
      </c>
      <c r="B3327" t="s">
        <v>345</v>
      </c>
      <c r="C3327" t="n">
        <v>24</v>
      </c>
      <c r="D3327" t="n">
        <v>25</v>
      </c>
      <c r="E3327" t="s">
        <v>143</v>
      </c>
      <c r="F3327" t="n">
        <v>3201</v>
      </c>
      <c r="G3327" t="s">
        <v>250</v>
      </c>
      <c r="H3327" t="s">
        <v>251</v>
      </c>
      <c r="I3327" t="n">
        <v>5</v>
      </c>
      <c r="J3327" t="n">
        <v>458</v>
      </c>
      <c r="K3327" t="s">
        <v>252</v>
      </c>
      <c r="L3327" t="n">
        <v>150</v>
      </c>
      <c r="M3327" t="n">
        <v>0.7</v>
      </c>
      <c r="N3327" t="n">
        <v>36.1</v>
      </c>
      <c r="O3327" t="s">
        <v>345</v>
      </c>
      <c r="P3327" t="n">
        <v>121</v>
      </c>
      <c r="Q3327" t="s">
        <v>251</v>
      </c>
      <c r="R3327" t="s">
        <v>255</v>
      </c>
      <c r="S3327" t="s">
        <v>251</v>
      </c>
      <c r="T3327" t="n">
        <v>5</v>
      </c>
    </row>
    <row r="3328" spans="1:20">
      <c r="A3328" s="1" t="n">
        <v>41243</v>
      </c>
      <c r="B3328" t="s">
        <v>345</v>
      </c>
      <c r="C3328" t="n">
        <v>25</v>
      </c>
      <c r="D3328" t="n">
        <v>25</v>
      </c>
      <c r="E3328" t="s">
        <v>143</v>
      </c>
      <c r="F3328" t="n">
        <v>3201</v>
      </c>
      <c r="G3328" t="s">
        <v>250</v>
      </c>
      <c r="H3328" t="s">
        <v>251</v>
      </c>
      <c r="I3328" t="n">
        <v>5</v>
      </c>
      <c r="J3328" t="n">
        <v>945</v>
      </c>
      <c r="K3328" t="s">
        <v>304</v>
      </c>
      <c r="L3328" t="n">
        <v>388</v>
      </c>
      <c r="M3328" t="n">
        <v>0.05</v>
      </c>
      <c r="N3328" t="n">
        <v>39.9</v>
      </c>
      <c r="O3328" t="s">
        <v>345</v>
      </c>
      <c r="P3328" t="n">
        <v>121</v>
      </c>
      <c r="Q3328" t="s">
        <v>251</v>
      </c>
      <c r="R3328" t="s">
        <v>255</v>
      </c>
      <c r="S3328" t="s">
        <v>251</v>
      </c>
      <c r="T3328" t="n">
        <v>5</v>
      </c>
    </row>
    <row r="3329" spans="1:20">
      <c r="A3329" s="1" t="n">
        <v>41243</v>
      </c>
      <c r="B3329" t="s">
        <v>345</v>
      </c>
      <c r="C3329" t="n">
        <v>26</v>
      </c>
      <c r="D3329" t="n">
        <v>25</v>
      </c>
      <c r="E3329" t="s">
        <v>143</v>
      </c>
      <c r="F3329" t="n">
        <v>3201</v>
      </c>
      <c r="G3329" t="s">
        <v>250</v>
      </c>
      <c r="H3329" t="s">
        <v>251</v>
      </c>
      <c r="I3329" t="n">
        <v>5</v>
      </c>
      <c r="J3329" t="n">
        <v>945</v>
      </c>
      <c r="K3329" t="s">
        <v>304</v>
      </c>
      <c r="L3329" t="n">
        <v>256</v>
      </c>
      <c r="M3329" t="n">
        <v>0.05</v>
      </c>
      <c r="N3329" t="n">
        <v>38.3</v>
      </c>
      <c r="O3329" t="s">
        <v>345</v>
      </c>
      <c r="P3329" t="n">
        <v>121</v>
      </c>
      <c r="Q3329" t="s">
        <v>251</v>
      </c>
      <c r="R3329" t="s">
        <v>255</v>
      </c>
      <c r="S3329" t="s">
        <v>251</v>
      </c>
      <c r="T3329" t="n">
        <v>5</v>
      </c>
    </row>
    <row r="3330" spans="1:20">
      <c r="A3330" s="1" t="n">
        <v>41243</v>
      </c>
      <c r="B3330" t="s">
        <v>345</v>
      </c>
      <c r="C3330" t="n">
        <v>27</v>
      </c>
      <c r="D3330" t="n">
        <v>25</v>
      </c>
      <c r="E3330" t="s">
        <v>143</v>
      </c>
      <c r="F3330" t="n">
        <v>3201</v>
      </c>
      <c r="G3330" t="s">
        <v>250</v>
      </c>
      <c r="H3330" t="s">
        <v>251</v>
      </c>
      <c r="I3330" t="n">
        <v>5</v>
      </c>
      <c r="J3330" t="n">
        <v>875</v>
      </c>
      <c r="K3330" t="s">
        <v>327</v>
      </c>
      <c r="L3330" t="n">
        <v>448</v>
      </c>
      <c r="M3330" t="n">
        <v>0.04</v>
      </c>
      <c r="N3330" t="n">
        <v>41.7</v>
      </c>
      <c r="O3330" t="s">
        <v>345</v>
      </c>
      <c r="P3330" t="n">
        <v>121</v>
      </c>
      <c r="Q3330" t="s">
        <v>251</v>
      </c>
      <c r="R3330" t="s">
        <v>255</v>
      </c>
      <c r="S3330" t="s">
        <v>251</v>
      </c>
      <c r="T3330" t="n">
        <v>5</v>
      </c>
    </row>
    <row r="3331" spans="1:20">
      <c r="A3331" s="1" t="n">
        <v>41243</v>
      </c>
      <c r="B3331" t="s">
        <v>345</v>
      </c>
      <c r="C3331" t="n">
        <v>28</v>
      </c>
      <c r="D3331" t="n">
        <v>25</v>
      </c>
      <c r="E3331" t="s">
        <v>143</v>
      </c>
      <c r="F3331" t="n">
        <v>3201</v>
      </c>
      <c r="G3331" t="s">
        <v>250</v>
      </c>
      <c r="H3331" t="s">
        <v>251</v>
      </c>
      <c r="I3331" t="n">
        <v>5</v>
      </c>
      <c r="J3331" t="n">
        <v>458</v>
      </c>
      <c r="K3331" t="s">
        <v>252</v>
      </c>
      <c r="L3331" t="n">
        <v>144</v>
      </c>
      <c r="M3331" t="n">
        <v>0.04</v>
      </c>
      <c r="N3331" t="n">
        <v>37.2</v>
      </c>
      <c r="O3331" t="s">
        <v>345</v>
      </c>
      <c r="P3331" t="n">
        <v>121</v>
      </c>
      <c r="Q3331" t="s">
        <v>251</v>
      </c>
      <c r="R3331" t="s">
        <v>255</v>
      </c>
      <c r="S3331" t="s">
        <v>251</v>
      </c>
      <c r="T3331" t="n">
        <v>5</v>
      </c>
    </row>
    <row r="3332" spans="1:20">
      <c r="A3332" s="1" t="n">
        <v>41243</v>
      </c>
      <c r="B3332" t="s">
        <v>400</v>
      </c>
      <c r="C3332" t="n">
        <v>1</v>
      </c>
      <c r="D3332" t="n">
        <v>251</v>
      </c>
      <c r="E3332" t="s">
        <v>409</v>
      </c>
      <c r="F3332" t="n">
        <v>3202</v>
      </c>
      <c r="G3332" t="s">
        <v>297</v>
      </c>
      <c r="H3332" t="s">
        <v>251</v>
      </c>
      <c r="I3332" t="n">
        <v>5</v>
      </c>
      <c r="J3332" t="n">
        <v>320</v>
      </c>
      <c r="K3332" t="s">
        <v>412</v>
      </c>
      <c r="L3332" t="n">
        <v>22</v>
      </c>
      <c r="M3332" t="n">
        <v>0</v>
      </c>
      <c r="N3332" t="n">
        <v>0</v>
      </c>
      <c r="S3332" t="s">
        <v>405</v>
      </c>
      <c r="T3332" t="s">
        <v>405</v>
      </c>
    </row>
    <row r="3333" spans="1:20">
      <c r="A3333" s="1" t="n">
        <v>41243</v>
      </c>
      <c r="B3333" t="s">
        <v>400</v>
      </c>
      <c r="C3333" t="n">
        <v>2</v>
      </c>
      <c r="D3333" t="n">
        <v>251</v>
      </c>
      <c r="E3333" t="s">
        <v>409</v>
      </c>
      <c r="F3333" t="n">
        <v>3203</v>
      </c>
      <c r="G3333" t="s">
        <v>366</v>
      </c>
      <c r="H3333" t="s">
        <v>251</v>
      </c>
      <c r="I3333" t="n">
        <v>5</v>
      </c>
      <c r="J3333" t="n">
        <v>320</v>
      </c>
      <c r="K3333" t="s">
        <v>412</v>
      </c>
      <c r="L3333" t="n">
        <v>19</v>
      </c>
      <c r="M3333" t="n">
        <v>0</v>
      </c>
      <c r="N3333" t="n">
        <v>0</v>
      </c>
      <c r="S3333" t="s">
        <v>405</v>
      </c>
      <c r="T3333" t="s">
        <v>405</v>
      </c>
    </row>
    <row r="3334" spans="1:20">
      <c r="A3334" s="1" t="n">
        <v>41243</v>
      </c>
      <c r="B3334" t="s">
        <v>400</v>
      </c>
      <c r="C3334" t="n">
        <v>3</v>
      </c>
      <c r="D3334" t="n">
        <v>251</v>
      </c>
      <c r="E3334" t="s">
        <v>409</v>
      </c>
      <c r="F3334" t="n">
        <v>3204</v>
      </c>
      <c r="G3334" t="s">
        <v>367</v>
      </c>
      <c r="H3334" t="s">
        <v>251</v>
      </c>
      <c r="I3334" t="n">
        <v>5</v>
      </c>
      <c r="J3334" t="n">
        <v>320</v>
      </c>
      <c r="K3334" t="s">
        <v>412</v>
      </c>
      <c r="L3334" t="n">
        <v>12</v>
      </c>
      <c r="M3334" t="n">
        <v>0</v>
      </c>
      <c r="N3334" t="n">
        <v>0</v>
      </c>
      <c r="S3334" t="s">
        <v>405</v>
      </c>
      <c r="T3334" t="s">
        <v>405</v>
      </c>
    </row>
    <row r="3335" spans="1:20">
      <c r="A3335" s="1" t="n">
        <v>41243</v>
      </c>
      <c r="B3335" t="s">
        <v>400</v>
      </c>
      <c r="C3335" t="n">
        <v>4</v>
      </c>
      <c r="D3335" t="n">
        <v>251</v>
      </c>
      <c r="E3335" t="s">
        <v>409</v>
      </c>
      <c r="F3335" t="n">
        <v>3204</v>
      </c>
      <c r="G3335" t="s">
        <v>367</v>
      </c>
      <c r="H3335" t="s">
        <v>251</v>
      </c>
      <c r="I3335" t="n">
        <v>5</v>
      </c>
      <c r="J3335" t="n">
        <v>320</v>
      </c>
      <c r="K3335" t="s">
        <v>412</v>
      </c>
      <c r="L3335" t="n">
        <v>2</v>
      </c>
      <c r="M3335" t="n">
        <v>0</v>
      </c>
      <c r="N3335" t="n">
        <v>0</v>
      </c>
      <c r="S3335" t="s">
        <v>405</v>
      </c>
      <c r="T3335" t="s">
        <v>405</v>
      </c>
    </row>
    <row r="3336" spans="1:20">
      <c r="A3336" s="1" t="n">
        <v>41243</v>
      </c>
      <c r="B3336" t="s">
        <v>395</v>
      </c>
      <c r="C3336" t="n">
        <v>7</v>
      </c>
      <c r="D3336" t="n">
        <v>25</v>
      </c>
      <c r="E3336" t="s">
        <v>143</v>
      </c>
      <c r="F3336" t="n">
        <v>3201</v>
      </c>
      <c r="G3336" t="s">
        <v>250</v>
      </c>
      <c r="H3336" t="s">
        <v>251</v>
      </c>
      <c r="I3336" t="n">
        <v>5</v>
      </c>
      <c r="J3336" t="n">
        <v>785</v>
      </c>
      <c r="K3336" t="s">
        <v>281</v>
      </c>
      <c r="L3336" t="n">
        <v>248</v>
      </c>
      <c r="M3336" t="n">
        <v>1.03</v>
      </c>
      <c r="N3336" t="n">
        <v>39.7</v>
      </c>
      <c r="O3336" t="s">
        <v>395</v>
      </c>
      <c r="P3336" t="n">
        <v>363</v>
      </c>
      <c r="Q3336" t="s">
        <v>411</v>
      </c>
      <c r="R3336" t="s">
        <v>255</v>
      </c>
      <c r="S3336" t="s">
        <v>251</v>
      </c>
      <c r="T3336" t="n">
        <v>5</v>
      </c>
    </row>
    <row r="3337" spans="1:20">
      <c r="A3337" s="1" t="n">
        <v>41243</v>
      </c>
      <c r="B3337" t="s">
        <v>395</v>
      </c>
      <c r="C3337" t="n">
        <v>8</v>
      </c>
      <c r="D3337" t="n">
        <v>25</v>
      </c>
      <c r="E3337" t="s">
        <v>143</v>
      </c>
      <c r="F3337" t="n">
        <v>3201</v>
      </c>
      <c r="G3337" t="s">
        <v>250</v>
      </c>
      <c r="H3337" t="s">
        <v>251</v>
      </c>
      <c r="I3337" t="n">
        <v>5</v>
      </c>
      <c r="J3337" t="n">
        <v>785</v>
      </c>
      <c r="K3337" t="s">
        <v>281</v>
      </c>
      <c r="L3337" t="n">
        <v>300</v>
      </c>
      <c r="M3337" t="n">
        <v>1.03</v>
      </c>
      <c r="N3337" t="n">
        <v>39.7</v>
      </c>
      <c r="O3337" t="s">
        <v>395</v>
      </c>
      <c r="P3337" t="n">
        <v>363</v>
      </c>
      <c r="Q3337" t="s">
        <v>411</v>
      </c>
      <c r="R3337" t="s">
        <v>255</v>
      </c>
      <c r="S3337" t="s">
        <v>251</v>
      </c>
      <c r="T3337" t="n">
        <v>5</v>
      </c>
    </row>
    <row r="3338" spans="1:20">
      <c r="A3338" s="1" t="n">
        <v>41243</v>
      </c>
      <c r="B3338" t="s">
        <v>395</v>
      </c>
      <c r="C3338" t="n">
        <v>9</v>
      </c>
      <c r="D3338" t="n">
        <v>25</v>
      </c>
      <c r="E3338" t="s">
        <v>143</v>
      </c>
      <c r="F3338" t="n">
        <v>3201</v>
      </c>
      <c r="G3338" t="s">
        <v>250</v>
      </c>
      <c r="H3338" t="s">
        <v>251</v>
      </c>
      <c r="I3338" t="n">
        <v>5</v>
      </c>
      <c r="J3338" t="n">
        <v>805</v>
      </c>
      <c r="K3338" t="s">
        <v>317</v>
      </c>
      <c r="L3338" t="n">
        <v>651</v>
      </c>
      <c r="M3338" t="n">
        <v>0.19</v>
      </c>
      <c r="N3338" t="n">
        <v>24.3</v>
      </c>
      <c r="O3338" t="s">
        <v>395</v>
      </c>
      <c r="P3338" t="n">
        <v>363</v>
      </c>
      <c r="Q3338" t="s">
        <v>411</v>
      </c>
      <c r="R3338" t="s">
        <v>255</v>
      </c>
      <c r="S3338" t="s">
        <v>251</v>
      </c>
      <c r="T3338" t="n">
        <v>5</v>
      </c>
    </row>
    <row r="3339" spans="1:20">
      <c r="A3339" s="1" t="n">
        <v>41243</v>
      </c>
      <c r="B3339" t="s">
        <v>395</v>
      </c>
      <c r="C3339" t="n">
        <v>12</v>
      </c>
      <c r="D3339" t="n">
        <v>25</v>
      </c>
      <c r="E3339" t="s">
        <v>143</v>
      </c>
      <c r="F3339" t="n">
        <v>3201</v>
      </c>
      <c r="G3339" t="s">
        <v>250</v>
      </c>
      <c r="H3339" t="s">
        <v>251</v>
      </c>
      <c r="I3339" t="n">
        <v>5</v>
      </c>
      <c r="J3339" t="n">
        <v>325</v>
      </c>
      <c r="K3339" t="s">
        <v>287</v>
      </c>
      <c r="L3339" t="n">
        <v>100</v>
      </c>
      <c r="M3339" t="n">
        <v>2.04</v>
      </c>
      <c r="N3339" t="n">
        <v>19.3</v>
      </c>
      <c r="O3339" t="s">
        <v>395</v>
      </c>
      <c r="P3339" t="n">
        <v>363</v>
      </c>
      <c r="Q3339" t="s">
        <v>411</v>
      </c>
      <c r="R3339" t="s">
        <v>255</v>
      </c>
      <c r="S3339" t="s">
        <v>251</v>
      </c>
      <c r="T3339" t="n">
        <v>5</v>
      </c>
    </row>
    <row r="3340" spans="1:20">
      <c r="A3340" s="1" t="n">
        <v>41243</v>
      </c>
      <c r="B3340" t="s">
        <v>395</v>
      </c>
      <c r="C3340" t="n">
        <v>15</v>
      </c>
      <c r="D3340" t="n">
        <v>25</v>
      </c>
      <c r="E3340" t="s">
        <v>143</v>
      </c>
      <c r="F3340" t="n">
        <v>3201</v>
      </c>
      <c r="G3340" t="s">
        <v>250</v>
      </c>
      <c r="H3340" t="s">
        <v>251</v>
      </c>
      <c r="I3340" t="n">
        <v>5</v>
      </c>
      <c r="J3340" t="n">
        <v>805</v>
      </c>
      <c r="K3340" t="s">
        <v>317</v>
      </c>
      <c r="L3340" t="n">
        <v>707</v>
      </c>
      <c r="M3340" t="n">
        <v>0.27</v>
      </c>
      <c r="N3340" t="n">
        <v>35.9</v>
      </c>
      <c r="O3340" t="s">
        <v>395</v>
      </c>
      <c r="P3340" t="n">
        <v>363</v>
      </c>
      <c r="Q3340" t="s">
        <v>411</v>
      </c>
      <c r="R3340" t="s">
        <v>255</v>
      </c>
      <c r="S3340" t="s">
        <v>251</v>
      </c>
      <c r="T3340" t="n">
        <v>5</v>
      </c>
    </row>
    <row r="3341" spans="1:20">
      <c r="A3341" s="1" t="n">
        <v>41274</v>
      </c>
      <c r="B3341" t="s">
        <v>345</v>
      </c>
      <c r="C3341" t="n">
        <v>17</v>
      </c>
      <c r="D3341" t="n">
        <v>25</v>
      </c>
      <c r="E3341" t="s">
        <v>143</v>
      </c>
      <c r="F3341" t="n">
        <v>3201</v>
      </c>
      <c r="G3341" t="s">
        <v>250</v>
      </c>
      <c r="H3341" t="s">
        <v>251</v>
      </c>
      <c r="I3341" t="n">
        <v>5</v>
      </c>
      <c r="J3341" t="n">
        <v>875</v>
      </c>
      <c r="K3341" t="s">
        <v>327</v>
      </c>
      <c r="L3341" t="n">
        <v>310</v>
      </c>
      <c r="M3341" t="n">
        <v>0.04</v>
      </c>
      <c r="N3341" t="n">
        <v>41.7</v>
      </c>
      <c r="O3341" t="s">
        <v>345</v>
      </c>
      <c r="P3341" t="n">
        <v>121</v>
      </c>
      <c r="Q3341" t="s">
        <v>251</v>
      </c>
      <c r="R3341" t="s">
        <v>255</v>
      </c>
      <c r="S3341" t="s">
        <v>251</v>
      </c>
      <c r="T3341" t="n">
        <v>5</v>
      </c>
    </row>
    <row r="3342" spans="1:20">
      <c r="A3342" s="1" t="n">
        <v>41274</v>
      </c>
      <c r="B3342" t="s">
        <v>345</v>
      </c>
      <c r="C3342" t="n">
        <v>18</v>
      </c>
      <c r="D3342" t="n">
        <v>25</v>
      </c>
      <c r="E3342" t="s">
        <v>143</v>
      </c>
      <c r="F3342" t="n">
        <v>3201</v>
      </c>
      <c r="G3342" t="s">
        <v>250</v>
      </c>
      <c r="H3342" t="s">
        <v>251</v>
      </c>
      <c r="I3342" t="n">
        <v>5</v>
      </c>
      <c r="J3342" t="n">
        <v>875</v>
      </c>
      <c r="K3342" t="s">
        <v>327</v>
      </c>
      <c r="L3342" t="n">
        <v>312</v>
      </c>
      <c r="M3342" t="n">
        <v>0.04</v>
      </c>
      <c r="N3342" t="n">
        <v>41.8</v>
      </c>
      <c r="O3342" t="s">
        <v>345</v>
      </c>
      <c r="P3342" t="n">
        <v>121</v>
      </c>
      <c r="Q3342" t="s">
        <v>251</v>
      </c>
      <c r="R3342" t="s">
        <v>255</v>
      </c>
      <c r="S3342" t="s">
        <v>251</v>
      </c>
      <c r="T3342" t="n">
        <v>5</v>
      </c>
    </row>
    <row r="3343" spans="1:20">
      <c r="A3343" s="1" t="n">
        <v>41274</v>
      </c>
      <c r="B3343" t="s">
        <v>345</v>
      </c>
      <c r="C3343" t="n">
        <v>19</v>
      </c>
      <c r="D3343" t="n">
        <v>25</v>
      </c>
      <c r="E3343" t="s">
        <v>143</v>
      </c>
      <c r="F3343" t="n">
        <v>3201</v>
      </c>
      <c r="G3343" t="s">
        <v>250</v>
      </c>
      <c r="H3343" t="s">
        <v>251</v>
      </c>
      <c r="I3343" t="n">
        <v>5</v>
      </c>
      <c r="J3343" t="n">
        <v>875</v>
      </c>
      <c r="K3343" t="s">
        <v>327</v>
      </c>
      <c r="L3343" t="n">
        <v>198</v>
      </c>
      <c r="M3343" t="n">
        <v>0.06</v>
      </c>
      <c r="N3343" t="n">
        <v>37.6</v>
      </c>
      <c r="O3343" t="s">
        <v>345</v>
      </c>
      <c r="P3343" t="n">
        <v>121</v>
      </c>
      <c r="Q3343" t="s">
        <v>251</v>
      </c>
      <c r="R3343" t="s">
        <v>255</v>
      </c>
      <c r="S3343" t="s">
        <v>251</v>
      </c>
      <c r="T3343" t="n">
        <v>5</v>
      </c>
    </row>
    <row r="3344" spans="1:20">
      <c r="A3344" s="1" t="n">
        <v>41274</v>
      </c>
      <c r="B3344" t="s">
        <v>345</v>
      </c>
      <c r="C3344" t="n">
        <v>20</v>
      </c>
      <c r="D3344" t="n">
        <v>25</v>
      </c>
      <c r="E3344" t="s">
        <v>143</v>
      </c>
      <c r="F3344" t="n">
        <v>3201</v>
      </c>
      <c r="G3344" t="s">
        <v>250</v>
      </c>
      <c r="H3344" t="s">
        <v>251</v>
      </c>
      <c r="I3344" t="n">
        <v>5</v>
      </c>
      <c r="J3344" t="n">
        <v>945</v>
      </c>
      <c r="K3344" t="s">
        <v>304</v>
      </c>
      <c r="L3344" t="n">
        <v>164</v>
      </c>
      <c r="M3344" t="n">
        <v>0.05</v>
      </c>
      <c r="N3344" t="n">
        <v>40.2</v>
      </c>
      <c r="O3344" t="s">
        <v>345</v>
      </c>
      <c r="P3344" t="n">
        <v>121</v>
      </c>
      <c r="Q3344" t="s">
        <v>251</v>
      </c>
      <c r="R3344" t="s">
        <v>255</v>
      </c>
      <c r="S3344" t="s">
        <v>251</v>
      </c>
      <c r="T3344" t="n">
        <v>5</v>
      </c>
    </row>
    <row r="3345" spans="1:20">
      <c r="A3345" s="1" t="n">
        <v>41274</v>
      </c>
      <c r="B3345" t="s">
        <v>345</v>
      </c>
      <c r="C3345" t="n">
        <v>21</v>
      </c>
      <c r="D3345" t="n">
        <v>25</v>
      </c>
      <c r="E3345" t="s">
        <v>143</v>
      </c>
      <c r="F3345" t="n">
        <v>3201</v>
      </c>
      <c r="G3345" t="s">
        <v>250</v>
      </c>
      <c r="H3345" t="s">
        <v>251</v>
      </c>
      <c r="I3345" t="n">
        <v>5</v>
      </c>
      <c r="J3345" t="n">
        <v>945</v>
      </c>
      <c r="K3345" t="s">
        <v>304</v>
      </c>
      <c r="L3345" t="n">
        <v>299</v>
      </c>
      <c r="M3345" t="n">
        <v>0.06</v>
      </c>
      <c r="N3345" t="n">
        <v>38.3</v>
      </c>
      <c r="O3345" t="s">
        <v>345</v>
      </c>
      <c r="P3345" t="n">
        <v>121</v>
      </c>
      <c r="Q3345" t="s">
        <v>251</v>
      </c>
      <c r="R3345" t="s">
        <v>255</v>
      </c>
      <c r="S3345" t="s">
        <v>251</v>
      </c>
      <c r="T3345" t="n">
        <v>5</v>
      </c>
    </row>
    <row r="3346" spans="1:20">
      <c r="A3346" s="1" t="n">
        <v>41274</v>
      </c>
      <c r="B3346" t="s">
        <v>406</v>
      </c>
      <c r="C3346" t="n">
        <v>1</v>
      </c>
      <c r="D3346" t="n">
        <v>931</v>
      </c>
      <c r="E3346" t="s">
        <v>407</v>
      </c>
      <c r="F3346" t="n">
        <v>3201</v>
      </c>
      <c r="G3346" t="s">
        <v>250</v>
      </c>
      <c r="H3346" t="s">
        <v>251</v>
      </c>
      <c r="I3346" t="n">
        <v>5</v>
      </c>
      <c r="J3346" t="n">
        <v>260</v>
      </c>
      <c r="K3346" t="s">
        <v>272</v>
      </c>
      <c r="L3346" t="n">
        <v>207</v>
      </c>
      <c r="M3346" t="n">
        <v>0</v>
      </c>
      <c r="N3346" t="n">
        <v>0</v>
      </c>
      <c r="S3346" t="s">
        <v>405</v>
      </c>
      <c r="T3346" t="s">
        <v>405</v>
      </c>
    </row>
    <row r="3347" spans="1:20">
      <c r="A3347" s="1" t="n">
        <v>41274</v>
      </c>
      <c r="B3347" t="s">
        <v>348</v>
      </c>
      <c r="C3347" t="n">
        <v>1</v>
      </c>
      <c r="D3347" t="n">
        <v>216</v>
      </c>
      <c r="E3347" t="s">
        <v>416</v>
      </c>
      <c r="F3347" t="n">
        <v>3201</v>
      </c>
      <c r="G3347" t="s">
        <v>250</v>
      </c>
      <c r="H3347" t="s">
        <v>251</v>
      </c>
      <c r="I3347" t="n">
        <v>5</v>
      </c>
      <c r="J3347" t="n">
        <v>515</v>
      </c>
      <c r="K3347" t="s">
        <v>361</v>
      </c>
      <c r="L3347" t="n">
        <v>320</v>
      </c>
      <c r="M3347" t="n">
        <v>0</v>
      </c>
      <c r="N3347" t="n">
        <v>0</v>
      </c>
      <c r="S3347" t="s">
        <v>405</v>
      </c>
      <c r="T3347" t="s">
        <v>405</v>
      </c>
    </row>
    <row r="3348" spans="1:20">
      <c r="A3348" s="1" t="n">
        <v>41274</v>
      </c>
      <c r="B3348" t="s">
        <v>397</v>
      </c>
      <c r="C3348" t="n">
        <v>59</v>
      </c>
      <c r="D3348" t="n">
        <v>141</v>
      </c>
      <c r="E3348" t="s">
        <v>149</v>
      </c>
      <c r="F3348" t="n">
        <v>3201</v>
      </c>
      <c r="G3348" t="s">
        <v>250</v>
      </c>
      <c r="H3348" t="s">
        <v>251</v>
      </c>
      <c r="I3348" t="n">
        <v>5</v>
      </c>
      <c r="J3348" t="n">
        <v>220</v>
      </c>
      <c r="K3348" t="s">
        <v>399</v>
      </c>
      <c r="L3348" t="n">
        <v>1</v>
      </c>
      <c r="M3348" t="n">
        <v>0</v>
      </c>
      <c r="N3348" t="n">
        <v>0</v>
      </c>
      <c r="S3348" t="s">
        <v>405</v>
      </c>
      <c r="T3348" t="s">
        <v>405</v>
      </c>
    </row>
    <row r="3349" spans="1:20">
      <c r="A3349" s="1" t="n">
        <v>41274</v>
      </c>
      <c r="B3349" t="s">
        <v>397</v>
      </c>
      <c r="C3349" t="n">
        <v>60</v>
      </c>
      <c r="D3349" t="n">
        <v>141</v>
      </c>
      <c r="E3349" t="s">
        <v>149</v>
      </c>
      <c r="F3349" t="n">
        <v>3201</v>
      </c>
      <c r="G3349" t="s">
        <v>250</v>
      </c>
      <c r="H3349" t="s">
        <v>251</v>
      </c>
      <c r="I3349" t="n">
        <v>5</v>
      </c>
      <c r="J3349" t="n">
        <v>220</v>
      </c>
      <c r="K3349" t="s">
        <v>399</v>
      </c>
      <c r="L3349" t="n">
        <v>67</v>
      </c>
      <c r="M3349" t="n">
        <v>0</v>
      </c>
      <c r="N3349" t="n">
        <v>0</v>
      </c>
      <c r="S3349" t="s">
        <v>405</v>
      </c>
      <c r="T3349" t="s">
        <v>405</v>
      </c>
    </row>
    <row r="3350" spans="1:20">
      <c r="A3350" s="1" t="n">
        <v>41274</v>
      </c>
      <c r="B3350" t="s">
        <v>397</v>
      </c>
      <c r="C3350" t="n">
        <v>61</v>
      </c>
      <c r="D3350" t="n">
        <v>141</v>
      </c>
      <c r="E3350" t="s">
        <v>149</v>
      </c>
      <c r="F3350" t="n">
        <v>3201</v>
      </c>
      <c r="G3350" t="s">
        <v>250</v>
      </c>
      <c r="H3350" t="s">
        <v>251</v>
      </c>
      <c r="I3350" t="n">
        <v>5</v>
      </c>
      <c r="J3350" t="n">
        <v>220</v>
      </c>
      <c r="K3350" t="s">
        <v>399</v>
      </c>
      <c r="L3350" t="n">
        <v>1</v>
      </c>
      <c r="M3350" t="n">
        <v>0</v>
      </c>
      <c r="N3350" t="n">
        <v>0</v>
      </c>
      <c r="S3350" t="s">
        <v>405</v>
      </c>
      <c r="T3350" t="s">
        <v>405</v>
      </c>
    </row>
    <row r="3351" spans="1:20">
      <c r="A3351" s="1" t="n">
        <v>41274</v>
      </c>
      <c r="B3351" t="s">
        <v>397</v>
      </c>
      <c r="C3351" t="n">
        <v>62</v>
      </c>
      <c r="D3351" t="n">
        <v>141</v>
      </c>
      <c r="E3351" t="s">
        <v>149</v>
      </c>
      <c r="F3351" t="n">
        <v>3201</v>
      </c>
      <c r="G3351" t="s">
        <v>250</v>
      </c>
      <c r="H3351" t="s">
        <v>251</v>
      </c>
      <c r="I3351" t="n">
        <v>5</v>
      </c>
      <c r="J3351" t="n">
        <v>220</v>
      </c>
      <c r="K3351" t="s">
        <v>399</v>
      </c>
      <c r="L3351" t="n">
        <v>64</v>
      </c>
      <c r="M3351" t="n">
        <v>0</v>
      </c>
      <c r="N3351" t="n">
        <v>0</v>
      </c>
      <c r="S3351" t="s">
        <v>405</v>
      </c>
      <c r="T3351" t="s">
        <v>405</v>
      </c>
    </row>
    <row r="3352" spans="1:20">
      <c r="A3352" s="1" t="n">
        <v>41274</v>
      </c>
      <c r="B3352" t="s">
        <v>395</v>
      </c>
      <c r="C3352" t="n">
        <v>8</v>
      </c>
      <c r="D3352" t="n">
        <v>25</v>
      </c>
      <c r="E3352" t="s">
        <v>143</v>
      </c>
      <c r="F3352" t="n">
        <v>3201</v>
      </c>
      <c r="G3352" t="s">
        <v>250</v>
      </c>
      <c r="H3352" t="s">
        <v>251</v>
      </c>
      <c r="I3352" t="n">
        <v>5</v>
      </c>
      <c r="J3352" t="n">
        <v>785</v>
      </c>
      <c r="K3352" t="s">
        <v>281</v>
      </c>
      <c r="L3352" t="n">
        <v>677</v>
      </c>
      <c r="M3352" t="n">
        <v>1.03</v>
      </c>
      <c r="N3352" t="n">
        <v>39.8</v>
      </c>
      <c r="O3352" t="s">
        <v>395</v>
      </c>
      <c r="P3352" t="n">
        <v>363</v>
      </c>
      <c r="Q3352" t="s">
        <v>411</v>
      </c>
      <c r="R3352" t="s">
        <v>255</v>
      </c>
      <c r="S3352" t="s">
        <v>251</v>
      </c>
      <c r="T3352" t="n">
        <v>5</v>
      </c>
    </row>
    <row r="3353" spans="1:20">
      <c r="A3353" s="1" t="n">
        <v>41274</v>
      </c>
      <c r="B3353" t="s">
        <v>395</v>
      </c>
      <c r="C3353" t="n">
        <v>9</v>
      </c>
      <c r="D3353" t="n">
        <v>25</v>
      </c>
      <c r="E3353" t="s">
        <v>143</v>
      </c>
      <c r="F3353" t="n">
        <v>3201</v>
      </c>
      <c r="G3353" t="s">
        <v>250</v>
      </c>
      <c r="H3353" t="s">
        <v>251</v>
      </c>
      <c r="I3353" t="n">
        <v>5</v>
      </c>
      <c r="J3353" t="n">
        <v>805</v>
      </c>
      <c r="K3353" t="s">
        <v>317</v>
      </c>
      <c r="L3353" t="n">
        <v>745</v>
      </c>
      <c r="M3353" t="n">
        <v>0.49</v>
      </c>
      <c r="N3353" t="n">
        <v>35.1</v>
      </c>
      <c r="O3353" t="s">
        <v>395</v>
      </c>
      <c r="P3353" t="n">
        <v>363</v>
      </c>
      <c r="Q3353" t="s">
        <v>411</v>
      </c>
      <c r="R3353" t="s">
        <v>255</v>
      </c>
      <c r="S3353" t="s">
        <v>251</v>
      </c>
      <c r="T3353" t="n">
        <v>5</v>
      </c>
    </row>
    <row r="3354" spans="1:20">
      <c r="A3354" s="1" t="n">
        <v>41305</v>
      </c>
      <c r="B3354" t="s">
        <v>345</v>
      </c>
      <c r="C3354" t="n">
        <v>20</v>
      </c>
      <c r="D3354" t="n">
        <v>25</v>
      </c>
      <c r="E3354" t="s">
        <v>143</v>
      </c>
      <c r="F3354" t="n">
        <v>3201</v>
      </c>
      <c r="G3354" t="s">
        <v>250</v>
      </c>
      <c r="H3354" t="s">
        <v>251</v>
      </c>
      <c r="I3354" t="n">
        <v>5</v>
      </c>
      <c r="J3354" t="n">
        <v>875</v>
      </c>
      <c r="K3354" t="s">
        <v>327</v>
      </c>
      <c r="L3354" t="n">
        <v>298</v>
      </c>
      <c r="M3354" t="n">
        <v>0.04</v>
      </c>
      <c r="N3354" t="n">
        <v>41.8</v>
      </c>
      <c r="O3354" t="s">
        <v>345</v>
      </c>
      <c r="P3354" t="n">
        <v>121</v>
      </c>
      <c r="Q3354" t="s">
        <v>251</v>
      </c>
      <c r="R3354" t="s">
        <v>255</v>
      </c>
      <c r="S3354" t="s">
        <v>251</v>
      </c>
      <c r="T3354" t="n">
        <v>5</v>
      </c>
    </row>
    <row r="3355" spans="1:20">
      <c r="A3355" s="1" t="n">
        <v>41305</v>
      </c>
      <c r="B3355" t="s">
        <v>345</v>
      </c>
      <c r="C3355" t="n">
        <v>21</v>
      </c>
      <c r="D3355" t="n">
        <v>25</v>
      </c>
      <c r="E3355" t="s">
        <v>143</v>
      </c>
      <c r="F3355" t="n">
        <v>3201</v>
      </c>
      <c r="G3355" t="s">
        <v>250</v>
      </c>
      <c r="H3355" t="s">
        <v>251</v>
      </c>
      <c r="I3355" t="n">
        <v>5</v>
      </c>
      <c r="J3355" t="n">
        <v>150</v>
      </c>
      <c r="K3355" t="s">
        <v>291</v>
      </c>
      <c r="L3355" t="n">
        <v>388</v>
      </c>
      <c r="M3355" t="n">
        <v>0.19</v>
      </c>
      <c r="N3355" t="n">
        <v>23.6</v>
      </c>
      <c r="O3355" t="s">
        <v>345</v>
      </c>
      <c r="P3355" t="n">
        <v>121</v>
      </c>
      <c r="Q3355" t="s">
        <v>251</v>
      </c>
      <c r="R3355" t="s">
        <v>255</v>
      </c>
      <c r="S3355" t="s">
        <v>251</v>
      </c>
      <c r="T3355" t="n">
        <v>5</v>
      </c>
    </row>
    <row r="3356" spans="1:20">
      <c r="A3356" s="1" t="n">
        <v>41305</v>
      </c>
      <c r="B3356" t="s">
        <v>345</v>
      </c>
      <c r="C3356" t="n">
        <v>22</v>
      </c>
      <c r="D3356" t="n">
        <v>25</v>
      </c>
      <c r="E3356" t="s">
        <v>143</v>
      </c>
      <c r="F3356" t="n">
        <v>3201</v>
      </c>
      <c r="G3356" t="s">
        <v>250</v>
      </c>
      <c r="H3356" t="s">
        <v>251</v>
      </c>
      <c r="I3356" t="n">
        <v>5</v>
      </c>
      <c r="J3356" t="n">
        <v>945</v>
      </c>
      <c r="K3356" t="s">
        <v>304</v>
      </c>
      <c r="L3356" t="n">
        <v>209</v>
      </c>
      <c r="M3356" t="n">
        <v>0.05</v>
      </c>
      <c r="N3356" t="n">
        <v>39.8</v>
      </c>
      <c r="O3356" t="s">
        <v>345</v>
      </c>
      <c r="P3356" t="n">
        <v>121</v>
      </c>
      <c r="Q3356" t="s">
        <v>251</v>
      </c>
      <c r="R3356" t="s">
        <v>255</v>
      </c>
      <c r="S3356" t="s">
        <v>251</v>
      </c>
      <c r="T3356" t="n">
        <v>5</v>
      </c>
    </row>
    <row r="3357" spans="1:20">
      <c r="A3357" s="1" t="n">
        <v>41305</v>
      </c>
      <c r="B3357" t="s">
        <v>345</v>
      </c>
      <c r="C3357" t="n">
        <v>23</v>
      </c>
      <c r="D3357" t="n">
        <v>25</v>
      </c>
      <c r="E3357" t="s">
        <v>143</v>
      </c>
      <c r="F3357" t="n">
        <v>3201</v>
      </c>
      <c r="G3357" t="s">
        <v>250</v>
      </c>
      <c r="H3357" t="s">
        <v>251</v>
      </c>
      <c r="I3357" t="n">
        <v>5</v>
      </c>
      <c r="J3357" t="n">
        <v>945</v>
      </c>
      <c r="K3357" t="s">
        <v>304</v>
      </c>
      <c r="L3357" t="n">
        <v>302</v>
      </c>
      <c r="M3357" t="n">
        <v>0.08</v>
      </c>
      <c r="N3357" t="n">
        <v>34.6</v>
      </c>
      <c r="O3357" t="s">
        <v>345</v>
      </c>
      <c r="P3357" t="n">
        <v>121</v>
      </c>
      <c r="Q3357" t="s">
        <v>251</v>
      </c>
      <c r="R3357" t="s">
        <v>255</v>
      </c>
      <c r="S3357" t="s">
        <v>251</v>
      </c>
      <c r="T3357" t="n">
        <v>5</v>
      </c>
    </row>
    <row r="3358" spans="1:20">
      <c r="A3358" s="1" t="n">
        <v>41305</v>
      </c>
      <c r="B3358" t="s">
        <v>345</v>
      </c>
      <c r="C3358" t="n">
        <v>24</v>
      </c>
      <c r="D3358" t="n">
        <v>25</v>
      </c>
      <c r="E3358" t="s">
        <v>143</v>
      </c>
      <c r="F3358" t="n">
        <v>3201</v>
      </c>
      <c r="G3358" t="s">
        <v>250</v>
      </c>
      <c r="H3358" t="s">
        <v>251</v>
      </c>
      <c r="I3358" t="n">
        <v>5</v>
      </c>
      <c r="J3358" t="n">
        <v>945</v>
      </c>
      <c r="K3358" t="s">
        <v>304</v>
      </c>
      <c r="L3358" t="n">
        <v>291</v>
      </c>
      <c r="M3358" t="n">
        <v>0.08</v>
      </c>
      <c r="N3358" t="n">
        <v>34.4</v>
      </c>
      <c r="O3358" t="s">
        <v>345</v>
      </c>
      <c r="P3358" t="n">
        <v>121</v>
      </c>
      <c r="Q3358" t="s">
        <v>251</v>
      </c>
      <c r="R3358" t="s">
        <v>255</v>
      </c>
      <c r="S3358" t="s">
        <v>251</v>
      </c>
      <c r="T3358" t="n">
        <v>5</v>
      </c>
    </row>
    <row r="3359" spans="1:20">
      <c r="A3359" s="1" t="n">
        <v>41305</v>
      </c>
      <c r="B3359" t="s">
        <v>345</v>
      </c>
      <c r="C3359" t="n">
        <v>25</v>
      </c>
      <c r="D3359" t="n">
        <v>25</v>
      </c>
      <c r="E3359" t="s">
        <v>143</v>
      </c>
      <c r="F3359" t="n">
        <v>3201</v>
      </c>
      <c r="G3359" t="s">
        <v>250</v>
      </c>
      <c r="H3359" t="s">
        <v>251</v>
      </c>
      <c r="I3359" t="n">
        <v>5</v>
      </c>
      <c r="J3359" t="n">
        <v>458</v>
      </c>
      <c r="K3359" t="s">
        <v>252</v>
      </c>
      <c r="L3359" t="n">
        <v>172</v>
      </c>
      <c r="M3359" t="n">
        <v>0.04</v>
      </c>
      <c r="N3359" t="n">
        <v>37.1</v>
      </c>
      <c r="O3359" t="s">
        <v>345</v>
      </c>
      <c r="P3359" t="n">
        <v>121</v>
      </c>
      <c r="Q3359" t="s">
        <v>251</v>
      </c>
      <c r="R3359" t="s">
        <v>255</v>
      </c>
      <c r="S3359" t="s">
        <v>251</v>
      </c>
      <c r="T3359" t="n">
        <v>5</v>
      </c>
    </row>
    <row r="3360" spans="1:20">
      <c r="A3360" s="1" t="n">
        <v>41305</v>
      </c>
      <c r="B3360" t="s">
        <v>400</v>
      </c>
      <c r="C3360" t="n">
        <v>1</v>
      </c>
      <c r="D3360" t="n">
        <v>251</v>
      </c>
      <c r="E3360" t="s">
        <v>409</v>
      </c>
      <c r="F3360" t="n">
        <v>3202</v>
      </c>
      <c r="G3360" t="s">
        <v>297</v>
      </c>
      <c r="H3360" t="s">
        <v>251</v>
      </c>
      <c r="I3360" t="n">
        <v>5</v>
      </c>
      <c r="J3360" t="n">
        <v>320</v>
      </c>
      <c r="K3360" t="s">
        <v>412</v>
      </c>
      <c r="L3360" t="n">
        <v>38</v>
      </c>
      <c r="M3360" t="n">
        <v>0</v>
      </c>
      <c r="N3360" t="n">
        <v>0</v>
      </c>
      <c r="T3360" t="s">
        <v>405</v>
      </c>
    </row>
    <row r="3361" spans="1:20">
      <c r="A3361" s="1" t="n">
        <v>41305</v>
      </c>
      <c r="B3361" t="s">
        <v>400</v>
      </c>
      <c r="C3361" t="n">
        <v>2</v>
      </c>
      <c r="D3361" t="n">
        <v>251</v>
      </c>
      <c r="E3361" t="s">
        <v>409</v>
      </c>
      <c r="F3361" t="n">
        <v>3203</v>
      </c>
      <c r="G3361" t="s">
        <v>366</v>
      </c>
      <c r="H3361" t="s">
        <v>251</v>
      </c>
      <c r="I3361" t="n">
        <v>5</v>
      </c>
      <c r="J3361" t="n">
        <v>320</v>
      </c>
      <c r="K3361" t="s">
        <v>412</v>
      </c>
      <c r="L3361" t="n">
        <v>33</v>
      </c>
      <c r="M3361" t="n">
        <v>0</v>
      </c>
      <c r="N3361" t="n">
        <v>0</v>
      </c>
      <c r="T3361" t="s">
        <v>405</v>
      </c>
    </row>
    <row r="3362" spans="1:20">
      <c r="A3362" s="1" t="n">
        <v>41305</v>
      </c>
      <c r="B3362" t="s">
        <v>400</v>
      </c>
      <c r="C3362" t="n">
        <v>3</v>
      </c>
      <c r="D3362" t="n">
        <v>251</v>
      </c>
      <c r="E3362" t="s">
        <v>409</v>
      </c>
      <c r="F3362" t="n">
        <v>3204</v>
      </c>
      <c r="G3362" t="s">
        <v>367</v>
      </c>
      <c r="H3362" t="s">
        <v>251</v>
      </c>
      <c r="I3362" t="n">
        <v>5</v>
      </c>
      <c r="J3362" t="n">
        <v>320</v>
      </c>
      <c r="K3362" t="s">
        <v>412</v>
      </c>
      <c r="L3362" t="n">
        <v>22</v>
      </c>
      <c r="M3362" t="n">
        <v>0</v>
      </c>
      <c r="N3362" t="n">
        <v>0</v>
      </c>
      <c r="T3362" t="s">
        <v>405</v>
      </c>
    </row>
    <row r="3363" spans="1:20">
      <c r="A3363" s="1" t="n">
        <v>41305</v>
      </c>
      <c r="B3363" t="s">
        <v>400</v>
      </c>
      <c r="C3363" t="n">
        <v>4</v>
      </c>
      <c r="D3363" t="n">
        <v>251</v>
      </c>
      <c r="E3363" t="s">
        <v>409</v>
      </c>
      <c r="F3363" t="n">
        <v>3204</v>
      </c>
      <c r="G3363" t="s">
        <v>367</v>
      </c>
      <c r="H3363" t="s">
        <v>251</v>
      </c>
      <c r="I3363" t="n">
        <v>5</v>
      </c>
      <c r="J3363" t="n">
        <v>320</v>
      </c>
      <c r="K3363" t="s">
        <v>412</v>
      </c>
      <c r="L3363" t="n">
        <v>2</v>
      </c>
      <c r="M3363" t="n">
        <v>0</v>
      </c>
      <c r="N3363" t="n">
        <v>0</v>
      </c>
      <c r="T3363" t="s">
        <v>405</v>
      </c>
    </row>
    <row r="3364" spans="1:20">
      <c r="A3364" s="1" t="n">
        <v>41305</v>
      </c>
      <c r="B3364" t="s">
        <v>348</v>
      </c>
      <c r="C3364" t="n">
        <v>1</v>
      </c>
      <c r="D3364" t="n">
        <v>216</v>
      </c>
      <c r="E3364" t="s">
        <v>416</v>
      </c>
      <c r="F3364" t="n">
        <v>3201</v>
      </c>
      <c r="G3364" t="s">
        <v>250</v>
      </c>
      <c r="H3364" t="s">
        <v>251</v>
      </c>
      <c r="I3364" t="n">
        <v>5</v>
      </c>
      <c r="J3364" t="n">
        <v>515</v>
      </c>
      <c r="K3364" t="s">
        <v>361</v>
      </c>
      <c r="L3364" t="n">
        <v>314</v>
      </c>
      <c r="M3364" t="n">
        <v>0</v>
      </c>
      <c r="N3364" t="n">
        <v>0</v>
      </c>
      <c r="T3364" t="s">
        <v>405</v>
      </c>
    </row>
    <row r="3365" spans="1:20">
      <c r="A3365" s="1" t="n">
        <v>41305</v>
      </c>
      <c r="B3365" t="s">
        <v>395</v>
      </c>
      <c r="C3365" t="n">
        <v>8</v>
      </c>
      <c r="D3365" t="n">
        <v>25</v>
      </c>
      <c r="E3365" t="s">
        <v>143</v>
      </c>
      <c r="F3365" t="n">
        <v>3201</v>
      </c>
      <c r="G3365" t="s">
        <v>250</v>
      </c>
      <c r="H3365" t="s">
        <v>251</v>
      </c>
      <c r="I3365" t="n">
        <v>5</v>
      </c>
      <c r="J3365" t="n">
        <v>785</v>
      </c>
      <c r="K3365" t="s">
        <v>281</v>
      </c>
      <c r="L3365" t="n">
        <v>690</v>
      </c>
      <c r="M3365" t="n">
        <v>1.02</v>
      </c>
      <c r="N3365" t="n">
        <v>40</v>
      </c>
      <c r="O3365" t="s">
        <v>395</v>
      </c>
      <c r="P3365" t="n">
        <v>363</v>
      </c>
      <c r="Q3365" t="s">
        <v>411</v>
      </c>
      <c r="R3365" t="s">
        <v>255</v>
      </c>
      <c r="S3365" t="s">
        <v>251</v>
      </c>
      <c r="T3365" t="n">
        <v>5</v>
      </c>
    </row>
    <row r="3366" spans="1:20">
      <c r="A3366" s="1" t="n">
        <v>41305</v>
      </c>
      <c r="B3366" t="s">
        <v>395</v>
      </c>
      <c r="C3366" t="n">
        <v>9</v>
      </c>
      <c r="D3366" t="n">
        <v>25</v>
      </c>
      <c r="E3366" t="s">
        <v>143</v>
      </c>
      <c r="F3366" t="n">
        <v>3201</v>
      </c>
      <c r="G3366" t="s">
        <v>250</v>
      </c>
      <c r="H3366" t="s">
        <v>251</v>
      </c>
      <c r="I3366" t="n">
        <v>5</v>
      </c>
      <c r="J3366" t="n">
        <v>458</v>
      </c>
      <c r="K3366" t="s">
        <v>252</v>
      </c>
      <c r="L3366" t="n">
        <v>688</v>
      </c>
      <c r="M3366" t="n">
        <v>0.23</v>
      </c>
      <c r="N3366" t="n">
        <v>19.5</v>
      </c>
      <c r="O3366" t="s">
        <v>395</v>
      </c>
      <c r="P3366" t="n">
        <v>363</v>
      </c>
      <c r="Q3366" t="s">
        <v>411</v>
      </c>
      <c r="R3366" t="s">
        <v>255</v>
      </c>
      <c r="S3366" t="s">
        <v>251</v>
      </c>
      <c r="T3366" t="n">
        <v>5</v>
      </c>
    </row>
    <row r="3367" spans="1:20">
      <c r="A3367" s="1" t="n">
        <v>41305</v>
      </c>
      <c r="B3367" t="s">
        <v>395</v>
      </c>
      <c r="C3367" t="n">
        <v>18</v>
      </c>
      <c r="D3367" t="n">
        <v>25</v>
      </c>
      <c r="E3367" t="s">
        <v>143</v>
      </c>
      <c r="F3367" t="n">
        <v>3201</v>
      </c>
      <c r="G3367" t="s">
        <v>250</v>
      </c>
      <c r="H3367" t="s">
        <v>251</v>
      </c>
      <c r="I3367" t="n">
        <v>5</v>
      </c>
      <c r="J3367" t="n">
        <v>125</v>
      </c>
      <c r="K3367" t="s">
        <v>414</v>
      </c>
      <c r="L3367" t="n">
        <v>959</v>
      </c>
      <c r="M3367" t="n">
        <v>0.12</v>
      </c>
      <c r="N3367" t="n">
        <v>44.1</v>
      </c>
      <c r="O3367" t="s">
        <v>395</v>
      </c>
      <c r="P3367" t="n">
        <v>363</v>
      </c>
      <c r="Q3367" t="s">
        <v>411</v>
      </c>
      <c r="R3367" t="s">
        <v>255</v>
      </c>
      <c r="S3367" t="s">
        <v>251</v>
      </c>
      <c r="T3367" t="n">
        <v>5</v>
      </c>
    </row>
    <row r="3368" spans="1:20">
      <c r="A3368" s="1" t="n">
        <v>41333</v>
      </c>
      <c r="B3368" t="s">
        <v>345</v>
      </c>
      <c r="C3368" t="n">
        <v>13</v>
      </c>
      <c r="D3368" t="n">
        <v>25</v>
      </c>
      <c r="E3368" t="s">
        <v>143</v>
      </c>
      <c r="F3368" t="n">
        <v>3201</v>
      </c>
      <c r="G3368" t="s">
        <v>250</v>
      </c>
      <c r="H3368" t="s">
        <v>251</v>
      </c>
      <c r="I3368" t="n">
        <v>5</v>
      </c>
      <c r="J3368" t="n">
        <v>875</v>
      </c>
      <c r="K3368" t="s">
        <v>327</v>
      </c>
      <c r="L3368" t="n">
        <v>285</v>
      </c>
      <c r="M3368" t="n">
        <v>0.04</v>
      </c>
      <c r="N3368" t="n">
        <v>41.8</v>
      </c>
      <c r="O3368" t="s">
        <v>345</v>
      </c>
      <c r="P3368" t="n">
        <v>121</v>
      </c>
      <c r="Q3368" t="s">
        <v>251</v>
      </c>
      <c r="R3368" t="s">
        <v>255</v>
      </c>
      <c r="S3368" t="s">
        <v>251</v>
      </c>
      <c r="T3368" t="n">
        <v>5</v>
      </c>
    </row>
    <row r="3369" spans="1:20">
      <c r="A3369" s="1" t="n">
        <v>41333</v>
      </c>
      <c r="B3369" t="s">
        <v>345</v>
      </c>
      <c r="C3369" t="n">
        <v>14</v>
      </c>
      <c r="D3369" t="n">
        <v>25</v>
      </c>
      <c r="E3369" t="s">
        <v>143</v>
      </c>
      <c r="F3369" t="n">
        <v>3201</v>
      </c>
      <c r="G3369" t="s">
        <v>250</v>
      </c>
      <c r="H3369" t="s">
        <v>251</v>
      </c>
      <c r="I3369" t="n">
        <v>5</v>
      </c>
      <c r="J3369" t="n">
        <v>458</v>
      </c>
      <c r="K3369" t="s">
        <v>252</v>
      </c>
      <c r="L3369" t="n">
        <v>350</v>
      </c>
      <c r="M3369" t="n">
        <v>0.1</v>
      </c>
      <c r="N3369" t="n">
        <v>33.9</v>
      </c>
      <c r="O3369" t="s">
        <v>345</v>
      </c>
      <c r="P3369" t="n">
        <v>121</v>
      </c>
      <c r="Q3369" t="s">
        <v>251</v>
      </c>
      <c r="R3369" t="s">
        <v>255</v>
      </c>
      <c r="S3369" t="s">
        <v>251</v>
      </c>
      <c r="T3369" t="n">
        <v>5</v>
      </c>
    </row>
    <row r="3370" spans="1:20">
      <c r="A3370" s="1" t="n">
        <v>41333</v>
      </c>
      <c r="B3370" t="s">
        <v>345</v>
      </c>
      <c r="C3370" t="n">
        <v>15</v>
      </c>
      <c r="D3370" t="n">
        <v>25</v>
      </c>
      <c r="E3370" t="s">
        <v>143</v>
      </c>
      <c r="F3370" t="n">
        <v>3201</v>
      </c>
      <c r="G3370" t="s">
        <v>250</v>
      </c>
      <c r="H3370" t="s">
        <v>251</v>
      </c>
      <c r="I3370" t="n">
        <v>5</v>
      </c>
      <c r="J3370" t="n">
        <v>458</v>
      </c>
      <c r="K3370" t="s">
        <v>252</v>
      </c>
      <c r="L3370" t="n">
        <v>150</v>
      </c>
      <c r="M3370" t="n">
        <v>0.09</v>
      </c>
      <c r="N3370" t="n">
        <v>33.9</v>
      </c>
      <c r="O3370" t="s">
        <v>345</v>
      </c>
      <c r="P3370" t="n">
        <v>121</v>
      </c>
      <c r="Q3370" t="s">
        <v>251</v>
      </c>
      <c r="R3370" t="s">
        <v>255</v>
      </c>
      <c r="S3370" t="s">
        <v>251</v>
      </c>
      <c r="T3370" t="n">
        <v>5</v>
      </c>
    </row>
    <row r="3371" spans="1:20">
      <c r="A3371" s="1" t="n">
        <v>41333</v>
      </c>
      <c r="B3371" t="s">
        <v>345</v>
      </c>
      <c r="C3371" t="n">
        <v>16</v>
      </c>
      <c r="D3371" t="n">
        <v>25</v>
      </c>
      <c r="E3371" t="s">
        <v>143</v>
      </c>
      <c r="F3371" t="n">
        <v>3201</v>
      </c>
      <c r="G3371" t="s">
        <v>250</v>
      </c>
      <c r="H3371" t="s">
        <v>251</v>
      </c>
      <c r="I3371" t="n">
        <v>5</v>
      </c>
      <c r="J3371" t="n">
        <v>945</v>
      </c>
      <c r="K3371" t="s">
        <v>304</v>
      </c>
      <c r="L3371" t="n">
        <v>221</v>
      </c>
      <c r="M3371" t="n">
        <v>0.06</v>
      </c>
      <c r="N3371" t="n">
        <v>39.7</v>
      </c>
      <c r="O3371" t="s">
        <v>345</v>
      </c>
      <c r="P3371" t="n">
        <v>121</v>
      </c>
      <c r="Q3371" t="s">
        <v>251</v>
      </c>
      <c r="R3371" t="s">
        <v>255</v>
      </c>
      <c r="S3371" t="s">
        <v>251</v>
      </c>
      <c r="T3371" t="n">
        <v>5</v>
      </c>
    </row>
    <row r="3372" spans="1:20">
      <c r="A3372" s="1" t="n">
        <v>41333</v>
      </c>
      <c r="B3372" t="s">
        <v>345</v>
      </c>
      <c r="C3372" t="n">
        <v>17</v>
      </c>
      <c r="D3372" t="n">
        <v>25</v>
      </c>
      <c r="E3372" t="s">
        <v>143</v>
      </c>
      <c r="F3372" t="n">
        <v>3201</v>
      </c>
      <c r="G3372" t="s">
        <v>250</v>
      </c>
      <c r="H3372" t="s">
        <v>251</v>
      </c>
      <c r="I3372" t="n">
        <v>5</v>
      </c>
      <c r="J3372" t="n">
        <v>875</v>
      </c>
      <c r="K3372" t="s">
        <v>327</v>
      </c>
      <c r="L3372" t="n">
        <v>265</v>
      </c>
      <c r="M3372" t="n">
        <v>0.05</v>
      </c>
      <c r="N3372" t="n">
        <v>42</v>
      </c>
      <c r="O3372" t="s">
        <v>345</v>
      </c>
      <c r="P3372" t="n">
        <v>121</v>
      </c>
      <c r="Q3372" t="s">
        <v>251</v>
      </c>
      <c r="R3372" t="s">
        <v>255</v>
      </c>
      <c r="S3372" t="s">
        <v>251</v>
      </c>
      <c r="T3372" t="n">
        <v>5</v>
      </c>
    </row>
    <row r="3373" spans="1:20">
      <c r="A3373" s="1" t="n">
        <v>41333</v>
      </c>
      <c r="B3373" t="s">
        <v>406</v>
      </c>
      <c r="C3373" t="n">
        <v>1</v>
      </c>
      <c r="D3373" t="n">
        <v>931</v>
      </c>
      <c r="E3373" t="s">
        <v>407</v>
      </c>
      <c r="F3373" t="n">
        <v>3201</v>
      </c>
      <c r="G3373" t="s">
        <v>250</v>
      </c>
      <c r="H3373" t="s">
        <v>251</v>
      </c>
      <c r="I3373" t="n">
        <v>5</v>
      </c>
      <c r="J3373" t="n">
        <v>260</v>
      </c>
      <c r="K3373" t="s">
        <v>272</v>
      </c>
      <c r="L3373" t="n">
        <v>32</v>
      </c>
      <c r="M3373" t="n">
        <v>0</v>
      </c>
      <c r="N3373" t="n">
        <v>0</v>
      </c>
      <c r="T3373" t="s">
        <v>405</v>
      </c>
    </row>
    <row r="3374" spans="1:20">
      <c r="A3374" s="1" t="n">
        <v>41333</v>
      </c>
      <c r="B3374" t="s">
        <v>348</v>
      </c>
      <c r="C3374" t="n">
        <v>1</v>
      </c>
      <c r="D3374" t="n">
        <v>216</v>
      </c>
      <c r="E3374" t="s">
        <v>416</v>
      </c>
      <c r="F3374" t="n">
        <v>3201</v>
      </c>
      <c r="G3374" t="s">
        <v>250</v>
      </c>
      <c r="H3374" t="s">
        <v>251</v>
      </c>
      <c r="I3374" t="n">
        <v>5</v>
      </c>
      <c r="J3374" t="n">
        <v>515</v>
      </c>
      <c r="K3374" t="s">
        <v>361</v>
      </c>
      <c r="L3374" t="n">
        <v>315</v>
      </c>
      <c r="M3374" t="n">
        <v>0</v>
      </c>
      <c r="N3374" t="n">
        <v>0</v>
      </c>
      <c r="T3374" t="s">
        <v>405</v>
      </c>
    </row>
    <row r="3375" spans="1:20">
      <c r="A3375" s="1" t="n">
        <v>41333</v>
      </c>
      <c r="B3375" t="s">
        <v>395</v>
      </c>
      <c r="C3375" t="n">
        <v>8</v>
      </c>
      <c r="D3375" t="n">
        <v>25</v>
      </c>
      <c r="E3375" t="s">
        <v>143</v>
      </c>
      <c r="F3375" t="n">
        <v>3201</v>
      </c>
      <c r="G3375" t="s">
        <v>250</v>
      </c>
      <c r="H3375" t="s">
        <v>251</v>
      </c>
      <c r="I3375" t="n">
        <v>5</v>
      </c>
      <c r="J3375" t="n">
        <v>785</v>
      </c>
      <c r="K3375" t="s">
        <v>281</v>
      </c>
      <c r="L3375" t="n">
        <v>693</v>
      </c>
      <c r="M3375" t="n">
        <v>1.02</v>
      </c>
      <c r="N3375" t="n">
        <v>39.9</v>
      </c>
      <c r="O3375" t="s">
        <v>395</v>
      </c>
      <c r="P3375" t="n">
        <v>363</v>
      </c>
      <c r="Q3375" t="s">
        <v>411</v>
      </c>
      <c r="R3375" t="s">
        <v>255</v>
      </c>
      <c r="S3375" t="s">
        <v>251</v>
      </c>
      <c r="T3375" t="n">
        <v>5</v>
      </c>
    </row>
    <row r="3376" spans="1:20">
      <c r="A3376" s="1" t="n">
        <v>41333</v>
      </c>
      <c r="B3376" t="s">
        <v>395</v>
      </c>
      <c r="C3376" t="n">
        <v>9</v>
      </c>
      <c r="D3376" t="n">
        <v>25</v>
      </c>
      <c r="E3376" t="s">
        <v>143</v>
      </c>
      <c r="F3376" t="n">
        <v>3201</v>
      </c>
      <c r="G3376" t="s">
        <v>250</v>
      </c>
      <c r="H3376" t="s">
        <v>251</v>
      </c>
      <c r="I3376" t="n">
        <v>5</v>
      </c>
      <c r="J3376" t="n">
        <v>150</v>
      </c>
      <c r="K3376" t="s">
        <v>291</v>
      </c>
      <c r="L3376" t="n">
        <v>1001</v>
      </c>
      <c r="M3376" t="n">
        <v>0.19</v>
      </c>
      <c r="N3376" t="n">
        <v>24.3</v>
      </c>
      <c r="O3376" t="s">
        <v>395</v>
      </c>
      <c r="P3376" t="n">
        <v>363</v>
      </c>
      <c r="Q3376" t="s">
        <v>411</v>
      </c>
      <c r="R3376" t="s">
        <v>255</v>
      </c>
      <c r="S3376" t="s">
        <v>251</v>
      </c>
      <c r="T3376" t="n">
        <v>5</v>
      </c>
    </row>
    <row r="3377" spans="1:20">
      <c r="A3377" s="1" t="n">
        <v>41333</v>
      </c>
      <c r="B3377" t="s">
        <v>395</v>
      </c>
      <c r="C3377" t="n">
        <v>10</v>
      </c>
      <c r="D3377" t="n">
        <v>25</v>
      </c>
      <c r="E3377" t="s">
        <v>143</v>
      </c>
      <c r="F3377" t="n">
        <v>3201</v>
      </c>
      <c r="G3377" t="s">
        <v>250</v>
      </c>
      <c r="H3377" t="s">
        <v>251</v>
      </c>
      <c r="I3377" t="n">
        <v>5</v>
      </c>
      <c r="J3377" t="n">
        <v>145</v>
      </c>
      <c r="K3377" t="s">
        <v>323</v>
      </c>
      <c r="L3377" t="n">
        <v>453</v>
      </c>
      <c r="M3377" t="n">
        <v>0.43</v>
      </c>
      <c r="N3377" t="n">
        <v>30.8</v>
      </c>
      <c r="O3377" t="s">
        <v>395</v>
      </c>
      <c r="P3377" t="n">
        <v>363</v>
      </c>
      <c r="Q3377" t="s">
        <v>411</v>
      </c>
      <c r="R3377" t="s">
        <v>255</v>
      </c>
      <c r="S3377" t="s">
        <v>251</v>
      </c>
      <c r="T3377" t="n">
        <v>5</v>
      </c>
    </row>
    <row r="3378" spans="1:20">
      <c r="A3378" s="1" t="n">
        <v>41333</v>
      </c>
      <c r="B3378" t="s">
        <v>395</v>
      </c>
      <c r="C3378" t="n">
        <v>15</v>
      </c>
      <c r="D3378" t="n">
        <v>25</v>
      </c>
      <c r="E3378" t="s">
        <v>143</v>
      </c>
      <c r="F3378" t="n">
        <v>3201</v>
      </c>
      <c r="G3378" t="s">
        <v>250</v>
      </c>
      <c r="H3378" t="s">
        <v>251</v>
      </c>
      <c r="I3378" t="n">
        <v>5</v>
      </c>
      <c r="J3378" t="n">
        <v>805</v>
      </c>
      <c r="K3378" t="s">
        <v>317</v>
      </c>
      <c r="L3378" t="n">
        <v>713</v>
      </c>
      <c r="M3378" t="n">
        <v>0.23</v>
      </c>
      <c r="N3378" t="n">
        <v>38.2</v>
      </c>
      <c r="O3378" t="s">
        <v>395</v>
      </c>
      <c r="P3378" t="n">
        <v>363</v>
      </c>
      <c r="Q3378" t="s">
        <v>411</v>
      </c>
      <c r="R3378" t="s">
        <v>255</v>
      </c>
      <c r="S3378" t="s">
        <v>251</v>
      </c>
      <c r="T3378" t="n">
        <v>5</v>
      </c>
    </row>
    <row r="3379" spans="1:20">
      <c r="A3379" s="1" t="n">
        <v>41364</v>
      </c>
      <c r="B3379" t="s">
        <v>345</v>
      </c>
      <c r="C3379" t="n">
        <v>21</v>
      </c>
      <c r="D3379" t="n">
        <v>25</v>
      </c>
      <c r="E3379" t="s">
        <v>143</v>
      </c>
      <c r="F3379" t="n">
        <v>3201</v>
      </c>
      <c r="G3379" t="s">
        <v>250</v>
      </c>
      <c r="H3379" t="s">
        <v>251</v>
      </c>
      <c r="I3379" t="n">
        <v>5</v>
      </c>
      <c r="J3379" t="n">
        <v>875</v>
      </c>
      <c r="K3379" t="s">
        <v>327</v>
      </c>
      <c r="L3379" t="n">
        <v>287</v>
      </c>
      <c r="M3379" t="n">
        <v>0.04</v>
      </c>
      <c r="N3379" t="n">
        <v>42.2</v>
      </c>
      <c r="O3379" t="s">
        <v>345</v>
      </c>
      <c r="P3379" t="n">
        <v>121</v>
      </c>
      <c r="Q3379" t="s">
        <v>251</v>
      </c>
      <c r="R3379" t="s">
        <v>255</v>
      </c>
      <c r="S3379" t="s">
        <v>251</v>
      </c>
      <c r="T3379" t="n">
        <v>5</v>
      </c>
    </row>
    <row r="3380" spans="1:20">
      <c r="A3380" s="1" t="n">
        <v>41364</v>
      </c>
      <c r="B3380" t="s">
        <v>345</v>
      </c>
      <c r="C3380" t="n">
        <v>22</v>
      </c>
      <c r="D3380" t="n">
        <v>25</v>
      </c>
      <c r="E3380" t="s">
        <v>143</v>
      </c>
      <c r="F3380" t="n">
        <v>3201</v>
      </c>
      <c r="G3380" t="s">
        <v>250</v>
      </c>
      <c r="H3380" t="s">
        <v>251</v>
      </c>
      <c r="I3380" t="n">
        <v>5</v>
      </c>
      <c r="J3380" t="n">
        <v>945</v>
      </c>
      <c r="K3380" t="s">
        <v>304</v>
      </c>
      <c r="L3380" t="n">
        <v>211</v>
      </c>
      <c r="M3380" t="n">
        <v>0.06</v>
      </c>
      <c r="N3380" t="n">
        <v>40.1</v>
      </c>
      <c r="O3380" t="s">
        <v>345</v>
      </c>
      <c r="P3380" t="n">
        <v>121</v>
      </c>
      <c r="Q3380" t="s">
        <v>251</v>
      </c>
      <c r="R3380" t="s">
        <v>255</v>
      </c>
      <c r="S3380" t="s">
        <v>251</v>
      </c>
      <c r="T3380" t="n">
        <v>5</v>
      </c>
    </row>
    <row r="3381" spans="1:20">
      <c r="A3381" s="1" t="n">
        <v>41364</v>
      </c>
      <c r="B3381" t="s">
        <v>345</v>
      </c>
      <c r="C3381" t="n">
        <v>35</v>
      </c>
      <c r="D3381" t="n">
        <v>25</v>
      </c>
      <c r="E3381" t="s">
        <v>143</v>
      </c>
      <c r="F3381" t="n">
        <v>3201</v>
      </c>
      <c r="G3381" t="s">
        <v>250</v>
      </c>
      <c r="H3381" t="s">
        <v>251</v>
      </c>
      <c r="I3381" t="n">
        <v>5</v>
      </c>
      <c r="J3381" t="n">
        <v>945</v>
      </c>
      <c r="K3381" t="s">
        <v>304</v>
      </c>
      <c r="L3381" t="n">
        <v>197</v>
      </c>
      <c r="M3381" t="n">
        <v>0.04</v>
      </c>
      <c r="N3381" t="n">
        <v>39.9</v>
      </c>
      <c r="O3381" t="s">
        <v>345</v>
      </c>
      <c r="P3381" t="n">
        <v>121</v>
      </c>
      <c r="Q3381" t="s">
        <v>251</v>
      </c>
      <c r="R3381" t="s">
        <v>255</v>
      </c>
      <c r="S3381" t="s">
        <v>251</v>
      </c>
      <c r="T3381" t="n">
        <v>5</v>
      </c>
    </row>
    <row r="3382" spans="1:20">
      <c r="A3382" s="1" t="n">
        <v>41364</v>
      </c>
      <c r="B3382" t="s">
        <v>345</v>
      </c>
      <c r="C3382" t="n">
        <v>36</v>
      </c>
      <c r="D3382" t="n">
        <v>25</v>
      </c>
      <c r="E3382" t="s">
        <v>143</v>
      </c>
      <c r="F3382" t="n">
        <v>3201</v>
      </c>
      <c r="G3382" t="s">
        <v>250</v>
      </c>
      <c r="H3382" t="s">
        <v>251</v>
      </c>
      <c r="I3382" t="n">
        <v>5</v>
      </c>
      <c r="J3382" t="n">
        <v>875</v>
      </c>
      <c r="K3382" t="s">
        <v>327</v>
      </c>
      <c r="L3382" t="n">
        <v>197</v>
      </c>
      <c r="M3382" t="n">
        <v>0.04</v>
      </c>
      <c r="N3382" t="n">
        <v>42.2</v>
      </c>
      <c r="O3382" t="s">
        <v>345</v>
      </c>
      <c r="P3382" t="n">
        <v>121</v>
      </c>
      <c r="Q3382" t="s">
        <v>251</v>
      </c>
      <c r="R3382" t="s">
        <v>255</v>
      </c>
      <c r="S3382" t="s">
        <v>251</v>
      </c>
      <c r="T3382" t="n">
        <v>5</v>
      </c>
    </row>
    <row r="3383" spans="1:20">
      <c r="A3383" s="1" t="n">
        <v>41364</v>
      </c>
      <c r="B3383" t="s">
        <v>345</v>
      </c>
      <c r="C3383" t="n">
        <v>37</v>
      </c>
      <c r="D3383" t="n">
        <v>25</v>
      </c>
      <c r="E3383" t="s">
        <v>143</v>
      </c>
      <c r="F3383" t="n">
        <v>3201</v>
      </c>
      <c r="G3383" t="s">
        <v>250</v>
      </c>
      <c r="H3383" t="s">
        <v>251</v>
      </c>
      <c r="I3383" t="n">
        <v>5</v>
      </c>
      <c r="J3383" t="n">
        <v>458</v>
      </c>
      <c r="K3383" t="s">
        <v>252</v>
      </c>
      <c r="L3383" t="n">
        <v>161</v>
      </c>
      <c r="M3383" t="n">
        <v>0.09</v>
      </c>
      <c r="N3383" t="n">
        <v>33.5</v>
      </c>
      <c r="O3383" t="s">
        <v>345</v>
      </c>
      <c r="P3383" t="n">
        <v>121</v>
      </c>
      <c r="Q3383" t="s">
        <v>251</v>
      </c>
      <c r="R3383" t="s">
        <v>255</v>
      </c>
      <c r="S3383" t="s">
        <v>251</v>
      </c>
      <c r="T3383" t="n">
        <v>5</v>
      </c>
    </row>
    <row r="3384" spans="1:20">
      <c r="A3384" s="1" t="n">
        <v>41364</v>
      </c>
      <c r="B3384" t="s">
        <v>345</v>
      </c>
      <c r="C3384" t="n">
        <v>38</v>
      </c>
      <c r="D3384" t="n">
        <v>25</v>
      </c>
      <c r="E3384" t="s">
        <v>143</v>
      </c>
      <c r="F3384" t="n">
        <v>3201</v>
      </c>
      <c r="G3384" t="s">
        <v>250</v>
      </c>
      <c r="H3384" t="s">
        <v>251</v>
      </c>
      <c r="I3384" t="n">
        <v>5</v>
      </c>
      <c r="J3384" t="n">
        <v>458</v>
      </c>
      <c r="K3384" t="s">
        <v>252</v>
      </c>
      <c r="L3384" t="n">
        <v>129</v>
      </c>
      <c r="M3384" t="n">
        <v>0.04</v>
      </c>
      <c r="N3384" t="n">
        <v>37.3</v>
      </c>
      <c r="O3384" t="s">
        <v>345</v>
      </c>
      <c r="P3384" t="n">
        <v>121</v>
      </c>
      <c r="Q3384" t="s">
        <v>251</v>
      </c>
      <c r="R3384" t="s">
        <v>255</v>
      </c>
      <c r="S3384" t="s">
        <v>251</v>
      </c>
      <c r="T3384" t="n">
        <v>5</v>
      </c>
    </row>
    <row r="3385" spans="1:20">
      <c r="A3385" s="1" t="n">
        <v>41364</v>
      </c>
      <c r="B3385" t="s">
        <v>345</v>
      </c>
      <c r="C3385" t="n">
        <v>43</v>
      </c>
      <c r="D3385" t="n">
        <v>25</v>
      </c>
      <c r="E3385" t="s">
        <v>143</v>
      </c>
      <c r="F3385" t="n">
        <v>3201</v>
      </c>
      <c r="G3385" t="s">
        <v>250</v>
      </c>
      <c r="H3385" t="s">
        <v>251</v>
      </c>
      <c r="I3385" t="n">
        <v>5</v>
      </c>
      <c r="J3385" t="n">
        <v>280</v>
      </c>
      <c r="K3385" t="s">
        <v>273</v>
      </c>
      <c r="L3385" t="n">
        <v>241</v>
      </c>
      <c r="M3385" t="n">
        <v>0.26</v>
      </c>
      <c r="N3385" t="n">
        <v>16.5</v>
      </c>
      <c r="O3385" t="s">
        <v>345</v>
      </c>
      <c r="P3385" t="n">
        <v>121</v>
      </c>
      <c r="Q3385" t="s">
        <v>251</v>
      </c>
      <c r="R3385" t="s">
        <v>255</v>
      </c>
      <c r="S3385" t="s">
        <v>251</v>
      </c>
      <c r="T3385" t="n">
        <v>5</v>
      </c>
    </row>
    <row r="3386" spans="1:20">
      <c r="A3386" s="1" t="n">
        <v>41364</v>
      </c>
      <c r="B3386" t="s">
        <v>400</v>
      </c>
      <c r="C3386" t="n">
        <v>1</v>
      </c>
      <c r="D3386" t="n">
        <v>251</v>
      </c>
      <c r="E3386" t="s">
        <v>409</v>
      </c>
      <c r="F3386" t="n">
        <v>3202</v>
      </c>
      <c r="G3386" t="s">
        <v>297</v>
      </c>
      <c r="H3386" t="s">
        <v>251</v>
      </c>
      <c r="I3386" t="n">
        <v>5</v>
      </c>
      <c r="J3386" t="n">
        <v>320</v>
      </c>
      <c r="K3386" t="s">
        <v>412</v>
      </c>
      <c r="L3386" t="n">
        <v>21</v>
      </c>
      <c r="M3386" t="n">
        <v>0</v>
      </c>
      <c r="N3386" t="n">
        <v>0</v>
      </c>
      <c r="T3386" t="s">
        <v>405</v>
      </c>
    </row>
    <row r="3387" spans="1:20">
      <c r="A3387" s="1" t="n">
        <v>41364</v>
      </c>
      <c r="B3387" t="s">
        <v>400</v>
      </c>
      <c r="C3387" t="n">
        <v>2</v>
      </c>
      <c r="D3387" t="n">
        <v>251</v>
      </c>
      <c r="E3387" t="s">
        <v>409</v>
      </c>
      <c r="F3387" t="n">
        <v>3203</v>
      </c>
      <c r="G3387" t="s">
        <v>366</v>
      </c>
      <c r="H3387" t="s">
        <v>251</v>
      </c>
      <c r="I3387" t="n">
        <v>5</v>
      </c>
      <c r="J3387" t="n">
        <v>320</v>
      </c>
      <c r="K3387" t="s">
        <v>412</v>
      </c>
      <c r="L3387" t="n">
        <v>19</v>
      </c>
      <c r="M3387" t="n">
        <v>0</v>
      </c>
      <c r="N3387" t="n">
        <v>0</v>
      </c>
      <c r="T3387" t="s">
        <v>405</v>
      </c>
    </row>
    <row r="3388" spans="1:20">
      <c r="A3388" s="1" t="n">
        <v>41364</v>
      </c>
      <c r="B3388" t="s">
        <v>400</v>
      </c>
      <c r="C3388" t="n">
        <v>3</v>
      </c>
      <c r="D3388" t="n">
        <v>251</v>
      </c>
      <c r="E3388" t="s">
        <v>409</v>
      </c>
      <c r="F3388" t="n">
        <v>3204</v>
      </c>
      <c r="G3388" t="s">
        <v>367</v>
      </c>
      <c r="H3388" t="s">
        <v>251</v>
      </c>
      <c r="I3388" t="n">
        <v>5</v>
      </c>
      <c r="J3388" t="n">
        <v>320</v>
      </c>
      <c r="K3388" t="s">
        <v>412</v>
      </c>
      <c r="L3388" t="n">
        <v>13</v>
      </c>
      <c r="M3388" t="n">
        <v>0</v>
      </c>
      <c r="N3388" t="n">
        <v>0</v>
      </c>
      <c r="T3388" t="s">
        <v>405</v>
      </c>
    </row>
    <row r="3389" spans="1:20">
      <c r="A3389" s="1" t="n">
        <v>41364</v>
      </c>
      <c r="B3389" t="s">
        <v>400</v>
      </c>
      <c r="C3389" t="n">
        <v>4</v>
      </c>
      <c r="D3389" t="n">
        <v>251</v>
      </c>
      <c r="E3389" t="s">
        <v>409</v>
      </c>
      <c r="F3389" t="n">
        <v>3201</v>
      </c>
      <c r="G3389" t="s">
        <v>250</v>
      </c>
      <c r="H3389" t="s">
        <v>251</v>
      </c>
      <c r="I3389" t="n">
        <v>5</v>
      </c>
      <c r="J3389" t="n">
        <v>320</v>
      </c>
      <c r="K3389" t="s">
        <v>412</v>
      </c>
      <c r="L3389" t="n">
        <v>11</v>
      </c>
      <c r="M3389" t="n">
        <v>0</v>
      </c>
      <c r="N3389" t="n">
        <v>0</v>
      </c>
      <c r="T3389" t="s">
        <v>405</v>
      </c>
    </row>
    <row r="3390" spans="1:20">
      <c r="A3390" s="1" t="n">
        <v>41364</v>
      </c>
      <c r="B3390" t="s">
        <v>348</v>
      </c>
      <c r="C3390" t="n">
        <v>1</v>
      </c>
      <c r="D3390" t="n">
        <v>216</v>
      </c>
      <c r="E3390" t="s">
        <v>416</v>
      </c>
      <c r="F3390" t="n">
        <v>3201</v>
      </c>
      <c r="G3390" t="s">
        <v>250</v>
      </c>
      <c r="H3390" t="s">
        <v>251</v>
      </c>
      <c r="I3390" t="n">
        <v>5</v>
      </c>
      <c r="J3390" t="n">
        <v>515</v>
      </c>
      <c r="K3390" t="s">
        <v>361</v>
      </c>
      <c r="L3390" t="n">
        <v>300</v>
      </c>
      <c r="M3390" t="n">
        <v>0</v>
      </c>
      <c r="N3390" t="n">
        <v>0</v>
      </c>
      <c r="T3390" t="s">
        <v>405</v>
      </c>
    </row>
    <row r="3391" spans="1:20">
      <c r="A3391" s="1" t="n">
        <v>41364</v>
      </c>
      <c r="B3391" t="s">
        <v>395</v>
      </c>
      <c r="C3391" t="n">
        <v>8</v>
      </c>
      <c r="D3391" t="n">
        <v>25</v>
      </c>
      <c r="E3391" t="s">
        <v>143</v>
      </c>
      <c r="F3391" t="n">
        <v>3201</v>
      </c>
      <c r="G3391" t="s">
        <v>250</v>
      </c>
      <c r="H3391" t="s">
        <v>251</v>
      </c>
      <c r="I3391" t="n">
        <v>5</v>
      </c>
      <c r="J3391" t="n">
        <v>785</v>
      </c>
      <c r="K3391" t="s">
        <v>281</v>
      </c>
      <c r="L3391" t="n">
        <v>692</v>
      </c>
      <c r="M3391" t="n">
        <v>0.96</v>
      </c>
      <c r="N3391" t="n">
        <v>39.3</v>
      </c>
      <c r="O3391" t="s">
        <v>395</v>
      </c>
      <c r="P3391" t="n">
        <v>363</v>
      </c>
      <c r="Q3391" t="s">
        <v>411</v>
      </c>
      <c r="R3391" t="s">
        <v>255</v>
      </c>
      <c r="S3391" t="s">
        <v>251</v>
      </c>
      <c r="T3391" t="n">
        <v>5</v>
      </c>
    </row>
    <row r="3392" spans="1:20">
      <c r="A3392" s="1" t="n">
        <v>41394</v>
      </c>
      <c r="B3392" t="s">
        <v>345</v>
      </c>
      <c r="C3392" t="n">
        <v>55</v>
      </c>
      <c r="D3392" t="n">
        <v>215</v>
      </c>
      <c r="E3392" t="s">
        <v>408</v>
      </c>
      <c r="F3392" t="n">
        <v>3201</v>
      </c>
      <c r="G3392" t="s">
        <v>250</v>
      </c>
      <c r="H3392" t="s">
        <v>251</v>
      </c>
      <c r="I3392" t="n">
        <v>5</v>
      </c>
      <c r="J3392" t="n">
        <v>515</v>
      </c>
      <c r="K3392" t="s">
        <v>361</v>
      </c>
      <c r="L3392" t="n">
        <v>190</v>
      </c>
      <c r="M3392" t="n">
        <v>0</v>
      </c>
      <c r="N3392" t="n">
        <v>0</v>
      </c>
      <c r="T3392" t="s">
        <v>405</v>
      </c>
    </row>
    <row r="3393" spans="1:20">
      <c r="A3393" s="1" t="n">
        <v>41394</v>
      </c>
      <c r="B3393" t="s">
        <v>345</v>
      </c>
      <c r="C3393" t="n">
        <v>70</v>
      </c>
      <c r="D3393" t="n">
        <v>139</v>
      </c>
      <c r="E3393" t="s">
        <v>423</v>
      </c>
      <c r="F3393" t="n">
        <v>3201</v>
      </c>
      <c r="G3393" t="s">
        <v>250</v>
      </c>
      <c r="H3393" t="s">
        <v>251</v>
      </c>
      <c r="I3393" t="n">
        <v>5</v>
      </c>
      <c r="J3393" t="n">
        <v>515</v>
      </c>
      <c r="K3393" t="s">
        <v>361</v>
      </c>
      <c r="L3393" t="n">
        <v>59</v>
      </c>
      <c r="M3393" t="n">
        <v>0</v>
      </c>
      <c r="N3393" t="n">
        <v>0</v>
      </c>
      <c r="O3393" t="s">
        <v>345</v>
      </c>
      <c r="P3393" t="n">
        <v>2930</v>
      </c>
      <c r="Q3393" t="s">
        <v>424</v>
      </c>
      <c r="R3393" t="s">
        <v>255</v>
      </c>
      <c r="S3393" t="s">
        <v>251</v>
      </c>
      <c r="T3393" t="n">
        <v>5</v>
      </c>
    </row>
    <row r="3394" spans="1:20">
      <c r="A3394" s="1" t="n">
        <v>41394</v>
      </c>
      <c r="B3394" t="s">
        <v>400</v>
      </c>
      <c r="C3394" t="n">
        <v>1</v>
      </c>
      <c r="D3394" t="n">
        <v>251</v>
      </c>
      <c r="E3394" t="s">
        <v>409</v>
      </c>
      <c r="F3394" t="n">
        <v>3202</v>
      </c>
      <c r="G3394" t="s">
        <v>297</v>
      </c>
      <c r="H3394" t="s">
        <v>251</v>
      </c>
      <c r="I3394" t="n">
        <v>5</v>
      </c>
      <c r="J3394" t="n">
        <v>320</v>
      </c>
      <c r="K3394" t="s">
        <v>412</v>
      </c>
      <c r="L3394" t="n">
        <v>20</v>
      </c>
      <c r="M3394" t="n">
        <v>0</v>
      </c>
      <c r="N3394" t="n">
        <v>0</v>
      </c>
      <c r="T3394" t="s">
        <v>405</v>
      </c>
    </row>
    <row r="3395" spans="1:20">
      <c r="A3395" s="1" t="n">
        <v>41394</v>
      </c>
      <c r="B3395" t="s">
        <v>400</v>
      </c>
      <c r="C3395" t="n">
        <v>2</v>
      </c>
      <c r="D3395" t="n">
        <v>251</v>
      </c>
      <c r="E3395" t="s">
        <v>409</v>
      </c>
      <c r="F3395" t="n">
        <v>3203</v>
      </c>
      <c r="G3395" t="s">
        <v>366</v>
      </c>
      <c r="H3395" t="s">
        <v>251</v>
      </c>
      <c r="I3395" t="n">
        <v>5</v>
      </c>
      <c r="J3395" t="n">
        <v>320</v>
      </c>
      <c r="K3395" t="s">
        <v>412</v>
      </c>
      <c r="L3395" t="n">
        <v>18</v>
      </c>
      <c r="M3395" t="n">
        <v>0</v>
      </c>
      <c r="N3395" t="n">
        <v>0</v>
      </c>
      <c r="T3395" t="s">
        <v>405</v>
      </c>
    </row>
    <row r="3396" spans="1:20">
      <c r="A3396" s="1" t="n">
        <v>41394</v>
      </c>
      <c r="B3396" t="s">
        <v>400</v>
      </c>
      <c r="C3396" t="n">
        <v>3</v>
      </c>
      <c r="D3396" t="n">
        <v>251</v>
      </c>
      <c r="E3396" t="s">
        <v>409</v>
      </c>
      <c r="F3396" t="n">
        <v>3204</v>
      </c>
      <c r="G3396" t="s">
        <v>367</v>
      </c>
      <c r="H3396" t="s">
        <v>251</v>
      </c>
      <c r="I3396" t="n">
        <v>5</v>
      </c>
      <c r="J3396" t="n">
        <v>320</v>
      </c>
      <c r="K3396" t="s">
        <v>412</v>
      </c>
      <c r="L3396" t="n">
        <v>13</v>
      </c>
      <c r="M3396" t="n">
        <v>0</v>
      </c>
      <c r="N3396" t="n">
        <v>0</v>
      </c>
      <c r="T3396" t="s">
        <v>405</v>
      </c>
    </row>
    <row r="3397" spans="1:20">
      <c r="A3397" s="1" t="n">
        <v>41394</v>
      </c>
      <c r="B3397" t="s">
        <v>348</v>
      </c>
      <c r="C3397" t="n">
        <v>1</v>
      </c>
      <c r="D3397" t="n">
        <v>216</v>
      </c>
      <c r="E3397" t="s">
        <v>416</v>
      </c>
      <c r="F3397" t="n">
        <v>3201</v>
      </c>
      <c r="G3397" t="s">
        <v>250</v>
      </c>
      <c r="H3397" t="s">
        <v>251</v>
      </c>
      <c r="I3397" t="n">
        <v>5</v>
      </c>
      <c r="J3397" t="n">
        <v>515</v>
      </c>
      <c r="K3397" t="s">
        <v>361</v>
      </c>
      <c r="L3397" t="n">
        <v>590</v>
      </c>
      <c r="M3397" t="n">
        <v>0</v>
      </c>
      <c r="N3397" t="n">
        <v>0</v>
      </c>
      <c r="T3397" t="s">
        <v>405</v>
      </c>
    </row>
    <row r="3398" spans="1:20">
      <c r="A3398" s="1" t="n">
        <v>41394</v>
      </c>
      <c r="B3398" t="s">
        <v>395</v>
      </c>
      <c r="C3398" t="n">
        <v>20</v>
      </c>
      <c r="D3398" t="n">
        <v>25</v>
      </c>
      <c r="E3398" t="s">
        <v>143</v>
      </c>
      <c r="F3398" t="n">
        <v>3201</v>
      </c>
      <c r="G3398" t="s">
        <v>250</v>
      </c>
      <c r="H3398" t="s">
        <v>251</v>
      </c>
      <c r="I3398" t="n">
        <v>5</v>
      </c>
      <c r="J3398" t="n">
        <v>550</v>
      </c>
      <c r="K3398" t="s">
        <v>369</v>
      </c>
      <c r="L3398" t="n">
        <v>953</v>
      </c>
      <c r="M3398" t="n">
        <v>0.17</v>
      </c>
      <c r="N3398" t="n">
        <v>37</v>
      </c>
      <c r="O3398" t="s">
        <v>395</v>
      </c>
      <c r="P3398" t="n">
        <v>363</v>
      </c>
      <c r="Q3398" t="s">
        <v>411</v>
      </c>
      <c r="R3398" t="s">
        <v>255</v>
      </c>
      <c r="S3398" t="s">
        <v>251</v>
      </c>
      <c r="T3398" t="n">
        <v>5</v>
      </c>
    </row>
    <row r="3399" spans="1:20">
      <c r="A3399" s="1" t="n">
        <v>41394</v>
      </c>
      <c r="B3399" t="s">
        <v>395</v>
      </c>
      <c r="C3399" t="n">
        <v>21</v>
      </c>
      <c r="D3399" t="n">
        <v>25</v>
      </c>
      <c r="E3399" t="s">
        <v>143</v>
      </c>
      <c r="F3399" t="n">
        <v>3201</v>
      </c>
      <c r="G3399" t="s">
        <v>250</v>
      </c>
      <c r="H3399" t="s">
        <v>251</v>
      </c>
      <c r="I3399" t="n">
        <v>5</v>
      </c>
      <c r="J3399" t="n">
        <v>805</v>
      </c>
      <c r="K3399" t="s">
        <v>317</v>
      </c>
      <c r="L3399" t="n">
        <v>716</v>
      </c>
      <c r="M3399" t="n">
        <v>0.25</v>
      </c>
      <c r="N3399" t="n">
        <v>36.9</v>
      </c>
      <c r="O3399" t="s">
        <v>395</v>
      </c>
      <c r="P3399" t="n">
        <v>363</v>
      </c>
      <c r="Q3399" t="s">
        <v>411</v>
      </c>
      <c r="R3399" t="s">
        <v>255</v>
      </c>
      <c r="S3399" t="s">
        <v>251</v>
      </c>
      <c r="T3399" t="n">
        <v>5</v>
      </c>
    </row>
    <row r="3400" spans="1:20">
      <c r="A3400" s="1" t="n">
        <v>41394</v>
      </c>
      <c r="B3400" t="s">
        <v>395</v>
      </c>
      <c r="C3400" t="n">
        <v>24</v>
      </c>
      <c r="D3400" t="n">
        <v>216</v>
      </c>
      <c r="E3400" t="s">
        <v>416</v>
      </c>
      <c r="F3400" t="n">
        <v>3201</v>
      </c>
      <c r="G3400" t="s">
        <v>250</v>
      </c>
      <c r="H3400" t="s">
        <v>251</v>
      </c>
      <c r="I3400" t="n">
        <v>5</v>
      </c>
      <c r="J3400" t="n">
        <v>515</v>
      </c>
      <c r="K3400" t="s">
        <v>361</v>
      </c>
      <c r="L3400" t="n">
        <v>165</v>
      </c>
      <c r="M3400" t="n">
        <v>0</v>
      </c>
      <c r="N3400" t="n">
        <v>0</v>
      </c>
      <c r="T3400" t="s">
        <v>405</v>
      </c>
    </row>
    <row r="3401" spans="1:20">
      <c r="A3401" s="1" t="n">
        <v>41394</v>
      </c>
      <c r="B3401" t="s">
        <v>395</v>
      </c>
      <c r="C3401" t="n">
        <v>25</v>
      </c>
      <c r="D3401" t="n">
        <v>215</v>
      </c>
      <c r="E3401" t="s">
        <v>408</v>
      </c>
      <c r="F3401" t="n">
        <v>3201</v>
      </c>
      <c r="G3401" t="s">
        <v>250</v>
      </c>
      <c r="H3401" t="s">
        <v>251</v>
      </c>
      <c r="I3401" t="n">
        <v>5</v>
      </c>
      <c r="J3401" t="n">
        <v>515</v>
      </c>
      <c r="K3401" t="s">
        <v>361</v>
      </c>
      <c r="L3401" t="n">
        <v>150</v>
      </c>
      <c r="M3401" t="n">
        <v>0</v>
      </c>
      <c r="N3401" t="n">
        <v>0</v>
      </c>
      <c r="T3401" t="s">
        <v>405</v>
      </c>
    </row>
    <row r="3402" spans="1:20">
      <c r="A3402" s="1" t="n">
        <v>41425</v>
      </c>
      <c r="B3402" t="s">
        <v>345</v>
      </c>
      <c r="C3402" t="n">
        <v>19</v>
      </c>
      <c r="D3402" t="n">
        <v>25</v>
      </c>
      <c r="E3402" t="s">
        <v>143</v>
      </c>
      <c r="F3402" t="n">
        <v>3201</v>
      </c>
      <c r="G3402" t="s">
        <v>250</v>
      </c>
      <c r="H3402" t="s">
        <v>251</v>
      </c>
      <c r="I3402" t="n">
        <v>5</v>
      </c>
      <c r="J3402" t="n">
        <v>458</v>
      </c>
      <c r="K3402" t="s">
        <v>252</v>
      </c>
      <c r="L3402" t="n">
        <v>452</v>
      </c>
      <c r="M3402" t="n">
        <v>0.09</v>
      </c>
      <c r="N3402" t="n">
        <v>33.7</v>
      </c>
      <c r="O3402" t="s">
        <v>345</v>
      </c>
      <c r="P3402" t="n">
        <v>121</v>
      </c>
      <c r="Q3402" t="s">
        <v>251</v>
      </c>
      <c r="R3402" t="s">
        <v>255</v>
      </c>
      <c r="S3402" t="s">
        <v>251</v>
      </c>
      <c r="T3402" t="n">
        <v>5</v>
      </c>
    </row>
    <row r="3403" spans="1:20">
      <c r="A3403" s="1" t="n">
        <v>41425</v>
      </c>
      <c r="B3403" t="s">
        <v>345</v>
      </c>
      <c r="C3403" t="n">
        <v>20</v>
      </c>
      <c r="D3403" t="n">
        <v>25</v>
      </c>
      <c r="E3403" t="s">
        <v>143</v>
      </c>
      <c r="F3403" t="n">
        <v>3201</v>
      </c>
      <c r="G3403" t="s">
        <v>250</v>
      </c>
      <c r="H3403" t="s">
        <v>251</v>
      </c>
      <c r="I3403" t="n">
        <v>5</v>
      </c>
      <c r="J3403" t="n">
        <v>280</v>
      </c>
      <c r="K3403" t="s">
        <v>273</v>
      </c>
      <c r="L3403" t="n">
        <v>248</v>
      </c>
      <c r="M3403" t="n">
        <v>0.26</v>
      </c>
      <c r="N3403" t="n">
        <v>16.5</v>
      </c>
      <c r="O3403" t="s">
        <v>345</v>
      </c>
      <c r="P3403" t="n">
        <v>121</v>
      </c>
      <c r="Q3403" t="s">
        <v>251</v>
      </c>
      <c r="R3403" t="s">
        <v>255</v>
      </c>
      <c r="S3403" t="s">
        <v>251</v>
      </c>
      <c r="T3403" t="n">
        <v>5</v>
      </c>
    </row>
    <row r="3404" spans="1:20">
      <c r="A3404" s="1" t="n">
        <v>41425</v>
      </c>
      <c r="B3404" t="s">
        <v>345</v>
      </c>
      <c r="C3404" t="n">
        <v>74</v>
      </c>
      <c r="D3404" t="n">
        <v>139</v>
      </c>
      <c r="E3404" t="s">
        <v>423</v>
      </c>
      <c r="F3404" t="n">
        <v>3201</v>
      </c>
      <c r="G3404" t="s">
        <v>250</v>
      </c>
      <c r="H3404" t="s">
        <v>251</v>
      </c>
      <c r="I3404" t="n">
        <v>5</v>
      </c>
      <c r="J3404" t="n">
        <v>515</v>
      </c>
      <c r="K3404" t="s">
        <v>361</v>
      </c>
      <c r="L3404" t="n">
        <v>50</v>
      </c>
      <c r="M3404" t="n">
        <v>0</v>
      </c>
      <c r="N3404" t="n">
        <v>0</v>
      </c>
      <c r="O3404" t="s">
        <v>345</v>
      </c>
      <c r="P3404" t="n">
        <v>121</v>
      </c>
      <c r="Q3404" t="s">
        <v>251</v>
      </c>
      <c r="R3404" t="s">
        <v>255</v>
      </c>
      <c r="S3404" t="s">
        <v>251</v>
      </c>
      <c r="T3404" t="n">
        <v>5</v>
      </c>
    </row>
    <row r="3405" spans="1:20">
      <c r="A3405" s="1" t="n">
        <v>41425</v>
      </c>
      <c r="B3405" t="s">
        <v>345</v>
      </c>
      <c r="C3405" t="n">
        <v>82</v>
      </c>
      <c r="D3405" t="n">
        <v>139</v>
      </c>
      <c r="E3405" t="s">
        <v>423</v>
      </c>
      <c r="F3405" t="n">
        <v>3201</v>
      </c>
      <c r="G3405" t="s">
        <v>250</v>
      </c>
      <c r="H3405" t="s">
        <v>251</v>
      </c>
      <c r="I3405" t="n">
        <v>5</v>
      </c>
      <c r="J3405" t="n">
        <v>515</v>
      </c>
      <c r="K3405" t="s">
        <v>361</v>
      </c>
      <c r="L3405" t="n">
        <v>105</v>
      </c>
      <c r="M3405" t="n">
        <v>0</v>
      </c>
      <c r="N3405" t="n">
        <v>0</v>
      </c>
      <c r="O3405" t="s">
        <v>345</v>
      </c>
      <c r="P3405" t="n">
        <v>121</v>
      </c>
      <c r="Q3405" t="s">
        <v>251</v>
      </c>
      <c r="R3405" t="s">
        <v>255</v>
      </c>
      <c r="S3405" t="s">
        <v>251</v>
      </c>
      <c r="T3405" t="n">
        <v>5</v>
      </c>
    </row>
    <row r="3406" spans="1:20">
      <c r="A3406" s="1" t="n">
        <v>41425</v>
      </c>
      <c r="B3406" t="s">
        <v>345</v>
      </c>
      <c r="C3406" t="n">
        <v>84</v>
      </c>
      <c r="D3406" t="n">
        <v>840</v>
      </c>
      <c r="E3406" t="s">
        <v>425</v>
      </c>
      <c r="F3406" t="n">
        <v>3201</v>
      </c>
      <c r="G3406" t="s">
        <v>250</v>
      </c>
      <c r="H3406" t="s">
        <v>251</v>
      </c>
      <c r="I3406" t="n">
        <v>5</v>
      </c>
      <c r="J3406" t="n">
        <v>720</v>
      </c>
      <c r="K3406" t="s">
        <v>377</v>
      </c>
      <c r="L3406" t="n">
        <v>221</v>
      </c>
      <c r="M3406" t="n">
        <v>0</v>
      </c>
      <c r="N3406" t="n">
        <v>0</v>
      </c>
      <c r="O3406" t="s">
        <v>345</v>
      </c>
      <c r="P3406" t="n">
        <v>121</v>
      </c>
      <c r="Q3406" t="s">
        <v>251</v>
      </c>
      <c r="R3406" t="s">
        <v>255</v>
      </c>
      <c r="S3406" t="s">
        <v>251</v>
      </c>
      <c r="T3406" t="n">
        <v>5</v>
      </c>
    </row>
    <row r="3407" spans="1:20">
      <c r="A3407" s="1" t="n">
        <v>41425</v>
      </c>
      <c r="B3407" t="s">
        <v>400</v>
      </c>
      <c r="C3407" t="n">
        <v>1</v>
      </c>
      <c r="D3407" t="n">
        <v>251</v>
      </c>
      <c r="E3407" t="s">
        <v>409</v>
      </c>
      <c r="F3407" t="n">
        <v>3202</v>
      </c>
      <c r="G3407" t="s">
        <v>297</v>
      </c>
      <c r="H3407" t="s">
        <v>251</v>
      </c>
      <c r="I3407" t="n">
        <v>5</v>
      </c>
      <c r="J3407" t="n">
        <v>887</v>
      </c>
      <c r="K3407" t="s">
        <v>294</v>
      </c>
      <c r="L3407" t="n">
        <v>18</v>
      </c>
      <c r="M3407" t="n">
        <v>0</v>
      </c>
      <c r="N3407" t="n">
        <v>0</v>
      </c>
      <c r="T3407" t="s">
        <v>405</v>
      </c>
    </row>
    <row r="3408" spans="1:20">
      <c r="A3408" s="1" t="n">
        <v>41425</v>
      </c>
      <c r="B3408" t="s">
        <v>400</v>
      </c>
      <c r="C3408" t="n">
        <v>2</v>
      </c>
      <c r="D3408" t="n">
        <v>251</v>
      </c>
      <c r="E3408" t="s">
        <v>409</v>
      </c>
      <c r="F3408" t="n">
        <v>3203</v>
      </c>
      <c r="G3408" t="s">
        <v>366</v>
      </c>
      <c r="H3408" t="s">
        <v>251</v>
      </c>
      <c r="I3408" t="n">
        <v>5</v>
      </c>
      <c r="J3408" t="n">
        <v>887</v>
      </c>
      <c r="K3408" t="s">
        <v>294</v>
      </c>
      <c r="L3408" t="n">
        <v>15</v>
      </c>
      <c r="M3408" t="n">
        <v>0</v>
      </c>
      <c r="N3408" t="n">
        <v>0</v>
      </c>
      <c r="T3408" t="s">
        <v>405</v>
      </c>
    </row>
    <row r="3409" spans="1:20">
      <c r="A3409" s="1" t="n">
        <v>41425</v>
      </c>
      <c r="B3409" t="s">
        <v>400</v>
      </c>
      <c r="C3409" t="n">
        <v>3</v>
      </c>
      <c r="D3409" t="n">
        <v>251</v>
      </c>
      <c r="E3409" t="s">
        <v>409</v>
      </c>
      <c r="F3409" t="n">
        <v>3204</v>
      </c>
      <c r="G3409" t="s">
        <v>367</v>
      </c>
      <c r="H3409" t="s">
        <v>251</v>
      </c>
      <c r="I3409" t="n">
        <v>5</v>
      </c>
      <c r="J3409" t="n">
        <v>887</v>
      </c>
      <c r="K3409" t="s">
        <v>294</v>
      </c>
      <c r="L3409" t="n">
        <v>21</v>
      </c>
      <c r="M3409" t="n">
        <v>0</v>
      </c>
      <c r="N3409" t="n">
        <v>0</v>
      </c>
      <c r="T3409" t="s">
        <v>405</v>
      </c>
    </row>
    <row r="3410" spans="1:20">
      <c r="A3410" s="1" t="n">
        <v>41425</v>
      </c>
      <c r="B3410" t="s">
        <v>348</v>
      </c>
      <c r="C3410" t="n">
        <v>1</v>
      </c>
      <c r="D3410" t="n">
        <v>216</v>
      </c>
      <c r="E3410" t="s">
        <v>416</v>
      </c>
      <c r="F3410" t="n">
        <v>3201</v>
      </c>
      <c r="G3410" t="s">
        <v>250</v>
      </c>
      <c r="H3410" t="s">
        <v>251</v>
      </c>
      <c r="I3410" t="n">
        <v>5</v>
      </c>
      <c r="J3410" t="n">
        <v>515</v>
      </c>
      <c r="K3410" t="s">
        <v>361</v>
      </c>
      <c r="L3410" t="n">
        <v>424</v>
      </c>
      <c r="M3410" t="n">
        <v>0</v>
      </c>
      <c r="N3410" t="n">
        <v>0</v>
      </c>
      <c r="T3410" t="s">
        <v>405</v>
      </c>
    </row>
    <row r="3411" spans="1:20">
      <c r="A3411" s="1" t="n">
        <v>41425</v>
      </c>
      <c r="B3411" t="s">
        <v>348</v>
      </c>
      <c r="C3411" t="n">
        <v>2</v>
      </c>
      <c r="D3411" t="n">
        <v>216</v>
      </c>
      <c r="E3411" t="s">
        <v>416</v>
      </c>
      <c r="F3411" t="n">
        <v>3201</v>
      </c>
      <c r="G3411" t="s">
        <v>250</v>
      </c>
      <c r="H3411" t="s">
        <v>251</v>
      </c>
      <c r="I3411" t="n">
        <v>5</v>
      </c>
      <c r="J3411" t="n">
        <v>490</v>
      </c>
      <c r="K3411" t="s">
        <v>266</v>
      </c>
      <c r="L3411" t="n">
        <v>266</v>
      </c>
      <c r="M3411" t="n">
        <v>0</v>
      </c>
      <c r="N3411" t="n">
        <v>0</v>
      </c>
      <c r="T3411" t="s">
        <v>405</v>
      </c>
    </row>
    <row r="3412" spans="1:20">
      <c r="A3412" s="1" t="n">
        <v>41425</v>
      </c>
      <c r="B3412" t="s">
        <v>395</v>
      </c>
      <c r="C3412" t="n">
        <v>17</v>
      </c>
      <c r="D3412" t="n">
        <v>216</v>
      </c>
      <c r="E3412" t="s">
        <v>416</v>
      </c>
      <c r="F3412" t="n">
        <v>3201</v>
      </c>
      <c r="G3412" t="s">
        <v>250</v>
      </c>
      <c r="H3412" t="s">
        <v>251</v>
      </c>
      <c r="I3412" t="n">
        <v>5</v>
      </c>
      <c r="J3412" t="n">
        <v>515</v>
      </c>
      <c r="K3412" t="s">
        <v>361</v>
      </c>
      <c r="L3412" t="n">
        <v>109</v>
      </c>
      <c r="M3412" t="n">
        <v>0</v>
      </c>
      <c r="N3412" t="n">
        <v>0</v>
      </c>
      <c r="T3412" t="s">
        <v>405</v>
      </c>
    </row>
    <row r="3413" spans="1:20">
      <c r="A3413" s="1" t="n">
        <v>41425</v>
      </c>
      <c r="B3413" t="s">
        <v>395</v>
      </c>
      <c r="C3413" t="n">
        <v>18</v>
      </c>
      <c r="D3413" t="n">
        <v>216</v>
      </c>
      <c r="E3413" t="s">
        <v>416</v>
      </c>
      <c r="F3413" t="n">
        <v>3201</v>
      </c>
      <c r="G3413" t="s">
        <v>250</v>
      </c>
      <c r="H3413" t="s">
        <v>251</v>
      </c>
      <c r="I3413" t="n">
        <v>5</v>
      </c>
      <c r="J3413" t="n">
        <v>515</v>
      </c>
      <c r="K3413" t="s">
        <v>361</v>
      </c>
      <c r="L3413" t="n">
        <v>120</v>
      </c>
      <c r="M3413" t="n">
        <v>0</v>
      </c>
      <c r="N3413" t="n">
        <v>0</v>
      </c>
      <c r="T3413" t="s">
        <v>405</v>
      </c>
    </row>
    <row r="3414" spans="1:20">
      <c r="A3414" s="1" t="n">
        <v>41425</v>
      </c>
      <c r="B3414" t="s">
        <v>395</v>
      </c>
      <c r="C3414" t="n">
        <v>19</v>
      </c>
      <c r="D3414" t="n">
        <v>215</v>
      </c>
      <c r="E3414" t="s">
        <v>408</v>
      </c>
      <c r="F3414" t="n">
        <v>3201</v>
      </c>
      <c r="G3414" t="s">
        <v>250</v>
      </c>
      <c r="H3414" t="s">
        <v>251</v>
      </c>
      <c r="I3414" t="n">
        <v>5</v>
      </c>
      <c r="J3414" t="n">
        <v>515</v>
      </c>
      <c r="K3414" t="s">
        <v>361</v>
      </c>
      <c r="L3414" t="n">
        <v>85</v>
      </c>
      <c r="M3414" t="n">
        <v>0</v>
      </c>
      <c r="N3414" t="n">
        <v>0</v>
      </c>
      <c r="T3414" t="s">
        <v>405</v>
      </c>
    </row>
    <row r="3415" spans="1:20">
      <c r="A3415" s="1" t="n">
        <v>41425</v>
      </c>
      <c r="B3415" t="s">
        <v>395</v>
      </c>
      <c r="C3415" t="n">
        <v>20</v>
      </c>
      <c r="D3415" t="n">
        <v>509</v>
      </c>
      <c r="E3415" t="s">
        <v>404</v>
      </c>
      <c r="F3415" t="n">
        <v>3201</v>
      </c>
      <c r="G3415" t="s">
        <v>250</v>
      </c>
      <c r="H3415" t="s">
        <v>251</v>
      </c>
      <c r="I3415" t="n">
        <v>5</v>
      </c>
      <c r="J3415" t="n">
        <v>315</v>
      </c>
      <c r="K3415" t="s">
        <v>426</v>
      </c>
      <c r="L3415" t="n">
        <v>332</v>
      </c>
      <c r="M3415" t="n">
        <v>0.52</v>
      </c>
      <c r="N3415" t="n">
        <v>0</v>
      </c>
      <c r="T3415" t="s">
        <v>405</v>
      </c>
    </row>
    <row r="3416" spans="1:20">
      <c r="A3416" s="1" t="n">
        <v>41425</v>
      </c>
      <c r="B3416" t="s">
        <v>395</v>
      </c>
      <c r="C3416" t="n">
        <v>21</v>
      </c>
      <c r="D3416" t="n">
        <v>130</v>
      </c>
      <c r="E3416" t="s">
        <v>427</v>
      </c>
      <c r="F3416" t="n">
        <v>3201</v>
      </c>
      <c r="G3416" t="s">
        <v>250</v>
      </c>
      <c r="H3416" t="s">
        <v>251</v>
      </c>
      <c r="I3416" t="n">
        <v>5</v>
      </c>
      <c r="J3416" t="n">
        <v>515</v>
      </c>
      <c r="K3416" t="s">
        <v>361</v>
      </c>
      <c r="L3416" t="n">
        <v>301</v>
      </c>
      <c r="M3416" t="n">
        <v>0</v>
      </c>
      <c r="N3416" t="n">
        <v>0</v>
      </c>
      <c r="T3416" t="s">
        <v>405</v>
      </c>
    </row>
    <row r="3417" spans="1:20">
      <c r="A3417" s="1" t="n">
        <v>41425</v>
      </c>
      <c r="B3417" t="s">
        <v>395</v>
      </c>
      <c r="C3417" t="n">
        <v>22</v>
      </c>
      <c r="D3417" t="n">
        <v>465</v>
      </c>
      <c r="E3417" t="s">
        <v>428</v>
      </c>
      <c r="F3417" t="n">
        <v>3201</v>
      </c>
      <c r="G3417" t="s">
        <v>250</v>
      </c>
      <c r="H3417" t="s">
        <v>251</v>
      </c>
      <c r="I3417" t="n">
        <v>5</v>
      </c>
      <c r="J3417" t="n">
        <v>490</v>
      </c>
      <c r="K3417" t="s">
        <v>266</v>
      </c>
      <c r="L3417" t="n">
        <v>311</v>
      </c>
      <c r="M3417" t="n">
        <v>0</v>
      </c>
      <c r="N3417" t="n">
        <v>0</v>
      </c>
      <c r="T3417" t="s">
        <v>405</v>
      </c>
    </row>
    <row r="3418" spans="1:20">
      <c r="A3418" s="1" t="n">
        <v>41455</v>
      </c>
      <c r="B3418" t="s">
        <v>345</v>
      </c>
      <c r="C3418" t="n">
        <v>20</v>
      </c>
      <c r="D3418" t="n">
        <v>25</v>
      </c>
      <c r="E3418" t="s">
        <v>143</v>
      </c>
      <c r="F3418" t="n">
        <v>3201</v>
      </c>
      <c r="G3418" t="s">
        <v>250</v>
      </c>
      <c r="H3418" t="s">
        <v>251</v>
      </c>
      <c r="I3418" t="n">
        <v>5</v>
      </c>
      <c r="J3418" t="n">
        <v>458</v>
      </c>
      <c r="K3418" t="s">
        <v>252</v>
      </c>
      <c r="L3418" t="n">
        <v>218</v>
      </c>
      <c r="M3418" t="n">
        <v>0.09</v>
      </c>
      <c r="N3418" t="n">
        <v>32.2</v>
      </c>
      <c r="O3418" t="s">
        <v>345</v>
      </c>
      <c r="P3418" t="n">
        <v>121</v>
      </c>
      <c r="Q3418" t="s">
        <v>251</v>
      </c>
      <c r="R3418" t="s">
        <v>255</v>
      </c>
      <c r="S3418" t="s">
        <v>251</v>
      </c>
      <c r="T3418" t="n">
        <v>5</v>
      </c>
    </row>
    <row r="3419" spans="1:20">
      <c r="A3419" s="1" t="n">
        <v>41455</v>
      </c>
      <c r="B3419" t="s">
        <v>345</v>
      </c>
      <c r="C3419" t="n">
        <v>21</v>
      </c>
      <c r="D3419" t="n">
        <v>25</v>
      </c>
      <c r="E3419" t="s">
        <v>143</v>
      </c>
      <c r="F3419" t="n">
        <v>3201</v>
      </c>
      <c r="G3419" t="s">
        <v>250</v>
      </c>
      <c r="H3419" t="s">
        <v>251</v>
      </c>
      <c r="I3419" t="n">
        <v>5</v>
      </c>
      <c r="J3419" t="n">
        <v>945</v>
      </c>
      <c r="K3419" t="s">
        <v>304</v>
      </c>
      <c r="L3419" t="n">
        <v>122</v>
      </c>
      <c r="M3419" t="n">
        <v>0.05</v>
      </c>
      <c r="N3419" t="n">
        <v>40.3</v>
      </c>
      <c r="O3419" t="s">
        <v>345</v>
      </c>
      <c r="P3419" t="n">
        <v>121</v>
      </c>
      <c r="Q3419" t="s">
        <v>251</v>
      </c>
      <c r="R3419" t="s">
        <v>255</v>
      </c>
      <c r="S3419" t="s">
        <v>251</v>
      </c>
      <c r="T3419" t="n">
        <v>5</v>
      </c>
    </row>
    <row r="3420" spans="1:20">
      <c r="A3420" s="1" t="n">
        <v>41455</v>
      </c>
      <c r="B3420" t="s">
        <v>345</v>
      </c>
      <c r="C3420" t="n">
        <v>22</v>
      </c>
      <c r="D3420" t="n">
        <v>25</v>
      </c>
      <c r="E3420" t="s">
        <v>143</v>
      </c>
      <c r="F3420" t="n">
        <v>3201</v>
      </c>
      <c r="G3420" t="s">
        <v>250</v>
      </c>
      <c r="H3420" t="s">
        <v>251</v>
      </c>
      <c r="I3420" t="n">
        <v>5</v>
      </c>
      <c r="J3420" t="n">
        <v>875</v>
      </c>
      <c r="K3420" t="s">
        <v>327</v>
      </c>
      <c r="L3420" t="n">
        <v>236</v>
      </c>
      <c r="M3420" t="n">
        <v>0.04</v>
      </c>
      <c r="N3420" t="n">
        <v>41.8</v>
      </c>
      <c r="O3420" t="s">
        <v>345</v>
      </c>
      <c r="P3420" t="n">
        <v>121</v>
      </c>
      <c r="Q3420" t="s">
        <v>251</v>
      </c>
      <c r="R3420" t="s">
        <v>255</v>
      </c>
      <c r="S3420" t="s">
        <v>251</v>
      </c>
      <c r="T3420" t="n">
        <v>5</v>
      </c>
    </row>
    <row r="3421" spans="1:20">
      <c r="A3421" s="1" t="n">
        <v>41455</v>
      </c>
      <c r="B3421" t="s">
        <v>345</v>
      </c>
      <c r="C3421" t="n">
        <v>23</v>
      </c>
      <c r="D3421" t="n">
        <v>25</v>
      </c>
      <c r="E3421" t="s">
        <v>143</v>
      </c>
      <c r="F3421" t="n">
        <v>3201</v>
      </c>
      <c r="G3421" t="s">
        <v>250</v>
      </c>
      <c r="H3421" t="s">
        <v>251</v>
      </c>
      <c r="I3421" t="n">
        <v>5</v>
      </c>
      <c r="J3421" t="n">
        <v>945</v>
      </c>
      <c r="K3421" t="s">
        <v>304</v>
      </c>
      <c r="L3421" t="n">
        <v>281</v>
      </c>
      <c r="M3421" t="n">
        <v>0.06</v>
      </c>
      <c r="N3421" t="n">
        <v>37.7</v>
      </c>
      <c r="O3421" t="s">
        <v>345</v>
      </c>
      <c r="P3421" t="n">
        <v>121</v>
      </c>
      <c r="Q3421" t="s">
        <v>251</v>
      </c>
      <c r="R3421" t="s">
        <v>255</v>
      </c>
      <c r="S3421" t="s">
        <v>251</v>
      </c>
      <c r="T3421" t="n">
        <v>5</v>
      </c>
    </row>
    <row r="3422" spans="1:20">
      <c r="A3422" s="1" t="n">
        <v>41455</v>
      </c>
      <c r="B3422" t="s">
        <v>345</v>
      </c>
      <c r="C3422" t="n">
        <v>24</v>
      </c>
      <c r="D3422" t="n">
        <v>25</v>
      </c>
      <c r="E3422" t="s">
        <v>143</v>
      </c>
      <c r="F3422" t="n">
        <v>3201</v>
      </c>
      <c r="G3422" t="s">
        <v>250</v>
      </c>
      <c r="H3422" t="s">
        <v>251</v>
      </c>
      <c r="I3422" t="n">
        <v>5</v>
      </c>
      <c r="J3422" t="n">
        <v>458</v>
      </c>
      <c r="K3422" t="s">
        <v>252</v>
      </c>
      <c r="L3422" t="n">
        <v>121</v>
      </c>
      <c r="M3422" t="n">
        <v>0.09</v>
      </c>
      <c r="N3422" t="n">
        <v>33.8</v>
      </c>
      <c r="O3422" t="s">
        <v>345</v>
      </c>
      <c r="P3422" t="n">
        <v>121</v>
      </c>
      <c r="Q3422" t="s">
        <v>251</v>
      </c>
      <c r="R3422" t="s">
        <v>255</v>
      </c>
      <c r="S3422" t="s">
        <v>251</v>
      </c>
      <c r="T3422" t="n">
        <v>5</v>
      </c>
    </row>
    <row r="3423" spans="1:20">
      <c r="A3423" s="1" t="n">
        <v>41455</v>
      </c>
      <c r="B3423" t="s">
        <v>345</v>
      </c>
      <c r="C3423" t="n">
        <v>25</v>
      </c>
      <c r="D3423" t="n">
        <v>25</v>
      </c>
      <c r="E3423" t="s">
        <v>143</v>
      </c>
      <c r="F3423" t="n">
        <v>3201</v>
      </c>
      <c r="G3423" t="s">
        <v>250</v>
      </c>
      <c r="H3423" t="s">
        <v>251</v>
      </c>
      <c r="I3423" t="n">
        <v>5</v>
      </c>
      <c r="J3423" t="n">
        <v>945</v>
      </c>
      <c r="K3423" t="s">
        <v>304</v>
      </c>
      <c r="L3423" t="n">
        <v>208</v>
      </c>
      <c r="M3423" t="n">
        <v>0.05</v>
      </c>
      <c r="N3423" t="n">
        <v>40.3</v>
      </c>
      <c r="O3423" t="s">
        <v>345</v>
      </c>
      <c r="P3423" t="n">
        <v>121</v>
      </c>
      <c r="Q3423" t="s">
        <v>251</v>
      </c>
      <c r="R3423" t="s">
        <v>255</v>
      </c>
      <c r="S3423" t="s">
        <v>251</v>
      </c>
      <c r="T3423" t="n">
        <v>5</v>
      </c>
    </row>
    <row r="3424" spans="1:20">
      <c r="A3424" s="1" t="n">
        <v>41455</v>
      </c>
      <c r="B3424" t="s">
        <v>345</v>
      </c>
      <c r="C3424" t="n">
        <v>26</v>
      </c>
      <c r="D3424" t="n">
        <v>25</v>
      </c>
      <c r="E3424" t="s">
        <v>143</v>
      </c>
      <c r="F3424" t="n">
        <v>3201</v>
      </c>
      <c r="G3424" t="s">
        <v>250</v>
      </c>
      <c r="H3424" t="s">
        <v>251</v>
      </c>
      <c r="I3424" t="n">
        <v>5</v>
      </c>
      <c r="J3424" t="n">
        <v>945</v>
      </c>
      <c r="K3424" t="s">
        <v>304</v>
      </c>
      <c r="L3424" t="n">
        <v>357</v>
      </c>
      <c r="M3424" t="n">
        <v>0.08</v>
      </c>
      <c r="N3424" t="n">
        <v>34.7</v>
      </c>
      <c r="O3424" t="s">
        <v>345</v>
      </c>
      <c r="P3424" t="n">
        <v>121</v>
      </c>
      <c r="Q3424" t="s">
        <v>251</v>
      </c>
      <c r="R3424" t="s">
        <v>255</v>
      </c>
      <c r="S3424" t="s">
        <v>251</v>
      </c>
      <c r="T3424" t="n">
        <v>5</v>
      </c>
    </row>
    <row r="3425" spans="1:20">
      <c r="A3425" s="1" t="n">
        <v>41455</v>
      </c>
      <c r="B3425" t="s">
        <v>400</v>
      </c>
      <c r="C3425" t="n">
        <v>1</v>
      </c>
      <c r="D3425" t="n">
        <v>251</v>
      </c>
      <c r="E3425" t="s">
        <v>409</v>
      </c>
      <c r="F3425" t="n">
        <v>3202</v>
      </c>
      <c r="G3425" t="s">
        <v>297</v>
      </c>
      <c r="H3425" t="s">
        <v>251</v>
      </c>
      <c r="I3425" t="n">
        <v>5</v>
      </c>
      <c r="J3425" t="n">
        <v>320</v>
      </c>
      <c r="K3425" t="s">
        <v>412</v>
      </c>
      <c r="L3425" t="n">
        <v>27</v>
      </c>
      <c r="M3425" t="n">
        <v>0</v>
      </c>
      <c r="N3425" t="n">
        <v>0</v>
      </c>
      <c r="T3425" t="s">
        <v>405</v>
      </c>
    </row>
    <row r="3426" spans="1:20">
      <c r="A3426" s="1" t="n">
        <v>41455</v>
      </c>
      <c r="B3426" t="s">
        <v>400</v>
      </c>
      <c r="C3426" t="n">
        <v>2</v>
      </c>
      <c r="D3426" t="n">
        <v>251</v>
      </c>
      <c r="E3426" t="s">
        <v>409</v>
      </c>
      <c r="F3426" t="n">
        <v>3203</v>
      </c>
      <c r="G3426" t="s">
        <v>366</v>
      </c>
      <c r="H3426" t="s">
        <v>251</v>
      </c>
      <c r="I3426" t="n">
        <v>5</v>
      </c>
      <c r="J3426" t="n">
        <v>320</v>
      </c>
      <c r="K3426" t="s">
        <v>412</v>
      </c>
      <c r="L3426" t="n">
        <v>25</v>
      </c>
      <c r="M3426" t="n">
        <v>0</v>
      </c>
      <c r="N3426" t="n">
        <v>0</v>
      </c>
      <c r="T3426" t="s">
        <v>405</v>
      </c>
    </row>
    <row r="3427" spans="1:20">
      <c r="A3427" s="1" t="n">
        <v>41455</v>
      </c>
      <c r="B3427" t="s">
        <v>400</v>
      </c>
      <c r="C3427" t="n">
        <v>3</v>
      </c>
      <c r="D3427" t="n">
        <v>251</v>
      </c>
      <c r="E3427" t="s">
        <v>409</v>
      </c>
      <c r="F3427" t="n">
        <v>3204</v>
      </c>
      <c r="G3427" t="s">
        <v>367</v>
      </c>
      <c r="H3427" t="s">
        <v>251</v>
      </c>
      <c r="I3427" t="n">
        <v>5</v>
      </c>
      <c r="J3427" t="n">
        <v>320</v>
      </c>
      <c r="K3427" t="s">
        <v>412</v>
      </c>
      <c r="L3427" t="n">
        <v>17</v>
      </c>
      <c r="M3427" t="n">
        <v>0</v>
      </c>
      <c r="N3427" t="n">
        <v>0</v>
      </c>
      <c r="T3427" t="s">
        <v>405</v>
      </c>
    </row>
    <row r="3428" spans="1:20">
      <c r="A3428" s="1" t="n">
        <v>41455</v>
      </c>
      <c r="B3428" t="s">
        <v>400</v>
      </c>
      <c r="C3428" t="n">
        <v>4</v>
      </c>
      <c r="D3428" t="n">
        <v>251</v>
      </c>
      <c r="E3428" t="s">
        <v>409</v>
      </c>
      <c r="F3428" t="n">
        <v>3201</v>
      </c>
      <c r="G3428" t="s">
        <v>250</v>
      </c>
      <c r="H3428" t="s">
        <v>251</v>
      </c>
      <c r="I3428" t="n">
        <v>5</v>
      </c>
      <c r="J3428" t="n">
        <v>320</v>
      </c>
      <c r="K3428" t="s">
        <v>412</v>
      </c>
      <c r="L3428" t="n">
        <v>34</v>
      </c>
      <c r="M3428" t="n">
        <v>0</v>
      </c>
      <c r="N3428" t="n">
        <v>0</v>
      </c>
      <c r="T3428" t="s">
        <v>405</v>
      </c>
    </row>
    <row r="3429" spans="1:20">
      <c r="A3429" s="1" t="n">
        <v>41455</v>
      </c>
      <c r="B3429" t="s">
        <v>348</v>
      </c>
      <c r="C3429" t="n">
        <v>1</v>
      </c>
      <c r="D3429" t="n">
        <v>216</v>
      </c>
      <c r="E3429" t="s">
        <v>416</v>
      </c>
      <c r="F3429" t="n">
        <v>3201</v>
      </c>
      <c r="G3429" t="s">
        <v>250</v>
      </c>
      <c r="H3429" t="s">
        <v>251</v>
      </c>
      <c r="I3429" t="n">
        <v>5</v>
      </c>
      <c r="J3429" t="n">
        <v>515</v>
      </c>
      <c r="K3429" t="s">
        <v>361</v>
      </c>
      <c r="L3429" t="n">
        <v>430</v>
      </c>
      <c r="M3429" t="n">
        <v>0</v>
      </c>
      <c r="N3429" t="n">
        <v>0</v>
      </c>
      <c r="T3429" t="s">
        <v>405</v>
      </c>
    </row>
    <row r="3430" spans="1:20">
      <c r="A3430" s="1" t="n">
        <v>41455</v>
      </c>
      <c r="B3430" t="s">
        <v>348</v>
      </c>
      <c r="C3430" t="n">
        <v>2</v>
      </c>
      <c r="D3430" t="n">
        <v>216</v>
      </c>
      <c r="E3430" t="s">
        <v>416</v>
      </c>
      <c r="F3430" t="n">
        <v>3201</v>
      </c>
      <c r="G3430" t="s">
        <v>250</v>
      </c>
      <c r="H3430" t="s">
        <v>251</v>
      </c>
      <c r="I3430" t="n">
        <v>5</v>
      </c>
      <c r="J3430" t="n">
        <v>490</v>
      </c>
      <c r="K3430" t="s">
        <v>266</v>
      </c>
      <c r="L3430" t="n">
        <v>315</v>
      </c>
      <c r="M3430" t="n">
        <v>0</v>
      </c>
      <c r="N3430" t="n">
        <v>0</v>
      </c>
      <c r="T3430" t="s">
        <v>405</v>
      </c>
    </row>
    <row r="3431" spans="1:20">
      <c r="A3431" s="1" t="n">
        <v>41455</v>
      </c>
      <c r="B3431" t="s">
        <v>395</v>
      </c>
      <c r="C3431" t="n">
        <v>26</v>
      </c>
      <c r="D3431" t="n">
        <v>508</v>
      </c>
      <c r="E3431" t="s">
        <v>429</v>
      </c>
      <c r="F3431" t="n">
        <v>3201</v>
      </c>
      <c r="G3431" t="s">
        <v>250</v>
      </c>
      <c r="H3431" t="s">
        <v>251</v>
      </c>
      <c r="I3431" t="n">
        <v>5</v>
      </c>
      <c r="J3431" t="n">
        <v>515</v>
      </c>
      <c r="K3431" t="s">
        <v>361</v>
      </c>
      <c r="L3431" t="n">
        <v>306</v>
      </c>
      <c r="M3431" t="n">
        <v>0.28</v>
      </c>
      <c r="N3431" t="n">
        <v>0</v>
      </c>
      <c r="T3431" t="s">
        <v>405</v>
      </c>
    </row>
    <row r="3432" spans="1:20">
      <c r="A3432" s="1" t="n">
        <v>41455</v>
      </c>
      <c r="B3432" t="s">
        <v>395</v>
      </c>
      <c r="C3432" t="n">
        <v>29</v>
      </c>
      <c r="D3432" t="n">
        <v>215</v>
      </c>
      <c r="E3432" t="s">
        <v>408</v>
      </c>
      <c r="F3432" t="n">
        <v>3201</v>
      </c>
      <c r="G3432" t="s">
        <v>250</v>
      </c>
      <c r="H3432" t="s">
        <v>251</v>
      </c>
      <c r="I3432" t="n">
        <v>5</v>
      </c>
      <c r="J3432" t="n">
        <v>515</v>
      </c>
      <c r="K3432" t="s">
        <v>361</v>
      </c>
      <c r="L3432" t="n">
        <v>499</v>
      </c>
      <c r="M3432" t="n">
        <v>0</v>
      </c>
      <c r="N3432" t="n">
        <v>0</v>
      </c>
      <c r="T3432" t="s">
        <v>405</v>
      </c>
    </row>
    <row r="3433" spans="1:20">
      <c r="A3433" s="1" t="n">
        <v>41455</v>
      </c>
      <c r="B3433" t="s">
        <v>395</v>
      </c>
      <c r="C3433" t="n">
        <v>30</v>
      </c>
      <c r="D3433" t="n">
        <v>215</v>
      </c>
      <c r="E3433" t="s">
        <v>408</v>
      </c>
      <c r="F3433" t="n">
        <v>3201</v>
      </c>
      <c r="G3433" t="s">
        <v>250</v>
      </c>
      <c r="H3433" t="s">
        <v>251</v>
      </c>
      <c r="I3433" t="n">
        <v>5</v>
      </c>
      <c r="J3433" t="n">
        <v>490</v>
      </c>
      <c r="K3433" t="s">
        <v>266</v>
      </c>
      <c r="L3433" t="n">
        <v>103</v>
      </c>
      <c r="M3433" t="n">
        <v>0</v>
      </c>
      <c r="N3433" t="n">
        <v>0</v>
      </c>
      <c r="T3433" t="s">
        <v>405</v>
      </c>
    </row>
    <row r="3434" spans="1:20">
      <c r="A3434" s="1" t="n">
        <v>41455</v>
      </c>
      <c r="B3434" t="s">
        <v>395</v>
      </c>
      <c r="C3434" t="n">
        <v>31</v>
      </c>
      <c r="D3434" t="n">
        <v>130</v>
      </c>
      <c r="E3434" t="s">
        <v>427</v>
      </c>
      <c r="F3434" t="n">
        <v>3201</v>
      </c>
      <c r="G3434" t="s">
        <v>250</v>
      </c>
      <c r="H3434" t="s">
        <v>251</v>
      </c>
      <c r="I3434" t="n">
        <v>5</v>
      </c>
      <c r="J3434" t="n">
        <v>515</v>
      </c>
      <c r="K3434" t="s">
        <v>361</v>
      </c>
      <c r="L3434" t="n">
        <v>308</v>
      </c>
      <c r="M3434" t="n">
        <v>0</v>
      </c>
      <c r="N3434" t="n">
        <v>0</v>
      </c>
      <c r="T3434" t="s">
        <v>405</v>
      </c>
    </row>
    <row r="3435" spans="1:20">
      <c r="A3435" s="1" t="n">
        <v>41455</v>
      </c>
      <c r="B3435" t="s">
        <v>395</v>
      </c>
      <c r="C3435" t="n">
        <v>32</v>
      </c>
      <c r="D3435" t="n">
        <v>465</v>
      </c>
      <c r="E3435" t="s">
        <v>428</v>
      </c>
      <c r="F3435" t="n">
        <v>3201</v>
      </c>
      <c r="G3435" t="s">
        <v>250</v>
      </c>
      <c r="H3435" t="s">
        <v>251</v>
      </c>
      <c r="I3435" t="n">
        <v>5</v>
      </c>
      <c r="J3435" t="n">
        <v>490</v>
      </c>
      <c r="K3435" t="s">
        <v>266</v>
      </c>
      <c r="L3435" t="n">
        <v>215</v>
      </c>
      <c r="M3435" t="n">
        <v>0</v>
      </c>
      <c r="N3435" t="n">
        <v>0</v>
      </c>
      <c r="T3435" t="s">
        <v>405</v>
      </c>
    </row>
    <row r="3436" spans="1:20">
      <c r="A3436" s="1" t="n">
        <v>41486</v>
      </c>
      <c r="B3436" t="s">
        <v>345</v>
      </c>
      <c r="C3436" t="n">
        <v>16</v>
      </c>
      <c r="D3436" t="n">
        <v>25</v>
      </c>
      <c r="E3436" t="s">
        <v>143</v>
      </c>
      <c r="F3436" t="n">
        <v>3201</v>
      </c>
      <c r="G3436" t="s">
        <v>250</v>
      </c>
      <c r="H3436" t="s">
        <v>251</v>
      </c>
      <c r="I3436" t="n">
        <v>5</v>
      </c>
      <c r="J3436" t="n">
        <v>875</v>
      </c>
      <c r="K3436" t="s">
        <v>327</v>
      </c>
      <c r="L3436" t="n">
        <v>240</v>
      </c>
      <c r="M3436" t="n">
        <v>0.05</v>
      </c>
      <c r="N3436" t="n">
        <v>41.5</v>
      </c>
      <c r="O3436" t="s">
        <v>345</v>
      </c>
      <c r="P3436" t="n">
        <v>121</v>
      </c>
      <c r="Q3436" t="s">
        <v>251</v>
      </c>
      <c r="R3436" t="s">
        <v>255</v>
      </c>
      <c r="S3436" t="s">
        <v>251</v>
      </c>
      <c r="T3436" t="n">
        <v>5</v>
      </c>
    </row>
    <row r="3437" spans="1:20">
      <c r="A3437" s="1" t="n">
        <v>41486</v>
      </c>
      <c r="B3437" t="s">
        <v>345</v>
      </c>
      <c r="C3437" t="n">
        <v>17</v>
      </c>
      <c r="D3437" t="n">
        <v>25</v>
      </c>
      <c r="E3437" t="s">
        <v>143</v>
      </c>
      <c r="F3437" t="n">
        <v>3201</v>
      </c>
      <c r="G3437" t="s">
        <v>250</v>
      </c>
      <c r="H3437" t="s">
        <v>251</v>
      </c>
      <c r="I3437" t="n">
        <v>5</v>
      </c>
      <c r="J3437" t="n">
        <v>945</v>
      </c>
      <c r="K3437" t="s">
        <v>304</v>
      </c>
      <c r="L3437" t="n">
        <v>197</v>
      </c>
      <c r="M3437" t="n">
        <v>0.05</v>
      </c>
      <c r="N3437" t="n">
        <v>40.1</v>
      </c>
      <c r="O3437" t="s">
        <v>345</v>
      </c>
      <c r="P3437" t="n">
        <v>121</v>
      </c>
      <c r="Q3437" t="s">
        <v>251</v>
      </c>
      <c r="R3437" t="s">
        <v>255</v>
      </c>
      <c r="S3437" t="s">
        <v>251</v>
      </c>
      <c r="T3437" t="n">
        <v>5</v>
      </c>
    </row>
    <row r="3438" spans="1:20">
      <c r="A3438" s="1" t="n">
        <v>41486</v>
      </c>
      <c r="B3438" t="s">
        <v>345</v>
      </c>
      <c r="C3438" t="n">
        <v>18</v>
      </c>
      <c r="D3438" t="n">
        <v>25</v>
      </c>
      <c r="E3438" t="s">
        <v>143</v>
      </c>
      <c r="F3438" t="n">
        <v>3201</v>
      </c>
      <c r="G3438" t="s">
        <v>250</v>
      </c>
      <c r="H3438" t="s">
        <v>251</v>
      </c>
      <c r="I3438" t="n">
        <v>5</v>
      </c>
      <c r="J3438" t="n">
        <v>945</v>
      </c>
      <c r="K3438" t="s">
        <v>304</v>
      </c>
      <c r="L3438" t="n">
        <v>300</v>
      </c>
      <c r="M3438" t="n">
        <v>0.06</v>
      </c>
      <c r="N3438" t="n">
        <v>39.6</v>
      </c>
      <c r="O3438" t="s">
        <v>345</v>
      </c>
      <c r="P3438" t="n">
        <v>121</v>
      </c>
      <c r="Q3438" t="s">
        <v>251</v>
      </c>
      <c r="R3438" t="s">
        <v>255</v>
      </c>
      <c r="S3438" t="s">
        <v>251</v>
      </c>
      <c r="T3438" t="n">
        <v>5</v>
      </c>
    </row>
    <row r="3439" spans="1:20">
      <c r="A3439" s="1" t="n">
        <v>41486</v>
      </c>
      <c r="B3439" t="s">
        <v>345</v>
      </c>
      <c r="C3439" t="n">
        <v>19</v>
      </c>
      <c r="D3439" t="n">
        <v>25</v>
      </c>
      <c r="E3439" t="s">
        <v>143</v>
      </c>
      <c r="F3439" t="n">
        <v>3201</v>
      </c>
      <c r="G3439" t="s">
        <v>250</v>
      </c>
      <c r="H3439" t="s">
        <v>251</v>
      </c>
      <c r="I3439" t="n">
        <v>5</v>
      </c>
      <c r="J3439" t="n">
        <v>945</v>
      </c>
      <c r="K3439" t="s">
        <v>304</v>
      </c>
      <c r="L3439" t="n">
        <v>400</v>
      </c>
      <c r="M3439" t="n">
        <v>0.05</v>
      </c>
      <c r="N3439" t="n">
        <v>40.1</v>
      </c>
      <c r="O3439" t="s">
        <v>345</v>
      </c>
      <c r="P3439" t="n">
        <v>121</v>
      </c>
      <c r="Q3439" t="s">
        <v>251</v>
      </c>
      <c r="R3439" t="s">
        <v>255</v>
      </c>
      <c r="S3439" t="s">
        <v>251</v>
      </c>
      <c r="T3439" t="n">
        <v>5</v>
      </c>
    </row>
    <row r="3440" spans="1:20">
      <c r="A3440" s="1" t="n">
        <v>41486</v>
      </c>
      <c r="B3440" t="s">
        <v>345</v>
      </c>
      <c r="C3440" t="n">
        <v>20</v>
      </c>
      <c r="D3440" t="n">
        <v>25</v>
      </c>
      <c r="E3440" t="s">
        <v>143</v>
      </c>
      <c r="F3440" t="n">
        <v>3201</v>
      </c>
      <c r="G3440" t="s">
        <v>250</v>
      </c>
      <c r="H3440" t="s">
        <v>251</v>
      </c>
      <c r="I3440" t="n">
        <v>5</v>
      </c>
      <c r="J3440" t="n">
        <v>458</v>
      </c>
      <c r="K3440" t="s">
        <v>252</v>
      </c>
      <c r="L3440" t="n">
        <v>259</v>
      </c>
      <c r="M3440" t="n">
        <v>0.09</v>
      </c>
      <c r="N3440" t="n">
        <v>33.9</v>
      </c>
      <c r="O3440" t="s">
        <v>345</v>
      </c>
      <c r="P3440" t="n">
        <v>121</v>
      </c>
      <c r="Q3440" t="s">
        <v>251</v>
      </c>
      <c r="R3440" t="s">
        <v>255</v>
      </c>
      <c r="S3440" t="s">
        <v>251</v>
      </c>
      <c r="T3440" t="n">
        <v>5</v>
      </c>
    </row>
    <row r="3441" spans="1:20">
      <c r="A3441" s="1" t="n">
        <v>41486</v>
      </c>
      <c r="B3441" t="s">
        <v>345</v>
      </c>
      <c r="C3441" t="n">
        <v>61</v>
      </c>
      <c r="D3441" t="n">
        <v>139</v>
      </c>
      <c r="E3441" t="s">
        <v>423</v>
      </c>
      <c r="F3441" t="n">
        <v>3201</v>
      </c>
      <c r="G3441" t="s">
        <v>250</v>
      </c>
      <c r="H3441" t="s">
        <v>251</v>
      </c>
      <c r="I3441" t="n">
        <v>5</v>
      </c>
      <c r="J3441" t="n">
        <v>260</v>
      </c>
      <c r="K3441" t="s">
        <v>272</v>
      </c>
      <c r="L3441" t="n">
        <v>47</v>
      </c>
      <c r="M3441" t="n">
        <v>0</v>
      </c>
      <c r="N3441" t="n">
        <v>0</v>
      </c>
      <c r="O3441" t="s">
        <v>345</v>
      </c>
      <c r="P3441" t="n">
        <v>2930</v>
      </c>
      <c r="Q3441" t="s">
        <v>424</v>
      </c>
      <c r="R3441" t="s">
        <v>255</v>
      </c>
      <c r="S3441" t="s">
        <v>251</v>
      </c>
      <c r="T3441" t="n">
        <v>5</v>
      </c>
    </row>
    <row r="3442" spans="1:20">
      <c r="A3442" s="1" t="n">
        <v>41486</v>
      </c>
      <c r="B3442" t="s">
        <v>345</v>
      </c>
      <c r="C3442" t="n">
        <v>62</v>
      </c>
      <c r="D3442" t="n">
        <v>139</v>
      </c>
      <c r="E3442" t="s">
        <v>423</v>
      </c>
      <c r="F3442" t="n">
        <v>3201</v>
      </c>
      <c r="G3442" t="s">
        <v>250</v>
      </c>
      <c r="H3442" t="s">
        <v>251</v>
      </c>
      <c r="I3442" t="n">
        <v>5</v>
      </c>
      <c r="J3442" t="n">
        <v>260</v>
      </c>
      <c r="K3442" t="s">
        <v>272</v>
      </c>
      <c r="L3442" t="n">
        <v>39</v>
      </c>
      <c r="M3442" t="n">
        <v>0</v>
      </c>
      <c r="N3442" t="n">
        <v>0</v>
      </c>
      <c r="O3442" t="s">
        <v>345</v>
      </c>
      <c r="P3442" t="n">
        <v>2930</v>
      </c>
      <c r="Q3442" t="s">
        <v>424</v>
      </c>
      <c r="R3442" t="s">
        <v>255</v>
      </c>
      <c r="S3442" t="s">
        <v>251</v>
      </c>
      <c r="T3442" t="n">
        <v>5</v>
      </c>
    </row>
    <row r="3443" spans="1:20">
      <c r="A3443" s="1" t="n">
        <v>41486</v>
      </c>
      <c r="B3443" t="s">
        <v>400</v>
      </c>
      <c r="C3443" t="n">
        <v>1</v>
      </c>
      <c r="D3443" t="n">
        <v>251</v>
      </c>
      <c r="E3443" t="s">
        <v>409</v>
      </c>
      <c r="F3443" t="n">
        <v>3202</v>
      </c>
      <c r="G3443" t="s">
        <v>297</v>
      </c>
      <c r="H3443" t="s">
        <v>251</v>
      </c>
      <c r="I3443" t="n">
        <v>5</v>
      </c>
      <c r="J3443" t="n">
        <v>320</v>
      </c>
      <c r="K3443" t="s">
        <v>412</v>
      </c>
      <c r="L3443" t="n">
        <v>17</v>
      </c>
      <c r="M3443" t="n">
        <v>0</v>
      </c>
      <c r="N3443" t="n">
        <v>0</v>
      </c>
      <c r="T3443" t="s">
        <v>405</v>
      </c>
    </row>
    <row r="3444" spans="1:20">
      <c r="A3444" s="1" t="n">
        <v>41486</v>
      </c>
      <c r="B3444" t="s">
        <v>400</v>
      </c>
      <c r="C3444" t="n">
        <v>2</v>
      </c>
      <c r="D3444" t="n">
        <v>251</v>
      </c>
      <c r="E3444" t="s">
        <v>409</v>
      </c>
      <c r="F3444" t="n">
        <v>3203</v>
      </c>
      <c r="G3444" t="s">
        <v>366</v>
      </c>
      <c r="H3444" t="s">
        <v>251</v>
      </c>
      <c r="I3444" t="n">
        <v>5</v>
      </c>
      <c r="J3444" t="n">
        <v>320</v>
      </c>
      <c r="K3444" t="s">
        <v>412</v>
      </c>
      <c r="L3444" t="n">
        <v>15</v>
      </c>
      <c r="M3444" t="n">
        <v>0</v>
      </c>
      <c r="N3444" t="n">
        <v>0</v>
      </c>
      <c r="T3444" t="s">
        <v>405</v>
      </c>
    </row>
    <row r="3445" spans="1:20">
      <c r="A3445" s="1" t="n">
        <v>41486</v>
      </c>
      <c r="B3445" t="s">
        <v>400</v>
      </c>
      <c r="C3445" t="n">
        <v>3</v>
      </c>
      <c r="D3445" t="n">
        <v>251</v>
      </c>
      <c r="E3445" t="s">
        <v>409</v>
      </c>
      <c r="F3445" t="n">
        <v>3204</v>
      </c>
      <c r="G3445" t="s">
        <v>367</v>
      </c>
      <c r="H3445" t="s">
        <v>251</v>
      </c>
      <c r="I3445" t="n">
        <v>5</v>
      </c>
      <c r="J3445" t="n">
        <v>320</v>
      </c>
      <c r="K3445" t="s">
        <v>412</v>
      </c>
      <c r="L3445" t="n">
        <v>11</v>
      </c>
      <c r="M3445" t="n">
        <v>0</v>
      </c>
      <c r="N3445" t="n">
        <v>0</v>
      </c>
      <c r="T3445" t="s">
        <v>405</v>
      </c>
    </row>
    <row r="3446" spans="1:20">
      <c r="A3446" s="1" t="n">
        <v>41486</v>
      </c>
      <c r="B3446" t="s">
        <v>400</v>
      </c>
      <c r="C3446" t="n">
        <v>4</v>
      </c>
      <c r="D3446" t="n">
        <v>251</v>
      </c>
      <c r="E3446" t="s">
        <v>409</v>
      </c>
      <c r="F3446" t="n">
        <v>3201</v>
      </c>
      <c r="G3446" t="s">
        <v>250</v>
      </c>
      <c r="H3446" t="s">
        <v>251</v>
      </c>
      <c r="I3446" t="n">
        <v>5</v>
      </c>
      <c r="J3446" t="n">
        <v>320</v>
      </c>
      <c r="K3446" t="s">
        <v>412</v>
      </c>
      <c r="L3446" t="n">
        <v>10</v>
      </c>
      <c r="M3446" t="n">
        <v>0</v>
      </c>
      <c r="N3446" t="n">
        <v>0</v>
      </c>
      <c r="T3446" t="s">
        <v>405</v>
      </c>
    </row>
    <row r="3447" spans="1:20">
      <c r="A3447" s="1" t="n">
        <v>41486</v>
      </c>
      <c r="B3447" t="s">
        <v>406</v>
      </c>
      <c r="C3447" t="n">
        <v>1</v>
      </c>
      <c r="D3447" t="n">
        <v>931</v>
      </c>
      <c r="E3447" t="s">
        <v>407</v>
      </c>
      <c r="F3447" t="n">
        <v>3201</v>
      </c>
      <c r="G3447" t="s">
        <v>250</v>
      </c>
      <c r="H3447" t="s">
        <v>251</v>
      </c>
      <c r="I3447" t="n">
        <v>5</v>
      </c>
      <c r="J3447" t="n">
        <v>260</v>
      </c>
      <c r="K3447" t="s">
        <v>272</v>
      </c>
      <c r="L3447" t="n">
        <v>142</v>
      </c>
      <c r="M3447" t="n">
        <v>0</v>
      </c>
      <c r="N3447" t="n">
        <v>0</v>
      </c>
      <c r="T3447" t="s">
        <v>405</v>
      </c>
    </row>
    <row r="3448" spans="1:20">
      <c r="A3448" s="1" t="n">
        <v>41486</v>
      </c>
      <c r="B3448" t="s">
        <v>348</v>
      </c>
      <c r="C3448" t="n">
        <v>1</v>
      </c>
      <c r="D3448" t="n">
        <v>216</v>
      </c>
      <c r="E3448" t="s">
        <v>416</v>
      </c>
      <c r="F3448" t="n">
        <v>3201</v>
      </c>
      <c r="G3448" t="s">
        <v>250</v>
      </c>
      <c r="H3448" t="s">
        <v>251</v>
      </c>
      <c r="I3448" t="n">
        <v>5</v>
      </c>
      <c r="J3448" t="n">
        <v>515</v>
      </c>
      <c r="K3448" t="s">
        <v>361</v>
      </c>
      <c r="L3448" t="n">
        <v>316</v>
      </c>
      <c r="M3448" t="n">
        <v>0</v>
      </c>
      <c r="N3448" t="n">
        <v>0</v>
      </c>
      <c r="T3448" t="s">
        <v>405</v>
      </c>
    </row>
    <row r="3449" spans="1:20">
      <c r="A3449" s="1" t="n">
        <v>41486</v>
      </c>
      <c r="B3449" t="s">
        <v>348</v>
      </c>
      <c r="C3449" t="n">
        <v>2</v>
      </c>
      <c r="D3449" t="n">
        <v>216</v>
      </c>
      <c r="E3449" t="s">
        <v>416</v>
      </c>
      <c r="F3449" t="n">
        <v>3201</v>
      </c>
      <c r="G3449" t="s">
        <v>250</v>
      </c>
      <c r="H3449" t="s">
        <v>251</v>
      </c>
      <c r="I3449" t="n">
        <v>5</v>
      </c>
      <c r="J3449" t="n">
        <v>515</v>
      </c>
      <c r="K3449" t="s">
        <v>361</v>
      </c>
      <c r="L3449" t="n">
        <v>85</v>
      </c>
      <c r="M3449" t="n">
        <v>0</v>
      </c>
      <c r="N3449" t="n">
        <v>0</v>
      </c>
      <c r="T3449" t="s">
        <v>405</v>
      </c>
    </row>
    <row r="3450" spans="1:20">
      <c r="A3450" s="1" t="n">
        <v>41486</v>
      </c>
      <c r="B3450" t="s">
        <v>395</v>
      </c>
      <c r="C3450" t="n">
        <v>39</v>
      </c>
      <c r="D3450" t="n">
        <v>510</v>
      </c>
      <c r="E3450" t="s">
        <v>422</v>
      </c>
      <c r="F3450" t="n">
        <v>3201</v>
      </c>
      <c r="G3450" t="s">
        <v>250</v>
      </c>
      <c r="H3450" t="s">
        <v>251</v>
      </c>
      <c r="I3450" t="n">
        <v>5</v>
      </c>
      <c r="J3450" t="n">
        <v>580</v>
      </c>
      <c r="K3450" t="s">
        <v>270</v>
      </c>
      <c r="L3450" t="n">
        <v>149</v>
      </c>
      <c r="M3450" t="n">
        <v>1.91</v>
      </c>
      <c r="N3450" t="n">
        <v>0</v>
      </c>
      <c r="T3450" t="s">
        <v>405</v>
      </c>
    </row>
    <row r="3451" spans="1:20">
      <c r="A3451" s="1" t="n">
        <v>41486</v>
      </c>
      <c r="B3451" t="s">
        <v>395</v>
      </c>
      <c r="C3451" t="n">
        <v>41</v>
      </c>
      <c r="D3451" t="n">
        <v>215</v>
      </c>
      <c r="E3451" t="s">
        <v>408</v>
      </c>
      <c r="F3451" t="n">
        <v>3201</v>
      </c>
      <c r="G3451" t="s">
        <v>250</v>
      </c>
      <c r="H3451" t="s">
        <v>251</v>
      </c>
      <c r="I3451" t="n">
        <v>5</v>
      </c>
      <c r="J3451" t="n">
        <v>490</v>
      </c>
      <c r="K3451" t="s">
        <v>266</v>
      </c>
      <c r="L3451" t="n">
        <v>315</v>
      </c>
      <c r="M3451" t="n">
        <v>0</v>
      </c>
      <c r="N3451" t="n">
        <v>0</v>
      </c>
      <c r="T3451" t="s">
        <v>405</v>
      </c>
    </row>
    <row r="3452" spans="1:20">
      <c r="A3452" s="1" t="n">
        <v>41486</v>
      </c>
      <c r="B3452" t="s">
        <v>395</v>
      </c>
      <c r="C3452" t="n">
        <v>42</v>
      </c>
      <c r="D3452" t="n">
        <v>215</v>
      </c>
      <c r="E3452" t="s">
        <v>408</v>
      </c>
      <c r="F3452" t="n">
        <v>3201</v>
      </c>
      <c r="G3452" t="s">
        <v>250</v>
      </c>
      <c r="H3452" t="s">
        <v>251</v>
      </c>
      <c r="I3452" t="n">
        <v>5</v>
      </c>
      <c r="J3452" t="n">
        <v>515</v>
      </c>
      <c r="K3452" t="s">
        <v>361</v>
      </c>
      <c r="L3452" t="n">
        <v>108</v>
      </c>
      <c r="M3452" t="n">
        <v>0</v>
      </c>
      <c r="N3452" t="n">
        <v>0</v>
      </c>
      <c r="T3452" t="s">
        <v>405</v>
      </c>
    </row>
    <row r="3453" spans="1:20">
      <c r="A3453" s="1" t="n">
        <v>41486</v>
      </c>
      <c r="B3453" t="s">
        <v>395</v>
      </c>
      <c r="C3453" t="n">
        <v>43</v>
      </c>
      <c r="D3453" t="n">
        <v>215</v>
      </c>
      <c r="E3453" t="s">
        <v>408</v>
      </c>
      <c r="F3453" t="n">
        <v>3201</v>
      </c>
      <c r="G3453" t="s">
        <v>250</v>
      </c>
      <c r="H3453" t="s">
        <v>251</v>
      </c>
      <c r="I3453" t="n">
        <v>5</v>
      </c>
      <c r="J3453" t="n">
        <v>515</v>
      </c>
      <c r="K3453" t="s">
        <v>361</v>
      </c>
      <c r="L3453" t="n">
        <v>206</v>
      </c>
      <c r="M3453" t="n">
        <v>0</v>
      </c>
      <c r="N3453" t="n">
        <v>0</v>
      </c>
      <c r="T3453" t="s">
        <v>405</v>
      </c>
    </row>
    <row r="3454" spans="1:20">
      <c r="A3454" s="1" t="n">
        <v>41486</v>
      </c>
      <c r="B3454" t="s">
        <v>395</v>
      </c>
      <c r="C3454" t="n">
        <v>44</v>
      </c>
      <c r="D3454" t="n">
        <v>509</v>
      </c>
      <c r="E3454" t="s">
        <v>404</v>
      </c>
      <c r="F3454" t="n">
        <v>3201</v>
      </c>
      <c r="G3454" t="s">
        <v>250</v>
      </c>
      <c r="H3454" t="s">
        <v>251</v>
      </c>
      <c r="I3454" t="n">
        <v>5</v>
      </c>
      <c r="J3454" t="n">
        <v>458</v>
      </c>
      <c r="K3454" t="s">
        <v>252</v>
      </c>
      <c r="L3454" t="n">
        <v>304</v>
      </c>
      <c r="M3454" t="n">
        <v>0.5</v>
      </c>
      <c r="N3454" t="n">
        <v>0</v>
      </c>
      <c r="T3454" t="s">
        <v>405</v>
      </c>
    </row>
    <row r="3455" spans="1:20">
      <c r="A3455" s="1" t="n">
        <v>41486</v>
      </c>
      <c r="B3455" t="s">
        <v>395</v>
      </c>
      <c r="C3455" t="n">
        <v>45</v>
      </c>
      <c r="D3455" t="n">
        <v>510</v>
      </c>
      <c r="E3455" t="s">
        <v>422</v>
      </c>
      <c r="F3455" t="n">
        <v>3201</v>
      </c>
      <c r="G3455" t="s">
        <v>250</v>
      </c>
      <c r="H3455" t="s">
        <v>251</v>
      </c>
      <c r="I3455" t="n">
        <v>5</v>
      </c>
      <c r="J3455" t="n">
        <v>580</v>
      </c>
      <c r="K3455" t="s">
        <v>270</v>
      </c>
      <c r="L3455" t="n">
        <v>63</v>
      </c>
      <c r="M3455" t="n">
        <v>1.91</v>
      </c>
      <c r="N3455" t="n">
        <v>0</v>
      </c>
      <c r="T3455" t="s">
        <v>405</v>
      </c>
    </row>
    <row r="3456" spans="1:20">
      <c r="A3456" s="1" t="n">
        <v>41486</v>
      </c>
      <c r="B3456" t="s">
        <v>395</v>
      </c>
      <c r="C3456" t="n">
        <v>46</v>
      </c>
      <c r="D3456" t="n">
        <v>130</v>
      </c>
      <c r="E3456" t="s">
        <v>427</v>
      </c>
      <c r="F3456" t="n">
        <v>3201</v>
      </c>
      <c r="G3456" t="s">
        <v>250</v>
      </c>
      <c r="H3456" t="s">
        <v>251</v>
      </c>
      <c r="I3456" t="n">
        <v>5</v>
      </c>
      <c r="J3456" t="n">
        <v>515</v>
      </c>
      <c r="K3456" t="s">
        <v>361</v>
      </c>
      <c r="L3456" t="n">
        <v>60</v>
      </c>
      <c r="M3456" t="n">
        <v>0</v>
      </c>
      <c r="N3456" t="n">
        <v>0</v>
      </c>
      <c r="T3456" t="s">
        <v>405</v>
      </c>
    </row>
    <row r="3457" spans="1:20">
      <c r="A3457" s="1" t="n">
        <v>41486</v>
      </c>
      <c r="B3457" t="s">
        <v>395</v>
      </c>
      <c r="C3457" t="n">
        <v>47</v>
      </c>
      <c r="D3457" t="n">
        <v>130</v>
      </c>
      <c r="E3457" t="s">
        <v>427</v>
      </c>
      <c r="F3457" t="n">
        <v>3201</v>
      </c>
      <c r="G3457" t="s">
        <v>250</v>
      </c>
      <c r="H3457" t="s">
        <v>251</v>
      </c>
      <c r="I3457" t="n">
        <v>5</v>
      </c>
      <c r="J3457" t="n">
        <v>515</v>
      </c>
      <c r="K3457" t="s">
        <v>361</v>
      </c>
      <c r="L3457" t="n">
        <v>39</v>
      </c>
      <c r="M3457" t="n">
        <v>0</v>
      </c>
      <c r="N3457" t="n">
        <v>0</v>
      </c>
      <c r="T3457" t="s">
        <v>405</v>
      </c>
    </row>
    <row r="3458" spans="1:20">
      <c r="A3458" s="1" t="n">
        <v>41486</v>
      </c>
      <c r="B3458" t="s">
        <v>395</v>
      </c>
      <c r="C3458" t="n">
        <v>48</v>
      </c>
      <c r="D3458" t="n">
        <v>130</v>
      </c>
      <c r="E3458" t="s">
        <v>427</v>
      </c>
      <c r="F3458" t="n">
        <v>3201</v>
      </c>
      <c r="G3458" t="s">
        <v>250</v>
      </c>
      <c r="H3458" t="s">
        <v>251</v>
      </c>
      <c r="I3458" t="n">
        <v>5</v>
      </c>
      <c r="J3458" t="n">
        <v>515</v>
      </c>
      <c r="K3458" t="s">
        <v>361</v>
      </c>
      <c r="L3458" t="n">
        <v>238</v>
      </c>
      <c r="M3458" t="n">
        <v>0</v>
      </c>
      <c r="N3458" t="n">
        <v>0</v>
      </c>
      <c r="T3458" t="s">
        <v>405</v>
      </c>
    </row>
    <row r="3459" spans="1:20">
      <c r="A3459" s="1" t="n">
        <v>41486</v>
      </c>
      <c r="B3459" t="s">
        <v>395</v>
      </c>
      <c r="C3459" t="n">
        <v>49</v>
      </c>
      <c r="D3459" t="n">
        <v>130</v>
      </c>
      <c r="E3459" t="s">
        <v>427</v>
      </c>
      <c r="F3459" t="n">
        <v>3201</v>
      </c>
      <c r="G3459" t="s">
        <v>250</v>
      </c>
      <c r="H3459" t="s">
        <v>251</v>
      </c>
      <c r="I3459" t="n">
        <v>5</v>
      </c>
      <c r="J3459" t="n">
        <v>515</v>
      </c>
      <c r="K3459" t="s">
        <v>361</v>
      </c>
      <c r="L3459" t="n">
        <v>270</v>
      </c>
      <c r="M3459" t="n">
        <v>0</v>
      </c>
      <c r="N3459" t="n">
        <v>0</v>
      </c>
      <c r="T3459" t="s">
        <v>405</v>
      </c>
    </row>
    <row r="3460" spans="1:20">
      <c r="A3460" s="1" t="n">
        <v>41517</v>
      </c>
      <c r="B3460" t="s">
        <v>345</v>
      </c>
      <c r="C3460" t="n">
        <v>24</v>
      </c>
      <c r="D3460" t="n">
        <v>25</v>
      </c>
      <c r="E3460" t="s">
        <v>143</v>
      </c>
      <c r="F3460" t="n">
        <v>3201</v>
      </c>
      <c r="G3460" t="s">
        <v>250</v>
      </c>
      <c r="H3460" t="s">
        <v>251</v>
      </c>
      <c r="I3460" t="n">
        <v>5</v>
      </c>
      <c r="J3460" t="n">
        <v>875</v>
      </c>
      <c r="K3460" t="s">
        <v>327</v>
      </c>
      <c r="L3460" t="n">
        <v>246</v>
      </c>
      <c r="M3460" t="n">
        <v>0.04</v>
      </c>
      <c r="N3460" t="n">
        <v>41.6</v>
      </c>
      <c r="O3460" t="s">
        <v>345</v>
      </c>
      <c r="P3460" t="n">
        <v>121</v>
      </c>
      <c r="Q3460" t="s">
        <v>251</v>
      </c>
      <c r="R3460" t="s">
        <v>255</v>
      </c>
      <c r="S3460" t="s">
        <v>251</v>
      </c>
      <c r="T3460" t="n">
        <v>5</v>
      </c>
    </row>
    <row r="3461" spans="1:20">
      <c r="A3461" s="1" t="n">
        <v>41517</v>
      </c>
      <c r="B3461" t="s">
        <v>345</v>
      </c>
      <c r="C3461" t="n">
        <v>25</v>
      </c>
      <c r="D3461" t="n">
        <v>25</v>
      </c>
      <c r="E3461" t="s">
        <v>143</v>
      </c>
      <c r="F3461" t="n">
        <v>3201</v>
      </c>
      <c r="G3461" t="s">
        <v>250</v>
      </c>
      <c r="H3461" t="s">
        <v>251</v>
      </c>
      <c r="I3461" t="n">
        <v>5</v>
      </c>
      <c r="J3461" t="n">
        <v>150</v>
      </c>
      <c r="K3461" t="s">
        <v>291</v>
      </c>
      <c r="L3461" t="n">
        <v>522</v>
      </c>
      <c r="M3461" t="n">
        <v>0.19</v>
      </c>
      <c r="N3461" t="n">
        <v>24.2</v>
      </c>
      <c r="O3461" t="s">
        <v>345</v>
      </c>
      <c r="P3461" t="n">
        <v>121</v>
      </c>
      <c r="Q3461" t="s">
        <v>251</v>
      </c>
      <c r="R3461" t="s">
        <v>255</v>
      </c>
      <c r="S3461" t="s">
        <v>251</v>
      </c>
      <c r="T3461" t="n">
        <v>5</v>
      </c>
    </row>
    <row r="3462" spans="1:20">
      <c r="A3462" s="1" t="n">
        <v>41517</v>
      </c>
      <c r="B3462" t="s">
        <v>345</v>
      </c>
      <c r="C3462" t="n">
        <v>26</v>
      </c>
      <c r="D3462" t="n">
        <v>25</v>
      </c>
      <c r="E3462" t="s">
        <v>143</v>
      </c>
      <c r="F3462" t="n">
        <v>3201</v>
      </c>
      <c r="G3462" t="s">
        <v>250</v>
      </c>
      <c r="H3462" t="s">
        <v>251</v>
      </c>
      <c r="I3462" t="n">
        <v>5</v>
      </c>
      <c r="J3462" t="n">
        <v>945</v>
      </c>
      <c r="K3462" t="s">
        <v>304</v>
      </c>
      <c r="L3462" t="n">
        <v>284</v>
      </c>
      <c r="M3462" t="n">
        <v>0.05</v>
      </c>
      <c r="N3462" t="n">
        <v>39.9</v>
      </c>
      <c r="O3462" t="s">
        <v>345</v>
      </c>
      <c r="P3462" t="n">
        <v>121</v>
      </c>
      <c r="Q3462" t="s">
        <v>251</v>
      </c>
      <c r="R3462" t="s">
        <v>255</v>
      </c>
      <c r="S3462" t="s">
        <v>251</v>
      </c>
      <c r="T3462" t="n">
        <v>5</v>
      </c>
    </row>
    <row r="3463" spans="1:20">
      <c r="A3463" s="1" t="n">
        <v>41517</v>
      </c>
      <c r="B3463" t="s">
        <v>345</v>
      </c>
      <c r="C3463" t="n">
        <v>27</v>
      </c>
      <c r="D3463" t="n">
        <v>25</v>
      </c>
      <c r="E3463" t="s">
        <v>143</v>
      </c>
      <c r="F3463" t="n">
        <v>3201</v>
      </c>
      <c r="G3463" t="s">
        <v>250</v>
      </c>
      <c r="H3463" t="s">
        <v>251</v>
      </c>
      <c r="I3463" t="n">
        <v>5</v>
      </c>
      <c r="J3463" t="n">
        <v>458</v>
      </c>
      <c r="K3463" t="s">
        <v>252</v>
      </c>
      <c r="L3463" t="n">
        <v>327</v>
      </c>
      <c r="M3463" t="n">
        <v>0.1</v>
      </c>
      <c r="N3463" t="n">
        <v>33.8</v>
      </c>
      <c r="O3463" t="s">
        <v>345</v>
      </c>
      <c r="P3463" t="n">
        <v>121</v>
      </c>
      <c r="Q3463" t="s">
        <v>251</v>
      </c>
      <c r="R3463" t="s">
        <v>255</v>
      </c>
      <c r="S3463" t="s">
        <v>251</v>
      </c>
      <c r="T3463" t="n">
        <v>5</v>
      </c>
    </row>
    <row r="3464" spans="1:20">
      <c r="A3464" s="1" t="n">
        <v>41517</v>
      </c>
      <c r="B3464" t="s">
        <v>345</v>
      </c>
      <c r="C3464" t="n">
        <v>90</v>
      </c>
      <c r="D3464" t="n">
        <v>139</v>
      </c>
      <c r="E3464" t="s">
        <v>423</v>
      </c>
      <c r="F3464" t="n">
        <v>3201</v>
      </c>
      <c r="G3464" t="s">
        <v>250</v>
      </c>
      <c r="H3464" t="s">
        <v>251</v>
      </c>
      <c r="I3464" t="n">
        <v>5</v>
      </c>
      <c r="J3464" t="n">
        <v>905</v>
      </c>
      <c r="K3464" t="s">
        <v>430</v>
      </c>
      <c r="L3464" t="n">
        <v>111</v>
      </c>
      <c r="M3464" t="n">
        <v>0</v>
      </c>
      <c r="N3464" t="n">
        <v>0</v>
      </c>
      <c r="O3464" t="s">
        <v>345</v>
      </c>
      <c r="P3464" t="n">
        <v>2930</v>
      </c>
      <c r="Q3464" t="s">
        <v>424</v>
      </c>
      <c r="R3464" t="s">
        <v>255</v>
      </c>
      <c r="S3464" t="s">
        <v>251</v>
      </c>
      <c r="T3464" t="n">
        <v>5</v>
      </c>
    </row>
    <row r="3465" spans="1:20">
      <c r="A3465" s="1" t="n">
        <v>41517</v>
      </c>
      <c r="B3465" t="s">
        <v>345</v>
      </c>
      <c r="C3465" t="n">
        <v>92</v>
      </c>
      <c r="D3465" t="n">
        <v>139</v>
      </c>
      <c r="E3465" t="s">
        <v>423</v>
      </c>
      <c r="F3465" t="n">
        <v>3201</v>
      </c>
      <c r="G3465" t="s">
        <v>250</v>
      </c>
      <c r="H3465" t="s">
        <v>251</v>
      </c>
      <c r="I3465" t="n">
        <v>5</v>
      </c>
      <c r="J3465" t="n">
        <v>160</v>
      </c>
      <c r="K3465" t="s">
        <v>280</v>
      </c>
      <c r="L3465" t="n">
        <v>66</v>
      </c>
      <c r="M3465" t="n">
        <v>0</v>
      </c>
      <c r="N3465" t="n">
        <v>0</v>
      </c>
      <c r="O3465" t="s">
        <v>345</v>
      </c>
      <c r="P3465" t="n">
        <v>2930</v>
      </c>
      <c r="Q3465" t="s">
        <v>424</v>
      </c>
      <c r="R3465" t="s">
        <v>255</v>
      </c>
      <c r="S3465" t="s">
        <v>251</v>
      </c>
      <c r="T3465" t="n">
        <v>5</v>
      </c>
    </row>
    <row r="3466" spans="1:20">
      <c r="A3466" s="1" t="n">
        <v>41517</v>
      </c>
      <c r="B3466" t="s">
        <v>400</v>
      </c>
      <c r="C3466" t="n">
        <v>1</v>
      </c>
      <c r="D3466" t="n">
        <v>251</v>
      </c>
      <c r="E3466" t="s">
        <v>409</v>
      </c>
      <c r="F3466" t="n">
        <v>3202</v>
      </c>
      <c r="G3466" t="s">
        <v>297</v>
      </c>
      <c r="H3466" t="s">
        <v>251</v>
      </c>
      <c r="I3466" t="n">
        <v>5</v>
      </c>
      <c r="J3466" t="n">
        <v>320</v>
      </c>
      <c r="K3466" t="s">
        <v>412</v>
      </c>
      <c r="L3466" t="n">
        <v>19</v>
      </c>
      <c r="M3466" t="n">
        <v>0</v>
      </c>
      <c r="N3466" t="n">
        <v>0</v>
      </c>
      <c r="T3466" t="s">
        <v>405</v>
      </c>
    </row>
    <row r="3467" spans="1:20">
      <c r="A3467" s="1" t="n">
        <v>41517</v>
      </c>
      <c r="B3467" t="s">
        <v>400</v>
      </c>
      <c r="C3467" t="n">
        <v>2</v>
      </c>
      <c r="D3467" t="n">
        <v>251</v>
      </c>
      <c r="E3467" t="s">
        <v>409</v>
      </c>
      <c r="F3467" t="n">
        <v>3203</v>
      </c>
      <c r="G3467" t="s">
        <v>366</v>
      </c>
      <c r="H3467" t="s">
        <v>251</v>
      </c>
      <c r="I3467" t="n">
        <v>5</v>
      </c>
      <c r="J3467" t="n">
        <v>320</v>
      </c>
      <c r="K3467" t="s">
        <v>412</v>
      </c>
      <c r="L3467" t="n">
        <v>17</v>
      </c>
      <c r="M3467" t="n">
        <v>0</v>
      </c>
      <c r="N3467" t="n">
        <v>0</v>
      </c>
      <c r="T3467" t="s">
        <v>405</v>
      </c>
    </row>
    <row r="3468" spans="1:20">
      <c r="A3468" s="1" t="n">
        <v>41517</v>
      </c>
      <c r="B3468" t="s">
        <v>400</v>
      </c>
      <c r="C3468" t="n">
        <v>3</v>
      </c>
      <c r="D3468" t="n">
        <v>251</v>
      </c>
      <c r="E3468" t="s">
        <v>409</v>
      </c>
      <c r="F3468" t="n">
        <v>3204</v>
      </c>
      <c r="G3468" t="s">
        <v>367</v>
      </c>
      <c r="H3468" t="s">
        <v>251</v>
      </c>
      <c r="I3468" t="n">
        <v>5</v>
      </c>
      <c r="J3468" t="n">
        <v>320</v>
      </c>
      <c r="K3468" t="s">
        <v>412</v>
      </c>
      <c r="L3468" t="n">
        <v>10</v>
      </c>
      <c r="M3468" t="n">
        <v>0</v>
      </c>
      <c r="N3468" t="n">
        <v>0</v>
      </c>
      <c r="T3468" t="s">
        <v>405</v>
      </c>
    </row>
    <row r="3469" spans="1:20">
      <c r="A3469" s="1" t="n">
        <v>41517</v>
      </c>
      <c r="B3469" t="s">
        <v>400</v>
      </c>
      <c r="C3469" t="n">
        <v>4</v>
      </c>
      <c r="D3469" t="n">
        <v>251</v>
      </c>
      <c r="E3469" t="s">
        <v>409</v>
      </c>
      <c r="F3469" t="n">
        <v>3201</v>
      </c>
      <c r="G3469" t="s">
        <v>250</v>
      </c>
      <c r="H3469" t="s">
        <v>251</v>
      </c>
      <c r="I3469" t="n">
        <v>5</v>
      </c>
      <c r="J3469" t="n">
        <v>320</v>
      </c>
      <c r="K3469" t="s">
        <v>412</v>
      </c>
      <c r="L3469" t="n">
        <v>12</v>
      </c>
      <c r="M3469" t="n">
        <v>0</v>
      </c>
      <c r="N3469" t="n">
        <v>0</v>
      </c>
      <c r="T3469" t="s">
        <v>405</v>
      </c>
    </row>
    <row r="3470" spans="1:20">
      <c r="A3470" s="1" t="n">
        <v>41517</v>
      </c>
      <c r="B3470" t="s">
        <v>348</v>
      </c>
      <c r="C3470" t="n">
        <v>1</v>
      </c>
      <c r="D3470" t="n">
        <v>216</v>
      </c>
      <c r="E3470" t="s">
        <v>416</v>
      </c>
      <c r="F3470" t="n">
        <v>3201</v>
      </c>
      <c r="G3470" t="s">
        <v>250</v>
      </c>
      <c r="H3470" t="s">
        <v>251</v>
      </c>
      <c r="I3470" t="n">
        <v>5</v>
      </c>
      <c r="J3470" t="n">
        <v>515</v>
      </c>
      <c r="K3470" t="s">
        <v>361</v>
      </c>
      <c r="L3470" t="n">
        <v>190</v>
      </c>
      <c r="M3470" t="n">
        <v>0</v>
      </c>
      <c r="N3470" t="n">
        <v>0</v>
      </c>
      <c r="T3470" t="s">
        <v>405</v>
      </c>
    </row>
    <row r="3471" spans="1:20">
      <c r="A3471" s="1" t="n">
        <v>41517</v>
      </c>
      <c r="B3471" t="s">
        <v>395</v>
      </c>
      <c r="C3471" t="n">
        <v>18</v>
      </c>
      <c r="D3471" t="n">
        <v>25</v>
      </c>
      <c r="E3471" t="s">
        <v>143</v>
      </c>
      <c r="F3471" t="n">
        <v>3201</v>
      </c>
      <c r="G3471" t="s">
        <v>250</v>
      </c>
      <c r="H3471" t="s">
        <v>251</v>
      </c>
      <c r="I3471" t="n">
        <v>5</v>
      </c>
      <c r="J3471" t="n">
        <v>805</v>
      </c>
      <c r="K3471" t="s">
        <v>317</v>
      </c>
      <c r="L3471" t="n">
        <v>744</v>
      </c>
      <c r="M3471" t="n">
        <v>0.53</v>
      </c>
      <c r="N3471" t="n">
        <v>34.6</v>
      </c>
      <c r="O3471" t="s">
        <v>395</v>
      </c>
      <c r="P3471" t="n">
        <v>363</v>
      </c>
      <c r="Q3471" t="s">
        <v>411</v>
      </c>
      <c r="R3471" t="s">
        <v>255</v>
      </c>
      <c r="S3471" t="s">
        <v>251</v>
      </c>
      <c r="T3471" t="n">
        <v>5</v>
      </c>
    </row>
    <row r="3472" spans="1:20">
      <c r="A3472" s="1" t="n">
        <v>41517</v>
      </c>
      <c r="B3472" t="s">
        <v>395</v>
      </c>
      <c r="C3472" t="n">
        <v>33</v>
      </c>
      <c r="D3472" t="n">
        <v>215</v>
      </c>
      <c r="E3472" t="s">
        <v>408</v>
      </c>
      <c r="F3472" t="n">
        <v>3201</v>
      </c>
      <c r="G3472" t="s">
        <v>250</v>
      </c>
      <c r="H3472" t="s">
        <v>251</v>
      </c>
      <c r="I3472" t="n">
        <v>5</v>
      </c>
      <c r="J3472" t="n">
        <v>515</v>
      </c>
      <c r="K3472" t="s">
        <v>361</v>
      </c>
      <c r="L3472" t="n">
        <v>85</v>
      </c>
      <c r="M3472" t="n">
        <v>0</v>
      </c>
      <c r="N3472" t="n">
        <v>0</v>
      </c>
      <c r="T3472" t="s">
        <v>405</v>
      </c>
    </row>
    <row r="3473" spans="1:20">
      <c r="A3473" s="1" t="n">
        <v>41517</v>
      </c>
      <c r="B3473" t="s">
        <v>395</v>
      </c>
      <c r="C3473" t="n">
        <v>34</v>
      </c>
      <c r="D3473" t="n">
        <v>215</v>
      </c>
      <c r="E3473" t="s">
        <v>408</v>
      </c>
      <c r="F3473" t="n">
        <v>3201</v>
      </c>
      <c r="G3473" t="s">
        <v>250</v>
      </c>
      <c r="H3473" t="s">
        <v>251</v>
      </c>
      <c r="I3473" t="n">
        <v>5</v>
      </c>
      <c r="J3473" t="n">
        <v>515</v>
      </c>
      <c r="K3473" t="s">
        <v>361</v>
      </c>
      <c r="L3473" t="n">
        <v>140</v>
      </c>
      <c r="M3473" t="n">
        <v>0</v>
      </c>
      <c r="N3473" t="n">
        <v>0</v>
      </c>
      <c r="T3473" t="s">
        <v>405</v>
      </c>
    </row>
    <row r="3474" spans="1:20">
      <c r="A3474" s="1" t="n">
        <v>41517</v>
      </c>
      <c r="B3474" t="s">
        <v>395</v>
      </c>
      <c r="C3474" t="n">
        <v>35</v>
      </c>
      <c r="D3474" t="n">
        <v>215</v>
      </c>
      <c r="E3474" t="s">
        <v>408</v>
      </c>
      <c r="F3474" t="n">
        <v>3201</v>
      </c>
      <c r="G3474" t="s">
        <v>250</v>
      </c>
      <c r="H3474" t="s">
        <v>251</v>
      </c>
      <c r="I3474" t="n">
        <v>5</v>
      </c>
      <c r="J3474" t="n">
        <v>515</v>
      </c>
      <c r="K3474" t="s">
        <v>361</v>
      </c>
      <c r="L3474" t="n">
        <v>99</v>
      </c>
      <c r="M3474" t="n">
        <v>0</v>
      </c>
      <c r="N3474" t="n">
        <v>0</v>
      </c>
      <c r="T3474" t="s">
        <v>405</v>
      </c>
    </row>
    <row r="3475" spans="1:20">
      <c r="A3475" s="1" t="n">
        <v>41517</v>
      </c>
      <c r="B3475" t="s">
        <v>395</v>
      </c>
      <c r="C3475" t="n">
        <v>36</v>
      </c>
      <c r="D3475" t="n">
        <v>130</v>
      </c>
      <c r="E3475" t="s">
        <v>427</v>
      </c>
      <c r="F3475" t="n">
        <v>3201</v>
      </c>
      <c r="G3475" t="s">
        <v>250</v>
      </c>
      <c r="H3475" t="s">
        <v>251</v>
      </c>
      <c r="I3475" t="n">
        <v>5</v>
      </c>
      <c r="J3475" t="n">
        <v>515</v>
      </c>
      <c r="K3475" t="s">
        <v>361</v>
      </c>
      <c r="L3475" t="n">
        <v>61</v>
      </c>
      <c r="M3475" t="n">
        <v>0</v>
      </c>
      <c r="N3475" t="n">
        <v>0</v>
      </c>
      <c r="T3475" t="s">
        <v>405</v>
      </c>
    </row>
    <row r="3476" spans="1:20">
      <c r="A3476" s="1" t="n">
        <v>41517</v>
      </c>
      <c r="B3476" t="s">
        <v>395</v>
      </c>
      <c r="C3476" t="n">
        <v>37</v>
      </c>
      <c r="D3476" t="n">
        <v>130</v>
      </c>
      <c r="E3476" t="s">
        <v>427</v>
      </c>
      <c r="F3476" t="n">
        <v>3201</v>
      </c>
      <c r="G3476" t="s">
        <v>250</v>
      </c>
      <c r="H3476" t="s">
        <v>251</v>
      </c>
      <c r="I3476" t="n">
        <v>5</v>
      </c>
      <c r="J3476" t="n">
        <v>515</v>
      </c>
      <c r="K3476" t="s">
        <v>361</v>
      </c>
      <c r="L3476" t="n">
        <v>228</v>
      </c>
      <c r="M3476" t="n">
        <v>0</v>
      </c>
      <c r="N3476" t="n">
        <v>0</v>
      </c>
      <c r="T3476" t="s">
        <v>405</v>
      </c>
    </row>
    <row r="3477" spans="1:20">
      <c r="A3477" s="1" t="n">
        <v>41517</v>
      </c>
      <c r="B3477" t="s">
        <v>395</v>
      </c>
      <c r="C3477" t="n">
        <v>38</v>
      </c>
      <c r="D3477" t="n">
        <v>465</v>
      </c>
      <c r="E3477" t="s">
        <v>428</v>
      </c>
      <c r="F3477" t="n">
        <v>3201</v>
      </c>
      <c r="G3477" t="s">
        <v>250</v>
      </c>
      <c r="H3477" t="s">
        <v>251</v>
      </c>
      <c r="I3477" t="n">
        <v>5</v>
      </c>
      <c r="J3477" t="n">
        <v>490</v>
      </c>
      <c r="K3477" t="s">
        <v>266</v>
      </c>
      <c r="L3477" t="n">
        <v>270</v>
      </c>
      <c r="M3477" t="n">
        <v>0</v>
      </c>
      <c r="N3477" t="n">
        <v>0</v>
      </c>
      <c r="T3477" t="s">
        <v>405</v>
      </c>
    </row>
    <row r="3478" spans="1:20">
      <c r="A3478" s="1" t="n">
        <v>41547</v>
      </c>
      <c r="B3478" t="s">
        <v>345</v>
      </c>
      <c r="C3478" t="n">
        <v>26</v>
      </c>
      <c r="D3478" t="n">
        <v>25</v>
      </c>
      <c r="E3478" t="s">
        <v>143</v>
      </c>
      <c r="F3478" t="n">
        <v>3201</v>
      </c>
      <c r="G3478" t="s">
        <v>250</v>
      </c>
      <c r="H3478" t="s">
        <v>251</v>
      </c>
      <c r="I3478" t="n">
        <v>5</v>
      </c>
      <c r="J3478" t="n">
        <v>945</v>
      </c>
      <c r="K3478" t="s">
        <v>304</v>
      </c>
      <c r="L3478" t="n">
        <v>74</v>
      </c>
      <c r="M3478" t="n">
        <v>0.04</v>
      </c>
      <c r="N3478" t="n">
        <v>40.1</v>
      </c>
      <c r="O3478" t="s">
        <v>345</v>
      </c>
      <c r="P3478" t="n">
        <v>121</v>
      </c>
      <c r="Q3478" t="s">
        <v>251</v>
      </c>
      <c r="R3478" t="s">
        <v>255</v>
      </c>
      <c r="S3478" t="s">
        <v>251</v>
      </c>
      <c r="T3478" t="n">
        <v>5</v>
      </c>
    </row>
    <row r="3479" spans="1:20">
      <c r="A3479" s="1" t="n">
        <v>41547</v>
      </c>
      <c r="B3479" t="s">
        <v>345</v>
      </c>
      <c r="C3479" t="n">
        <v>27</v>
      </c>
      <c r="D3479" t="n">
        <v>25</v>
      </c>
      <c r="E3479" t="s">
        <v>143</v>
      </c>
      <c r="F3479" t="n">
        <v>3201</v>
      </c>
      <c r="G3479" t="s">
        <v>250</v>
      </c>
      <c r="H3479" t="s">
        <v>251</v>
      </c>
      <c r="I3479" t="n">
        <v>5</v>
      </c>
      <c r="J3479" t="n">
        <v>945</v>
      </c>
      <c r="K3479" t="s">
        <v>304</v>
      </c>
      <c r="L3479" t="n">
        <v>134</v>
      </c>
      <c r="M3479" t="n">
        <v>0.04</v>
      </c>
      <c r="N3479" t="n">
        <v>40.1</v>
      </c>
      <c r="O3479" t="s">
        <v>345</v>
      </c>
      <c r="P3479" t="n">
        <v>121</v>
      </c>
      <c r="Q3479" t="s">
        <v>251</v>
      </c>
      <c r="R3479" t="s">
        <v>255</v>
      </c>
      <c r="S3479" t="s">
        <v>251</v>
      </c>
      <c r="T3479" t="n">
        <v>5</v>
      </c>
    </row>
    <row r="3480" spans="1:20">
      <c r="A3480" s="1" t="n">
        <v>41547</v>
      </c>
      <c r="B3480" t="s">
        <v>345</v>
      </c>
      <c r="C3480" t="n">
        <v>28</v>
      </c>
      <c r="D3480" t="n">
        <v>25</v>
      </c>
      <c r="E3480" t="s">
        <v>143</v>
      </c>
      <c r="F3480" t="n">
        <v>3201</v>
      </c>
      <c r="G3480" t="s">
        <v>250</v>
      </c>
      <c r="H3480" t="s">
        <v>251</v>
      </c>
      <c r="I3480" t="n">
        <v>5</v>
      </c>
      <c r="J3480" t="n">
        <v>458</v>
      </c>
      <c r="K3480" t="s">
        <v>252</v>
      </c>
      <c r="L3480" t="n">
        <v>649</v>
      </c>
      <c r="M3480" t="n">
        <v>0.05</v>
      </c>
      <c r="N3480" t="n">
        <v>33.7</v>
      </c>
      <c r="O3480" t="s">
        <v>345</v>
      </c>
      <c r="P3480" t="n">
        <v>121</v>
      </c>
      <c r="Q3480" t="s">
        <v>251</v>
      </c>
      <c r="R3480" t="s">
        <v>255</v>
      </c>
      <c r="S3480" t="s">
        <v>251</v>
      </c>
      <c r="T3480" t="n">
        <v>5</v>
      </c>
    </row>
    <row r="3481" spans="1:20">
      <c r="A3481" s="1" t="n">
        <v>41547</v>
      </c>
      <c r="B3481" t="s">
        <v>345</v>
      </c>
      <c r="C3481" t="n">
        <v>29</v>
      </c>
      <c r="D3481" t="n">
        <v>25</v>
      </c>
      <c r="E3481" t="s">
        <v>143</v>
      </c>
      <c r="F3481" t="n">
        <v>3201</v>
      </c>
      <c r="G3481" t="s">
        <v>250</v>
      </c>
      <c r="H3481" t="s">
        <v>251</v>
      </c>
      <c r="I3481" t="n">
        <v>5</v>
      </c>
      <c r="J3481" t="n">
        <v>458</v>
      </c>
      <c r="K3481" t="s">
        <v>252</v>
      </c>
      <c r="L3481" t="n">
        <v>475</v>
      </c>
      <c r="M3481" t="n">
        <v>0.05</v>
      </c>
      <c r="N3481" t="n">
        <v>33.8</v>
      </c>
      <c r="O3481" t="s">
        <v>345</v>
      </c>
      <c r="P3481" t="n">
        <v>121</v>
      </c>
      <c r="Q3481" t="s">
        <v>251</v>
      </c>
      <c r="R3481" t="s">
        <v>255</v>
      </c>
      <c r="S3481" t="s">
        <v>251</v>
      </c>
      <c r="T3481" t="n">
        <v>5</v>
      </c>
    </row>
    <row r="3482" spans="1:20">
      <c r="A3482" s="1" t="n">
        <v>41547</v>
      </c>
      <c r="B3482" t="s">
        <v>400</v>
      </c>
      <c r="C3482" t="n">
        <v>1</v>
      </c>
      <c r="D3482" t="n">
        <v>251</v>
      </c>
      <c r="E3482" t="s">
        <v>409</v>
      </c>
      <c r="F3482" t="n">
        <v>3202</v>
      </c>
      <c r="G3482" t="s">
        <v>297</v>
      </c>
      <c r="H3482" t="s">
        <v>251</v>
      </c>
      <c r="I3482" t="n">
        <v>5</v>
      </c>
      <c r="J3482" t="n">
        <v>320</v>
      </c>
      <c r="K3482" t="s">
        <v>412</v>
      </c>
      <c r="L3482" t="n">
        <v>19</v>
      </c>
      <c r="M3482" t="n">
        <v>0</v>
      </c>
      <c r="N3482" t="n">
        <v>0</v>
      </c>
      <c r="T3482" t="s">
        <v>405</v>
      </c>
    </row>
    <row r="3483" spans="1:20">
      <c r="A3483" s="1" t="n">
        <v>41547</v>
      </c>
      <c r="B3483" t="s">
        <v>400</v>
      </c>
      <c r="C3483" t="n">
        <v>2</v>
      </c>
      <c r="D3483" t="n">
        <v>251</v>
      </c>
      <c r="E3483" t="s">
        <v>409</v>
      </c>
      <c r="F3483" t="n">
        <v>3203</v>
      </c>
      <c r="G3483" t="s">
        <v>366</v>
      </c>
      <c r="H3483" t="s">
        <v>251</v>
      </c>
      <c r="I3483" t="n">
        <v>5</v>
      </c>
      <c r="J3483" t="n">
        <v>320</v>
      </c>
      <c r="K3483" t="s">
        <v>412</v>
      </c>
      <c r="L3483" t="n">
        <v>15</v>
      </c>
      <c r="M3483" t="n">
        <v>0</v>
      </c>
      <c r="N3483" t="n">
        <v>0</v>
      </c>
      <c r="T3483" t="s">
        <v>405</v>
      </c>
    </row>
    <row r="3484" spans="1:20">
      <c r="A3484" s="1" t="n">
        <v>41547</v>
      </c>
      <c r="B3484" t="s">
        <v>400</v>
      </c>
      <c r="C3484" t="n">
        <v>3</v>
      </c>
      <c r="D3484" t="n">
        <v>251</v>
      </c>
      <c r="E3484" t="s">
        <v>409</v>
      </c>
      <c r="F3484" t="n">
        <v>3204</v>
      </c>
      <c r="G3484" t="s">
        <v>367</v>
      </c>
      <c r="H3484" t="s">
        <v>251</v>
      </c>
      <c r="I3484" t="n">
        <v>5</v>
      </c>
      <c r="J3484" t="n">
        <v>320</v>
      </c>
      <c r="K3484" t="s">
        <v>412</v>
      </c>
      <c r="L3484" t="n">
        <v>9</v>
      </c>
      <c r="M3484" t="n">
        <v>0</v>
      </c>
      <c r="N3484" t="n">
        <v>0</v>
      </c>
      <c r="T3484" t="s">
        <v>405</v>
      </c>
    </row>
    <row r="3485" spans="1:20">
      <c r="A3485" s="1" t="n">
        <v>41547</v>
      </c>
      <c r="B3485" t="s">
        <v>400</v>
      </c>
      <c r="C3485" t="n">
        <v>4</v>
      </c>
      <c r="D3485" t="n">
        <v>251</v>
      </c>
      <c r="E3485" t="s">
        <v>409</v>
      </c>
      <c r="F3485" t="n">
        <v>3201</v>
      </c>
      <c r="G3485" t="s">
        <v>250</v>
      </c>
      <c r="H3485" t="s">
        <v>251</v>
      </c>
      <c r="I3485" t="n">
        <v>5</v>
      </c>
      <c r="J3485" t="n">
        <v>320</v>
      </c>
      <c r="K3485" t="s">
        <v>412</v>
      </c>
      <c r="L3485" t="n">
        <v>10</v>
      </c>
      <c r="M3485" t="n">
        <v>0</v>
      </c>
      <c r="N3485" t="n">
        <v>0</v>
      </c>
      <c r="T3485" t="s">
        <v>405</v>
      </c>
    </row>
    <row r="3486" spans="1:20">
      <c r="A3486" s="1" t="n">
        <v>41547</v>
      </c>
      <c r="B3486" t="s">
        <v>406</v>
      </c>
      <c r="C3486" t="n">
        <v>1</v>
      </c>
      <c r="D3486" t="n">
        <v>931</v>
      </c>
      <c r="E3486" t="s">
        <v>407</v>
      </c>
      <c r="F3486" t="n">
        <v>3201</v>
      </c>
      <c r="G3486" t="s">
        <v>250</v>
      </c>
      <c r="H3486" t="s">
        <v>251</v>
      </c>
      <c r="I3486" t="n">
        <v>5</v>
      </c>
      <c r="J3486" t="n">
        <v>940</v>
      </c>
      <c r="K3486" t="s">
        <v>257</v>
      </c>
      <c r="L3486" t="n">
        <v>66</v>
      </c>
      <c r="M3486" t="n">
        <v>0</v>
      </c>
      <c r="N3486" t="n">
        <v>0</v>
      </c>
      <c r="T3486" t="s">
        <v>405</v>
      </c>
    </row>
    <row r="3487" spans="1:20">
      <c r="A3487" s="1" t="n">
        <v>41547</v>
      </c>
      <c r="B3487" t="s">
        <v>348</v>
      </c>
      <c r="C3487" t="n">
        <v>1</v>
      </c>
      <c r="D3487" t="n">
        <v>216</v>
      </c>
      <c r="E3487" t="s">
        <v>416</v>
      </c>
      <c r="F3487" t="n">
        <v>3201</v>
      </c>
      <c r="G3487" t="s">
        <v>250</v>
      </c>
      <c r="H3487" t="s">
        <v>251</v>
      </c>
      <c r="I3487" t="n">
        <v>5</v>
      </c>
      <c r="J3487" t="n">
        <v>515</v>
      </c>
      <c r="K3487" t="s">
        <v>361</v>
      </c>
      <c r="L3487" t="n">
        <v>190</v>
      </c>
      <c r="M3487" t="n">
        <v>0</v>
      </c>
      <c r="N3487" t="n">
        <v>0</v>
      </c>
      <c r="T3487" t="s">
        <v>405</v>
      </c>
    </row>
    <row r="3488" spans="1:20">
      <c r="A3488" s="1" t="n">
        <v>41547</v>
      </c>
      <c r="B3488" t="s">
        <v>348</v>
      </c>
      <c r="C3488" t="n">
        <v>2</v>
      </c>
      <c r="D3488" t="n">
        <v>216</v>
      </c>
      <c r="E3488" t="s">
        <v>416</v>
      </c>
      <c r="F3488" t="n">
        <v>3201</v>
      </c>
      <c r="G3488" t="s">
        <v>250</v>
      </c>
      <c r="H3488" t="s">
        <v>251</v>
      </c>
      <c r="I3488" t="n">
        <v>5</v>
      </c>
      <c r="J3488" t="n">
        <v>515</v>
      </c>
      <c r="K3488" t="s">
        <v>361</v>
      </c>
      <c r="L3488" t="n">
        <v>200</v>
      </c>
      <c r="M3488" t="n">
        <v>0</v>
      </c>
      <c r="N3488" t="n">
        <v>0</v>
      </c>
      <c r="T3488" t="s">
        <v>405</v>
      </c>
    </row>
    <row r="3489" spans="1:20">
      <c r="A3489" s="1" t="n">
        <v>41547</v>
      </c>
      <c r="B3489" t="s">
        <v>395</v>
      </c>
      <c r="C3489" t="n">
        <v>26</v>
      </c>
      <c r="D3489" t="n">
        <v>25</v>
      </c>
      <c r="E3489" t="s">
        <v>143</v>
      </c>
      <c r="F3489" t="n">
        <v>3201</v>
      </c>
      <c r="G3489" t="s">
        <v>250</v>
      </c>
      <c r="H3489" t="s">
        <v>251</v>
      </c>
      <c r="I3489" t="n">
        <v>5</v>
      </c>
      <c r="J3489" t="n">
        <v>125</v>
      </c>
      <c r="K3489" t="s">
        <v>414</v>
      </c>
      <c r="L3489" t="n">
        <v>270</v>
      </c>
      <c r="M3489" t="n">
        <v>0.09</v>
      </c>
      <c r="N3489" t="n">
        <v>43.6</v>
      </c>
      <c r="O3489" t="s">
        <v>395</v>
      </c>
      <c r="P3489" t="n">
        <v>363</v>
      </c>
      <c r="Q3489" t="s">
        <v>411</v>
      </c>
      <c r="R3489" t="s">
        <v>255</v>
      </c>
      <c r="S3489" t="s">
        <v>251</v>
      </c>
      <c r="T3489" t="n">
        <v>5</v>
      </c>
    </row>
    <row r="3490" spans="1:20">
      <c r="A3490" s="1" t="n">
        <v>41547</v>
      </c>
      <c r="B3490" t="s">
        <v>395</v>
      </c>
      <c r="C3490" t="n">
        <v>27</v>
      </c>
      <c r="D3490" t="n">
        <v>25</v>
      </c>
      <c r="E3490" t="s">
        <v>143</v>
      </c>
      <c r="F3490" t="n">
        <v>3201</v>
      </c>
      <c r="G3490" t="s">
        <v>250</v>
      </c>
      <c r="H3490" t="s">
        <v>251</v>
      </c>
      <c r="I3490" t="n">
        <v>5</v>
      </c>
      <c r="J3490" t="n">
        <v>125</v>
      </c>
      <c r="K3490" t="s">
        <v>414</v>
      </c>
      <c r="L3490" t="n">
        <v>525</v>
      </c>
      <c r="M3490" t="n">
        <v>0.09</v>
      </c>
      <c r="N3490" t="n">
        <v>43.6</v>
      </c>
      <c r="O3490" t="s">
        <v>395</v>
      </c>
      <c r="P3490" t="n">
        <v>363</v>
      </c>
      <c r="Q3490" t="s">
        <v>411</v>
      </c>
      <c r="R3490" t="s">
        <v>255</v>
      </c>
      <c r="S3490" t="s">
        <v>251</v>
      </c>
      <c r="T3490" t="n">
        <v>5</v>
      </c>
    </row>
    <row r="3491" spans="1:20">
      <c r="A3491" s="1" t="n">
        <v>41547</v>
      </c>
      <c r="B3491" t="s">
        <v>395</v>
      </c>
      <c r="C3491" t="n">
        <v>31</v>
      </c>
      <c r="D3491" t="n">
        <v>215</v>
      </c>
      <c r="E3491" t="s">
        <v>408</v>
      </c>
      <c r="F3491" t="n">
        <v>3201</v>
      </c>
      <c r="G3491" t="s">
        <v>250</v>
      </c>
      <c r="H3491" t="s">
        <v>251</v>
      </c>
      <c r="I3491" t="n">
        <v>5</v>
      </c>
      <c r="J3491" t="n">
        <v>515</v>
      </c>
      <c r="K3491" t="s">
        <v>361</v>
      </c>
      <c r="L3491" t="n">
        <v>99</v>
      </c>
      <c r="M3491" t="n">
        <v>0</v>
      </c>
      <c r="N3491" t="n">
        <v>0</v>
      </c>
      <c r="T3491" t="s">
        <v>405</v>
      </c>
    </row>
    <row r="3492" spans="1:20">
      <c r="A3492" s="1" t="n">
        <v>41547</v>
      </c>
      <c r="B3492" t="s">
        <v>395</v>
      </c>
      <c r="C3492" t="n">
        <v>32</v>
      </c>
      <c r="D3492" t="n">
        <v>509</v>
      </c>
      <c r="E3492" t="s">
        <v>404</v>
      </c>
      <c r="F3492" t="n">
        <v>3201</v>
      </c>
      <c r="G3492" t="s">
        <v>250</v>
      </c>
      <c r="H3492" t="s">
        <v>251</v>
      </c>
      <c r="I3492" t="n">
        <v>5</v>
      </c>
      <c r="J3492" t="n">
        <v>180</v>
      </c>
      <c r="K3492" t="s">
        <v>431</v>
      </c>
      <c r="L3492" t="n">
        <v>334</v>
      </c>
      <c r="M3492" t="n">
        <v>0.45</v>
      </c>
      <c r="N3492" t="n">
        <v>0</v>
      </c>
      <c r="T3492" t="s">
        <v>405</v>
      </c>
    </row>
    <row r="3493" spans="1:20">
      <c r="A3493" s="1" t="n">
        <v>41578</v>
      </c>
      <c r="B3493" t="s">
        <v>432</v>
      </c>
      <c r="C3493" t="n">
        <v>2</v>
      </c>
      <c r="D3493" t="n">
        <v>25</v>
      </c>
      <c r="E3493" t="s">
        <v>143</v>
      </c>
      <c r="F3493" t="n">
        <v>3201</v>
      </c>
      <c r="G3493" t="s">
        <v>250</v>
      </c>
      <c r="H3493" t="s">
        <v>251</v>
      </c>
      <c r="I3493" t="n">
        <v>5</v>
      </c>
      <c r="J3493" t="n">
        <v>145</v>
      </c>
      <c r="K3493" t="s">
        <v>323</v>
      </c>
      <c r="L3493" t="n">
        <v>950</v>
      </c>
      <c r="M3493" t="n">
        <v>0.17</v>
      </c>
      <c r="N3493" t="n">
        <v>32.1</v>
      </c>
      <c r="O3493" t="s">
        <v>433</v>
      </c>
      <c r="P3493" t="n">
        <v>363</v>
      </c>
      <c r="Q3493" t="s">
        <v>411</v>
      </c>
      <c r="R3493" t="s">
        <v>255</v>
      </c>
      <c r="S3493" t="s">
        <v>251</v>
      </c>
      <c r="T3493" t="n">
        <v>5</v>
      </c>
    </row>
    <row r="3494" spans="1:20">
      <c r="A3494" s="1" t="n">
        <v>41578</v>
      </c>
      <c r="B3494" t="s">
        <v>432</v>
      </c>
      <c r="C3494" t="n">
        <v>3</v>
      </c>
      <c r="D3494" t="n">
        <v>25</v>
      </c>
      <c r="E3494" t="s">
        <v>143</v>
      </c>
      <c r="F3494" t="n">
        <v>3201</v>
      </c>
      <c r="G3494" t="s">
        <v>250</v>
      </c>
      <c r="H3494" t="s">
        <v>251</v>
      </c>
      <c r="I3494" t="n">
        <v>5</v>
      </c>
      <c r="J3494" t="n">
        <v>785</v>
      </c>
      <c r="K3494" t="s">
        <v>281</v>
      </c>
      <c r="L3494" t="n">
        <v>259</v>
      </c>
      <c r="M3494" t="n">
        <v>1.01</v>
      </c>
      <c r="N3494" t="n">
        <v>39.5</v>
      </c>
      <c r="O3494" t="s">
        <v>433</v>
      </c>
      <c r="P3494" t="n">
        <v>363</v>
      </c>
      <c r="Q3494" t="s">
        <v>411</v>
      </c>
      <c r="R3494" t="s">
        <v>255</v>
      </c>
      <c r="S3494" t="s">
        <v>251</v>
      </c>
      <c r="T3494" t="n">
        <v>5</v>
      </c>
    </row>
    <row r="3495" spans="1:20">
      <c r="A3495" s="1" t="n">
        <v>41578</v>
      </c>
      <c r="B3495" t="s">
        <v>432</v>
      </c>
      <c r="C3495" t="n">
        <v>4</v>
      </c>
      <c r="D3495" t="n">
        <v>25</v>
      </c>
      <c r="E3495" t="s">
        <v>143</v>
      </c>
      <c r="F3495" t="n">
        <v>3201</v>
      </c>
      <c r="G3495" t="s">
        <v>250</v>
      </c>
      <c r="H3495" t="s">
        <v>251</v>
      </c>
      <c r="I3495" t="n">
        <v>5</v>
      </c>
      <c r="J3495" t="n">
        <v>785</v>
      </c>
      <c r="K3495" t="s">
        <v>281</v>
      </c>
      <c r="L3495" t="n">
        <v>770</v>
      </c>
      <c r="M3495" t="n">
        <v>1.01</v>
      </c>
      <c r="N3495" t="n">
        <v>39.5</v>
      </c>
      <c r="O3495" t="s">
        <v>433</v>
      </c>
      <c r="P3495" t="n">
        <v>363</v>
      </c>
      <c r="Q3495" t="s">
        <v>411</v>
      </c>
      <c r="R3495" t="s">
        <v>255</v>
      </c>
      <c r="S3495" t="s">
        <v>251</v>
      </c>
      <c r="T3495" t="n">
        <v>5</v>
      </c>
    </row>
    <row r="3496" spans="1:20">
      <c r="A3496" s="1" t="n">
        <v>41578</v>
      </c>
      <c r="B3496" t="s">
        <v>345</v>
      </c>
      <c r="C3496" t="n">
        <v>24</v>
      </c>
      <c r="D3496" t="n">
        <v>25</v>
      </c>
      <c r="E3496" t="s">
        <v>143</v>
      </c>
      <c r="F3496" t="n">
        <v>3201</v>
      </c>
      <c r="G3496" t="s">
        <v>250</v>
      </c>
      <c r="H3496" t="s">
        <v>251</v>
      </c>
      <c r="I3496" t="n">
        <v>5</v>
      </c>
      <c r="J3496" t="n">
        <v>458</v>
      </c>
      <c r="K3496" t="s">
        <v>252</v>
      </c>
      <c r="L3496" t="n">
        <v>402</v>
      </c>
      <c r="M3496" t="n">
        <v>0.09</v>
      </c>
      <c r="N3496" t="n">
        <v>33.9</v>
      </c>
      <c r="O3496" t="s">
        <v>345</v>
      </c>
      <c r="P3496" t="n">
        <v>121</v>
      </c>
      <c r="Q3496" t="s">
        <v>251</v>
      </c>
      <c r="R3496" t="s">
        <v>255</v>
      </c>
      <c r="S3496" t="s">
        <v>251</v>
      </c>
      <c r="T3496" t="n">
        <v>5</v>
      </c>
    </row>
    <row r="3497" spans="1:20">
      <c r="A3497" s="1" t="n">
        <v>41578</v>
      </c>
      <c r="B3497" t="s">
        <v>345</v>
      </c>
      <c r="C3497" t="n">
        <v>25</v>
      </c>
      <c r="D3497" t="n">
        <v>25</v>
      </c>
      <c r="E3497" t="s">
        <v>143</v>
      </c>
      <c r="F3497" t="n">
        <v>3201</v>
      </c>
      <c r="G3497" t="s">
        <v>250</v>
      </c>
      <c r="H3497" t="s">
        <v>251</v>
      </c>
      <c r="I3497" t="n">
        <v>5</v>
      </c>
      <c r="J3497" t="n">
        <v>458</v>
      </c>
      <c r="K3497" t="s">
        <v>252</v>
      </c>
      <c r="L3497" t="n">
        <v>658</v>
      </c>
      <c r="M3497" t="n">
        <v>0.09</v>
      </c>
      <c r="N3497" t="n">
        <v>33.9</v>
      </c>
      <c r="O3497" t="s">
        <v>345</v>
      </c>
      <c r="P3497" t="n">
        <v>121</v>
      </c>
      <c r="Q3497" t="s">
        <v>251</v>
      </c>
      <c r="R3497" t="s">
        <v>255</v>
      </c>
      <c r="S3497" t="s">
        <v>251</v>
      </c>
      <c r="T3497" t="n">
        <v>5</v>
      </c>
    </row>
    <row r="3498" spans="1:20">
      <c r="A3498" s="1" t="n">
        <v>41578</v>
      </c>
      <c r="B3498" t="s">
        <v>345</v>
      </c>
      <c r="C3498" t="n">
        <v>26</v>
      </c>
      <c r="D3498" t="n">
        <v>25</v>
      </c>
      <c r="E3498" t="s">
        <v>143</v>
      </c>
      <c r="F3498" t="n">
        <v>3201</v>
      </c>
      <c r="G3498" t="s">
        <v>250</v>
      </c>
      <c r="H3498" t="s">
        <v>251</v>
      </c>
      <c r="I3498" t="n">
        <v>5</v>
      </c>
      <c r="J3498" t="n">
        <v>945</v>
      </c>
      <c r="K3498" t="s">
        <v>304</v>
      </c>
      <c r="L3498" t="n">
        <v>235</v>
      </c>
      <c r="M3498" t="n">
        <v>0.05</v>
      </c>
      <c r="N3498" t="n">
        <v>40.3</v>
      </c>
      <c r="O3498" t="s">
        <v>345</v>
      </c>
      <c r="P3498" t="n">
        <v>121</v>
      </c>
      <c r="Q3498" t="s">
        <v>251</v>
      </c>
      <c r="R3498" t="s">
        <v>255</v>
      </c>
      <c r="S3498" t="s">
        <v>251</v>
      </c>
      <c r="T3498" t="n">
        <v>5</v>
      </c>
    </row>
    <row r="3499" spans="1:20">
      <c r="A3499" s="1" t="n">
        <v>41578</v>
      </c>
      <c r="B3499" t="s">
        <v>400</v>
      </c>
      <c r="C3499" t="n">
        <v>1</v>
      </c>
      <c r="D3499" t="n">
        <v>251</v>
      </c>
      <c r="E3499" t="s">
        <v>409</v>
      </c>
      <c r="F3499" t="n">
        <v>3202</v>
      </c>
      <c r="G3499" t="s">
        <v>297</v>
      </c>
      <c r="H3499" t="s">
        <v>251</v>
      </c>
      <c r="I3499" t="n">
        <v>5</v>
      </c>
      <c r="J3499" t="n">
        <v>320</v>
      </c>
      <c r="K3499" t="s">
        <v>412</v>
      </c>
      <c r="L3499" t="n">
        <v>20</v>
      </c>
      <c r="M3499" t="n">
        <v>0</v>
      </c>
      <c r="N3499" t="n">
        <v>0</v>
      </c>
      <c r="T3499" t="s">
        <v>405</v>
      </c>
    </row>
    <row r="3500" spans="1:20">
      <c r="A3500" s="1" t="n">
        <v>41578</v>
      </c>
      <c r="B3500" t="s">
        <v>400</v>
      </c>
      <c r="C3500" t="n">
        <v>2</v>
      </c>
      <c r="D3500" t="n">
        <v>251</v>
      </c>
      <c r="E3500" t="s">
        <v>409</v>
      </c>
      <c r="F3500" t="n">
        <v>3203</v>
      </c>
      <c r="G3500" t="s">
        <v>366</v>
      </c>
      <c r="H3500" t="s">
        <v>251</v>
      </c>
      <c r="I3500" t="n">
        <v>5</v>
      </c>
      <c r="J3500" t="n">
        <v>320</v>
      </c>
      <c r="K3500" t="s">
        <v>412</v>
      </c>
      <c r="L3500" t="n">
        <v>13</v>
      </c>
      <c r="M3500" t="n">
        <v>0</v>
      </c>
      <c r="N3500" t="n">
        <v>0</v>
      </c>
      <c r="T3500" t="s">
        <v>405</v>
      </c>
    </row>
    <row r="3501" spans="1:20">
      <c r="A3501" s="1" t="n">
        <v>41578</v>
      </c>
      <c r="B3501" t="s">
        <v>400</v>
      </c>
      <c r="C3501" t="n">
        <v>3</v>
      </c>
      <c r="D3501" t="n">
        <v>251</v>
      </c>
      <c r="E3501" t="s">
        <v>409</v>
      </c>
      <c r="F3501" t="n">
        <v>3204</v>
      </c>
      <c r="G3501" t="s">
        <v>367</v>
      </c>
      <c r="H3501" t="s">
        <v>251</v>
      </c>
      <c r="I3501" t="n">
        <v>5</v>
      </c>
      <c r="J3501" t="n">
        <v>320</v>
      </c>
      <c r="K3501" t="s">
        <v>412</v>
      </c>
      <c r="L3501" t="n">
        <v>9</v>
      </c>
      <c r="M3501" t="n">
        <v>0</v>
      </c>
      <c r="N3501" t="n">
        <v>0</v>
      </c>
      <c r="T3501" t="s">
        <v>405</v>
      </c>
    </row>
    <row r="3502" spans="1:20">
      <c r="A3502" s="1" t="n">
        <v>41578</v>
      </c>
      <c r="B3502" t="s">
        <v>400</v>
      </c>
      <c r="C3502" t="n">
        <v>4</v>
      </c>
      <c r="D3502" t="n">
        <v>251</v>
      </c>
      <c r="E3502" t="s">
        <v>409</v>
      </c>
      <c r="F3502" t="n">
        <v>3201</v>
      </c>
      <c r="G3502" t="s">
        <v>250</v>
      </c>
      <c r="H3502" t="s">
        <v>251</v>
      </c>
      <c r="I3502" t="n">
        <v>5</v>
      </c>
      <c r="J3502" t="n">
        <v>320</v>
      </c>
      <c r="K3502" t="s">
        <v>412</v>
      </c>
      <c r="L3502" t="n">
        <v>9</v>
      </c>
      <c r="M3502" t="n">
        <v>0</v>
      </c>
      <c r="N3502" t="n">
        <v>0</v>
      </c>
      <c r="T3502" t="s">
        <v>405</v>
      </c>
    </row>
    <row r="3503" spans="1:20">
      <c r="A3503" s="1" t="n">
        <v>41578</v>
      </c>
      <c r="B3503" t="s">
        <v>348</v>
      </c>
      <c r="C3503" t="n">
        <v>1</v>
      </c>
      <c r="D3503" t="n">
        <v>216</v>
      </c>
      <c r="E3503" t="s">
        <v>416</v>
      </c>
      <c r="F3503" t="n">
        <v>3201</v>
      </c>
      <c r="G3503" t="s">
        <v>250</v>
      </c>
      <c r="H3503" t="s">
        <v>251</v>
      </c>
      <c r="I3503" t="n">
        <v>5</v>
      </c>
      <c r="J3503" t="n">
        <v>515</v>
      </c>
      <c r="K3503" t="s">
        <v>361</v>
      </c>
      <c r="L3503" t="n">
        <v>160</v>
      </c>
      <c r="M3503" t="n">
        <v>0</v>
      </c>
      <c r="N3503" t="n">
        <v>0</v>
      </c>
      <c r="T3503" t="s">
        <v>405</v>
      </c>
    </row>
    <row r="3504" spans="1:20">
      <c r="A3504" s="1" t="n">
        <v>41578</v>
      </c>
      <c r="B3504" t="s">
        <v>348</v>
      </c>
      <c r="C3504" t="n">
        <v>2</v>
      </c>
      <c r="D3504" t="n">
        <v>216</v>
      </c>
      <c r="E3504" t="s">
        <v>416</v>
      </c>
      <c r="F3504" t="n">
        <v>3201</v>
      </c>
      <c r="G3504" t="s">
        <v>250</v>
      </c>
      <c r="H3504" t="s">
        <v>251</v>
      </c>
      <c r="I3504" t="n">
        <v>5</v>
      </c>
      <c r="J3504" t="n">
        <v>280</v>
      </c>
      <c r="K3504" t="s">
        <v>273</v>
      </c>
      <c r="L3504" t="n">
        <v>299</v>
      </c>
      <c r="M3504" t="n">
        <v>0</v>
      </c>
      <c r="N3504" t="n">
        <v>0</v>
      </c>
      <c r="T3504" t="s">
        <v>405</v>
      </c>
    </row>
    <row r="3505" spans="1:20">
      <c r="A3505" s="1" t="n">
        <v>41578</v>
      </c>
      <c r="B3505" t="s">
        <v>395</v>
      </c>
      <c r="C3505" t="n">
        <v>17</v>
      </c>
      <c r="D3505" t="n">
        <v>25</v>
      </c>
      <c r="E3505" t="s">
        <v>143</v>
      </c>
      <c r="F3505" t="n">
        <v>3201</v>
      </c>
      <c r="G3505" t="s">
        <v>250</v>
      </c>
      <c r="H3505" t="s">
        <v>251</v>
      </c>
      <c r="I3505" t="n">
        <v>5</v>
      </c>
      <c r="J3505" t="n">
        <v>458</v>
      </c>
      <c r="K3505" t="s">
        <v>252</v>
      </c>
      <c r="L3505" t="n">
        <v>308</v>
      </c>
      <c r="M3505" t="n">
        <v>0.23</v>
      </c>
      <c r="N3505" t="n">
        <v>20.4</v>
      </c>
      <c r="O3505" t="s">
        <v>433</v>
      </c>
      <c r="P3505" t="n">
        <v>363</v>
      </c>
      <c r="Q3505" t="s">
        <v>411</v>
      </c>
      <c r="R3505" t="s">
        <v>255</v>
      </c>
      <c r="S3505" t="s">
        <v>251</v>
      </c>
      <c r="T3505" t="n">
        <v>5</v>
      </c>
    </row>
    <row r="3506" spans="1:20">
      <c r="A3506" s="1" t="n">
        <v>41578</v>
      </c>
      <c r="B3506" t="s">
        <v>395</v>
      </c>
      <c r="C3506" t="n">
        <v>30</v>
      </c>
      <c r="D3506" t="n">
        <v>25</v>
      </c>
      <c r="E3506" t="s">
        <v>143</v>
      </c>
      <c r="F3506" t="n">
        <v>3201</v>
      </c>
      <c r="G3506" t="s">
        <v>250</v>
      </c>
      <c r="H3506" t="s">
        <v>251</v>
      </c>
      <c r="I3506" t="n">
        <v>5</v>
      </c>
      <c r="J3506" t="n">
        <v>805</v>
      </c>
      <c r="K3506" t="s">
        <v>317</v>
      </c>
      <c r="L3506" t="n">
        <v>717</v>
      </c>
      <c r="M3506" t="n">
        <v>0.28</v>
      </c>
      <c r="N3506" t="n">
        <v>35.3</v>
      </c>
      <c r="O3506" t="s">
        <v>433</v>
      </c>
      <c r="P3506" t="n">
        <v>363</v>
      </c>
      <c r="Q3506" t="s">
        <v>411</v>
      </c>
      <c r="R3506" t="s">
        <v>255</v>
      </c>
      <c r="S3506" t="s">
        <v>251</v>
      </c>
      <c r="T3506" t="n">
        <v>5</v>
      </c>
    </row>
    <row r="3507" spans="1:20">
      <c r="A3507" s="1" t="n">
        <v>41608</v>
      </c>
      <c r="B3507" t="s">
        <v>432</v>
      </c>
      <c r="C3507" t="n">
        <v>1</v>
      </c>
      <c r="D3507" t="n">
        <v>25</v>
      </c>
      <c r="E3507" t="s">
        <v>143</v>
      </c>
      <c r="F3507" t="n">
        <v>3201</v>
      </c>
      <c r="G3507" t="s">
        <v>250</v>
      </c>
      <c r="H3507" t="s">
        <v>251</v>
      </c>
      <c r="I3507" t="n">
        <v>5</v>
      </c>
      <c r="J3507" t="n">
        <v>150</v>
      </c>
      <c r="K3507" t="s">
        <v>291</v>
      </c>
      <c r="L3507" t="n">
        <v>517</v>
      </c>
      <c r="M3507" t="n">
        <v>0.84</v>
      </c>
      <c r="N3507" t="n">
        <v>23.8</v>
      </c>
      <c r="O3507" t="s">
        <v>433</v>
      </c>
      <c r="P3507" t="n">
        <v>363</v>
      </c>
      <c r="Q3507" t="s">
        <v>411</v>
      </c>
      <c r="R3507" t="s">
        <v>255</v>
      </c>
      <c r="S3507" t="s">
        <v>251</v>
      </c>
      <c r="T3507" t="n">
        <v>5</v>
      </c>
    </row>
    <row r="3508" spans="1:20">
      <c r="A3508" s="1" t="n">
        <v>41608</v>
      </c>
      <c r="B3508" t="s">
        <v>432</v>
      </c>
      <c r="C3508" t="n">
        <v>2</v>
      </c>
      <c r="D3508" t="n">
        <v>25</v>
      </c>
      <c r="E3508" t="s">
        <v>143</v>
      </c>
      <c r="F3508" t="n">
        <v>3201</v>
      </c>
      <c r="G3508" t="s">
        <v>250</v>
      </c>
      <c r="H3508" t="s">
        <v>251</v>
      </c>
      <c r="I3508" t="n">
        <v>5</v>
      </c>
      <c r="J3508" t="n">
        <v>125</v>
      </c>
      <c r="K3508" t="s">
        <v>414</v>
      </c>
      <c r="L3508" t="n">
        <v>351</v>
      </c>
      <c r="M3508" t="n">
        <v>0.06</v>
      </c>
      <c r="N3508" t="n">
        <v>43.2</v>
      </c>
      <c r="O3508" t="s">
        <v>433</v>
      </c>
      <c r="P3508" t="n">
        <v>363</v>
      </c>
      <c r="Q3508" t="s">
        <v>411</v>
      </c>
      <c r="R3508" t="s">
        <v>255</v>
      </c>
      <c r="S3508" t="s">
        <v>251</v>
      </c>
      <c r="T3508" t="n">
        <v>5</v>
      </c>
    </row>
    <row r="3509" spans="1:20">
      <c r="A3509" s="1" t="n">
        <v>41608</v>
      </c>
      <c r="B3509" t="s">
        <v>432</v>
      </c>
      <c r="C3509" t="n">
        <v>3</v>
      </c>
      <c r="D3509" t="n">
        <v>25</v>
      </c>
      <c r="E3509" t="s">
        <v>143</v>
      </c>
      <c r="F3509" t="n">
        <v>3201</v>
      </c>
      <c r="G3509" t="s">
        <v>250</v>
      </c>
      <c r="H3509" t="s">
        <v>251</v>
      </c>
      <c r="I3509" t="n">
        <v>5</v>
      </c>
      <c r="J3509" t="n">
        <v>125</v>
      </c>
      <c r="K3509" t="s">
        <v>414</v>
      </c>
      <c r="L3509" t="n">
        <v>684</v>
      </c>
      <c r="M3509" t="n">
        <v>0.06</v>
      </c>
      <c r="N3509" t="n">
        <v>43.2</v>
      </c>
      <c r="O3509" t="s">
        <v>433</v>
      </c>
      <c r="P3509" t="n">
        <v>363</v>
      </c>
      <c r="Q3509" t="s">
        <v>411</v>
      </c>
      <c r="R3509" t="s">
        <v>255</v>
      </c>
      <c r="S3509" t="s">
        <v>251</v>
      </c>
      <c r="T3509" t="n">
        <v>5</v>
      </c>
    </row>
    <row r="3510" spans="1:20">
      <c r="A3510" s="1" t="n">
        <v>41608</v>
      </c>
      <c r="B3510" t="s">
        <v>432</v>
      </c>
      <c r="C3510" t="n">
        <v>4</v>
      </c>
      <c r="D3510" t="n">
        <v>25</v>
      </c>
      <c r="E3510" t="s">
        <v>143</v>
      </c>
      <c r="F3510" t="n">
        <v>3201</v>
      </c>
      <c r="G3510" t="s">
        <v>250</v>
      </c>
      <c r="H3510" t="s">
        <v>251</v>
      </c>
      <c r="I3510" t="n">
        <v>5</v>
      </c>
      <c r="J3510" t="n">
        <v>805</v>
      </c>
      <c r="K3510" t="s">
        <v>317</v>
      </c>
      <c r="L3510" t="n">
        <v>535</v>
      </c>
      <c r="M3510" t="n">
        <v>1.4</v>
      </c>
      <c r="N3510" t="n">
        <v>35.5</v>
      </c>
      <c r="O3510" t="s">
        <v>433</v>
      </c>
      <c r="P3510" t="n">
        <v>363</v>
      </c>
      <c r="Q3510" t="s">
        <v>411</v>
      </c>
      <c r="R3510" t="s">
        <v>255</v>
      </c>
      <c r="S3510" t="s">
        <v>251</v>
      </c>
      <c r="T3510" t="n">
        <v>5</v>
      </c>
    </row>
    <row r="3511" spans="1:20">
      <c r="A3511" s="1" t="n">
        <v>41608</v>
      </c>
      <c r="B3511" t="s">
        <v>434</v>
      </c>
      <c r="C3511" t="n">
        <v>2</v>
      </c>
      <c r="D3511" t="n">
        <v>510</v>
      </c>
      <c r="E3511" t="s">
        <v>422</v>
      </c>
      <c r="F3511" t="n">
        <v>3201</v>
      </c>
      <c r="G3511" t="s">
        <v>250</v>
      </c>
      <c r="H3511" t="s">
        <v>251</v>
      </c>
      <c r="I3511" t="n">
        <v>5</v>
      </c>
      <c r="J3511" t="n">
        <v>275</v>
      </c>
      <c r="K3511" t="s">
        <v>435</v>
      </c>
      <c r="L3511" t="n">
        <v>221</v>
      </c>
      <c r="M3511" t="n">
        <v>1.04</v>
      </c>
      <c r="N3511" t="n">
        <v>0</v>
      </c>
      <c r="T3511" t="s">
        <v>405</v>
      </c>
    </row>
    <row r="3512" spans="1:20">
      <c r="A3512" s="1" t="n">
        <v>41608</v>
      </c>
      <c r="B3512" t="s">
        <v>345</v>
      </c>
      <c r="C3512" t="n">
        <v>18</v>
      </c>
      <c r="D3512" t="n">
        <v>25</v>
      </c>
      <c r="E3512" t="s">
        <v>143</v>
      </c>
      <c r="F3512" t="n">
        <v>3201</v>
      </c>
      <c r="G3512" t="s">
        <v>250</v>
      </c>
      <c r="H3512" t="s">
        <v>251</v>
      </c>
      <c r="I3512" t="n">
        <v>5</v>
      </c>
      <c r="J3512" t="n">
        <v>875</v>
      </c>
      <c r="K3512" t="s">
        <v>327</v>
      </c>
      <c r="L3512" t="n">
        <v>208</v>
      </c>
      <c r="M3512" t="n">
        <v>0.04</v>
      </c>
      <c r="N3512" t="n">
        <v>41.8</v>
      </c>
      <c r="O3512" t="s">
        <v>345</v>
      </c>
      <c r="P3512" t="n">
        <v>121</v>
      </c>
      <c r="Q3512" t="s">
        <v>251</v>
      </c>
      <c r="R3512" t="s">
        <v>255</v>
      </c>
      <c r="S3512" t="s">
        <v>251</v>
      </c>
      <c r="T3512" t="n">
        <v>5</v>
      </c>
    </row>
    <row r="3513" spans="1:20">
      <c r="A3513" s="1" t="n">
        <v>41608</v>
      </c>
      <c r="B3513" t="s">
        <v>345</v>
      </c>
      <c r="C3513" t="n">
        <v>19</v>
      </c>
      <c r="D3513" t="n">
        <v>25</v>
      </c>
      <c r="E3513" t="s">
        <v>143</v>
      </c>
      <c r="F3513" t="n">
        <v>3201</v>
      </c>
      <c r="G3513" t="s">
        <v>250</v>
      </c>
      <c r="H3513" t="s">
        <v>251</v>
      </c>
      <c r="I3513" t="n">
        <v>5</v>
      </c>
      <c r="J3513" t="n">
        <v>458</v>
      </c>
      <c r="K3513" t="s">
        <v>252</v>
      </c>
      <c r="L3513" t="n">
        <v>351</v>
      </c>
      <c r="M3513" t="n">
        <v>0.05</v>
      </c>
      <c r="N3513" t="n">
        <v>33.8</v>
      </c>
      <c r="O3513" t="s">
        <v>345</v>
      </c>
      <c r="P3513" t="n">
        <v>121</v>
      </c>
      <c r="Q3513" t="s">
        <v>251</v>
      </c>
      <c r="R3513" t="s">
        <v>255</v>
      </c>
      <c r="S3513" t="s">
        <v>251</v>
      </c>
      <c r="T3513" t="n">
        <v>5</v>
      </c>
    </row>
    <row r="3514" spans="1:20">
      <c r="A3514" s="1" t="n">
        <v>41608</v>
      </c>
      <c r="B3514" t="s">
        <v>345</v>
      </c>
      <c r="C3514" t="n">
        <v>20</v>
      </c>
      <c r="D3514" t="n">
        <v>25</v>
      </c>
      <c r="E3514" t="s">
        <v>143</v>
      </c>
      <c r="F3514" t="n">
        <v>3201</v>
      </c>
      <c r="G3514" t="s">
        <v>250</v>
      </c>
      <c r="H3514" t="s">
        <v>251</v>
      </c>
      <c r="I3514" t="n">
        <v>5</v>
      </c>
      <c r="J3514" t="n">
        <v>458</v>
      </c>
      <c r="K3514" t="s">
        <v>252</v>
      </c>
      <c r="L3514" t="n">
        <v>324</v>
      </c>
      <c r="M3514" t="n">
        <v>0.05</v>
      </c>
      <c r="N3514" t="n">
        <v>33.8</v>
      </c>
      <c r="O3514" t="s">
        <v>345</v>
      </c>
      <c r="P3514" t="n">
        <v>121</v>
      </c>
      <c r="Q3514" t="s">
        <v>251</v>
      </c>
      <c r="R3514" t="s">
        <v>255</v>
      </c>
      <c r="S3514" t="s">
        <v>251</v>
      </c>
      <c r="T3514" t="n">
        <v>5</v>
      </c>
    </row>
    <row r="3515" spans="1:20">
      <c r="A3515" s="1" t="n">
        <v>41608</v>
      </c>
      <c r="B3515" t="s">
        <v>345</v>
      </c>
      <c r="C3515" t="n">
        <v>21</v>
      </c>
      <c r="D3515" t="n">
        <v>25</v>
      </c>
      <c r="E3515" t="s">
        <v>143</v>
      </c>
      <c r="F3515" t="n">
        <v>3201</v>
      </c>
      <c r="G3515" t="s">
        <v>250</v>
      </c>
      <c r="H3515" t="s">
        <v>251</v>
      </c>
      <c r="I3515" t="n">
        <v>5</v>
      </c>
      <c r="J3515" t="n">
        <v>945</v>
      </c>
      <c r="K3515" t="s">
        <v>304</v>
      </c>
      <c r="L3515" t="n">
        <v>251</v>
      </c>
      <c r="M3515" t="n">
        <v>0.04</v>
      </c>
      <c r="N3515" t="n">
        <v>33.8</v>
      </c>
      <c r="O3515" t="s">
        <v>345</v>
      </c>
      <c r="P3515" t="n">
        <v>121</v>
      </c>
      <c r="Q3515" t="s">
        <v>251</v>
      </c>
      <c r="R3515" t="s">
        <v>255</v>
      </c>
      <c r="S3515" t="s">
        <v>251</v>
      </c>
      <c r="T3515" t="n">
        <v>5</v>
      </c>
    </row>
    <row r="3516" spans="1:20">
      <c r="A3516" s="1" t="n">
        <v>41608</v>
      </c>
      <c r="B3516" t="s">
        <v>345</v>
      </c>
      <c r="C3516" t="n">
        <v>22</v>
      </c>
      <c r="D3516" t="n">
        <v>25</v>
      </c>
      <c r="E3516" t="s">
        <v>143</v>
      </c>
      <c r="F3516" t="n">
        <v>3201</v>
      </c>
      <c r="G3516" t="s">
        <v>250</v>
      </c>
      <c r="H3516" t="s">
        <v>251</v>
      </c>
      <c r="I3516" t="n">
        <v>5</v>
      </c>
      <c r="J3516" t="n">
        <v>945</v>
      </c>
      <c r="K3516" t="s">
        <v>304</v>
      </c>
      <c r="L3516" t="n">
        <v>312</v>
      </c>
      <c r="M3516" t="n">
        <v>0.05</v>
      </c>
      <c r="N3516" t="n">
        <v>39.4</v>
      </c>
      <c r="O3516" t="s">
        <v>345</v>
      </c>
      <c r="P3516" t="n">
        <v>121</v>
      </c>
      <c r="Q3516" t="s">
        <v>251</v>
      </c>
      <c r="R3516" t="s">
        <v>255</v>
      </c>
      <c r="S3516" t="s">
        <v>251</v>
      </c>
      <c r="T3516" t="n">
        <v>5</v>
      </c>
    </row>
    <row r="3517" spans="1:20">
      <c r="A3517" s="1" t="n">
        <v>41608</v>
      </c>
      <c r="B3517" t="s">
        <v>400</v>
      </c>
      <c r="C3517" t="n">
        <v>1</v>
      </c>
      <c r="D3517" t="n">
        <v>251</v>
      </c>
      <c r="E3517" t="s">
        <v>409</v>
      </c>
      <c r="F3517" t="n">
        <v>3202</v>
      </c>
      <c r="G3517" t="s">
        <v>297</v>
      </c>
      <c r="H3517" t="s">
        <v>251</v>
      </c>
      <c r="I3517" t="n">
        <v>5</v>
      </c>
      <c r="J3517" t="n">
        <v>320</v>
      </c>
      <c r="K3517" t="s">
        <v>412</v>
      </c>
      <c r="L3517" t="n">
        <v>20</v>
      </c>
      <c r="M3517" t="n">
        <v>0</v>
      </c>
      <c r="N3517" t="n">
        <v>0</v>
      </c>
      <c r="T3517" t="s">
        <v>405</v>
      </c>
    </row>
    <row r="3518" spans="1:20">
      <c r="A3518" s="1" t="n">
        <v>41639</v>
      </c>
      <c r="B3518" t="s">
        <v>432</v>
      </c>
      <c r="C3518" t="n">
        <v>1</v>
      </c>
      <c r="D3518" t="n">
        <v>25</v>
      </c>
      <c r="E3518" t="s">
        <v>143</v>
      </c>
      <c r="F3518" t="n">
        <v>3201</v>
      </c>
      <c r="G3518" t="s">
        <v>250</v>
      </c>
      <c r="H3518" t="s">
        <v>251</v>
      </c>
      <c r="I3518" t="n">
        <v>5</v>
      </c>
      <c r="J3518" t="n">
        <v>805</v>
      </c>
      <c r="K3518" t="s">
        <v>317</v>
      </c>
      <c r="L3518" t="n">
        <v>207</v>
      </c>
      <c r="M3518" t="n">
        <v>0.5</v>
      </c>
      <c r="N3518" t="n">
        <v>35.3</v>
      </c>
      <c r="O3518" t="s">
        <v>433</v>
      </c>
      <c r="P3518" t="n">
        <v>363</v>
      </c>
      <c r="Q3518" t="s">
        <v>411</v>
      </c>
      <c r="R3518" t="s">
        <v>255</v>
      </c>
      <c r="S3518" t="s">
        <v>251</v>
      </c>
      <c r="T3518" t="n">
        <v>5</v>
      </c>
    </row>
    <row r="3519" spans="1:20">
      <c r="A3519" s="1" t="n">
        <v>41639</v>
      </c>
      <c r="B3519" t="s">
        <v>432</v>
      </c>
      <c r="C3519" t="n">
        <v>2</v>
      </c>
      <c r="D3519" t="n">
        <v>25</v>
      </c>
      <c r="E3519" t="s">
        <v>143</v>
      </c>
      <c r="F3519" t="n">
        <v>3201</v>
      </c>
      <c r="G3519" t="s">
        <v>250</v>
      </c>
      <c r="H3519" t="s">
        <v>251</v>
      </c>
      <c r="I3519" t="n">
        <v>5</v>
      </c>
      <c r="J3519" t="n">
        <v>805</v>
      </c>
      <c r="K3519" t="s">
        <v>317</v>
      </c>
      <c r="L3519" t="n">
        <v>711</v>
      </c>
      <c r="M3519" t="n">
        <v>0.27</v>
      </c>
      <c r="N3519" t="n">
        <v>36.6</v>
      </c>
      <c r="O3519" t="s">
        <v>433</v>
      </c>
      <c r="P3519" t="n">
        <v>363</v>
      </c>
      <c r="Q3519" t="s">
        <v>411</v>
      </c>
      <c r="R3519" t="s">
        <v>255</v>
      </c>
      <c r="S3519" t="s">
        <v>251</v>
      </c>
      <c r="T3519" t="n">
        <v>5</v>
      </c>
    </row>
    <row r="3520" spans="1:20">
      <c r="A3520" s="1" t="n">
        <v>41639</v>
      </c>
      <c r="B3520" t="s">
        <v>432</v>
      </c>
      <c r="C3520" t="n">
        <v>3</v>
      </c>
      <c r="D3520" t="n">
        <v>25</v>
      </c>
      <c r="E3520" t="s">
        <v>143</v>
      </c>
      <c r="F3520" t="n">
        <v>3201</v>
      </c>
      <c r="G3520" t="s">
        <v>250</v>
      </c>
      <c r="H3520" t="s">
        <v>251</v>
      </c>
      <c r="I3520" t="n">
        <v>5</v>
      </c>
      <c r="J3520" t="n">
        <v>910</v>
      </c>
      <c r="K3520" t="s">
        <v>340</v>
      </c>
      <c r="L3520" t="n">
        <v>898</v>
      </c>
      <c r="M3520" t="n">
        <v>0.74</v>
      </c>
      <c r="N3520" t="n">
        <v>40.3</v>
      </c>
      <c r="O3520" t="s">
        <v>433</v>
      </c>
      <c r="P3520" t="n">
        <v>363</v>
      </c>
      <c r="Q3520" t="s">
        <v>411</v>
      </c>
      <c r="R3520" t="s">
        <v>255</v>
      </c>
      <c r="S3520" t="s">
        <v>251</v>
      </c>
      <c r="T3520" t="n">
        <v>5</v>
      </c>
    </row>
    <row r="3521" spans="1:20">
      <c r="A3521" s="1" t="n">
        <v>41639</v>
      </c>
      <c r="B3521" t="s">
        <v>345</v>
      </c>
      <c r="C3521" t="n">
        <v>20</v>
      </c>
      <c r="D3521" t="n">
        <v>25</v>
      </c>
      <c r="E3521" t="s">
        <v>143</v>
      </c>
      <c r="F3521" t="n">
        <v>3201</v>
      </c>
      <c r="G3521" t="s">
        <v>250</v>
      </c>
      <c r="H3521" t="s">
        <v>251</v>
      </c>
      <c r="I3521" t="n">
        <v>5</v>
      </c>
      <c r="J3521" t="n">
        <v>875</v>
      </c>
      <c r="K3521" t="s">
        <v>327</v>
      </c>
      <c r="L3521" t="n">
        <v>351</v>
      </c>
      <c r="M3521" t="n">
        <v>0.04</v>
      </c>
      <c r="N3521" t="n">
        <v>41.3</v>
      </c>
      <c r="O3521" t="s">
        <v>345</v>
      </c>
      <c r="P3521" t="n">
        <v>121</v>
      </c>
      <c r="Q3521" t="s">
        <v>251</v>
      </c>
      <c r="R3521" t="s">
        <v>255</v>
      </c>
      <c r="S3521" t="s">
        <v>251</v>
      </c>
      <c r="T3521" t="n">
        <v>5</v>
      </c>
    </row>
    <row r="3522" spans="1:20">
      <c r="A3522" s="1" t="n">
        <v>41639</v>
      </c>
      <c r="B3522" t="s">
        <v>345</v>
      </c>
      <c r="C3522" t="n">
        <v>21</v>
      </c>
      <c r="D3522" t="n">
        <v>25</v>
      </c>
      <c r="E3522" t="s">
        <v>143</v>
      </c>
      <c r="F3522" t="n">
        <v>3201</v>
      </c>
      <c r="G3522" t="s">
        <v>250</v>
      </c>
      <c r="H3522" t="s">
        <v>251</v>
      </c>
      <c r="I3522" t="n">
        <v>5</v>
      </c>
      <c r="J3522" t="n">
        <v>875</v>
      </c>
      <c r="K3522" t="s">
        <v>327</v>
      </c>
      <c r="L3522" t="n">
        <v>208</v>
      </c>
      <c r="M3522" t="n">
        <v>0.04</v>
      </c>
      <c r="N3522" t="n">
        <v>41.3</v>
      </c>
      <c r="O3522" t="s">
        <v>345</v>
      </c>
      <c r="P3522" t="n">
        <v>121</v>
      </c>
      <c r="Q3522" t="s">
        <v>251</v>
      </c>
      <c r="R3522" t="s">
        <v>255</v>
      </c>
      <c r="S3522" t="s">
        <v>251</v>
      </c>
      <c r="T3522" t="n">
        <v>5</v>
      </c>
    </row>
    <row r="3523" spans="1:20">
      <c r="A3523" s="1" t="n">
        <v>41639</v>
      </c>
      <c r="B3523" t="s">
        <v>345</v>
      </c>
      <c r="C3523" t="n">
        <v>22</v>
      </c>
      <c r="D3523" t="n">
        <v>25</v>
      </c>
      <c r="E3523" t="s">
        <v>143</v>
      </c>
      <c r="F3523" t="n">
        <v>3201</v>
      </c>
      <c r="G3523" t="s">
        <v>250</v>
      </c>
      <c r="H3523" t="s">
        <v>251</v>
      </c>
      <c r="I3523" t="n">
        <v>5</v>
      </c>
      <c r="J3523" t="n">
        <v>388</v>
      </c>
      <c r="K3523" t="s">
        <v>346</v>
      </c>
      <c r="L3523" t="n">
        <v>550</v>
      </c>
      <c r="M3523" t="n">
        <v>0.08</v>
      </c>
      <c r="N3523" t="n">
        <v>35.3</v>
      </c>
      <c r="O3523" t="s">
        <v>345</v>
      </c>
      <c r="P3523" t="n">
        <v>121</v>
      </c>
      <c r="Q3523" t="s">
        <v>251</v>
      </c>
      <c r="R3523" t="s">
        <v>255</v>
      </c>
      <c r="S3523" t="s">
        <v>251</v>
      </c>
      <c r="T3523" t="n">
        <v>5</v>
      </c>
    </row>
    <row r="3524" spans="1:20">
      <c r="A3524" s="1" t="n">
        <v>41639</v>
      </c>
      <c r="B3524" t="s">
        <v>345</v>
      </c>
      <c r="C3524" t="n">
        <v>23</v>
      </c>
      <c r="D3524" t="n">
        <v>25</v>
      </c>
      <c r="E3524" t="s">
        <v>143</v>
      </c>
      <c r="F3524" t="n">
        <v>3201</v>
      </c>
      <c r="G3524" t="s">
        <v>250</v>
      </c>
      <c r="H3524" t="s">
        <v>251</v>
      </c>
      <c r="I3524" t="n">
        <v>5</v>
      </c>
      <c r="J3524" t="n">
        <v>875</v>
      </c>
      <c r="K3524" t="s">
        <v>327</v>
      </c>
      <c r="L3524" t="n">
        <v>298</v>
      </c>
      <c r="M3524" t="n">
        <v>0.1</v>
      </c>
      <c r="N3524" t="n">
        <v>33.7</v>
      </c>
      <c r="O3524" t="s">
        <v>345</v>
      </c>
      <c r="P3524" t="n">
        <v>121</v>
      </c>
      <c r="Q3524" t="s">
        <v>251</v>
      </c>
      <c r="R3524" t="s">
        <v>255</v>
      </c>
      <c r="S3524" t="s">
        <v>251</v>
      </c>
      <c r="T3524" t="n">
        <v>5</v>
      </c>
    </row>
    <row r="3525" spans="1:20">
      <c r="A3525" s="1" t="n">
        <v>41639</v>
      </c>
      <c r="B3525" t="s">
        <v>345</v>
      </c>
      <c r="C3525" t="n">
        <v>24</v>
      </c>
      <c r="D3525" t="n">
        <v>25</v>
      </c>
      <c r="E3525" t="s">
        <v>143</v>
      </c>
      <c r="F3525" t="n">
        <v>3201</v>
      </c>
      <c r="G3525" t="s">
        <v>250</v>
      </c>
      <c r="H3525" t="s">
        <v>251</v>
      </c>
      <c r="I3525" t="n">
        <v>5</v>
      </c>
      <c r="J3525" t="n">
        <v>458</v>
      </c>
      <c r="K3525" t="s">
        <v>252</v>
      </c>
      <c r="L3525" t="n">
        <v>452</v>
      </c>
      <c r="M3525" t="n">
        <v>0.1</v>
      </c>
      <c r="N3525" t="n">
        <v>33.7</v>
      </c>
      <c r="O3525" t="s">
        <v>345</v>
      </c>
      <c r="P3525" t="n">
        <v>121</v>
      </c>
      <c r="Q3525" t="s">
        <v>251</v>
      </c>
      <c r="R3525" t="s">
        <v>255</v>
      </c>
      <c r="S3525" t="s">
        <v>251</v>
      </c>
      <c r="T3525" t="n">
        <v>5</v>
      </c>
    </row>
    <row r="3526" spans="1:20">
      <c r="A3526" s="1" t="n">
        <v>41639</v>
      </c>
      <c r="B3526" t="s">
        <v>400</v>
      </c>
      <c r="C3526" t="n">
        <v>1</v>
      </c>
      <c r="D3526" t="n">
        <v>251</v>
      </c>
      <c r="E3526" t="s">
        <v>409</v>
      </c>
      <c r="F3526" t="n">
        <v>3203</v>
      </c>
      <c r="G3526" t="s">
        <v>366</v>
      </c>
      <c r="H3526" t="s">
        <v>251</v>
      </c>
      <c r="I3526" t="n">
        <v>5</v>
      </c>
      <c r="J3526" t="n">
        <v>320</v>
      </c>
      <c r="K3526" t="s">
        <v>412</v>
      </c>
      <c r="L3526" t="n">
        <v>18</v>
      </c>
      <c r="M3526" t="n">
        <v>0</v>
      </c>
      <c r="N3526" t="n">
        <v>0</v>
      </c>
      <c r="T3526" t="s">
        <v>405</v>
      </c>
    </row>
    <row r="3527" spans="1:20">
      <c r="A3527" s="1" t="n">
        <v>41639</v>
      </c>
      <c r="B3527" t="s">
        <v>400</v>
      </c>
      <c r="C3527" t="n">
        <v>2</v>
      </c>
      <c r="D3527" t="n">
        <v>251</v>
      </c>
      <c r="E3527" t="s">
        <v>409</v>
      </c>
      <c r="F3527" t="n">
        <v>3204</v>
      </c>
      <c r="G3527" t="s">
        <v>367</v>
      </c>
      <c r="H3527" t="s">
        <v>251</v>
      </c>
      <c r="I3527" t="n">
        <v>5</v>
      </c>
      <c r="J3527" t="n">
        <v>320</v>
      </c>
      <c r="K3527" t="s">
        <v>412</v>
      </c>
      <c r="L3527" t="n">
        <v>11</v>
      </c>
      <c r="M3527" t="n">
        <v>0</v>
      </c>
      <c r="N3527" t="n">
        <v>0</v>
      </c>
      <c r="T3527" t="s">
        <v>405</v>
      </c>
    </row>
    <row r="3528" spans="1:20">
      <c r="A3528" s="1" t="n">
        <v>41639</v>
      </c>
      <c r="B3528" t="s">
        <v>400</v>
      </c>
      <c r="C3528" t="n">
        <v>3</v>
      </c>
      <c r="D3528" t="n">
        <v>251</v>
      </c>
      <c r="E3528" t="s">
        <v>409</v>
      </c>
      <c r="F3528" t="n">
        <v>3201</v>
      </c>
      <c r="G3528" t="s">
        <v>250</v>
      </c>
      <c r="H3528" t="s">
        <v>251</v>
      </c>
      <c r="I3528" t="n">
        <v>5</v>
      </c>
      <c r="J3528" t="n">
        <v>320</v>
      </c>
      <c r="K3528" t="s">
        <v>412</v>
      </c>
      <c r="L3528" t="n">
        <v>11</v>
      </c>
      <c r="M3528" t="n">
        <v>0</v>
      </c>
      <c r="N3528" t="n">
        <v>0</v>
      </c>
      <c r="T3528" t="s">
        <v>405</v>
      </c>
    </row>
    <row r="3529" spans="1:20">
      <c r="A3529" s="1" t="n">
        <v>41639</v>
      </c>
      <c r="B3529" t="s">
        <v>406</v>
      </c>
      <c r="C3529" t="n">
        <v>1</v>
      </c>
      <c r="D3529" t="n">
        <v>931</v>
      </c>
      <c r="E3529" t="s">
        <v>407</v>
      </c>
      <c r="F3529" t="n">
        <v>3201</v>
      </c>
      <c r="G3529" t="s">
        <v>250</v>
      </c>
      <c r="H3529" t="s">
        <v>251</v>
      </c>
      <c r="I3529" t="n">
        <v>5</v>
      </c>
      <c r="J3529" t="n">
        <v>940</v>
      </c>
      <c r="K3529" t="s">
        <v>257</v>
      </c>
      <c r="L3529" t="n">
        <v>59</v>
      </c>
      <c r="M3529" t="n">
        <v>0</v>
      </c>
      <c r="N3529" t="n">
        <v>0</v>
      </c>
      <c r="T3529" t="s">
        <v>405</v>
      </c>
    </row>
    <row r="3530" spans="1:20">
      <c r="A3530" s="1" t="n">
        <v>41639</v>
      </c>
      <c r="B3530" t="s">
        <v>348</v>
      </c>
      <c r="C3530" t="n">
        <v>1</v>
      </c>
      <c r="D3530" t="n">
        <v>216</v>
      </c>
      <c r="E3530" t="s">
        <v>416</v>
      </c>
      <c r="F3530" t="n">
        <v>3201</v>
      </c>
      <c r="G3530" t="s">
        <v>250</v>
      </c>
      <c r="H3530" t="s">
        <v>251</v>
      </c>
      <c r="I3530" t="n">
        <v>5</v>
      </c>
      <c r="J3530" t="n">
        <v>515</v>
      </c>
      <c r="K3530" t="s">
        <v>361</v>
      </c>
      <c r="L3530" t="n">
        <v>314</v>
      </c>
      <c r="M3530" t="n">
        <v>0</v>
      </c>
      <c r="N3530" t="n">
        <v>0</v>
      </c>
      <c r="T3530" t="s">
        <v>405</v>
      </c>
    </row>
    <row r="3531" spans="1:20">
      <c r="A3531" s="1" t="n">
        <v>41639</v>
      </c>
      <c r="B3531" t="s">
        <v>436</v>
      </c>
      <c r="C3531" t="n">
        <v>1</v>
      </c>
      <c r="D3531" t="n">
        <v>931</v>
      </c>
      <c r="E3531" t="s">
        <v>407</v>
      </c>
      <c r="F3531" t="n">
        <v>3201</v>
      </c>
      <c r="G3531" t="s">
        <v>250</v>
      </c>
      <c r="H3531" t="s">
        <v>251</v>
      </c>
      <c r="I3531" t="n">
        <v>5</v>
      </c>
      <c r="J3531" t="n">
        <v>940</v>
      </c>
      <c r="K3531" t="s">
        <v>257</v>
      </c>
      <c r="L3531" t="n">
        <v>59</v>
      </c>
      <c r="M3531" t="n">
        <v>0</v>
      </c>
      <c r="N3531" t="n">
        <v>0</v>
      </c>
      <c r="T3531" t="s">
        <v>405</v>
      </c>
    </row>
    <row r="3532" spans="1:20">
      <c r="A3532" s="1" t="n">
        <v>41670</v>
      </c>
      <c r="B3532" t="s">
        <v>432</v>
      </c>
      <c r="C3532" t="n">
        <v>1</v>
      </c>
      <c r="D3532" t="n">
        <v>25</v>
      </c>
      <c r="E3532" t="s">
        <v>143</v>
      </c>
      <c r="F3532" t="n">
        <v>3201</v>
      </c>
      <c r="G3532" t="s">
        <v>250</v>
      </c>
      <c r="H3532" t="s">
        <v>251</v>
      </c>
      <c r="I3532" t="n">
        <v>5</v>
      </c>
      <c r="J3532" t="n">
        <v>325</v>
      </c>
      <c r="K3532" t="s">
        <v>287</v>
      </c>
      <c r="L3532" t="n">
        <v>379</v>
      </c>
      <c r="M3532" t="n">
        <v>1.39</v>
      </c>
      <c r="N3532" t="n">
        <v>24.4</v>
      </c>
      <c r="O3532" t="s">
        <v>433</v>
      </c>
      <c r="P3532" t="n">
        <v>363</v>
      </c>
      <c r="Q3532" t="s">
        <v>411</v>
      </c>
      <c r="R3532" t="s">
        <v>255</v>
      </c>
      <c r="S3532" t="s">
        <v>251</v>
      </c>
      <c r="T3532" t="n">
        <v>5</v>
      </c>
    </row>
    <row r="3533" spans="1:20">
      <c r="A3533" s="1" t="n">
        <v>41670</v>
      </c>
      <c r="B3533" t="s">
        <v>345</v>
      </c>
      <c r="C3533" t="n">
        <v>20</v>
      </c>
      <c r="D3533" t="n">
        <v>25</v>
      </c>
      <c r="E3533" t="s">
        <v>143</v>
      </c>
      <c r="F3533" t="n">
        <v>3201</v>
      </c>
      <c r="G3533" t="s">
        <v>250</v>
      </c>
      <c r="H3533" t="s">
        <v>251</v>
      </c>
      <c r="I3533" t="n">
        <v>5</v>
      </c>
      <c r="J3533" t="n">
        <v>875</v>
      </c>
      <c r="K3533" t="s">
        <v>327</v>
      </c>
      <c r="L3533" t="n">
        <v>228</v>
      </c>
      <c r="M3533" t="n">
        <v>0.04</v>
      </c>
      <c r="N3533" t="n">
        <v>41.5</v>
      </c>
      <c r="O3533" t="s">
        <v>345</v>
      </c>
      <c r="P3533" t="n">
        <v>121</v>
      </c>
      <c r="Q3533" t="s">
        <v>251</v>
      </c>
      <c r="R3533" t="s">
        <v>255</v>
      </c>
      <c r="S3533" t="s">
        <v>251</v>
      </c>
      <c r="T3533" t="n">
        <v>5</v>
      </c>
    </row>
    <row r="3534" spans="1:20">
      <c r="A3534" s="1" t="n">
        <v>41670</v>
      </c>
      <c r="B3534" t="s">
        <v>345</v>
      </c>
      <c r="C3534" t="n">
        <v>21</v>
      </c>
      <c r="D3534" t="n">
        <v>25</v>
      </c>
      <c r="E3534" t="s">
        <v>143</v>
      </c>
      <c r="F3534" t="n">
        <v>3201</v>
      </c>
      <c r="G3534" t="s">
        <v>250</v>
      </c>
      <c r="H3534" t="s">
        <v>251</v>
      </c>
      <c r="I3534" t="n">
        <v>5</v>
      </c>
      <c r="J3534" t="n">
        <v>458</v>
      </c>
      <c r="K3534" t="s">
        <v>252</v>
      </c>
      <c r="L3534" t="n">
        <v>249</v>
      </c>
      <c r="M3534" t="n">
        <v>0.1</v>
      </c>
      <c r="N3534" t="n">
        <v>33.6</v>
      </c>
      <c r="O3534" t="s">
        <v>345</v>
      </c>
      <c r="P3534" t="n">
        <v>121</v>
      </c>
      <c r="Q3534" t="s">
        <v>251</v>
      </c>
      <c r="R3534" t="s">
        <v>255</v>
      </c>
      <c r="S3534" t="s">
        <v>251</v>
      </c>
      <c r="T3534" t="n">
        <v>5</v>
      </c>
    </row>
    <row r="3535" spans="1:20">
      <c r="A3535" s="1" t="n">
        <v>41670</v>
      </c>
      <c r="B3535" t="s">
        <v>345</v>
      </c>
      <c r="C3535" t="n">
        <v>22</v>
      </c>
      <c r="D3535" t="n">
        <v>25</v>
      </c>
      <c r="E3535" t="s">
        <v>143</v>
      </c>
      <c r="F3535" t="n">
        <v>3201</v>
      </c>
      <c r="G3535" t="s">
        <v>250</v>
      </c>
      <c r="H3535" t="s">
        <v>251</v>
      </c>
      <c r="I3535" t="n">
        <v>5</v>
      </c>
      <c r="J3535" t="n">
        <v>458</v>
      </c>
      <c r="K3535" t="s">
        <v>252</v>
      </c>
      <c r="L3535" t="n">
        <v>136</v>
      </c>
      <c r="M3535" t="n">
        <v>0.05</v>
      </c>
      <c r="N3535" t="n">
        <v>37.1</v>
      </c>
      <c r="O3535" t="s">
        <v>345</v>
      </c>
      <c r="P3535" t="n">
        <v>121</v>
      </c>
      <c r="Q3535" t="s">
        <v>251</v>
      </c>
      <c r="R3535" t="s">
        <v>255</v>
      </c>
      <c r="S3535" t="s">
        <v>251</v>
      </c>
      <c r="T3535" t="n">
        <v>5</v>
      </c>
    </row>
    <row r="3536" spans="1:20">
      <c r="A3536" s="1" t="n">
        <v>41670</v>
      </c>
      <c r="B3536" t="s">
        <v>345</v>
      </c>
      <c r="C3536" t="n">
        <v>74</v>
      </c>
      <c r="D3536" t="n">
        <v>465</v>
      </c>
      <c r="E3536" t="s">
        <v>428</v>
      </c>
      <c r="F3536" t="n">
        <v>3201</v>
      </c>
      <c r="G3536" t="s">
        <v>250</v>
      </c>
      <c r="H3536" t="s">
        <v>251</v>
      </c>
      <c r="I3536" t="n">
        <v>5</v>
      </c>
      <c r="J3536" t="n">
        <v>260</v>
      </c>
      <c r="K3536" t="s">
        <v>272</v>
      </c>
      <c r="L3536" t="n">
        <v>52</v>
      </c>
      <c r="M3536" t="n">
        <v>0</v>
      </c>
      <c r="N3536" t="n">
        <v>0</v>
      </c>
      <c r="T3536" t="s">
        <v>405</v>
      </c>
    </row>
    <row r="3537" spans="1:20">
      <c r="A3537" s="1" t="n">
        <v>41670</v>
      </c>
      <c r="B3537" t="s">
        <v>345</v>
      </c>
      <c r="C3537" t="n">
        <v>75</v>
      </c>
      <c r="D3537" t="n">
        <v>465</v>
      </c>
      <c r="E3537" t="s">
        <v>428</v>
      </c>
      <c r="F3537" t="n">
        <v>3201</v>
      </c>
      <c r="G3537" t="s">
        <v>250</v>
      </c>
      <c r="H3537" t="s">
        <v>251</v>
      </c>
      <c r="I3537" t="n">
        <v>5</v>
      </c>
      <c r="J3537" t="n">
        <v>260</v>
      </c>
      <c r="K3537" t="s">
        <v>272</v>
      </c>
      <c r="L3537" t="n">
        <v>28</v>
      </c>
      <c r="M3537" t="n">
        <v>0</v>
      </c>
      <c r="N3537" t="n">
        <v>0</v>
      </c>
      <c r="T3537" t="s">
        <v>405</v>
      </c>
    </row>
    <row r="3538" spans="1:20">
      <c r="A3538" s="1" t="n">
        <v>41670</v>
      </c>
      <c r="B3538" t="s">
        <v>345</v>
      </c>
      <c r="C3538" t="n">
        <v>77</v>
      </c>
      <c r="D3538" t="n">
        <v>139</v>
      </c>
      <c r="E3538" t="s">
        <v>423</v>
      </c>
      <c r="F3538" t="n">
        <v>3201</v>
      </c>
      <c r="G3538" t="s">
        <v>250</v>
      </c>
      <c r="H3538" t="s">
        <v>251</v>
      </c>
      <c r="I3538" t="n">
        <v>5</v>
      </c>
      <c r="J3538" t="n">
        <v>260</v>
      </c>
      <c r="K3538" t="s">
        <v>272</v>
      </c>
      <c r="L3538" t="n">
        <v>10</v>
      </c>
      <c r="M3538" t="n">
        <v>0</v>
      </c>
      <c r="N3538" t="n">
        <v>0</v>
      </c>
      <c r="O3538" t="s">
        <v>345</v>
      </c>
      <c r="P3538" t="n">
        <v>2930</v>
      </c>
      <c r="Q3538" t="s">
        <v>424</v>
      </c>
      <c r="R3538" t="s">
        <v>255</v>
      </c>
      <c r="S3538" t="s">
        <v>251</v>
      </c>
      <c r="T3538" t="n">
        <v>5</v>
      </c>
    </row>
    <row r="3539" spans="1:20">
      <c r="A3539" s="1" t="n">
        <v>41670</v>
      </c>
      <c r="B3539" t="s">
        <v>345</v>
      </c>
      <c r="C3539" t="n">
        <v>78</v>
      </c>
      <c r="D3539" t="n">
        <v>139</v>
      </c>
      <c r="E3539" t="s">
        <v>423</v>
      </c>
      <c r="F3539" t="n">
        <v>3201</v>
      </c>
      <c r="G3539" t="s">
        <v>250</v>
      </c>
      <c r="H3539" t="s">
        <v>251</v>
      </c>
      <c r="I3539" t="n">
        <v>5</v>
      </c>
      <c r="J3539" t="n">
        <v>260</v>
      </c>
      <c r="K3539" t="s">
        <v>272</v>
      </c>
      <c r="L3539" t="n">
        <v>80</v>
      </c>
      <c r="M3539" t="n">
        <v>0</v>
      </c>
      <c r="N3539" t="n">
        <v>0</v>
      </c>
      <c r="O3539" t="s">
        <v>345</v>
      </c>
      <c r="P3539" t="n">
        <v>2930</v>
      </c>
      <c r="Q3539" t="s">
        <v>424</v>
      </c>
      <c r="R3539" t="s">
        <v>255</v>
      </c>
      <c r="S3539" t="s">
        <v>251</v>
      </c>
      <c r="T3539" t="n">
        <v>5</v>
      </c>
    </row>
    <row r="3540" spans="1:20">
      <c r="A3540" s="1" t="n">
        <v>41670</v>
      </c>
      <c r="B3540" t="s">
        <v>345</v>
      </c>
      <c r="C3540" t="n">
        <v>79</v>
      </c>
      <c r="D3540" t="n">
        <v>139</v>
      </c>
      <c r="E3540" t="s">
        <v>423</v>
      </c>
      <c r="F3540" t="n">
        <v>3201</v>
      </c>
      <c r="G3540" t="s">
        <v>250</v>
      </c>
      <c r="H3540" t="s">
        <v>251</v>
      </c>
      <c r="I3540" t="n">
        <v>5</v>
      </c>
      <c r="J3540" t="n">
        <v>260</v>
      </c>
      <c r="K3540" t="s">
        <v>272</v>
      </c>
      <c r="L3540" t="n">
        <v>25</v>
      </c>
      <c r="M3540" t="n">
        <v>0</v>
      </c>
      <c r="N3540" t="n">
        <v>0</v>
      </c>
      <c r="O3540" t="s">
        <v>345</v>
      </c>
      <c r="P3540" t="n">
        <v>2930</v>
      </c>
      <c r="Q3540" t="s">
        <v>424</v>
      </c>
      <c r="R3540" t="s">
        <v>255</v>
      </c>
      <c r="S3540" t="s">
        <v>251</v>
      </c>
      <c r="T3540" t="n">
        <v>5</v>
      </c>
    </row>
    <row r="3541" spans="1:20">
      <c r="A3541" s="1" t="n">
        <v>41670</v>
      </c>
      <c r="B3541" t="s">
        <v>400</v>
      </c>
      <c r="C3541" t="n">
        <v>1</v>
      </c>
      <c r="D3541" t="n">
        <v>251</v>
      </c>
      <c r="E3541" t="s">
        <v>409</v>
      </c>
      <c r="F3541" t="n">
        <v>3202</v>
      </c>
      <c r="G3541" t="s">
        <v>297</v>
      </c>
      <c r="H3541" t="s">
        <v>251</v>
      </c>
      <c r="I3541" t="n">
        <v>5</v>
      </c>
      <c r="J3541" t="n">
        <v>320</v>
      </c>
      <c r="K3541" t="s">
        <v>412</v>
      </c>
      <c r="L3541" t="n">
        <v>20</v>
      </c>
      <c r="M3541" t="n">
        <v>0</v>
      </c>
      <c r="N3541" t="n">
        <v>0</v>
      </c>
      <c r="T3541" t="s">
        <v>405</v>
      </c>
    </row>
    <row r="3542" spans="1:20">
      <c r="A3542" s="1" t="n">
        <v>41670</v>
      </c>
      <c r="B3542" t="s">
        <v>400</v>
      </c>
      <c r="C3542" t="n">
        <v>2</v>
      </c>
      <c r="D3542" t="n">
        <v>251</v>
      </c>
      <c r="E3542" t="s">
        <v>409</v>
      </c>
      <c r="F3542" t="n">
        <v>3203</v>
      </c>
      <c r="G3542" t="s">
        <v>366</v>
      </c>
      <c r="H3542" t="s">
        <v>251</v>
      </c>
      <c r="I3542" t="n">
        <v>5</v>
      </c>
      <c r="J3542" t="n">
        <v>320</v>
      </c>
      <c r="K3542" t="s">
        <v>412</v>
      </c>
      <c r="L3542" t="n">
        <v>15</v>
      </c>
      <c r="M3542" t="n">
        <v>0</v>
      </c>
      <c r="N3542" t="n">
        <v>0</v>
      </c>
      <c r="T3542" t="s">
        <v>405</v>
      </c>
    </row>
    <row r="3543" spans="1:20">
      <c r="A3543" s="1" t="n">
        <v>41670</v>
      </c>
      <c r="B3543" t="s">
        <v>400</v>
      </c>
      <c r="C3543" t="n">
        <v>3</v>
      </c>
      <c r="D3543" t="n">
        <v>251</v>
      </c>
      <c r="E3543" t="s">
        <v>409</v>
      </c>
      <c r="F3543" t="n">
        <v>3204</v>
      </c>
      <c r="G3543" t="s">
        <v>367</v>
      </c>
      <c r="H3543" t="s">
        <v>251</v>
      </c>
      <c r="I3543" t="n">
        <v>5</v>
      </c>
      <c r="J3543" t="n">
        <v>320</v>
      </c>
      <c r="K3543" t="s">
        <v>412</v>
      </c>
      <c r="L3543" t="n">
        <v>11</v>
      </c>
      <c r="M3543" t="n">
        <v>0</v>
      </c>
      <c r="N3543" t="n">
        <v>0</v>
      </c>
      <c r="T3543" t="s">
        <v>405</v>
      </c>
    </row>
    <row r="3544" spans="1:20">
      <c r="A3544" s="1" t="n">
        <v>41670</v>
      </c>
      <c r="B3544" t="s">
        <v>348</v>
      </c>
      <c r="C3544" t="n">
        <v>1</v>
      </c>
      <c r="D3544" t="n">
        <v>216</v>
      </c>
      <c r="E3544" t="s">
        <v>416</v>
      </c>
      <c r="F3544" t="n">
        <v>3201</v>
      </c>
      <c r="G3544" t="s">
        <v>250</v>
      </c>
      <c r="H3544" t="s">
        <v>251</v>
      </c>
      <c r="I3544" t="n">
        <v>5</v>
      </c>
      <c r="J3544" t="n">
        <v>515</v>
      </c>
      <c r="K3544" t="s">
        <v>361</v>
      </c>
      <c r="L3544" t="n">
        <v>315</v>
      </c>
      <c r="M3544" t="n">
        <v>0</v>
      </c>
      <c r="N3544" t="n">
        <v>0</v>
      </c>
      <c r="T3544" t="s">
        <v>405</v>
      </c>
    </row>
    <row r="3545" spans="1:20">
      <c r="A3545" s="1" t="n">
        <v>41698</v>
      </c>
      <c r="B3545" t="s">
        <v>432</v>
      </c>
      <c r="C3545" t="n">
        <v>1</v>
      </c>
      <c r="D3545" t="n">
        <v>25</v>
      </c>
      <c r="E3545" t="s">
        <v>143</v>
      </c>
      <c r="F3545" t="n">
        <v>3201</v>
      </c>
      <c r="G3545" t="s">
        <v>250</v>
      </c>
      <c r="H3545" t="s">
        <v>251</v>
      </c>
      <c r="I3545" t="n">
        <v>5</v>
      </c>
      <c r="J3545" t="n">
        <v>150</v>
      </c>
      <c r="K3545" t="s">
        <v>291</v>
      </c>
      <c r="L3545" t="n">
        <v>663</v>
      </c>
      <c r="M3545" t="n">
        <v>0.18</v>
      </c>
      <c r="N3545" t="n">
        <v>24</v>
      </c>
      <c r="O3545" t="s">
        <v>433</v>
      </c>
      <c r="P3545" t="n">
        <v>363</v>
      </c>
      <c r="Q3545" t="s">
        <v>411</v>
      </c>
      <c r="R3545" t="s">
        <v>255</v>
      </c>
      <c r="S3545" t="s">
        <v>251</v>
      </c>
      <c r="T3545" t="n">
        <v>5</v>
      </c>
    </row>
    <row r="3546" spans="1:20">
      <c r="A3546" s="1" t="n">
        <v>41698</v>
      </c>
      <c r="B3546" t="s">
        <v>432</v>
      </c>
      <c r="C3546" t="n">
        <v>2</v>
      </c>
      <c r="D3546" t="n">
        <v>25</v>
      </c>
      <c r="E3546" t="s">
        <v>143</v>
      </c>
      <c r="F3546" t="n">
        <v>3201</v>
      </c>
      <c r="G3546" t="s">
        <v>250</v>
      </c>
      <c r="H3546" t="s">
        <v>251</v>
      </c>
      <c r="I3546" t="n">
        <v>5</v>
      </c>
      <c r="J3546" t="n">
        <v>150</v>
      </c>
      <c r="K3546" t="s">
        <v>291</v>
      </c>
      <c r="L3546" t="n">
        <v>376</v>
      </c>
      <c r="M3546" t="n">
        <v>0.18</v>
      </c>
      <c r="N3546" t="n">
        <v>24</v>
      </c>
      <c r="O3546" t="s">
        <v>433</v>
      </c>
      <c r="P3546" t="n">
        <v>363</v>
      </c>
      <c r="Q3546" t="s">
        <v>411</v>
      </c>
      <c r="R3546" t="s">
        <v>255</v>
      </c>
      <c r="S3546" t="s">
        <v>251</v>
      </c>
      <c r="T3546" t="n">
        <v>5</v>
      </c>
    </row>
    <row r="3547" spans="1:20">
      <c r="A3547" s="1" t="n">
        <v>41698</v>
      </c>
      <c r="B3547" t="s">
        <v>345</v>
      </c>
      <c r="C3547" t="n">
        <v>14</v>
      </c>
      <c r="D3547" t="n">
        <v>25</v>
      </c>
      <c r="E3547" t="s">
        <v>143</v>
      </c>
      <c r="F3547" t="n">
        <v>3201</v>
      </c>
      <c r="G3547" t="s">
        <v>250</v>
      </c>
      <c r="H3547" t="s">
        <v>251</v>
      </c>
      <c r="I3547" t="n">
        <v>5</v>
      </c>
      <c r="J3547" t="n">
        <v>875</v>
      </c>
      <c r="K3547" t="s">
        <v>327</v>
      </c>
      <c r="L3547" t="n">
        <v>250</v>
      </c>
      <c r="M3547" t="n">
        <v>0.04</v>
      </c>
      <c r="N3547" t="n">
        <v>41.6</v>
      </c>
      <c r="O3547" t="s">
        <v>345</v>
      </c>
      <c r="P3547" t="n">
        <v>121</v>
      </c>
      <c r="Q3547" t="s">
        <v>251</v>
      </c>
      <c r="R3547" t="s">
        <v>255</v>
      </c>
      <c r="S3547" t="s">
        <v>251</v>
      </c>
      <c r="T3547" t="n">
        <v>5</v>
      </c>
    </row>
    <row r="3548" spans="1:20">
      <c r="A3548" s="1" t="n">
        <v>41698</v>
      </c>
      <c r="B3548" t="s">
        <v>345</v>
      </c>
      <c r="C3548" t="n">
        <v>15</v>
      </c>
      <c r="D3548" t="n">
        <v>25</v>
      </c>
      <c r="E3548" t="s">
        <v>143</v>
      </c>
      <c r="F3548" t="n">
        <v>3201</v>
      </c>
      <c r="G3548" t="s">
        <v>250</v>
      </c>
      <c r="H3548" t="s">
        <v>251</v>
      </c>
      <c r="I3548" t="n">
        <v>5</v>
      </c>
      <c r="J3548" t="n">
        <v>388</v>
      </c>
      <c r="K3548" t="s">
        <v>346</v>
      </c>
      <c r="L3548" t="n">
        <v>600</v>
      </c>
      <c r="M3548" t="n">
        <v>0.07000000000000001</v>
      </c>
      <c r="N3548" t="n">
        <v>34.9</v>
      </c>
      <c r="O3548" t="s">
        <v>345</v>
      </c>
      <c r="P3548" t="n">
        <v>121</v>
      </c>
      <c r="Q3548" t="s">
        <v>251</v>
      </c>
      <c r="R3548" t="s">
        <v>255</v>
      </c>
      <c r="S3548" t="s">
        <v>251</v>
      </c>
      <c r="T3548" t="n">
        <v>5</v>
      </c>
    </row>
    <row r="3549" spans="1:20">
      <c r="A3549" s="1" t="n">
        <v>41698</v>
      </c>
      <c r="B3549" t="s">
        <v>345</v>
      </c>
      <c r="C3549" t="n">
        <v>16</v>
      </c>
      <c r="D3549" t="n">
        <v>25</v>
      </c>
      <c r="E3549" t="s">
        <v>143</v>
      </c>
      <c r="F3549" t="n">
        <v>3201</v>
      </c>
      <c r="G3549" t="s">
        <v>250</v>
      </c>
      <c r="H3549" t="s">
        <v>251</v>
      </c>
      <c r="I3549" t="n">
        <v>5</v>
      </c>
      <c r="J3549" t="n">
        <v>458</v>
      </c>
      <c r="K3549" t="s">
        <v>252</v>
      </c>
      <c r="L3549" t="n">
        <v>402</v>
      </c>
      <c r="M3549" t="n">
        <v>0.09</v>
      </c>
      <c r="N3549" t="n">
        <v>33.7</v>
      </c>
      <c r="O3549" t="s">
        <v>345</v>
      </c>
      <c r="P3549" t="n">
        <v>121</v>
      </c>
      <c r="Q3549" t="s">
        <v>251</v>
      </c>
      <c r="R3549" t="s">
        <v>255</v>
      </c>
      <c r="S3549" t="s">
        <v>251</v>
      </c>
      <c r="T3549" t="n">
        <v>5</v>
      </c>
    </row>
    <row r="3550" spans="1:20">
      <c r="A3550" s="1" t="n">
        <v>41698</v>
      </c>
      <c r="B3550" t="s">
        <v>345</v>
      </c>
      <c r="C3550" t="n">
        <v>55</v>
      </c>
      <c r="D3550" t="n">
        <v>139</v>
      </c>
      <c r="E3550" t="s">
        <v>423</v>
      </c>
      <c r="F3550" t="n">
        <v>3201</v>
      </c>
      <c r="G3550" t="s">
        <v>250</v>
      </c>
      <c r="H3550" t="s">
        <v>251</v>
      </c>
      <c r="I3550" t="n">
        <v>5</v>
      </c>
      <c r="J3550" t="n">
        <v>795</v>
      </c>
      <c r="K3550" t="s">
        <v>262</v>
      </c>
      <c r="L3550" t="n">
        <v>73</v>
      </c>
      <c r="M3550" t="n">
        <v>0</v>
      </c>
      <c r="N3550" t="n">
        <v>0</v>
      </c>
      <c r="O3550" t="s">
        <v>345</v>
      </c>
      <c r="P3550" t="n">
        <v>4005</v>
      </c>
      <c r="Q3550" t="s">
        <v>437</v>
      </c>
      <c r="R3550" t="s">
        <v>321</v>
      </c>
      <c r="S3550" t="s">
        <v>322</v>
      </c>
      <c r="T3550" t="n">
        <v>5</v>
      </c>
    </row>
    <row r="3551" spans="1:20">
      <c r="A3551" s="1" t="n">
        <v>41698</v>
      </c>
      <c r="B3551" t="s">
        <v>345</v>
      </c>
      <c r="C3551" t="n">
        <v>56</v>
      </c>
      <c r="D3551" t="n">
        <v>465</v>
      </c>
      <c r="E3551" t="s">
        <v>428</v>
      </c>
      <c r="F3551" t="n">
        <v>3201</v>
      </c>
      <c r="G3551" t="s">
        <v>250</v>
      </c>
      <c r="H3551" t="s">
        <v>251</v>
      </c>
      <c r="I3551" t="n">
        <v>5</v>
      </c>
      <c r="J3551" t="n">
        <v>795</v>
      </c>
      <c r="K3551" t="s">
        <v>262</v>
      </c>
      <c r="L3551" t="n">
        <v>11</v>
      </c>
      <c r="M3551" t="n">
        <v>0</v>
      </c>
      <c r="N3551" t="n">
        <v>0</v>
      </c>
      <c r="T3551" t="s">
        <v>405</v>
      </c>
    </row>
    <row r="3552" spans="1:20">
      <c r="A3552" s="1" t="n">
        <v>41698</v>
      </c>
      <c r="B3552" t="s">
        <v>345</v>
      </c>
      <c r="C3552" t="n">
        <v>57</v>
      </c>
      <c r="D3552" t="n">
        <v>465</v>
      </c>
      <c r="E3552" t="s">
        <v>428</v>
      </c>
      <c r="F3552" t="n">
        <v>3201</v>
      </c>
      <c r="G3552" t="s">
        <v>250</v>
      </c>
      <c r="H3552" t="s">
        <v>251</v>
      </c>
      <c r="I3552" t="n">
        <v>5</v>
      </c>
      <c r="J3552" t="n">
        <v>795</v>
      </c>
      <c r="K3552" t="s">
        <v>262</v>
      </c>
      <c r="L3552" t="n">
        <v>72</v>
      </c>
      <c r="M3552" t="n">
        <v>0</v>
      </c>
      <c r="N3552" t="n">
        <v>0</v>
      </c>
      <c r="T3552" t="s">
        <v>405</v>
      </c>
    </row>
    <row r="3553" spans="1:20">
      <c r="A3553" s="1" t="n">
        <v>41698</v>
      </c>
      <c r="B3553" t="s">
        <v>345</v>
      </c>
      <c r="C3553" t="n">
        <v>58</v>
      </c>
      <c r="D3553" t="n">
        <v>139</v>
      </c>
      <c r="E3553" t="s">
        <v>423</v>
      </c>
      <c r="F3553" t="n">
        <v>3201</v>
      </c>
      <c r="G3553" t="s">
        <v>250</v>
      </c>
      <c r="H3553" t="s">
        <v>251</v>
      </c>
      <c r="I3553" t="n">
        <v>5</v>
      </c>
      <c r="J3553" t="n">
        <v>795</v>
      </c>
      <c r="K3553" t="s">
        <v>262</v>
      </c>
      <c r="L3553" t="n">
        <v>69</v>
      </c>
      <c r="M3553" t="n">
        <v>0</v>
      </c>
      <c r="N3553" t="n">
        <v>0</v>
      </c>
      <c r="O3553" t="s">
        <v>345</v>
      </c>
      <c r="P3553" t="n">
        <v>4005</v>
      </c>
      <c r="Q3553" t="s">
        <v>437</v>
      </c>
      <c r="R3553" t="s">
        <v>321</v>
      </c>
      <c r="S3553" t="s">
        <v>322</v>
      </c>
      <c r="T3553" t="n">
        <v>5</v>
      </c>
    </row>
    <row r="3554" spans="1:20">
      <c r="A3554" s="1" t="n">
        <v>41698</v>
      </c>
      <c r="B3554" t="s">
        <v>345</v>
      </c>
      <c r="C3554" t="n">
        <v>64</v>
      </c>
      <c r="D3554" t="n">
        <v>510</v>
      </c>
      <c r="E3554" t="s">
        <v>422</v>
      </c>
      <c r="F3554" t="n">
        <v>3201</v>
      </c>
      <c r="G3554" t="s">
        <v>250</v>
      </c>
      <c r="H3554" t="s">
        <v>251</v>
      </c>
      <c r="I3554" t="n">
        <v>5</v>
      </c>
      <c r="J3554" t="n">
        <v>720</v>
      </c>
      <c r="K3554" t="s">
        <v>377</v>
      </c>
      <c r="L3554" t="n">
        <v>241</v>
      </c>
      <c r="M3554" t="n">
        <v>1.11</v>
      </c>
      <c r="N3554" t="n">
        <v>0</v>
      </c>
      <c r="T3554" t="s">
        <v>405</v>
      </c>
    </row>
    <row r="3555" spans="1:20">
      <c r="A3555" s="1" t="n">
        <v>41698</v>
      </c>
      <c r="B3555" t="s">
        <v>400</v>
      </c>
      <c r="C3555" t="n">
        <v>1</v>
      </c>
      <c r="D3555" t="n">
        <v>251</v>
      </c>
      <c r="E3555" t="s">
        <v>409</v>
      </c>
      <c r="F3555" t="n">
        <v>3202</v>
      </c>
      <c r="G3555" t="s">
        <v>297</v>
      </c>
      <c r="H3555" t="s">
        <v>251</v>
      </c>
      <c r="I3555" t="n">
        <v>5</v>
      </c>
      <c r="J3555" t="n">
        <v>320</v>
      </c>
      <c r="K3555" t="s">
        <v>412</v>
      </c>
      <c r="L3555" t="n">
        <v>20</v>
      </c>
      <c r="M3555" t="n">
        <v>0</v>
      </c>
      <c r="N3555" t="n">
        <v>0</v>
      </c>
      <c r="T3555" t="s">
        <v>405</v>
      </c>
    </row>
    <row r="3556" spans="1:20">
      <c r="A3556" s="1" t="n">
        <v>41698</v>
      </c>
      <c r="B3556" t="s">
        <v>400</v>
      </c>
      <c r="C3556" t="n">
        <v>2</v>
      </c>
      <c r="D3556" t="n">
        <v>251</v>
      </c>
      <c r="E3556" t="s">
        <v>409</v>
      </c>
      <c r="F3556" t="n">
        <v>3203</v>
      </c>
      <c r="G3556" t="s">
        <v>366</v>
      </c>
      <c r="H3556" t="s">
        <v>251</v>
      </c>
      <c r="I3556" t="n">
        <v>5</v>
      </c>
      <c r="J3556" t="n">
        <v>320</v>
      </c>
      <c r="K3556" t="s">
        <v>412</v>
      </c>
      <c r="L3556" t="n">
        <v>19</v>
      </c>
      <c r="M3556" t="n">
        <v>0</v>
      </c>
      <c r="N3556" t="n">
        <v>0</v>
      </c>
      <c r="T3556" t="s">
        <v>405</v>
      </c>
    </row>
    <row r="3557" spans="1:20">
      <c r="A3557" s="1" t="n">
        <v>41698</v>
      </c>
      <c r="B3557" t="s">
        <v>400</v>
      </c>
      <c r="C3557" t="n">
        <v>3</v>
      </c>
      <c r="D3557" t="n">
        <v>251</v>
      </c>
      <c r="E3557" t="s">
        <v>409</v>
      </c>
      <c r="F3557" t="n">
        <v>3204</v>
      </c>
      <c r="G3557" t="s">
        <v>367</v>
      </c>
      <c r="H3557" t="s">
        <v>251</v>
      </c>
      <c r="I3557" t="n">
        <v>5</v>
      </c>
      <c r="J3557" t="n">
        <v>320</v>
      </c>
      <c r="K3557" t="s">
        <v>412</v>
      </c>
      <c r="L3557" t="n">
        <v>13</v>
      </c>
      <c r="M3557" t="n">
        <v>0</v>
      </c>
      <c r="N3557" t="n">
        <v>0</v>
      </c>
      <c r="T3557" t="s">
        <v>405</v>
      </c>
    </row>
    <row r="3558" spans="1:20">
      <c r="A3558" s="1" t="n">
        <v>41698</v>
      </c>
      <c r="B3558" t="s">
        <v>400</v>
      </c>
      <c r="C3558" t="n">
        <v>4</v>
      </c>
      <c r="D3558" t="n">
        <v>251</v>
      </c>
      <c r="E3558" t="s">
        <v>409</v>
      </c>
      <c r="F3558" t="n">
        <v>3201</v>
      </c>
      <c r="G3558" t="s">
        <v>250</v>
      </c>
      <c r="H3558" t="s">
        <v>251</v>
      </c>
      <c r="I3558" t="n">
        <v>5</v>
      </c>
      <c r="J3558" t="n">
        <v>320</v>
      </c>
      <c r="K3558" t="s">
        <v>412</v>
      </c>
      <c r="L3558" t="n">
        <v>10</v>
      </c>
      <c r="M3558" t="n">
        <v>0</v>
      </c>
      <c r="N3558" t="n">
        <v>0</v>
      </c>
      <c r="T3558" t="s">
        <v>405</v>
      </c>
    </row>
    <row r="3559" spans="1:20">
      <c r="A3559" s="1" t="n">
        <v>41698</v>
      </c>
      <c r="B3559" t="s">
        <v>406</v>
      </c>
      <c r="C3559" t="n">
        <v>1</v>
      </c>
      <c r="D3559" t="n">
        <v>931</v>
      </c>
      <c r="E3559" t="s">
        <v>407</v>
      </c>
      <c r="F3559" t="n">
        <v>3201</v>
      </c>
      <c r="G3559" t="s">
        <v>250</v>
      </c>
      <c r="H3559" t="s">
        <v>251</v>
      </c>
      <c r="I3559" t="n">
        <v>5</v>
      </c>
      <c r="J3559" t="n">
        <v>940</v>
      </c>
      <c r="K3559" t="s">
        <v>257</v>
      </c>
      <c r="L3559" t="n">
        <v>65</v>
      </c>
      <c r="M3559" t="n">
        <v>0</v>
      </c>
      <c r="N3559" t="n">
        <v>0</v>
      </c>
      <c r="T3559" t="s">
        <v>405</v>
      </c>
    </row>
    <row r="3560" spans="1:20">
      <c r="A3560" s="1" t="n">
        <v>41698</v>
      </c>
      <c r="B3560" t="s">
        <v>348</v>
      </c>
      <c r="C3560" t="n">
        <v>1</v>
      </c>
      <c r="D3560" t="n">
        <v>216</v>
      </c>
      <c r="E3560" t="s">
        <v>416</v>
      </c>
      <c r="F3560" t="n">
        <v>3201</v>
      </c>
      <c r="G3560" t="s">
        <v>250</v>
      </c>
      <c r="H3560" t="s">
        <v>251</v>
      </c>
      <c r="I3560" t="n">
        <v>5</v>
      </c>
      <c r="J3560" t="n">
        <v>515</v>
      </c>
      <c r="K3560" t="s">
        <v>361</v>
      </c>
      <c r="L3560" t="n">
        <v>286</v>
      </c>
      <c r="M3560" t="n">
        <v>0</v>
      </c>
      <c r="N3560" t="n">
        <v>0</v>
      </c>
      <c r="T3560" t="s">
        <v>405</v>
      </c>
    </row>
    <row r="3561" spans="1:20">
      <c r="A3561" s="1" t="n">
        <v>41698</v>
      </c>
      <c r="B3561" t="s">
        <v>436</v>
      </c>
      <c r="C3561" t="n">
        <v>1</v>
      </c>
      <c r="D3561" t="n">
        <v>931</v>
      </c>
      <c r="E3561" t="s">
        <v>407</v>
      </c>
      <c r="F3561" t="n">
        <v>3201</v>
      </c>
      <c r="G3561" t="s">
        <v>250</v>
      </c>
      <c r="H3561" t="s">
        <v>251</v>
      </c>
      <c r="I3561" t="n">
        <v>5</v>
      </c>
      <c r="J3561" t="n">
        <v>940</v>
      </c>
      <c r="K3561" t="s">
        <v>257</v>
      </c>
      <c r="L3561" t="n">
        <v>66</v>
      </c>
      <c r="M3561" t="n">
        <v>0</v>
      </c>
      <c r="N3561" t="n">
        <v>0</v>
      </c>
      <c r="T3561" t="s">
        <v>405</v>
      </c>
    </row>
    <row r="3562" spans="1:20">
      <c r="A3562" s="1" t="n">
        <v>41729</v>
      </c>
      <c r="B3562" t="s">
        <v>432</v>
      </c>
      <c r="C3562" t="n">
        <v>1</v>
      </c>
      <c r="D3562" t="n">
        <v>25</v>
      </c>
      <c r="E3562" t="s">
        <v>143</v>
      </c>
      <c r="F3562" t="n">
        <v>3201</v>
      </c>
      <c r="G3562" t="s">
        <v>250</v>
      </c>
      <c r="H3562" t="s">
        <v>251</v>
      </c>
      <c r="I3562" t="n">
        <v>5</v>
      </c>
      <c r="J3562" t="n">
        <v>150</v>
      </c>
      <c r="K3562" t="s">
        <v>291</v>
      </c>
      <c r="L3562" t="n">
        <v>968</v>
      </c>
      <c r="M3562" t="n">
        <v>0.18</v>
      </c>
      <c r="N3562" t="n">
        <v>23.8</v>
      </c>
      <c r="O3562" t="s">
        <v>433</v>
      </c>
      <c r="P3562" t="n">
        <v>363</v>
      </c>
      <c r="Q3562" t="s">
        <v>411</v>
      </c>
      <c r="R3562" t="s">
        <v>255</v>
      </c>
      <c r="S3562" t="s">
        <v>251</v>
      </c>
      <c r="T3562" t="n">
        <v>5</v>
      </c>
    </row>
    <row r="3563" spans="1:20">
      <c r="A3563" s="1" t="n">
        <v>41729</v>
      </c>
      <c r="B3563" t="s">
        <v>432</v>
      </c>
      <c r="C3563" t="n">
        <v>2</v>
      </c>
      <c r="D3563" t="n">
        <v>25</v>
      </c>
      <c r="E3563" t="s">
        <v>143</v>
      </c>
      <c r="F3563" t="n">
        <v>3201</v>
      </c>
      <c r="G3563" t="s">
        <v>250</v>
      </c>
      <c r="H3563" t="s">
        <v>251</v>
      </c>
      <c r="I3563" t="n">
        <v>5</v>
      </c>
      <c r="J3563" t="n">
        <v>260</v>
      </c>
      <c r="K3563" t="s">
        <v>272</v>
      </c>
      <c r="L3563" t="n">
        <v>294</v>
      </c>
      <c r="M3563" t="n">
        <v>0.44</v>
      </c>
      <c r="N3563" t="n">
        <v>37.8</v>
      </c>
      <c r="O3563" t="s">
        <v>433</v>
      </c>
      <c r="P3563" t="n">
        <v>363</v>
      </c>
      <c r="Q3563" t="s">
        <v>411</v>
      </c>
      <c r="R3563" t="s">
        <v>255</v>
      </c>
      <c r="S3563" t="s">
        <v>251</v>
      </c>
      <c r="T3563" t="n">
        <v>5</v>
      </c>
    </row>
    <row r="3564" spans="1:20">
      <c r="A3564" s="1" t="n">
        <v>41729</v>
      </c>
      <c r="B3564" t="s">
        <v>345</v>
      </c>
      <c r="C3564" t="n">
        <v>20</v>
      </c>
      <c r="D3564" t="n">
        <v>25</v>
      </c>
      <c r="E3564" t="s">
        <v>143</v>
      </c>
      <c r="F3564" t="n">
        <v>3201</v>
      </c>
      <c r="G3564" t="s">
        <v>250</v>
      </c>
      <c r="H3564" t="s">
        <v>251</v>
      </c>
      <c r="I3564" t="n">
        <v>5</v>
      </c>
      <c r="J3564" t="n">
        <v>388</v>
      </c>
      <c r="K3564" t="s">
        <v>346</v>
      </c>
      <c r="L3564" t="n">
        <v>549</v>
      </c>
      <c r="M3564" t="n">
        <v>0.18</v>
      </c>
      <c r="N3564" t="n">
        <v>36.1</v>
      </c>
      <c r="O3564" t="s">
        <v>345</v>
      </c>
      <c r="P3564" t="n">
        <v>121</v>
      </c>
      <c r="Q3564" t="s">
        <v>251</v>
      </c>
      <c r="R3564" t="s">
        <v>255</v>
      </c>
      <c r="S3564" t="s">
        <v>251</v>
      </c>
      <c r="T3564" t="n">
        <v>5</v>
      </c>
    </row>
    <row r="3565" spans="1:20">
      <c r="A3565" s="1" t="n">
        <v>41729</v>
      </c>
      <c r="B3565" t="s">
        <v>345</v>
      </c>
      <c r="C3565" t="n">
        <v>21</v>
      </c>
      <c r="D3565" t="n">
        <v>25</v>
      </c>
      <c r="E3565" t="s">
        <v>143</v>
      </c>
      <c r="F3565" t="n">
        <v>3201</v>
      </c>
      <c r="G3565" t="s">
        <v>250</v>
      </c>
      <c r="H3565" t="s">
        <v>251</v>
      </c>
      <c r="I3565" t="n">
        <v>5</v>
      </c>
      <c r="J3565" t="n">
        <v>458</v>
      </c>
      <c r="K3565" t="s">
        <v>252</v>
      </c>
      <c r="L3565" t="n">
        <v>649</v>
      </c>
      <c r="M3565" t="n">
        <v>0.11</v>
      </c>
      <c r="N3565" t="n">
        <v>33.6</v>
      </c>
      <c r="O3565" t="s">
        <v>345</v>
      </c>
      <c r="P3565" t="n">
        <v>121</v>
      </c>
      <c r="Q3565" t="s">
        <v>251</v>
      </c>
      <c r="R3565" t="s">
        <v>255</v>
      </c>
      <c r="S3565" t="s">
        <v>251</v>
      </c>
      <c r="T3565" t="n">
        <v>5</v>
      </c>
    </row>
    <row r="3566" spans="1:20">
      <c r="A3566" s="1" t="n">
        <v>41729</v>
      </c>
      <c r="B3566" t="s">
        <v>345</v>
      </c>
      <c r="C3566" t="n">
        <v>22</v>
      </c>
      <c r="D3566" t="n">
        <v>25</v>
      </c>
      <c r="E3566" t="s">
        <v>143</v>
      </c>
      <c r="F3566" t="n">
        <v>3201</v>
      </c>
      <c r="G3566" t="s">
        <v>250</v>
      </c>
      <c r="H3566" t="s">
        <v>251</v>
      </c>
      <c r="I3566" t="n">
        <v>5</v>
      </c>
      <c r="J3566" t="n">
        <v>458</v>
      </c>
      <c r="K3566" t="s">
        <v>252</v>
      </c>
      <c r="L3566" t="n">
        <v>648</v>
      </c>
      <c r="M3566" t="n">
        <v>0.11</v>
      </c>
      <c r="N3566" t="n">
        <v>33.2</v>
      </c>
      <c r="O3566" t="s">
        <v>345</v>
      </c>
      <c r="P3566" t="n">
        <v>121</v>
      </c>
      <c r="Q3566" t="s">
        <v>251</v>
      </c>
      <c r="R3566" t="s">
        <v>255</v>
      </c>
      <c r="S3566" t="s">
        <v>251</v>
      </c>
      <c r="T3566" t="n">
        <v>5</v>
      </c>
    </row>
    <row r="3567" spans="1:20">
      <c r="A3567" s="1" t="n">
        <v>41729</v>
      </c>
      <c r="B3567" t="s">
        <v>345</v>
      </c>
      <c r="C3567" t="n">
        <v>69</v>
      </c>
      <c r="D3567" t="n">
        <v>139</v>
      </c>
      <c r="E3567" t="s">
        <v>423</v>
      </c>
      <c r="F3567" t="n">
        <v>3201</v>
      </c>
      <c r="G3567" t="s">
        <v>250</v>
      </c>
      <c r="H3567" t="s">
        <v>251</v>
      </c>
      <c r="I3567" t="n">
        <v>5</v>
      </c>
      <c r="J3567" t="n">
        <v>795</v>
      </c>
      <c r="K3567" t="s">
        <v>262</v>
      </c>
      <c r="L3567" t="n">
        <v>8</v>
      </c>
      <c r="M3567" t="n">
        <v>0</v>
      </c>
      <c r="N3567" t="n">
        <v>0</v>
      </c>
      <c r="O3567" t="s">
        <v>345</v>
      </c>
      <c r="P3567" t="n">
        <v>2930</v>
      </c>
      <c r="Q3567" t="s">
        <v>424</v>
      </c>
      <c r="R3567" t="s">
        <v>255</v>
      </c>
      <c r="S3567" t="s">
        <v>251</v>
      </c>
      <c r="T3567" t="n">
        <v>5</v>
      </c>
    </row>
    <row r="3568" spans="1:20">
      <c r="A3568" s="1" t="n">
        <v>41729</v>
      </c>
      <c r="B3568" t="s">
        <v>400</v>
      </c>
      <c r="C3568" t="n">
        <v>1</v>
      </c>
      <c r="D3568" t="n">
        <v>251</v>
      </c>
      <c r="E3568" t="s">
        <v>409</v>
      </c>
      <c r="F3568" t="n">
        <v>3202</v>
      </c>
      <c r="G3568" t="s">
        <v>297</v>
      </c>
      <c r="H3568" t="s">
        <v>251</v>
      </c>
      <c r="I3568" t="n">
        <v>5</v>
      </c>
      <c r="J3568" t="n">
        <v>320</v>
      </c>
      <c r="K3568" t="s">
        <v>412</v>
      </c>
      <c r="L3568" t="n">
        <v>18</v>
      </c>
      <c r="M3568" t="n">
        <v>0</v>
      </c>
      <c r="N3568" t="n">
        <v>0</v>
      </c>
      <c r="T3568" t="s">
        <v>405</v>
      </c>
    </row>
    <row r="3569" spans="1:20">
      <c r="A3569" s="1" t="n">
        <v>41729</v>
      </c>
      <c r="B3569" t="s">
        <v>400</v>
      </c>
      <c r="C3569" t="n">
        <v>2</v>
      </c>
      <c r="D3569" t="n">
        <v>251</v>
      </c>
      <c r="E3569" t="s">
        <v>409</v>
      </c>
      <c r="F3569" t="n">
        <v>3203</v>
      </c>
      <c r="G3569" t="s">
        <v>366</v>
      </c>
      <c r="H3569" t="s">
        <v>251</v>
      </c>
      <c r="I3569" t="n">
        <v>5</v>
      </c>
      <c r="J3569" t="n">
        <v>320</v>
      </c>
      <c r="K3569" t="s">
        <v>412</v>
      </c>
      <c r="L3569" t="n">
        <v>14</v>
      </c>
      <c r="M3569" t="n">
        <v>0</v>
      </c>
      <c r="N3569" t="n">
        <v>0</v>
      </c>
      <c r="T3569" t="s">
        <v>405</v>
      </c>
    </row>
    <row r="3570" spans="1:20">
      <c r="A3570" s="1" t="n">
        <v>41729</v>
      </c>
      <c r="B3570" t="s">
        <v>400</v>
      </c>
      <c r="C3570" t="n">
        <v>3</v>
      </c>
      <c r="D3570" t="n">
        <v>251</v>
      </c>
      <c r="E3570" t="s">
        <v>409</v>
      </c>
      <c r="F3570" t="n">
        <v>3204</v>
      </c>
      <c r="G3570" t="s">
        <v>367</v>
      </c>
      <c r="H3570" t="s">
        <v>251</v>
      </c>
      <c r="I3570" t="n">
        <v>5</v>
      </c>
      <c r="J3570" t="n">
        <v>320</v>
      </c>
      <c r="K3570" t="s">
        <v>412</v>
      </c>
      <c r="L3570" t="n">
        <v>12</v>
      </c>
      <c r="M3570" t="n">
        <v>0</v>
      </c>
      <c r="N3570" t="n">
        <v>0</v>
      </c>
      <c r="T3570" t="s">
        <v>405</v>
      </c>
    </row>
    <row r="3571" spans="1:20">
      <c r="A3571" s="1" t="n">
        <v>41759</v>
      </c>
      <c r="B3571" t="s">
        <v>432</v>
      </c>
      <c r="C3571" t="n">
        <v>1</v>
      </c>
      <c r="D3571" t="n">
        <v>25</v>
      </c>
      <c r="E3571" t="s">
        <v>143</v>
      </c>
      <c r="F3571" t="n">
        <v>3201</v>
      </c>
      <c r="G3571" t="s">
        <v>250</v>
      </c>
      <c r="H3571" t="s">
        <v>251</v>
      </c>
      <c r="I3571" t="n">
        <v>5</v>
      </c>
      <c r="J3571" t="n">
        <v>150</v>
      </c>
      <c r="K3571" t="s">
        <v>291</v>
      </c>
      <c r="L3571" t="n">
        <v>1041</v>
      </c>
      <c r="M3571" t="n">
        <v>0.18</v>
      </c>
      <c r="N3571" t="n">
        <v>24.1</v>
      </c>
      <c r="O3571" t="s">
        <v>433</v>
      </c>
      <c r="P3571" t="n">
        <v>363</v>
      </c>
      <c r="Q3571" t="s">
        <v>411</v>
      </c>
      <c r="R3571" t="s">
        <v>255</v>
      </c>
      <c r="S3571" t="s">
        <v>251</v>
      </c>
      <c r="T3571" t="n">
        <v>5</v>
      </c>
    </row>
    <row r="3572" spans="1:20">
      <c r="A3572" s="1" t="n">
        <v>41759</v>
      </c>
      <c r="B3572" t="s">
        <v>345</v>
      </c>
      <c r="C3572" t="n">
        <v>5</v>
      </c>
      <c r="D3572" t="n">
        <v>25</v>
      </c>
      <c r="E3572" t="s">
        <v>143</v>
      </c>
      <c r="F3572" t="n">
        <v>3201</v>
      </c>
      <c r="G3572" t="s">
        <v>250</v>
      </c>
      <c r="H3572" t="s">
        <v>251</v>
      </c>
      <c r="I3572" t="n">
        <v>5</v>
      </c>
      <c r="J3572" t="n">
        <v>458</v>
      </c>
      <c r="K3572" t="s">
        <v>252</v>
      </c>
      <c r="L3572" t="n">
        <v>114</v>
      </c>
      <c r="M3572" t="n">
        <v>0.05</v>
      </c>
      <c r="N3572" t="n">
        <v>37.6</v>
      </c>
      <c r="O3572" t="s">
        <v>345</v>
      </c>
      <c r="P3572" t="n">
        <v>121</v>
      </c>
      <c r="Q3572" t="s">
        <v>251</v>
      </c>
      <c r="R3572" t="s">
        <v>255</v>
      </c>
      <c r="S3572" t="s">
        <v>251</v>
      </c>
      <c r="T3572" t="n">
        <v>5</v>
      </c>
    </row>
    <row r="3573" spans="1:20">
      <c r="A3573" s="1" t="n">
        <v>41759</v>
      </c>
      <c r="B3573" t="s">
        <v>345</v>
      </c>
      <c r="C3573" t="n">
        <v>6</v>
      </c>
      <c r="D3573" t="n">
        <v>25</v>
      </c>
      <c r="E3573" t="s">
        <v>143</v>
      </c>
      <c r="F3573" t="n">
        <v>3201</v>
      </c>
      <c r="G3573" t="s">
        <v>250</v>
      </c>
      <c r="H3573" t="s">
        <v>251</v>
      </c>
      <c r="I3573" t="n">
        <v>5</v>
      </c>
      <c r="J3573" t="n">
        <v>458</v>
      </c>
      <c r="K3573" t="s">
        <v>252</v>
      </c>
      <c r="L3573" t="n">
        <v>129</v>
      </c>
      <c r="M3573" t="n">
        <v>0.1</v>
      </c>
      <c r="N3573" t="n">
        <v>31.7</v>
      </c>
      <c r="O3573" t="s">
        <v>345</v>
      </c>
      <c r="P3573" t="n">
        <v>121</v>
      </c>
      <c r="Q3573" t="s">
        <v>251</v>
      </c>
      <c r="R3573" t="s">
        <v>255</v>
      </c>
      <c r="S3573" t="s">
        <v>251</v>
      </c>
      <c r="T3573" t="n">
        <v>5</v>
      </c>
    </row>
    <row r="3574" spans="1:20">
      <c r="A3574" s="1" t="n">
        <v>41759</v>
      </c>
      <c r="B3574" t="s">
        <v>345</v>
      </c>
      <c r="C3574" t="n">
        <v>7</v>
      </c>
      <c r="D3574" t="n">
        <v>25</v>
      </c>
      <c r="E3574" t="s">
        <v>143</v>
      </c>
      <c r="F3574" t="n">
        <v>3201</v>
      </c>
      <c r="G3574" t="s">
        <v>250</v>
      </c>
      <c r="H3574" t="s">
        <v>251</v>
      </c>
      <c r="I3574" t="n">
        <v>5</v>
      </c>
      <c r="J3574" t="n">
        <v>875</v>
      </c>
      <c r="K3574" t="s">
        <v>327</v>
      </c>
      <c r="L3574" t="n">
        <v>178</v>
      </c>
      <c r="M3574" t="n">
        <v>0.04</v>
      </c>
      <c r="N3574" t="n">
        <v>41.3</v>
      </c>
      <c r="O3574" t="s">
        <v>345</v>
      </c>
      <c r="P3574" t="n">
        <v>121</v>
      </c>
      <c r="Q3574" t="s">
        <v>251</v>
      </c>
      <c r="R3574" t="s">
        <v>255</v>
      </c>
      <c r="S3574" t="s">
        <v>251</v>
      </c>
      <c r="T3574" t="n">
        <v>5</v>
      </c>
    </row>
    <row r="3575" spans="1:20">
      <c r="A3575" s="1" t="n">
        <v>41759</v>
      </c>
      <c r="B3575" t="s">
        <v>345</v>
      </c>
      <c r="C3575" t="n">
        <v>8</v>
      </c>
      <c r="D3575" t="n">
        <v>25</v>
      </c>
      <c r="E3575" t="s">
        <v>143</v>
      </c>
      <c r="F3575" t="n">
        <v>3201</v>
      </c>
      <c r="G3575" t="s">
        <v>250</v>
      </c>
      <c r="H3575" t="s">
        <v>251</v>
      </c>
      <c r="I3575" t="n">
        <v>5</v>
      </c>
      <c r="J3575" t="n">
        <v>875</v>
      </c>
      <c r="K3575" t="s">
        <v>327</v>
      </c>
      <c r="L3575" t="n">
        <v>210</v>
      </c>
      <c r="M3575" t="n">
        <v>0.06</v>
      </c>
      <c r="N3575" t="n">
        <v>38.1</v>
      </c>
      <c r="O3575" t="s">
        <v>345</v>
      </c>
      <c r="P3575" t="n">
        <v>121</v>
      </c>
      <c r="Q3575" t="s">
        <v>251</v>
      </c>
      <c r="R3575" t="s">
        <v>255</v>
      </c>
      <c r="S3575" t="s">
        <v>251</v>
      </c>
      <c r="T3575" t="n">
        <v>5</v>
      </c>
    </row>
    <row r="3576" spans="1:20">
      <c r="A3576" s="1" t="n">
        <v>41759</v>
      </c>
      <c r="B3576" t="s">
        <v>345</v>
      </c>
      <c r="C3576" t="n">
        <v>10</v>
      </c>
      <c r="D3576" t="n">
        <v>25</v>
      </c>
      <c r="E3576" t="s">
        <v>143</v>
      </c>
      <c r="F3576" t="n">
        <v>3201</v>
      </c>
      <c r="G3576" t="s">
        <v>250</v>
      </c>
      <c r="H3576" t="s">
        <v>251</v>
      </c>
      <c r="I3576" t="n">
        <v>5</v>
      </c>
      <c r="J3576" t="n">
        <v>945</v>
      </c>
      <c r="K3576" t="s">
        <v>304</v>
      </c>
      <c r="L3576" t="n">
        <v>297</v>
      </c>
      <c r="M3576" t="n">
        <v>0.08</v>
      </c>
      <c r="N3576" t="n">
        <v>34.4</v>
      </c>
      <c r="O3576" t="s">
        <v>345</v>
      </c>
      <c r="P3576" t="n">
        <v>121</v>
      </c>
      <c r="Q3576" t="s">
        <v>251</v>
      </c>
      <c r="R3576" t="s">
        <v>255</v>
      </c>
      <c r="S3576" t="s">
        <v>251</v>
      </c>
      <c r="T3576" t="n">
        <v>5</v>
      </c>
    </row>
    <row r="3577" spans="1:20">
      <c r="A3577" s="1" t="n">
        <v>41759</v>
      </c>
      <c r="B3577" t="s">
        <v>345</v>
      </c>
      <c r="C3577" t="n">
        <v>23</v>
      </c>
      <c r="D3577" t="n">
        <v>25</v>
      </c>
      <c r="E3577" t="s">
        <v>143</v>
      </c>
      <c r="F3577" t="n">
        <v>3201</v>
      </c>
      <c r="G3577" t="s">
        <v>250</v>
      </c>
      <c r="H3577" t="s">
        <v>251</v>
      </c>
      <c r="I3577" t="n">
        <v>5</v>
      </c>
      <c r="J3577" t="n">
        <v>875</v>
      </c>
      <c r="K3577" t="s">
        <v>327</v>
      </c>
      <c r="L3577" t="n">
        <v>415</v>
      </c>
      <c r="M3577" t="n">
        <v>0.04</v>
      </c>
      <c r="N3577" t="n">
        <v>41.4</v>
      </c>
      <c r="O3577" t="s">
        <v>345</v>
      </c>
      <c r="P3577" t="n">
        <v>121</v>
      </c>
      <c r="Q3577" t="s">
        <v>251</v>
      </c>
      <c r="R3577" t="s">
        <v>255</v>
      </c>
      <c r="S3577" t="s">
        <v>251</v>
      </c>
      <c r="T3577" t="n">
        <v>5</v>
      </c>
    </row>
    <row r="3578" spans="1:20">
      <c r="A3578" s="1" t="n">
        <v>41759</v>
      </c>
      <c r="B3578" t="s">
        <v>345</v>
      </c>
      <c r="C3578" t="n">
        <v>27</v>
      </c>
      <c r="D3578" t="n">
        <v>25</v>
      </c>
      <c r="E3578" t="s">
        <v>143</v>
      </c>
      <c r="F3578" t="n">
        <v>3201</v>
      </c>
      <c r="G3578" t="s">
        <v>250</v>
      </c>
      <c r="H3578" t="s">
        <v>251</v>
      </c>
      <c r="I3578" t="n">
        <v>5</v>
      </c>
      <c r="J3578" t="n">
        <v>388</v>
      </c>
      <c r="K3578" t="s">
        <v>346</v>
      </c>
      <c r="L3578" t="n">
        <v>491</v>
      </c>
      <c r="M3578" t="n">
        <v>0.28</v>
      </c>
      <c r="N3578" t="n">
        <v>24.4</v>
      </c>
      <c r="O3578" t="s">
        <v>345</v>
      </c>
      <c r="P3578" t="n">
        <v>121</v>
      </c>
      <c r="Q3578" t="s">
        <v>251</v>
      </c>
      <c r="R3578" t="s">
        <v>255</v>
      </c>
      <c r="S3578" t="s">
        <v>251</v>
      </c>
      <c r="T3578" t="n">
        <v>5</v>
      </c>
    </row>
    <row r="3579" spans="1:20">
      <c r="A3579" s="1" t="n">
        <v>41759</v>
      </c>
      <c r="B3579" t="s">
        <v>345</v>
      </c>
      <c r="C3579" t="n">
        <v>56</v>
      </c>
      <c r="D3579" t="n">
        <v>215</v>
      </c>
      <c r="E3579" t="s">
        <v>408</v>
      </c>
      <c r="F3579" t="n">
        <v>3201</v>
      </c>
      <c r="G3579" t="s">
        <v>250</v>
      </c>
      <c r="H3579" t="s">
        <v>251</v>
      </c>
      <c r="I3579" t="n">
        <v>5</v>
      </c>
      <c r="J3579" t="n">
        <v>260</v>
      </c>
      <c r="K3579" t="s">
        <v>272</v>
      </c>
      <c r="L3579" t="n">
        <v>20</v>
      </c>
      <c r="M3579" t="n">
        <v>0</v>
      </c>
      <c r="N3579" t="n">
        <v>0</v>
      </c>
      <c r="T3579" t="s">
        <v>405</v>
      </c>
    </row>
    <row r="3580" spans="1:20">
      <c r="A3580" s="1" t="n">
        <v>41759</v>
      </c>
      <c r="B3580" t="s">
        <v>345</v>
      </c>
      <c r="C3580" t="n">
        <v>59</v>
      </c>
      <c r="D3580" t="n">
        <v>465</v>
      </c>
      <c r="E3580" t="s">
        <v>428</v>
      </c>
      <c r="F3580" t="n">
        <v>3201</v>
      </c>
      <c r="G3580" t="s">
        <v>250</v>
      </c>
      <c r="H3580" t="s">
        <v>251</v>
      </c>
      <c r="I3580" t="n">
        <v>5</v>
      </c>
      <c r="J3580" t="n">
        <v>795</v>
      </c>
      <c r="K3580" t="s">
        <v>262</v>
      </c>
      <c r="L3580" t="n">
        <v>59</v>
      </c>
      <c r="M3580" t="n">
        <v>0</v>
      </c>
      <c r="N3580" t="n">
        <v>0</v>
      </c>
      <c r="T3580" t="s">
        <v>405</v>
      </c>
    </row>
    <row r="3581" spans="1:20">
      <c r="A3581" s="1" t="n">
        <v>41759</v>
      </c>
      <c r="B3581" t="s">
        <v>345</v>
      </c>
      <c r="C3581" t="n">
        <v>62</v>
      </c>
      <c r="D3581" t="n">
        <v>138</v>
      </c>
      <c r="E3581" t="s">
        <v>402</v>
      </c>
      <c r="F3581" t="n">
        <v>3201</v>
      </c>
      <c r="G3581" t="s">
        <v>250</v>
      </c>
      <c r="H3581" t="s">
        <v>251</v>
      </c>
      <c r="I3581" t="n">
        <v>5</v>
      </c>
      <c r="J3581" t="n">
        <v>260</v>
      </c>
      <c r="K3581" t="s">
        <v>272</v>
      </c>
      <c r="L3581" t="n">
        <v>50</v>
      </c>
      <c r="M3581" t="n">
        <v>0</v>
      </c>
      <c r="N3581" t="n">
        <v>0</v>
      </c>
      <c r="O3581" t="s">
        <v>345</v>
      </c>
      <c r="P3581" t="n">
        <v>2930</v>
      </c>
      <c r="Q3581" t="s">
        <v>424</v>
      </c>
      <c r="R3581" t="s">
        <v>255</v>
      </c>
      <c r="S3581" t="s">
        <v>251</v>
      </c>
      <c r="T3581" t="n">
        <v>5</v>
      </c>
    </row>
    <row r="3582" spans="1:20">
      <c r="A3582" s="1" t="n">
        <v>41759</v>
      </c>
      <c r="B3582" t="s">
        <v>345</v>
      </c>
      <c r="C3582" t="n">
        <v>70</v>
      </c>
      <c r="D3582" t="n">
        <v>465</v>
      </c>
      <c r="E3582" t="s">
        <v>428</v>
      </c>
      <c r="F3582" t="n">
        <v>3201</v>
      </c>
      <c r="G3582" t="s">
        <v>250</v>
      </c>
      <c r="H3582" t="s">
        <v>251</v>
      </c>
      <c r="I3582" t="n">
        <v>5</v>
      </c>
      <c r="J3582" t="n">
        <v>795</v>
      </c>
      <c r="K3582" t="s">
        <v>262</v>
      </c>
      <c r="L3582" t="n">
        <v>27</v>
      </c>
      <c r="M3582" t="n">
        <v>0</v>
      </c>
      <c r="N3582" t="n">
        <v>0</v>
      </c>
      <c r="T3582" t="s">
        <v>405</v>
      </c>
    </row>
    <row r="3583" spans="1:20">
      <c r="A3583" s="1" t="n">
        <v>41759</v>
      </c>
      <c r="B3583" t="s">
        <v>400</v>
      </c>
      <c r="C3583" t="n">
        <v>1</v>
      </c>
      <c r="D3583" t="n">
        <v>251</v>
      </c>
      <c r="E3583" t="s">
        <v>409</v>
      </c>
      <c r="F3583" t="n">
        <v>3202</v>
      </c>
      <c r="G3583" t="s">
        <v>297</v>
      </c>
      <c r="H3583" t="s">
        <v>251</v>
      </c>
      <c r="I3583" t="n">
        <v>5</v>
      </c>
      <c r="J3583" t="n">
        <v>320</v>
      </c>
      <c r="K3583" t="s">
        <v>412</v>
      </c>
      <c r="L3583" t="n">
        <v>21</v>
      </c>
      <c r="M3583" t="n">
        <v>0</v>
      </c>
      <c r="N3583" t="n">
        <v>0</v>
      </c>
      <c r="T3583" t="s">
        <v>405</v>
      </c>
    </row>
    <row r="3584" spans="1:20">
      <c r="A3584" s="1" t="n">
        <v>41759</v>
      </c>
      <c r="B3584" t="s">
        <v>400</v>
      </c>
      <c r="C3584" t="n">
        <v>2</v>
      </c>
      <c r="D3584" t="n">
        <v>251</v>
      </c>
      <c r="E3584" t="s">
        <v>409</v>
      </c>
      <c r="F3584" t="n">
        <v>3203</v>
      </c>
      <c r="G3584" t="s">
        <v>366</v>
      </c>
      <c r="H3584" t="s">
        <v>251</v>
      </c>
      <c r="I3584" t="n">
        <v>5</v>
      </c>
      <c r="J3584" t="n">
        <v>320</v>
      </c>
      <c r="K3584" t="s">
        <v>412</v>
      </c>
      <c r="L3584" t="n">
        <v>29</v>
      </c>
      <c r="M3584" t="n">
        <v>0</v>
      </c>
      <c r="N3584" t="n">
        <v>0</v>
      </c>
      <c r="T3584" t="s">
        <v>405</v>
      </c>
    </row>
    <row r="3585" spans="1:20">
      <c r="A3585" s="1" t="n">
        <v>41759</v>
      </c>
      <c r="B3585" t="s">
        <v>400</v>
      </c>
      <c r="C3585" t="n">
        <v>3</v>
      </c>
      <c r="D3585" t="n">
        <v>251</v>
      </c>
      <c r="E3585" t="s">
        <v>409</v>
      </c>
      <c r="F3585" t="n">
        <v>3204</v>
      </c>
      <c r="G3585" t="s">
        <v>367</v>
      </c>
      <c r="H3585" t="s">
        <v>251</v>
      </c>
      <c r="I3585" t="n">
        <v>5</v>
      </c>
      <c r="J3585" t="n">
        <v>320</v>
      </c>
      <c r="K3585" t="s">
        <v>412</v>
      </c>
      <c r="L3585" t="n">
        <v>13</v>
      </c>
      <c r="M3585" t="n">
        <v>0</v>
      </c>
      <c r="N3585" t="n">
        <v>0</v>
      </c>
      <c r="T3585" t="s">
        <v>405</v>
      </c>
    </row>
    <row r="3586" spans="1:20">
      <c r="A3586" s="1" t="n">
        <v>41759</v>
      </c>
      <c r="B3586" t="s">
        <v>406</v>
      </c>
      <c r="C3586" t="n">
        <v>1</v>
      </c>
      <c r="D3586" t="n">
        <v>931</v>
      </c>
      <c r="E3586" t="s">
        <v>407</v>
      </c>
      <c r="F3586" t="n">
        <v>3201</v>
      </c>
      <c r="G3586" t="s">
        <v>250</v>
      </c>
      <c r="H3586" t="s">
        <v>251</v>
      </c>
      <c r="I3586" t="n">
        <v>5</v>
      </c>
      <c r="J3586" t="n">
        <v>940</v>
      </c>
      <c r="K3586" t="s">
        <v>257</v>
      </c>
      <c r="L3586" t="n">
        <v>66</v>
      </c>
      <c r="M3586" t="n">
        <v>0</v>
      </c>
      <c r="N3586" t="n">
        <v>0</v>
      </c>
      <c r="T3586" t="s">
        <v>405</v>
      </c>
    </row>
    <row r="3587" spans="1:20">
      <c r="A3587" s="1" t="n">
        <v>41759</v>
      </c>
      <c r="B3587" t="s">
        <v>348</v>
      </c>
      <c r="C3587" t="n">
        <v>1</v>
      </c>
      <c r="D3587" t="n">
        <v>216</v>
      </c>
      <c r="E3587" t="s">
        <v>416</v>
      </c>
      <c r="F3587" t="n">
        <v>3201</v>
      </c>
      <c r="G3587" t="s">
        <v>250</v>
      </c>
      <c r="H3587" t="s">
        <v>251</v>
      </c>
      <c r="I3587" t="n">
        <v>5</v>
      </c>
      <c r="J3587" t="n">
        <v>795</v>
      </c>
      <c r="K3587" t="s">
        <v>262</v>
      </c>
      <c r="L3587" t="n">
        <v>229</v>
      </c>
      <c r="M3587" t="n">
        <v>0</v>
      </c>
      <c r="N3587" t="n">
        <v>0</v>
      </c>
      <c r="T3587" t="s">
        <v>405</v>
      </c>
    </row>
    <row r="3588" spans="1:20">
      <c r="A3588" s="1" t="n">
        <v>41759</v>
      </c>
      <c r="B3588" t="s">
        <v>348</v>
      </c>
      <c r="C3588" t="n">
        <v>2</v>
      </c>
      <c r="D3588" t="n">
        <v>216</v>
      </c>
      <c r="E3588" t="s">
        <v>416</v>
      </c>
      <c r="F3588" t="n">
        <v>3201</v>
      </c>
      <c r="G3588" t="s">
        <v>250</v>
      </c>
      <c r="H3588" t="s">
        <v>251</v>
      </c>
      <c r="I3588" t="n">
        <v>5</v>
      </c>
      <c r="J3588" t="n">
        <v>515</v>
      </c>
      <c r="K3588" t="s">
        <v>361</v>
      </c>
      <c r="L3588" t="n">
        <v>314</v>
      </c>
      <c r="M3588" t="n">
        <v>0</v>
      </c>
      <c r="N3588" t="n">
        <v>0</v>
      </c>
      <c r="T3588" t="s">
        <v>405</v>
      </c>
    </row>
    <row r="3589" spans="1:20">
      <c r="A3589" s="1" t="n">
        <v>41790</v>
      </c>
      <c r="B3589" t="s">
        <v>345</v>
      </c>
      <c r="C3589" t="n">
        <v>5</v>
      </c>
      <c r="D3589" t="n">
        <v>25</v>
      </c>
      <c r="E3589" t="s">
        <v>143</v>
      </c>
      <c r="F3589" t="n">
        <v>3201</v>
      </c>
      <c r="G3589" t="s">
        <v>250</v>
      </c>
      <c r="H3589" t="s">
        <v>251</v>
      </c>
      <c r="I3589" t="n">
        <v>5</v>
      </c>
      <c r="J3589" t="n">
        <v>945</v>
      </c>
      <c r="K3589" t="s">
        <v>304</v>
      </c>
      <c r="L3589" t="n">
        <v>416</v>
      </c>
      <c r="M3589" t="n">
        <v>0.7</v>
      </c>
      <c r="N3589" t="n">
        <v>35.3</v>
      </c>
      <c r="O3589" t="s">
        <v>345</v>
      </c>
      <c r="P3589" t="n">
        <v>121</v>
      </c>
      <c r="Q3589" t="s">
        <v>251</v>
      </c>
      <c r="R3589" t="s">
        <v>255</v>
      </c>
      <c r="S3589" t="s">
        <v>251</v>
      </c>
      <c r="T3589" t="n">
        <v>5</v>
      </c>
    </row>
    <row r="3590" spans="1:20">
      <c r="A3590" s="1" t="n">
        <v>41790</v>
      </c>
      <c r="B3590" t="s">
        <v>345</v>
      </c>
      <c r="C3590" t="n">
        <v>6</v>
      </c>
      <c r="D3590" t="n">
        <v>25</v>
      </c>
      <c r="E3590" t="s">
        <v>143</v>
      </c>
      <c r="F3590" t="n">
        <v>3201</v>
      </c>
      <c r="G3590" t="s">
        <v>250</v>
      </c>
      <c r="H3590" t="s">
        <v>251</v>
      </c>
      <c r="I3590" t="n">
        <v>5</v>
      </c>
      <c r="J3590" t="n">
        <v>875</v>
      </c>
      <c r="K3590" t="s">
        <v>327</v>
      </c>
      <c r="L3590" t="n">
        <v>259</v>
      </c>
      <c r="M3590" t="n">
        <v>0.04</v>
      </c>
      <c r="N3590" t="n">
        <v>42.2</v>
      </c>
      <c r="O3590" t="s">
        <v>345</v>
      </c>
      <c r="P3590" t="n">
        <v>121</v>
      </c>
      <c r="Q3590" t="s">
        <v>251</v>
      </c>
      <c r="R3590" t="s">
        <v>255</v>
      </c>
      <c r="S3590" t="s">
        <v>251</v>
      </c>
      <c r="T3590" t="n">
        <v>5</v>
      </c>
    </row>
    <row r="3591" spans="1:20">
      <c r="A3591" s="1" t="n">
        <v>41790</v>
      </c>
      <c r="B3591" t="s">
        <v>345</v>
      </c>
      <c r="C3591" t="n">
        <v>7</v>
      </c>
      <c r="D3591" t="n">
        <v>25</v>
      </c>
      <c r="E3591" t="s">
        <v>143</v>
      </c>
      <c r="F3591" t="n">
        <v>3201</v>
      </c>
      <c r="G3591" t="s">
        <v>250</v>
      </c>
      <c r="H3591" t="s">
        <v>251</v>
      </c>
      <c r="I3591" t="n">
        <v>5</v>
      </c>
      <c r="J3591" t="n">
        <v>458</v>
      </c>
      <c r="K3591" t="s">
        <v>252</v>
      </c>
      <c r="L3591" t="n">
        <v>148</v>
      </c>
      <c r="M3591" t="n">
        <v>0.05</v>
      </c>
      <c r="N3591" t="n">
        <v>33.8</v>
      </c>
      <c r="O3591" t="s">
        <v>345</v>
      </c>
      <c r="P3591" t="n">
        <v>121</v>
      </c>
      <c r="Q3591" t="s">
        <v>251</v>
      </c>
      <c r="R3591" t="s">
        <v>255</v>
      </c>
      <c r="S3591" t="s">
        <v>251</v>
      </c>
      <c r="T3591" t="n">
        <v>5</v>
      </c>
    </row>
    <row r="3592" spans="1:20">
      <c r="A3592" s="1" t="n">
        <v>41790</v>
      </c>
      <c r="B3592" t="s">
        <v>345</v>
      </c>
      <c r="C3592" t="n">
        <v>8</v>
      </c>
      <c r="D3592" t="n">
        <v>25</v>
      </c>
      <c r="E3592" t="s">
        <v>143</v>
      </c>
      <c r="F3592" t="n">
        <v>3201</v>
      </c>
      <c r="G3592" t="s">
        <v>250</v>
      </c>
      <c r="H3592" t="s">
        <v>251</v>
      </c>
      <c r="I3592" t="n">
        <v>5</v>
      </c>
      <c r="J3592" t="n">
        <v>945</v>
      </c>
      <c r="K3592" t="s">
        <v>304</v>
      </c>
      <c r="L3592" t="n">
        <v>308</v>
      </c>
      <c r="M3592" t="n">
        <v>0.04</v>
      </c>
      <c r="N3592" t="n">
        <v>35.6</v>
      </c>
      <c r="O3592" t="s">
        <v>345</v>
      </c>
      <c r="P3592" t="n">
        <v>121</v>
      </c>
      <c r="Q3592" t="s">
        <v>251</v>
      </c>
      <c r="R3592" t="s">
        <v>255</v>
      </c>
      <c r="S3592" t="s">
        <v>251</v>
      </c>
      <c r="T3592" t="n">
        <v>5</v>
      </c>
    </row>
    <row r="3593" spans="1:20">
      <c r="A3593" s="1" t="n">
        <v>41790</v>
      </c>
      <c r="B3593" t="s">
        <v>345</v>
      </c>
      <c r="C3593" t="n">
        <v>9</v>
      </c>
      <c r="D3593" t="n">
        <v>25</v>
      </c>
      <c r="E3593" t="s">
        <v>143</v>
      </c>
      <c r="F3593" t="n">
        <v>3201</v>
      </c>
      <c r="G3593" t="s">
        <v>250</v>
      </c>
      <c r="H3593" t="s">
        <v>251</v>
      </c>
      <c r="I3593" t="n">
        <v>5</v>
      </c>
      <c r="J3593" t="n">
        <v>945</v>
      </c>
      <c r="K3593" t="s">
        <v>304</v>
      </c>
      <c r="L3593" t="n">
        <v>259</v>
      </c>
      <c r="M3593" t="n">
        <v>0.05</v>
      </c>
      <c r="N3593" t="n">
        <v>38.2</v>
      </c>
      <c r="O3593" t="s">
        <v>345</v>
      </c>
      <c r="P3593" t="n">
        <v>121</v>
      </c>
      <c r="Q3593" t="s">
        <v>251</v>
      </c>
      <c r="R3593" t="s">
        <v>255</v>
      </c>
      <c r="S3593" t="s">
        <v>251</v>
      </c>
      <c r="T3593" t="n">
        <v>5</v>
      </c>
    </row>
    <row r="3594" spans="1:20">
      <c r="A3594" s="1" t="n">
        <v>41790</v>
      </c>
      <c r="B3594" t="s">
        <v>345</v>
      </c>
      <c r="C3594" t="n">
        <v>60</v>
      </c>
      <c r="D3594" t="n">
        <v>465</v>
      </c>
      <c r="E3594" t="s">
        <v>428</v>
      </c>
      <c r="F3594" t="n">
        <v>3201</v>
      </c>
      <c r="G3594" t="s">
        <v>250</v>
      </c>
      <c r="H3594" t="s">
        <v>251</v>
      </c>
      <c r="I3594" t="n">
        <v>5</v>
      </c>
      <c r="J3594" t="n">
        <v>260</v>
      </c>
      <c r="K3594" t="s">
        <v>272</v>
      </c>
      <c r="L3594" t="n">
        <v>11</v>
      </c>
      <c r="M3594" t="n">
        <v>0</v>
      </c>
      <c r="N3594" t="n">
        <v>0</v>
      </c>
      <c r="T3594" t="s">
        <v>405</v>
      </c>
    </row>
    <row r="3595" spans="1:20">
      <c r="A3595" s="1" t="n">
        <v>41790</v>
      </c>
      <c r="B3595" t="s">
        <v>345</v>
      </c>
      <c r="C3595" t="n">
        <v>61</v>
      </c>
      <c r="D3595" t="n">
        <v>509</v>
      </c>
      <c r="E3595" t="s">
        <v>404</v>
      </c>
      <c r="F3595" t="n">
        <v>3201</v>
      </c>
      <c r="G3595" t="s">
        <v>250</v>
      </c>
      <c r="H3595" t="s">
        <v>251</v>
      </c>
      <c r="I3595" t="n">
        <v>5</v>
      </c>
      <c r="J3595" t="n">
        <v>260</v>
      </c>
      <c r="K3595" t="s">
        <v>272</v>
      </c>
      <c r="L3595" t="n">
        <v>42</v>
      </c>
      <c r="M3595" t="n">
        <v>0.9</v>
      </c>
      <c r="N3595" t="n">
        <v>0</v>
      </c>
      <c r="T3595" t="s">
        <v>405</v>
      </c>
    </row>
    <row r="3596" spans="1:20">
      <c r="A3596" s="1" t="n">
        <v>41790</v>
      </c>
      <c r="B3596" t="s">
        <v>345</v>
      </c>
      <c r="C3596" t="n">
        <v>62</v>
      </c>
      <c r="D3596" t="n">
        <v>215</v>
      </c>
      <c r="E3596" t="s">
        <v>408</v>
      </c>
      <c r="F3596" t="n">
        <v>3201</v>
      </c>
      <c r="G3596" t="s">
        <v>250</v>
      </c>
      <c r="H3596" t="s">
        <v>251</v>
      </c>
      <c r="I3596" t="n">
        <v>5</v>
      </c>
      <c r="J3596" t="n">
        <v>260</v>
      </c>
      <c r="K3596" t="s">
        <v>272</v>
      </c>
      <c r="L3596" t="n">
        <v>12</v>
      </c>
      <c r="M3596" t="n">
        <v>0</v>
      </c>
      <c r="N3596" t="n">
        <v>0</v>
      </c>
      <c r="T3596" t="s">
        <v>405</v>
      </c>
    </row>
    <row r="3597" spans="1:20">
      <c r="A3597" s="1" t="n">
        <v>41790</v>
      </c>
      <c r="B3597" t="s">
        <v>400</v>
      </c>
      <c r="C3597" t="n">
        <v>1</v>
      </c>
      <c r="D3597" t="n">
        <v>251</v>
      </c>
      <c r="E3597" t="s">
        <v>409</v>
      </c>
      <c r="F3597" t="n">
        <v>3202</v>
      </c>
      <c r="G3597" t="s">
        <v>297</v>
      </c>
      <c r="H3597" t="s">
        <v>251</v>
      </c>
      <c r="I3597" t="n">
        <v>5</v>
      </c>
      <c r="J3597" t="n">
        <v>320</v>
      </c>
      <c r="K3597" t="s">
        <v>412</v>
      </c>
      <c r="L3597" t="n">
        <v>18</v>
      </c>
      <c r="M3597" t="n">
        <v>0</v>
      </c>
      <c r="N3597" t="n">
        <v>0</v>
      </c>
      <c r="T3597" t="s">
        <v>405</v>
      </c>
    </row>
    <row r="3598" spans="1:20">
      <c r="A3598" s="1" t="n">
        <v>41790</v>
      </c>
      <c r="B3598" t="s">
        <v>400</v>
      </c>
      <c r="C3598" t="n">
        <v>2</v>
      </c>
      <c r="D3598" t="n">
        <v>251</v>
      </c>
      <c r="E3598" t="s">
        <v>409</v>
      </c>
      <c r="F3598" t="n">
        <v>3203</v>
      </c>
      <c r="G3598" t="s">
        <v>366</v>
      </c>
      <c r="H3598" t="s">
        <v>251</v>
      </c>
      <c r="I3598" t="n">
        <v>5</v>
      </c>
      <c r="J3598" t="n">
        <v>320</v>
      </c>
      <c r="K3598" t="s">
        <v>412</v>
      </c>
      <c r="L3598" t="n">
        <v>16</v>
      </c>
      <c r="M3598" t="n">
        <v>0</v>
      </c>
      <c r="N3598" t="n">
        <v>0</v>
      </c>
      <c r="T3598" t="s">
        <v>405</v>
      </c>
    </row>
    <row r="3599" spans="1:20">
      <c r="A3599" s="1" t="n">
        <v>41790</v>
      </c>
      <c r="B3599" t="s">
        <v>400</v>
      </c>
      <c r="C3599" t="n">
        <v>3</v>
      </c>
      <c r="D3599" t="n">
        <v>251</v>
      </c>
      <c r="E3599" t="s">
        <v>409</v>
      </c>
      <c r="F3599" t="n">
        <v>3204</v>
      </c>
      <c r="G3599" t="s">
        <v>367</v>
      </c>
      <c r="H3599" t="s">
        <v>251</v>
      </c>
      <c r="I3599" t="n">
        <v>5</v>
      </c>
      <c r="J3599" t="n">
        <v>320</v>
      </c>
      <c r="K3599" t="s">
        <v>412</v>
      </c>
      <c r="L3599" t="n">
        <v>8</v>
      </c>
      <c r="M3599" t="n">
        <v>0</v>
      </c>
      <c r="N3599" t="n">
        <v>0</v>
      </c>
      <c r="T3599" t="s">
        <v>405</v>
      </c>
    </row>
    <row r="3600" spans="1:20">
      <c r="A3600" s="1" t="n">
        <v>41790</v>
      </c>
      <c r="B3600" t="s">
        <v>348</v>
      </c>
      <c r="C3600" t="n">
        <v>1</v>
      </c>
      <c r="D3600" t="n">
        <v>216</v>
      </c>
      <c r="E3600" t="s">
        <v>416</v>
      </c>
      <c r="F3600" t="n">
        <v>3201</v>
      </c>
      <c r="G3600" t="s">
        <v>250</v>
      </c>
      <c r="H3600" t="s">
        <v>251</v>
      </c>
      <c r="I3600" t="n">
        <v>5</v>
      </c>
      <c r="J3600" t="n">
        <v>515</v>
      </c>
      <c r="K3600" t="s">
        <v>361</v>
      </c>
      <c r="L3600" t="n">
        <v>315</v>
      </c>
      <c r="M3600" t="n">
        <v>0</v>
      </c>
      <c r="N3600" t="n">
        <v>0</v>
      </c>
      <c r="T3600" t="s">
        <v>405</v>
      </c>
    </row>
    <row r="3601" spans="1:20">
      <c r="A3601" s="1" t="n">
        <v>41820</v>
      </c>
      <c r="B3601" t="s">
        <v>432</v>
      </c>
      <c r="C3601" t="n">
        <v>1</v>
      </c>
      <c r="D3601" t="n">
        <v>25</v>
      </c>
      <c r="E3601" t="s">
        <v>143</v>
      </c>
      <c r="F3601" t="n">
        <v>3201</v>
      </c>
      <c r="G3601" t="s">
        <v>250</v>
      </c>
      <c r="H3601" t="s">
        <v>251</v>
      </c>
      <c r="I3601" t="n">
        <v>5</v>
      </c>
      <c r="J3601" t="n">
        <v>910</v>
      </c>
      <c r="K3601" t="s">
        <v>340</v>
      </c>
      <c r="L3601" t="n">
        <v>1055</v>
      </c>
      <c r="M3601" t="n">
        <v>0.5</v>
      </c>
      <c r="N3601" t="n">
        <v>40.2</v>
      </c>
      <c r="O3601" t="s">
        <v>433</v>
      </c>
      <c r="P3601" t="n">
        <v>363</v>
      </c>
      <c r="Q3601" t="s">
        <v>411</v>
      </c>
      <c r="R3601" t="s">
        <v>255</v>
      </c>
      <c r="S3601" t="s">
        <v>251</v>
      </c>
      <c r="T3601" t="n">
        <v>5</v>
      </c>
    </row>
    <row r="3602" spans="1:20">
      <c r="A3602" s="1" t="n">
        <v>41820</v>
      </c>
      <c r="B3602" t="s">
        <v>345</v>
      </c>
      <c r="C3602" t="n">
        <v>4</v>
      </c>
      <c r="D3602" t="n">
        <v>25</v>
      </c>
      <c r="E3602" t="s">
        <v>143</v>
      </c>
      <c r="F3602" t="n">
        <v>3201</v>
      </c>
      <c r="G3602" t="s">
        <v>250</v>
      </c>
      <c r="H3602" t="s">
        <v>251</v>
      </c>
      <c r="I3602" t="n">
        <v>5</v>
      </c>
      <c r="J3602" t="n">
        <v>875</v>
      </c>
      <c r="K3602" t="s">
        <v>327</v>
      </c>
      <c r="L3602" t="n">
        <v>240</v>
      </c>
      <c r="M3602" t="n">
        <v>0.04</v>
      </c>
      <c r="N3602" t="n">
        <v>42.5</v>
      </c>
      <c r="O3602" t="s">
        <v>345</v>
      </c>
      <c r="P3602" t="n">
        <v>121</v>
      </c>
      <c r="Q3602" t="s">
        <v>251</v>
      </c>
      <c r="R3602" t="s">
        <v>255</v>
      </c>
      <c r="S3602" t="s">
        <v>251</v>
      </c>
      <c r="T3602" t="n">
        <v>5</v>
      </c>
    </row>
    <row r="3603" spans="1:20">
      <c r="A3603" s="1" t="n">
        <v>41820</v>
      </c>
      <c r="B3603" t="s">
        <v>345</v>
      </c>
      <c r="C3603" t="n">
        <v>5</v>
      </c>
      <c r="D3603" t="n">
        <v>25</v>
      </c>
      <c r="E3603" t="s">
        <v>143</v>
      </c>
      <c r="F3603" t="n">
        <v>3201</v>
      </c>
      <c r="G3603" t="s">
        <v>250</v>
      </c>
      <c r="H3603" t="s">
        <v>251</v>
      </c>
      <c r="I3603" t="n">
        <v>5</v>
      </c>
      <c r="J3603" t="n">
        <v>458</v>
      </c>
      <c r="K3603" t="s">
        <v>252</v>
      </c>
      <c r="L3603" t="n">
        <v>447</v>
      </c>
      <c r="M3603" t="n">
        <v>0.09</v>
      </c>
      <c r="N3603" t="n">
        <v>34.8</v>
      </c>
      <c r="O3603" t="s">
        <v>345</v>
      </c>
      <c r="P3603" t="n">
        <v>121</v>
      </c>
      <c r="Q3603" t="s">
        <v>251</v>
      </c>
      <c r="R3603" t="s">
        <v>255</v>
      </c>
      <c r="S3603" t="s">
        <v>251</v>
      </c>
      <c r="T3603" t="n">
        <v>5</v>
      </c>
    </row>
    <row r="3604" spans="1:20">
      <c r="A3604" s="1" t="n">
        <v>41820</v>
      </c>
      <c r="B3604" t="s">
        <v>400</v>
      </c>
      <c r="C3604" t="n">
        <v>1</v>
      </c>
      <c r="D3604" t="n">
        <v>251</v>
      </c>
      <c r="E3604" t="s">
        <v>409</v>
      </c>
      <c r="F3604" t="n">
        <v>3202</v>
      </c>
      <c r="G3604" t="s">
        <v>297</v>
      </c>
      <c r="H3604" t="s">
        <v>251</v>
      </c>
      <c r="I3604" t="n">
        <v>5</v>
      </c>
      <c r="J3604" t="n">
        <v>720</v>
      </c>
      <c r="K3604" t="s">
        <v>377</v>
      </c>
      <c r="L3604" t="n">
        <v>20</v>
      </c>
      <c r="M3604" t="n">
        <v>0</v>
      </c>
      <c r="N3604" t="n">
        <v>0</v>
      </c>
      <c r="T3604" t="s">
        <v>405</v>
      </c>
    </row>
    <row r="3605" spans="1:20">
      <c r="A3605" s="1" t="n">
        <v>41820</v>
      </c>
      <c r="B3605" t="s">
        <v>400</v>
      </c>
      <c r="C3605" t="n">
        <v>2</v>
      </c>
      <c r="D3605" t="n">
        <v>251</v>
      </c>
      <c r="E3605" t="s">
        <v>409</v>
      </c>
      <c r="F3605" t="n">
        <v>3203</v>
      </c>
      <c r="G3605" t="s">
        <v>366</v>
      </c>
      <c r="H3605" t="s">
        <v>251</v>
      </c>
      <c r="I3605" t="n">
        <v>5</v>
      </c>
      <c r="J3605" t="n">
        <v>720</v>
      </c>
      <c r="K3605" t="s">
        <v>377</v>
      </c>
      <c r="L3605" t="n">
        <v>15</v>
      </c>
      <c r="M3605" t="n">
        <v>0</v>
      </c>
      <c r="N3605" t="n">
        <v>0</v>
      </c>
      <c r="T3605" t="s">
        <v>405</v>
      </c>
    </row>
    <row r="3606" spans="1:20">
      <c r="A3606" s="1" t="n">
        <v>41820</v>
      </c>
      <c r="B3606" t="s">
        <v>406</v>
      </c>
      <c r="C3606" t="n">
        <v>1</v>
      </c>
      <c r="D3606" t="n">
        <v>931</v>
      </c>
      <c r="E3606" t="s">
        <v>407</v>
      </c>
      <c r="F3606" t="n">
        <v>3201</v>
      </c>
      <c r="G3606" t="s">
        <v>250</v>
      </c>
      <c r="H3606" t="s">
        <v>251</v>
      </c>
      <c r="I3606" t="n">
        <v>5</v>
      </c>
      <c r="J3606" t="n">
        <v>940</v>
      </c>
      <c r="K3606" t="s">
        <v>257</v>
      </c>
      <c r="L3606" t="n">
        <v>65</v>
      </c>
      <c r="M3606" t="n">
        <v>0</v>
      </c>
      <c r="N3606" t="n">
        <v>0</v>
      </c>
      <c r="T3606" t="s">
        <v>405</v>
      </c>
    </row>
    <row r="3607" spans="1:20">
      <c r="A3607" s="1" t="n">
        <v>41851</v>
      </c>
      <c r="B3607" t="s">
        <v>432</v>
      </c>
      <c r="C3607" t="n">
        <v>1</v>
      </c>
      <c r="D3607" t="n">
        <v>25</v>
      </c>
      <c r="E3607" t="s">
        <v>143</v>
      </c>
      <c r="F3607" t="n">
        <v>3201</v>
      </c>
      <c r="G3607" t="s">
        <v>250</v>
      </c>
      <c r="H3607" t="s">
        <v>251</v>
      </c>
      <c r="I3607" t="n">
        <v>5</v>
      </c>
      <c r="J3607" t="n">
        <v>910</v>
      </c>
      <c r="K3607" t="s">
        <v>340</v>
      </c>
      <c r="L3607" t="n">
        <v>941</v>
      </c>
      <c r="M3607" t="n">
        <v>0.78</v>
      </c>
      <c r="N3607" t="n">
        <v>39.8</v>
      </c>
      <c r="O3607" t="s">
        <v>433</v>
      </c>
      <c r="P3607" t="n">
        <v>363</v>
      </c>
      <c r="Q3607" t="s">
        <v>411</v>
      </c>
      <c r="R3607" t="s">
        <v>255</v>
      </c>
      <c r="S3607" t="s">
        <v>251</v>
      </c>
      <c r="T3607" t="n">
        <v>5</v>
      </c>
    </row>
    <row r="3608" spans="1:20">
      <c r="A3608" s="1" t="n">
        <v>41851</v>
      </c>
      <c r="B3608" t="s">
        <v>432</v>
      </c>
      <c r="C3608" t="n">
        <v>2</v>
      </c>
      <c r="D3608" t="n">
        <v>25</v>
      </c>
      <c r="E3608" t="s">
        <v>143</v>
      </c>
      <c r="F3608" t="n">
        <v>3201</v>
      </c>
      <c r="G3608" t="s">
        <v>250</v>
      </c>
      <c r="H3608" t="s">
        <v>251</v>
      </c>
      <c r="I3608" t="n">
        <v>5</v>
      </c>
      <c r="J3608" t="n">
        <v>150</v>
      </c>
      <c r="K3608" t="s">
        <v>291</v>
      </c>
      <c r="L3608" t="n">
        <v>995</v>
      </c>
      <c r="M3608" t="n">
        <v>0.19</v>
      </c>
      <c r="N3608" t="n">
        <v>24.2</v>
      </c>
      <c r="O3608" t="s">
        <v>433</v>
      </c>
      <c r="P3608" t="n">
        <v>363</v>
      </c>
      <c r="Q3608" t="s">
        <v>411</v>
      </c>
      <c r="R3608" t="s">
        <v>255</v>
      </c>
      <c r="S3608" t="s">
        <v>251</v>
      </c>
      <c r="T3608" t="n">
        <v>5</v>
      </c>
    </row>
    <row r="3609" spans="1:20">
      <c r="A3609" s="1" t="n">
        <v>41851</v>
      </c>
      <c r="B3609" t="s">
        <v>432</v>
      </c>
      <c r="C3609" t="n">
        <v>3</v>
      </c>
      <c r="D3609" t="n">
        <v>25</v>
      </c>
      <c r="E3609" t="s">
        <v>143</v>
      </c>
      <c r="F3609" t="n">
        <v>3201</v>
      </c>
      <c r="G3609" t="s">
        <v>250</v>
      </c>
      <c r="H3609" t="s">
        <v>251</v>
      </c>
      <c r="I3609" t="n">
        <v>5</v>
      </c>
      <c r="J3609" t="n">
        <v>595</v>
      </c>
      <c r="K3609" t="s">
        <v>290</v>
      </c>
      <c r="L3609" t="n">
        <v>399</v>
      </c>
      <c r="M3609" t="n">
        <v>1.8</v>
      </c>
      <c r="N3609" t="n">
        <v>31.8</v>
      </c>
      <c r="O3609" t="s">
        <v>433</v>
      </c>
      <c r="P3609" t="n">
        <v>363</v>
      </c>
      <c r="Q3609" t="s">
        <v>411</v>
      </c>
      <c r="R3609" t="s">
        <v>255</v>
      </c>
      <c r="S3609" t="s">
        <v>251</v>
      </c>
      <c r="T3609" t="n">
        <v>5</v>
      </c>
    </row>
    <row r="3610" spans="1:20">
      <c r="A3610" s="1" t="n">
        <v>41851</v>
      </c>
      <c r="B3610" t="s">
        <v>345</v>
      </c>
      <c r="C3610" t="n">
        <v>24</v>
      </c>
      <c r="D3610" t="n">
        <v>25</v>
      </c>
      <c r="E3610" t="s">
        <v>143</v>
      </c>
      <c r="F3610" t="n">
        <v>3201</v>
      </c>
      <c r="G3610" t="s">
        <v>250</v>
      </c>
      <c r="H3610" t="s">
        <v>251</v>
      </c>
      <c r="I3610" t="n">
        <v>5</v>
      </c>
      <c r="J3610" t="n">
        <v>458</v>
      </c>
      <c r="K3610" t="s">
        <v>252</v>
      </c>
      <c r="L3610" t="n">
        <v>257</v>
      </c>
      <c r="M3610" t="n">
        <v>0.09</v>
      </c>
      <c r="N3610" t="n">
        <v>33.6</v>
      </c>
      <c r="O3610" t="s">
        <v>345</v>
      </c>
      <c r="P3610" t="n">
        <v>121</v>
      </c>
      <c r="Q3610" t="s">
        <v>251</v>
      </c>
      <c r="R3610" t="s">
        <v>255</v>
      </c>
      <c r="S3610" t="s">
        <v>251</v>
      </c>
      <c r="T3610" t="n">
        <v>5</v>
      </c>
    </row>
    <row r="3611" spans="1:20">
      <c r="A3611" s="1" t="n">
        <v>41851</v>
      </c>
      <c r="B3611" t="s">
        <v>345</v>
      </c>
      <c r="C3611" t="n">
        <v>25</v>
      </c>
      <c r="D3611" t="n">
        <v>25</v>
      </c>
      <c r="E3611" t="s">
        <v>143</v>
      </c>
      <c r="F3611" t="n">
        <v>3201</v>
      </c>
      <c r="G3611" t="s">
        <v>250</v>
      </c>
      <c r="H3611" t="s">
        <v>251</v>
      </c>
      <c r="I3611" t="n">
        <v>5</v>
      </c>
      <c r="J3611" t="n">
        <v>875</v>
      </c>
      <c r="K3611" t="s">
        <v>327</v>
      </c>
      <c r="L3611" t="n">
        <v>382</v>
      </c>
      <c r="M3611" t="n">
        <v>0.04</v>
      </c>
      <c r="N3611" t="n">
        <v>42.2</v>
      </c>
      <c r="O3611" t="s">
        <v>345</v>
      </c>
      <c r="P3611" t="n">
        <v>121</v>
      </c>
      <c r="Q3611" t="s">
        <v>251</v>
      </c>
      <c r="R3611" t="s">
        <v>255</v>
      </c>
      <c r="S3611" t="s">
        <v>251</v>
      </c>
      <c r="T3611" t="n">
        <v>5</v>
      </c>
    </row>
    <row r="3612" spans="1:20">
      <c r="A3612" s="1" t="n">
        <v>41851</v>
      </c>
      <c r="B3612" t="s">
        <v>345</v>
      </c>
      <c r="C3612" t="n">
        <v>26</v>
      </c>
      <c r="D3612" t="n">
        <v>25</v>
      </c>
      <c r="E3612" t="s">
        <v>143</v>
      </c>
      <c r="F3612" t="n">
        <v>3201</v>
      </c>
      <c r="G3612" t="s">
        <v>250</v>
      </c>
      <c r="H3612" t="s">
        <v>251</v>
      </c>
      <c r="I3612" t="n">
        <v>5</v>
      </c>
      <c r="J3612" t="n">
        <v>945</v>
      </c>
      <c r="K3612" t="s">
        <v>304</v>
      </c>
      <c r="L3612" t="n">
        <v>386</v>
      </c>
      <c r="M3612" t="n">
        <v>0.04</v>
      </c>
      <c r="N3612" t="n">
        <v>34</v>
      </c>
      <c r="O3612" t="s">
        <v>345</v>
      </c>
      <c r="P3612" t="n">
        <v>121</v>
      </c>
      <c r="Q3612" t="s">
        <v>251</v>
      </c>
      <c r="R3612" t="s">
        <v>255</v>
      </c>
      <c r="S3612" t="s">
        <v>251</v>
      </c>
      <c r="T3612" t="n">
        <v>5</v>
      </c>
    </row>
    <row r="3613" spans="1:20">
      <c r="A3613" s="1" t="n">
        <v>41851</v>
      </c>
      <c r="B3613" t="s">
        <v>345</v>
      </c>
      <c r="C3613" t="n">
        <v>27</v>
      </c>
      <c r="D3613" t="n">
        <v>25</v>
      </c>
      <c r="E3613" t="s">
        <v>143</v>
      </c>
      <c r="F3613" t="n">
        <v>3201</v>
      </c>
      <c r="G3613" t="s">
        <v>250</v>
      </c>
      <c r="H3613" t="s">
        <v>251</v>
      </c>
      <c r="I3613" t="n">
        <v>5</v>
      </c>
      <c r="J3613" t="n">
        <v>945</v>
      </c>
      <c r="K3613" t="s">
        <v>304</v>
      </c>
      <c r="L3613" t="n">
        <v>288</v>
      </c>
      <c r="M3613" t="n">
        <v>0.05</v>
      </c>
      <c r="N3613" t="n">
        <v>39.6</v>
      </c>
      <c r="O3613" t="s">
        <v>345</v>
      </c>
      <c r="P3613" t="n">
        <v>121</v>
      </c>
      <c r="Q3613" t="s">
        <v>251</v>
      </c>
      <c r="R3613" t="s">
        <v>255</v>
      </c>
      <c r="S3613" t="s">
        <v>251</v>
      </c>
      <c r="T3613" t="n">
        <v>5</v>
      </c>
    </row>
    <row r="3614" spans="1:20">
      <c r="A3614" s="1" t="n">
        <v>41851</v>
      </c>
      <c r="B3614" t="s">
        <v>345</v>
      </c>
      <c r="C3614" t="n">
        <v>71</v>
      </c>
      <c r="D3614" t="n">
        <v>139</v>
      </c>
      <c r="E3614" t="s">
        <v>423</v>
      </c>
      <c r="F3614" t="n">
        <v>3201</v>
      </c>
      <c r="G3614" t="s">
        <v>250</v>
      </c>
      <c r="H3614" t="s">
        <v>251</v>
      </c>
      <c r="I3614" t="n">
        <v>5</v>
      </c>
      <c r="J3614" t="n">
        <v>515</v>
      </c>
      <c r="K3614" t="s">
        <v>361</v>
      </c>
      <c r="L3614" t="n">
        <v>10</v>
      </c>
      <c r="M3614" t="n">
        <v>0</v>
      </c>
      <c r="N3614" t="n">
        <v>0</v>
      </c>
      <c r="O3614" t="s">
        <v>345</v>
      </c>
      <c r="P3614" t="n">
        <v>2930</v>
      </c>
      <c r="Q3614" t="s">
        <v>424</v>
      </c>
      <c r="R3614" t="s">
        <v>255</v>
      </c>
      <c r="S3614" t="s">
        <v>251</v>
      </c>
      <c r="T3614" t="n">
        <v>5</v>
      </c>
    </row>
    <row r="3615" spans="1:20">
      <c r="A3615" s="1" t="n">
        <v>41851</v>
      </c>
      <c r="B3615" t="s">
        <v>345</v>
      </c>
      <c r="C3615" t="n">
        <v>72</v>
      </c>
      <c r="D3615" t="n">
        <v>139</v>
      </c>
      <c r="E3615" t="s">
        <v>423</v>
      </c>
      <c r="F3615" t="n">
        <v>3201</v>
      </c>
      <c r="G3615" t="s">
        <v>250</v>
      </c>
      <c r="H3615" t="s">
        <v>251</v>
      </c>
      <c r="I3615" t="n">
        <v>5</v>
      </c>
      <c r="J3615" t="n">
        <v>515</v>
      </c>
      <c r="K3615" t="s">
        <v>361</v>
      </c>
      <c r="L3615" t="n">
        <v>140</v>
      </c>
      <c r="M3615" t="n">
        <v>0</v>
      </c>
      <c r="N3615" t="n">
        <v>0</v>
      </c>
      <c r="O3615" t="s">
        <v>345</v>
      </c>
      <c r="P3615" t="n">
        <v>2930</v>
      </c>
      <c r="Q3615" t="s">
        <v>424</v>
      </c>
      <c r="R3615" t="s">
        <v>255</v>
      </c>
      <c r="S3615" t="s">
        <v>251</v>
      </c>
      <c r="T3615" t="n">
        <v>5</v>
      </c>
    </row>
    <row r="3616" spans="1:20">
      <c r="A3616" s="1" t="n">
        <v>41851</v>
      </c>
      <c r="B3616" t="s">
        <v>345</v>
      </c>
      <c r="C3616" t="n">
        <v>73</v>
      </c>
      <c r="D3616" t="n">
        <v>465</v>
      </c>
      <c r="E3616" t="s">
        <v>428</v>
      </c>
      <c r="F3616" t="n">
        <v>3201</v>
      </c>
      <c r="G3616" t="s">
        <v>250</v>
      </c>
      <c r="H3616" t="s">
        <v>251</v>
      </c>
      <c r="I3616" t="n">
        <v>5</v>
      </c>
      <c r="J3616" t="n">
        <v>515</v>
      </c>
      <c r="K3616" t="s">
        <v>361</v>
      </c>
      <c r="L3616" t="n">
        <v>36</v>
      </c>
      <c r="M3616" t="n">
        <v>0</v>
      </c>
      <c r="N3616" t="n">
        <v>0</v>
      </c>
      <c r="T3616" t="s">
        <v>405</v>
      </c>
    </row>
    <row r="3617" spans="1:20">
      <c r="A3617" s="1" t="n">
        <v>41851</v>
      </c>
      <c r="B3617" t="s">
        <v>345</v>
      </c>
      <c r="C3617" t="n">
        <v>74</v>
      </c>
      <c r="D3617" t="n">
        <v>465</v>
      </c>
      <c r="E3617" t="s">
        <v>428</v>
      </c>
      <c r="F3617" t="n">
        <v>3201</v>
      </c>
      <c r="G3617" t="s">
        <v>250</v>
      </c>
      <c r="H3617" t="s">
        <v>251</v>
      </c>
      <c r="I3617" t="n">
        <v>5</v>
      </c>
      <c r="J3617" t="n">
        <v>515</v>
      </c>
      <c r="K3617" t="s">
        <v>361</v>
      </c>
      <c r="L3617" t="n">
        <v>69</v>
      </c>
      <c r="M3617" t="n">
        <v>0</v>
      </c>
      <c r="N3617" t="n">
        <v>0</v>
      </c>
      <c r="T3617" t="s">
        <v>405</v>
      </c>
    </row>
    <row r="3618" spans="1:20">
      <c r="A3618" s="1" t="n">
        <v>41851</v>
      </c>
      <c r="B3618" t="s">
        <v>400</v>
      </c>
      <c r="C3618" t="n">
        <v>1</v>
      </c>
      <c r="D3618" t="n">
        <v>251</v>
      </c>
      <c r="E3618" t="s">
        <v>409</v>
      </c>
      <c r="F3618" t="n">
        <v>3204</v>
      </c>
      <c r="G3618" t="s">
        <v>367</v>
      </c>
      <c r="H3618" t="s">
        <v>251</v>
      </c>
      <c r="I3618" t="n">
        <v>5</v>
      </c>
      <c r="J3618" t="n">
        <v>720</v>
      </c>
      <c r="K3618" t="s">
        <v>377</v>
      </c>
      <c r="L3618" t="n">
        <v>23</v>
      </c>
      <c r="M3618" t="n">
        <v>0</v>
      </c>
      <c r="N3618" t="n">
        <v>0</v>
      </c>
      <c r="T3618" t="s">
        <v>405</v>
      </c>
    </row>
    <row r="3619" spans="1:20">
      <c r="A3619" s="1" t="n">
        <v>41851</v>
      </c>
      <c r="B3619" t="s">
        <v>348</v>
      </c>
      <c r="C3619" t="n">
        <v>1</v>
      </c>
      <c r="D3619" t="n">
        <v>216</v>
      </c>
      <c r="E3619" t="s">
        <v>416</v>
      </c>
      <c r="F3619" t="n">
        <v>3201</v>
      </c>
      <c r="G3619" t="s">
        <v>250</v>
      </c>
      <c r="H3619" t="s">
        <v>251</v>
      </c>
      <c r="I3619" t="n">
        <v>5</v>
      </c>
      <c r="J3619" t="n">
        <v>515</v>
      </c>
      <c r="K3619" t="s">
        <v>361</v>
      </c>
      <c r="L3619" t="n">
        <v>175</v>
      </c>
      <c r="M3619" t="n">
        <v>0</v>
      </c>
      <c r="N3619" t="n">
        <v>0</v>
      </c>
      <c r="T3619" t="s">
        <v>405</v>
      </c>
    </row>
    <row r="3620" spans="1:20">
      <c r="A3620" s="1" t="n">
        <v>41851</v>
      </c>
      <c r="B3620" t="s">
        <v>348</v>
      </c>
      <c r="C3620" t="n">
        <v>2</v>
      </c>
      <c r="D3620" t="n">
        <v>215</v>
      </c>
      <c r="E3620" t="s">
        <v>408</v>
      </c>
      <c r="F3620" t="n">
        <v>3201</v>
      </c>
      <c r="G3620" t="s">
        <v>250</v>
      </c>
      <c r="H3620" t="s">
        <v>251</v>
      </c>
      <c r="I3620" t="n">
        <v>5</v>
      </c>
      <c r="J3620" t="n">
        <v>515</v>
      </c>
      <c r="K3620" t="s">
        <v>361</v>
      </c>
      <c r="L3620" t="n">
        <v>132</v>
      </c>
      <c r="M3620" t="n">
        <v>0</v>
      </c>
      <c r="N3620" t="n">
        <v>0</v>
      </c>
      <c r="T3620" t="s">
        <v>405</v>
      </c>
    </row>
    <row r="3621" spans="1:20">
      <c r="A3621" s="1" t="n">
        <v>41851</v>
      </c>
      <c r="B3621" t="s">
        <v>348</v>
      </c>
      <c r="C3621" t="n">
        <v>3</v>
      </c>
      <c r="D3621" t="n">
        <v>216</v>
      </c>
      <c r="E3621" t="s">
        <v>416</v>
      </c>
      <c r="F3621" t="n">
        <v>3201</v>
      </c>
      <c r="G3621" t="s">
        <v>250</v>
      </c>
      <c r="H3621" t="s">
        <v>251</v>
      </c>
      <c r="I3621" t="n">
        <v>5</v>
      </c>
      <c r="J3621" t="n">
        <v>515</v>
      </c>
      <c r="K3621" t="s">
        <v>361</v>
      </c>
      <c r="L3621" t="n">
        <v>43</v>
      </c>
      <c r="M3621" t="n">
        <v>0</v>
      </c>
      <c r="N3621" t="n">
        <v>0</v>
      </c>
      <c r="T3621" t="s">
        <v>405</v>
      </c>
    </row>
    <row r="3622" spans="1:20">
      <c r="A3622" s="1" t="n">
        <v>41851</v>
      </c>
      <c r="B3622" t="s">
        <v>397</v>
      </c>
      <c r="C3622" t="n">
        <v>17</v>
      </c>
      <c r="D3622" t="n">
        <v>141</v>
      </c>
      <c r="E3622" t="s">
        <v>149</v>
      </c>
      <c r="F3622" t="n">
        <v>3201</v>
      </c>
      <c r="G3622" t="s">
        <v>250</v>
      </c>
      <c r="H3622" t="s">
        <v>251</v>
      </c>
      <c r="I3622" t="n">
        <v>5</v>
      </c>
      <c r="J3622" t="n">
        <v>220</v>
      </c>
      <c r="K3622" t="s">
        <v>399</v>
      </c>
      <c r="L3622" t="n">
        <v>39</v>
      </c>
      <c r="M3622" t="n">
        <v>0</v>
      </c>
      <c r="N3622" t="n">
        <v>0</v>
      </c>
      <c r="T3622" t="s">
        <v>405</v>
      </c>
    </row>
    <row r="3623" spans="1:20">
      <c r="A3623" s="1" t="n">
        <v>41851</v>
      </c>
      <c r="B3623" t="s">
        <v>397</v>
      </c>
      <c r="C3623" t="n">
        <v>18</v>
      </c>
      <c r="D3623" t="n">
        <v>141</v>
      </c>
      <c r="E3623" t="s">
        <v>149</v>
      </c>
      <c r="F3623" t="n">
        <v>3201</v>
      </c>
      <c r="G3623" t="s">
        <v>250</v>
      </c>
      <c r="H3623" t="s">
        <v>251</v>
      </c>
      <c r="I3623" t="n">
        <v>5</v>
      </c>
      <c r="J3623" t="n">
        <v>220</v>
      </c>
      <c r="K3623" t="s">
        <v>399</v>
      </c>
      <c r="L3623" t="n">
        <v>1</v>
      </c>
      <c r="M3623" t="n">
        <v>0</v>
      </c>
      <c r="N3623" t="n">
        <v>0</v>
      </c>
      <c r="T3623" t="s">
        <v>405</v>
      </c>
    </row>
    <row r="3624" spans="1:20">
      <c r="A3624" s="1" t="n">
        <v>41851</v>
      </c>
      <c r="B3624" t="s">
        <v>397</v>
      </c>
      <c r="C3624" t="n">
        <v>19</v>
      </c>
      <c r="D3624" t="n">
        <v>141</v>
      </c>
      <c r="E3624" t="s">
        <v>149</v>
      </c>
      <c r="F3624" t="n">
        <v>3201</v>
      </c>
      <c r="G3624" t="s">
        <v>250</v>
      </c>
      <c r="H3624" t="s">
        <v>251</v>
      </c>
      <c r="I3624" t="n">
        <v>5</v>
      </c>
      <c r="J3624" t="n">
        <v>220</v>
      </c>
      <c r="K3624" t="s">
        <v>399</v>
      </c>
      <c r="L3624" t="n">
        <v>10</v>
      </c>
      <c r="M3624" t="n">
        <v>0</v>
      </c>
      <c r="N3624" t="n">
        <v>0</v>
      </c>
      <c r="T3624" t="s">
        <v>405</v>
      </c>
    </row>
    <row r="3625" spans="1:20">
      <c r="A3625" s="1" t="n">
        <v>41851</v>
      </c>
      <c r="B3625" t="s">
        <v>397</v>
      </c>
      <c r="C3625" t="n">
        <v>20</v>
      </c>
      <c r="D3625" t="n">
        <v>141</v>
      </c>
      <c r="E3625" t="s">
        <v>149</v>
      </c>
      <c r="F3625" t="n">
        <v>3201</v>
      </c>
      <c r="G3625" t="s">
        <v>250</v>
      </c>
      <c r="H3625" t="s">
        <v>251</v>
      </c>
      <c r="I3625" t="n">
        <v>5</v>
      </c>
      <c r="J3625" t="n">
        <v>220</v>
      </c>
      <c r="K3625" t="s">
        <v>399</v>
      </c>
      <c r="L3625" t="n">
        <v>27</v>
      </c>
      <c r="M3625" t="n">
        <v>0</v>
      </c>
      <c r="N3625" t="n">
        <v>0</v>
      </c>
      <c r="T3625" t="s">
        <v>405</v>
      </c>
    </row>
    <row r="3626" spans="1:20">
      <c r="A3626" s="1" t="n">
        <v>41851</v>
      </c>
      <c r="B3626" t="s">
        <v>397</v>
      </c>
      <c r="C3626" t="n">
        <v>21</v>
      </c>
      <c r="D3626" t="n">
        <v>141</v>
      </c>
      <c r="E3626" t="s">
        <v>149</v>
      </c>
      <c r="F3626" t="n">
        <v>3201</v>
      </c>
      <c r="G3626" t="s">
        <v>250</v>
      </c>
      <c r="H3626" t="s">
        <v>251</v>
      </c>
      <c r="I3626" t="n">
        <v>5</v>
      </c>
      <c r="J3626" t="n">
        <v>220</v>
      </c>
      <c r="K3626" t="s">
        <v>399</v>
      </c>
      <c r="L3626" t="n">
        <v>1</v>
      </c>
      <c r="M3626" t="n">
        <v>0</v>
      </c>
      <c r="N3626" t="n">
        <v>0</v>
      </c>
      <c r="T3626" t="s">
        <v>405</v>
      </c>
    </row>
    <row r="3627" spans="1:20">
      <c r="A3627" s="1" t="n">
        <v>41851</v>
      </c>
      <c r="B3627" t="s">
        <v>397</v>
      </c>
      <c r="C3627" t="n">
        <v>22</v>
      </c>
      <c r="D3627" t="n">
        <v>141</v>
      </c>
      <c r="E3627" t="s">
        <v>149</v>
      </c>
      <c r="F3627" t="n">
        <v>3201</v>
      </c>
      <c r="G3627" t="s">
        <v>250</v>
      </c>
      <c r="H3627" t="s">
        <v>251</v>
      </c>
      <c r="I3627" t="n">
        <v>5</v>
      </c>
      <c r="J3627" t="n">
        <v>220</v>
      </c>
      <c r="K3627" t="s">
        <v>399</v>
      </c>
      <c r="L3627" t="n">
        <v>7</v>
      </c>
      <c r="M3627" t="n">
        <v>0</v>
      </c>
      <c r="N3627" t="n">
        <v>0</v>
      </c>
      <c r="T3627" t="s">
        <v>405</v>
      </c>
    </row>
    <row r="3628" spans="1:20">
      <c r="A3628" s="1" t="n">
        <v>41851</v>
      </c>
      <c r="B3628" t="s">
        <v>397</v>
      </c>
      <c r="C3628" t="n">
        <v>23</v>
      </c>
      <c r="D3628" t="n">
        <v>141</v>
      </c>
      <c r="E3628" t="s">
        <v>149</v>
      </c>
      <c r="F3628" t="n">
        <v>3201</v>
      </c>
      <c r="G3628" t="s">
        <v>250</v>
      </c>
      <c r="H3628" t="s">
        <v>251</v>
      </c>
      <c r="I3628" t="n">
        <v>5</v>
      </c>
      <c r="J3628" t="n">
        <v>220</v>
      </c>
      <c r="K3628" t="s">
        <v>399</v>
      </c>
      <c r="L3628" t="n">
        <v>8</v>
      </c>
      <c r="M3628" t="n">
        <v>0</v>
      </c>
      <c r="N3628" t="n">
        <v>0</v>
      </c>
      <c r="T3628" t="s">
        <v>405</v>
      </c>
    </row>
    <row r="3629" spans="1:20">
      <c r="A3629" s="1" t="n">
        <v>41851</v>
      </c>
      <c r="B3629" t="s">
        <v>397</v>
      </c>
      <c r="C3629" t="n">
        <v>24</v>
      </c>
      <c r="D3629" t="n">
        <v>141</v>
      </c>
      <c r="E3629" t="s">
        <v>149</v>
      </c>
      <c r="F3629" t="n">
        <v>3201</v>
      </c>
      <c r="G3629" t="s">
        <v>250</v>
      </c>
      <c r="H3629" t="s">
        <v>251</v>
      </c>
      <c r="I3629" t="n">
        <v>5</v>
      </c>
      <c r="J3629" t="n">
        <v>220</v>
      </c>
      <c r="K3629" t="s">
        <v>399</v>
      </c>
      <c r="L3629" t="n">
        <v>2</v>
      </c>
      <c r="M3629" t="n">
        <v>0</v>
      </c>
      <c r="N3629" t="n">
        <v>0</v>
      </c>
      <c r="T3629" t="s">
        <v>405</v>
      </c>
    </row>
    <row r="3630" spans="1:20">
      <c r="A3630" s="1" t="n">
        <v>41882</v>
      </c>
      <c r="B3630" t="s">
        <v>432</v>
      </c>
      <c r="C3630" t="n">
        <v>1</v>
      </c>
      <c r="D3630" t="n">
        <v>25</v>
      </c>
      <c r="E3630" t="s">
        <v>143</v>
      </c>
      <c r="F3630" t="n">
        <v>3201</v>
      </c>
      <c r="G3630" t="s">
        <v>250</v>
      </c>
      <c r="H3630" t="s">
        <v>251</v>
      </c>
      <c r="I3630" t="n">
        <v>5</v>
      </c>
      <c r="J3630" t="n">
        <v>910</v>
      </c>
      <c r="K3630" t="s">
        <v>340</v>
      </c>
      <c r="L3630" t="n">
        <v>993</v>
      </c>
      <c r="M3630" t="n">
        <v>0.78</v>
      </c>
      <c r="N3630" t="n">
        <v>40.1</v>
      </c>
      <c r="O3630" t="s">
        <v>433</v>
      </c>
      <c r="P3630" t="n">
        <v>363</v>
      </c>
      <c r="Q3630" t="s">
        <v>411</v>
      </c>
      <c r="R3630" t="s">
        <v>255</v>
      </c>
      <c r="S3630" t="s">
        <v>251</v>
      </c>
      <c r="T3630" t="n">
        <v>5</v>
      </c>
    </row>
    <row r="3631" spans="1:20">
      <c r="A3631" s="1" t="n">
        <v>41882</v>
      </c>
      <c r="B3631" t="s">
        <v>432</v>
      </c>
      <c r="C3631" t="n">
        <v>2</v>
      </c>
      <c r="D3631" t="n">
        <v>25</v>
      </c>
      <c r="E3631" t="s">
        <v>143</v>
      </c>
      <c r="F3631" t="n">
        <v>3201</v>
      </c>
      <c r="G3631" t="s">
        <v>250</v>
      </c>
      <c r="H3631" t="s">
        <v>251</v>
      </c>
      <c r="I3631" t="n">
        <v>5</v>
      </c>
      <c r="J3631" t="n">
        <v>910</v>
      </c>
      <c r="K3631" t="s">
        <v>340</v>
      </c>
      <c r="L3631" t="n">
        <v>940</v>
      </c>
      <c r="M3631" t="n">
        <v>0.78</v>
      </c>
      <c r="N3631" t="n">
        <v>39.9</v>
      </c>
      <c r="O3631" t="s">
        <v>433</v>
      </c>
      <c r="P3631" t="n">
        <v>363</v>
      </c>
      <c r="Q3631" t="s">
        <v>411</v>
      </c>
      <c r="R3631" t="s">
        <v>255</v>
      </c>
      <c r="S3631" t="s">
        <v>251</v>
      </c>
      <c r="T3631" t="n">
        <v>5</v>
      </c>
    </row>
    <row r="3632" spans="1:20">
      <c r="A3632" s="1" t="n">
        <v>41882</v>
      </c>
      <c r="B3632" t="s">
        <v>345</v>
      </c>
      <c r="C3632" t="n">
        <v>24</v>
      </c>
      <c r="D3632" t="n">
        <v>25</v>
      </c>
      <c r="E3632" t="s">
        <v>143</v>
      </c>
      <c r="F3632" t="n">
        <v>3201</v>
      </c>
      <c r="G3632" t="s">
        <v>250</v>
      </c>
      <c r="H3632" t="s">
        <v>251</v>
      </c>
      <c r="I3632" t="n">
        <v>5</v>
      </c>
      <c r="J3632" t="n">
        <v>875</v>
      </c>
      <c r="K3632" t="s">
        <v>327</v>
      </c>
      <c r="L3632" t="n">
        <v>190</v>
      </c>
      <c r="M3632" t="n">
        <v>0.04</v>
      </c>
      <c r="N3632" t="n">
        <v>41.8</v>
      </c>
      <c r="O3632" t="s">
        <v>345</v>
      </c>
      <c r="P3632" t="n">
        <v>121</v>
      </c>
      <c r="Q3632" t="s">
        <v>251</v>
      </c>
      <c r="R3632" t="s">
        <v>255</v>
      </c>
      <c r="S3632" t="s">
        <v>251</v>
      </c>
      <c r="T3632" t="n">
        <v>5</v>
      </c>
    </row>
    <row r="3633" spans="1:20">
      <c r="A3633" s="1" t="n">
        <v>41882</v>
      </c>
      <c r="B3633" t="s">
        <v>345</v>
      </c>
      <c r="C3633" t="n">
        <v>25</v>
      </c>
      <c r="D3633" t="n">
        <v>25</v>
      </c>
      <c r="E3633" t="s">
        <v>143</v>
      </c>
      <c r="F3633" t="n">
        <v>3201</v>
      </c>
      <c r="G3633" t="s">
        <v>250</v>
      </c>
      <c r="H3633" t="s">
        <v>251</v>
      </c>
      <c r="I3633" t="n">
        <v>5</v>
      </c>
      <c r="J3633" t="n">
        <v>458</v>
      </c>
      <c r="K3633" t="s">
        <v>252</v>
      </c>
      <c r="L3633" t="n">
        <v>650</v>
      </c>
      <c r="M3633" t="n">
        <v>0.09</v>
      </c>
      <c r="N3633" t="n">
        <v>33.9</v>
      </c>
      <c r="O3633" t="s">
        <v>345</v>
      </c>
      <c r="P3633" t="n">
        <v>121</v>
      </c>
      <c r="Q3633" t="s">
        <v>251</v>
      </c>
      <c r="R3633" t="s">
        <v>255</v>
      </c>
      <c r="S3633" t="s">
        <v>251</v>
      </c>
      <c r="T3633" t="n">
        <v>5</v>
      </c>
    </row>
    <row r="3634" spans="1:20">
      <c r="A3634" s="1" t="n">
        <v>41882</v>
      </c>
      <c r="B3634" t="s">
        <v>345</v>
      </c>
      <c r="C3634" t="n">
        <v>26</v>
      </c>
      <c r="D3634" t="n">
        <v>25</v>
      </c>
      <c r="E3634" t="s">
        <v>143</v>
      </c>
      <c r="F3634" t="n">
        <v>3201</v>
      </c>
      <c r="G3634" t="s">
        <v>250</v>
      </c>
      <c r="H3634" t="s">
        <v>251</v>
      </c>
      <c r="I3634" t="n">
        <v>5</v>
      </c>
      <c r="J3634" t="n">
        <v>458</v>
      </c>
      <c r="K3634" t="s">
        <v>252</v>
      </c>
      <c r="L3634" t="n">
        <v>121</v>
      </c>
      <c r="M3634" t="n">
        <v>0.09</v>
      </c>
      <c r="N3634" t="n">
        <v>33.9</v>
      </c>
      <c r="O3634" t="s">
        <v>345</v>
      </c>
      <c r="P3634" t="n">
        <v>121</v>
      </c>
      <c r="Q3634" t="s">
        <v>251</v>
      </c>
      <c r="R3634" t="s">
        <v>255</v>
      </c>
      <c r="S3634" t="s">
        <v>251</v>
      </c>
      <c r="T3634" t="n">
        <v>5</v>
      </c>
    </row>
    <row r="3635" spans="1:20">
      <c r="A3635" s="1" t="n">
        <v>41882</v>
      </c>
      <c r="B3635" t="s">
        <v>345</v>
      </c>
      <c r="C3635" t="n">
        <v>27</v>
      </c>
      <c r="D3635" t="n">
        <v>25</v>
      </c>
      <c r="E3635" t="s">
        <v>143</v>
      </c>
      <c r="F3635" t="n">
        <v>3201</v>
      </c>
      <c r="G3635" t="s">
        <v>250</v>
      </c>
      <c r="H3635" t="s">
        <v>251</v>
      </c>
      <c r="I3635" t="n">
        <v>5</v>
      </c>
      <c r="J3635" t="n">
        <v>945</v>
      </c>
      <c r="K3635" t="s">
        <v>304</v>
      </c>
      <c r="L3635" t="n">
        <v>342</v>
      </c>
      <c r="M3635" t="n">
        <v>0.08</v>
      </c>
      <c r="N3635" t="n">
        <v>34.4</v>
      </c>
      <c r="O3635" t="s">
        <v>345</v>
      </c>
      <c r="P3635" t="n">
        <v>121</v>
      </c>
      <c r="Q3635" t="s">
        <v>251</v>
      </c>
      <c r="R3635" t="s">
        <v>255</v>
      </c>
      <c r="S3635" t="s">
        <v>251</v>
      </c>
      <c r="T3635" t="n">
        <v>5</v>
      </c>
    </row>
    <row r="3636" spans="1:20">
      <c r="A3636" s="1" t="n">
        <v>41882</v>
      </c>
      <c r="B3636" t="s">
        <v>345</v>
      </c>
      <c r="C3636" t="n">
        <v>79</v>
      </c>
      <c r="D3636" t="n">
        <v>465</v>
      </c>
      <c r="E3636" t="s">
        <v>428</v>
      </c>
      <c r="F3636" t="n">
        <v>3201</v>
      </c>
      <c r="G3636" t="s">
        <v>250</v>
      </c>
      <c r="H3636" t="s">
        <v>251</v>
      </c>
      <c r="I3636" t="n">
        <v>5</v>
      </c>
      <c r="J3636" t="n">
        <v>260</v>
      </c>
      <c r="K3636" t="s">
        <v>272</v>
      </c>
      <c r="L3636" t="n">
        <v>47</v>
      </c>
      <c r="M3636" t="n">
        <v>0</v>
      </c>
      <c r="N3636" t="n">
        <v>0</v>
      </c>
      <c r="T3636" t="s">
        <v>405</v>
      </c>
    </row>
    <row r="3637" spans="1:20">
      <c r="A3637" s="1" t="n">
        <v>41882</v>
      </c>
      <c r="B3637" t="s">
        <v>345</v>
      </c>
      <c r="C3637" t="n">
        <v>80</v>
      </c>
      <c r="D3637" t="n">
        <v>510</v>
      </c>
      <c r="E3637" t="s">
        <v>422</v>
      </c>
      <c r="F3637" t="n">
        <v>3201</v>
      </c>
      <c r="G3637" t="s">
        <v>250</v>
      </c>
      <c r="H3637" t="s">
        <v>251</v>
      </c>
      <c r="I3637" t="n">
        <v>5</v>
      </c>
      <c r="J3637" t="n">
        <v>260</v>
      </c>
      <c r="K3637" t="s">
        <v>272</v>
      </c>
      <c r="L3637" t="n">
        <v>45</v>
      </c>
      <c r="M3637" t="n">
        <v>2.63</v>
      </c>
      <c r="N3637" t="n">
        <v>0</v>
      </c>
      <c r="T3637" t="s">
        <v>405</v>
      </c>
    </row>
    <row r="3638" spans="1:20">
      <c r="A3638" s="1" t="n">
        <v>41882</v>
      </c>
      <c r="B3638" t="s">
        <v>345</v>
      </c>
      <c r="C3638" t="n">
        <v>81</v>
      </c>
      <c r="D3638" t="n">
        <v>139</v>
      </c>
      <c r="E3638" t="s">
        <v>423</v>
      </c>
      <c r="F3638" t="n">
        <v>3201</v>
      </c>
      <c r="G3638" t="s">
        <v>250</v>
      </c>
      <c r="H3638" t="s">
        <v>251</v>
      </c>
      <c r="I3638" t="n">
        <v>5</v>
      </c>
      <c r="J3638" t="n">
        <v>260</v>
      </c>
      <c r="K3638" t="s">
        <v>272</v>
      </c>
      <c r="L3638" t="n">
        <v>38</v>
      </c>
      <c r="M3638" t="n">
        <v>0</v>
      </c>
      <c r="N3638" t="n">
        <v>0</v>
      </c>
      <c r="O3638" t="s">
        <v>345</v>
      </c>
      <c r="P3638" t="n">
        <v>2931</v>
      </c>
      <c r="Q3638" t="s">
        <v>438</v>
      </c>
      <c r="R3638" t="s">
        <v>255</v>
      </c>
      <c r="S3638" t="s">
        <v>251</v>
      </c>
      <c r="T3638" t="n">
        <v>5</v>
      </c>
    </row>
    <row r="3639" spans="1:20">
      <c r="A3639" s="1" t="n">
        <v>41882</v>
      </c>
      <c r="B3639" t="s">
        <v>400</v>
      </c>
      <c r="C3639" t="n">
        <v>1</v>
      </c>
      <c r="D3639" t="n">
        <v>251</v>
      </c>
      <c r="E3639" t="s">
        <v>409</v>
      </c>
      <c r="F3639" t="n">
        <v>3202</v>
      </c>
      <c r="G3639" t="s">
        <v>297</v>
      </c>
      <c r="H3639" t="s">
        <v>251</v>
      </c>
      <c r="I3639" t="n">
        <v>5</v>
      </c>
      <c r="J3639" t="n">
        <v>720</v>
      </c>
      <c r="K3639" t="s">
        <v>377</v>
      </c>
      <c r="L3639" t="n">
        <v>13</v>
      </c>
      <c r="M3639" t="n">
        <v>0</v>
      </c>
      <c r="N3639" t="n">
        <v>0</v>
      </c>
      <c r="T3639" t="s">
        <v>405</v>
      </c>
    </row>
    <row r="3640" spans="1:20">
      <c r="A3640" s="1" t="n">
        <v>41882</v>
      </c>
      <c r="B3640" t="s">
        <v>400</v>
      </c>
      <c r="C3640" t="n">
        <v>2</v>
      </c>
      <c r="D3640" t="n">
        <v>251</v>
      </c>
      <c r="E3640" t="s">
        <v>409</v>
      </c>
      <c r="F3640" t="n">
        <v>3203</v>
      </c>
      <c r="G3640" t="s">
        <v>366</v>
      </c>
      <c r="H3640" t="s">
        <v>251</v>
      </c>
      <c r="I3640" t="n">
        <v>5</v>
      </c>
      <c r="J3640" t="n">
        <v>720</v>
      </c>
      <c r="K3640" t="s">
        <v>377</v>
      </c>
      <c r="L3640" t="n">
        <v>17</v>
      </c>
      <c r="M3640" t="n">
        <v>0</v>
      </c>
      <c r="N3640" t="n">
        <v>0</v>
      </c>
      <c r="T3640" t="s">
        <v>405</v>
      </c>
    </row>
    <row r="3641" spans="1:20">
      <c r="A3641" s="1" t="n">
        <v>41882</v>
      </c>
      <c r="B3641" t="s">
        <v>400</v>
      </c>
      <c r="C3641" t="n">
        <v>3</v>
      </c>
      <c r="D3641" t="n">
        <v>251</v>
      </c>
      <c r="E3641" t="s">
        <v>409</v>
      </c>
      <c r="F3641" t="n">
        <v>3204</v>
      </c>
      <c r="G3641" t="s">
        <v>367</v>
      </c>
      <c r="H3641" t="s">
        <v>251</v>
      </c>
      <c r="I3641" t="n">
        <v>5</v>
      </c>
      <c r="J3641" t="n">
        <v>720</v>
      </c>
      <c r="K3641" t="s">
        <v>377</v>
      </c>
      <c r="L3641" t="n">
        <v>17</v>
      </c>
      <c r="M3641" t="n">
        <v>0</v>
      </c>
      <c r="N3641" t="n">
        <v>0</v>
      </c>
      <c r="T3641" t="s">
        <v>405</v>
      </c>
    </row>
    <row r="3642" spans="1:20">
      <c r="A3642" s="1" t="n">
        <v>41882</v>
      </c>
      <c r="B3642" t="s">
        <v>348</v>
      </c>
      <c r="C3642" t="n">
        <v>1</v>
      </c>
      <c r="D3642" t="n">
        <v>216</v>
      </c>
      <c r="E3642" t="s">
        <v>416</v>
      </c>
      <c r="F3642" t="n">
        <v>3201</v>
      </c>
      <c r="G3642" t="s">
        <v>250</v>
      </c>
      <c r="H3642" t="s">
        <v>251</v>
      </c>
      <c r="I3642" t="n">
        <v>5</v>
      </c>
      <c r="J3642" t="n">
        <v>515</v>
      </c>
      <c r="K3642" t="s">
        <v>361</v>
      </c>
      <c r="L3642" t="n">
        <v>74</v>
      </c>
      <c r="M3642" t="n">
        <v>0</v>
      </c>
      <c r="N3642" t="n">
        <v>0</v>
      </c>
      <c r="T3642" t="s">
        <v>405</v>
      </c>
    </row>
    <row r="3643" spans="1:20">
      <c r="A3643" s="1" t="n">
        <v>41882</v>
      </c>
      <c r="B3643" t="s">
        <v>348</v>
      </c>
      <c r="C3643" t="n">
        <v>2</v>
      </c>
      <c r="D3643" t="n">
        <v>215</v>
      </c>
      <c r="E3643" t="s">
        <v>408</v>
      </c>
      <c r="F3643" t="n">
        <v>3201</v>
      </c>
      <c r="G3643" t="s">
        <v>250</v>
      </c>
      <c r="H3643" t="s">
        <v>251</v>
      </c>
      <c r="I3643" t="n">
        <v>5</v>
      </c>
      <c r="J3643" t="n">
        <v>515</v>
      </c>
      <c r="K3643" t="s">
        <v>361</v>
      </c>
      <c r="L3643" t="n">
        <v>100</v>
      </c>
      <c r="M3643" t="n">
        <v>0</v>
      </c>
      <c r="N3643" t="n">
        <v>0</v>
      </c>
      <c r="T3643" t="s">
        <v>405</v>
      </c>
    </row>
    <row r="3644" spans="1:20">
      <c r="A3644" s="1" t="n">
        <v>41912</v>
      </c>
      <c r="B3644" t="s">
        <v>432</v>
      </c>
      <c r="C3644" t="n">
        <v>1</v>
      </c>
      <c r="D3644" t="n">
        <v>25</v>
      </c>
      <c r="E3644" t="s">
        <v>143</v>
      </c>
      <c r="F3644" t="n">
        <v>3201</v>
      </c>
      <c r="G3644" t="s">
        <v>250</v>
      </c>
      <c r="H3644" t="s">
        <v>251</v>
      </c>
      <c r="I3644" t="n">
        <v>5</v>
      </c>
      <c r="J3644" t="n">
        <v>910</v>
      </c>
      <c r="K3644" t="s">
        <v>340</v>
      </c>
      <c r="L3644" t="n">
        <v>937</v>
      </c>
      <c r="M3644" t="n">
        <v>0.77</v>
      </c>
      <c r="N3644" t="n">
        <v>40</v>
      </c>
      <c r="O3644" t="s">
        <v>433</v>
      </c>
      <c r="P3644" t="n">
        <v>363</v>
      </c>
      <c r="Q3644" t="s">
        <v>411</v>
      </c>
      <c r="R3644" t="s">
        <v>255</v>
      </c>
      <c r="S3644" t="s">
        <v>251</v>
      </c>
      <c r="T3644" t="n">
        <v>5</v>
      </c>
    </row>
    <row r="3645" spans="1:20">
      <c r="A3645" s="1" t="n">
        <v>41912</v>
      </c>
      <c r="B3645" t="s">
        <v>345</v>
      </c>
      <c r="C3645" t="n">
        <v>24</v>
      </c>
      <c r="D3645" t="n">
        <v>25</v>
      </c>
      <c r="E3645" t="s">
        <v>143</v>
      </c>
      <c r="F3645" t="n">
        <v>3201</v>
      </c>
      <c r="G3645" t="s">
        <v>250</v>
      </c>
      <c r="H3645" t="s">
        <v>251</v>
      </c>
      <c r="I3645" t="n">
        <v>5</v>
      </c>
      <c r="J3645" t="n">
        <v>458</v>
      </c>
      <c r="K3645" t="s">
        <v>252</v>
      </c>
      <c r="L3645" t="n">
        <v>251</v>
      </c>
      <c r="M3645" t="n">
        <v>0.06</v>
      </c>
      <c r="N3645" t="n">
        <v>36.8</v>
      </c>
      <c r="O3645" t="s">
        <v>345</v>
      </c>
      <c r="P3645" t="n">
        <v>121</v>
      </c>
      <c r="Q3645" t="s">
        <v>251</v>
      </c>
      <c r="R3645" t="s">
        <v>255</v>
      </c>
      <c r="S3645" t="s">
        <v>251</v>
      </c>
      <c r="T3645" t="n">
        <v>5</v>
      </c>
    </row>
    <row r="3646" spans="1:20">
      <c r="A3646" s="1" t="n">
        <v>41912</v>
      </c>
      <c r="B3646" t="s">
        <v>345</v>
      </c>
      <c r="C3646" t="n">
        <v>25</v>
      </c>
      <c r="D3646" t="n">
        <v>25</v>
      </c>
      <c r="E3646" t="s">
        <v>143</v>
      </c>
      <c r="F3646" t="n">
        <v>3201</v>
      </c>
      <c r="G3646" t="s">
        <v>250</v>
      </c>
      <c r="H3646" t="s">
        <v>251</v>
      </c>
      <c r="I3646" t="n">
        <v>5</v>
      </c>
      <c r="J3646" t="n">
        <v>458</v>
      </c>
      <c r="K3646" t="s">
        <v>252</v>
      </c>
      <c r="L3646" t="n">
        <v>351</v>
      </c>
      <c r="M3646" t="n">
        <v>0.09</v>
      </c>
      <c r="N3646" t="n">
        <v>33.7</v>
      </c>
      <c r="O3646" t="s">
        <v>345</v>
      </c>
      <c r="P3646" t="n">
        <v>121</v>
      </c>
      <c r="Q3646" t="s">
        <v>251</v>
      </c>
      <c r="R3646" t="s">
        <v>255</v>
      </c>
      <c r="S3646" t="s">
        <v>251</v>
      </c>
      <c r="T3646" t="n">
        <v>5</v>
      </c>
    </row>
    <row r="3647" spans="1:20">
      <c r="A3647" s="1" t="n">
        <v>41912</v>
      </c>
      <c r="B3647" t="s">
        <v>345</v>
      </c>
      <c r="C3647" t="n">
        <v>26</v>
      </c>
      <c r="D3647" t="n">
        <v>25</v>
      </c>
      <c r="E3647" t="s">
        <v>143</v>
      </c>
      <c r="F3647" t="n">
        <v>3201</v>
      </c>
      <c r="G3647" t="s">
        <v>250</v>
      </c>
      <c r="H3647" t="s">
        <v>251</v>
      </c>
      <c r="I3647" t="n">
        <v>5</v>
      </c>
      <c r="J3647" t="n">
        <v>458</v>
      </c>
      <c r="K3647" t="s">
        <v>252</v>
      </c>
      <c r="L3647" t="n">
        <v>403</v>
      </c>
      <c r="M3647" t="n">
        <v>0.09</v>
      </c>
      <c r="N3647" t="n">
        <v>33.8</v>
      </c>
      <c r="O3647" t="s">
        <v>345</v>
      </c>
      <c r="P3647" t="n">
        <v>121</v>
      </c>
      <c r="Q3647" t="s">
        <v>251</v>
      </c>
      <c r="R3647" t="s">
        <v>255</v>
      </c>
      <c r="S3647" t="s">
        <v>251</v>
      </c>
      <c r="T3647" t="n">
        <v>5</v>
      </c>
    </row>
    <row r="3648" spans="1:20">
      <c r="A3648" s="1" t="n">
        <v>41912</v>
      </c>
      <c r="B3648" t="s">
        <v>345</v>
      </c>
      <c r="C3648" t="n">
        <v>27</v>
      </c>
      <c r="D3648" t="n">
        <v>25</v>
      </c>
      <c r="E3648" t="s">
        <v>143</v>
      </c>
      <c r="F3648" t="n">
        <v>3201</v>
      </c>
      <c r="G3648" t="s">
        <v>250</v>
      </c>
      <c r="H3648" t="s">
        <v>251</v>
      </c>
      <c r="I3648" t="n">
        <v>5</v>
      </c>
      <c r="J3648" t="n">
        <v>945</v>
      </c>
      <c r="K3648" t="s">
        <v>304</v>
      </c>
      <c r="L3648" t="n">
        <v>284</v>
      </c>
      <c r="M3648" t="n">
        <v>0.08</v>
      </c>
      <c r="N3648" t="n">
        <v>35.8</v>
      </c>
      <c r="O3648" t="s">
        <v>345</v>
      </c>
      <c r="P3648" t="n">
        <v>121</v>
      </c>
      <c r="Q3648" t="s">
        <v>251</v>
      </c>
      <c r="R3648" t="s">
        <v>255</v>
      </c>
      <c r="S3648" t="s">
        <v>251</v>
      </c>
      <c r="T3648" t="n">
        <v>5</v>
      </c>
    </row>
    <row r="3649" spans="1:20">
      <c r="A3649" s="1" t="n">
        <v>41912</v>
      </c>
      <c r="B3649" t="s">
        <v>345</v>
      </c>
      <c r="C3649" t="n">
        <v>68</v>
      </c>
      <c r="D3649" t="n">
        <v>840</v>
      </c>
      <c r="E3649" t="s">
        <v>425</v>
      </c>
      <c r="F3649" t="n">
        <v>3201</v>
      </c>
      <c r="G3649" t="s">
        <v>250</v>
      </c>
      <c r="H3649" t="s">
        <v>251</v>
      </c>
      <c r="I3649" t="n">
        <v>5</v>
      </c>
      <c r="J3649" t="n">
        <v>260</v>
      </c>
      <c r="K3649" t="s">
        <v>272</v>
      </c>
      <c r="L3649" t="n">
        <v>60</v>
      </c>
      <c r="M3649" t="n">
        <v>0</v>
      </c>
      <c r="N3649" t="n">
        <v>0</v>
      </c>
      <c r="O3649" t="s">
        <v>345</v>
      </c>
      <c r="P3649" t="n">
        <v>121</v>
      </c>
      <c r="Q3649" t="s">
        <v>251</v>
      </c>
      <c r="R3649" t="s">
        <v>255</v>
      </c>
      <c r="S3649" t="s">
        <v>251</v>
      </c>
      <c r="T3649" t="n">
        <v>5</v>
      </c>
    </row>
    <row r="3650" spans="1:20">
      <c r="A3650" s="1" t="n">
        <v>41912</v>
      </c>
      <c r="B3650" t="s">
        <v>345</v>
      </c>
      <c r="C3650" t="n">
        <v>69</v>
      </c>
      <c r="D3650" t="n">
        <v>139</v>
      </c>
      <c r="E3650" t="s">
        <v>423</v>
      </c>
      <c r="F3650" t="n">
        <v>3201</v>
      </c>
      <c r="G3650" t="s">
        <v>250</v>
      </c>
      <c r="H3650" t="s">
        <v>251</v>
      </c>
      <c r="I3650" t="n">
        <v>5</v>
      </c>
      <c r="J3650" t="n">
        <v>260</v>
      </c>
      <c r="K3650" t="s">
        <v>272</v>
      </c>
      <c r="L3650" t="n">
        <v>37</v>
      </c>
      <c r="M3650" t="n">
        <v>0</v>
      </c>
      <c r="N3650" t="n">
        <v>0</v>
      </c>
      <c r="O3650" t="s">
        <v>345</v>
      </c>
      <c r="P3650" t="n">
        <v>2931</v>
      </c>
      <c r="Q3650" t="s">
        <v>438</v>
      </c>
      <c r="R3650" t="s">
        <v>255</v>
      </c>
      <c r="S3650" t="s">
        <v>251</v>
      </c>
      <c r="T3650" t="n">
        <v>5</v>
      </c>
    </row>
    <row r="3651" spans="1:20">
      <c r="A3651" s="1" t="n">
        <v>41912</v>
      </c>
      <c r="B3651" t="s">
        <v>345</v>
      </c>
      <c r="C3651" t="n">
        <v>70</v>
      </c>
      <c r="D3651" t="n">
        <v>465</v>
      </c>
      <c r="E3651" t="s">
        <v>428</v>
      </c>
      <c r="F3651" t="n">
        <v>3201</v>
      </c>
      <c r="G3651" t="s">
        <v>250</v>
      </c>
      <c r="H3651" t="s">
        <v>251</v>
      </c>
      <c r="I3651" t="n">
        <v>5</v>
      </c>
      <c r="J3651" t="n">
        <v>260</v>
      </c>
      <c r="K3651" t="s">
        <v>272</v>
      </c>
      <c r="L3651" t="n">
        <v>39</v>
      </c>
      <c r="M3651" t="n">
        <v>0</v>
      </c>
      <c r="N3651" t="n">
        <v>0</v>
      </c>
      <c r="T3651" t="s">
        <v>405</v>
      </c>
    </row>
    <row r="3652" spans="1:20">
      <c r="A3652" s="1" t="n">
        <v>41912</v>
      </c>
      <c r="B3652" t="s">
        <v>400</v>
      </c>
      <c r="C3652" t="n">
        <v>1</v>
      </c>
      <c r="D3652" t="n">
        <v>251</v>
      </c>
      <c r="E3652" t="s">
        <v>409</v>
      </c>
      <c r="F3652" t="n">
        <v>3202</v>
      </c>
      <c r="G3652" t="s">
        <v>297</v>
      </c>
      <c r="H3652" t="s">
        <v>251</v>
      </c>
      <c r="I3652" t="n">
        <v>5</v>
      </c>
      <c r="J3652" t="n">
        <v>285</v>
      </c>
      <c r="K3652" t="s">
        <v>306</v>
      </c>
      <c r="L3652" t="n">
        <v>10</v>
      </c>
      <c r="M3652" t="n">
        <v>0</v>
      </c>
      <c r="N3652" t="n">
        <v>0</v>
      </c>
      <c r="T3652" t="s">
        <v>405</v>
      </c>
    </row>
    <row r="3653" spans="1:20">
      <c r="A3653" s="1" t="n">
        <v>41912</v>
      </c>
      <c r="B3653" t="s">
        <v>400</v>
      </c>
      <c r="C3653" t="n">
        <v>2</v>
      </c>
      <c r="D3653" t="n">
        <v>251</v>
      </c>
      <c r="E3653" t="s">
        <v>409</v>
      </c>
      <c r="F3653" t="n">
        <v>3203</v>
      </c>
      <c r="G3653" t="s">
        <v>366</v>
      </c>
      <c r="H3653" t="s">
        <v>251</v>
      </c>
      <c r="I3653" t="n">
        <v>5</v>
      </c>
      <c r="J3653" t="n">
        <v>285</v>
      </c>
      <c r="K3653" t="s">
        <v>306</v>
      </c>
      <c r="L3653" t="n">
        <v>17</v>
      </c>
      <c r="M3653" t="n">
        <v>0</v>
      </c>
      <c r="N3653" t="n">
        <v>0</v>
      </c>
      <c r="T3653" t="s">
        <v>405</v>
      </c>
    </row>
    <row r="3654" spans="1:20">
      <c r="A3654" s="1" t="n">
        <v>41912</v>
      </c>
      <c r="B3654" t="s">
        <v>400</v>
      </c>
      <c r="C3654" t="n">
        <v>3</v>
      </c>
      <c r="D3654" t="n">
        <v>251</v>
      </c>
      <c r="E3654" t="s">
        <v>409</v>
      </c>
      <c r="F3654" t="n">
        <v>3204</v>
      </c>
      <c r="G3654" t="s">
        <v>367</v>
      </c>
      <c r="H3654" t="s">
        <v>251</v>
      </c>
      <c r="I3654" t="n">
        <v>5</v>
      </c>
      <c r="J3654" t="n">
        <v>285</v>
      </c>
      <c r="K3654" t="s">
        <v>306</v>
      </c>
      <c r="L3654" t="n">
        <v>16</v>
      </c>
      <c r="M3654" t="n">
        <v>0</v>
      </c>
      <c r="N3654" t="n">
        <v>0</v>
      </c>
      <c r="T3654" t="s">
        <v>405</v>
      </c>
    </row>
    <row r="3655" spans="1:20">
      <c r="A3655" s="1" t="n">
        <v>41912</v>
      </c>
      <c r="B3655" t="s">
        <v>400</v>
      </c>
      <c r="C3655" t="n">
        <v>4</v>
      </c>
      <c r="D3655" t="n">
        <v>251</v>
      </c>
      <c r="E3655" t="s">
        <v>409</v>
      </c>
      <c r="F3655" t="n">
        <v>3202</v>
      </c>
      <c r="G3655" t="s">
        <v>297</v>
      </c>
      <c r="H3655" t="s">
        <v>251</v>
      </c>
      <c r="I3655" t="n">
        <v>5</v>
      </c>
      <c r="J3655" t="n">
        <v>320</v>
      </c>
      <c r="K3655" t="s">
        <v>412</v>
      </c>
      <c r="L3655" t="n">
        <v>10</v>
      </c>
      <c r="M3655" t="n">
        <v>0</v>
      </c>
      <c r="N3655" t="n">
        <v>0</v>
      </c>
      <c r="T3655" t="s">
        <v>405</v>
      </c>
    </row>
    <row r="3656" spans="1:20">
      <c r="A3656" s="1" t="n">
        <v>41912</v>
      </c>
      <c r="B3656" t="s">
        <v>348</v>
      </c>
      <c r="C3656" t="n">
        <v>1</v>
      </c>
      <c r="D3656" t="n">
        <v>215</v>
      </c>
      <c r="E3656" t="s">
        <v>408</v>
      </c>
      <c r="F3656" t="n">
        <v>3201</v>
      </c>
      <c r="G3656" t="s">
        <v>250</v>
      </c>
      <c r="H3656" t="s">
        <v>251</v>
      </c>
      <c r="I3656" t="n">
        <v>5</v>
      </c>
      <c r="J3656" t="n">
        <v>515</v>
      </c>
      <c r="K3656" t="s">
        <v>361</v>
      </c>
      <c r="L3656" t="n">
        <v>489</v>
      </c>
      <c r="M3656" t="n">
        <v>0</v>
      </c>
      <c r="N3656" t="n">
        <v>0</v>
      </c>
      <c r="T3656" t="s">
        <v>405</v>
      </c>
    </row>
    <row r="3657" spans="1:20">
      <c r="A3657" s="1" t="n">
        <v>41912</v>
      </c>
      <c r="B3657" t="s">
        <v>348</v>
      </c>
      <c r="C3657" t="n">
        <v>2</v>
      </c>
      <c r="D3657" t="n">
        <v>215</v>
      </c>
      <c r="E3657" t="s">
        <v>408</v>
      </c>
      <c r="F3657" t="n">
        <v>3201</v>
      </c>
      <c r="G3657" t="s">
        <v>250</v>
      </c>
      <c r="H3657" t="s">
        <v>251</v>
      </c>
      <c r="I3657" t="n">
        <v>5</v>
      </c>
      <c r="J3657" t="n">
        <v>515</v>
      </c>
      <c r="K3657" t="s">
        <v>361</v>
      </c>
      <c r="L3657" t="n">
        <v>150</v>
      </c>
      <c r="M3657" t="n">
        <v>0</v>
      </c>
      <c r="N3657" t="n">
        <v>0</v>
      </c>
      <c r="T3657" t="s">
        <v>405</v>
      </c>
    </row>
    <row r="3658" spans="1:20">
      <c r="A3658" s="1" t="n">
        <v>41943</v>
      </c>
      <c r="B3658" t="s">
        <v>432</v>
      </c>
      <c r="C3658" t="n">
        <v>1</v>
      </c>
      <c r="D3658" t="n">
        <v>25</v>
      </c>
      <c r="E3658" t="s">
        <v>143</v>
      </c>
      <c r="F3658" t="n">
        <v>3201</v>
      </c>
      <c r="G3658" t="s">
        <v>250</v>
      </c>
      <c r="H3658" t="s">
        <v>251</v>
      </c>
      <c r="I3658" t="n">
        <v>5</v>
      </c>
      <c r="J3658" t="n">
        <v>150</v>
      </c>
      <c r="K3658" t="s">
        <v>291</v>
      </c>
      <c r="L3658" t="n">
        <v>1004</v>
      </c>
      <c r="M3658" t="n">
        <v>0.19</v>
      </c>
      <c r="N3658" t="n">
        <v>24.1</v>
      </c>
      <c r="O3658" t="s">
        <v>433</v>
      </c>
      <c r="P3658" t="n">
        <v>363</v>
      </c>
      <c r="Q3658" t="s">
        <v>411</v>
      </c>
      <c r="R3658" t="s">
        <v>255</v>
      </c>
      <c r="S3658" t="s">
        <v>251</v>
      </c>
      <c r="T3658" t="n">
        <v>5</v>
      </c>
    </row>
    <row r="3659" spans="1:20">
      <c r="A3659" s="1" t="n">
        <v>41943</v>
      </c>
      <c r="B3659" t="s">
        <v>345</v>
      </c>
      <c r="C3659" t="n">
        <v>16</v>
      </c>
      <c r="D3659" t="n">
        <v>25</v>
      </c>
      <c r="E3659" t="s">
        <v>143</v>
      </c>
      <c r="F3659" t="n">
        <v>3201</v>
      </c>
      <c r="G3659" t="s">
        <v>250</v>
      </c>
      <c r="H3659" t="s">
        <v>251</v>
      </c>
      <c r="I3659" t="n">
        <v>5</v>
      </c>
      <c r="J3659" t="n">
        <v>945</v>
      </c>
      <c r="K3659" t="s">
        <v>304</v>
      </c>
      <c r="L3659" t="n">
        <v>288</v>
      </c>
      <c r="M3659" t="n">
        <v>0.08</v>
      </c>
      <c r="N3659" t="n">
        <v>35.6</v>
      </c>
      <c r="O3659" t="s">
        <v>345</v>
      </c>
      <c r="P3659" t="n">
        <v>121</v>
      </c>
      <c r="Q3659" t="s">
        <v>251</v>
      </c>
      <c r="R3659" t="s">
        <v>255</v>
      </c>
      <c r="S3659" t="s">
        <v>251</v>
      </c>
      <c r="T3659" t="n">
        <v>5</v>
      </c>
    </row>
    <row r="3660" spans="1:20">
      <c r="A3660" s="1" t="n">
        <v>41943</v>
      </c>
      <c r="B3660" t="s">
        <v>345</v>
      </c>
      <c r="C3660" t="n">
        <v>17</v>
      </c>
      <c r="D3660" t="n">
        <v>25</v>
      </c>
      <c r="E3660" t="s">
        <v>143</v>
      </c>
      <c r="F3660" t="n">
        <v>3201</v>
      </c>
      <c r="G3660" t="s">
        <v>250</v>
      </c>
      <c r="H3660" t="s">
        <v>251</v>
      </c>
      <c r="I3660" t="n">
        <v>5</v>
      </c>
      <c r="J3660" t="n">
        <v>388</v>
      </c>
      <c r="K3660" t="s">
        <v>346</v>
      </c>
      <c r="L3660" t="n">
        <v>350</v>
      </c>
      <c r="M3660" t="n">
        <v>0.07000000000000001</v>
      </c>
      <c r="N3660" t="n">
        <v>36</v>
      </c>
      <c r="O3660" t="s">
        <v>345</v>
      </c>
      <c r="P3660" t="n">
        <v>121</v>
      </c>
      <c r="Q3660" t="s">
        <v>251</v>
      </c>
      <c r="R3660" t="s">
        <v>255</v>
      </c>
      <c r="S3660" t="s">
        <v>251</v>
      </c>
      <c r="T3660" t="n">
        <v>5</v>
      </c>
    </row>
    <row r="3661" spans="1:20">
      <c r="A3661" s="1" t="n">
        <v>41943</v>
      </c>
      <c r="B3661" t="s">
        <v>345</v>
      </c>
      <c r="C3661" t="n">
        <v>18</v>
      </c>
      <c r="D3661" t="n">
        <v>25</v>
      </c>
      <c r="E3661" t="s">
        <v>143</v>
      </c>
      <c r="F3661" t="n">
        <v>3201</v>
      </c>
      <c r="G3661" t="s">
        <v>250</v>
      </c>
      <c r="H3661" t="s">
        <v>251</v>
      </c>
      <c r="I3661" t="n">
        <v>5</v>
      </c>
      <c r="J3661" t="n">
        <v>945</v>
      </c>
      <c r="K3661" t="s">
        <v>304</v>
      </c>
      <c r="L3661" t="n">
        <v>285</v>
      </c>
      <c r="M3661" t="n">
        <v>0.08</v>
      </c>
      <c r="N3661" t="n">
        <v>35.6</v>
      </c>
      <c r="O3661" t="s">
        <v>345</v>
      </c>
      <c r="P3661" t="n">
        <v>121</v>
      </c>
      <c r="Q3661" t="s">
        <v>251</v>
      </c>
      <c r="R3661" t="s">
        <v>255</v>
      </c>
      <c r="S3661" t="s">
        <v>251</v>
      </c>
      <c r="T3661" t="n">
        <v>5</v>
      </c>
    </row>
    <row r="3662" spans="1:20">
      <c r="A3662" s="1" t="n">
        <v>41943</v>
      </c>
      <c r="B3662" t="s">
        <v>345</v>
      </c>
      <c r="C3662" t="n">
        <v>19</v>
      </c>
      <c r="D3662" t="n">
        <v>25</v>
      </c>
      <c r="E3662" t="s">
        <v>143</v>
      </c>
      <c r="F3662" t="n">
        <v>3201</v>
      </c>
      <c r="G3662" t="s">
        <v>250</v>
      </c>
      <c r="H3662" t="s">
        <v>251</v>
      </c>
      <c r="I3662" t="n">
        <v>5</v>
      </c>
      <c r="J3662" t="n">
        <v>458</v>
      </c>
      <c r="K3662" t="s">
        <v>252</v>
      </c>
      <c r="L3662" t="n">
        <v>353</v>
      </c>
      <c r="M3662" t="n">
        <v>0.09</v>
      </c>
      <c r="N3662" t="n">
        <v>33.9</v>
      </c>
      <c r="O3662" t="s">
        <v>345</v>
      </c>
      <c r="P3662" t="n">
        <v>121</v>
      </c>
      <c r="Q3662" t="s">
        <v>251</v>
      </c>
      <c r="R3662" t="s">
        <v>255</v>
      </c>
      <c r="S3662" t="s">
        <v>251</v>
      </c>
      <c r="T3662" t="n">
        <v>5</v>
      </c>
    </row>
    <row r="3663" spans="1:20">
      <c r="A3663" s="1" t="n">
        <v>41943</v>
      </c>
      <c r="B3663" t="s">
        <v>345</v>
      </c>
      <c r="C3663" t="n">
        <v>58</v>
      </c>
      <c r="D3663" t="n">
        <v>510</v>
      </c>
      <c r="E3663" t="s">
        <v>422</v>
      </c>
      <c r="F3663" t="n">
        <v>3201</v>
      </c>
      <c r="G3663" t="s">
        <v>250</v>
      </c>
      <c r="H3663" t="s">
        <v>251</v>
      </c>
      <c r="I3663" t="n">
        <v>5</v>
      </c>
      <c r="J3663" t="n">
        <v>260</v>
      </c>
      <c r="K3663" t="s">
        <v>272</v>
      </c>
      <c r="L3663" t="n">
        <v>60</v>
      </c>
      <c r="M3663" t="n">
        <v>2</v>
      </c>
      <c r="N3663" t="n">
        <v>0</v>
      </c>
      <c r="T3663" t="s">
        <v>405</v>
      </c>
    </row>
    <row r="3664" spans="1:20">
      <c r="A3664" s="1" t="n">
        <v>41943</v>
      </c>
      <c r="B3664" t="s">
        <v>345</v>
      </c>
      <c r="C3664" t="n">
        <v>59</v>
      </c>
      <c r="D3664" t="n">
        <v>139</v>
      </c>
      <c r="E3664" t="s">
        <v>423</v>
      </c>
      <c r="F3664" t="n">
        <v>3201</v>
      </c>
      <c r="G3664" t="s">
        <v>250</v>
      </c>
      <c r="H3664" t="s">
        <v>251</v>
      </c>
      <c r="I3664" t="n">
        <v>5</v>
      </c>
      <c r="J3664" t="n">
        <v>260</v>
      </c>
      <c r="K3664" t="s">
        <v>272</v>
      </c>
      <c r="L3664" t="n">
        <v>30</v>
      </c>
      <c r="M3664" t="n">
        <v>0</v>
      </c>
      <c r="N3664" t="n">
        <v>0</v>
      </c>
      <c r="O3664" t="s">
        <v>345</v>
      </c>
      <c r="P3664" t="n">
        <v>2930</v>
      </c>
      <c r="Q3664" t="s">
        <v>424</v>
      </c>
      <c r="R3664" t="s">
        <v>255</v>
      </c>
      <c r="S3664" t="s">
        <v>251</v>
      </c>
      <c r="T3664" t="n">
        <v>5</v>
      </c>
    </row>
    <row r="3665" spans="1:20">
      <c r="A3665" s="1" t="n">
        <v>41943</v>
      </c>
      <c r="B3665" t="s">
        <v>345</v>
      </c>
      <c r="C3665" t="n">
        <v>63</v>
      </c>
      <c r="D3665" t="n">
        <v>215</v>
      </c>
      <c r="E3665" t="s">
        <v>408</v>
      </c>
      <c r="F3665" t="n">
        <v>3201</v>
      </c>
      <c r="G3665" t="s">
        <v>250</v>
      </c>
      <c r="H3665" t="s">
        <v>251</v>
      </c>
      <c r="I3665" t="n">
        <v>5</v>
      </c>
      <c r="J3665" t="n">
        <v>795</v>
      </c>
      <c r="K3665" t="s">
        <v>262</v>
      </c>
      <c r="L3665" t="n">
        <v>14</v>
      </c>
      <c r="M3665" t="n">
        <v>0</v>
      </c>
      <c r="N3665" t="n">
        <v>0</v>
      </c>
      <c r="T3665" t="s">
        <v>405</v>
      </c>
    </row>
    <row r="3666" spans="1:20">
      <c r="A3666" s="1" t="n">
        <v>41943</v>
      </c>
      <c r="B3666" t="s">
        <v>345</v>
      </c>
      <c r="C3666" t="n">
        <v>64</v>
      </c>
      <c r="D3666" t="n">
        <v>215</v>
      </c>
      <c r="E3666" t="s">
        <v>408</v>
      </c>
      <c r="F3666" t="n">
        <v>3201</v>
      </c>
      <c r="G3666" t="s">
        <v>250</v>
      </c>
      <c r="H3666" t="s">
        <v>251</v>
      </c>
      <c r="I3666" t="n">
        <v>5</v>
      </c>
      <c r="J3666" t="n">
        <v>795</v>
      </c>
      <c r="K3666" t="s">
        <v>262</v>
      </c>
      <c r="L3666" t="n">
        <v>37</v>
      </c>
      <c r="M3666" t="n">
        <v>0</v>
      </c>
      <c r="N3666" t="n">
        <v>0</v>
      </c>
      <c r="T3666" t="s">
        <v>405</v>
      </c>
    </row>
    <row r="3667" spans="1:20">
      <c r="A3667" s="1" t="n">
        <v>41943</v>
      </c>
      <c r="B3667" t="s">
        <v>345</v>
      </c>
      <c r="C3667" t="n">
        <v>65</v>
      </c>
      <c r="D3667" t="n">
        <v>141</v>
      </c>
      <c r="E3667" t="s">
        <v>149</v>
      </c>
      <c r="F3667" t="n">
        <v>3201</v>
      </c>
      <c r="G3667" t="s">
        <v>250</v>
      </c>
      <c r="H3667" t="s">
        <v>251</v>
      </c>
      <c r="I3667" t="n">
        <v>5</v>
      </c>
      <c r="J3667" t="n">
        <v>795</v>
      </c>
      <c r="K3667" t="s">
        <v>262</v>
      </c>
      <c r="L3667" t="n">
        <v>24</v>
      </c>
      <c r="M3667" t="n">
        <v>0</v>
      </c>
      <c r="N3667" t="n">
        <v>0</v>
      </c>
      <c r="T3667" t="s">
        <v>405</v>
      </c>
    </row>
    <row r="3668" spans="1:20">
      <c r="A3668" s="1" t="n">
        <v>41943</v>
      </c>
      <c r="B3668" t="s">
        <v>345</v>
      </c>
      <c r="C3668" t="n">
        <v>66</v>
      </c>
      <c r="D3668" t="n">
        <v>465</v>
      </c>
      <c r="E3668" t="s">
        <v>428</v>
      </c>
      <c r="F3668" t="n">
        <v>3201</v>
      </c>
      <c r="G3668" t="s">
        <v>250</v>
      </c>
      <c r="H3668" t="s">
        <v>251</v>
      </c>
      <c r="I3668" t="n">
        <v>5</v>
      </c>
      <c r="J3668" t="n">
        <v>795</v>
      </c>
      <c r="K3668" t="s">
        <v>262</v>
      </c>
      <c r="L3668" t="n">
        <v>64</v>
      </c>
      <c r="M3668" t="n">
        <v>0</v>
      </c>
      <c r="N3668" t="n">
        <v>0</v>
      </c>
      <c r="T3668" t="s">
        <v>405</v>
      </c>
    </row>
    <row r="3669" spans="1:20">
      <c r="A3669" s="1" t="n">
        <v>41943</v>
      </c>
      <c r="B3669" t="s">
        <v>345</v>
      </c>
      <c r="C3669" t="n">
        <v>67</v>
      </c>
      <c r="D3669" t="n">
        <v>465</v>
      </c>
      <c r="E3669" t="s">
        <v>428</v>
      </c>
      <c r="F3669" t="n">
        <v>3201</v>
      </c>
      <c r="G3669" t="s">
        <v>250</v>
      </c>
      <c r="H3669" t="s">
        <v>251</v>
      </c>
      <c r="I3669" t="n">
        <v>5</v>
      </c>
      <c r="J3669" t="n">
        <v>795</v>
      </c>
      <c r="K3669" t="s">
        <v>262</v>
      </c>
      <c r="L3669" t="n">
        <v>36</v>
      </c>
      <c r="M3669" t="n">
        <v>0</v>
      </c>
      <c r="N3669" t="n">
        <v>0</v>
      </c>
      <c r="T3669" t="s">
        <v>405</v>
      </c>
    </row>
    <row r="3670" spans="1:20">
      <c r="A3670" s="1" t="n">
        <v>41943</v>
      </c>
      <c r="B3670" t="s">
        <v>345</v>
      </c>
      <c r="C3670" t="n">
        <v>81</v>
      </c>
      <c r="D3670" t="n">
        <v>465</v>
      </c>
      <c r="E3670" t="s">
        <v>428</v>
      </c>
      <c r="F3670" t="n">
        <v>3201</v>
      </c>
      <c r="G3670" t="s">
        <v>250</v>
      </c>
      <c r="H3670" t="s">
        <v>251</v>
      </c>
      <c r="I3670" t="n">
        <v>5</v>
      </c>
      <c r="J3670" t="n">
        <v>260</v>
      </c>
      <c r="K3670" t="s">
        <v>272</v>
      </c>
      <c r="L3670" t="n">
        <v>46</v>
      </c>
      <c r="M3670" t="n">
        <v>0</v>
      </c>
      <c r="N3670" t="n">
        <v>0</v>
      </c>
      <c r="T3670" t="s">
        <v>405</v>
      </c>
    </row>
    <row r="3671" spans="1:20">
      <c r="A3671" s="1" t="n">
        <v>41943</v>
      </c>
      <c r="B3671" t="s">
        <v>345</v>
      </c>
      <c r="C3671" t="n">
        <v>82</v>
      </c>
      <c r="D3671" t="n">
        <v>510</v>
      </c>
      <c r="E3671" t="s">
        <v>422</v>
      </c>
      <c r="F3671" t="n">
        <v>3201</v>
      </c>
      <c r="G3671" t="s">
        <v>250</v>
      </c>
      <c r="H3671" t="s">
        <v>251</v>
      </c>
      <c r="I3671" t="n">
        <v>5</v>
      </c>
      <c r="J3671" t="n">
        <v>260</v>
      </c>
      <c r="K3671" t="s">
        <v>272</v>
      </c>
      <c r="L3671" t="n">
        <v>55</v>
      </c>
      <c r="M3671" t="n">
        <v>2</v>
      </c>
      <c r="N3671" t="n">
        <v>0</v>
      </c>
      <c r="T3671" t="s">
        <v>405</v>
      </c>
    </row>
    <row r="3672" spans="1:20">
      <c r="A3672" s="1" t="n">
        <v>41943</v>
      </c>
      <c r="B3672" t="s">
        <v>345</v>
      </c>
      <c r="C3672" t="n">
        <v>83</v>
      </c>
      <c r="D3672" t="n">
        <v>138</v>
      </c>
      <c r="E3672" t="s">
        <v>402</v>
      </c>
      <c r="F3672" t="n">
        <v>3201</v>
      </c>
      <c r="G3672" t="s">
        <v>250</v>
      </c>
      <c r="H3672" t="s">
        <v>251</v>
      </c>
      <c r="I3672" t="n">
        <v>5</v>
      </c>
      <c r="J3672" t="n">
        <v>260</v>
      </c>
      <c r="K3672" t="s">
        <v>272</v>
      </c>
      <c r="L3672" t="n">
        <v>20</v>
      </c>
      <c r="M3672" t="n">
        <v>0</v>
      </c>
      <c r="N3672" t="n">
        <v>0</v>
      </c>
      <c r="O3672" t="s">
        <v>345</v>
      </c>
      <c r="P3672" t="n">
        <v>2930</v>
      </c>
      <c r="Q3672" t="s">
        <v>424</v>
      </c>
      <c r="R3672" t="s">
        <v>255</v>
      </c>
      <c r="S3672" t="s">
        <v>251</v>
      </c>
      <c r="T3672" t="n">
        <v>5</v>
      </c>
    </row>
    <row r="3673" spans="1:20">
      <c r="A3673" s="1" t="n">
        <v>41943</v>
      </c>
      <c r="B3673" t="s">
        <v>345</v>
      </c>
      <c r="C3673" t="n">
        <v>84</v>
      </c>
      <c r="D3673" t="n">
        <v>139</v>
      </c>
      <c r="E3673" t="s">
        <v>423</v>
      </c>
      <c r="F3673" t="n">
        <v>3201</v>
      </c>
      <c r="G3673" t="s">
        <v>250</v>
      </c>
      <c r="H3673" t="s">
        <v>251</v>
      </c>
      <c r="I3673" t="n">
        <v>5</v>
      </c>
      <c r="J3673" t="n">
        <v>260</v>
      </c>
      <c r="K3673" t="s">
        <v>272</v>
      </c>
      <c r="L3673" t="n">
        <v>57</v>
      </c>
      <c r="M3673" t="n">
        <v>0</v>
      </c>
      <c r="N3673" t="n">
        <v>0</v>
      </c>
      <c r="O3673" t="s">
        <v>345</v>
      </c>
      <c r="P3673" t="n">
        <v>2930</v>
      </c>
      <c r="Q3673" t="s">
        <v>424</v>
      </c>
      <c r="R3673" t="s">
        <v>255</v>
      </c>
      <c r="S3673" t="s">
        <v>251</v>
      </c>
      <c r="T3673" t="n">
        <v>5</v>
      </c>
    </row>
    <row r="3674" spans="1:20">
      <c r="A3674" s="1" t="n">
        <v>41943</v>
      </c>
      <c r="B3674" t="s">
        <v>400</v>
      </c>
      <c r="C3674" t="n">
        <v>1</v>
      </c>
      <c r="D3674" t="n">
        <v>251</v>
      </c>
      <c r="E3674" t="s">
        <v>409</v>
      </c>
      <c r="F3674" t="n">
        <v>3202</v>
      </c>
      <c r="G3674" t="s">
        <v>297</v>
      </c>
      <c r="H3674" t="s">
        <v>251</v>
      </c>
      <c r="I3674" t="n">
        <v>5</v>
      </c>
      <c r="J3674" t="n">
        <v>150</v>
      </c>
      <c r="K3674" t="s">
        <v>291</v>
      </c>
      <c r="L3674" t="n">
        <v>20</v>
      </c>
      <c r="M3674" t="n">
        <v>0</v>
      </c>
      <c r="N3674" t="n">
        <v>0</v>
      </c>
      <c r="T3674" t="s">
        <v>405</v>
      </c>
    </row>
    <row r="3675" spans="1:20">
      <c r="A3675" s="1" t="n">
        <v>41943</v>
      </c>
      <c r="B3675" t="s">
        <v>400</v>
      </c>
      <c r="C3675" t="n">
        <v>2</v>
      </c>
      <c r="D3675" t="n">
        <v>251</v>
      </c>
      <c r="E3675" t="s">
        <v>409</v>
      </c>
      <c r="F3675" t="n">
        <v>3203</v>
      </c>
      <c r="G3675" t="s">
        <v>366</v>
      </c>
      <c r="H3675" t="s">
        <v>251</v>
      </c>
      <c r="I3675" t="n">
        <v>5</v>
      </c>
      <c r="J3675" t="n">
        <v>150</v>
      </c>
      <c r="K3675" t="s">
        <v>291</v>
      </c>
      <c r="L3675" t="n">
        <v>18</v>
      </c>
      <c r="M3675" t="n">
        <v>0</v>
      </c>
      <c r="N3675" t="n">
        <v>0</v>
      </c>
      <c r="T3675" t="s">
        <v>405</v>
      </c>
    </row>
    <row r="3676" spans="1:20">
      <c r="A3676" s="1" t="n">
        <v>41943</v>
      </c>
      <c r="B3676" t="s">
        <v>400</v>
      </c>
      <c r="C3676" t="n">
        <v>3</v>
      </c>
      <c r="D3676" t="n">
        <v>251</v>
      </c>
      <c r="E3676" t="s">
        <v>409</v>
      </c>
      <c r="F3676" t="n">
        <v>3204</v>
      </c>
      <c r="G3676" t="s">
        <v>367</v>
      </c>
      <c r="H3676" t="s">
        <v>251</v>
      </c>
      <c r="I3676" t="n">
        <v>5</v>
      </c>
      <c r="J3676" t="n">
        <v>150</v>
      </c>
      <c r="K3676" t="s">
        <v>291</v>
      </c>
      <c r="L3676" t="n">
        <v>24</v>
      </c>
      <c r="M3676" t="n">
        <v>0</v>
      </c>
      <c r="N3676" t="n">
        <v>0</v>
      </c>
      <c r="T3676" t="s">
        <v>405</v>
      </c>
    </row>
    <row r="3677" spans="1:20">
      <c r="A3677" s="1" t="n">
        <v>41943</v>
      </c>
      <c r="B3677" t="s">
        <v>406</v>
      </c>
      <c r="C3677" t="n">
        <v>1</v>
      </c>
      <c r="D3677" t="n">
        <v>931</v>
      </c>
      <c r="E3677" t="s">
        <v>407</v>
      </c>
      <c r="F3677" t="n">
        <v>3201</v>
      </c>
      <c r="G3677" t="s">
        <v>250</v>
      </c>
      <c r="H3677" t="s">
        <v>251</v>
      </c>
      <c r="I3677" t="n">
        <v>5</v>
      </c>
      <c r="J3677" t="n">
        <v>580</v>
      </c>
      <c r="K3677" t="s">
        <v>270</v>
      </c>
      <c r="L3677" t="n">
        <v>83</v>
      </c>
      <c r="M3677" t="n">
        <v>0</v>
      </c>
      <c r="N3677" t="n">
        <v>0</v>
      </c>
      <c r="T3677" t="s">
        <v>405</v>
      </c>
    </row>
    <row r="3678" spans="1:20">
      <c r="A3678" s="1" t="n">
        <v>41943</v>
      </c>
      <c r="B3678" t="s">
        <v>348</v>
      </c>
      <c r="C3678" t="n">
        <v>1</v>
      </c>
      <c r="D3678" t="n">
        <v>216</v>
      </c>
      <c r="E3678" t="s">
        <v>416</v>
      </c>
      <c r="F3678" t="n">
        <v>3201</v>
      </c>
      <c r="G3678" t="s">
        <v>250</v>
      </c>
      <c r="H3678" t="s">
        <v>251</v>
      </c>
      <c r="I3678" t="n">
        <v>5</v>
      </c>
      <c r="J3678" t="n">
        <v>515</v>
      </c>
      <c r="K3678" t="s">
        <v>361</v>
      </c>
      <c r="L3678" t="n">
        <v>190</v>
      </c>
      <c r="M3678" t="n">
        <v>0</v>
      </c>
      <c r="N3678" t="n">
        <v>0</v>
      </c>
      <c r="T3678" t="s">
        <v>405</v>
      </c>
    </row>
    <row r="3679" spans="1:20">
      <c r="A3679" s="1" t="n">
        <v>41943</v>
      </c>
      <c r="B3679" t="s">
        <v>348</v>
      </c>
      <c r="C3679" t="n">
        <v>2</v>
      </c>
      <c r="D3679" t="n">
        <v>215</v>
      </c>
      <c r="E3679" t="s">
        <v>408</v>
      </c>
      <c r="F3679" t="n">
        <v>3201</v>
      </c>
      <c r="G3679" t="s">
        <v>250</v>
      </c>
      <c r="H3679" t="s">
        <v>251</v>
      </c>
      <c r="I3679" t="n">
        <v>5</v>
      </c>
      <c r="J3679" t="n">
        <v>515</v>
      </c>
      <c r="K3679" t="s">
        <v>361</v>
      </c>
      <c r="L3679" t="n">
        <v>125</v>
      </c>
      <c r="M3679" t="n">
        <v>0</v>
      </c>
      <c r="N3679" t="n">
        <v>0</v>
      </c>
      <c r="T3679" t="s">
        <v>405</v>
      </c>
    </row>
    <row r="3680" spans="1:20">
      <c r="A3680" s="1" t="n">
        <v>41943</v>
      </c>
      <c r="B3680" t="s">
        <v>348</v>
      </c>
      <c r="C3680" t="n">
        <v>3</v>
      </c>
      <c r="D3680" t="n">
        <v>216</v>
      </c>
      <c r="E3680" t="s">
        <v>416</v>
      </c>
      <c r="F3680" t="n">
        <v>3201</v>
      </c>
      <c r="G3680" t="s">
        <v>250</v>
      </c>
      <c r="H3680" t="s">
        <v>251</v>
      </c>
      <c r="I3680" t="n">
        <v>5</v>
      </c>
      <c r="J3680" t="n">
        <v>795</v>
      </c>
      <c r="K3680" t="s">
        <v>262</v>
      </c>
      <c r="L3680" t="n">
        <v>51</v>
      </c>
      <c r="M3680" t="n">
        <v>0</v>
      </c>
      <c r="N3680" t="n">
        <v>0</v>
      </c>
      <c r="T3680" t="s">
        <v>405</v>
      </c>
    </row>
    <row r="3681" spans="1:20">
      <c r="A3681" s="1" t="n">
        <v>41943</v>
      </c>
      <c r="B3681" t="s">
        <v>348</v>
      </c>
      <c r="C3681" t="n">
        <v>4</v>
      </c>
      <c r="D3681" t="n">
        <v>215</v>
      </c>
      <c r="E3681" t="s">
        <v>408</v>
      </c>
      <c r="F3681" t="n">
        <v>3201</v>
      </c>
      <c r="G3681" t="s">
        <v>250</v>
      </c>
      <c r="H3681" t="s">
        <v>251</v>
      </c>
      <c r="I3681" t="n">
        <v>5</v>
      </c>
      <c r="J3681" t="n">
        <v>795</v>
      </c>
      <c r="K3681" t="s">
        <v>262</v>
      </c>
      <c r="L3681" t="n">
        <v>51</v>
      </c>
      <c r="M3681" t="n">
        <v>0</v>
      </c>
      <c r="N3681" t="n">
        <v>0</v>
      </c>
      <c r="T3681" t="s">
        <v>405</v>
      </c>
    </row>
    <row r="3682" spans="1:20">
      <c r="A3682" s="1" t="n">
        <v>41973</v>
      </c>
      <c r="B3682" t="s">
        <v>432</v>
      </c>
      <c r="C3682" t="n">
        <v>1</v>
      </c>
      <c r="D3682" t="n">
        <v>25</v>
      </c>
      <c r="E3682" t="s">
        <v>143</v>
      </c>
      <c r="F3682" t="n">
        <v>3201</v>
      </c>
      <c r="G3682" t="s">
        <v>250</v>
      </c>
      <c r="H3682" t="s">
        <v>251</v>
      </c>
      <c r="I3682" t="n">
        <v>5</v>
      </c>
      <c r="J3682" t="n">
        <v>150</v>
      </c>
      <c r="K3682" t="s">
        <v>291</v>
      </c>
      <c r="L3682" t="n">
        <v>700</v>
      </c>
      <c r="M3682" t="n">
        <v>0.19</v>
      </c>
      <c r="N3682" t="n">
        <v>24.1</v>
      </c>
      <c r="O3682" t="s">
        <v>433</v>
      </c>
      <c r="P3682" t="n">
        <v>363</v>
      </c>
      <c r="Q3682" t="s">
        <v>411</v>
      </c>
      <c r="R3682" t="s">
        <v>255</v>
      </c>
      <c r="S3682" t="s">
        <v>251</v>
      </c>
      <c r="T3682" t="n">
        <v>5</v>
      </c>
    </row>
    <row r="3683" spans="1:20">
      <c r="A3683" s="1" t="n">
        <v>41973</v>
      </c>
      <c r="B3683" t="s">
        <v>432</v>
      </c>
      <c r="C3683" t="n">
        <v>2</v>
      </c>
      <c r="D3683" t="n">
        <v>25</v>
      </c>
      <c r="E3683" t="s">
        <v>143</v>
      </c>
      <c r="F3683" t="n">
        <v>3201</v>
      </c>
      <c r="G3683" t="s">
        <v>250</v>
      </c>
      <c r="H3683" t="s">
        <v>251</v>
      </c>
      <c r="I3683" t="n">
        <v>5</v>
      </c>
      <c r="J3683" t="n">
        <v>595</v>
      </c>
      <c r="K3683" t="s">
        <v>290</v>
      </c>
      <c r="L3683" t="n">
        <v>420</v>
      </c>
      <c r="M3683" t="n">
        <v>1.8</v>
      </c>
      <c r="N3683" t="n">
        <v>31.8</v>
      </c>
      <c r="O3683" t="s">
        <v>433</v>
      </c>
      <c r="P3683" t="n">
        <v>363</v>
      </c>
      <c r="Q3683" t="s">
        <v>411</v>
      </c>
      <c r="R3683" t="s">
        <v>255</v>
      </c>
      <c r="S3683" t="s">
        <v>251</v>
      </c>
      <c r="T3683" t="n">
        <v>5</v>
      </c>
    </row>
    <row r="3684" spans="1:20">
      <c r="A3684" s="1" t="n">
        <v>41973</v>
      </c>
      <c r="B3684" t="s">
        <v>345</v>
      </c>
      <c r="C3684" t="n">
        <v>44</v>
      </c>
      <c r="D3684" t="n">
        <v>25</v>
      </c>
      <c r="E3684" t="s">
        <v>143</v>
      </c>
      <c r="F3684" t="n">
        <v>3201</v>
      </c>
      <c r="G3684" t="s">
        <v>250</v>
      </c>
      <c r="H3684" t="s">
        <v>251</v>
      </c>
      <c r="I3684" t="n">
        <v>5</v>
      </c>
      <c r="J3684" t="n">
        <v>458</v>
      </c>
      <c r="K3684" t="s">
        <v>252</v>
      </c>
      <c r="L3684" t="n">
        <v>362</v>
      </c>
      <c r="M3684" t="n">
        <v>0.09</v>
      </c>
      <c r="N3684" t="n">
        <v>33.8</v>
      </c>
      <c r="O3684" t="s">
        <v>345</v>
      </c>
      <c r="P3684" t="n">
        <v>121</v>
      </c>
      <c r="Q3684" t="s">
        <v>251</v>
      </c>
      <c r="R3684" t="s">
        <v>255</v>
      </c>
      <c r="S3684" t="s">
        <v>251</v>
      </c>
      <c r="T3684" t="n">
        <v>5</v>
      </c>
    </row>
    <row r="3685" spans="1:20">
      <c r="A3685" s="1" t="n">
        <v>41973</v>
      </c>
      <c r="B3685" t="s">
        <v>345</v>
      </c>
      <c r="C3685" t="n">
        <v>45</v>
      </c>
      <c r="D3685" t="n">
        <v>25</v>
      </c>
      <c r="E3685" t="s">
        <v>143</v>
      </c>
      <c r="F3685" t="n">
        <v>3201</v>
      </c>
      <c r="G3685" t="s">
        <v>250</v>
      </c>
      <c r="H3685" t="s">
        <v>251</v>
      </c>
      <c r="I3685" t="n">
        <v>5</v>
      </c>
      <c r="J3685" t="n">
        <v>945</v>
      </c>
      <c r="K3685" t="s">
        <v>304</v>
      </c>
      <c r="L3685" t="n">
        <v>291</v>
      </c>
      <c r="M3685" t="n">
        <v>0.08</v>
      </c>
      <c r="N3685" t="n">
        <v>36.2</v>
      </c>
      <c r="O3685" t="s">
        <v>345</v>
      </c>
      <c r="P3685" t="n">
        <v>121</v>
      </c>
      <c r="Q3685" t="s">
        <v>251</v>
      </c>
      <c r="R3685" t="s">
        <v>255</v>
      </c>
      <c r="S3685" t="s">
        <v>251</v>
      </c>
      <c r="T3685" t="n">
        <v>5</v>
      </c>
    </row>
    <row r="3686" spans="1:20">
      <c r="A3686" s="1" t="n">
        <v>41973</v>
      </c>
      <c r="B3686" t="s">
        <v>345</v>
      </c>
      <c r="C3686" t="n">
        <v>85</v>
      </c>
      <c r="D3686" t="n">
        <v>509</v>
      </c>
      <c r="E3686" t="s">
        <v>404</v>
      </c>
      <c r="F3686" t="n">
        <v>3201</v>
      </c>
      <c r="G3686" t="s">
        <v>250</v>
      </c>
      <c r="H3686" t="s">
        <v>251</v>
      </c>
      <c r="I3686" t="n">
        <v>5</v>
      </c>
      <c r="J3686" t="n">
        <v>260</v>
      </c>
      <c r="K3686" t="s">
        <v>272</v>
      </c>
      <c r="L3686" t="n">
        <v>82</v>
      </c>
      <c r="M3686" t="n">
        <v>0.5</v>
      </c>
      <c r="N3686" t="n">
        <v>0</v>
      </c>
      <c r="T3686" t="s">
        <v>405</v>
      </c>
    </row>
    <row r="3687" spans="1:20">
      <c r="A3687" s="1" t="n">
        <v>41973</v>
      </c>
      <c r="B3687" t="s">
        <v>345</v>
      </c>
      <c r="C3687" t="n">
        <v>86</v>
      </c>
      <c r="D3687" t="n">
        <v>139</v>
      </c>
      <c r="E3687" t="s">
        <v>423</v>
      </c>
      <c r="F3687" t="n">
        <v>3201</v>
      </c>
      <c r="G3687" t="s">
        <v>250</v>
      </c>
      <c r="H3687" t="s">
        <v>251</v>
      </c>
      <c r="I3687" t="n">
        <v>5</v>
      </c>
      <c r="J3687" t="n">
        <v>260</v>
      </c>
      <c r="K3687" t="s">
        <v>272</v>
      </c>
      <c r="L3687" t="n">
        <v>67</v>
      </c>
      <c r="M3687" t="n">
        <v>0</v>
      </c>
      <c r="N3687" t="n">
        <v>0</v>
      </c>
      <c r="O3687" t="s">
        <v>345</v>
      </c>
      <c r="P3687" t="n">
        <v>2930</v>
      </c>
      <c r="Q3687" t="s">
        <v>424</v>
      </c>
      <c r="R3687" t="s">
        <v>255</v>
      </c>
      <c r="S3687" t="s">
        <v>251</v>
      </c>
      <c r="T3687" t="n">
        <v>5</v>
      </c>
    </row>
    <row r="3688" spans="1:20">
      <c r="A3688" s="1" t="n">
        <v>41973</v>
      </c>
      <c r="B3688" t="s">
        <v>345</v>
      </c>
      <c r="C3688" t="n">
        <v>87</v>
      </c>
      <c r="D3688" t="n">
        <v>465</v>
      </c>
      <c r="E3688" t="s">
        <v>428</v>
      </c>
      <c r="F3688" t="n">
        <v>3201</v>
      </c>
      <c r="G3688" t="s">
        <v>250</v>
      </c>
      <c r="H3688" t="s">
        <v>251</v>
      </c>
      <c r="I3688" t="n">
        <v>5</v>
      </c>
      <c r="J3688" t="n">
        <v>260</v>
      </c>
      <c r="K3688" t="s">
        <v>272</v>
      </c>
      <c r="L3688" t="n">
        <v>18</v>
      </c>
      <c r="M3688" t="n">
        <v>0</v>
      </c>
      <c r="N3688" t="n">
        <v>0</v>
      </c>
      <c r="T3688" t="s">
        <v>405</v>
      </c>
    </row>
    <row r="3689" spans="1:20">
      <c r="A3689" s="1" t="n">
        <v>41973</v>
      </c>
      <c r="B3689" t="s">
        <v>345</v>
      </c>
      <c r="C3689" t="n">
        <v>88</v>
      </c>
      <c r="D3689" t="n">
        <v>465</v>
      </c>
      <c r="E3689" t="s">
        <v>428</v>
      </c>
      <c r="F3689" t="n">
        <v>3201</v>
      </c>
      <c r="G3689" t="s">
        <v>250</v>
      </c>
      <c r="H3689" t="s">
        <v>251</v>
      </c>
      <c r="I3689" t="n">
        <v>5</v>
      </c>
      <c r="J3689" t="n">
        <v>260</v>
      </c>
      <c r="K3689" t="s">
        <v>272</v>
      </c>
      <c r="L3689" t="n">
        <v>42</v>
      </c>
      <c r="M3689" t="n">
        <v>0</v>
      </c>
      <c r="N3689" t="n">
        <v>0</v>
      </c>
      <c r="T3689" t="s">
        <v>405</v>
      </c>
    </row>
    <row r="3690" spans="1:20">
      <c r="A3690" s="1" t="n">
        <v>41973</v>
      </c>
      <c r="B3690" t="s">
        <v>400</v>
      </c>
      <c r="C3690" t="n">
        <v>1</v>
      </c>
      <c r="D3690" t="n">
        <v>251</v>
      </c>
      <c r="E3690" t="s">
        <v>409</v>
      </c>
      <c r="F3690" t="n">
        <v>3202</v>
      </c>
      <c r="G3690" t="s">
        <v>297</v>
      </c>
      <c r="H3690" t="s">
        <v>251</v>
      </c>
      <c r="I3690" t="n">
        <v>5</v>
      </c>
      <c r="J3690" t="n">
        <v>150</v>
      </c>
      <c r="K3690" t="s">
        <v>291</v>
      </c>
      <c r="L3690" t="n">
        <v>16</v>
      </c>
      <c r="M3690" t="n">
        <v>0</v>
      </c>
      <c r="N3690" t="n">
        <v>0</v>
      </c>
      <c r="T3690" t="s">
        <v>405</v>
      </c>
    </row>
    <row r="3691" spans="1:20">
      <c r="A3691" s="1" t="n">
        <v>41973</v>
      </c>
      <c r="B3691" t="s">
        <v>400</v>
      </c>
      <c r="C3691" t="n">
        <v>2</v>
      </c>
      <c r="D3691" t="n">
        <v>251</v>
      </c>
      <c r="E3691" t="s">
        <v>409</v>
      </c>
      <c r="F3691" t="n">
        <v>3204</v>
      </c>
      <c r="G3691" t="s">
        <v>367</v>
      </c>
      <c r="H3691" t="s">
        <v>251</v>
      </c>
      <c r="I3691" t="n">
        <v>5</v>
      </c>
      <c r="J3691" t="n">
        <v>150</v>
      </c>
      <c r="K3691" t="s">
        <v>291</v>
      </c>
      <c r="L3691" t="n">
        <v>17</v>
      </c>
      <c r="M3691" t="n">
        <v>0</v>
      </c>
      <c r="N3691" t="n">
        <v>0</v>
      </c>
      <c r="T3691" t="s">
        <v>405</v>
      </c>
    </row>
    <row r="3692" spans="1:20">
      <c r="A3692" s="1" t="n">
        <v>41973</v>
      </c>
      <c r="B3692" t="s">
        <v>406</v>
      </c>
      <c r="C3692" t="n">
        <v>1</v>
      </c>
      <c r="D3692" t="n">
        <v>931</v>
      </c>
      <c r="E3692" t="s">
        <v>407</v>
      </c>
      <c r="F3692" t="n">
        <v>3201</v>
      </c>
      <c r="G3692" t="s">
        <v>250</v>
      </c>
      <c r="H3692" t="s">
        <v>251</v>
      </c>
      <c r="I3692" t="n">
        <v>5</v>
      </c>
      <c r="J3692" t="n">
        <v>940</v>
      </c>
      <c r="K3692" t="s">
        <v>257</v>
      </c>
      <c r="L3692" t="n">
        <v>56</v>
      </c>
      <c r="M3692" t="n">
        <v>0</v>
      </c>
      <c r="N3692" t="n">
        <v>0</v>
      </c>
      <c r="T3692" t="s">
        <v>405</v>
      </c>
    </row>
    <row r="3693" spans="1:20">
      <c r="A3693" s="1" t="n">
        <v>41973</v>
      </c>
      <c r="B3693" t="s">
        <v>348</v>
      </c>
      <c r="C3693" t="n">
        <v>1</v>
      </c>
      <c r="D3693" t="n">
        <v>216</v>
      </c>
      <c r="E3693" t="s">
        <v>416</v>
      </c>
      <c r="F3693" t="n">
        <v>3201</v>
      </c>
      <c r="G3693" t="s">
        <v>250</v>
      </c>
      <c r="H3693" t="s">
        <v>251</v>
      </c>
      <c r="I3693" t="n">
        <v>5</v>
      </c>
      <c r="J3693" t="n">
        <v>515</v>
      </c>
      <c r="K3693" t="s">
        <v>361</v>
      </c>
      <c r="L3693" t="n">
        <v>165</v>
      </c>
      <c r="M3693" t="n">
        <v>0</v>
      </c>
      <c r="N3693" t="n">
        <v>0</v>
      </c>
      <c r="T3693" t="s">
        <v>405</v>
      </c>
    </row>
    <row r="3694" spans="1:20">
      <c r="A3694" s="1" t="n">
        <v>41973</v>
      </c>
      <c r="B3694" t="s">
        <v>348</v>
      </c>
      <c r="C3694" t="n">
        <v>2</v>
      </c>
      <c r="D3694" t="n">
        <v>215</v>
      </c>
      <c r="E3694" t="s">
        <v>408</v>
      </c>
      <c r="F3694" t="n">
        <v>3201</v>
      </c>
      <c r="G3694" t="s">
        <v>250</v>
      </c>
      <c r="H3694" t="s">
        <v>251</v>
      </c>
      <c r="I3694" t="n">
        <v>5</v>
      </c>
      <c r="J3694" t="n">
        <v>515</v>
      </c>
      <c r="K3694" t="s">
        <v>361</v>
      </c>
      <c r="L3694" t="n">
        <v>150</v>
      </c>
      <c r="M3694" t="n">
        <v>0</v>
      </c>
      <c r="N3694" t="n">
        <v>0</v>
      </c>
      <c r="T3694" t="s">
        <v>405</v>
      </c>
    </row>
    <row r="3695" spans="1:20">
      <c r="A3695" s="1" t="n">
        <v>42004</v>
      </c>
      <c r="B3695" t="s">
        <v>432</v>
      </c>
      <c r="C3695" t="n">
        <v>1</v>
      </c>
      <c r="D3695" t="n">
        <v>25</v>
      </c>
      <c r="E3695" t="s">
        <v>143</v>
      </c>
      <c r="F3695" t="n">
        <v>3201</v>
      </c>
      <c r="G3695" t="s">
        <v>250</v>
      </c>
      <c r="H3695" t="s">
        <v>251</v>
      </c>
      <c r="I3695" t="n">
        <v>5</v>
      </c>
      <c r="J3695" t="n">
        <v>670</v>
      </c>
      <c r="K3695" t="s">
        <v>359</v>
      </c>
      <c r="L3695" t="n">
        <v>708</v>
      </c>
      <c r="M3695" t="n">
        <v>0.1</v>
      </c>
      <c r="N3695" t="n">
        <v>32</v>
      </c>
      <c r="O3695" t="s">
        <v>433</v>
      </c>
      <c r="P3695" t="n">
        <v>363</v>
      </c>
      <c r="Q3695" t="s">
        <v>411</v>
      </c>
      <c r="R3695" t="s">
        <v>255</v>
      </c>
      <c r="S3695" t="s">
        <v>251</v>
      </c>
      <c r="T3695" t="n">
        <v>5</v>
      </c>
    </row>
    <row r="3696" spans="1:20">
      <c r="A3696" s="1" t="n">
        <v>42004</v>
      </c>
      <c r="B3696" t="s">
        <v>345</v>
      </c>
      <c r="C3696" t="n">
        <v>31</v>
      </c>
      <c r="D3696" t="n">
        <v>25</v>
      </c>
      <c r="E3696" t="s">
        <v>143</v>
      </c>
      <c r="F3696" t="n">
        <v>3201</v>
      </c>
      <c r="G3696" t="s">
        <v>250</v>
      </c>
      <c r="H3696" t="s">
        <v>251</v>
      </c>
      <c r="I3696" t="n">
        <v>5</v>
      </c>
      <c r="J3696" t="n">
        <v>945</v>
      </c>
      <c r="K3696" t="s">
        <v>304</v>
      </c>
      <c r="L3696" t="n">
        <v>299</v>
      </c>
      <c r="M3696" t="n">
        <v>0.07000000000000001</v>
      </c>
      <c r="N3696" t="n">
        <v>33.8</v>
      </c>
      <c r="O3696" t="s">
        <v>345</v>
      </c>
      <c r="P3696" t="n">
        <v>121</v>
      </c>
      <c r="Q3696" t="s">
        <v>251</v>
      </c>
      <c r="R3696" t="s">
        <v>255</v>
      </c>
      <c r="S3696" t="s">
        <v>251</v>
      </c>
      <c r="T3696" t="n">
        <v>5</v>
      </c>
    </row>
    <row r="3697" spans="1:20">
      <c r="A3697" s="1" t="n">
        <v>42004</v>
      </c>
      <c r="B3697" t="s">
        <v>345</v>
      </c>
      <c r="C3697" t="n">
        <v>32</v>
      </c>
      <c r="D3697" t="n">
        <v>25</v>
      </c>
      <c r="E3697" t="s">
        <v>143</v>
      </c>
      <c r="F3697" t="n">
        <v>3201</v>
      </c>
      <c r="G3697" t="s">
        <v>250</v>
      </c>
      <c r="H3697" t="s">
        <v>251</v>
      </c>
      <c r="I3697" t="n">
        <v>5</v>
      </c>
      <c r="J3697" t="n">
        <v>458</v>
      </c>
      <c r="K3697" t="s">
        <v>252</v>
      </c>
      <c r="L3697" t="n">
        <v>349</v>
      </c>
      <c r="M3697" t="n">
        <v>0.09</v>
      </c>
      <c r="N3697" t="n">
        <v>33.7</v>
      </c>
      <c r="O3697" t="s">
        <v>345</v>
      </c>
      <c r="P3697" t="n">
        <v>121</v>
      </c>
      <c r="Q3697" t="s">
        <v>251</v>
      </c>
      <c r="R3697" t="s">
        <v>255</v>
      </c>
      <c r="S3697" t="s">
        <v>251</v>
      </c>
      <c r="T3697" t="n">
        <v>5</v>
      </c>
    </row>
    <row r="3698" spans="1:20">
      <c r="A3698" s="1" t="n">
        <v>42004</v>
      </c>
      <c r="B3698" t="s">
        <v>345</v>
      </c>
      <c r="C3698" t="n">
        <v>33</v>
      </c>
      <c r="D3698" t="n">
        <v>25</v>
      </c>
      <c r="E3698" t="s">
        <v>143</v>
      </c>
      <c r="F3698" t="n">
        <v>3201</v>
      </c>
      <c r="G3698" t="s">
        <v>250</v>
      </c>
      <c r="H3698" t="s">
        <v>251</v>
      </c>
      <c r="I3698" t="n">
        <v>5</v>
      </c>
      <c r="J3698" t="n">
        <v>458</v>
      </c>
      <c r="K3698" t="s">
        <v>252</v>
      </c>
      <c r="L3698" t="n">
        <v>110</v>
      </c>
      <c r="M3698" t="n">
        <v>0.09</v>
      </c>
      <c r="N3698" t="n">
        <v>33.7</v>
      </c>
      <c r="O3698" t="s">
        <v>345</v>
      </c>
      <c r="P3698" t="n">
        <v>121</v>
      </c>
      <c r="Q3698" t="s">
        <v>251</v>
      </c>
      <c r="R3698" t="s">
        <v>255</v>
      </c>
      <c r="S3698" t="s">
        <v>251</v>
      </c>
      <c r="T3698" t="n">
        <v>5</v>
      </c>
    </row>
    <row r="3699" spans="1:20">
      <c r="A3699" s="1" t="n">
        <v>42004</v>
      </c>
      <c r="B3699" t="s">
        <v>345</v>
      </c>
      <c r="C3699" t="n">
        <v>34</v>
      </c>
      <c r="D3699" t="n">
        <v>25</v>
      </c>
      <c r="E3699" t="s">
        <v>143</v>
      </c>
      <c r="F3699" t="n">
        <v>3201</v>
      </c>
      <c r="G3699" t="s">
        <v>250</v>
      </c>
      <c r="H3699" t="s">
        <v>251</v>
      </c>
      <c r="I3699" t="n">
        <v>5</v>
      </c>
      <c r="J3699" t="n">
        <v>458</v>
      </c>
      <c r="K3699" t="s">
        <v>252</v>
      </c>
      <c r="L3699" t="n">
        <v>442</v>
      </c>
      <c r="M3699" t="n">
        <v>0.09</v>
      </c>
      <c r="N3699" t="n">
        <v>33.7</v>
      </c>
      <c r="O3699" t="s">
        <v>345</v>
      </c>
      <c r="P3699" t="n">
        <v>121</v>
      </c>
      <c r="Q3699" t="s">
        <v>251</v>
      </c>
      <c r="R3699" t="s">
        <v>255</v>
      </c>
      <c r="S3699" t="s">
        <v>251</v>
      </c>
      <c r="T3699" t="n">
        <v>5</v>
      </c>
    </row>
    <row r="3700" spans="1:20">
      <c r="A3700" s="1" t="n">
        <v>42004</v>
      </c>
      <c r="B3700" t="s">
        <v>345</v>
      </c>
      <c r="C3700" t="n">
        <v>35</v>
      </c>
      <c r="D3700" t="n">
        <v>25</v>
      </c>
      <c r="E3700" t="s">
        <v>143</v>
      </c>
      <c r="F3700" t="n">
        <v>3201</v>
      </c>
      <c r="G3700" t="s">
        <v>250</v>
      </c>
      <c r="H3700" t="s">
        <v>251</v>
      </c>
      <c r="I3700" t="n">
        <v>5</v>
      </c>
      <c r="J3700" t="n">
        <v>458</v>
      </c>
      <c r="K3700" t="s">
        <v>252</v>
      </c>
      <c r="L3700" t="n">
        <v>487</v>
      </c>
      <c r="M3700" t="n">
        <v>0.09</v>
      </c>
      <c r="N3700" t="n">
        <v>33.7</v>
      </c>
      <c r="O3700" t="s">
        <v>345</v>
      </c>
      <c r="P3700" t="n">
        <v>121</v>
      </c>
      <c r="Q3700" t="s">
        <v>251</v>
      </c>
      <c r="R3700" t="s">
        <v>255</v>
      </c>
      <c r="S3700" t="s">
        <v>251</v>
      </c>
      <c r="T3700" t="n">
        <v>5</v>
      </c>
    </row>
    <row r="3701" spans="1:20">
      <c r="A3701" s="1" t="n">
        <v>42004</v>
      </c>
      <c r="B3701" t="s">
        <v>345</v>
      </c>
      <c r="C3701" t="n">
        <v>36</v>
      </c>
      <c r="D3701" t="n">
        <v>25</v>
      </c>
      <c r="E3701" t="s">
        <v>143</v>
      </c>
      <c r="F3701" t="n">
        <v>3201</v>
      </c>
      <c r="G3701" t="s">
        <v>250</v>
      </c>
      <c r="H3701" t="s">
        <v>251</v>
      </c>
      <c r="I3701" t="n">
        <v>5</v>
      </c>
      <c r="J3701" t="n">
        <v>458</v>
      </c>
      <c r="K3701" t="s">
        <v>252</v>
      </c>
      <c r="L3701" t="n">
        <v>162</v>
      </c>
      <c r="M3701" t="n">
        <v>0.09</v>
      </c>
      <c r="N3701" t="n">
        <v>33.7</v>
      </c>
      <c r="O3701" t="s">
        <v>345</v>
      </c>
      <c r="P3701" t="n">
        <v>121</v>
      </c>
      <c r="Q3701" t="s">
        <v>251</v>
      </c>
      <c r="R3701" t="s">
        <v>255</v>
      </c>
      <c r="S3701" t="s">
        <v>251</v>
      </c>
      <c r="T3701" t="n">
        <v>5</v>
      </c>
    </row>
    <row r="3702" spans="1:20">
      <c r="A3702" s="1" t="n">
        <v>42004</v>
      </c>
      <c r="B3702" t="s">
        <v>345</v>
      </c>
      <c r="C3702" t="n">
        <v>73</v>
      </c>
      <c r="D3702" t="n">
        <v>509</v>
      </c>
      <c r="E3702" t="s">
        <v>404</v>
      </c>
      <c r="F3702" t="n">
        <v>3201</v>
      </c>
      <c r="G3702" t="s">
        <v>250</v>
      </c>
      <c r="H3702" t="s">
        <v>251</v>
      </c>
      <c r="I3702" t="n">
        <v>5</v>
      </c>
      <c r="J3702" t="n">
        <v>260</v>
      </c>
      <c r="K3702" t="s">
        <v>272</v>
      </c>
      <c r="L3702" t="n">
        <v>55</v>
      </c>
      <c r="M3702" t="n">
        <v>1</v>
      </c>
      <c r="N3702" t="n">
        <v>0</v>
      </c>
      <c r="T3702" t="s">
        <v>405</v>
      </c>
    </row>
    <row r="3703" spans="1:20">
      <c r="A3703" s="1" t="n">
        <v>42004</v>
      </c>
      <c r="B3703" t="s">
        <v>345</v>
      </c>
      <c r="C3703" t="n">
        <v>74</v>
      </c>
      <c r="D3703" t="n">
        <v>139</v>
      </c>
      <c r="E3703" t="s">
        <v>423</v>
      </c>
      <c r="F3703" t="n">
        <v>3201</v>
      </c>
      <c r="G3703" t="s">
        <v>250</v>
      </c>
      <c r="H3703" t="s">
        <v>251</v>
      </c>
      <c r="I3703" t="n">
        <v>5</v>
      </c>
      <c r="J3703" t="n">
        <v>260</v>
      </c>
      <c r="K3703" t="s">
        <v>272</v>
      </c>
      <c r="L3703" t="n">
        <v>60</v>
      </c>
      <c r="M3703" t="n">
        <v>0</v>
      </c>
      <c r="N3703" t="n">
        <v>0</v>
      </c>
      <c r="O3703" t="s">
        <v>345</v>
      </c>
      <c r="P3703" t="n">
        <v>2930</v>
      </c>
      <c r="Q3703" t="s">
        <v>424</v>
      </c>
      <c r="R3703" t="s">
        <v>255</v>
      </c>
      <c r="S3703" t="s">
        <v>251</v>
      </c>
      <c r="T3703" t="n">
        <v>5</v>
      </c>
    </row>
    <row r="3704" spans="1:20">
      <c r="A3704" s="1" t="n">
        <v>42004</v>
      </c>
      <c r="B3704" t="s">
        <v>345</v>
      </c>
      <c r="C3704" t="n">
        <v>75</v>
      </c>
      <c r="D3704" t="n">
        <v>465</v>
      </c>
      <c r="E3704" t="s">
        <v>428</v>
      </c>
      <c r="F3704" t="n">
        <v>3201</v>
      </c>
      <c r="G3704" t="s">
        <v>250</v>
      </c>
      <c r="H3704" t="s">
        <v>251</v>
      </c>
      <c r="I3704" t="n">
        <v>5</v>
      </c>
      <c r="J3704" t="n">
        <v>260</v>
      </c>
      <c r="K3704" t="s">
        <v>272</v>
      </c>
      <c r="L3704" t="n">
        <v>30</v>
      </c>
      <c r="M3704" t="n">
        <v>0</v>
      </c>
      <c r="N3704" t="n">
        <v>0</v>
      </c>
      <c r="T3704" t="s">
        <v>405</v>
      </c>
    </row>
    <row r="3705" spans="1:20">
      <c r="A3705" s="1" t="n">
        <v>42004</v>
      </c>
      <c r="B3705" t="s">
        <v>345</v>
      </c>
      <c r="C3705" t="n">
        <v>76</v>
      </c>
      <c r="D3705" t="n">
        <v>465</v>
      </c>
      <c r="E3705" t="s">
        <v>428</v>
      </c>
      <c r="F3705" t="n">
        <v>3201</v>
      </c>
      <c r="G3705" t="s">
        <v>250</v>
      </c>
      <c r="H3705" t="s">
        <v>251</v>
      </c>
      <c r="I3705" t="n">
        <v>5</v>
      </c>
      <c r="J3705" t="n">
        <v>260</v>
      </c>
      <c r="K3705" t="s">
        <v>272</v>
      </c>
      <c r="L3705" t="n">
        <v>45</v>
      </c>
      <c r="M3705" t="n">
        <v>0</v>
      </c>
      <c r="N3705" t="n">
        <v>0</v>
      </c>
      <c r="T3705" t="s">
        <v>405</v>
      </c>
    </row>
    <row r="3706" spans="1:20">
      <c r="A3706" s="1" t="n">
        <v>42004</v>
      </c>
      <c r="B3706" t="s">
        <v>400</v>
      </c>
      <c r="C3706" t="n">
        <v>1</v>
      </c>
      <c r="D3706" t="n">
        <v>251</v>
      </c>
      <c r="E3706" t="s">
        <v>409</v>
      </c>
      <c r="F3706" t="n">
        <v>3201</v>
      </c>
      <c r="G3706" t="s">
        <v>250</v>
      </c>
      <c r="H3706" t="s">
        <v>251</v>
      </c>
      <c r="I3706" t="n">
        <v>5</v>
      </c>
      <c r="J3706" t="n">
        <v>150</v>
      </c>
      <c r="K3706" t="s">
        <v>291</v>
      </c>
      <c r="L3706" t="n">
        <v>10</v>
      </c>
      <c r="M3706" t="n">
        <v>0</v>
      </c>
      <c r="N3706" t="n">
        <v>0</v>
      </c>
      <c r="T3706" t="s">
        <v>405</v>
      </c>
    </row>
    <row r="3707" spans="1:20">
      <c r="A3707" s="1" t="n">
        <v>42004</v>
      </c>
      <c r="B3707" t="s">
        <v>348</v>
      </c>
      <c r="C3707" t="n">
        <v>1</v>
      </c>
      <c r="D3707" t="n">
        <v>216</v>
      </c>
      <c r="E3707" t="s">
        <v>416</v>
      </c>
      <c r="F3707" t="n">
        <v>3201</v>
      </c>
      <c r="G3707" t="s">
        <v>250</v>
      </c>
      <c r="H3707" t="s">
        <v>251</v>
      </c>
      <c r="I3707" t="n">
        <v>5</v>
      </c>
      <c r="J3707" t="n">
        <v>515</v>
      </c>
      <c r="K3707" t="s">
        <v>361</v>
      </c>
      <c r="L3707" t="n">
        <v>235</v>
      </c>
      <c r="M3707" t="n">
        <v>0</v>
      </c>
      <c r="N3707" t="n">
        <v>0</v>
      </c>
      <c r="T3707" t="s">
        <v>405</v>
      </c>
    </row>
    <row r="3708" spans="1:20">
      <c r="A3708" s="1" t="n">
        <v>42004</v>
      </c>
      <c r="B3708" t="s">
        <v>348</v>
      </c>
      <c r="C3708" t="n">
        <v>2</v>
      </c>
      <c r="D3708" t="n">
        <v>215</v>
      </c>
      <c r="E3708" t="s">
        <v>408</v>
      </c>
      <c r="F3708" t="n">
        <v>3201</v>
      </c>
      <c r="G3708" t="s">
        <v>250</v>
      </c>
      <c r="H3708" t="s">
        <v>251</v>
      </c>
      <c r="I3708" t="n">
        <v>5</v>
      </c>
      <c r="J3708" t="n">
        <v>515</v>
      </c>
      <c r="K3708" t="s">
        <v>361</v>
      </c>
      <c r="L3708" t="n">
        <v>80</v>
      </c>
      <c r="M3708" t="n">
        <v>0</v>
      </c>
      <c r="N3708" t="n">
        <v>0</v>
      </c>
      <c r="T3708" t="s">
        <v>405</v>
      </c>
    </row>
    <row r="3709" spans="1:20">
      <c r="A3709" s="1" t="n">
        <v>42035</v>
      </c>
      <c r="B3709" t="s">
        <v>432</v>
      </c>
      <c r="C3709" t="n">
        <v>1</v>
      </c>
      <c r="D3709" t="n">
        <v>25</v>
      </c>
      <c r="E3709" t="s">
        <v>143</v>
      </c>
      <c r="F3709" t="n">
        <v>3201</v>
      </c>
      <c r="G3709" t="s">
        <v>250</v>
      </c>
      <c r="H3709" t="s">
        <v>251</v>
      </c>
      <c r="I3709" t="n">
        <v>5</v>
      </c>
      <c r="J3709" t="n">
        <v>805</v>
      </c>
      <c r="K3709" t="s">
        <v>317</v>
      </c>
      <c r="L3709" t="n">
        <v>710</v>
      </c>
      <c r="M3709" t="n">
        <v>0.27</v>
      </c>
      <c r="N3709" t="n">
        <v>36.6</v>
      </c>
      <c r="O3709" t="s">
        <v>439</v>
      </c>
      <c r="P3709" t="n">
        <v>363</v>
      </c>
      <c r="Q3709" t="s">
        <v>411</v>
      </c>
      <c r="R3709" t="s">
        <v>255</v>
      </c>
      <c r="S3709" t="s">
        <v>251</v>
      </c>
      <c r="T3709" t="n">
        <v>5</v>
      </c>
    </row>
    <row r="3710" spans="1:20">
      <c r="A3710" s="1" t="n">
        <v>42035</v>
      </c>
      <c r="B3710" t="s">
        <v>432</v>
      </c>
      <c r="C3710" t="n">
        <v>2</v>
      </c>
      <c r="D3710" t="n">
        <v>25</v>
      </c>
      <c r="E3710" t="s">
        <v>143</v>
      </c>
      <c r="F3710" t="n">
        <v>3201</v>
      </c>
      <c r="G3710" t="s">
        <v>250</v>
      </c>
      <c r="H3710" t="s">
        <v>251</v>
      </c>
      <c r="I3710" t="n">
        <v>5</v>
      </c>
      <c r="J3710" t="n">
        <v>260</v>
      </c>
      <c r="K3710" t="s">
        <v>272</v>
      </c>
      <c r="L3710" t="n">
        <v>448</v>
      </c>
      <c r="M3710" t="n">
        <v>0.61</v>
      </c>
      <c r="N3710" t="n">
        <v>39.2</v>
      </c>
      <c r="O3710" t="s">
        <v>439</v>
      </c>
      <c r="P3710" t="n">
        <v>363</v>
      </c>
      <c r="Q3710" t="s">
        <v>411</v>
      </c>
      <c r="R3710" t="s">
        <v>255</v>
      </c>
      <c r="S3710" t="s">
        <v>251</v>
      </c>
      <c r="T3710" t="n">
        <v>5</v>
      </c>
    </row>
    <row r="3711" spans="1:20">
      <c r="A3711" s="1" t="n">
        <v>42035</v>
      </c>
      <c r="B3711" t="s">
        <v>345</v>
      </c>
      <c r="C3711" t="n">
        <v>34</v>
      </c>
      <c r="D3711" t="n">
        <v>25</v>
      </c>
      <c r="E3711" t="s">
        <v>143</v>
      </c>
      <c r="F3711" t="n">
        <v>3201</v>
      </c>
      <c r="G3711" t="s">
        <v>250</v>
      </c>
      <c r="H3711" t="s">
        <v>251</v>
      </c>
      <c r="I3711" t="n">
        <v>5</v>
      </c>
      <c r="J3711" t="n">
        <v>150</v>
      </c>
      <c r="K3711" t="s">
        <v>291</v>
      </c>
      <c r="L3711" t="n">
        <v>934</v>
      </c>
      <c r="M3711" t="n">
        <v>0.6</v>
      </c>
      <c r="N3711" t="n">
        <v>23.7</v>
      </c>
      <c r="O3711" t="s">
        <v>440</v>
      </c>
      <c r="P3711" t="n">
        <v>121</v>
      </c>
      <c r="Q3711" t="s">
        <v>251</v>
      </c>
      <c r="R3711" t="s">
        <v>255</v>
      </c>
      <c r="S3711" t="s">
        <v>251</v>
      </c>
      <c r="T3711" t="n">
        <v>5</v>
      </c>
    </row>
    <row r="3712" spans="1:20">
      <c r="A3712" s="1" t="n">
        <v>42035</v>
      </c>
      <c r="B3712" t="s">
        <v>345</v>
      </c>
      <c r="C3712" t="n">
        <v>35</v>
      </c>
      <c r="D3712" t="n">
        <v>25</v>
      </c>
      <c r="E3712" t="s">
        <v>143</v>
      </c>
      <c r="F3712" t="n">
        <v>3201</v>
      </c>
      <c r="G3712" t="s">
        <v>250</v>
      </c>
      <c r="H3712" t="s">
        <v>251</v>
      </c>
      <c r="I3712" t="n">
        <v>5</v>
      </c>
      <c r="J3712" t="n">
        <v>458</v>
      </c>
      <c r="K3712" t="s">
        <v>252</v>
      </c>
      <c r="L3712" t="n">
        <v>671</v>
      </c>
      <c r="M3712" t="n">
        <v>0.05</v>
      </c>
      <c r="N3712" t="n">
        <v>33.4</v>
      </c>
      <c r="O3712" t="s">
        <v>440</v>
      </c>
      <c r="P3712" t="n">
        <v>121</v>
      </c>
      <c r="Q3712" t="s">
        <v>251</v>
      </c>
      <c r="R3712" t="s">
        <v>255</v>
      </c>
      <c r="S3712" t="s">
        <v>251</v>
      </c>
      <c r="T3712" t="n">
        <v>5</v>
      </c>
    </row>
    <row r="3713" spans="1:20">
      <c r="A3713" s="1" t="n">
        <v>42035</v>
      </c>
      <c r="B3713" t="s">
        <v>345</v>
      </c>
      <c r="C3713" t="n">
        <v>36</v>
      </c>
      <c r="D3713" t="n">
        <v>25</v>
      </c>
      <c r="E3713" t="s">
        <v>143</v>
      </c>
      <c r="F3713" t="n">
        <v>3201</v>
      </c>
      <c r="G3713" t="s">
        <v>250</v>
      </c>
      <c r="H3713" t="s">
        <v>251</v>
      </c>
      <c r="I3713" t="n">
        <v>5</v>
      </c>
      <c r="J3713" t="n">
        <v>580</v>
      </c>
      <c r="K3713" t="s">
        <v>270</v>
      </c>
      <c r="L3713" t="n">
        <v>182</v>
      </c>
      <c r="M3713" t="n">
        <v>0.12</v>
      </c>
      <c r="N3713" t="n">
        <v>33.3</v>
      </c>
      <c r="O3713" t="s">
        <v>440</v>
      </c>
      <c r="P3713" t="n">
        <v>121</v>
      </c>
      <c r="Q3713" t="s">
        <v>251</v>
      </c>
      <c r="R3713" t="s">
        <v>255</v>
      </c>
      <c r="S3713" t="s">
        <v>251</v>
      </c>
      <c r="T3713" t="n">
        <v>5</v>
      </c>
    </row>
    <row r="3714" spans="1:20">
      <c r="A3714" s="1" t="n">
        <v>42035</v>
      </c>
      <c r="B3714" t="s">
        <v>345</v>
      </c>
      <c r="C3714" t="n">
        <v>68</v>
      </c>
      <c r="D3714" t="n">
        <v>465</v>
      </c>
      <c r="E3714" t="s">
        <v>428</v>
      </c>
      <c r="F3714" t="n">
        <v>3201</v>
      </c>
      <c r="G3714" t="s">
        <v>250</v>
      </c>
      <c r="H3714" t="s">
        <v>251</v>
      </c>
      <c r="I3714" t="n">
        <v>5</v>
      </c>
      <c r="J3714" t="n">
        <v>260</v>
      </c>
      <c r="K3714" t="s">
        <v>272</v>
      </c>
      <c r="L3714" t="n">
        <v>65</v>
      </c>
      <c r="M3714" t="n">
        <v>0</v>
      </c>
      <c r="N3714" t="n">
        <v>0</v>
      </c>
      <c r="T3714" t="s">
        <v>405</v>
      </c>
    </row>
    <row r="3715" spans="1:20">
      <c r="A3715" s="1" t="n">
        <v>42035</v>
      </c>
      <c r="B3715" t="s">
        <v>345</v>
      </c>
      <c r="C3715" t="n">
        <v>69</v>
      </c>
      <c r="D3715" t="n">
        <v>509</v>
      </c>
      <c r="E3715" t="s">
        <v>404</v>
      </c>
      <c r="F3715" t="n">
        <v>3201</v>
      </c>
      <c r="G3715" t="s">
        <v>250</v>
      </c>
      <c r="H3715" t="s">
        <v>251</v>
      </c>
      <c r="I3715" t="n">
        <v>5</v>
      </c>
      <c r="J3715" t="n">
        <v>260</v>
      </c>
      <c r="K3715" t="s">
        <v>272</v>
      </c>
      <c r="L3715" t="n">
        <v>42</v>
      </c>
      <c r="M3715" t="n">
        <v>0.5</v>
      </c>
      <c r="N3715" t="n">
        <v>0</v>
      </c>
      <c r="T3715" t="s">
        <v>405</v>
      </c>
    </row>
    <row r="3716" spans="1:20">
      <c r="A3716" s="1" t="n">
        <v>42035</v>
      </c>
      <c r="B3716" t="s">
        <v>345</v>
      </c>
      <c r="C3716" t="n">
        <v>70</v>
      </c>
      <c r="D3716" t="n">
        <v>139</v>
      </c>
      <c r="E3716" t="s">
        <v>423</v>
      </c>
      <c r="F3716" t="n">
        <v>3201</v>
      </c>
      <c r="G3716" t="s">
        <v>250</v>
      </c>
      <c r="H3716" t="s">
        <v>251</v>
      </c>
      <c r="I3716" t="n">
        <v>5</v>
      </c>
      <c r="J3716" t="n">
        <v>260</v>
      </c>
      <c r="K3716" t="s">
        <v>272</v>
      </c>
      <c r="L3716" t="n">
        <v>30</v>
      </c>
      <c r="M3716" t="n">
        <v>0</v>
      </c>
      <c r="N3716" t="n">
        <v>0</v>
      </c>
      <c r="O3716" t="s">
        <v>345</v>
      </c>
      <c r="P3716" t="n">
        <v>2931</v>
      </c>
      <c r="Q3716" t="s">
        <v>438</v>
      </c>
      <c r="R3716" t="s">
        <v>255</v>
      </c>
      <c r="S3716" t="s">
        <v>251</v>
      </c>
      <c r="T3716" t="n">
        <v>5</v>
      </c>
    </row>
    <row r="3717" spans="1:20">
      <c r="A3717" s="1" t="n">
        <v>42035</v>
      </c>
      <c r="B3717" t="s">
        <v>345</v>
      </c>
      <c r="C3717" t="n">
        <v>71</v>
      </c>
      <c r="D3717" t="n">
        <v>465</v>
      </c>
      <c r="E3717" t="s">
        <v>428</v>
      </c>
      <c r="F3717" t="n">
        <v>3201</v>
      </c>
      <c r="G3717" t="s">
        <v>250</v>
      </c>
      <c r="H3717" t="s">
        <v>251</v>
      </c>
      <c r="I3717" t="n">
        <v>5</v>
      </c>
      <c r="J3717" t="n">
        <v>260</v>
      </c>
      <c r="K3717" t="s">
        <v>272</v>
      </c>
      <c r="L3717" t="n">
        <v>10</v>
      </c>
      <c r="M3717" t="n">
        <v>0</v>
      </c>
      <c r="N3717" t="n">
        <v>0</v>
      </c>
      <c r="T3717" t="s">
        <v>405</v>
      </c>
    </row>
    <row r="3718" spans="1:20">
      <c r="A3718" s="1" t="n">
        <v>42035</v>
      </c>
      <c r="B3718" t="s">
        <v>400</v>
      </c>
      <c r="C3718" t="n">
        <v>1</v>
      </c>
      <c r="D3718" t="n">
        <v>251</v>
      </c>
      <c r="E3718" t="s">
        <v>409</v>
      </c>
      <c r="F3718" t="n">
        <v>3202</v>
      </c>
      <c r="G3718" t="s">
        <v>297</v>
      </c>
      <c r="H3718" t="s">
        <v>251</v>
      </c>
      <c r="I3718" t="n">
        <v>5</v>
      </c>
      <c r="J3718" t="n">
        <v>720</v>
      </c>
      <c r="K3718" t="s">
        <v>377</v>
      </c>
      <c r="L3718" t="n">
        <v>49</v>
      </c>
      <c r="M3718" t="n">
        <v>0</v>
      </c>
      <c r="N3718" t="n">
        <v>0</v>
      </c>
      <c r="T3718" t="s">
        <v>405</v>
      </c>
    </row>
    <row r="3719" spans="1:20">
      <c r="A3719" s="1" t="n">
        <v>42035</v>
      </c>
      <c r="B3719" t="s">
        <v>400</v>
      </c>
      <c r="C3719" t="n">
        <v>2</v>
      </c>
      <c r="D3719" t="n">
        <v>251</v>
      </c>
      <c r="E3719" t="s">
        <v>409</v>
      </c>
      <c r="F3719" t="n">
        <v>3204</v>
      </c>
      <c r="G3719" t="s">
        <v>367</v>
      </c>
      <c r="H3719" t="s">
        <v>251</v>
      </c>
      <c r="I3719" t="n">
        <v>5</v>
      </c>
      <c r="J3719" t="n">
        <v>720</v>
      </c>
      <c r="K3719" t="s">
        <v>377</v>
      </c>
      <c r="L3719" t="n">
        <v>13</v>
      </c>
      <c r="M3719" t="n">
        <v>0</v>
      </c>
      <c r="N3719" t="n">
        <v>0</v>
      </c>
      <c r="T3719" t="s">
        <v>405</v>
      </c>
    </row>
    <row r="3720" spans="1:20">
      <c r="A3720" s="1" t="n">
        <v>42035</v>
      </c>
      <c r="B3720" t="s">
        <v>400</v>
      </c>
      <c r="C3720" t="n">
        <v>3</v>
      </c>
      <c r="D3720" t="n">
        <v>251</v>
      </c>
      <c r="E3720" t="s">
        <v>409</v>
      </c>
      <c r="F3720" t="n">
        <v>3201</v>
      </c>
      <c r="G3720" t="s">
        <v>250</v>
      </c>
      <c r="H3720" t="s">
        <v>251</v>
      </c>
      <c r="I3720" t="n">
        <v>5</v>
      </c>
      <c r="J3720" t="n">
        <v>720</v>
      </c>
      <c r="K3720" t="s">
        <v>377</v>
      </c>
      <c r="L3720" t="n">
        <v>20</v>
      </c>
      <c r="M3720" t="n">
        <v>0</v>
      </c>
      <c r="N3720" t="n">
        <v>0</v>
      </c>
      <c r="T3720" t="s">
        <v>405</v>
      </c>
    </row>
    <row r="3721" spans="1:20">
      <c r="A3721" s="1" t="n">
        <v>42035</v>
      </c>
      <c r="B3721" t="s">
        <v>406</v>
      </c>
      <c r="C3721" t="n">
        <v>1</v>
      </c>
      <c r="D3721" t="n">
        <v>931</v>
      </c>
      <c r="E3721" t="s">
        <v>407</v>
      </c>
      <c r="F3721" t="n">
        <v>3201</v>
      </c>
      <c r="G3721" t="s">
        <v>250</v>
      </c>
      <c r="H3721" t="s">
        <v>251</v>
      </c>
      <c r="I3721" t="n">
        <v>5</v>
      </c>
      <c r="J3721" t="n">
        <v>285</v>
      </c>
      <c r="K3721" t="s">
        <v>306</v>
      </c>
      <c r="L3721" t="n">
        <v>32</v>
      </c>
      <c r="M3721" t="n">
        <v>0</v>
      </c>
      <c r="N3721" t="n">
        <v>0</v>
      </c>
      <c r="T3721" t="s">
        <v>405</v>
      </c>
    </row>
    <row r="3722" spans="1:20">
      <c r="A3722" s="1" t="n">
        <v>42035</v>
      </c>
      <c r="B3722" t="s">
        <v>348</v>
      </c>
      <c r="C3722" t="n">
        <v>1</v>
      </c>
      <c r="D3722" t="n">
        <v>216</v>
      </c>
      <c r="E3722" t="s">
        <v>416</v>
      </c>
      <c r="F3722" t="n">
        <v>3201</v>
      </c>
      <c r="G3722" t="s">
        <v>250</v>
      </c>
      <c r="H3722" t="s">
        <v>251</v>
      </c>
      <c r="I3722" t="n">
        <v>5</v>
      </c>
      <c r="J3722" t="n">
        <v>515</v>
      </c>
      <c r="K3722" t="s">
        <v>361</v>
      </c>
      <c r="L3722" t="n">
        <v>215</v>
      </c>
      <c r="M3722" t="n">
        <v>0</v>
      </c>
      <c r="N3722" t="n">
        <v>0</v>
      </c>
      <c r="T3722" t="s">
        <v>405</v>
      </c>
    </row>
    <row r="3723" spans="1:20">
      <c r="A3723" s="1" t="n">
        <v>42035</v>
      </c>
      <c r="B3723" t="s">
        <v>348</v>
      </c>
      <c r="C3723" t="n">
        <v>2</v>
      </c>
      <c r="D3723" t="n">
        <v>215</v>
      </c>
      <c r="E3723" t="s">
        <v>408</v>
      </c>
      <c r="F3723" t="n">
        <v>3201</v>
      </c>
      <c r="G3723" t="s">
        <v>250</v>
      </c>
      <c r="H3723" t="s">
        <v>251</v>
      </c>
      <c r="I3723" t="n">
        <v>5</v>
      </c>
      <c r="J3723" t="n">
        <v>515</v>
      </c>
      <c r="K3723" t="s">
        <v>361</v>
      </c>
      <c r="L3723" t="n">
        <v>100</v>
      </c>
      <c r="M3723" t="n">
        <v>0</v>
      </c>
      <c r="N3723" t="n">
        <v>0</v>
      </c>
      <c r="T3723" t="s">
        <v>405</v>
      </c>
    </row>
    <row r="3724" spans="1:20">
      <c r="A3724" s="1" t="n">
        <v>42035</v>
      </c>
      <c r="B3724" t="s">
        <v>441</v>
      </c>
      <c r="C3724" t="n">
        <v>1</v>
      </c>
      <c r="D3724" t="n">
        <v>215</v>
      </c>
      <c r="E3724" t="s">
        <v>408</v>
      </c>
      <c r="F3724" t="n">
        <v>3201</v>
      </c>
      <c r="G3724" t="s">
        <v>250</v>
      </c>
      <c r="H3724" t="s">
        <v>251</v>
      </c>
      <c r="I3724" t="n">
        <v>5</v>
      </c>
      <c r="J3724" t="n">
        <v>515</v>
      </c>
      <c r="K3724" t="s">
        <v>361</v>
      </c>
      <c r="L3724" t="n">
        <v>4</v>
      </c>
      <c r="M3724" t="n">
        <v>0</v>
      </c>
      <c r="N3724" t="n">
        <v>0</v>
      </c>
      <c r="T3724" t="s">
        <v>405</v>
      </c>
    </row>
    <row r="3725" spans="1:20">
      <c r="A3725" s="1" t="n">
        <v>42063</v>
      </c>
      <c r="B3725" t="s">
        <v>432</v>
      </c>
      <c r="C3725" t="n">
        <v>1</v>
      </c>
      <c r="D3725" t="n">
        <v>25</v>
      </c>
      <c r="E3725" t="s">
        <v>143</v>
      </c>
      <c r="F3725" t="n">
        <v>3201</v>
      </c>
      <c r="G3725" t="s">
        <v>250</v>
      </c>
      <c r="H3725" t="s">
        <v>251</v>
      </c>
      <c r="I3725" t="n">
        <v>5</v>
      </c>
      <c r="J3725" t="n">
        <v>805</v>
      </c>
      <c r="K3725" t="s">
        <v>317</v>
      </c>
      <c r="L3725" t="n">
        <v>698</v>
      </c>
      <c r="M3725" t="n">
        <v>0.27</v>
      </c>
      <c r="N3725" t="n">
        <v>36.6</v>
      </c>
      <c r="O3725" t="s">
        <v>439</v>
      </c>
      <c r="P3725" t="n">
        <v>363</v>
      </c>
      <c r="Q3725" t="s">
        <v>411</v>
      </c>
      <c r="R3725" t="s">
        <v>255</v>
      </c>
      <c r="S3725" t="s">
        <v>251</v>
      </c>
      <c r="T3725" t="n">
        <v>5</v>
      </c>
    </row>
    <row r="3726" spans="1:20">
      <c r="A3726" s="1" t="n">
        <v>42063</v>
      </c>
      <c r="B3726" t="s">
        <v>432</v>
      </c>
      <c r="C3726" t="n">
        <v>2</v>
      </c>
      <c r="D3726" t="n">
        <v>25</v>
      </c>
      <c r="E3726" t="s">
        <v>143</v>
      </c>
      <c r="F3726" t="n">
        <v>3201</v>
      </c>
      <c r="G3726" t="s">
        <v>250</v>
      </c>
      <c r="H3726" t="s">
        <v>251</v>
      </c>
      <c r="I3726" t="n">
        <v>5</v>
      </c>
      <c r="J3726" t="n">
        <v>910</v>
      </c>
      <c r="K3726" t="s">
        <v>340</v>
      </c>
      <c r="L3726" t="n">
        <v>602</v>
      </c>
      <c r="M3726" t="n">
        <v>0.75</v>
      </c>
      <c r="N3726" t="n">
        <v>40.3</v>
      </c>
      <c r="O3726" t="s">
        <v>439</v>
      </c>
      <c r="P3726" t="n">
        <v>363</v>
      </c>
      <c r="Q3726" t="s">
        <v>411</v>
      </c>
      <c r="R3726" t="s">
        <v>255</v>
      </c>
      <c r="S3726" t="s">
        <v>251</v>
      </c>
      <c r="T3726" t="n">
        <v>5</v>
      </c>
    </row>
    <row r="3727" spans="1:20">
      <c r="A3727" s="1" t="n">
        <v>42063</v>
      </c>
      <c r="B3727" t="s">
        <v>432</v>
      </c>
      <c r="C3727" t="n">
        <v>3</v>
      </c>
      <c r="D3727" t="n">
        <v>25</v>
      </c>
      <c r="E3727" t="s">
        <v>143</v>
      </c>
      <c r="F3727" t="n">
        <v>3201</v>
      </c>
      <c r="G3727" t="s">
        <v>250</v>
      </c>
      <c r="H3727" t="s">
        <v>251</v>
      </c>
      <c r="I3727" t="n">
        <v>5</v>
      </c>
      <c r="J3727" t="n">
        <v>150</v>
      </c>
      <c r="K3727" t="s">
        <v>291</v>
      </c>
      <c r="L3727" t="n">
        <v>695</v>
      </c>
      <c r="M3727" t="n">
        <v>0.19</v>
      </c>
      <c r="N3727" t="n">
        <v>24.1</v>
      </c>
      <c r="O3727" t="s">
        <v>439</v>
      </c>
      <c r="P3727" t="n">
        <v>363</v>
      </c>
      <c r="Q3727" t="s">
        <v>411</v>
      </c>
      <c r="R3727" t="s">
        <v>255</v>
      </c>
      <c r="S3727" t="s">
        <v>251</v>
      </c>
      <c r="T3727" t="n">
        <v>5</v>
      </c>
    </row>
    <row r="3728" spans="1:20">
      <c r="A3728" s="1" t="n">
        <v>42063</v>
      </c>
      <c r="B3728" t="s">
        <v>345</v>
      </c>
      <c r="C3728" t="n">
        <v>26</v>
      </c>
      <c r="D3728" t="n">
        <v>25</v>
      </c>
      <c r="E3728" t="s">
        <v>143</v>
      </c>
      <c r="F3728" t="n">
        <v>3201</v>
      </c>
      <c r="G3728" t="s">
        <v>250</v>
      </c>
      <c r="H3728" t="s">
        <v>251</v>
      </c>
      <c r="I3728" t="n">
        <v>5</v>
      </c>
      <c r="J3728" t="n">
        <v>458</v>
      </c>
      <c r="K3728" t="s">
        <v>252</v>
      </c>
      <c r="L3728" t="n">
        <v>454</v>
      </c>
      <c r="M3728" t="n">
        <v>0.09</v>
      </c>
      <c r="N3728" t="n">
        <v>33.7</v>
      </c>
      <c r="O3728" t="s">
        <v>440</v>
      </c>
      <c r="P3728" t="n">
        <v>121</v>
      </c>
      <c r="Q3728" t="s">
        <v>251</v>
      </c>
      <c r="R3728" t="s">
        <v>255</v>
      </c>
      <c r="S3728" t="s">
        <v>251</v>
      </c>
      <c r="T3728" t="n">
        <v>5</v>
      </c>
    </row>
    <row r="3729" spans="1:20">
      <c r="A3729" s="1" t="n">
        <v>42063</v>
      </c>
      <c r="B3729" t="s">
        <v>345</v>
      </c>
      <c r="C3729" t="n">
        <v>27</v>
      </c>
      <c r="D3729" t="n">
        <v>25</v>
      </c>
      <c r="E3729" t="s">
        <v>143</v>
      </c>
      <c r="F3729" t="n">
        <v>3201</v>
      </c>
      <c r="G3729" t="s">
        <v>250</v>
      </c>
      <c r="H3729" t="s">
        <v>251</v>
      </c>
      <c r="I3729" t="n">
        <v>5</v>
      </c>
      <c r="J3729" t="n">
        <v>945</v>
      </c>
      <c r="K3729" t="s">
        <v>304</v>
      </c>
      <c r="L3729" t="n">
        <v>195</v>
      </c>
      <c r="M3729" t="n">
        <v>0.05</v>
      </c>
      <c r="N3729" t="n">
        <v>39.8</v>
      </c>
      <c r="O3729" t="s">
        <v>440</v>
      </c>
      <c r="P3729" t="n">
        <v>121</v>
      </c>
      <c r="Q3729" t="s">
        <v>251</v>
      </c>
      <c r="R3729" t="s">
        <v>255</v>
      </c>
      <c r="S3729" t="s">
        <v>251</v>
      </c>
      <c r="T3729" t="n">
        <v>5</v>
      </c>
    </row>
    <row r="3730" spans="1:20">
      <c r="A3730" s="1" t="n">
        <v>42063</v>
      </c>
      <c r="B3730" t="s">
        <v>345</v>
      </c>
      <c r="C3730" t="n">
        <v>59</v>
      </c>
      <c r="D3730" t="n">
        <v>508</v>
      </c>
      <c r="E3730" t="s">
        <v>429</v>
      </c>
      <c r="F3730" t="n">
        <v>3201</v>
      </c>
      <c r="G3730" t="s">
        <v>250</v>
      </c>
      <c r="H3730" t="s">
        <v>251</v>
      </c>
      <c r="I3730" t="n">
        <v>5</v>
      </c>
      <c r="J3730" t="n">
        <v>260</v>
      </c>
      <c r="K3730" t="s">
        <v>272</v>
      </c>
      <c r="L3730" t="n">
        <v>65</v>
      </c>
      <c r="M3730" t="n">
        <v>0.01</v>
      </c>
      <c r="N3730" t="n">
        <v>0</v>
      </c>
      <c r="T3730" t="s">
        <v>405</v>
      </c>
    </row>
    <row r="3731" spans="1:20">
      <c r="A3731" s="1" t="n">
        <v>42063</v>
      </c>
      <c r="B3731" t="s">
        <v>345</v>
      </c>
      <c r="C3731" t="n">
        <v>60</v>
      </c>
      <c r="D3731" t="n">
        <v>465</v>
      </c>
      <c r="E3731" t="s">
        <v>428</v>
      </c>
      <c r="F3731" t="n">
        <v>3201</v>
      </c>
      <c r="G3731" t="s">
        <v>250</v>
      </c>
      <c r="H3731" t="s">
        <v>251</v>
      </c>
      <c r="I3731" t="n">
        <v>5</v>
      </c>
      <c r="J3731" t="n">
        <v>260</v>
      </c>
      <c r="K3731" t="s">
        <v>272</v>
      </c>
      <c r="L3731" t="n">
        <v>49</v>
      </c>
      <c r="M3731" t="n">
        <v>0</v>
      </c>
      <c r="N3731" t="n">
        <v>0</v>
      </c>
      <c r="T3731" t="s">
        <v>405</v>
      </c>
    </row>
    <row r="3732" spans="1:20">
      <c r="A3732" s="1" t="n">
        <v>42063</v>
      </c>
      <c r="B3732" t="s">
        <v>345</v>
      </c>
      <c r="C3732" t="n">
        <v>61</v>
      </c>
      <c r="D3732" t="n">
        <v>465</v>
      </c>
      <c r="E3732" t="s">
        <v>428</v>
      </c>
      <c r="F3732" t="n">
        <v>3201</v>
      </c>
      <c r="G3732" t="s">
        <v>250</v>
      </c>
      <c r="H3732" t="s">
        <v>251</v>
      </c>
      <c r="I3732" t="n">
        <v>5</v>
      </c>
      <c r="J3732" t="n">
        <v>260</v>
      </c>
      <c r="K3732" t="s">
        <v>272</v>
      </c>
      <c r="L3732" t="n">
        <v>15</v>
      </c>
      <c r="M3732" t="n">
        <v>0</v>
      </c>
      <c r="N3732" t="n">
        <v>0</v>
      </c>
      <c r="T3732" t="s">
        <v>405</v>
      </c>
    </row>
    <row r="3733" spans="1:20">
      <c r="A3733" s="1" t="n">
        <v>42063</v>
      </c>
      <c r="B3733" t="s">
        <v>400</v>
      </c>
      <c r="C3733" t="n">
        <v>1</v>
      </c>
      <c r="D3733" t="n">
        <v>251</v>
      </c>
      <c r="E3733" t="s">
        <v>409</v>
      </c>
      <c r="F3733" t="n">
        <v>3204</v>
      </c>
      <c r="G3733" t="s">
        <v>367</v>
      </c>
      <c r="H3733" t="s">
        <v>251</v>
      </c>
      <c r="I3733" t="n">
        <v>5</v>
      </c>
      <c r="J3733" t="n">
        <v>720</v>
      </c>
      <c r="K3733" t="s">
        <v>377</v>
      </c>
      <c r="L3733" t="n">
        <v>10</v>
      </c>
      <c r="M3733" t="n">
        <v>0</v>
      </c>
      <c r="N3733" t="n">
        <v>0</v>
      </c>
      <c r="T3733" t="s">
        <v>405</v>
      </c>
    </row>
    <row r="3734" spans="1:20">
      <c r="A3734" s="1" t="n">
        <v>42063</v>
      </c>
      <c r="B3734" t="s">
        <v>400</v>
      </c>
      <c r="C3734" t="n">
        <v>2</v>
      </c>
      <c r="D3734" t="n">
        <v>251</v>
      </c>
      <c r="E3734" t="s">
        <v>409</v>
      </c>
      <c r="F3734" t="n">
        <v>3201</v>
      </c>
      <c r="G3734" t="s">
        <v>250</v>
      </c>
      <c r="H3734" t="s">
        <v>251</v>
      </c>
      <c r="I3734" t="n">
        <v>5</v>
      </c>
      <c r="J3734" t="n">
        <v>720</v>
      </c>
      <c r="K3734" t="s">
        <v>377</v>
      </c>
      <c r="L3734" t="n">
        <v>13</v>
      </c>
      <c r="M3734" t="n">
        <v>0</v>
      </c>
      <c r="N3734" t="n">
        <v>0</v>
      </c>
      <c r="T3734" t="s">
        <v>405</v>
      </c>
    </row>
    <row r="3735" spans="1:20">
      <c r="A3735" s="1" t="n">
        <v>42063</v>
      </c>
      <c r="B3735" t="s">
        <v>406</v>
      </c>
      <c r="C3735" t="n">
        <v>1</v>
      </c>
      <c r="D3735" t="n">
        <v>931</v>
      </c>
      <c r="E3735" t="s">
        <v>407</v>
      </c>
      <c r="F3735" t="n">
        <v>3201</v>
      </c>
      <c r="G3735" t="s">
        <v>250</v>
      </c>
      <c r="H3735" t="s">
        <v>251</v>
      </c>
      <c r="I3735" t="n">
        <v>5</v>
      </c>
      <c r="J3735" t="n">
        <v>830</v>
      </c>
      <c r="K3735" t="s">
        <v>442</v>
      </c>
      <c r="L3735" t="n">
        <v>79</v>
      </c>
      <c r="M3735" t="n">
        <v>0</v>
      </c>
      <c r="N3735" t="n">
        <v>0</v>
      </c>
      <c r="T3735" t="s">
        <v>405</v>
      </c>
    </row>
    <row r="3736" spans="1:20">
      <c r="A3736" s="1" t="n">
        <v>42063</v>
      </c>
      <c r="B3736" t="s">
        <v>348</v>
      </c>
      <c r="C3736" t="n">
        <v>1</v>
      </c>
      <c r="D3736" t="n">
        <v>216</v>
      </c>
      <c r="E3736" t="s">
        <v>416</v>
      </c>
      <c r="F3736" t="n">
        <v>3201</v>
      </c>
      <c r="G3736" t="s">
        <v>250</v>
      </c>
      <c r="H3736" t="s">
        <v>251</v>
      </c>
      <c r="I3736" t="n">
        <v>5</v>
      </c>
      <c r="J3736" t="n">
        <v>515</v>
      </c>
      <c r="K3736" t="s">
        <v>361</v>
      </c>
      <c r="L3736" t="n">
        <v>215</v>
      </c>
      <c r="M3736" t="n">
        <v>0</v>
      </c>
      <c r="N3736" t="n">
        <v>0</v>
      </c>
      <c r="T3736" t="s">
        <v>405</v>
      </c>
    </row>
    <row r="3737" spans="1:20">
      <c r="A3737" s="1" t="n">
        <v>42063</v>
      </c>
      <c r="B3737" t="s">
        <v>348</v>
      </c>
      <c r="C3737" t="n">
        <v>2</v>
      </c>
      <c r="D3737" t="n">
        <v>215</v>
      </c>
      <c r="E3737" t="s">
        <v>408</v>
      </c>
      <c r="F3737" t="n">
        <v>3201</v>
      </c>
      <c r="G3737" t="s">
        <v>250</v>
      </c>
      <c r="H3737" t="s">
        <v>251</v>
      </c>
      <c r="I3737" t="n">
        <v>5</v>
      </c>
      <c r="J3737" t="n">
        <v>515</v>
      </c>
      <c r="K3737" t="s">
        <v>361</v>
      </c>
      <c r="L3737" t="n">
        <v>100</v>
      </c>
      <c r="M3737" t="n">
        <v>0</v>
      </c>
      <c r="N3737" t="n">
        <v>0</v>
      </c>
      <c r="T3737" t="s">
        <v>405</v>
      </c>
    </row>
    <row r="3738" spans="1:20">
      <c r="A3738" s="1" t="n">
        <v>42063</v>
      </c>
      <c r="B3738" t="s">
        <v>441</v>
      </c>
      <c r="C3738" t="n">
        <v>1</v>
      </c>
      <c r="D3738" t="n">
        <v>215</v>
      </c>
      <c r="E3738" t="s">
        <v>408</v>
      </c>
      <c r="F3738" t="n">
        <v>3201</v>
      </c>
      <c r="G3738" t="s">
        <v>250</v>
      </c>
      <c r="H3738" t="s">
        <v>251</v>
      </c>
      <c r="I3738" t="n">
        <v>5</v>
      </c>
      <c r="J3738" t="n">
        <v>515</v>
      </c>
      <c r="K3738" t="s">
        <v>361</v>
      </c>
      <c r="L3738" t="n">
        <v>100</v>
      </c>
      <c r="M3738" t="n">
        <v>0</v>
      </c>
      <c r="N3738" t="n">
        <v>0</v>
      </c>
      <c r="T3738" t="s">
        <v>405</v>
      </c>
    </row>
    <row r="3739" spans="1:20">
      <c r="A3739" s="1" t="n">
        <v>42094</v>
      </c>
      <c r="B3739" t="s">
        <v>432</v>
      </c>
      <c r="C3739" t="n">
        <v>1</v>
      </c>
      <c r="D3739" t="n">
        <v>25</v>
      </c>
      <c r="E3739" t="s">
        <v>143</v>
      </c>
      <c r="F3739" t="n">
        <v>3201</v>
      </c>
      <c r="G3739" t="s">
        <v>250</v>
      </c>
      <c r="H3739" t="s">
        <v>251</v>
      </c>
      <c r="I3739" t="n">
        <v>5</v>
      </c>
      <c r="J3739" t="n">
        <v>670</v>
      </c>
      <c r="K3739" t="s">
        <v>359</v>
      </c>
      <c r="L3739" t="n">
        <v>996</v>
      </c>
      <c r="M3739" t="n">
        <v>0.06</v>
      </c>
      <c r="N3739" t="n">
        <v>45.3</v>
      </c>
      <c r="O3739" t="s">
        <v>439</v>
      </c>
      <c r="P3739" t="n">
        <v>363</v>
      </c>
      <c r="Q3739" t="s">
        <v>411</v>
      </c>
      <c r="R3739" t="s">
        <v>255</v>
      </c>
      <c r="S3739" t="s">
        <v>251</v>
      </c>
      <c r="T3739" t="n">
        <v>5</v>
      </c>
    </row>
    <row r="3740" spans="1:20">
      <c r="A3740" s="1" t="n">
        <v>42094</v>
      </c>
      <c r="B3740" t="s">
        <v>432</v>
      </c>
      <c r="C3740" t="n">
        <v>2</v>
      </c>
      <c r="D3740" t="n">
        <v>25</v>
      </c>
      <c r="E3740" t="s">
        <v>143</v>
      </c>
      <c r="F3740" t="n">
        <v>3201</v>
      </c>
      <c r="G3740" t="s">
        <v>250</v>
      </c>
      <c r="H3740" t="s">
        <v>251</v>
      </c>
      <c r="I3740" t="n">
        <v>5</v>
      </c>
      <c r="J3740" t="n">
        <v>260</v>
      </c>
      <c r="K3740" t="s">
        <v>272</v>
      </c>
      <c r="L3740" t="n">
        <v>334</v>
      </c>
      <c r="M3740" t="n">
        <v>0.47</v>
      </c>
      <c r="N3740" t="n">
        <v>38.9</v>
      </c>
      <c r="O3740" t="s">
        <v>439</v>
      </c>
      <c r="P3740" t="n">
        <v>363</v>
      </c>
      <c r="Q3740" t="s">
        <v>411</v>
      </c>
      <c r="R3740" t="s">
        <v>255</v>
      </c>
      <c r="S3740" t="s">
        <v>251</v>
      </c>
      <c r="T3740" t="n">
        <v>5</v>
      </c>
    </row>
    <row r="3741" spans="1:20">
      <c r="A3741" s="1" t="n">
        <v>42094</v>
      </c>
      <c r="B3741" t="s">
        <v>432</v>
      </c>
      <c r="C3741" t="n">
        <v>3</v>
      </c>
      <c r="D3741" t="n">
        <v>25</v>
      </c>
      <c r="E3741" t="s">
        <v>143</v>
      </c>
      <c r="F3741" t="n">
        <v>3201</v>
      </c>
      <c r="G3741" t="s">
        <v>250</v>
      </c>
      <c r="H3741" t="s">
        <v>251</v>
      </c>
      <c r="I3741" t="n">
        <v>5</v>
      </c>
      <c r="J3741" t="n">
        <v>325</v>
      </c>
      <c r="K3741" t="s">
        <v>287</v>
      </c>
      <c r="L3741" t="n">
        <v>360</v>
      </c>
      <c r="M3741" t="n">
        <v>1.36</v>
      </c>
      <c r="N3741" t="n">
        <v>24.6</v>
      </c>
      <c r="O3741" t="s">
        <v>439</v>
      </c>
      <c r="P3741" t="n">
        <v>363</v>
      </c>
      <c r="Q3741" t="s">
        <v>411</v>
      </c>
      <c r="R3741" t="s">
        <v>255</v>
      </c>
      <c r="S3741" t="s">
        <v>251</v>
      </c>
      <c r="T3741" t="n">
        <v>5</v>
      </c>
    </row>
    <row r="3742" spans="1:20">
      <c r="A3742" s="1" t="n">
        <v>42094</v>
      </c>
      <c r="B3742" t="s">
        <v>345</v>
      </c>
      <c r="C3742" t="n">
        <v>30</v>
      </c>
      <c r="D3742" t="n">
        <v>25</v>
      </c>
      <c r="E3742" t="s">
        <v>143</v>
      </c>
      <c r="F3742" t="n">
        <v>3201</v>
      </c>
      <c r="G3742" t="s">
        <v>250</v>
      </c>
      <c r="H3742" t="s">
        <v>251</v>
      </c>
      <c r="I3742" t="n">
        <v>5</v>
      </c>
      <c r="J3742" t="n">
        <v>458</v>
      </c>
      <c r="K3742" t="s">
        <v>252</v>
      </c>
      <c r="L3742" t="n">
        <v>375</v>
      </c>
      <c r="M3742" t="n">
        <v>0.09</v>
      </c>
      <c r="N3742" t="n">
        <v>33.9</v>
      </c>
      <c r="O3742" t="s">
        <v>440</v>
      </c>
      <c r="P3742" t="n">
        <v>121</v>
      </c>
      <c r="Q3742" t="s">
        <v>251</v>
      </c>
      <c r="R3742" t="s">
        <v>255</v>
      </c>
      <c r="S3742" t="s">
        <v>251</v>
      </c>
      <c r="T3742" t="n">
        <v>5</v>
      </c>
    </row>
    <row r="3743" spans="1:20">
      <c r="A3743" s="1" t="n">
        <v>42094</v>
      </c>
      <c r="B3743" t="s">
        <v>345</v>
      </c>
      <c r="C3743" t="n">
        <v>31</v>
      </c>
      <c r="D3743" t="n">
        <v>25</v>
      </c>
      <c r="E3743" t="s">
        <v>143</v>
      </c>
      <c r="F3743" t="n">
        <v>3201</v>
      </c>
      <c r="G3743" t="s">
        <v>250</v>
      </c>
      <c r="H3743" t="s">
        <v>251</v>
      </c>
      <c r="I3743" t="n">
        <v>5</v>
      </c>
      <c r="J3743" t="n">
        <v>458</v>
      </c>
      <c r="K3743" t="s">
        <v>252</v>
      </c>
      <c r="L3743" t="n">
        <v>346</v>
      </c>
      <c r="M3743" t="n">
        <v>0.09</v>
      </c>
      <c r="N3743" t="n">
        <v>33.7</v>
      </c>
      <c r="O3743" t="s">
        <v>440</v>
      </c>
      <c r="P3743" t="n">
        <v>121</v>
      </c>
      <c r="Q3743" t="s">
        <v>251</v>
      </c>
      <c r="R3743" t="s">
        <v>255</v>
      </c>
      <c r="S3743" t="s">
        <v>251</v>
      </c>
      <c r="T3743" t="n">
        <v>5</v>
      </c>
    </row>
    <row r="3744" spans="1:20">
      <c r="A3744" s="1" t="n">
        <v>42094</v>
      </c>
      <c r="B3744" t="s">
        <v>345</v>
      </c>
      <c r="C3744" t="n">
        <v>32</v>
      </c>
      <c r="D3744" t="n">
        <v>25</v>
      </c>
      <c r="E3744" t="s">
        <v>143</v>
      </c>
      <c r="F3744" t="n">
        <v>3201</v>
      </c>
      <c r="G3744" t="s">
        <v>250</v>
      </c>
      <c r="H3744" t="s">
        <v>251</v>
      </c>
      <c r="I3744" t="n">
        <v>5</v>
      </c>
      <c r="J3744" t="n">
        <v>945</v>
      </c>
      <c r="K3744" t="s">
        <v>304</v>
      </c>
      <c r="L3744" t="n">
        <v>280</v>
      </c>
      <c r="M3744" t="n">
        <v>0.04</v>
      </c>
      <c r="N3744" t="n">
        <v>40.9</v>
      </c>
      <c r="O3744" t="s">
        <v>440</v>
      </c>
      <c r="P3744" t="n">
        <v>121</v>
      </c>
      <c r="Q3744" t="s">
        <v>251</v>
      </c>
      <c r="R3744" t="s">
        <v>255</v>
      </c>
      <c r="S3744" t="s">
        <v>251</v>
      </c>
      <c r="T3744" t="n">
        <v>5</v>
      </c>
    </row>
    <row r="3745" spans="1:20">
      <c r="A3745" s="1" t="n">
        <v>42094</v>
      </c>
      <c r="B3745" t="s">
        <v>345</v>
      </c>
      <c r="C3745" t="n">
        <v>33</v>
      </c>
      <c r="D3745" t="n">
        <v>25</v>
      </c>
      <c r="E3745" t="s">
        <v>143</v>
      </c>
      <c r="F3745" t="n">
        <v>3201</v>
      </c>
      <c r="G3745" t="s">
        <v>250</v>
      </c>
      <c r="H3745" t="s">
        <v>251</v>
      </c>
      <c r="I3745" t="n">
        <v>5</v>
      </c>
      <c r="J3745" t="n">
        <v>945</v>
      </c>
      <c r="K3745" t="s">
        <v>304</v>
      </c>
      <c r="L3745" t="n">
        <v>294</v>
      </c>
      <c r="M3745" t="n">
        <v>0.04</v>
      </c>
      <c r="N3745" t="n">
        <v>40.8</v>
      </c>
      <c r="O3745" t="s">
        <v>440</v>
      </c>
      <c r="P3745" t="n">
        <v>121</v>
      </c>
      <c r="Q3745" t="s">
        <v>251</v>
      </c>
      <c r="R3745" t="s">
        <v>255</v>
      </c>
      <c r="S3745" t="s">
        <v>251</v>
      </c>
      <c r="T3745" t="n">
        <v>5</v>
      </c>
    </row>
    <row r="3746" spans="1:20">
      <c r="A3746" s="1" t="n">
        <v>42094</v>
      </c>
      <c r="B3746" t="s">
        <v>345</v>
      </c>
      <c r="C3746" t="n">
        <v>81</v>
      </c>
      <c r="D3746" t="n">
        <v>215</v>
      </c>
      <c r="E3746" t="s">
        <v>408</v>
      </c>
      <c r="F3746" t="n">
        <v>3201</v>
      </c>
      <c r="G3746" t="s">
        <v>250</v>
      </c>
      <c r="H3746" t="s">
        <v>251</v>
      </c>
      <c r="I3746" t="n">
        <v>5</v>
      </c>
      <c r="J3746" t="n">
        <v>515</v>
      </c>
      <c r="K3746" t="s">
        <v>361</v>
      </c>
      <c r="L3746" t="n">
        <v>119</v>
      </c>
      <c r="M3746" t="n">
        <v>0</v>
      </c>
      <c r="N3746" t="n">
        <v>0</v>
      </c>
      <c r="T3746" t="s">
        <v>405</v>
      </c>
    </row>
    <row r="3747" spans="1:20">
      <c r="A3747" s="1" t="n">
        <v>42094</v>
      </c>
      <c r="B3747" t="s">
        <v>345</v>
      </c>
      <c r="C3747" t="n">
        <v>84</v>
      </c>
      <c r="D3747" t="n">
        <v>465</v>
      </c>
      <c r="E3747" t="s">
        <v>428</v>
      </c>
      <c r="F3747" t="n">
        <v>3201</v>
      </c>
      <c r="G3747" t="s">
        <v>250</v>
      </c>
      <c r="H3747" t="s">
        <v>251</v>
      </c>
      <c r="I3747" t="n">
        <v>5</v>
      </c>
      <c r="J3747" t="n">
        <v>515</v>
      </c>
      <c r="K3747" t="s">
        <v>361</v>
      </c>
      <c r="L3747" t="n">
        <v>60</v>
      </c>
      <c r="M3747" t="n">
        <v>0</v>
      </c>
      <c r="N3747" t="n">
        <v>0</v>
      </c>
      <c r="T3747" t="s">
        <v>405</v>
      </c>
    </row>
    <row r="3748" spans="1:20">
      <c r="A3748" s="1" t="n">
        <v>42094</v>
      </c>
      <c r="B3748" t="s">
        <v>345</v>
      </c>
      <c r="C3748" t="n">
        <v>85</v>
      </c>
      <c r="D3748" t="n">
        <v>465</v>
      </c>
      <c r="E3748" t="s">
        <v>428</v>
      </c>
      <c r="F3748" t="n">
        <v>3201</v>
      </c>
      <c r="G3748" t="s">
        <v>250</v>
      </c>
      <c r="H3748" t="s">
        <v>251</v>
      </c>
      <c r="I3748" t="n">
        <v>5</v>
      </c>
      <c r="J3748" t="n">
        <v>515</v>
      </c>
      <c r="K3748" t="s">
        <v>361</v>
      </c>
      <c r="L3748" t="n">
        <v>15</v>
      </c>
      <c r="M3748" t="n">
        <v>0</v>
      </c>
      <c r="N3748" t="n">
        <v>0</v>
      </c>
      <c r="T3748" t="s">
        <v>405</v>
      </c>
    </row>
    <row r="3749" spans="1:20">
      <c r="A3749" s="1" t="n">
        <v>42094</v>
      </c>
      <c r="B3749" t="s">
        <v>400</v>
      </c>
      <c r="C3749" t="n">
        <v>1</v>
      </c>
      <c r="D3749" t="n">
        <v>251</v>
      </c>
      <c r="E3749" t="s">
        <v>409</v>
      </c>
      <c r="F3749" t="n">
        <v>3204</v>
      </c>
      <c r="G3749" t="s">
        <v>367</v>
      </c>
      <c r="H3749" t="s">
        <v>251</v>
      </c>
      <c r="I3749" t="n">
        <v>5</v>
      </c>
      <c r="J3749" t="n">
        <v>720</v>
      </c>
      <c r="K3749" t="s">
        <v>377</v>
      </c>
      <c r="L3749" t="n">
        <v>14</v>
      </c>
      <c r="M3749" t="n">
        <v>0</v>
      </c>
      <c r="N3749" t="n">
        <v>0</v>
      </c>
      <c r="T3749" t="s">
        <v>405</v>
      </c>
    </row>
    <row r="3750" spans="1:20">
      <c r="A3750" s="1" t="n">
        <v>42094</v>
      </c>
      <c r="B3750" t="s">
        <v>400</v>
      </c>
      <c r="C3750" t="n">
        <v>2</v>
      </c>
      <c r="D3750" t="n">
        <v>251</v>
      </c>
      <c r="E3750" t="s">
        <v>409</v>
      </c>
      <c r="F3750" t="n">
        <v>3201</v>
      </c>
      <c r="G3750" t="s">
        <v>250</v>
      </c>
      <c r="H3750" t="s">
        <v>251</v>
      </c>
      <c r="I3750" t="n">
        <v>5</v>
      </c>
      <c r="J3750" t="n">
        <v>720</v>
      </c>
      <c r="K3750" t="s">
        <v>377</v>
      </c>
      <c r="L3750" t="n">
        <v>18</v>
      </c>
      <c r="M3750" t="n">
        <v>0</v>
      </c>
      <c r="N3750" t="n">
        <v>0</v>
      </c>
      <c r="T3750" t="s">
        <v>405</v>
      </c>
    </row>
    <row r="3751" spans="1:20">
      <c r="A3751" s="1" t="n">
        <v>42094</v>
      </c>
      <c r="B3751" t="s">
        <v>400</v>
      </c>
      <c r="C3751" t="n">
        <v>3</v>
      </c>
      <c r="D3751" t="n">
        <v>251</v>
      </c>
      <c r="E3751" t="s">
        <v>409</v>
      </c>
      <c r="F3751" t="n">
        <v>3202</v>
      </c>
      <c r="G3751" t="s">
        <v>297</v>
      </c>
      <c r="H3751" t="s">
        <v>251</v>
      </c>
      <c r="I3751" t="n">
        <v>5</v>
      </c>
      <c r="J3751" t="n">
        <v>720</v>
      </c>
      <c r="K3751" t="s">
        <v>377</v>
      </c>
      <c r="L3751" t="n">
        <v>32</v>
      </c>
      <c r="M3751" t="n">
        <v>0</v>
      </c>
      <c r="N3751" t="n">
        <v>0</v>
      </c>
      <c r="T3751" t="s">
        <v>405</v>
      </c>
    </row>
    <row r="3752" spans="1:20">
      <c r="A3752" s="1" t="n">
        <v>42094</v>
      </c>
      <c r="B3752" t="s">
        <v>348</v>
      </c>
      <c r="C3752" t="n">
        <v>1</v>
      </c>
      <c r="D3752" t="n">
        <v>216</v>
      </c>
      <c r="E3752" t="s">
        <v>416</v>
      </c>
      <c r="F3752" t="n">
        <v>3201</v>
      </c>
      <c r="G3752" t="s">
        <v>250</v>
      </c>
      <c r="H3752" t="s">
        <v>251</v>
      </c>
      <c r="I3752" t="n">
        <v>5</v>
      </c>
      <c r="J3752" t="n">
        <v>515</v>
      </c>
      <c r="K3752" t="s">
        <v>361</v>
      </c>
      <c r="L3752" t="n">
        <v>294</v>
      </c>
      <c r="M3752" t="n">
        <v>0</v>
      </c>
      <c r="N3752" t="n">
        <v>0</v>
      </c>
      <c r="T3752" t="s">
        <v>405</v>
      </c>
    </row>
    <row r="3753" spans="1:20">
      <c r="A3753" s="1" t="n">
        <v>42094</v>
      </c>
      <c r="B3753" t="s">
        <v>348</v>
      </c>
      <c r="C3753" t="n">
        <v>2</v>
      </c>
      <c r="D3753" t="n">
        <v>215</v>
      </c>
      <c r="E3753" t="s">
        <v>408</v>
      </c>
      <c r="F3753" t="n">
        <v>3201</v>
      </c>
      <c r="G3753" t="s">
        <v>250</v>
      </c>
      <c r="H3753" t="s">
        <v>251</v>
      </c>
      <c r="I3753" t="n">
        <v>5</v>
      </c>
      <c r="J3753" t="n">
        <v>515</v>
      </c>
      <c r="K3753" t="s">
        <v>361</v>
      </c>
      <c r="L3753" t="n">
        <v>259</v>
      </c>
      <c r="M3753" t="n">
        <v>0</v>
      </c>
      <c r="N3753" t="n">
        <v>0</v>
      </c>
      <c r="T3753" t="s">
        <v>405</v>
      </c>
    </row>
    <row r="3754" spans="1:20">
      <c r="A3754" s="1" t="n">
        <v>42094</v>
      </c>
      <c r="B3754" t="s">
        <v>441</v>
      </c>
      <c r="C3754" t="n">
        <v>6</v>
      </c>
      <c r="D3754" t="n">
        <v>215</v>
      </c>
      <c r="E3754" t="s">
        <v>408</v>
      </c>
      <c r="F3754" t="n">
        <v>3201</v>
      </c>
      <c r="G3754" t="s">
        <v>250</v>
      </c>
      <c r="H3754" t="s">
        <v>251</v>
      </c>
      <c r="I3754" t="n">
        <v>5</v>
      </c>
      <c r="J3754" t="n">
        <v>515</v>
      </c>
      <c r="K3754" t="s">
        <v>361</v>
      </c>
      <c r="L3754" t="n">
        <v>140</v>
      </c>
      <c r="M3754" t="n">
        <v>0</v>
      </c>
      <c r="N3754" t="n">
        <v>0</v>
      </c>
      <c r="T3754" t="s">
        <v>405</v>
      </c>
    </row>
    <row r="3755" spans="1:20">
      <c r="A3755" s="1" t="n">
        <v>42124</v>
      </c>
      <c r="B3755" t="s">
        <v>432</v>
      </c>
      <c r="C3755" t="n">
        <v>1</v>
      </c>
      <c r="D3755" t="n">
        <v>25</v>
      </c>
      <c r="E3755" t="s">
        <v>143</v>
      </c>
      <c r="F3755" t="n">
        <v>3201</v>
      </c>
      <c r="G3755" t="s">
        <v>250</v>
      </c>
      <c r="H3755" t="s">
        <v>251</v>
      </c>
      <c r="I3755" t="n">
        <v>5</v>
      </c>
      <c r="J3755" t="n">
        <v>670</v>
      </c>
      <c r="K3755" t="s">
        <v>359</v>
      </c>
      <c r="L3755" t="n">
        <v>948</v>
      </c>
      <c r="M3755" t="n">
        <v>0.18</v>
      </c>
      <c r="N3755" t="n">
        <v>32.2</v>
      </c>
      <c r="O3755" t="s">
        <v>439</v>
      </c>
      <c r="P3755" t="n">
        <v>363</v>
      </c>
      <c r="Q3755" t="s">
        <v>411</v>
      </c>
      <c r="R3755" t="s">
        <v>255</v>
      </c>
      <c r="S3755" t="s">
        <v>251</v>
      </c>
      <c r="T3755" t="n">
        <v>5</v>
      </c>
    </row>
    <row r="3756" spans="1:20">
      <c r="A3756" s="1" t="n">
        <v>42124</v>
      </c>
      <c r="B3756" t="s">
        <v>345</v>
      </c>
      <c r="C3756" t="n">
        <v>34</v>
      </c>
      <c r="D3756" t="n">
        <v>25</v>
      </c>
      <c r="E3756" t="s">
        <v>143</v>
      </c>
      <c r="F3756" t="n">
        <v>3201</v>
      </c>
      <c r="G3756" t="s">
        <v>250</v>
      </c>
      <c r="H3756" t="s">
        <v>251</v>
      </c>
      <c r="I3756" t="n">
        <v>5</v>
      </c>
      <c r="J3756" t="n">
        <v>458</v>
      </c>
      <c r="K3756" t="s">
        <v>252</v>
      </c>
      <c r="L3756" t="n">
        <v>482</v>
      </c>
      <c r="M3756" t="n">
        <v>1.21</v>
      </c>
      <c r="N3756" t="n">
        <v>33</v>
      </c>
      <c r="O3756" t="s">
        <v>440</v>
      </c>
      <c r="P3756" t="n">
        <v>121</v>
      </c>
      <c r="Q3756" t="s">
        <v>251</v>
      </c>
      <c r="R3756" t="s">
        <v>255</v>
      </c>
      <c r="S3756" t="s">
        <v>251</v>
      </c>
      <c r="T3756" t="n">
        <v>5</v>
      </c>
    </row>
    <row r="3757" spans="1:20">
      <c r="A3757" s="1" t="n">
        <v>42124</v>
      </c>
      <c r="B3757" t="s">
        <v>345</v>
      </c>
      <c r="C3757" t="n">
        <v>35</v>
      </c>
      <c r="D3757" t="n">
        <v>25</v>
      </c>
      <c r="E3757" t="s">
        <v>143</v>
      </c>
      <c r="F3757" t="n">
        <v>3201</v>
      </c>
      <c r="G3757" t="s">
        <v>250</v>
      </c>
      <c r="H3757" t="s">
        <v>251</v>
      </c>
      <c r="I3757" t="n">
        <v>5</v>
      </c>
      <c r="J3757" t="n">
        <v>458</v>
      </c>
      <c r="K3757" t="s">
        <v>252</v>
      </c>
      <c r="L3757" t="n">
        <v>120</v>
      </c>
      <c r="M3757" t="n">
        <v>1.21</v>
      </c>
      <c r="N3757" t="n">
        <v>33</v>
      </c>
      <c r="O3757" t="s">
        <v>440</v>
      </c>
      <c r="P3757" t="n">
        <v>121</v>
      </c>
      <c r="Q3757" t="s">
        <v>251</v>
      </c>
      <c r="R3757" t="s">
        <v>255</v>
      </c>
      <c r="S3757" t="s">
        <v>251</v>
      </c>
      <c r="T3757" t="n">
        <v>5</v>
      </c>
    </row>
    <row r="3758" spans="1:20">
      <c r="A3758" s="1" t="n">
        <v>42124</v>
      </c>
      <c r="B3758" t="s">
        <v>345</v>
      </c>
      <c r="C3758" t="n">
        <v>76</v>
      </c>
      <c r="D3758" t="n">
        <v>465</v>
      </c>
      <c r="E3758" t="s">
        <v>428</v>
      </c>
      <c r="F3758" t="n">
        <v>3201</v>
      </c>
      <c r="G3758" t="s">
        <v>250</v>
      </c>
      <c r="H3758" t="s">
        <v>251</v>
      </c>
      <c r="I3758" t="n">
        <v>5</v>
      </c>
      <c r="J3758" t="n">
        <v>515</v>
      </c>
      <c r="K3758" t="s">
        <v>361</v>
      </c>
      <c r="L3758" t="n">
        <v>40</v>
      </c>
      <c r="M3758" t="n">
        <v>0</v>
      </c>
      <c r="N3758" t="n">
        <v>0</v>
      </c>
      <c r="T3758" t="s">
        <v>405</v>
      </c>
    </row>
    <row r="3759" spans="1:20">
      <c r="A3759" s="1" t="n">
        <v>42124</v>
      </c>
      <c r="B3759" t="s">
        <v>345</v>
      </c>
      <c r="C3759" t="n">
        <v>77</v>
      </c>
      <c r="D3759" t="n">
        <v>465</v>
      </c>
      <c r="E3759" t="s">
        <v>428</v>
      </c>
      <c r="F3759" t="n">
        <v>3201</v>
      </c>
      <c r="G3759" t="s">
        <v>250</v>
      </c>
      <c r="H3759" t="s">
        <v>251</v>
      </c>
      <c r="I3759" t="n">
        <v>5</v>
      </c>
      <c r="J3759" t="n">
        <v>515</v>
      </c>
      <c r="K3759" t="s">
        <v>361</v>
      </c>
      <c r="L3759" t="n">
        <v>59</v>
      </c>
      <c r="M3759" t="n">
        <v>0</v>
      </c>
      <c r="N3759" t="n">
        <v>0</v>
      </c>
      <c r="T3759" t="s">
        <v>405</v>
      </c>
    </row>
    <row r="3760" spans="1:20">
      <c r="A3760" s="1" t="n">
        <v>42124</v>
      </c>
      <c r="B3760" t="s">
        <v>400</v>
      </c>
      <c r="C3760" t="n">
        <v>1</v>
      </c>
      <c r="D3760" t="n">
        <v>251</v>
      </c>
      <c r="E3760" t="s">
        <v>409</v>
      </c>
      <c r="F3760" t="n">
        <v>3204</v>
      </c>
      <c r="G3760" t="s">
        <v>367</v>
      </c>
      <c r="H3760" t="s">
        <v>251</v>
      </c>
      <c r="I3760" t="n">
        <v>5</v>
      </c>
      <c r="J3760" t="n">
        <v>720</v>
      </c>
      <c r="K3760" t="s">
        <v>377</v>
      </c>
      <c r="L3760" t="n">
        <v>10</v>
      </c>
      <c r="M3760" t="n">
        <v>0</v>
      </c>
      <c r="N3760" t="n">
        <v>0</v>
      </c>
      <c r="T3760" t="s">
        <v>405</v>
      </c>
    </row>
    <row r="3761" spans="1:20">
      <c r="A3761" s="1" t="n">
        <v>42124</v>
      </c>
      <c r="B3761" t="s">
        <v>400</v>
      </c>
      <c r="C3761" t="n">
        <v>2</v>
      </c>
      <c r="D3761" t="n">
        <v>251</v>
      </c>
      <c r="E3761" t="s">
        <v>409</v>
      </c>
      <c r="F3761" t="n">
        <v>3201</v>
      </c>
      <c r="G3761" t="s">
        <v>250</v>
      </c>
      <c r="H3761" t="s">
        <v>251</v>
      </c>
      <c r="I3761" t="n">
        <v>5</v>
      </c>
      <c r="J3761" t="n">
        <v>720</v>
      </c>
      <c r="K3761" t="s">
        <v>377</v>
      </c>
      <c r="L3761" t="n">
        <v>3</v>
      </c>
      <c r="M3761" t="n">
        <v>0</v>
      </c>
      <c r="N3761" t="n">
        <v>0</v>
      </c>
      <c r="T3761" t="s">
        <v>405</v>
      </c>
    </row>
    <row r="3762" spans="1:20">
      <c r="A3762" s="1" t="n">
        <v>42124</v>
      </c>
      <c r="B3762" t="s">
        <v>400</v>
      </c>
      <c r="C3762" t="n">
        <v>3</v>
      </c>
      <c r="D3762" t="n">
        <v>251</v>
      </c>
      <c r="E3762" t="s">
        <v>409</v>
      </c>
      <c r="F3762" t="n">
        <v>3202</v>
      </c>
      <c r="G3762" t="s">
        <v>297</v>
      </c>
      <c r="H3762" t="s">
        <v>251</v>
      </c>
      <c r="I3762" t="n">
        <v>5</v>
      </c>
      <c r="J3762" t="n">
        <v>720</v>
      </c>
      <c r="K3762" t="s">
        <v>377</v>
      </c>
      <c r="L3762" t="n">
        <v>19</v>
      </c>
      <c r="M3762" t="n">
        <v>0</v>
      </c>
      <c r="N3762" t="n">
        <v>0</v>
      </c>
      <c r="T3762" t="s">
        <v>405</v>
      </c>
    </row>
    <row r="3763" spans="1:20">
      <c r="A3763" s="1" t="n">
        <v>42124</v>
      </c>
      <c r="B3763" t="s">
        <v>348</v>
      </c>
      <c r="C3763" t="n">
        <v>1</v>
      </c>
      <c r="D3763" t="n">
        <v>216</v>
      </c>
      <c r="E3763" t="s">
        <v>416</v>
      </c>
      <c r="F3763" t="n">
        <v>3201</v>
      </c>
      <c r="G3763" t="s">
        <v>250</v>
      </c>
      <c r="H3763" t="s">
        <v>251</v>
      </c>
      <c r="I3763" t="n">
        <v>5</v>
      </c>
      <c r="J3763" t="n">
        <v>515</v>
      </c>
      <c r="K3763" t="s">
        <v>361</v>
      </c>
      <c r="L3763" t="n">
        <v>190</v>
      </c>
      <c r="M3763" t="n">
        <v>0</v>
      </c>
      <c r="N3763" t="n">
        <v>0</v>
      </c>
      <c r="T3763" t="s">
        <v>405</v>
      </c>
    </row>
    <row r="3764" spans="1:20">
      <c r="A3764" s="1" t="n">
        <v>42124</v>
      </c>
      <c r="B3764" t="s">
        <v>348</v>
      </c>
      <c r="C3764" t="n">
        <v>2</v>
      </c>
      <c r="D3764" t="n">
        <v>215</v>
      </c>
      <c r="E3764" t="s">
        <v>408</v>
      </c>
      <c r="F3764" t="n">
        <v>3201</v>
      </c>
      <c r="G3764" t="s">
        <v>250</v>
      </c>
      <c r="H3764" t="s">
        <v>251</v>
      </c>
      <c r="I3764" t="n">
        <v>5</v>
      </c>
      <c r="J3764" t="n">
        <v>515</v>
      </c>
      <c r="K3764" t="s">
        <v>361</v>
      </c>
      <c r="L3764" t="n">
        <v>125</v>
      </c>
      <c r="M3764" t="n">
        <v>0</v>
      </c>
      <c r="N3764" t="n">
        <v>0</v>
      </c>
      <c r="T3764" t="s">
        <v>405</v>
      </c>
    </row>
    <row r="3765" spans="1:20">
      <c r="A3765" s="1" t="n">
        <v>42124</v>
      </c>
      <c r="B3765" t="s">
        <v>441</v>
      </c>
      <c r="C3765" t="n">
        <v>1</v>
      </c>
      <c r="D3765" t="n">
        <v>215</v>
      </c>
      <c r="E3765" t="s">
        <v>408</v>
      </c>
      <c r="F3765" t="n">
        <v>3201</v>
      </c>
      <c r="G3765" t="s">
        <v>250</v>
      </c>
      <c r="H3765" t="s">
        <v>251</v>
      </c>
      <c r="I3765" t="n">
        <v>5</v>
      </c>
      <c r="J3765" t="n">
        <v>515</v>
      </c>
      <c r="K3765" t="s">
        <v>361</v>
      </c>
      <c r="L3765" t="n">
        <v>125</v>
      </c>
      <c r="M3765" t="n">
        <v>0</v>
      </c>
      <c r="N3765" t="n">
        <v>0</v>
      </c>
      <c r="T3765" t="s">
        <v>405</v>
      </c>
    </row>
    <row r="3766" spans="1:20">
      <c r="A3766" s="1" t="n">
        <v>42155</v>
      </c>
      <c r="B3766" t="s">
        <v>432</v>
      </c>
      <c r="C3766" t="n">
        <v>1</v>
      </c>
      <c r="D3766" t="n">
        <v>25</v>
      </c>
      <c r="E3766" t="s">
        <v>143</v>
      </c>
      <c r="F3766" t="n">
        <v>3201</v>
      </c>
      <c r="G3766" t="s">
        <v>250</v>
      </c>
      <c r="H3766" t="s">
        <v>251</v>
      </c>
      <c r="I3766" t="n">
        <v>5</v>
      </c>
      <c r="J3766" t="n">
        <v>805</v>
      </c>
      <c r="K3766" t="s">
        <v>317</v>
      </c>
      <c r="L3766" t="n">
        <v>705</v>
      </c>
      <c r="M3766" t="n">
        <v>0.27</v>
      </c>
      <c r="N3766" t="n">
        <v>36</v>
      </c>
      <c r="O3766" t="s">
        <v>439</v>
      </c>
      <c r="P3766" t="n">
        <v>363</v>
      </c>
      <c r="Q3766" t="s">
        <v>411</v>
      </c>
      <c r="R3766" t="s">
        <v>255</v>
      </c>
      <c r="S3766" t="s">
        <v>251</v>
      </c>
      <c r="T3766" t="n">
        <v>5</v>
      </c>
    </row>
    <row r="3767" spans="1:20">
      <c r="A3767" s="1" t="n">
        <v>42155</v>
      </c>
      <c r="B3767" t="s">
        <v>432</v>
      </c>
      <c r="C3767" t="n">
        <v>2</v>
      </c>
      <c r="D3767" t="n">
        <v>25</v>
      </c>
      <c r="E3767" t="s">
        <v>143</v>
      </c>
      <c r="F3767" t="n">
        <v>3201</v>
      </c>
      <c r="G3767" t="s">
        <v>250</v>
      </c>
      <c r="H3767" t="s">
        <v>251</v>
      </c>
      <c r="I3767" t="n">
        <v>5</v>
      </c>
      <c r="J3767" t="n">
        <v>150</v>
      </c>
      <c r="K3767" t="s">
        <v>291</v>
      </c>
      <c r="L3767" t="n">
        <v>617</v>
      </c>
      <c r="M3767" t="n">
        <v>0.19</v>
      </c>
      <c r="N3767" t="n">
        <v>24.2</v>
      </c>
      <c r="O3767" t="s">
        <v>439</v>
      </c>
      <c r="P3767" t="n">
        <v>363</v>
      </c>
      <c r="Q3767" t="s">
        <v>411</v>
      </c>
      <c r="R3767" t="s">
        <v>255</v>
      </c>
      <c r="S3767" t="s">
        <v>251</v>
      </c>
      <c r="T3767" t="n">
        <v>5</v>
      </c>
    </row>
    <row r="3768" spans="1:20">
      <c r="A3768" s="1" t="n">
        <v>42155</v>
      </c>
      <c r="B3768" t="s">
        <v>345</v>
      </c>
      <c r="C3768" t="n">
        <v>14</v>
      </c>
      <c r="D3768" t="n">
        <v>25</v>
      </c>
      <c r="E3768" t="s">
        <v>143</v>
      </c>
      <c r="F3768" t="n">
        <v>3201</v>
      </c>
      <c r="G3768" t="s">
        <v>250</v>
      </c>
      <c r="H3768" t="s">
        <v>251</v>
      </c>
      <c r="I3768" t="n">
        <v>5</v>
      </c>
      <c r="J3768" t="n">
        <v>458</v>
      </c>
      <c r="K3768" t="s">
        <v>252</v>
      </c>
      <c r="L3768" t="n">
        <v>227</v>
      </c>
      <c r="M3768" t="n">
        <v>0.1</v>
      </c>
      <c r="N3768" t="n">
        <v>33.7</v>
      </c>
      <c r="O3768" t="s">
        <v>440</v>
      </c>
      <c r="P3768" t="n">
        <v>121</v>
      </c>
      <c r="Q3768" t="s">
        <v>251</v>
      </c>
      <c r="R3768" t="s">
        <v>255</v>
      </c>
      <c r="S3768" t="s">
        <v>251</v>
      </c>
      <c r="T3768" t="n">
        <v>5</v>
      </c>
    </row>
    <row r="3769" spans="1:20">
      <c r="A3769" s="1" t="n">
        <v>42155</v>
      </c>
      <c r="B3769" t="s">
        <v>345</v>
      </c>
      <c r="C3769" t="n">
        <v>15</v>
      </c>
      <c r="D3769" t="n">
        <v>25</v>
      </c>
      <c r="E3769" t="s">
        <v>143</v>
      </c>
      <c r="F3769" t="n">
        <v>3201</v>
      </c>
      <c r="G3769" t="s">
        <v>250</v>
      </c>
      <c r="H3769" t="s">
        <v>251</v>
      </c>
      <c r="I3769" t="n">
        <v>5</v>
      </c>
      <c r="J3769" t="n">
        <v>458</v>
      </c>
      <c r="K3769" t="s">
        <v>252</v>
      </c>
      <c r="L3769" t="n">
        <v>422</v>
      </c>
      <c r="M3769" t="n">
        <v>0.1</v>
      </c>
      <c r="N3769" t="n">
        <v>33.7</v>
      </c>
      <c r="O3769" t="s">
        <v>440</v>
      </c>
      <c r="P3769" t="n">
        <v>121</v>
      </c>
      <c r="Q3769" t="s">
        <v>251</v>
      </c>
      <c r="R3769" t="s">
        <v>255</v>
      </c>
      <c r="S3769" t="s">
        <v>251</v>
      </c>
      <c r="T3769" t="n">
        <v>5</v>
      </c>
    </row>
    <row r="3770" spans="1:20">
      <c r="A3770" s="1" t="n">
        <v>42155</v>
      </c>
      <c r="B3770" t="s">
        <v>345</v>
      </c>
      <c r="C3770" t="n">
        <v>16</v>
      </c>
      <c r="D3770" t="n">
        <v>25</v>
      </c>
      <c r="E3770" t="s">
        <v>143</v>
      </c>
      <c r="F3770" t="n">
        <v>3201</v>
      </c>
      <c r="G3770" t="s">
        <v>250</v>
      </c>
      <c r="H3770" t="s">
        <v>251</v>
      </c>
      <c r="I3770" t="n">
        <v>5</v>
      </c>
      <c r="J3770" t="n">
        <v>458</v>
      </c>
      <c r="K3770" t="s">
        <v>252</v>
      </c>
      <c r="L3770" t="n">
        <v>425</v>
      </c>
      <c r="M3770" t="n">
        <v>0.1</v>
      </c>
      <c r="N3770" t="n">
        <v>33.2</v>
      </c>
      <c r="O3770" t="s">
        <v>440</v>
      </c>
      <c r="P3770" t="n">
        <v>121</v>
      </c>
      <c r="Q3770" t="s">
        <v>251</v>
      </c>
      <c r="R3770" t="s">
        <v>255</v>
      </c>
      <c r="S3770" t="s">
        <v>251</v>
      </c>
      <c r="T3770" t="n">
        <v>5</v>
      </c>
    </row>
    <row r="3771" spans="1:20">
      <c r="A3771" s="1" t="n">
        <v>42155</v>
      </c>
      <c r="B3771" t="s">
        <v>345</v>
      </c>
      <c r="C3771" t="n">
        <v>17</v>
      </c>
      <c r="D3771" t="n">
        <v>25</v>
      </c>
      <c r="E3771" t="s">
        <v>143</v>
      </c>
      <c r="F3771" t="n">
        <v>3201</v>
      </c>
      <c r="G3771" t="s">
        <v>250</v>
      </c>
      <c r="H3771" t="s">
        <v>251</v>
      </c>
      <c r="I3771" t="n">
        <v>5</v>
      </c>
      <c r="J3771" t="n">
        <v>458</v>
      </c>
      <c r="K3771" t="s">
        <v>252</v>
      </c>
      <c r="L3771" t="n">
        <v>115</v>
      </c>
      <c r="M3771" t="n">
        <v>0.1</v>
      </c>
      <c r="N3771" t="n">
        <v>33.2</v>
      </c>
      <c r="O3771" t="s">
        <v>440</v>
      </c>
      <c r="P3771" t="n">
        <v>121</v>
      </c>
      <c r="Q3771" t="s">
        <v>251</v>
      </c>
      <c r="R3771" t="s">
        <v>255</v>
      </c>
      <c r="S3771" t="s">
        <v>251</v>
      </c>
      <c r="T3771" t="n">
        <v>5</v>
      </c>
    </row>
    <row r="3772" spans="1:20">
      <c r="A3772" s="1" t="n">
        <v>42155</v>
      </c>
      <c r="B3772" t="s">
        <v>345</v>
      </c>
      <c r="C3772" t="n">
        <v>18</v>
      </c>
      <c r="D3772" t="n">
        <v>25</v>
      </c>
      <c r="E3772" t="s">
        <v>143</v>
      </c>
      <c r="F3772" t="n">
        <v>3201</v>
      </c>
      <c r="G3772" t="s">
        <v>250</v>
      </c>
      <c r="H3772" t="s">
        <v>251</v>
      </c>
      <c r="I3772" t="n">
        <v>5</v>
      </c>
      <c r="J3772" t="n">
        <v>458</v>
      </c>
      <c r="K3772" t="s">
        <v>252</v>
      </c>
      <c r="L3772" t="n">
        <v>141</v>
      </c>
      <c r="M3772" t="n">
        <v>0.1</v>
      </c>
      <c r="N3772" t="n">
        <v>33.2</v>
      </c>
      <c r="O3772" t="s">
        <v>440</v>
      </c>
      <c r="P3772" t="n">
        <v>121</v>
      </c>
      <c r="Q3772" t="s">
        <v>251</v>
      </c>
      <c r="R3772" t="s">
        <v>255</v>
      </c>
      <c r="S3772" t="s">
        <v>251</v>
      </c>
      <c r="T3772" t="n">
        <v>5</v>
      </c>
    </row>
    <row r="3773" spans="1:20">
      <c r="A3773" s="1" t="n">
        <v>42155</v>
      </c>
      <c r="B3773" t="s">
        <v>345</v>
      </c>
      <c r="C3773" t="n">
        <v>19</v>
      </c>
      <c r="D3773" t="n">
        <v>25</v>
      </c>
      <c r="E3773" t="s">
        <v>143</v>
      </c>
      <c r="F3773" t="n">
        <v>3201</v>
      </c>
      <c r="G3773" t="s">
        <v>250</v>
      </c>
      <c r="H3773" t="s">
        <v>251</v>
      </c>
      <c r="I3773" t="n">
        <v>5</v>
      </c>
      <c r="J3773" t="n">
        <v>458</v>
      </c>
      <c r="K3773" t="s">
        <v>252</v>
      </c>
      <c r="L3773" t="n">
        <v>424</v>
      </c>
      <c r="M3773" t="n">
        <v>0.1</v>
      </c>
      <c r="N3773" t="n">
        <v>33.7</v>
      </c>
      <c r="O3773" t="s">
        <v>440</v>
      </c>
      <c r="P3773" t="n">
        <v>121</v>
      </c>
      <c r="Q3773" t="s">
        <v>251</v>
      </c>
      <c r="R3773" t="s">
        <v>255</v>
      </c>
      <c r="S3773" t="s">
        <v>251</v>
      </c>
      <c r="T3773" t="n">
        <v>5</v>
      </c>
    </row>
    <row r="3774" spans="1:20">
      <c r="A3774" s="1" t="n">
        <v>42155</v>
      </c>
      <c r="B3774" t="s">
        <v>345</v>
      </c>
      <c r="C3774" t="n">
        <v>20</v>
      </c>
      <c r="D3774" t="n">
        <v>25</v>
      </c>
      <c r="E3774" t="s">
        <v>143</v>
      </c>
      <c r="F3774" t="n">
        <v>3201</v>
      </c>
      <c r="G3774" t="s">
        <v>250</v>
      </c>
      <c r="H3774" t="s">
        <v>251</v>
      </c>
      <c r="I3774" t="n">
        <v>5</v>
      </c>
      <c r="J3774" t="n">
        <v>458</v>
      </c>
      <c r="K3774" t="s">
        <v>252</v>
      </c>
      <c r="L3774" t="n">
        <v>228</v>
      </c>
      <c r="M3774" t="n">
        <v>0.1</v>
      </c>
      <c r="N3774" t="n">
        <v>33.7</v>
      </c>
      <c r="O3774" t="s">
        <v>440</v>
      </c>
      <c r="P3774" t="n">
        <v>121</v>
      </c>
      <c r="Q3774" t="s">
        <v>251</v>
      </c>
      <c r="R3774" t="s">
        <v>255</v>
      </c>
      <c r="S3774" t="s">
        <v>251</v>
      </c>
      <c r="T3774" t="n">
        <v>5</v>
      </c>
    </row>
    <row r="3775" spans="1:20">
      <c r="A3775" s="1" t="n">
        <v>42155</v>
      </c>
      <c r="B3775" t="s">
        <v>345</v>
      </c>
      <c r="C3775" t="n">
        <v>88</v>
      </c>
      <c r="D3775" t="n">
        <v>509</v>
      </c>
      <c r="E3775" t="s">
        <v>404</v>
      </c>
      <c r="F3775" t="n">
        <v>3201</v>
      </c>
      <c r="G3775" t="s">
        <v>250</v>
      </c>
      <c r="H3775" t="s">
        <v>251</v>
      </c>
      <c r="I3775" t="n">
        <v>5</v>
      </c>
      <c r="J3775" t="n">
        <v>260</v>
      </c>
      <c r="K3775" t="s">
        <v>272</v>
      </c>
      <c r="L3775" t="n">
        <v>69</v>
      </c>
      <c r="M3775" t="n">
        <v>1</v>
      </c>
      <c r="N3775" t="n">
        <v>0</v>
      </c>
      <c r="T3775" t="s">
        <v>405</v>
      </c>
    </row>
    <row r="3776" spans="1:20">
      <c r="A3776" s="1" t="n">
        <v>42155</v>
      </c>
      <c r="B3776" t="s">
        <v>345</v>
      </c>
      <c r="C3776" t="n">
        <v>89</v>
      </c>
      <c r="D3776" t="n">
        <v>215</v>
      </c>
      <c r="E3776" t="s">
        <v>408</v>
      </c>
      <c r="F3776" t="n">
        <v>3201</v>
      </c>
      <c r="G3776" t="s">
        <v>250</v>
      </c>
      <c r="H3776" t="s">
        <v>251</v>
      </c>
      <c r="I3776" t="n">
        <v>5</v>
      </c>
      <c r="J3776" t="n">
        <v>260</v>
      </c>
      <c r="K3776" t="s">
        <v>272</v>
      </c>
      <c r="L3776" t="n">
        <v>25</v>
      </c>
      <c r="M3776" t="n">
        <v>0</v>
      </c>
      <c r="N3776" t="n">
        <v>0</v>
      </c>
      <c r="T3776" t="s">
        <v>405</v>
      </c>
    </row>
    <row r="3777" spans="1:20">
      <c r="A3777" s="1" t="n">
        <v>42155</v>
      </c>
      <c r="B3777" t="s">
        <v>345</v>
      </c>
      <c r="C3777" t="n">
        <v>90</v>
      </c>
      <c r="D3777" t="n">
        <v>465</v>
      </c>
      <c r="E3777" t="s">
        <v>428</v>
      </c>
      <c r="F3777" t="n">
        <v>3201</v>
      </c>
      <c r="G3777" t="s">
        <v>250</v>
      </c>
      <c r="H3777" t="s">
        <v>251</v>
      </c>
      <c r="I3777" t="n">
        <v>5</v>
      </c>
      <c r="J3777" t="n">
        <v>260</v>
      </c>
      <c r="K3777" t="s">
        <v>272</v>
      </c>
      <c r="L3777" t="n">
        <v>48</v>
      </c>
      <c r="M3777" t="n">
        <v>0</v>
      </c>
      <c r="N3777" t="n">
        <v>0</v>
      </c>
      <c r="T3777" t="s">
        <v>405</v>
      </c>
    </row>
    <row r="3778" spans="1:20">
      <c r="A3778" s="1" t="n">
        <v>42155</v>
      </c>
      <c r="B3778" t="s">
        <v>345</v>
      </c>
      <c r="C3778" t="n">
        <v>91</v>
      </c>
      <c r="D3778" t="n">
        <v>465</v>
      </c>
      <c r="E3778" t="s">
        <v>428</v>
      </c>
      <c r="F3778" t="n">
        <v>3201</v>
      </c>
      <c r="G3778" t="s">
        <v>250</v>
      </c>
      <c r="H3778" t="s">
        <v>251</v>
      </c>
      <c r="I3778" t="n">
        <v>5</v>
      </c>
      <c r="J3778" t="n">
        <v>260</v>
      </c>
      <c r="K3778" t="s">
        <v>272</v>
      </c>
      <c r="L3778" t="n">
        <v>10</v>
      </c>
      <c r="M3778" t="n">
        <v>0</v>
      </c>
      <c r="N3778" t="n">
        <v>0</v>
      </c>
      <c r="T3778" t="s">
        <v>405</v>
      </c>
    </row>
    <row r="3779" spans="1:20">
      <c r="A3779" s="1" t="n">
        <v>42155</v>
      </c>
      <c r="B3779" t="s">
        <v>400</v>
      </c>
      <c r="C3779" t="n">
        <v>1</v>
      </c>
      <c r="D3779" t="n">
        <v>251</v>
      </c>
      <c r="E3779" t="s">
        <v>409</v>
      </c>
      <c r="F3779" t="n">
        <v>3204</v>
      </c>
      <c r="G3779" t="s">
        <v>367</v>
      </c>
      <c r="H3779" t="s">
        <v>251</v>
      </c>
      <c r="I3779" t="n">
        <v>5</v>
      </c>
      <c r="J3779" t="n">
        <v>720</v>
      </c>
      <c r="K3779" t="s">
        <v>377</v>
      </c>
      <c r="L3779" t="n">
        <v>22</v>
      </c>
      <c r="M3779" t="n">
        <v>0</v>
      </c>
      <c r="N3779" t="n">
        <v>0</v>
      </c>
      <c r="T3779" t="s">
        <v>405</v>
      </c>
    </row>
    <row r="3780" spans="1:20">
      <c r="A3780" s="1" t="n">
        <v>42155</v>
      </c>
      <c r="B3780" t="s">
        <v>400</v>
      </c>
      <c r="C3780" t="n">
        <v>2</v>
      </c>
      <c r="D3780" t="n">
        <v>251</v>
      </c>
      <c r="E3780" t="s">
        <v>409</v>
      </c>
      <c r="F3780" t="n">
        <v>3201</v>
      </c>
      <c r="G3780" t="s">
        <v>250</v>
      </c>
      <c r="H3780" t="s">
        <v>251</v>
      </c>
      <c r="I3780" t="n">
        <v>5</v>
      </c>
      <c r="J3780" t="n">
        <v>720</v>
      </c>
      <c r="K3780" t="s">
        <v>377</v>
      </c>
      <c r="L3780" t="n">
        <v>18</v>
      </c>
      <c r="M3780" t="n">
        <v>0</v>
      </c>
      <c r="N3780" t="n">
        <v>0</v>
      </c>
      <c r="T3780" t="s">
        <v>405</v>
      </c>
    </row>
    <row r="3781" spans="1:20">
      <c r="A3781" s="1" t="n">
        <v>42155</v>
      </c>
      <c r="B3781" t="s">
        <v>400</v>
      </c>
      <c r="C3781" t="n">
        <v>3</v>
      </c>
      <c r="D3781" t="n">
        <v>251</v>
      </c>
      <c r="E3781" t="s">
        <v>409</v>
      </c>
      <c r="F3781" t="n">
        <v>3202</v>
      </c>
      <c r="G3781" t="s">
        <v>297</v>
      </c>
      <c r="H3781" t="s">
        <v>251</v>
      </c>
      <c r="I3781" t="n">
        <v>5</v>
      </c>
      <c r="J3781" t="n">
        <v>720</v>
      </c>
      <c r="K3781" t="s">
        <v>377</v>
      </c>
      <c r="L3781" t="n">
        <v>47</v>
      </c>
      <c r="M3781" t="n">
        <v>0</v>
      </c>
      <c r="N3781" t="n">
        <v>0</v>
      </c>
      <c r="T3781" t="s">
        <v>405</v>
      </c>
    </row>
    <row r="3782" spans="1:20">
      <c r="A3782" s="1" t="n">
        <v>42155</v>
      </c>
      <c r="B3782" t="s">
        <v>406</v>
      </c>
      <c r="C3782" t="n">
        <v>1</v>
      </c>
      <c r="D3782" t="n">
        <v>931</v>
      </c>
      <c r="E3782" t="s">
        <v>407</v>
      </c>
      <c r="F3782" t="n">
        <v>3201</v>
      </c>
      <c r="G3782" t="s">
        <v>250</v>
      </c>
      <c r="H3782" t="s">
        <v>251</v>
      </c>
      <c r="I3782" t="n">
        <v>5</v>
      </c>
      <c r="J3782" t="n">
        <v>940</v>
      </c>
      <c r="K3782" t="s">
        <v>257</v>
      </c>
      <c r="L3782" t="n">
        <v>32</v>
      </c>
      <c r="M3782" t="n">
        <v>0</v>
      </c>
      <c r="N3782" t="n">
        <v>0</v>
      </c>
      <c r="T3782" t="s">
        <v>405</v>
      </c>
    </row>
    <row r="3783" spans="1:20">
      <c r="A3783" s="1" t="n">
        <v>42155</v>
      </c>
      <c r="B3783" t="s">
        <v>348</v>
      </c>
      <c r="C3783" t="n">
        <v>1</v>
      </c>
      <c r="D3783" t="n">
        <v>216</v>
      </c>
      <c r="E3783" t="s">
        <v>416</v>
      </c>
      <c r="F3783" t="n">
        <v>3201</v>
      </c>
      <c r="G3783" t="s">
        <v>250</v>
      </c>
      <c r="H3783" t="s">
        <v>251</v>
      </c>
      <c r="I3783" t="n">
        <v>5</v>
      </c>
      <c r="J3783" t="n">
        <v>515</v>
      </c>
      <c r="K3783" t="s">
        <v>361</v>
      </c>
      <c r="L3783" t="n">
        <v>250</v>
      </c>
      <c r="M3783" t="n">
        <v>0</v>
      </c>
      <c r="N3783" t="n">
        <v>0</v>
      </c>
      <c r="T3783" t="s">
        <v>405</v>
      </c>
    </row>
    <row r="3784" spans="1:20">
      <c r="A3784" s="1" t="n">
        <v>42155</v>
      </c>
      <c r="B3784" t="s">
        <v>348</v>
      </c>
      <c r="C3784" t="n">
        <v>2</v>
      </c>
      <c r="D3784" t="n">
        <v>215</v>
      </c>
      <c r="E3784" t="s">
        <v>408</v>
      </c>
      <c r="F3784" t="n">
        <v>3201</v>
      </c>
      <c r="G3784" t="s">
        <v>250</v>
      </c>
      <c r="H3784" t="s">
        <v>251</v>
      </c>
      <c r="I3784" t="n">
        <v>5</v>
      </c>
      <c r="J3784" t="n">
        <v>515</v>
      </c>
      <c r="K3784" t="s">
        <v>361</v>
      </c>
      <c r="L3784" t="n">
        <v>115</v>
      </c>
      <c r="M3784" t="n">
        <v>0</v>
      </c>
      <c r="N3784" t="n">
        <v>0</v>
      </c>
      <c r="T3784" t="s">
        <v>405</v>
      </c>
    </row>
    <row r="3785" spans="1:20">
      <c r="A3785" s="1" t="n">
        <v>42155</v>
      </c>
      <c r="B3785" t="s">
        <v>441</v>
      </c>
      <c r="C3785" t="n">
        <v>2</v>
      </c>
      <c r="D3785" t="n">
        <v>215</v>
      </c>
      <c r="E3785" t="s">
        <v>408</v>
      </c>
      <c r="F3785" t="n">
        <v>3201</v>
      </c>
      <c r="G3785" t="s">
        <v>250</v>
      </c>
      <c r="H3785" t="s">
        <v>251</v>
      </c>
      <c r="I3785" t="n">
        <v>5</v>
      </c>
      <c r="J3785" t="n">
        <v>515</v>
      </c>
      <c r="K3785" t="s">
        <v>361</v>
      </c>
      <c r="L3785" t="n">
        <v>115</v>
      </c>
      <c r="M3785" t="n">
        <v>0</v>
      </c>
      <c r="N3785" t="n">
        <v>0</v>
      </c>
      <c r="T3785" t="s">
        <v>405</v>
      </c>
    </row>
    <row r="3786" spans="1:20">
      <c r="A3786" s="1" t="n">
        <v>42185</v>
      </c>
      <c r="B3786" t="s">
        <v>345</v>
      </c>
      <c r="C3786" t="n">
        <v>18</v>
      </c>
      <c r="D3786" t="n">
        <v>25</v>
      </c>
      <c r="E3786" t="s">
        <v>143</v>
      </c>
      <c r="F3786" t="n">
        <v>3201</v>
      </c>
      <c r="G3786" t="s">
        <v>250</v>
      </c>
      <c r="H3786" t="s">
        <v>251</v>
      </c>
      <c r="I3786" t="n">
        <v>5</v>
      </c>
      <c r="J3786" t="n">
        <v>458</v>
      </c>
      <c r="K3786" t="s">
        <v>252</v>
      </c>
      <c r="L3786" t="n">
        <v>343</v>
      </c>
      <c r="M3786" t="n">
        <v>0.1</v>
      </c>
      <c r="N3786" t="n">
        <v>33.8</v>
      </c>
      <c r="O3786" t="s">
        <v>440</v>
      </c>
      <c r="P3786" t="n">
        <v>121</v>
      </c>
      <c r="Q3786" t="s">
        <v>251</v>
      </c>
      <c r="R3786" t="s">
        <v>255</v>
      </c>
      <c r="S3786" t="s">
        <v>251</v>
      </c>
      <c r="T3786" t="n">
        <v>5</v>
      </c>
    </row>
    <row r="3787" spans="1:20">
      <c r="A3787" s="1" t="n">
        <v>42185</v>
      </c>
      <c r="B3787" t="s">
        <v>345</v>
      </c>
      <c r="C3787" t="n">
        <v>19</v>
      </c>
      <c r="D3787" t="n">
        <v>25</v>
      </c>
      <c r="E3787" t="s">
        <v>143</v>
      </c>
      <c r="F3787" t="n">
        <v>3201</v>
      </c>
      <c r="G3787" t="s">
        <v>250</v>
      </c>
      <c r="H3787" t="s">
        <v>251</v>
      </c>
      <c r="I3787" t="n">
        <v>5</v>
      </c>
      <c r="J3787" t="n">
        <v>458</v>
      </c>
      <c r="K3787" t="s">
        <v>252</v>
      </c>
      <c r="L3787" t="n">
        <v>651</v>
      </c>
      <c r="M3787" t="n">
        <v>0.1</v>
      </c>
      <c r="N3787" t="n">
        <v>33.7</v>
      </c>
      <c r="O3787" t="s">
        <v>440</v>
      </c>
      <c r="P3787" t="n">
        <v>121</v>
      </c>
      <c r="Q3787" t="s">
        <v>251</v>
      </c>
      <c r="R3787" t="s">
        <v>255</v>
      </c>
      <c r="S3787" t="s">
        <v>251</v>
      </c>
      <c r="T3787" t="n">
        <v>5</v>
      </c>
    </row>
    <row r="3788" spans="1:20">
      <c r="A3788" s="1" t="n">
        <v>42185</v>
      </c>
      <c r="B3788" t="s">
        <v>345</v>
      </c>
      <c r="C3788" t="n">
        <v>20</v>
      </c>
      <c r="D3788" t="n">
        <v>25</v>
      </c>
      <c r="E3788" t="s">
        <v>143</v>
      </c>
      <c r="F3788" t="n">
        <v>3201</v>
      </c>
      <c r="G3788" t="s">
        <v>250</v>
      </c>
      <c r="H3788" t="s">
        <v>251</v>
      </c>
      <c r="I3788" t="n">
        <v>5</v>
      </c>
      <c r="J3788" t="n">
        <v>945</v>
      </c>
      <c r="K3788" t="s">
        <v>304</v>
      </c>
      <c r="L3788" t="n">
        <v>294</v>
      </c>
      <c r="M3788" t="n">
        <v>0.36</v>
      </c>
      <c r="N3788" t="n">
        <v>40.5</v>
      </c>
      <c r="O3788" t="s">
        <v>440</v>
      </c>
      <c r="P3788" t="n">
        <v>121</v>
      </c>
      <c r="Q3788" t="s">
        <v>251</v>
      </c>
      <c r="R3788" t="s">
        <v>255</v>
      </c>
      <c r="S3788" t="s">
        <v>251</v>
      </c>
      <c r="T3788" t="n">
        <v>5</v>
      </c>
    </row>
    <row r="3789" spans="1:20">
      <c r="A3789" s="1" t="n">
        <v>42185</v>
      </c>
      <c r="B3789" t="s">
        <v>345</v>
      </c>
      <c r="C3789" t="n">
        <v>74</v>
      </c>
      <c r="D3789" t="n">
        <v>510</v>
      </c>
      <c r="E3789" t="s">
        <v>422</v>
      </c>
      <c r="F3789" t="n">
        <v>3201</v>
      </c>
      <c r="G3789" t="s">
        <v>250</v>
      </c>
      <c r="H3789" t="s">
        <v>251</v>
      </c>
      <c r="I3789" t="n">
        <v>5</v>
      </c>
      <c r="J3789" t="n">
        <v>260</v>
      </c>
      <c r="K3789" t="s">
        <v>272</v>
      </c>
      <c r="L3789" t="n">
        <v>59</v>
      </c>
      <c r="M3789" t="n">
        <v>1.57</v>
      </c>
      <c r="N3789" t="n">
        <v>0</v>
      </c>
      <c r="T3789" t="s">
        <v>405</v>
      </c>
    </row>
    <row r="3790" spans="1:20">
      <c r="A3790" s="1" t="n">
        <v>42185</v>
      </c>
      <c r="B3790" t="s">
        <v>345</v>
      </c>
      <c r="C3790" t="n">
        <v>75</v>
      </c>
      <c r="D3790" t="n">
        <v>510</v>
      </c>
      <c r="E3790" t="s">
        <v>422</v>
      </c>
      <c r="F3790" t="n">
        <v>3201</v>
      </c>
      <c r="G3790" t="s">
        <v>250</v>
      </c>
      <c r="H3790" t="s">
        <v>251</v>
      </c>
      <c r="I3790" t="n">
        <v>5</v>
      </c>
      <c r="J3790" t="n">
        <v>260</v>
      </c>
      <c r="K3790" t="s">
        <v>272</v>
      </c>
      <c r="L3790" t="n">
        <v>60</v>
      </c>
      <c r="M3790" t="n">
        <v>1.63</v>
      </c>
      <c r="N3790" t="n">
        <v>0</v>
      </c>
      <c r="T3790" t="s">
        <v>405</v>
      </c>
    </row>
    <row r="3791" spans="1:20">
      <c r="A3791" s="1" t="n">
        <v>42185</v>
      </c>
      <c r="B3791" t="s">
        <v>345</v>
      </c>
      <c r="C3791" t="n">
        <v>79</v>
      </c>
      <c r="D3791" t="n">
        <v>215</v>
      </c>
      <c r="E3791" t="s">
        <v>408</v>
      </c>
      <c r="F3791" t="n">
        <v>3201</v>
      </c>
      <c r="G3791" t="s">
        <v>250</v>
      </c>
      <c r="H3791" t="s">
        <v>251</v>
      </c>
      <c r="I3791" t="n">
        <v>5</v>
      </c>
      <c r="J3791" t="n">
        <v>260</v>
      </c>
      <c r="K3791" t="s">
        <v>272</v>
      </c>
      <c r="L3791" t="n">
        <v>25</v>
      </c>
      <c r="M3791" t="n">
        <v>0</v>
      </c>
      <c r="N3791" t="n">
        <v>0</v>
      </c>
      <c r="T3791" t="s">
        <v>405</v>
      </c>
    </row>
    <row r="3792" spans="1:20">
      <c r="A3792" s="1" t="n">
        <v>42185</v>
      </c>
      <c r="B3792" t="s">
        <v>345</v>
      </c>
      <c r="C3792" t="n">
        <v>83</v>
      </c>
      <c r="D3792" t="n">
        <v>215</v>
      </c>
      <c r="E3792" t="s">
        <v>408</v>
      </c>
      <c r="F3792" t="n">
        <v>3201</v>
      </c>
      <c r="G3792" t="s">
        <v>250</v>
      </c>
      <c r="H3792" t="s">
        <v>251</v>
      </c>
      <c r="I3792" t="n">
        <v>5</v>
      </c>
      <c r="J3792" t="n">
        <v>260</v>
      </c>
      <c r="K3792" t="s">
        <v>272</v>
      </c>
      <c r="L3792" t="n">
        <v>30</v>
      </c>
      <c r="M3792" t="n">
        <v>0</v>
      </c>
      <c r="N3792" t="n">
        <v>0</v>
      </c>
      <c r="T3792" t="s">
        <v>405</v>
      </c>
    </row>
    <row r="3793" spans="1:20">
      <c r="A3793" s="1" t="n">
        <v>42185</v>
      </c>
      <c r="B3793" t="s">
        <v>345</v>
      </c>
      <c r="C3793" t="n">
        <v>106</v>
      </c>
      <c r="D3793" t="n">
        <v>465</v>
      </c>
      <c r="E3793" t="s">
        <v>428</v>
      </c>
      <c r="F3793" t="n">
        <v>3201</v>
      </c>
      <c r="G3793" t="s">
        <v>250</v>
      </c>
      <c r="H3793" t="s">
        <v>251</v>
      </c>
      <c r="I3793" t="n">
        <v>5</v>
      </c>
      <c r="J3793" t="n">
        <v>260</v>
      </c>
      <c r="K3793" t="s">
        <v>272</v>
      </c>
      <c r="L3793" t="n">
        <v>37</v>
      </c>
      <c r="M3793" t="n">
        <v>0</v>
      </c>
      <c r="N3793" t="n">
        <v>0</v>
      </c>
      <c r="T3793" t="s">
        <v>405</v>
      </c>
    </row>
    <row r="3794" spans="1:20">
      <c r="A3794" s="1" t="n">
        <v>42185</v>
      </c>
      <c r="B3794" t="s">
        <v>345</v>
      </c>
      <c r="C3794" t="n">
        <v>107</v>
      </c>
      <c r="D3794" t="n">
        <v>465</v>
      </c>
      <c r="E3794" t="s">
        <v>428</v>
      </c>
      <c r="F3794" t="n">
        <v>3201</v>
      </c>
      <c r="G3794" t="s">
        <v>250</v>
      </c>
      <c r="H3794" t="s">
        <v>251</v>
      </c>
      <c r="I3794" t="n">
        <v>5</v>
      </c>
      <c r="J3794" t="n">
        <v>260</v>
      </c>
      <c r="K3794" t="s">
        <v>272</v>
      </c>
      <c r="L3794" t="n">
        <v>10</v>
      </c>
      <c r="M3794" t="n">
        <v>0</v>
      </c>
      <c r="N3794" t="n">
        <v>0</v>
      </c>
      <c r="T3794" t="s">
        <v>405</v>
      </c>
    </row>
    <row r="3795" spans="1:20">
      <c r="A3795" s="1" t="n">
        <v>42185</v>
      </c>
      <c r="B3795" t="s">
        <v>345</v>
      </c>
      <c r="C3795" t="n">
        <v>108</v>
      </c>
      <c r="D3795" t="n">
        <v>465</v>
      </c>
      <c r="E3795" t="s">
        <v>428</v>
      </c>
      <c r="F3795" t="n">
        <v>3201</v>
      </c>
      <c r="G3795" t="s">
        <v>250</v>
      </c>
      <c r="H3795" t="s">
        <v>251</v>
      </c>
      <c r="I3795" t="n">
        <v>5</v>
      </c>
      <c r="J3795" t="n">
        <v>260</v>
      </c>
      <c r="K3795" t="s">
        <v>272</v>
      </c>
      <c r="L3795" t="n">
        <v>37</v>
      </c>
      <c r="M3795" t="n">
        <v>0</v>
      </c>
      <c r="N3795" t="n">
        <v>0</v>
      </c>
      <c r="T3795" t="s">
        <v>405</v>
      </c>
    </row>
    <row r="3796" spans="1:20">
      <c r="A3796" s="1" t="n">
        <v>42185</v>
      </c>
      <c r="B3796" t="s">
        <v>345</v>
      </c>
      <c r="C3796" t="n">
        <v>109</v>
      </c>
      <c r="D3796" t="n">
        <v>465</v>
      </c>
      <c r="E3796" t="s">
        <v>428</v>
      </c>
      <c r="F3796" t="n">
        <v>3201</v>
      </c>
      <c r="G3796" t="s">
        <v>250</v>
      </c>
      <c r="H3796" t="s">
        <v>251</v>
      </c>
      <c r="I3796" t="n">
        <v>5</v>
      </c>
      <c r="J3796" t="n">
        <v>260</v>
      </c>
      <c r="K3796" t="s">
        <v>272</v>
      </c>
      <c r="L3796" t="n">
        <v>10</v>
      </c>
      <c r="M3796" t="n">
        <v>0</v>
      </c>
      <c r="N3796" t="n">
        <v>0</v>
      </c>
      <c r="T3796" t="s">
        <v>405</v>
      </c>
    </row>
    <row r="3797" spans="1:20">
      <c r="A3797" s="1" t="n">
        <v>42185</v>
      </c>
      <c r="B3797" t="s">
        <v>400</v>
      </c>
      <c r="C3797" t="n">
        <v>1</v>
      </c>
      <c r="D3797" t="n">
        <v>251</v>
      </c>
      <c r="E3797" t="s">
        <v>409</v>
      </c>
      <c r="F3797" t="n">
        <v>3204</v>
      </c>
      <c r="G3797" t="s">
        <v>367</v>
      </c>
      <c r="H3797" t="s">
        <v>251</v>
      </c>
      <c r="I3797" t="n">
        <v>5</v>
      </c>
      <c r="J3797" t="n">
        <v>320</v>
      </c>
      <c r="K3797" t="s">
        <v>412</v>
      </c>
      <c r="L3797" t="n">
        <v>10</v>
      </c>
      <c r="M3797" t="n">
        <v>0</v>
      </c>
      <c r="N3797" t="n">
        <v>0</v>
      </c>
      <c r="T3797" t="s">
        <v>405</v>
      </c>
    </row>
    <row r="3798" spans="1:20">
      <c r="A3798" s="1" t="n">
        <v>42185</v>
      </c>
      <c r="B3798" t="s">
        <v>400</v>
      </c>
      <c r="C3798" t="n">
        <v>2</v>
      </c>
      <c r="D3798" t="n">
        <v>251</v>
      </c>
      <c r="E3798" t="s">
        <v>409</v>
      </c>
      <c r="F3798" t="n">
        <v>3201</v>
      </c>
      <c r="G3798" t="s">
        <v>250</v>
      </c>
      <c r="H3798" t="s">
        <v>251</v>
      </c>
      <c r="I3798" t="n">
        <v>5</v>
      </c>
      <c r="J3798" t="n">
        <v>720</v>
      </c>
      <c r="K3798" t="s">
        <v>377</v>
      </c>
      <c r="L3798" t="n">
        <v>20</v>
      </c>
      <c r="M3798" t="n">
        <v>0</v>
      </c>
      <c r="N3798" t="n">
        <v>0</v>
      </c>
      <c r="T3798" t="s">
        <v>405</v>
      </c>
    </row>
    <row r="3799" spans="1:20">
      <c r="A3799" s="1" t="n">
        <v>42185</v>
      </c>
      <c r="B3799" t="s">
        <v>400</v>
      </c>
      <c r="C3799" t="n">
        <v>3</v>
      </c>
      <c r="D3799" t="n">
        <v>251</v>
      </c>
      <c r="E3799" t="s">
        <v>409</v>
      </c>
      <c r="F3799" t="n">
        <v>3203</v>
      </c>
      <c r="G3799" t="s">
        <v>366</v>
      </c>
      <c r="H3799" t="s">
        <v>251</v>
      </c>
      <c r="I3799" t="n">
        <v>5</v>
      </c>
      <c r="J3799" t="n">
        <v>720</v>
      </c>
      <c r="K3799" t="s">
        <v>377</v>
      </c>
      <c r="L3799" t="n">
        <v>17</v>
      </c>
      <c r="M3799" t="n">
        <v>0</v>
      </c>
      <c r="N3799" t="n">
        <v>0</v>
      </c>
      <c r="T3799" t="s">
        <v>405</v>
      </c>
    </row>
    <row r="3800" spans="1:20">
      <c r="A3800" s="1" t="n">
        <v>42185</v>
      </c>
      <c r="B3800" t="s">
        <v>348</v>
      </c>
      <c r="C3800" t="n">
        <v>1</v>
      </c>
      <c r="D3800" t="n">
        <v>216</v>
      </c>
      <c r="E3800" t="s">
        <v>416</v>
      </c>
      <c r="F3800" t="n">
        <v>3201</v>
      </c>
      <c r="G3800" t="s">
        <v>250</v>
      </c>
      <c r="H3800" t="s">
        <v>251</v>
      </c>
      <c r="I3800" t="n">
        <v>5</v>
      </c>
      <c r="J3800" t="n">
        <v>515</v>
      </c>
      <c r="K3800" t="s">
        <v>361</v>
      </c>
      <c r="L3800" t="n">
        <v>140</v>
      </c>
      <c r="M3800" t="n">
        <v>0</v>
      </c>
      <c r="N3800" t="n">
        <v>0</v>
      </c>
      <c r="T3800" t="s">
        <v>405</v>
      </c>
    </row>
    <row r="3801" spans="1:20">
      <c r="A3801" s="1" t="n">
        <v>42185</v>
      </c>
      <c r="B3801" t="s">
        <v>348</v>
      </c>
      <c r="C3801" t="n">
        <v>2</v>
      </c>
      <c r="D3801" t="n">
        <v>215</v>
      </c>
      <c r="E3801" t="s">
        <v>408</v>
      </c>
      <c r="F3801" t="n">
        <v>3201</v>
      </c>
      <c r="G3801" t="s">
        <v>250</v>
      </c>
      <c r="H3801" t="s">
        <v>251</v>
      </c>
      <c r="I3801" t="n">
        <v>5</v>
      </c>
      <c r="J3801" t="n">
        <v>515</v>
      </c>
      <c r="K3801" t="s">
        <v>361</v>
      </c>
      <c r="L3801" t="n">
        <v>175</v>
      </c>
      <c r="M3801" t="n">
        <v>0</v>
      </c>
      <c r="N3801" t="n">
        <v>0</v>
      </c>
      <c r="T3801" t="s">
        <v>405</v>
      </c>
    </row>
    <row r="3802" spans="1:20">
      <c r="A3802" s="1" t="n">
        <v>42185</v>
      </c>
      <c r="B3802" t="s">
        <v>439</v>
      </c>
      <c r="C3802" t="n">
        <v>1</v>
      </c>
      <c r="D3802" t="n">
        <v>25</v>
      </c>
      <c r="E3802" t="s">
        <v>143</v>
      </c>
      <c r="F3802" t="n">
        <v>3201</v>
      </c>
      <c r="G3802" t="s">
        <v>250</v>
      </c>
      <c r="H3802" t="s">
        <v>251</v>
      </c>
      <c r="I3802" t="n">
        <v>5</v>
      </c>
      <c r="J3802" t="n">
        <v>805</v>
      </c>
      <c r="K3802" t="s">
        <v>317</v>
      </c>
      <c r="L3802" t="n">
        <v>492</v>
      </c>
      <c r="M3802" t="n">
        <v>0.28</v>
      </c>
      <c r="N3802" t="n">
        <v>35.8</v>
      </c>
      <c r="O3802" t="s">
        <v>439</v>
      </c>
      <c r="P3802" t="n">
        <v>363</v>
      </c>
      <c r="Q3802" t="s">
        <v>411</v>
      </c>
      <c r="R3802" t="s">
        <v>255</v>
      </c>
      <c r="S3802" t="s">
        <v>251</v>
      </c>
      <c r="T3802" t="n">
        <v>5</v>
      </c>
    </row>
    <row r="3803" spans="1:20">
      <c r="A3803" s="1" t="n">
        <v>42185</v>
      </c>
      <c r="B3803" t="s">
        <v>439</v>
      </c>
      <c r="C3803" t="n">
        <v>2</v>
      </c>
      <c r="D3803" t="n">
        <v>215</v>
      </c>
      <c r="E3803" t="s">
        <v>408</v>
      </c>
      <c r="F3803" t="n">
        <v>3201</v>
      </c>
      <c r="G3803" t="s">
        <v>250</v>
      </c>
      <c r="H3803" t="s">
        <v>251</v>
      </c>
      <c r="I3803" t="n">
        <v>5</v>
      </c>
      <c r="J3803" t="n">
        <v>515</v>
      </c>
      <c r="K3803" t="s">
        <v>361</v>
      </c>
      <c r="L3803" t="n">
        <v>107</v>
      </c>
      <c r="M3803" t="n">
        <v>0</v>
      </c>
      <c r="N3803" t="n">
        <v>0</v>
      </c>
      <c r="T3803" t="s">
        <v>405</v>
      </c>
    </row>
    <row r="3804" spans="1:20">
      <c r="A3804" s="1" t="n">
        <v>42185</v>
      </c>
      <c r="B3804" t="s">
        <v>441</v>
      </c>
      <c r="C3804" t="n">
        <v>1</v>
      </c>
      <c r="D3804" t="n">
        <v>215</v>
      </c>
      <c r="E3804" t="s">
        <v>408</v>
      </c>
      <c r="F3804" t="n">
        <v>3201</v>
      </c>
      <c r="G3804" t="s">
        <v>250</v>
      </c>
      <c r="H3804" t="s">
        <v>251</v>
      </c>
      <c r="I3804" t="n">
        <v>5</v>
      </c>
      <c r="J3804" t="n">
        <v>515</v>
      </c>
      <c r="K3804" t="s">
        <v>361</v>
      </c>
      <c r="L3804" t="n">
        <v>175</v>
      </c>
      <c r="M3804" t="n">
        <v>0</v>
      </c>
      <c r="N3804" t="n">
        <v>0</v>
      </c>
      <c r="T3804" t="s">
        <v>405</v>
      </c>
    </row>
    <row r="3805" spans="1:20">
      <c r="A3805" s="1" t="n">
        <v>42216</v>
      </c>
      <c r="B3805" t="s">
        <v>345</v>
      </c>
      <c r="C3805" t="n">
        <v>28</v>
      </c>
      <c r="D3805" t="n">
        <v>25</v>
      </c>
      <c r="E3805" t="s">
        <v>143</v>
      </c>
      <c r="F3805" t="n">
        <v>3201</v>
      </c>
      <c r="G3805" t="s">
        <v>250</v>
      </c>
      <c r="H3805" t="s">
        <v>251</v>
      </c>
      <c r="I3805" t="n">
        <v>5</v>
      </c>
      <c r="J3805" t="n">
        <v>458</v>
      </c>
      <c r="K3805" t="s">
        <v>252</v>
      </c>
      <c r="L3805" t="n">
        <v>352</v>
      </c>
      <c r="M3805" t="n">
        <v>0.1</v>
      </c>
      <c r="N3805" t="n">
        <v>33.8</v>
      </c>
      <c r="O3805" t="s">
        <v>440</v>
      </c>
      <c r="P3805" t="n">
        <v>121</v>
      </c>
      <c r="Q3805" t="s">
        <v>251</v>
      </c>
      <c r="R3805" t="s">
        <v>255</v>
      </c>
      <c r="S3805" t="s">
        <v>251</v>
      </c>
      <c r="T3805" t="n">
        <v>5</v>
      </c>
    </row>
    <row r="3806" spans="1:20">
      <c r="A3806" s="1" t="n">
        <v>42216</v>
      </c>
      <c r="B3806" t="s">
        <v>345</v>
      </c>
      <c r="C3806" t="n">
        <v>29</v>
      </c>
      <c r="D3806" t="n">
        <v>25</v>
      </c>
      <c r="E3806" t="s">
        <v>143</v>
      </c>
      <c r="F3806" t="n">
        <v>3201</v>
      </c>
      <c r="G3806" t="s">
        <v>250</v>
      </c>
      <c r="H3806" t="s">
        <v>251</v>
      </c>
      <c r="I3806" t="n">
        <v>5</v>
      </c>
      <c r="J3806" t="n">
        <v>458</v>
      </c>
      <c r="K3806" t="s">
        <v>252</v>
      </c>
      <c r="L3806" t="n">
        <v>293</v>
      </c>
      <c r="M3806" t="n">
        <v>0.1</v>
      </c>
      <c r="N3806" t="n">
        <v>33.7</v>
      </c>
      <c r="O3806" t="s">
        <v>440</v>
      </c>
      <c r="P3806" t="n">
        <v>121</v>
      </c>
      <c r="Q3806" t="s">
        <v>251</v>
      </c>
      <c r="R3806" t="s">
        <v>255</v>
      </c>
      <c r="S3806" t="s">
        <v>251</v>
      </c>
      <c r="T3806" t="n">
        <v>5</v>
      </c>
    </row>
    <row r="3807" spans="1:20">
      <c r="A3807" s="1" t="n">
        <v>42216</v>
      </c>
      <c r="B3807" t="s">
        <v>345</v>
      </c>
      <c r="C3807" t="n">
        <v>30</v>
      </c>
      <c r="D3807" t="n">
        <v>25</v>
      </c>
      <c r="E3807" t="s">
        <v>143</v>
      </c>
      <c r="F3807" t="n">
        <v>3201</v>
      </c>
      <c r="G3807" t="s">
        <v>250</v>
      </c>
      <c r="H3807" t="s">
        <v>251</v>
      </c>
      <c r="I3807" t="n">
        <v>5</v>
      </c>
      <c r="J3807" t="n">
        <v>458</v>
      </c>
      <c r="K3807" t="s">
        <v>252</v>
      </c>
      <c r="L3807" t="n">
        <v>359</v>
      </c>
      <c r="M3807" t="n">
        <v>0.1</v>
      </c>
      <c r="N3807" t="n">
        <v>33.7</v>
      </c>
      <c r="O3807" t="s">
        <v>440</v>
      </c>
      <c r="P3807" t="n">
        <v>121</v>
      </c>
      <c r="Q3807" t="s">
        <v>251</v>
      </c>
      <c r="R3807" t="s">
        <v>255</v>
      </c>
      <c r="S3807" t="s">
        <v>251</v>
      </c>
      <c r="T3807" t="n">
        <v>5</v>
      </c>
    </row>
    <row r="3808" spans="1:20">
      <c r="A3808" s="1" t="n">
        <v>42216</v>
      </c>
      <c r="B3808" t="s">
        <v>345</v>
      </c>
      <c r="C3808" t="n">
        <v>31</v>
      </c>
      <c r="D3808" t="n">
        <v>25</v>
      </c>
      <c r="E3808" t="s">
        <v>143</v>
      </c>
      <c r="F3808" t="n">
        <v>3201</v>
      </c>
      <c r="G3808" t="s">
        <v>250</v>
      </c>
      <c r="H3808" t="s">
        <v>251</v>
      </c>
      <c r="I3808" t="n">
        <v>5</v>
      </c>
      <c r="J3808" t="n">
        <v>945</v>
      </c>
      <c r="K3808" t="s">
        <v>304</v>
      </c>
      <c r="L3808" t="n">
        <v>283</v>
      </c>
      <c r="M3808" t="n">
        <v>0.04</v>
      </c>
      <c r="N3808" t="n">
        <v>41.4</v>
      </c>
      <c r="O3808" t="s">
        <v>440</v>
      </c>
      <c r="P3808" t="n">
        <v>121</v>
      </c>
      <c r="Q3808" t="s">
        <v>251</v>
      </c>
      <c r="R3808" t="s">
        <v>255</v>
      </c>
      <c r="S3808" t="s">
        <v>251</v>
      </c>
      <c r="T3808" t="n">
        <v>5</v>
      </c>
    </row>
    <row r="3809" spans="1:20">
      <c r="A3809" s="1" t="n">
        <v>42216</v>
      </c>
      <c r="B3809" t="s">
        <v>345</v>
      </c>
      <c r="C3809" t="n">
        <v>94</v>
      </c>
      <c r="D3809" t="n">
        <v>510</v>
      </c>
      <c r="E3809" t="s">
        <v>422</v>
      </c>
      <c r="F3809" t="n">
        <v>3201</v>
      </c>
      <c r="G3809" t="s">
        <v>250</v>
      </c>
      <c r="H3809" t="s">
        <v>251</v>
      </c>
      <c r="I3809" t="n">
        <v>5</v>
      </c>
      <c r="J3809" t="n">
        <v>260</v>
      </c>
      <c r="K3809" t="s">
        <v>272</v>
      </c>
      <c r="L3809" t="n">
        <v>45</v>
      </c>
      <c r="M3809" t="n">
        <v>1.62</v>
      </c>
      <c r="N3809" t="n">
        <v>0</v>
      </c>
      <c r="T3809" t="s">
        <v>405</v>
      </c>
    </row>
    <row r="3810" spans="1:20">
      <c r="A3810" s="1" t="n">
        <v>42216</v>
      </c>
      <c r="B3810" t="s">
        <v>345</v>
      </c>
      <c r="C3810" t="n">
        <v>95</v>
      </c>
      <c r="D3810" t="n">
        <v>465</v>
      </c>
      <c r="E3810" t="s">
        <v>428</v>
      </c>
      <c r="F3810" t="n">
        <v>3201</v>
      </c>
      <c r="G3810" t="s">
        <v>250</v>
      </c>
      <c r="H3810" t="s">
        <v>251</v>
      </c>
      <c r="I3810" t="n">
        <v>5</v>
      </c>
      <c r="J3810" t="n">
        <v>260</v>
      </c>
      <c r="K3810" t="s">
        <v>272</v>
      </c>
      <c r="L3810" t="n">
        <v>37</v>
      </c>
      <c r="M3810" t="n">
        <v>0</v>
      </c>
      <c r="N3810" t="n">
        <v>0</v>
      </c>
      <c r="T3810" t="s">
        <v>405</v>
      </c>
    </row>
    <row r="3811" spans="1:20">
      <c r="A3811" s="1" t="n">
        <v>42216</v>
      </c>
      <c r="B3811" t="s">
        <v>345</v>
      </c>
      <c r="C3811" t="n">
        <v>96</v>
      </c>
      <c r="D3811" t="n">
        <v>465</v>
      </c>
      <c r="E3811" t="s">
        <v>428</v>
      </c>
      <c r="F3811" t="n">
        <v>3201</v>
      </c>
      <c r="G3811" t="s">
        <v>250</v>
      </c>
      <c r="H3811" t="s">
        <v>251</v>
      </c>
      <c r="I3811" t="n">
        <v>5</v>
      </c>
      <c r="J3811" t="n">
        <v>260</v>
      </c>
      <c r="K3811" t="s">
        <v>272</v>
      </c>
      <c r="L3811" t="n">
        <v>21</v>
      </c>
      <c r="M3811" t="n">
        <v>0</v>
      </c>
      <c r="N3811" t="n">
        <v>0</v>
      </c>
      <c r="T3811" t="s">
        <v>405</v>
      </c>
    </row>
    <row r="3812" spans="1:20">
      <c r="A3812" s="1" t="n">
        <v>42216</v>
      </c>
      <c r="B3812" t="s">
        <v>400</v>
      </c>
      <c r="C3812" t="n">
        <v>1</v>
      </c>
      <c r="D3812" t="n">
        <v>251</v>
      </c>
      <c r="E3812" t="s">
        <v>409</v>
      </c>
      <c r="F3812" t="n">
        <v>3201</v>
      </c>
      <c r="G3812" t="s">
        <v>250</v>
      </c>
      <c r="H3812" t="s">
        <v>251</v>
      </c>
      <c r="I3812" t="n">
        <v>5</v>
      </c>
      <c r="J3812" t="n">
        <v>320</v>
      </c>
      <c r="K3812" t="s">
        <v>412</v>
      </c>
      <c r="L3812" t="n">
        <v>17</v>
      </c>
      <c r="M3812" t="n">
        <v>0</v>
      </c>
      <c r="N3812" t="n">
        <v>0</v>
      </c>
      <c r="T3812" t="s">
        <v>405</v>
      </c>
    </row>
    <row r="3813" spans="1:20">
      <c r="A3813" s="1" t="n">
        <v>42216</v>
      </c>
      <c r="B3813" t="s">
        <v>400</v>
      </c>
      <c r="C3813" t="n">
        <v>2</v>
      </c>
      <c r="D3813" t="n">
        <v>251</v>
      </c>
      <c r="E3813" t="s">
        <v>409</v>
      </c>
      <c r="F3813" t="n">
        <v>3202</v>
      </c>
      <c r="G3813" t="s">
        <v>297</v>
      </c>
      <c r="H3813" t="s">
        <v>251</v>
      </c>
      <c r="I3813" t="n">
        <v>5</v>
      </c>
      <c r="J3813" t="n">
        <v>320</v>
      </c>
      <c r="K3813" t="s">
        <v>412</v>
      </c>
      <c r="L3813" t="n">
        <v>20</v>
      </c>
      <c r="M3813" t="n">
        <v>0</v>
      </c>
      <c r="N3813" t="n">
        <v>0</v>
      </c>
      <c r="T3813" t="s">
        <v>405</v>
      </c>
    </row>
    <row r="3814" spans="1:20">
      <c r="A3814" s="1" t="n">
        <v>42216</v>
      </c>
      <c r="B3814" t="s">
        <v>348</v>
      </c>
      <c r="C3814" t="n">
        <v>1</v>
      </c>
      <c r="D3814" t="n">
        <v>216</v>
      </c>
      <c r="E3814" t="s">
        <v>416</v>
      </c>
      <c r="F3814" t="n">
        <v>3201</v>
      </c>
      <c r="G3814" t="s">
        <v>250</v>
      </c>
      <c r="H3814" t="s">
        <v>251</v>
      </c>
      <c r="I3814" t="n">
        <v>5</v>
      </c>
      <c r="J3814" t="n">
        <v>515</v>
      </c>
      <c r="K3814" t="s">
        <v>361</v>
      </c>
      <c r="L3814" t="n">
        <v>150</v>
      </c>
      <c r="M3814" t="n">
        <v>0</v>
      </c>
      <c r="N3814" t="n">
        <v>0</v>
      </c>
      <c r="T3814" t="s">
        <v>405</v>
      </c>
    </row>
    <row r="3815" spans="1:20">
      <c r="A3815" s="1" t="n">
        <v>42216</v>
      </c>
      <c r="B3815" t="s">
        <v>348</v>
      </c>
      <c r="C3815" t="n">
        <v>2</v>
      </c>
      <c r="D3815" t="n">
        <v>215</v>
      </c>
      <c r="E3815" t="s">
        <v>408</v>
      </c>
      <c r="F3815" t="n">
        <v>3201</v>
      </c>
      <c r="G3815" t="s">
        <v>250</v>
      </c>
      <c r="H3815" t="s">
        <v>251</v>
      </c>
      <c r="I3815" t="n">
        <v>5</v>
      </c>
      <c r="J3815" t="n">
        <v>515</v>
      </c>
      <c r="K3815" t="s">
        <v>361</v>
      </c>
      <c r="L3815" t="n">
        <v>165</v>
      </c>
      <c r="M3815" t="n">
        <v>0</v>
      </c>
      <c r="N3815" t="n">
        <v>0</v>
      </c>
      <c r="T3815" t="s">
        <v>405</v>
      </c>
    </row>
    <row r="3816" spans="1:20">
      <c r="A3816" s="1" t="n">
        <v>42216</v>
      </c>
      <c r="B3816" t="s">
        <v>439</v>
      </c>
      <c r="C3816" t="n">
        <v>1</v>
      </c>
      <c r="D3816" t="n">
        <v>25</v>
      </c>
      <c r="E3816" t="s">
        <v>143</v>
      </c>
      <c r="F3816" t="n">
        <v>3201</v>
      </c>
      <c r="G3816" t="s">
        <v>250</v>
      </c>
      <c r="H3816" t="s">
        <v>251</v>
      </c>
      <c r="I3816" t="n">
        <v>5</v>
      </c>
      <c r="J3816" t="n">
        <v>805</v>
      </c>
      <c r="K3816" t="s">
        <v>317</v>
      </c>
      <c r="L3816" t="n">
        <v>720</v>
      </c>
      <c r="M3816" t="n">
        <v>0.28</v>
      </c>
      <c r="N3816" t="n">
        <v>35.9</v>
      </c>
      <c r="O3816" t="s">
        <v>439</v>
      </c>
      <c r="P3816" t="n">
        <v>363</v>
      </c>
      <c r="Q3816" t="s">
        <v>411</v>
      </c>
      <c r="R3816" t="s">
        <v>255</v>
      </c>
      <c r="S3816" t="s">
        <v>251</v>
      </c>
      <c r="T3816" t="n">
        <v>5</v>
      </c>
    </row>
    <row r="3817" spans="1:20">
      <c r="A3817" s="1" t="n">
        <v>42216</v>
      </c>
      <c r="B3817" t="s">
        <v>441</v>
      </c>
      <c r="C3817" t="n">
        <v>1</v>
      </c>
      <c r="D3817" t="n">
        <v>215</v>
      </c>
      <c r="E3817" t="s">
        <v>408</v>
      </c>
      <c r="F3817" t="n">
        <v>3201</v>
      </c>
      <c r="G3817" t="s">
        <v>250</v>
      </c>
      <c r="H3817" t="s">
        <v>251</v>
      </c>
      <c r="I3817" t="n">
        <v>5</v>
      </c>
      <c r="J3817" t="n">
        <v>515</v>
      </c>
      <c r="K3817" t="s">
        <v>361</v>
      </c>
      <c r="L3817" t="n">
        <v>165</v>
      </c>
      <c r="M3817" t="n">
        <v>0</v>
      </c>
      <c r="N3817" t="n">
        <v>0</v>
      </c>
      <c r="T3817" t="s">
        <v>405</v>
      </c>
    </row>
    <row r="3818" spans="1:20">
      <c r="A3818" s="1" t="n">
        <v>42247</v>
      </c>
      <c r="B3818" t="s">
        <v>345</v>
      </c>
      <c r="C3818" t="n">
        <v>26</v>
      </c>
      <c r="D3818" t="n">
        <v>25</v>
      </c>
      <c r="E3818" t="s">
        <v>143</v>
      </c>
      <c r="F3818" t="n">
        <v>3201</v>
      </c>
      <c r="G3818" t="s">
        <v>250</v>
      </c>
      <c r="H3818" t="s">
        <v>251</v>
      </c>
      <c r="I3818" t="n">
        <v>5</v>
      </c>
      <c r="J3818" t="n">
        <v>458</v>
      </c>
      <c r="K3818" t="s">
        <v>252</v>
      </c>
      <c r="L3818" t="n">
        <v>163</v>
      </c>
      <c r="M3818" t="n">
        <v>0.1</v>
      </c>
      <c r="N3818" t="n">
        <v>33.6</v>
      </c>
      <c r="O3818" t="s">
        <v>440</v>
      </c>
      <c r="P3818" t="n">
        <v>121</v>
      </c>
      <c r="Q3818" t="s">
        <v>251</v>
      </c>
      <c r="R3818" t="s">
        <v>255</v>
      </c>
      <c r="S3818" t="s">
        <v>251</v>
      </c>
      <c r="T3818" t="n">
        <v>5</v>
      </c>
    </row>
    <row r="3819" spans="1:20">
      <c r="A3819" s="1" t="n">
        <v>42247</v>
      </c>
      <c r="B3819" t="s">
        <v>345</v>
      </c>
      <c r="C3819" t="n">
        <v>27</v>
      </c>
      <c r="D3819" t="n">
        <v>25</v>
      </c>
      <c r="E3819" t="s">
        <v>143</v>
      </c>
      <c r="F3819" t="n">
        <v>3201</v>
      </c>
      <c r="G3819" t="s">
        <v>250</v>
      </c>
      <c r="H3819" t="s">
        <v>251</v>
      </c>
      <c r="I3819" t="n">
        <v>5</v>
      </c>
      <c r="J3819" t="n">
        <v>458</v>
      </c>
      <c r="K3819" t="s">
        <v>252</v>
      </c>
      <c r="L3819" t="n">
        <v>489</v>
      </c>
      <c r="M3819" t="n">
        <v>0.1</v>
      </c>
      <c r="N3819" t="n">
        <v>33.6</v>
      </c>
      <c r="O3819" t="s">
        <v>440</v>
      </c>
      <c r="P3819" t="n">
        <v>121</v>
      </c>
      <c r="Q3819" t="s">
        <v>251</v>
      </c>
      <c r="R3819" t="s">
        <v>255</v>
      </c>
      <c r="S3819" t="s">
        <v>251</v>
      </c>
      <c r="T3819" t="n">
        <v>5</v>
      </c>
    </row>
    <row r="3820" spans="1:20">
      <c r="A3820" s="1" t="n">
        <v>42247</v>
      </c>
      <c r="B3820" t="s">
        <v>345</v>
      </c>
      <c r="C3820" t="n">
        <v>28</v>
      </c>
      <c r="D3820" t="n">
        <v>25</v>
      </c>
      <c r="E3820" t="s">
        <v>143</v>
      </c>
      <c r="F3820" t="n">
        <v>3201</v>
      </c>
      <c r="G3820" t="s">
        <v>250</v>
      </c>
      <c r="H3820" t="s">
        <v>251</v>
      </c>
      <c r="I3820" t="n">
        <v>5</v>
      </c>
      <c r="J3820" t="n">
        <v>458</v>
      </c>
      <c r="K3820" t="s">
        <v>252</v>
      </c>
      <c r="L3820" t="n">
        <v>316</v>
      </c>
      <c r="M3820" t="n">
        <v>0.1</v>
      </c>
      <c r="N3820" t="n">
        <v>33.7</v>
      </c>
      <c r="O3820" t="s">
        <v>440</v>
      </c>
      <c r="P3820" t="n">
        <v>121</v>
      </c>
      <c r="Q3820" t="s">
        <v>251</v>
      </c>
      <c r="R3820" t="s">
        <v>255</v>
      </c>
      <c r="S3820" t="s">
        <v>251</v>
      </c>
      <c r="T3820" t="n">
        <v>5</v>
      </c>
    </row>
    <row r="3821" spans="1:20">
      <c r="A3821" s="1" t="n">
        <v>42247</v>
      </c>
      <c r="B3821" t="s">
        <v>345</v>
      </c>
      <c r="C3821" t="n">
        <v>29</v>
      </c>
      <c r="D3821" t="n">
        <v>25</v>
      </c>
      <c r="E3821" t="s">
        <v>143</v>
      </c>
      <c r="F3821" t="n">
        <v>3201</v>
      </c>
      <c r="G3821" t="s">
        <v>250</v>
      </c>
      <c r="H3821" t="s">
        <v>251</v>
      </c>
      <c r="I3821" t="n">
        <v>5</v>
      </c>
      <c r="J3821" t="n">
        <v>945</v>
      </c>
      <c r="K3821" t="s">
        <v>304</v>
      </c>
      <c r="L3821" t="n">
        <v>336</v>
      </c>
      <c r="M3821" t="n">
        <v>0.07000000000000001</v>
      </c>
      <c r="N3821" t="n">
        <v>36.4</v>
      </c>
      <c r="O3821" t="s">
        <v>440</v>
      </c>
      <c r="P3821" t="n">
        <v>121</v>
      </c>
      <c r="Q3821" t="s">
        <v>251</v>
      </c>
      <c r="R3821" t="s">
        <v>255</v>
      </c>
      <c r="S3821" t="s">
        <v>251</v>
      </c>
      <c r="T3821" t="n">
        <v>5</v>
      </c>
    </row>
    <row r="3822" spans="1:20">
      <c r="A3822" s="1" t="n">
        <v>42247</v>
      </c>
      <c r="B3822" t="s">
        <v>345</v>
      </c>
      <c r="C3822" t="n">
        <v>88</v>
      </c>
      <c r="D3822" t="n">
        <v>215</v>
      </c>
      <c r="E3822" t="s">
        <v>408</v>
      </c>
      <c r="F3822" t="n">
        <v>3201</v>
      </c>
      <c r="G3822" t="s">
        <v>250</v>
      </c>
      <c r="H3822" t="s">
        <v>251</v>
      </c>
      <c r="I3822" t="n">
        <v>5</v>
      </c>
      <c r="J3822" t="n">
        <v>515</v>
      </c>
      <c r="K3822" t="s">
        <v>361</v>
      </c>
      <c r="L3822" t="n">
        <v>77</v>
      </c>
      <c r="M3822" t="n">
        <v>0</v>
      </c>
      <c r="N3822" t="n">
        <v>0</v>
      </c>
      <c r="T3822" t="s">
        <v>405</v>
      </c>
    </row>
    <row r="3823" spans="1:20">
      <c r="A3823" s="1" t="n">
        <v>42247</v>
      </c>
      <c r="B3823" t="s">
        <v>400</v>
      </c>
      <c r="C3823" t="n">
        <v>1</v>
      </c>
      <c r="D3823" t="n">
        <v>251</v>
      </c>
      <c r="E3823" t="s">
        <v>409</v>
      </c>
      <c r="F3823" t="n">
        <v>3204</v>
      </c>
      <c r="G3823" t="s">
        <v>367</v>
      </c>
      <c r="H3823" t="s">
        <v>251</v>
      </c>
      <c r="I3823" t="n">
        <v>5</v>
      </c>
      <c r="J3823" t="n">
        <v>320</v>
      </c>
      <c r="K3823" t="s">
        <v>412</v>
      </c>
      <c r="L3823" t="n">
        <v>10</v>
      </c>
      <c r="M3823" t="n">
        <v>0</v>
      </c>
      <c r="N3823" t="n">
        <v>0</v>
      </c>
      <c r="T3823" t="s">
        <v>405</v>
      </c>
    </row>
    <row r="3824" spans="1:20">
      <c r="A3824" s="1" t="n">
        <v>42247</v>
      </c>
      <c r="B3824" t="s">
        <v>400</v>
      </c>
      <c r="C3824" t="n">
        <v>2</v>
      </c>
      <c r="D3824" t="n">
        <v>251</v>
      </c>
      <c r="E3824" t="s">
        <v>409</v>
      </c>
      <c r="F3824" t="n">
        <v>3201</v>
      </c>
      <c r="G3824" t="s">
        <v>250</v>
      </c>
      <c r="H3824" t="s">
        <v>251</v>
      </c>
      <c r="I3824" t="n">
        <v>5</v>
      </c>
      <c r="J3824" t="n">
        <v>320</v>
      </c>
      <c r="K3824" t="s">
        <v>412</v>
      </c>
      <c r="L3824" t="n">
        <v>19</v>
      </c>
      <c r="M3824" t="n">
        <v>0</v>
      </c>
      <c r="N3824" t="n">
        <v>0</v>
      </c>
      <c r="T3824" t="s">
        <v>405</v>
      </c>
    </row>
    <row r="3825" spans="1:20">
      <c r="A3825" s="1" t="n">
        <v>42247</v>
      </c>
      <c r="B3825" t="s">
        <v>400</v>
      </c>
      <c r="C3825" t="n">
        <v>3</v>
      </c>
      <c r="D3825" t="n">
        <v>251</v>
      </c>
      <c r="E3825" t="s">
        <v>409</v>
      </c>
      <c r="F3825" t="n">
        <v>3202</v>
      </c>
      <c r="G3825" t="s">
        <v>297</v>
      </c>
      <c r="H3825" t="s">
        <v>251</v>
      </c>
      <c r="I3825" t="n">
        <v>5</v>
      </c>
      <c r="J3825" t="n">
        <v>320</v>
      </c>
      <c r="K3825" t="s">
        <v>412</v>
      </c>
      <c r="L3825" t="n">
        <v>30</v>
      </c>
      <c r="M3825" t="n">
        <v>0</v>
      </c>
      <c r="N3825" t="n">
        <v>0</v>
      </c>
      <c r="T3825" t="s">
        <v>405</v>
      </c>
    </row>
    <row r="3826" spans="1:20">
      <c r="A3826" s="1" t="n">
        <v>42247</v>
      </c>
      <c r="B3826" t="s">
        <v>406</v>
      </c>
      <c r="C3826" t="n">
        <v>1</v>
      </c>
      <c r="D3826" t="n">
        <v>931</v>
      </c>
      <c r="E3826" t="s">
        <v>407</v>
      </c>
      <c r="F3826" t="n">
        <v>3201</v>
      </c>
      <c r="G3826" t="s">
        <v>250</v>
      </c>
      <c r="H3826" t="s">
        <v>251</v>
      </c>
      <c r="I3826" t="n">
        <v>5</v>
      </c>
      <c r="J3826" t="n">
        <v>940</v>
      </c>
      <c r="K3826" t="s">
        <v>257</v>
      </c>
      <c r="L3826" t="n">
        <v>67</v>
      </c>
      <c r="M3826" t="n">
        <v>0</v>
      </c>
      <c r="N3826" t="n">
        <v>0</v>
      </c>
      <c r="T3826" t="s">
        <v>405</v>
      </c>
    </row>
    <row r="3827" spans="1:20">
      <c r="A3827" s="1" t="n">
        <v>42247</v>
      </c>
      <c r="B3827" t="s">
        <v>348</v>
      </c>
      <c r="C3827" t="n">
        <v>1</v>
      </c>
      <c r="D3827" t="n">
        <v>216</v>
      </c>
      <c r="E3827" t="s">
        <v>416</v>
      </c>
      <c r="F3827" t="n">
        <v>3201</v>
      </c>
      <c r="G3827" t="s">
        <v>250</v>
      </c>
      <c r="H3827" t="s">
        <v>251</v>
      </c>
      <c r="I3827" t="n">
        <v>5</v>
      </c>
      <c r="J3827" t="n">
        <v>515</v>
      </c>
      <c r="K3827" t="s">
        <v>361</v>
      </c>
      <c r="L3827" t="n">
        <v>180</v>
      </c>
      <c r="M3827" t="n">
        <v>0</v>
      </c>
      <c r="N3827" t="n">
        <v>0</v>
      </c>
      <c r="T3827" t="s">
        <v>405</v>
      </c>
    </row>
    <row r="3828" spans="1:20">
      <c r="A3828" s="1" t="n">
        <v>42247</v>
      </c>
      <c r="B3828" t="s">
        <v>348</v>
      </c>
      <c r="C3828" t="n">
        <v>2</v>
      </c>
      <c r="D3828" t="n">
        <v>215</v>
      </c>
      <c r="E3828" t="s">
        <v>408</v>
      </c>
      <c r="F3828" t="n">
        <v>3201</v>
      </c>
      <c r="G3828" t="s">
        <v>250</v>
      </c>
      <c r="H3828" t="s">
        <v>251</v>
      </c>
      <c r="I3828" t="n">
        <v>5</v>
      </c>
      <c r="J3828" t="n">
        <v>515</v>
      </c>
      <c r="K3828" t="s">
        <v>361</v>
      </c>
      <c r="L3828" t="n">
        <v>242</v>
      </c>
      <c r="M3828" t="n">
        <v>0</v>
      </c>
      <c r="N3828" t="n">
        <v>0</v>
      </c>
      <c r="T3828" t="s">
        <v>405</v>
      </c>
    </row>
    <row r="3829" spans="1:20">
      <c r="A3829" s="1" t="n">
        <v>42247</v>
      </c>
      <c r="B3829" t="s">
        <v>397</v>
      </c>
      <c r="C3829" t="n">
        <v>2</v>
      </c>
      <c r="D3829" t="n">
        <v>141</v>
      </c>
      <c r="E3829" t="s">
        <v>149</v>
      </c>
      <c r="F3829" t="n">
        <v>3201</v>
      </c>
      <c r="G3829" t="s">
        <v>250</v>
      </c>
      <c r="H3829" t="s">
        <v>251</v>
      </c>
      <c r="I3829" t="n">
        <v>5</v>
      </c>
      <c r="J3829" t="n">
        <v>220</v>
      </c>
      <c r="K3829" t="s">
        <v>399</v>
      </c>
      <c r="L3829" t="n">
        <v>2</v>
      </c>
      <c r="M3829" t="n">
        <v>0</v>
      </c>
      <c r="N3829" t="n">
        <v>0</v>
      </c>
      <c r="T3829" t="s">
        <v>405</v>
      </c>
    </row>
    <row r="3830" spans="1:20">
      <c r="A3830" s="1" t="n">
        <v>42247</v>
      </c>
      <c r="B3830" t="s">
        <v>397</v>
      </c>
      <c r="C3830" t="n">
        <v>3</v>
      </c>
      <c r="D3830" t="n">
        <v>141</v>
      </c>
      <c r="E3830" t="s">
        <v>149</v>
      </c>
      <c r="F3830" t="n">
        <v>3201</v>
      </c>
      <c r="G3830" t="s">
        <v>250</v>
      </c>
      <c r="H3830" t="s">
        <v>251</v>
      </c>
      <c r="I3830" t="n">
        <v>5</v>
      </c>
      <c r="J3830" t="n">
        <v>220</v>
      </c>
      <c r="K3830" t="s">
        <v>399</v>
      </c>
      <c r="L3830" t="n">
        <v>49</v>
      </c>
      <c r="M3830" t="n">
        <v>0</v>
      </c>
      <c r="N3830" t="n">
        <v>0</v>
      </c>
      <c r="T3830" t="s">
        <v>405</v>
      </c>
    </row>
    <row r="3831" spans="1:20">
      <c r="A3831" s="1" t="n">
        <v>42247</v>
      </c>
      <c r="B3831" t="s">
        <v>397</v>
      </c>
      <c r="C3831" t="n">
        <v>4</v>
      </c>
      <c r="D3831" t="n">
        <v>141</v>
      </c>
      <c r="E3831" t="s">
        <v>149</v>
      </c>
      <c r="F3831" t="n">
        <v>3201</v>
      </c>
      <c r="G3831" t="s">
        <v>250</v>
      </c>
      <c r="H3831" t="s">
        <v>251</v>
      </c>
      <c r="I3831" t="n">
        <v>5</v>
      </c>
      <c r="J3831" t="n">
        <v>220</v>
      </c>
      <c r="K3831" t="s">
        <v>399</v>
      </c>
      <c r="L3831" t="n">
        <v>1</v>
      </c>
      <c r="M3831" t="n">
        <v>0</v>
      </c>
      <c r="N3831" t="n">
        <v>0</v>
      </c>
      <c r="T3831" t="s">
        <v>405</v>
      </c>
    </row>
    <row r="3832" spans="1:20">
      <c r="A3832" s="1" t="n">
        <v>42247</v>
      </c>
      <c r="B3832" t="s">
        <v>397</v>
      </c>
      <c r="C3832" t="n">
        <v>5</v>
      </c>
      <c r="D3832" t="n">
        <v>141</v>
      </c>
      <c r="E3832" t="s">
        <v>149</v>
      </c>
      <c r="F3832" t="n">
        <v>3201</v>
      </c>
      <c r="G3832" t="s">
        <v>250</v>
      </c>
      <c r="H3832" t="s">
        <v>251</v>
      </c>
      <c r="I3832" t="n">
        <v>5</v>
      </c>
      <c r="J3832" t="n">
        <v>220</v>
      </c>
      <c r="K3832" t="s">
        <v>399</v>
      </c>
      <c r="L3832" t="n">
        <v>28</v>
      </c>
      <c r="M3832" t="n">
        <v>0</v>
      </c>
      <c r="N3832" t="n">
        <v>0</v>
      </c>
      <c r="T3832" t="s">
        <v>405</v>
      </c>
    </row>
    <row r="3833" spans="1:20">
      <c r="A3833" s="1" t="n">
        <v>42247</v>
      </c>
      <c r="B3833" t="s">
        <v>397</v>
      </c>
      <c r="C3833" t="n">
        <v>6</v>
      </c>
      <c r="D3833" t="n">
        <v>141</v>
      </c>
      <c r="E3833" t="s">
        <v>149</v>
      </c>
      <c r="F3833" t="n">
        <v>3201</v>
      </c>
      <c r="G3833" t="s">
        <v>250</v>
      </c>
      <c r="H3833" t="s">
        <v>251</v>
      </c>
      <c r="I3833" t="n">
        <v>5</v>
      </c>
      <c r="J3833" t="n">
        <v>220</v>
      </c>
      <c r="K3833" t="s">
        <v>399</v>
      </c>
      <c r="L3833" t="n">
        <v>1</v>
      </c>
      <c r="M3833" t="n">
        <v>0</v>
      </c>
      <c r="N3833" t="n">
        <v>0</v>
      </c>
      <c r="T3833" t="s">
        <v>405</v>
      </c>
    </row>
    <row r="3834" spans="1:20">
      <c r="A3834" s="1" t="n">
        <v>42247</v>
      </c>
      <c r="B3834" t="s">
        <v>397</v>
      </c>
      <c r="C3834" t="n">
        <v>7</v>
      </c>
      <c r="D3834" t="n">
        <v>141</v>
      </c>
      <c r="E3834" t="s">
        <v>149</v>
      </c>
      <c r="F3834" t="n">
        <v>3201</v>
      </c>
      <c r="G3834" t="s">
        <v>250</v>
      </c>
      <c r="H3834" t="s">
        <v>251</v>
      </c>
      <c r="I3834" t="n">
        <v>5</v>
      </c>
      <c r="J3834" t="n">
        <v>220</v>
      </c>
      <c r="K3834" t="s">
        <v>399</v>
      </c>
      <c r="L3834" t="n">
        <v>1</v>
      </c>
      <c r="M3834" t="n">
        <v>0</v>
      </c>
      <c r="N3834" t="n">
        <v>0</v>
      </c>
      <c r="T3834" t="s">
        <v>405</v>
      </c>
    </row>
    <row r="3835" spans="1:20">
      <c r="A3835" s="1" t="n">
        <v>42247</v>
      </c>
      <c r="B3835" t="s">
        <v>439</v>
      </c>
      <c r="C3835" t="n">
        <v>1</v>
      </c>
      <c r="D3835" t="n">
        <v>25</v>
      </c>
      <c r="E3835" t="s">
        <v>143</v>
      </c>
      <c r="F3835" t="n">
        <v>3201</v>
      </c>
      <c r="G3835" t="s">
        <v>250</v>
      </c>
      <c r="H3835" t="s">
        <v>251</v>
      </c>
      <c r="I3835" t="n">
        <v>5</v>
      </c>
      <c r="J3835" t="n">
        <v>805</v>
      </c>
      <c r="K3835" t="s">
        <v>317</v>
      </c>
      <c r="L3835" t="n">
        <v>210</v>
      </c>
      <c r="M3835" t="n">
        <v>0.52</v>
      </c>
      <c r="N3835" t="n">
        <v>35</v>
      </c>
      <c r="O3835" t="s">
        <v>439</v>
      </c>
      <c r="P3835" t="n">
        <v>363</v>
      </c>
      <c r="Q3835" t="s">
        <v>411</v>
      </c>
      <c r="R3835" t="s">
        <v>255</v>
      </c>
      <c r="S3835" t="s">
        <v>251</v>
      </c>
      <c r="T3835" t="n">
        <v>5</v>
      </c>
    </row>
    <row r="3836" spans="1:20">
      <c r="A3836" s="1" t="n">
        <v>42247</v>
      </c>
      <c r="B3836" t="s">
        <v>439</v>
      </c>
      <c r="C3836" t="n">
        <v>2</v>
      </c>
      <c r="D3836" t="n">
        <v>25</v>
      </c>
      <c r="E3836" t="s">
        <v>143</v>
      </c>
      <c r="F3836" t="n">
        <v>3201</v>
      </c>
      <c r="G3836" t="s">
        <v>250</v>
      </c>
      <c r="H3836" t="s">
        <v>251</v>
      </c>
      <c r="I3836" t="n">
        <v>5</v>
      </c>
      <c r="J3836" t="n">
        <v>805</v>
      </c>
      <c r="K3836" t="s">
        <v>317</v>
      </c>
      <c r="L3836" t="n">
        <v>532</v>
      </c>
      <c r="M3836" t="n">
        <v>0.52</v>
      </c>
      <c r="N3836" t="n">
        <v>35</v>
      </c>
      <c r="O3836" t="s">
        <v>439</v>
      </c>
      <c r="P3836" t="n">
        <v>363</v>
      </c>
      <c r="Q3836" t="s">
        <v>411</v>
      </c>
      <c r="R3836" t="s">
        <v>255</v>
      </c>
      <c r="S3836" t="s">
        <v>251</v>
      </c>
      <c r="T3836" t="n">
        <v>5</v>
      </c>
    </row>
    <row r="3837" spans="1:20">
      <c r="A3837" s="1" t="n">
        <v>42247</v>
      </c>
      <c r="B3837" t="s">
        <v>439</v>
      </c>
      <c r="C3837" t="n">
        <v>3</v>
      </c>
      <c r="D3837" t="n">
        <v>25</v>
      </c>
      <c r="E3837" t="s">
        <v>143</v>
      </c>
      <c r="F3837" t="n">
        <v>3201</v>
      </c>
      <c r="G3837" t="s">
        <v>250</v>
      </c>
      <c r="H3837" t="s">
        <v>251</v>
      </c>
      <c r="I3837" t="n">
        <v>5</v>
      </c>
      <c r="J3837" t="n">
        <v>805</v>
      </c>
      <c r="K3837" t="s">
        <v>317</v>
      </c>
      <c r="L3837" t="n">
        <v>227</v>
      </c>
      <c r="M3837" t="n">
        <v>0.28</v>
      </c>
      <c r="N3837" t="n">
        <v>36</v>
      </c>
      <c r="O3837" t="s">
        <v>439</v>
      </c>
      <c r="P3837" t="n">
        <v>363</v>
      </c>
      <c r="Q3837" t="s">
        <v>411</v>
      </c>
      <c r="R3837" t="s">
        <v>255</v>
      </c>
      <c r="S3837" t="s">
        <v>251</v>
      </c>
      <c r="T3837" t="n">
        <v>5</v>
      </c>
    </row>
    <row r="3838" spans="1:20">
      <c r="A3838" s="1" t="n">
        <v>42247</v>
      </c>
      <c r="B3838" t="s">
        <v>439</v>
      </c>
      <c r="C3838" t="n">
        <v>4</v>
      </c>
      <c r="D3838" t="n">
        <v>25</v>
      </c>
      <c r="E3838" t="s">
        <v>143</v>
      </c>
      <c r="F3838" t="n">
        <v>3201</v>
      </c>
      <c r="G3838" t="s">
        <v>250</v>
      </c>
      <c r="H3838" t="s">
        <v>251</v>
      </c>
      <c r="I3838" t="n">
        <v>5</v>
      </c>
      <c r="J3838" t="n">
        <v>805</v>
      </c>
      <c r="K3838" t="s">
        <v>317</v>
      </c>
      <c r="L3838" t="n">
        <v>1</v>
      </c>
      <c r="M3838" t="n">
        <v>0.51</v>
      </c>
      <c r="N3838" t="n">
        <v>35.3</v>
      </c>
      <c r="O3838" t="s">
        <v>439</v>
      </c>
      <c r="P3838" t="n">
        <v>363</v>
      </c>
      <c r="Q3838" t="s">
        <v>411</v>
      </c>
      <c r="R3838" t="s">
        <v>255</v>
      </c>
      <c r="S3838" t="s">
        <v>251</v>
      </c>
      <c r="T3838" t="n">
        <v>5</v>
      </c>
    </row>
    <row r="3839" spans="1:20">
      <c r="A3839" s="1" t="n">
        <v>42247</v>
      </c>
      <c r="B3839" t="s">
        <v>439</v>
      </c>
      <c r="C3839" t="n">
        <v>5</v>
      </c>
      <c r="D3839" t="n">
        <v>25</v>
      </c>
      <c r="E3839" t="s">
        <v>143</v>
      </c>
      <c r="F3839" t="n">
        <v>3201</v>
      </c>
      <c r="G3839" t="s">
        <v>250</v>
      </c>
      <c r="H3839" t="s">
        <v>251</v>
      </c>
      <c r="I3839" t="n">
        <v>5</v>
      </c>
      <c r="J3839" t="n">
        <v>805</v>
      </c>
      <c r="K3839" t="s">
        <v>317</v>
      </c>
      <c r="L3839" t="n">
        <v>156</v>
      </c>
      <c r="M3839" t="n">
        <v>0.51</v>
      </c>
      <c r="N3839" t="n">
        <v>35.3</v>
      </c>
      <c r="O3839" t="s">
        <v>439</v>
      </c>
      <c r="P3839" t="n">
        <v>363</v>
      </c>
      <c r="Q3839" t="s">
        <v>411</v>
      </c>
      <c r="R3839" t="s">
        <v>255</v>
      </c>
      <c r="S3839" t="s">
        <v>251</v>
      </c>
      <c r="T3839" t="n">
        <v>5</v>
      </c>
    </row>
    <row r="3840" spans="1:20">
      <c r="A3840" s="1" t="n">
        <v>42247</v>
      </c>
      <c r="B3840" t="s">
        <v>439</v>
      </c>
      <c r="C3840" t="n">
        <v>6</v>
      </c>
      <c r="D3840" t="n">
        <v>25</v>
      </c>
      <c r="E3840" t="s">
        <v>143</v>
      </c>
      <c r="F3840" t="n">
        <v>3201</v>
      </c>
      <c r="G3840" t="s">
        <v>250</v>
      </c>
      <c r="H3840" t="s">
        <v>251</v>
      </c>
      <c r="I3840" t="n">
        <v>5</v>
      </c>
      <c r="J3840" t="n">
        <v>805</v>
      </c>
      <c r="K3840" t="s">
        <v>317</v>
      </c>
      <c r="L3840" t="n">
        <v>585</v>
      </c>
      <c r="M3840" t="n">
        <v>0.51</v>
      </c>
      <c r="N3840" t="n">
        <v>35.3</v>
      </c>
      <c r="O3840" t="s">
        <v>439</v>
      </c>
      <c r="P3840" t="n">
        <v>363</v>
      </c>
      <c r="Q3840" t="s">
        <v>411</v>
      </c>
      <c r="R3840" t="s">
        <v>255</v>
      </c>
      <c r="S3840" t="s">
        <v>251</v>
      </c>
      <c r="T3840" t="n">
        <v>5</v>
      </c>
    </row>
    <row r="3841" spans="1:20">
      <c r="A3841" s="1" t="n">
        <v>42247</v>
      </c>
      <c r="B3841" t="s">
        <v>439</v>
      </c>
      <c r="C3841" t="n">
        <v>7</v>
      </c>
      <c r="D3841" t="n">
        <v>25</v>
      </c>
      <c r="E3841" t="s">
        <v>143</v>
      </c>
      <c r="F3841" t="n">
        <v>3201</v>
      </c>
      <c r="G3841" t="s">
        <v>250</v>
      </c>
      <c r="H3841" t="s">
        <v>251</v>
      </c>
      <c r="I3841" t="n">
        <v>5</v>
      </c>
      <c r="J3841" t="n">
        <v>805</v>
      </c>
      <c r="K3841" t="s">
        <v>317</v>
      </c>
      <c r="L3841" t="n">
        <v>716</v>
      </c>
      <c r="M3841" t="n">
        <v>0.27</v>
      </c>
      <c r="N3841" t="n">
        <v>36.2</v>
      </c>
      <c r="O3841" t="s">
        <v>439</v>
      </c>
      <c r="P3841" t="n">
        <v>363</v>
      </c>
      <c r="Q3841" t="s">
        <v>411</v>
      </c>
      <c r="R3841" t="s">
        <v>255</v>
      </c>
      <c r="S3841" t="s">
        <v>251</v>
      </c>
      <c r="T3841" t="n">
        <v>5</v>
      </c>
    </row>
    <row r="3842" spans="1:20">
      <c r="A3842" s="1" t="n">
        <v>42247</v>
      </c>
      <c r="B3842" t="s">
        <v>441</v>
      </c>
      <c r="C3842" t="n">
        <v>1</v>
      </c>
      <c r="D3842" t="n">
        <v>215</v>
      </c>
      <c r="E3842" t="s">
        <v>408</v>
      </c>
      <c r="F3842" t="n">
        <v>3201</v>
      </c>
      <c r="G3842" t="s">
        <v>250</v>
      </c>
      <c r="H3842" t="s">
        <v>251</v>
      </c>
      <c r="I3842" t="n">
        <v>5</v>
      </c>
      <c r="J3842" t="n">
        <v>515</v>
      </c>
      <c r="K3842" t="s">
        <v>361</v>
      </c>
      <c r="L3842" t="n">
        <v>165</v>
      </c>
      <c r="M3842" t="n">
        <v>0</v>
      </c>
      <c r="N3842" t="n">
        <v>0</v>
      </c>
      <c r="T3842" t="s">
        <v>405</v>
      </c>
    </row>
    <row r="3843" spans="1:20">
      <c r="A3843" s="1" t="n">
        <v>42277</v>
      </c>
      <c r="B3843" t="s">
        <v>345</v>
      </c>
      <c r="C3843" t="n">
        <v>22</v>
      </c>
      <c r="D3843" t="n">
        <v>25</v>
      </c>
      <c r="E3843" t="s">
        <v>143</v>
      </c>
      <c r="F3843" t="n">
        <v>3201</v>
      </c>
      <c r="G3843" t="s">
        <v>250</v>
      </c>
      <c r="H3843" t="s">
        <v>251</v>
      </c>
      <c r="I3843" t="n">
        <v>5</v>
      </c>
      <c r="J3843" t="n">
        <v>458</v>
      </c>
      <c r="K3843" t="s">
        <v>252</v>
      </c>
      <c r="L3843" t="n">
        <v>149</v>
      </c>
      <c r="M3843" t="n">
        <v>0.21</v>
      </c>
      <c r="N3843" t="n">
        <v>20</v>
      </c>
      <c r="O3843" t="s">
        <v>440</v>
      </c>
      <c r="P3843" t="n">
        <v>121</v>
      </c>
      <c r="Q3843" t="s">
        <v>251</v>
      </c>
      <c r="R3843" t="s">
        <v>255</v>
      </c>
      <c r="S3843" t="s">
        <v>251</v>
      </c>
      <c r="T3843" t="n">
        <v>5</v>
      </c>
    </row>
    <row r="3844" spans="1:20">
      <c r="A3844" s="1" t="n">
        <v>42277</v>
      </c>
      <c r="B3844" t="s">
        <v>345</v>
      </c>
      <c r="C3844" t="n">
        <v>23</v>
      </c>
      <c r="D3844" t="n">
        <v>25</v>
      </c>
      <c r="E3844" t="s">
        <v>143</v>
      </c>
      <c r="F3844" t="n">
        <v>3201</v>
      </c>
      <c r="G3844" t="s">
        <v>250</v>
      </c>
      <c r="H3844" t="s">
        <v>251</v>
      </c>
      <c r="I3844" t="n">
        <v>5</v>
      </c>
      <c r="J3844" t="n">
        <v>458</v>
      </c>
      <c r="K3844" t="s">
        <v>252</v>
      </c>
      <c r="L3844" t="n">
        <v>274</v>
      </c>
      <c r="M3844" t="n">
        <v>0.1</v>
      </c>
      <c r="N3844" t="n">
        <v>33.8</v>
      </c>
      <c r="O3844" t="s">
        <v>440</v>
      </c>
      <c r="P3844" t="n">
        <v>121</v>
      </c>
      <c r="Q3844" t="s">
        <v>251</v>
      </c>
      <c r="R3844" t="s">
        <v>255</v>
      </c>
      <c r="S3844" t="s">
        <v>251</v>
      </c>
      <c r="T3844" t="n">
        <v>5</v>
      </c>
    </row>
    <row r="3845" spans="1:20">
      <c r="A3845" s="1" t="n">
        <v>42277</v>
      </c>
      <c r="B3845" t="s">
        <v>345</v>
      </c>
      <c r="C3845" t="n">
        <v>24</v>
      </c>
      <c r="D3845" t="n">
        <v>25</v>
      </c>
      <c r="E3845" t="s">
        <v>143</v>
      </c>
      <c r="F3845" t="n">
        <v>3201</v>
      </c>
      <c r="G3845" t="s">
        <v>250</v>
      </c>
      <c r="H3845" t="s">
        <v>251</v>
      </c>
      <c r="I3845" t="n">
        <v>5</v>
      </c>
      <c r="J3845" t="n">
        <v>458</v>
      </c>
      <c r="K3845" t="s">
        <v>252</v>
      </c>
      <c r="L3845" t="n">
        <v>411</v>
      </c>
      <c r="M3845" t="n">
        <v>0.1</v>
      </c>
      <c r="N3845" t="n">
        <v>33.8</v>
      </c>
      <c r="O3845" t="s">
        <v>440</v>
      </c>
      <c r="P3845" t="n">
        <v>121</v>
      </c>
      <c r="Q3845" t="s">
        <v>251</v>
      </c>
      <c r="R3845" t="s">
        <v>255</v>
      </c>
      <c r="S3845" t="s">
        <v>251</v>
      </c>
      <c r="T3845" t="n">
        <v>5</v>
      </c>
    </row>
    <row r="3846" spans="1:20">
      <c r="A3846" s="1" t="n">
        <v>42277</v>
      </c>
      <c r="B3846" t="s">
        <v>345</v>
      </c>
      <c r="C3846" t="n">
        <v>25</v>
      </c>
      <c r="D3846" t="n">
        <v>25</v>
      </c>
      <c r="E3846" t="s">
        <v>143</v>
      </c>
      <c r="F3846" t="n">
        <v>3201</v>
      </c>
      <c r="G3846" t="s">
        <v>250</v>
      </c>
      <c r="H3846" t="s">
        <v>251</v>
      </c>
      <c r="I3846" t="n">
        <v>5</v>
      </c>
      <c r="J3846" t="n">
        <v>458</v>
      </c>
      <c r="K3846" t="s">
        <v>252</v>
      </c>
      <c r="L3846" t="n">
        <v>162</v>
      </c>
      <c r="M3846" t="n">
        <v>0.1</v>
      </c>
      <c r="N3846" t="n">
        <v>33.6</v>
      </c>
      <c r="O3846" t="s">
        <v>440</v>
      </c>
      <c r="P3846" t="n">
        <v>121</v>
      </c>
      <c r="Q3846" t="s">
        <v>251</v>
      </c>
      <c r="R3846" t="s">
        <v>255</v>
      </c>
      <c r="S3846" t="s">
        <v>251</v>
      </c>
      <c r="T3846" t="n">
        <v>5</v>
      </c>
    </row>
    <row r="3847" spans="1:20">
      <c r="A3847" s="1" t="n">
        <v>42277</v>
      </c>
      <c r="B3847" t="s">
        <v>345</v>
      </c>
      <c r="C3847" t="n">
        <v>26</v>
      </c>
      <c r="D3847" t="n">
        <v>25</v>
      </c>
      <c r="E3847" t="s">
        <v>143</v>
      </c>
      <c r="F3847" t="n">
        <v>3201</v>
      </c>
      <c r="G3847" t="s">
        <v>250</v>
      </c>
      <c r="H3847" t="s">
        <v>251</v>
      </c>
      <c r="I3847" t="n">
        <v>5</v>
      </c>
      <c r="J3847" t="n">
        <v>458</v>
      </c>
      <c r="K3847" t="s">
        <v>252</v>
      </c>
      <c r="L3847" t="n">
        <v>301</v>
      </c>
      <c r="M3847" t="n">
        <v>0.1</v>
      </c>
      <c r="N3847" t="n">
        <v>33.6</v>
      </c>
      <c r="O3847" t="s">
        <v>440</v>
      </c>
      <c r="P3847" t="n">
        <v>121</v>
      </c>
      <c r="Q3847" t="s">
        <v>251</v>
      </c>
      <c r="R3847" t="s">
        <v>255</v>
      </c>
      <c r="S3847" t="s">
        <v>251</v>
      </c>
      <c r="T3847" t="n">
        <v>5</v>
      </c>
    </row>
    <row r="3848" spans="1:20">
      <c r="A3848" s="1" t="n">
        <v>42277</v>
      </c>
      <c r="B3848" t="s">
        <v>345</v>
      </c>
      <c r="C3848" t="n">
        <v>69</v>
      </c>
      <c r="D3848" t="n">
        <v>840</v>
      </c>
      <c r="E3848" t="s">
        <v>425</v>
      </c>
      <c r="F3848" t="n">
        <v>3201</v>
      </c>
      <c r="G3848" t="s">
        <v>250</v>
      </c>
      <c r="H3848" t="s">
        <v>251</v>
      </c>
      <c r="I3848" t="n">
        <v>5</v>
      </c>
      <c r="J3848" t="n">
        <v>260</v>
      </c>
      <c r="K3848" t="s">
        <v>272</v>
      </c>
      <c r="L3848" t="n">
        <v>20</v>
      </c>
      <c r="M3848" t="n">
        <v>0</v>
      </c>
      <c r="N3848" t="n">
        <v>0</v>
      </c>
      <c r="O3848" t="s">
        <v>440</v>
      </c>
      <c r="P3848" t="n">
        <v>121</v>
      </c>
      <c r="Q3848" t="s">
        <v>251</v>
      </c>
      <c r="R3848" t="s">
        <v>255</v>
      </c>
      <c r="S3848" t="s">
        <v>251</v>
      </c>
      <c r="T3848" t="n">
        <v>5</v>
      </c>
    </row>
    <row r="3849" spans="1:20">
      <c r="A3849" s="1" t="n">
        <v>42277</v>
      </c>
      <c r="B3849" t="s">
        <v>345</v>
      </c>
      <c r="C3849" t="n">
        <v>70</v>
      </c>
      <c r="D3849" t="n">
        <v>510</v>
      </c>
      <c r="E3849" t="s">
        <v>422</v>
      </c>
      <c r="F3849" t="n">
        <v>3201</v>
      </c>
      <c r="G3849" t="s">
        <v>250</v>
      </c>
      <c r="H3849" t="s">
        <v>251</v>
      </c>
      <c r="I3849" t="n">
        <v>5</v>
      </c>
      <c r="J3849" t="n">
        <v>260</v>
      </c>
      <c r="K3849" t="s">
        <v>272</v>
      </c>
      <c r="L3849" t="n">
        <v>85</v>
      </c>
      <c r="M3849" t="n">
        <v>1.5</v>
      </c>
      <c r="N3849" t="n">
        <v>0</v>
      </c>
      <c r="T3849" t="s">
        <v>405</v>
      </c>
    </row>
    <row r="3850" spans="1:20">
      <c r="A3850" s="1" t="n">
        <v>42277</v>
      </c>
      <c r="B3850" t="s">
        <v>345</v>
      </c>
      <c r="C3850" t="n">
        <v>72</v>
      </c>
      <c r="D3850" t="n">
        <v>465</v>
      </c>
      <c r="E3850" t="s">
        <v>428</v>
      </c>
      <c r="F3850" t="n">
        <v>3201</v>
      </c>
      <c r="G3850" t="s">
        <v>250</v>
      </c>
      <c r="H3850" t="s">
        <v>251</v>
      </c>
      <c r="I3850" t="n">
        <v>5</v>
      </c>
      <c r="J3850" t="n">
        <v>260</v>
      </c>
      <c r="K3850" t="s">
        <v>272</v>
      </c>
      <c r="L3850" t="n">
        <v>23</v>
      </c>
      <c r="M3850" t="n">
        <v>0</v>
      </c>
      <c r="N3850" t="n">
        <v>0</v>
      </c>
      <c r="T3850" t="s">
        <v>405</v>
      </c>
    </row>
    <row r="3851" spans="1:20">
      <c r="A3851" s="1" t="n">
        <v>42277</v>
      </c>
      <c r="B3851" t="s">
        <v>345</v>
      </c>
      <c r="C3851" t="n">
        <v>74</v>
      </c>
      <c r="D3851" t="n">
        <v>465</v>
      </c>
      <c r="E3851" t="s">
        <v>428</v>
      </c>
      <c r="F3851" t="n">
        <v>3201</v>
      </c>
      <c r="G3851" t="s">
        <v>250</v>
      </c>
      <c r="H3851" t="s">
        <v>251</v>
      </c>
      <c r="I3851" t="n">
        <v>5</v>
      </c>
      <c r="J3851" t="n">
        <v>260</v>
      </c>
      <c r="K3851" t="s">
        <v>272</v>
      </c>
      <c r="L3851" t="n">
        <v>24</v>
      </c>
      <c r="M3851" t="n">
        <v>0</v>
      </c>
      <c r="N3851" t="n">
        <v>0</v>
      </c>
      <c r="T3851" t="s">
        <v>405</v>
      </c>
    </row>
    <row r="3852" spans="1:20">
      <c r="A3852" s="1" t="n">
        <v>42277</v>
      </c>
      <c r="B3852" t="s">
        <v>345</v>
      </c>
      <c r="C3852" t="n">
        <v>92</v>
      </c>
      <c r="D3852" t="n">
        <v>465</v>
      </c>
      <c r="E3852" t="s">
        <v>428</v>
      </c>
      <c r="F3852" t="n">
        <v>3201</v>
      </c>
      <c r="G3852" t="s">
        <v>250</v>
      </c>
      <c r="H3852" t="s">
        <v>251</v>
      </c>
      <c r="I3852" t="n">
        <v>5</v>
      </c>
      <c r="J3852" t="n">
        <v>260</v>
      </c>
      <c r="K3852" t="s">
        <v>272</v>
      </c>
      <c r="L3852" t="n">
        <v>46</v>
      </c>
      <c r="M3852" t="n">
        <v>0</v>
      </c>
      <c r="N3852" t="n">
        <v>0</v>
      </c>
      <c r="T3852" t="s">
        <v>405</v>
      </c>
    </row>
    <row r="3853" spans="1:20">
      <c r="A3853" s="1" t="n">
        <v>42277</v>
      </c>
      <c r="B3853" t="s">
        <v>345</v>
      </c>
      <c r="C3853" t="n">
        <v>98</v>
      </c>
      <c r="D3853" t="n">
        <v>510</v>
      </c>
      <c r="E3853" t="s">
        <v>422</v>
      </c>
      <c r="F3853" t="n">
        <v>3201</v>
      </c>
      <c r="G3853" t="s">
        <v>250</v>
      </c>
      <c r="H3853" t="s">
        <v>251</v>
      </c>
      <c r="I3853" t="n">
        <v>5</v>
      </c>
      <c r="J3853" t="n">
        <v>260</v>
      </c>
      <c r="K3853" t="s">
        <v>272</v>
      </c>
      <c r="L3853" t="n">
        <v>70</v>
      </c>
      <c r="M3853" t="n">
        <v>1.44</v>
      </c>
      <c r="N3853" t="n">
        <v>0</v>
      </c>
      <c r="T3853" t="s">
        <v>405</v>
      </c>
    </row>
    <row r="3854" spans="1:20">
      <c r="A3854" s="1" t="n">
        <v>42277</v>
      </c>
      <c r="B3854" t="s">
        <v>400</v>
      </c>
      <c r="C3854" t="n">
        <v>1</v>
      </c>
      <c r="D3854" t="n">
        <v>251</v>
      </c>
      <c r="E3854" t="s">
        <v>409</v>
      </c>
      <c r="F3854" t="n">
        <v>3204</v>
      </c>
      <c r="G3854" t="s">
        <v>367</v>
      </c>
      <c r="H3854" t="s">
        <v>251</v>
      </c>
      <c r="I3854" t="n">
        <v>5</v>
      </c>
      <c r="J3854" t="n">
        <v>320</v>
      </c>
      <c r="K3854" t="s">
        <v>412</v>
      </c>
      <c r="L3854" t="n">
        <v>22</v>
      </c>
      <c r="M3854" t="n">
        <v>0</v>
      </c>
      <c r="N3854" t="n">
        <v>0</v>
      </c>
      <c r="T3854" t="s">
        <v>405</v>
      </c>
    </row>
    <row r="3855" spans="1:20">
      <c r="A3855" s="1" t="n">
        <v>42277</v>
      </c>
      <c r="B3855" t="s">
        <v>400</v>
      </c>
      <c r="C3855" t="n">
        <v>2</v>
      </c>
      <c r="D3855" t="n">
        <v>251</v>
      </c>
      <c r="E3855" t="s">
        <v>409</v>
      </c>
      <c r="F3855" t="n">
        <v>3201</v>
      </c>
      <c r="G3855" t="s">
        <v>250</v>
      </c>
      <c r="H3855" t="s">
        <v>251</v>
      </c>
      <c r="I3855" t="n">
        <v>5</v>
      </c>
      <c r="J3855" t="n">
        <v>320</v>
      </c>
      <c r="K3855" t="s">
        <v>412</v>
      </c>
      <c r="L3855" t="n">
        <v>18</v>
      </c>
      <c r="M3855" t="n">
        <v>0</v>
      </c>
      <c r="N3855" t="n">
        <v>0</v>
      </c>
      <c r="T3855" t="s">
        <v>405</v>
      </c>
    </row>
    <row r="3856" spans="1:20">
      <c r="A3856" s="1" t="n">
        <v>42277</v>
      </c>
      <c r="B3856" t="s">
        <v>400</v>
      </c>
      <c r="C3856" t="n">
        <v>3</v>
      </c>
      <c r="D3856" t="n">
        <v>251</v>
      </c>
      <c r="E3856" t="s">
        <v>409</v>
      </c>
      <c r="F3856" t="n">
        <v>3202</v>
      </c>
      <c r="G3856" t="s">
        <v>297</v>
      </c>
      <c r="H3856" t="s">
        <v>251</v>
      </c>
      <c r="I3856" t="n">
        <v>5</v>
      </c>
      <c r="J3856" t="n">
        <v>320</v>
      </c>
      <c r="K3856" t="s">
        <v>412</v>
      </c>
      <c r="L3856" t="n">
        <v>21</v>
      </c>
      <c r="M3856" t="n">
        <v>0</v>
      </c>
      <c r="N3856" t="n">
        <v>0</v>
      </c>
      <c r="T3856" t="s">
        <v>405</v>
      </c>
    </row>
    <row r="3857" spans="1:20">
      <c r="A3857" s="1" t="n">
        <v>42277</v>
      </c>
      <c r="B3857" t="s">
        <v>439</v>
      </c>
      <c r="C3857" t="n">
        <v>1</v>
      </c>
      <c r="D3857" t="n">
        <v>25</v>
      </c>
      <c r="E3857" t="s">
        <v>143</v>
      </c>
      <c r="F3857" t="n">
        <v>3201</v>
      </c>
      <c r="G3857" t="s">
        <v>250</v>
      </c>
      <c r="H3857" t="s">
        <v>251</v>
      </c>
      <c r="I3857" t="n">
        <v>5</v>
      </c>
      <c r="J3857" t="n">
        <v>945</v>
      </c>
      <c r="K3857" t="s">
        <v>304</v>
      </c>
      <c r="L3857" t="n">
        <v>860</v>
      </c>
      <c r="M3857" t="n">
        <v>0.09</v>
      </c>
      <c r="N3857" t="n">
        <v>31.1</v>
      </c>
      <c r="O3857" t="s">
        <v>439</v>
      </c>
      <c r="P3857" t="n">
        <v>363</v>
      </c>
      <c r="Q3857" t="s">
        <v>411</v>
      </c>
      <c r="R3857" t="s">
        <v>255</v>
      </c>
      <c r="S3857" t="s">
        <v>251</v>
      </c>
      <c r="T3857" t="n">
        <v>5</v>
      </c>
    </row>
    <row r="3858" spans="1:20">
      <c r="A3858" s="1" t="n">
        <v>42277</v>
      </c>
      <c r="B3858" t="s">
        <v>439</v>
      </c>
      <c r="C3858" t="n">
        <v>2</v>
      </c>
      <c r="D3858" t="n">
        <v>25</v>
      </c>
      <c r="E3858" t="s">
        <v>143</v>
      </c>
      <c r="F3858" t="n">
        <v>3201</v>
      </c>
      <c r="G3858" t="s">
        <v>250</v>
      </c>
      <c r="H3858" t="s">
        <v>251</v>
      </c>
      <c r="I3858" t="n">
        <v>5</v>
      </c>
      <c r="J3858" t="n">
        <v>550</v>
      </c>
      <c r="K3858" t="s">
        <v>369</v>
      </c>
      <c r="L3858" t="n">
        <v>159</v>
      </c>
      <c r="M3858" t="n">
        <v>0.12</v>
      </c>
      <c r="N3858" t="n">
        <v>34.3</v>
      </c>
      <c r="O3858" t="s">
        <v>439</v>
      </c>
      <c r="P3858" t="n">
        <v>363</v>
      </c>
      <c r="Q3858" t="s">
        <v>411</v>
      </c>
      <c r="R3858" t="s">
        <v>255</v>
      </c>
      <c r="S3858" t="s">
        <v>251</v>
      </c>
      <c r="T3858" t="n">
        <v>5</v>
      </c>
    </row>
    <row r="3859" spans="1:20">
      <c r="A3859" s="1" t="n">
        <v>42277</v>
      </c>
      <c r="B3859" t="s">
        <v>439</v>
      </c>
      <c r="C3859" t="n">
        <v>3</v>
      </c>
      <c r="D3859" t="n">
        <v>25</v>
      </c>
      <c r="E3859" t="s">
        <v>143</v>
      </c>
      <c r="F3859" t="n">
        <v>3201</v>
      </c>
      <c r="G3859" t="s">
        <v>250</v>
      </c>
      <c r="H3859" t="s">
        <v>251</v>
      </c>
      <c r="I3859" t="n">
        <v>5</v>
      </c>
      <c r="J3859" t="n">
        <v>805</v>
      </c>
      <c r="K3859" t="s">
        <v>317</v>
      </c>
      <c r="L3859" t="n">
        <v>710</v>
      </c>
      <c r="M3859" t="n">
        <v>0.3</v>
      </c>
      <c r="N3859" t="n">
        <v>35.5</v>
      </c>
      <c r="O3859" t="s">
        <v>439</v>
      </c>
      <c r="P3859" t="n">
        <v>363</v>
      </c>
      <c r="Q3859" t="s">
        <v>411</v>
      </c>
      <c r="R3859" t="s">
        <v>255</v>
      </c>
      <c r="S3859" t="s">
        <v>251</v>
      </c>
      <c r="T3859" t="n">
        <v>5</v>
      </c>
    </row>
    <row r="3860" spans="1:20">
      <c r="A3860" s="1" t="n">
        <v>42308</v>
      </c>
      <c r="B3860" t="s">
        <v>345</v>
      </c>
      <c r="C3860" t="n">
        <v>31</v>
      </c>
      <c r="D3860" t="n">
        <v>25</v>
      </c>
      <c r="E3860" t="s">
        <v>143</v>
      </c>
      <c r="F3860" t="n">
        <v>3201</v>
      </c>
      <c r="G3860" t="s">
        <v>250</v>
      </c>
      <c r="H3860" t="s">
        <v>251</v>
      </c>
      <c r="I3860" t="n">
        <v>5</v>
      </c>
      <c r="J3860" t="n">
        <v>945</v>
      </c>
      <c r="K3860" t="s">
        <v>304</v>
      </c>
      <c r="L3860" t="n">
        <v>306</v>
      </c>
      <c r="M3860" t="n">
        <v>0.04</v>
      </c>
      <c r="N3860" t="n">
        <v>34.2</v>
      </c>
      <c r="O3860" t="s">
        <v>440</v>
      </c>
      <c r="P3860" t="n">
        <v>121</v>
      </c>
      <c r="Q3860" t="s">
        <v>251</v>
      </c>
      <c r="R3860" t="s">
        <v>255</v>
      </c>
      <c r="S3860" t="s">
        <v>251</v>
      </c>
      <c r="T3860" t="n">
        <v>5</v>
      </c>
    </row>
    <row r="3861" spans="1:20">
      <c r="A3861" s="1" t="n">
        <v>42308</v>
      </c>
      <c r="B3861" t="s">
        <v>345</v>
      </c>
      <c r="C3861" t="n">
        <v>32</v>
      </c>
      <c r="D3861" t="n">
        <v>25</v>
      </c>
      <c r="E3861" t="s">
        <v>143</v>
      </c>
      <c r="F3861" t="n">
        <v>3201</v>
      </c>
      <c r="G3861" t="s">
        <v>250</v>
      </c>
      <c r="H3861" t="s">
        <v>251</v>
      </c>
      <c r="I3861" t="n">
        <v>5</v>
      </c>
      <c r="J3861" t="n">
        <v>458</v>
      </c>
      <c r="K3861" t="s">
        <v>252</v>
      </c>
      <c r="L3861" t="n">
        <v>284</v>
      </c>
      <c r="M3861" t="n">
        <v>0.09</v>
      </c>
      <c r="N3861" t="n">
        <v>30.3</v>
      </c>
      <c r="O3861" t="s">
        <v>440</v>
      </c>
      <c r="P3861" t="n">
        <v>121</v>
      </c>
      <c r="Q3861" t="s">
        <v>251</v>
      </c>
      <c r="R3861" t="s">
        <v>255</v>
      </c>
      <c r="S3861" t="s">
        <v>251</v>
      </c>
      <c r="T3861" t="n">
        <v>5</v>
      </c>
    </row>
    <row r="3862" spans="1:20">
      <c r="A3862" s="1" t="n">
        <v>42308</v>
      </c>
      <c r="B3862" t="s">
        <v>345</v>
      </c>
      <c r="C3862" t="n">
        <v>33</v>
      </c>
      <c r="D3862" t="n">
        <v>25</v>
      </c>
      <c r="E3862" t="s">
        <v>143</v>
      </c>
      <c r="F3862" t="n">
        <v>3201</v>
      </c>
      <c r="G3862" t="s">
        <v>250</v>
      </c>
      <c r="H3862" t="s">
        <v>251</v>
      </c>
      <c r="I3862" t="n">
        <v>5</v>
      </c>
      <c r="J3862" t="n">
        <v>458</v>
      </c>
      <c r="K3862" t="s">
        <v>252</v>
      </c>
      <c r="L3862" t="n">
        <v>75</v>
      </c>
      <c r="M3862" t="n">
        <v>2.97</v>
      </c>
      <c r="N3862" t="n">
        <v>19.8</v>
      </c>
      <c r="O3862" t="s">
        <v>440</v>
      </c>
      <c r="P3862" t="n">
        <v>121</v>
      </c>
      <c r="Q3862" t="s">
        <v>251</v>
      </c>
      <c r="R3862" t="s">
        <v>255</v>
      </c>
      <c r="S3862" t="s">
        <v>251</v>
      </c>
      <c r="T3862" t="n">
        <v>5</v>
      </c>
    </row>
    <row r="3863" spans="1:20">
      <c r="A3863" s="1" t="n">
        <v>42308</v>
      </c>
      <c r="B3863" t="s">
        <v>345</v>
      </c>
      <c r="C3863" t="n">
        <v>34</v>
      </c>
      <c r="D3863" t="n">
        <v>25</v>
      </c>
      <c r="E3863" t="s">
        <v>143</v>
      </c>
      <c r="F3863" t="n">
        <v>3201</v>
      </c>
      <c r="G3863" t="s">
        <v>250</v>
      </c>
      <c r="H3863" t="s">
        <v>251</v>
      </c>
      <c r="I3863" t="n">
        <v>5</v>
      </c>
      <c r="J3863" t="n">
        <v>458</v>
      </c>
      <c r="K3863" t="s">
        <v>252</v>
      </c>
      <c r="L3863" t="n">
        <v>287</v>
      </c>
      <c r="M3863" t="n">
        <v>0.1</v>
      </c>
      <c r="N3863" t="n">
        <v>33.9</v>
      </c>
      <c r="O3863" t="s">
        <v>440</v>
      </c>
      <c r="P3863" t="n">
        <v>121</v>
      </c>
      <c r="Q3863" t="s">
        <v>251</v>
      </c>
      <c r="R3863" t="s">
        <v>255</v>
      </c>
      <c r="S3863" t="s">
        <v>251</v>
      </c>
      <c r="T3863" t="n">
        <v>5</v>
      </c>
    </row>
    <row r="3864" spans="1:20">
      <c r="A3864" s="1" t="n">
        <v>42308</v>
      </c>
      <c r="B3864" t="s">
        <v>345</v>
      </c>
      <c r="C3864" t="n">
        <v>35</v>
      </c>
      <c r="D3864" t="n">
        <v>25</v>
      </c>
      <c r="E3864" t="s">
        <v>143</v>
      </c>
      <c r="F3864" t="n">
        <v>3201</v>
      </c>
      <c r="G3864" t="s">
        <v>250</v>
      </c>
      <c r="H3864" t="s">
        <v>251</v>
      </c>
      <c r="I3864" t="n">
        <v>5</v>
      </c>
      <c r="J3864" t="n">
        <v>458</v>
      </c>
      <c r="K3864" t="s">
        <v>252</v>
      </c>
      <c r="L3864" t="n">
        <v>72</v>
      </c>
      <c r="M3864" t="n">
        <v>0.1</v>
      </c>
      <c r="N3864" t="n">
        <v>33.9</v>
      </c>
      <c r="O3864" t="s">
        <v>440</v>
      </c>
      <c r="P3864" t="n">
        <v>121</v>
      </c>
      <c r="Q3864" t="s">
        <v>251</v>
      </c>
      <c r="R3864" t="s">
        <v>255</v>
      </c>
      <c r="S3864" t="s">
        <v>251</v>
      </c>
      <c r="T3864" t="n">
        <v>5</v>
      </c>
    </row>
    <row r="3865" spans="1:20">
      <c r="A3865" s="1" t="n">
        <v>42308</v>
      </c>
      <c r="B3865" t="s">
        <v>345</v>
      </c>
      <c r="C3865" t="n">
        <v>36</v>
      </c>
      <c r="D3865" t="n">
        <v>25</v>
      </c>
      <c r="E3865" t="s">
        <v>143</v>
      </c>
      <c r="F3865" t="n">
        <v>3201</v>
      </c>
      <c r="G3865" t="s">
        <v>250</v>
      </c>
      <c r="H3865" t="s">
        <v>251</v>
      </c>
      <c r="I3865" t="n">
        <v>5</v>
      </c>
      <c r="J3865" t="n">
        <v>458</v>
      </c>
      <c r="K3865" t="s">
        <v>252</v>
      </c>
      <c r="L3865" t="n">
        <v>281</v>
      </c>
      <c r="M3865" t="n">
        <v>0.1</v>
      </c>
      <c r="N3865" t="n">
        <v>33.6</v>
      </c>
      <c r="O3865" t="s">
        <v>440</v>
      </c>
      <c r="P3865" t="n">
        <v>121</v>
      </c>
      <c r="Q3865" t="s">
        <v>251</v>
      </c>
      <c r="R3865" t="s">
        <v>255</v>
      </c>
      <c r="S3865" t="s">
        <v>251</v>
      </c>
      <c r="T3865" t="n">
        <v>5</v>
      </c>
    </row>
    <row r="3866" spans="1:20">
      <c r="A3866" s="1" t="n">
        <v>42308</v>
      </c>
      <c r="B3866" t="s">
        <v>345</v>
      </c>
      <c r="C3866" t="n">
        <v>37</v>
      </c>
      <c r="D3866" t="n">
        <v>25</v>
      </c>
      <c r="E3866" t="s">
        <v>143</v>
      </c>
      <c r="F3866" t="n">
        <v>3201</v>
      </c>
      <c r="G3866" t="s">
        <v>250</v>
      </c>
      <c r="H3866" t="s">
        <v>251</v>
      </c>
      <c r="I3866" t="n">
        <v>5</v>
      </c>
      <c r="J3866" t="n">
        <v>458</v>
      </c>
      <c r="K3866" t="s">
        <v>252</v>
      </c>
      <c r="L3866" t="n">
        <v>343</v>
      </c>
      <c r="M3866" t="n">
        <v>0.1</v>
      </c>
      <c r="N3866" t="n">
        <v>33.6</v>
      </c>
      <c r="O3866" t="s">
        <v>440</v>
      </c>
      <c r="P3866" t="n">
        <v>121</v>
      </c>
      <c r="Q3866" t="s">
        <v>251</v>
      </c>
      <c r="R3866" t="s">
        <v>255</v>
      </c>
      <c r="S3866" t="s">
        <v>251</v>
      </c>
      <c r="T3866" t="n">
        <v>5</v>
      </c>
    </row>
    <row r="3867" spans="1:20">
      <c r="A3867" s="1" t="n">
        <v>42308</v>
      </c>
      <c r="B3867" t="s">
        <v>345</v>
      </c>
      <c r="C3867" t="n">
        <v>38</v>
      </c>
      <c r="D3867" t="n">
        <v>25</v>
      </c>
      <c r="E3867" t="s">
        <v>143</v>
      </c>
      <c r="F3867" t="n">
        <v>3201</v>
      </c>
      <c r="G3867" t="s">
        <v>250</v>
      </c>
      <c r="H3867" t="s">
        <v>251</v>
      </c>
      <c r="I3867" t="n">
        <v>5</v>
      </c>
      <c r="J3867" t="n">
        <v>458</v>
      </c>
      <c r="K3867" t="s">
        <v>252</v>
      </c>
      <c r="L3867" t="n">
        <v>385</v>
      </c>
      <c r="M3867" t="n">
        <v>0.1</v>
      </c>
      <c r="N3867" t="n">
        <v>33.9</v>
      </c>
      <c r="O3867" t="s">
        <v>440</v>
      </c>
      <c r="P3867" t="n">
        <v>121</v>
      </c>
      <c r="Q3867" t="s">
        <v>251</v>
      </c>
      <c r="R3867" t="s">
        <v>255</v>
      </c>
      <c r="S3867" t="s">
        <v>251</v>
      </c>
      <c r="T3867" t="n">
        <v>5</v>
      </c>
    </row>
    <row r="3868" spans="1:20">
      <c r="A3868" s="1" t="n">
        <v>42308</v>
      </c>
      <c r="B3868" t="s">
        <v>345</v>
      </c>
      <c r="C3868" t="n">
        <v>87</v>
      </c>
      <c r="D3868" t="n">
        <v>465</v>
      </c>
      <c r="E3868" t="s">
        <v>428</v>
      </c>
      <c r="F3868" t="n">
        <v>3201</v>
      </c>
      <c r="G3868" t="s">
        <v>250</v>
      </c>
      <c r="H3868" t="s">
        <v>251</v>
      </c>
      <c r="I3868" t="n">
        <v>5</v>
      </c>
      <c r="J3868" t="n">
        <v>260</v>
      </c>
      <c r="K3868" t="s">
        <v>272</v>
      </c>
      <c r="L3868" t="n">
        <v>15</v>
      </c>
      <c r="M3868" t="n">
        <v>0</v>
      </c>
      <c r="N3868" t="n">
        <v>0</v>
      </c>
      <c r="T3868" t="s">
        <v>405</v>
      </c>
    </row>
    <row r="3869" spans="1:20">
      <c r="A3869" s="1" t="n">
        <v>42308</v>
      </c>
      <c r="B3869" t="s">
        <v>345</v>
      </c>
      <c r="C3869" t="n">
        <v>88</v>
      </c>
      <c r="D3869" t="n">
        <v>510</v>
      </c>
      <c r="E3869" t="s">
        <v>422</v>
      </c>
      <c r="F3869" t="n">
        <v>3201</v>
      </c>
      <c r="G3869" t="s">
        <v>250</v>
      </c>
      <c r="H3869" t="s">
        <v>251</v>
      </c>
      <c r="I3869" t="n">
        <v>5</v>
      </c>
      <c r="J3869" t="n">
        <v>260</v>
      </c>
      <c r="K3869" t="s">
        <v>272</v>
      </c>
      <c r="L3869" t="n">
        <v>68</v>
      </c>
      <c r="M3869" t="n">
        <v>1.6</v>
      </c>
      <c r="N3869" t="n">
        <v>0</v>
      </c>
      <c r="T3869" t="s">
        <v>405</v>
      </c>
    </row>
    <row r="3870" spans="1:20">
      <c r="A3870" s="1" t="n">
        <v>42308</v>
      </c>
      <c r="B3870" t="s">
        <v>345</v>
      </c>
      <c r="C3870" t="n">
        <v>90</v>
      </c>
      <c r="D3870" t="n">
        <v>465</v>
      </c>
      <c r="E3870" t="s">
        <v>428</v>
      </c>
      <c r="F3870" t="n">
        <v>3201</v>
      </c>
      <c r="G3870" t="s">
        <v>250</v>
      </c>
      <c r="H3870" t="s">
        <v>251</v>
      </c>
      <c r="I3870" t="n">
        <v>5</v>
      </c>
      <c r="J3870" t="n">
        <v>260</v>
      </c>
      <c r="K3870" t="s">
        <v>272</v>
      </c>
      <c r="L3870" t="n">
        <v>25</v>
      </c>
      <c r="M3870" t="n">
        <v>0</v>
      </c>
      <c r="N3870" t="n">
        <v>0</v>
      </c>
      <c r="T3870" t="s">
        <v>405</v>
      </c>
    </row>
    <row r="3871" spans="1:20">
      <c r="A3871" s="1" t="n">
        <v>42308</v>
      </c>
      <c r="B3871" t="s">
        <v>400</v>
      </c>
      <c r="C3871" t="n">
        <v>1</v>
      </c>
      <c r="D3871" t="n">
        <v>251</v>
      </c>
      <c r="E3871" t="s">
        <v>409</v>
      </c>
      <c r="F3871" t="n">
        <v>3204</v>
      </c>
      <c r="G3871" t="s">
        <v>367</v>
      </c>
      <c r="H3871" t="s">
        <v>251</v>
      </c>
      <c r="I3871" t="n">
        <v>5</v>
      </c>
      <c r="J3871" t="n">
        <v>320</v>
      </c>
      <c r="K3871" t="s">
        <v>412</v>
      </c>
      <c r="L3871" t="n">
        <v>10</v>
      </c>
      <c r="M3871" t="n">
        <v>0</v>
      </c>
      <c r="N3871" t="n">
        <v>0</v>
      </c>
      <c r="T3871" t="s">
        <v>405</v>
      </c>
    </row>
    <row r="3872" spans="1:20">
      <c r="A3872" s="1" t="n">
        <v>42308</v>
      </c>
      <c r="B3872" t="s">
        <v>400</v>
      </c>
      <c r="C3872" t="n">
        <v>2</v>
      </c>
      <c r="D3872" t="n">
        <v>251</v>
      </c>
      <c r="E3872" t="s">
        <v>409</v>
      </c>
      <c r="F3872" t="n">
        <v>3201</v>
      </c>
      <c r="G3872" t="s">
        <v>250</v>
      </c>
      <c r="H3872" t="s">
        <v>251</v>
      </c>
      <c r="I3872" t="n">
        <v>5</v>
      </c>
      <c r="J3872" t="n">
        <v>320</v>
      </c>
      <c r="K3872" t="s">
        <v>412</v>
      </c>
      <c r="L3872" t="n">
        <v>9</v>
      </c>
      <c r="M3872" t="n">
        <v>0</v>
      </c>
      <c r="N3872" t="n">
        <v>0</v>
      </c>
      <c r="T3872" t="s">
        <v>405</v>
      </c>
    </row>
    <row r="3873" spans="1:20">
      <c r="A3873" s="1" t="n">
        <v>42308</v>
      </c>
      <c r="B3873" t="s">
        <v>400</v>
      </c>
      <c r="C3873" t="n">
        <v>3</v>
      </c>
      <c r="D3873" t="n">
        <v>251</v>
      </c>
      <c r="E3873" t="s">
        <v>409</v>
      </c>
      <c r="F3873" t="n">
        <v>3202</v>
      </c>
      <c r="G3873" t="s">
        <v>297</v>
      </c>
      <c r="H3873" t="s">
        <v>251</v>
      </c>
      <c r="I3873" t="n">
        <v>5</v>
      </c>
      <c r="J3873" t="n">
        <v>320</v>
      </c>
      <c r="K3873" t="s">
        <v>412</v>
      </c>
      <c r="L3873" t="n">
        <v>18</v>
      </c>
      <c r="M3873" t="n">
        <v>0</v>
      </c>
      <c r="N3873" t="n">
        <v>0</v>
      </c>
      <c r="T3873" t="s">
        <v>405</v>
      </c>
    </row>
    <row r="3874" spans="1:20">
      <c r="A3874" s="1" t="n">
        <v>42308</v>
      </c>
      <c r="B3874" t="s">
        <v>400</v>
      </c>
      <c r="C3874" t="n">
        <v>4</v>
      </c>
      <c r="D3874" t="n">
        <v>251</v>
      </c>
      <c r="E3874" t="s">
        <v>409</v>
      </c>
      <c r="F3874" t="n">
        <v>3203</v>
      </c>
      <c r="G3874" t="s">
        <v>366</v>
      </c>
      <c r="H3874" t="s">
        <v>251</v>
      </c>
      <c r="I3874" t="n">
        <v>5</v>
      </c>
      <c r="J3874" t="n">
        <v>320</v>
      </c>
      <c r="K3874" t="s">
        <v>412</v>
      </c>
      <c r="L3874" t="n">
        <v>20</v>
      </c>
      <c r="M3874" t="n">
        <v>0</v>
      </c>
      <c r="N3874" t="n">
        <v>0</v>
      </c>
      <c r="T3874" t="s">
        <v>405</v>
      </c>
    </row>
    <row r="3875" spans="1:20">
      <c r="A3875" s="1" t="n">
        <v>42308</v>
      </c>
      <c r="B3875" t="s">
        <v>348</v>
      </c>
      <c r="C3875" t="n">
        <v>1</v>
      </c>
      <c r="D3875" t="n">
        <v>216</v>
      </c>
      <c r="E3875" t="s">
        <v>416</v>
      </c>
      <c r="F3875" t="n">
        <v>3201</v>
      </c>
      <c r="G3875" t="s">
        <v>250</v>
      </c>
      <c r="H3875" t="s">
        <v>251</v>
      </c>
      <c r="I3875" t="n">
        <v>5</v>
      </c>
      <c r="J3875" t="n">
        <v>515</v>
      </c>
      <c r="K3875" t="s">
        <v>361</v>
      </c>
      <c r="L3875" t="n">
        <v>215</v>
      </c>
      <c r="M3875" t="n">
        <v>0</v>
      </c>
      <c r="N3875" t="n">
        <v>0</v>
      </c>
      <c r="T3875" t="s">
        <v>405</v>
      </c>
    </row>
    <row r="3876" spans="1:20">
      <c r="A3876" s="1" t="n">
        <v>42308</v>
      </c>
      <c r="B3876" t="s">
        <v>348</v>
      </c>
      <c r="C3876" t="n">
        <v>2</v>
      </c>
      <c r="D3876" t="n">
        <v>215</v>
      </c>
      <c r="E3876" t="s">
        <v>408</v>
      </c>
      <c r="F3876" t="n">
        <v>3201</v>
      </c>
      <c r="G3876" t="s">
        <v>250</v>
      </c>
      <c r="H3876" t="s">
        <v>251</v>
      </c>
      <c r="I3876" t="n">
        <v>5</v>
      </c>
      <c r="J3876" t="n">
        <v>515</v>
      </c>
      <c r="K3876" t="s">
        <v>361</v>
      </c>
      <c r="L3876" t="n">
        <v>100</v>
      </c>
      <c r="M3876" t="n">
        <v>0</v>
      </c>
      <c r="N3876" t="n">
        <v>0</v>
      </c>
      <c r="T3876" t="s">
        <v>405</v>
      </c>
    </row>
    <row r="3877" spans="1:20">
      <c r="A3877" s="1" t="n">
        <v>42308</v>
      </c>
      <c r="B3877" t="s">
        <v>439</v>
      </c>
      <c r="C3877" t="n">
        <v>1</v>
      </c>
      <c r="D3877" t="n">
        <v>25</v>
      </c>
      <c r="E3877" t="s">
        <v>143</v>
      </c>
      <c r="F3877" t="n">
        <v>3201</v>
      </c>
      <c r="G3877" t="s">
        <v>250</v>
      </c>
      <c r="H3877" t="s">
        <v>251</v>
      </c>
      <c r="I3877" t="n">
        <v>5</v>
      </c>
      <c r="J3877" t="n">
        <v>805</v>
      </c>
      <c r="K3877" t="s">
        <v>317</v>
      </c>
      <c r="L3877" t="n">
        <v>711</v>
      </c>
      <c r="M3877" t="n">
        <v>0.29</v>
      </c>
      <c r="N3877" t="n">
        <v>35.7</v>
      </c>
      <c r="O3877" t="s">
        <v>439</v>
      </c>
      <c r="P3877" t="n">
        <v>363</v>
      </c>
      <c r="Q3877" t="s">
        <v>411</v>
      </c>
      <c r="R3877" t="s">
        <v>255</v>
      </c>
      <c r="S3877" t="s">
        <v>251</v>
      </c>
      <c r="T3877" t="n">
        <v>5</v>
      </c>
    </row>
    <row r="3878" spans="1:20">
      <c r="A3878" s="1" t="n">
        <v>42308</v>
      </c>
      <c r="B3878" t="s">
        <v>439</v>
      </c>
      <c r="C3878" t="n">
        <v>2</v>
      </c>
      <c r="D3878" t="n">
        <v>25</v>
      </c>
      <c r="E3878" t="s">
        <v>143</v>
      </c>
      <c r="F3878" t="n">
        <v>3201</v>
      </c>
      <c r="G3878" t="s">
        <v>250</v>
      </c>
      <c r="H3878" t="s">
        <v>251</v>
      </c>
      <c r="I3878" t="n">
        <v>5</v>
      </c>
      <c r="J3878" t="n">
        <v>925</v>
      </c>
      <c r="K3878" t="s">
        <v>350</v>
      </c>
      <c r="L3878" t="n">
        <v>261</v>
      </c>
      <c r="M3878" t="n">
        <v>0.78</v>
      </c>
      <c r="N3878" t="n">
        <v>37.9</v>
      </c>
      <c r="O3878" t="s">
        <v>439</v>
      </c>
      <c r="P3878" t="n">
        <v>363</v>
      </c>
      <c r="Q3878" t="s">
        <v>411</v>
      </c>
      <c r="R3878" t="s">
        <v>255</v>
      </c>
      <c r="S3878" t="s">
        <v>251</v>
      </c>
      <c r="T3878" t="n">
        <v>5</v>
      </c>
    </row>
    <row r="3879" spans="1:20">
      <c r="A3879" s="1" t="n">
        <v>42308</v>
      </c>
      <c r="B3879" t="s">
        <v>439</v>
      </c>
      <c r="C3879" t="n">
        <v>3</v>
      </c>
      <c r="D3879" t="n">
        <v>25</v>
      </c>
      <c r="E3879" t="s">
        <v>143</v>
      </c>
      <c r="F3879" t="n">
        <v>3201</v>
      </c>
      <c r="G3879" t="s">
        <v>250</v>
      </c>
      <c r="H3879" t="s">
        <v>251</v>
      </c>
      <c r="I3879" t="n">
        <v>5</v>
      </c>
      <c r="J3879" t="n">
        <v>805</v>
      </c>
      <c r="K3879" t="s">
        <v>317</v>
      </c>
      <c r="L3879" t="n">
        <v>714</v>
      </c>
      <c r="M3879" t="n">
        <v>0.29</v>
      </c>
      <c r="N3879" t="n">
        <v>35.6</v>
      </c>
      <c r="O3879" t="s">
        <v>439</v>
      </c>
      <c r="P3879" t="n">
        <v>363</v>
      </c>
      <c r="Q3879" t="s">
        <v>411</v>
      </c>
      <c r="R3879" t="s">
        <v>255</v>
      </c>
      <c r="S3879" t="s">
        <v>251</v>
      </c>
      <c r="T3879" t="n">
        <v>5</v>
      </c>
    </row>
    <row r="3880" spans="1:20">
      <c r="A3880" s="1" t="n">
        <v>42308</v>
      </c>
      <c r="B3880" t="s">
        <v>441</v>
      </c>
      <c r="C3880" t="n">
        <v>6</v>
      </c>
      <c r="D3880" t="n">
        <v>215</v>
      </c>
      <c r="E3880" t="s">
        <v>408</v>
      </c>
      <c r="F3880" t="n">
        <v>3201</v>
      </c>
      <c r="G3880" t="s">
        <v>250</v>
      </c>
      <c r="H3880" t="s">
        <v>251</v>
      </c>
      <c r="I3880" t="n">
        <v>5</v>
      </c>
      <c r="J3880" t="n">
        <v>515</v>
      </c>
      <c r="K3880" t="s">
        <v>361</v>
      </c>
      <c r="L3880" t="n">
        <v>100</v>
      </c>
      <c r="M3880" t="n">
        <v>0</v>
      </c>
      <c r="N3880" t="n">
        <v>0</v>
      </c>
      <c r="T3880" t="s">
        <v>405</v>
      </c>
    </row>
    <row r="3881" spans="1:20">
      <c r="A3881" s="1" t="n">
        <v>42338</v>
      </c>
      <c r="B3881" t="s">
        <v>345</v>
      </c>
      <c r="C3881" t="n">
        <v>23</v>
      </c>
      <c r="D3881" t="n">
        <v>25</v>
      </c>
      <c r="E3881" t="s">
        <v>143</v>
      </c>
      <c r="F3881" t="n">
        <v>3201</v>
      </c>
      <c r="G3881" t="s">
        <v>250</v>
      </c>
      <c r="H3881" t="s">
        <v>251</v>
      </c>
      <c r="I3881" t="n">
        <v>5</v>
      </c>
      <c r="J3881" t="n">
        <v>458</v>
      </c>
      <c r="K3881" t="s">
        <v>252</v>
      </c>
      <c r="L3881" t="n">
        <v>306</v>
      </c>
      <c r="M3881" t="n">
        <v>0.1</v>
      </c>
      <c r="N3881" t="n">
        <v>33.7</v>
      </c>
      <c r="O3881" t="s">
        <v>440</v>
      </c>
      <c r="P3881" t="n">
        <v>121</v>
      </c>
      <c r="Q3881" t="s">
        <v>251</v>
      </c>
      <c r="R3881" t="s">
        <v>255</v>
      </c>
      <c r="S3881" t="s">
        <v>251</v>
      </c>
      <c r="T3881" t="n">
        <v>5</v>
      </c>
    </row>
    <row r="3882" spans="1:20">
      <c r="A3882" s="1" t="n">
        <v>42338</v>
      </c>
      <c r="B3882" t="s">
        <v>345</v>
      </c>
      <c r="C3882" t="n">
        <v>24</v>
      </c>
      <c r="D3882" t="n">
        <v>25</v>
      </c>
      <c r="E3882" t="s">
        <v>143</v>
      </c>
      <c r="F3882" t="n">
        <v>3201</v>
      </c>
      <c r="G3882" t="s">
        <v>250</v>
      </c>
      <c r="H3882" t="s">
        <v>251</v>
      </c>
      <c r="I3882" t="n">
        <v>5</v>
      </c>
      <c r="J3882" t="n">
        <v>458</v>
      </c>
      <c r="K3882" t="s">
        <v>252</v>
      </c>
      <c r="L3882" t="n">
        <v>374</v>
      </c>
      <c r="M3882" t="n">
        <v>0.1</v>
      </c>
      <c r="N3882" t="n">
        <v>33.7</v>
      </c>
      <c r="O3882" t="s">
        <v>440</v>
      </c>
      <c r="P3882" t="n">
        <v>121</v>
      </c>
      <c r="Q3882" t="s">
        <v>251</v>
      </c>
      <c r="R3882" t="s">
        <v>255</v>
      </c>
      <c r="S3882" t="s">
        <v>251</v>
      </c>
      <c r="T3882" t="n">
        <v>5</v>
      </c>
    </row>
    <row r="3883" spans="1:20">
      <c r="A3883" s="1" t="n">
        <v>42338</v>
      </c>
      <c r="B3883" t="s">
        <v>345</v>
      </c>
      <c r="C3883" t="n">
        <v>25</v>
      </c>
      <c r="D3883" t="n">
        <v>25</v>
      </c>
      <c r="E3883" t="s">
        <v>143</v>
      </c>
      <c r="F3883" t="n">
        <v>3201</v>
      </c>
      <c r="G3883" t="s">
        <v>250</v>
      </c>
      <c r="H3883" t="s">
        <v>251</v>
      </c>
      <c r="I3883" t="n">
        <v>5</v>
      </c>
      <c r="J3883" t="n">
        <v>458</v>
      </c>
      <c r="K3883" t="s">
        <v>252</v>
      </c>
      <c r="L3883" t="n">
        <v>195</v>
      </c>
      <c r="M3883" t="n">
        <v>0.1</v>
      </c>
      <c r="N3883" t="n">
        <v>33.8</v>
      </c>
      <c r="O3883" t="s">
        <v>440</v>
      </c>
      <c r="P3883" t="n">
        <v>121</v>
      </c>
      <c r="Q3883" t="s">
        <v>251</v>
      </c>
      <c r="R3883" t="s">
        <v>255</v>
      </c>
      <c r="S3883" t="s">
        <v>251</v>
      </c>
      <c r="T3883" t="n">
        <v>5</v>
      </c>
    </row>
    <row r="3884" spans="1:20">
      <c r="A3884" s="1" t="n">
        <v>42338</v>
      </c>
      <c r="B3884" t="s">
        <v>345</v>
      </c>
      <c r="C3884" t="n">
        <v>26</v>
      </c>
      <c r="D3884" t="n">
        <v>25</v>
      </c>
      <c r="E3884" t="s">
        <v>143</v>
      </c>
      <c r="F3884" t="n">
        <v>3201</v>
      </c>
      <c r="G3884" t="s">
        <v>250</v>
      </c>
      <c r="H3884" t="s">
        <v>251</v>
      </c>
      <c r="I3884" t="n">
        <v>5</v>
      </c>
      <c r="J3884" t="n">
        <v>458</v>
      </c>
      <c r="K3884" t="s">
        <v>252</v>
      </c>
      <c r="L3884" t="n">
        <v>454</v>
      </c>
      <c r="M3884" t="n">
        <v>0.1</v>
      </c>
      <c r="N3884" t="n">
        <v>33.8</v>
      </c>
      <c r="O3884" t="s">
        <v>440</v>
      </c>
      <c r="P3884" t="n">
        <v>121</v>
      </c>
      <c r="Q3884" t="s">
        <v>251</v>
      </c>
      <c r="R3884" t="s">
        <v>255</v>
      </c>
      <c r="S3884" t="s">
        <v>251</v>
      </c>
      <c r="T3884" t="n">
        <v>5</v>
      </c>
    </row>
    <row r="3885" spans="1:20">
      <c r="A3885" s="1" t="n">
        <v>42338</v>
      </c>
      <c r="B3885" t="s">
        <v>345</v>
      </c>
      <c r="C3885" t="n">
        <v>75</v>
      </c>
      <c r="D3885" t="n">
        <v>465</v>
      </c>
      <c r="E3885" t="s">
        <v>428</v>
      </c>
      <c r="F3885" t="n">
        <v>3201</v>
      </c>
      <c r="G3885" t="s">
        <v>250</v>
      </c>
      <c r="H3885" t="s">
        <v>251</v>
      </c>
      <c r="I3885" t="n">
        <v>5</v>
      </c>
      <c r="J3885" t="n">
        <v>260</v>
      </c>
      <c r="K3885" t="s">
        <v>272</v>
      </c>
      <c r="L3885" t="n">
        <v>15</v>
      </c>
      <c r="M3885" t="n">
        <v>0</v>
      </c>
      <c r="N3885" t="n">
        <v>0</v>
      </c>
      <c r="T3885" t="s">
        <v>405</v>
      </c>
    </row>
    <row r="3886" spans="1:20">
      <c r="A3886" s="1" t="n">
        <v>42338</v>
      </c>
      <c r="B3886" t="s">
        <v>345</v>
      </c>
      <c r="C3886" t="n">
        <v>76</v>
      </c>
      <c r="D3886" t="n">
        <v>510</v>
      </c>
      <c r="E3886" t="s">
        <v>422</v>
      </c>
      <c r="F3886" t="n">
        <v>3201</v>
      </c>
      <c r="G3886" t="s">
        <v>250</v>
      </c>
      <c r="H3886" t="s">
        <v>251</v>
      </c>
      <c r="I3886" t="n">
        <v>5</v>
      </c>
      <c r="J3886" t="n">
        <v>260</v>
      </c>
      <c r="K3886" t="s">
        <v>272</v>
      </c>
      <c r="L3886" t="n">
        <v>97</v>
      </c>
      <c r="M3886" t="n">
        <v>1.63</v>
      </c>
      <c r="N3886" t="n">
        <v>0</v>
      </c>
      <c r="T3886" t="s">
        <v>405</v>
      </c>
    </row>
    <row r="3887" spans="1:20">
      <c r="A3887" s="1" t="n">
        <v>42338</v>
      </c>
      <c r="B3887" t="s">
        <v>345</v>
      </c>
      <c r="C3887" t="n">
        <v>79</v>
      </c>
      <c r="D3887" t="n">
        <v>465</v>
      </c>
      <c r="E3887" t="s">
        <v>428</v>
      </c>
      <c r="F3887" t="n">
        <v>3201</v>
      </c>
      <c r="G3887" t="s">
        <v>250</v>
      </c>
      <c r="H3887" t="s">
        <v>251</v>
      </c>
      <c r="I3887" t="n">
        <v>5</v>
      </c>
      <c r="J3887" t="n">
        <v>260</v>
      </c>
      <c r="K3887" t="s">
        <v>272</v>
      </c>
      <c r="L3887" t="n">
        <v>43</v>
      </c>
      <c r="M3887" t="n">
        <v>0</v>
      </c>
      <c r="N3887" t="n">
        <v>0</v>
      </c>
      <c r="T3887" t="s">
        <v>405</v>
      </c>
    </row>
    <row r="3888" spans="1:20">
      <c r="A3888" s="1" t="n">
        <v>42338</v>
      </c>
      <c r="B3888" t="s">
        <v>345</v>
      </c>
      <c r="C3888" t="n">
        <v>80</v>
      </c>
      <c r="D3888" t="n">
        <v>215</v>
      </c>
      <c r="E3888" t="s">
        <v>408</v>
      </c>
      <c r="F3888" t="n">
        <v>3201</v>
      </c>
      <c r="G3888" t="s">
        <v>250</v>
      </c>
      <c r="H3888" t="s">
        <v>251</v>
      </c>
      <c r="I3888" t="n">
        <v>5</v>
      </c>
      <c r="J3888" t="n">
        <v>260</v>
      </c>
      <c r="K3888" t="s">
        <v>272</v>
      </c>
      <c r="L3888" t="n">
        <v>13</v>
      </c>
      <c r="M3888" t="n">
        <v>0</v>
      </c>
      <c r="N3888" t="n">
        <v>0</v>
      </c>
      <c r="T3888" t="s">
        <v>405</v>
      </c>
    </row>
    <row r="3889" spans="1:20">
      <c r="A3889" s="1" t="n">
        <v>42338</v>
      </c>
      <c r="B3889" t="s">
        <v>400</v>
      </c>
      <c r="C3889" t="n">
        <v>1</v>
      </c>
      <c r="D3889" t="n">
        <v>251</v>
      </c>
      <c r="E3889" t="s">
        <v>409</v>
      </c>
      <c r="F3889" t="n">
        <v>3204</v>
      </c>
      <c r="G3889" t="s">
        <v>367</v>
      </c>
      <c r="H3889" t="s">
        <v>251</v>
      </c>
      <c r="I3889" t="n">
        <v>5</v>
      </c>
      <c r="J3889" t="n">
        <v>275</v>
      </c>
      <c r="K3889" t="s">
        <v>435</v>
      </c>
      <c r="L3889" t="n">
        <v>9</v>
      </c>
      <c r="M3889" t="n">
        <v>0</v>
      </c>
      <c r="N3889" t="n">
        <v>0</v>
      </c>
      <c r="T3889" t="s">
        <v>405</v>
      </c>
    </row>
    <row r="3890" spans="1:20">
      <c r="A3890" s="1" t="n">
        <v>42338</v>
      </c>
      <c r="B3890" t="s">
        <v>400</v>
      </c>
      <c r="C3890" t="n">
        <v>2</v>
      </c>
      <c r="D3890" t="n">
        <v>251</v>
      </c>
      <c r="E3890" t="s">
        <v>409</v>
      </c>
      <c r="F3890" t="n">
        <v>3201</v>
      </c>
      <c r="G3890" t="s">
        <v>250</v>
      </c>
      <c r="H3890" t="s">
        <v>251</v>
      </c>
      <c r="I3890" t="n">
        <v>5</v>
      </c>
      <c r="J3890" t="n">
        <v>275</v>
      </c>
      <c r="K3890" t="s">
        <v>435</v>
      </c>
      <c r="L3890" t="n">
        <v>19</v>
      </c>
      <c r="M3890" t="n">
        <v>0</v>
      </c>
      <c r="N3890" t="n">
        <v>0</v>
      </c>
      <c r="T3890" t="s">
        <v>405</v>
      </c>
    </row>
    <row r="3891" spans="1:20">
      <c r="A3891" s="1" t="n">
        <v>42338</v>
      </c>
      <c r="B3891" t="s">
        <v>400</v>
      </c>
      <c r="C3891" t="n">
        <v>3</v>
      </c>
      <c r="D3891" t="n">
        <v>251</v>
      </c>
      <c r="E3891" t="s">
        <v>409</v>
      </c>
      <c r="F3891" t="n">
        <v>3202</v>
      </c>
      <c r="G3891" t="s">
        <v>297</v>
      </c>
      <c r="H3891" t="s">
        <v>251</v>
      </c>
      <c r="I3891" t="n">
        <v>5</v>
      </c>
      <c r="J3891" t="n">
        <v>275</v>
      </c>
      <c r="K3891" t="s">
        <v>435</v>
      </c>
      <c r="L3891" t="n">
        <v>26</v>
      </c>
      <c r="M3891" t="n">
        <v>0</v>
      </c>
      <c r="N3891" t="n">
        <v>0</v>
      </c>
      <c r="T3891" t="s">
        <v>405</v>
      </c>
    </row>
    <row r="3892" spans="1:20">
      <c r="A3892" s="1" t="n">
        <v>42338</v>
      </c>
      <c r="B3892" t="s">
        <v>348</v>
      </c>
      <c r="C3892" t="n">
        <v>1</v>
      </c>
      <c r="D3892" t="n">
        <v>216</v>
      </c>
      <c r="E3892" t="s">
        <v>416</v>
      </c>
      <c r="F3892" t="n">
        <v>3201</v>
      </c>
      <c r="G3892" t="s">
        <v>250</v>
      </c>
      <c r="H3892" t="s">
        <v>251</v>
      </c>
      <c r="I3892" t="n">
        <v>5</v>
      </c>
      <c r="J3892" t="n">
        <v>515</v>
      </c>
      <c r="K3892" t="s">
        <v>361</v>
      </c>
      <c r="L3892" t="n">
        <v>190</v>
      </c>
      <c r="M3892" t="n">
        <v>0</v>
      </c>
      <c r="N3892" t="n">
        <v>0</v>
      </c>
      <c r="T3892" t="s">
        <v>405</v>
      </c>
    </row>
    <row r="3893" spans="1:20">
      <c r="A3893" s="1" t="n">
        <v>42338</v>
      </c>
      <c r="B3893" t="s">
        <v>348</v>
      </c>
      <c r="C3893" t="n">
        <v>2</v>
      </c>
      <c r="D3893" t="n">
        <v>215</v>
      </c>
      <c r="E3893" t="s">
        <v>408</v>
      </c>
      <c r="F3893" t="n">
        <v>3201</v>
      </c>
      <c r="G3893" t="s">
        <v>250</v>
      </c>
      <c r="H3893" t="s">
        <v>251</v>
      </c>
      <c r="I3893" t="n">
        <v>5</v>
      </c>
      <c r="J3893" t="n">
        <v>515</v>
      </c>
      <c r="K3893" t="s">
        <v>361</v>
      </c>
      <c r="L3893" t="n">
        <v>125</v>
      </c>
      <c r="M3893" t="n">
        <v>0</v>
      </c>
      <c r="N3893" t="n">
        <v>0</v>
      </c>
      <c r="T3893" t="s">
        <v>405</v>
      </c>
    </row>
    <row r="3894" spans="1:20">
      <c r="A3894" s="1" t="n">
        <v>42338</v>
      </c>
      <c r="B3894" t="s">
        <v>439</v>
      </c>
      <c r="C3894" t="n">
        <v>1</v>
      </c>
      <c r="D3894" t="n">
        <v>25</v>
      </c>
      <c r="E3894" t="s">
        <v>143</v>
      </c>
      <c r="F3894" t="n">
        <v>3201</v>
      </c>
      <c r="G3894" t="s">
        <v>250</v>
      </c>
      <c r="H3894" t="s">
        <v>251</v>
      </c>
      <c r="I3894" t="n">
        <v>5</v>
      </c>
      <c r="J3894" t="n">
        <v>945</v>
      </c>
      <c r="K3894" t="s">
        <v>304</v>
      </c>
      <c r="L3894" t="n">
        <v>298</v>
      </c>
      <c r="M3894" t="n">
        <v>0.11</v>
      </c>
      <c r="N3894" t="n">
        <v>35.6</v>
      </c>
      <c r="O3894" t="s">
        <v>439</v>
      </c>
      <c r="P3894" t="n">
        <v>363</v>
      </c>
      <c r="Q3894" t="s">
        <v>411</v>
      </c>
      <c r="R3894" t="s">
        <v>255</v>
      </c>
      <c r="S3894" t="s">
        <v>251</v>
      </c>
      <c r="T3894" t="n">
        <v>5</v>
      </c>
    </row>
    <row r="3895" spans="1:20">
      <c r="A3895" s="1" t="n">
        <v>42338</v>
      </c>
      <c r="B3895" t="s">
        <v>439</v>
      </c>
      <c r="C3895" t="n">
        <v>2</v>
      </c>
      <c r="D3895" t="n">
        <v>25</v>
      </c>
      <c r="E3895" t="s">
        <v>143</v>
      </c>
      <c r="F3895" t="n">
        <v>3201</v>
      </c>
      <c r="G3895" t="s">
        <v>250</v>
      </c>
      <c r="H3895" t="s">
        <v>251</v>
      </c>
      <c r="I3895" t="n">
        <v>5</v>
      </c>
      <c r="J3895" t="n">
        <v>550</v>
      </c>
      <c r="K3895" t="s">
        <v>369</v>
      </c>
      <c r="L3895" t="n">
        <v>189</v>
      </c>
      <c r="M3895" t="n">
        <v>0.01</v>
      </c>
      <c r="N3895" t="n">
        <v>38</v>
      </c>
      <c r="O3895" t="s">
        <v>439</v>
      </c>
      <c r="P3895" t="n">
        <v>363</v>
      </c>
      <c r="Q3895" t="s">
        <v>411</v>
      </c>
      <c r="R3895" t="s">
        <v>255</v>
      </c>
      <c r="S3895" t="s">
        <v>251</v>
      </c>
      <c r="T3895" t="n">
        <v>5</v>
      </c>
    </row>
    <row r="3896" spans="1:20">
      <c r="A3896" s="1" t="n">
        <v>42338</v>
      </c>
      <c r="B3896" t="s">
        <v>439</v>
      </c>
      <c r="C3896" t="n">
        <v>3</v>
      </c>
      <c r="D3896" t="n">
        <v>25</v>
      </c>
      <c r="E3896" t="s">
        <v>143</v>
      </c>
      <c r="F3896" t="n">
        <v>3201</v>
      </c>
      <c r="G3896" t="s">
        <v>250</v>
      </c>
      <c r="H3896" t="s">
        <v>251</v>
      </c>
      <c r="I3896" t="n">
        <v>5</v>
      </c>
      <c r="J3896" t="n">
        <v>945</v>
      </c>
      <c r="K3896" t="s">
        <v>304</v>
      </c>
      <c r="L3896" t="n">
        <v>174</v>
      </c>
      <c r="M3896" t="n">
        <v>0.12</v>
      </c>
      <c r="N3896" t="n">
        <v>31.7</v>
      </c>
      <c r="O3896" t="s">
        <v>439</v>
      </c>
      <c r="P3896" t="n">
        <v>363</v>
      </c>
      <c r="Q3896" t="s">
        <v>411</v>
      </c>
      <c r="R3896" t="s">
        <v>255</v>
      </c>
      <c r="S3896" t="s">
        <v>251</v>
      </c>
      <c r="T3896" t="n">
        <v>5</v>
      </c>
    </row>
    <row r="3897" spans="1:20">
      <c r="A3897" s="1" t="n">
        <v>42338</v>
      </c>
      <c r="B3897" t="s">
        <v>439</v>
      </c>
      <c r="C3897" t="n">
        <v>4</v>
      </c>
      <c r="D3897" t="n">
        <v>25</v>
      </c>
      <c r="E3897" t="s">
        <v>143</v>
      </c>
      <c r="F3897" t="n">
        <v>3201</v>
      </c>
      <c r="G3897" t="s">
        <v>250</v>
      </c>
      <c r="H3897" t="s">
        <v>251</v>
      </c>
      <c r="I3897" t="n">
        <v>5</v>
      </c>
      <c r="J3897" t="n">
        <v>325</v>
      </c>
      <c r="K3897" t="s">
        <v>287</v>
      </c>
      <c r="L3897" t="n">
        <v>377</v>
      </c>
      <c r="M3897" t="n">
        <v>1.4</v>
      </c>
      <c r="N3897" t="n">
        <v>24.6</v>
      </c>
      <c r="O3897" t="s">
        <v>439</v>
      </c>
      <c r="P3897" t="n">
        <v>363</v>
      </c>
      <c r="Q3897" t="s">
        <v>411</v>
      </c>
      <c r="R3897" t="s">
        <v>255</v>
      </c>
      <c r="S3897" t="s">
        <v>251</v>
      </c>
      <c r="T3897" t="n">
        <v>5</v>
      </c>
    </row>
    <row r="3898" spans="1:20">
      <c r="A3898" s="1" t="n">
        <v>42338</v>
      </c>
      <c r="B3898" t="s">
        <v>441</v>
      </c>
      <c r="C3898" t="n">
        <v>3</v>
      </c>
      <c r="D3898" t="n">
        <v>215</v>
      </c>
      <c r="E3898" t="s">
        <v>408</v>
      </c>
      <c r="F3898" t="n">
        <v>3201</v>
      </c>
      <c r="G3898" t="s">
        <v>250</v>
      </c>
      <c r="H3898" t="s">
        <v>251</v>
      </c>
      <c r="I3898" t="n">
        <v>5</v>
      </c>
      <c r="J3898" t="n">
        <v>515</v>
      </c>
      <c r="K3898" t="s">
        <v>361</v>
      </c>
      <c r="L3898" t="n">
        <v>125</v>
      </c>
      <c r="M3898" t="n">
        <v>0</v>
      </c>
      <c r="N3898" t="n">
        <v>0</v>
      </c>
      <c r="T3898" t="s">
        <v>405</v>
      </c>
    </row>
    <row r="3899" spans="1:20">
      <c r="A3899" s="1" t="n">
        <v>42369</v>
      </c>
      <c r="B3899" t="s">
        <v>345</v>
      </c>
      <c r="C3899" t="n">
        <v>24</v>
      </c>
      <c r="D3899" t="n">
        <v>25</v>
      </c>
      <c r="E3899" t="s">
        <v>143</v>
      </c>
      <c r="F3899" t="n">
        <v>3201</v>
      </c>
      <c r="G3899" t="s">
        <v>250</v>
      </c>
      <c r="H3899" t="s">
        <v>251</v>
      </c>
      <c r="I3899" t="n">
        <v>5</v>
      </c>
      <c r="J3899" t="n">
        <v>458</v>
      </c>
      <c r="K3899" t="s">
        <v>252</v>
      </c>
      <c r="L3899" t="n">
        <v>305</v>
      </c>
      <c r="M3899" t="n">
        <v>0.1</v>
      </c>
      <c r="N3899" t="n">
        <v>33.6</v>
      </c>
      <c r="O3899" t="s">
        <v>440</v>
      </c>
      <c r="P3899" t="n">
        <v>121</v>
      </c>
      <c r="Q3899" t="s">
        <v>251</v>
      </c>
      <c r="R3899" t="s">
        <v>255</v>
      </c>
      <c r="S3899" t="s">
        <v>251</v>
      </c>
      <c r="T3899" t="n">
        <v>5</v>
      </c>
    </row>
    <row r="3900" spans="1:20">
      <c r="A3900" s="1" t="n">
        <v>42369</v>
      </c>
      <c r="B3900" t="s">
        <v>345</v>
      </c>
      <c r="C3900" t="n">
        <v>25</v>
      </c>
      <c r="D3900" t="n">
        <v>25</v>
      </c>
      <c r="E3900" t="s">
        <v>143</v>
      </c>
      <c r="F3900" t="n">
        <v>3201</v>
      </c>
      <c r="G3900" t="s">
        <v>250</v>
      </c>
      <c r="H3900" t="s">
        <v>251</v>
      </c>
      <c r="I3900" t="n">
        <v>5</v>
      </c>
      <c r="J3900" t="n">
        <v>458</v>
      </c>
      <c r="K3900" t="s">
        <v>252</v>
      </c>
      <c r="L3900" t="n">
        <v>373</v>
      </c>
      <c r="M3900" t="n">
        <v>0.1</v>
      </c>
      <c r="N3900" t="n">
        <v>33.6</v>
      </c>
      <c r="O3900" t="s">
        <v>440</v>
      </c>
      <c r="P3900" t="n">
        <v>121</v>
      </c>
      <c r="Q3900" t="s">
        <v>251</v>
      </c>
      <c r="R3900" t="s">
        <v>255</v>
      </c>
      <c r="S3900" t="s">
        <v>251</v>
      </c>
      <c r="T3900" t="n">
        <v>5</v>
      </c>
    </row>
    <row r="3901" spans="1:20">
      <c r="A3901" s="1" t="n">
        <v>42369</v>
      </c>
      <c r="B3901" t="s">
        <v>345</v>
      </c>
      <c r="C3901" t="n">
        <v>26</v>
      </c>
      <c r="D3901" t="n">
        <v>25</v>
      </c>
      <c r="E3901" t="s">
        <v>143</v>
      </c>
      <c r="F3901" t="n">
        <v>3201</v>
      </c>
      <c r="G3901" t="s">
        <v>250</v>
      </c>
      <c r="H3901" t="s">
        <v>251</v>
      </c>
      <c r="I3901" t="n">
        <v>5</v>
      </c>
      <c r="J3901" t="n">
        <v>458</v>
      </c>
      <c r="K3901" t="s">
        <v>252</v>
      </c>
      <c r="L3901" t="n">
        <v>268</v>
      </c>
      <c r="M3901" t="n">
        <v>0.1</v>
      </c>
      <c r="N3901" t="n">
        <v>33.3</v>
      </c>
      <c r="O3901" t="s">
        <v>440</v>
      </c>
      <c r="P3901" t="n">
        <v>121</v>
      </c>
      <c r="Q3901" t="s">
        <v>251</v>
      </c>
      <c r="R3901" t="s">
        <v>255</v>
      </c>
      <c r="S3901" t="s">
        <v>251</v>
      </c>
      <c r="T3901" t="n">
        <v>5</v>
      </c>
    </row>
    <row r="3902" spans="1:20">
      <c r="A3902" s="1" t="n">
        <v>42369</v>
      </c>
      <c r="B3902" t="s">
        <v>345</v>
      </c>
      <c r="C3902" t="n">
        <v>27</v>
      </c>
      <c r="D3902" t="n">
        <v>25</v>
      </c>
      <c r="E3902" t="s">
        <v>143</v>
      </c>
      <c r="F3902" t="n">
        <v>3201</v>
      </c>
      <c r="G3902" t="s">
        <v>250</v>
      </c>
      <c r="H3902" t="s">
        <v>251</v>
      </c>
      <c r="I3902" t="n">
        <v>5</v>
      </c>
      <c r="J3902" t="n">
        <v>458</v>
      </c>
      <c r="K3902" t="s">
        <v>252</v>
      </c>
      <c r="L3902" t="n">
        <v>402</v>
      </c>
      <c r="M3902" t="n">
        <v>0.1</v>
      </c>
      <c r="N3902" t="n">
        <v>33.3</v>
      </c>
      <c r="O3902" t="s">
        <v>440</v>
      </c>
      <c r="P3902" t="n">
        <v>121</v>
      </c>
      <c r="Q3902" t="s">
        <v>251</v>
      </c>
      <c r="R3902" t="s">
        <v>255</v>
      </c>
      <c r="S3902" t="s">
        <v>251</v>
      </c>
      <c r="T3902" t="n">
        <v>5</v>
      </c>
    </row>
    <row r="3903" spans="1:20">
      <c r="A3903" s="1" t="n">
        <v>42369</v>
      </c>
      <c r="B3903" t="s">
        <v>345</v>
      </c>
      <c r="C3903" t="n">
        <v>87</v>
      </c>
      <c r="D3903" t="n">
        <v>465</v>
      </c>
      <c r="E3903" t="s">
        <v>428</v>
      </c>
      <c r="F3903" t="n">
        <v>3201</v>
      </c>
      <c r="G3903" t="s">
        <v>250</v>
      </c>
      <c r="H3903" t="s">
        <v>251</v>
      </c>
      <c r="I3903" t="n">
        <v>5</v>
      </c>
      <c r="J3903" t="n">
        <v>260</v>
      </c>
      <c r="K3903" t="s">
        <v>272</v>
      </c>
      <c r="L3903" t="n">
        <v>15</v>
      </c>
      <c r="M3903" t="n">
        <v>0</v>
      </c>
      <c r="N3903" t="n">
        <v>0</v>
      </c>
      <c r="T3903" t="s">
        <v>405</v>
      </c>
    </row>
    <row r="3904" spans="1:20">
      <c r="A3904" s="1" t="n">
        <v>42369</v>
      </c>
      <c r="B3904" t="s">
        <v>345</v>
      </c>
      <c r="C3904" t="n">
        <v>89</v>
      </c>
      <c r="D3904" t="n">
        <v>510</v>
      </c>
      <c r="E3904" t="s">
        <v>422</v>
      </c>
      <c r="F3904" t="n">
        <v>3201</v>
      </c>
      <c r="G3904" t="s">
        <v>250</v>
      </c>
      <c r="H3904" t="s">
        <v>251</v>
      </c>
      <c r="I3904" t="n">
        <v>5</v>
      </c>
      <c r="J3904" t="n">
        <v>260</v>
      </c>
      <c r="K3904" t="s">
        <v>272</v>
      </c>
      <c r="L3904" t="n">
        <v>80</v>
      </c>
      <c r="M3904" t="n">
        <v>1.55</v>
      </c>
      <c r="N3904" t="n">
        <v>0</v>
      </c>
      <c r="T3904" t="s">
        <v>405</v>
      </c>
    </row>
    <row r="3905" spans="1:20">
      <c r="A3905" s="1" t="n">
        <v>42369</v>
      </c>
      <c r="B3905" t="s">
        <v>345</v>
      </c>
      <c r="C3905" t="n">
        <v>90</v>
      </c>
      <c r="D3905" t="n">
        <v>215</v>
      </c>
      <c r="E3905" t="s">
        <v>408</v>
      </c>
      <c r="F3905" t="n">
        <v>3201</v>
      </c>
      <c r="G3905" t="s">
        <v>250</v>
      </c>
      <c r="H3905" t="s">
        <v>251</v>
      </c>
      <c r="I3905" t="n">
        <v>5</v>
      </c>
      <c r="J3905" t="n">
        <v>260</v>
      </c>
      <c r="K3905" t="s">
        <v>272</v>
      </c>
      <c r="L3905" t="n">
        <v>16</v>
      </c>
      <c r="M3905" t="n">
        <v>0</v>
      </c>
      <c r="N3905" t="n">
        <v>0</v>
      </c>
      <c r="T3905" t="s">
        <v>405</v>
      </c>
    </row>
    <row r="3906" spans="1:20">
      <c r="A3906" s="1" t="n">
        <v>42369</v>
      </c>
      <c r="B3906" t="s">
        <v>345</v>
      </c>
      <c r="C3906" t="n">
        <v>91</v>
      </c>
      <c r="D3906" t="n">
        <v>465</v>
      </c>
      <c r="E3906" t="s">
        <v>428</v>
      </c>
      <c r="F3906" t="n">
        <v>3201</v>
      </c>
      <c r="G3906" t="s">
        <v>250</v>
      </c>
      <c r="H3906" t="s">
        <v>251</v>
      </c>
      <c r="I3906" t="n">
        <v>5</v>
      </c>
      <c r="J3906" t="n">
        <v>260</v>
      </c>
      <c r="K3906" t="s">
        <v>272</v>
      </c>
      <c r="L3906" t="n">
        <v>32</v>
      </c>
      <c r="M3906" t="n">
        <v>0</v>
      </c>
      <c r="N3906" t="n">
        <v>0</v>
      </c>
      <c r="T3906" t="s">
        <v>405</v>
      </c>
    </row>
    <row r="3907" spans="1:20">
      <c r="A3907" s="1" t="n">
        <v>42369</v>
      </c>
      <c r="B3907" t="s">
        <v>400</v>
      </c>
      <c r="C3907" t="n">
        <v>1</v>
      </c>
      <c r="D3907" t="n">
        <v>251</v>
      </c>
      <c r="E3907" t="s">
        <v>409</v>
      </c>
      <c r="F3907" t="n">
        <v>3204</v>
      </c>
      <c r="G3907" t="s">
        <v>367</v>
      </c>
      <c r="H3907" t="s">
        <v>251</v>
      </c>
      <c r="I3907" t="n">
        <v>5</v>
      </c>
      <c r="J3907" t="n">
        <v>150</v>
      </c>
      <c r="K3907" t="s">
        <v>291</v>
      </c>
      <c r="L3907" t="n">
        <v>19</v>
      </c>
      <c r="M3907" t="n">
        <v>0</v>
      </c>
      <c r="N3907" t="n">
        <v>0</v>
      </c>
      <c r="T3907" t="s">
        <v>405</v>
      </c>
    </row>
    <row r="3908" spans="1:20">
      <c r="A3908" s="1" t="n">
        <v>42369</v>
      </c>
      <c r="B3908" t="s">
        <v>400</v>
      </c>
      <c r="C3908" t="n">
        <v>2</v>
      </c>
      <c r="D3908" t="n">
        <v>251</v>
      </c>
      <c r="E3908" t="s">
        <v>409</v>
      </c>
      <c r="F3908" t="n">
        <v>3203</v>
      </c>
      <c r="G3908" t="s">
        <v>366</v>
      </c>
      <c r="H3908" t="s">
        <v>251</v>
      </c>
      <c r="I3908" t="n">
        <v>5</v>
      </c>
      <c r="J3908" t="n">
        <v>150</v>
      </c>
      <c r="K3908" t="s">
        <v>291</v>
      </c>
      <c r="L3908" t="n">
        <v>18</v>
      </c>
      <c r="M3908" t="n">
        <v>0</v>
      </c>
      <c r="N3908" t="n">
        <v>0</v>
      </c>
      <c r="T3908" t="s">
        <v>405</v>
      </c>
    </row>
    <row r="3909" spans="1:20">
      <c r="A3909" s="1" t="n">
        <v>42369</v>
      </c>
      <c r="B3909" t="s">
        <v>400</v>
      </c>
      <c r="C3909" t="n">
        <v>3</v>
      </c>
      <c r="D3909" t="n">
        <v>251</v>
      </c>
      <c r="E3909" t="s">
        <v>409</v>
      </c>
      <c r="F3909" t="n">
        <v>3202</v>
      </c>
      <c r="G3909" t="s">
        <v>297</v>
      </c>
      <c r="H3909" t="s">
        <v>251</v>
      </c>
      <c r="I3909" t="n">
        <v>5</v>
      </c>
      <c r="J3909" t="n">
        <v>150</v>
      </c>
      <c r="K3909" t="s">
        <v>291</v>
      </c>
      <c r="L3909" t="n">
        <v>17</v>
      </c>
      <c r="M3909" t="n">
        <v>0</v>
      </c>
      <c r="N3909" t="n">
        <v>0</v>
      </c>
      <c r="T3909" t="s">
        <v>405</v>
      </c>
    </row>
    <row r="3910" spans="1:20">
      <c r="A3910" s="1" t="n">
        <v>42369</v>
      </c>
      <c r="B3910" t="s">
        <v>348</v>
      </c>
      <c r="C3910" t="n">
        <v>1</v>
      </c>
      <c r="D3910" t="n">
        <v>216</v>
      </c>
      <c r="E3910" t="s">
        <v>416</v>
      </c>
      <c r="F3910" t="n">
        <v>3201</v>
      </c>
      <c r="G3910" t="s">
        <v>250</v>
      </c>
      <c r="H3910" t="s">
        <v>251</v>
      </c>
      <c r="I3910" t="n">
        <v>5</v>
      </c>
      <c r="J3910" t="n">
        <v>515</v>
      </c>
      <c r="K3910" t="s">
        <v>361</v>
      </c>
      <c r="L3910" t="n">
        <v>200</v>
      </c>
      <c r="M3910" t="n">
        <v>0</v>
      </c>
      <c r="N3910" t="n">
        <v>0</v>
      </c>
      <c r="T3910" t="s">
        <v>405</v>
      </c>
    </row>
    <row r="3911" spans="1:20">
      <c r="A3911" s="1" t="n">
        <v>42369</v>
      </c>
      <c r="B3911" t="s">
        <v>348</v>
      </c>
      <c r="C3911" t="n">
        <v>2</v>
      </c>
      <c r="D3911" t="n">
        <v>215</v>
      </c>
      <c r="E3911" t="s">
        <v>408</v>
      </c>
      <c r="F3911" t="n">
        <v>3201</v>
      </c>
      <c r="G3911" t="s">
        <v>250</v>
      </c>
      <c r="H3911" t="s">
        <v>251</v>
      </c>
      <c r="I3911" t="n">
        <v>5</v>
      </c>
      <c r="J3911" t="n">
        <v>515</v>
      </c>
      <c r="K3911" t="s">
        <v>361</v>
      </c>
      <c r="L3911" t="n">
        <v>115</v>
      </c>
      <c r="M3911" t="n">
        <v>0</v>
      </c>
      <c r="N3911" t="n">
        <v>0</v>
      </c>
      <c r="T3911" t="s">
        <v>405</v>
      </c>
    </row>
    <row r="3912" spans="1:20">
      <c r="A3912" s="1" t="n">
        <v>42369</v>
      </c>
      <c r="B3912" t="s">
        <v>439</v>
      </c>
      <c r="C3912" t="n">
        <v>1</v>
      </c>
      <c r="D3912" t="n">
        <v>25</v>
      </c>
      <c r="E3912" t="s">
        <v>143</v>
      </c>
      <c r="F3912" t="n">
        <v>3201</v>
      </c>
      <c r="G3912" t="s">
        <v>250</v>
      </c>
      <c r="H3912" t="s">
        <v>251</v>
      </c>
      <c r="I3912" t="n">
        <v>5</v>
      </c>
      <c r="J3912" t="n">
        <v>805</v>
      </c>
      <c r="K3912" t="s">
        <v>317</v>
      </c>
      <c r="L3912" t="n">
        <v>699</v>
      </c>
      <c r="M3912" t="n">
        <v>0.29</v>
      </c>
      <c r="N3912" t="n">
        <v>35.8</v>
      </c>
      <c r="O3912" t="s">
        <v>439</v>
      </c>
      <c r="P3912" t="n">
        <v>363</v>
      </c>
      <c r="Q3912" t="s">
        <v>411</v>
      </c>
      <c r="R3912" t="s">
        <v>255</v>
      </c>
      <c r="S3912" t="s">
        <v>251</v>
      </c>
      <c r="T3912" t="n">
        <v>5</v>
      </c>
    </row>
    <row r="3913" spans="1:20">
      <c r="A3913" s="1" t="n">
        <v>42369</v>
      </c>
      <c r="B3913" t="s">
        <v>439</v>
      </c>
      <c r="C3913" t="n">
        <v>2</v>
      </c>
      <c r="D3913" t="n">
        <v>25</v>
      </c>
      <c r="E3913" t="s">
        <v>143</v>
      </c>
      <c r="F3913" t="n">
        <v>3201</v>
      </c>
      <c r="G3913" t="s">
        <v>250</v>
      </c>
      <c r="H3913" t="s">
        <v>251</v>
      </c>
      <c r="I3913" t="n">
        <v>5</v>
      </c>
      <c r="J3913" t="n">
        <v>150</v>
      </c>
      <c r="K3913" t="s">
        <v>291</v>
      </c>
      <c r="L3913" t="n">
        <v>357</v>
      </c>
      <c r="M3913" t="n">
        <v>0.29</v>
      </c>
      <c r="N3913" t="n">
        <v>24.1</v>
      </c>
      <c r="O3913" t="s">
        <v>439</v>
      </c>
      <c r="P3913" t="n">
        <v>363</v>
      </c>
      <c r="Q3913" t="s">
        <v>411</v>
      </c>
      <c r="R3913" t="s">
        <v>255</v>
      </c>
      <c r="S3913" t="s">
        <v>251</v>
      </c>
      <c r="T3913" t="n">
        <v>5</v>
      </c>
    </row>
    <row r="3914" spans="1:20">
      <c r="A3914" s="1" t="n">
        <v>42369</v>
      </c>
      <c r="B3914" t="s">
        <v>441</v>
      </c>
      <c r="C3914" t="n">
        <v>1</v>
      </c>
      <c r="D3914" t="n">
        <v>215</v>
      </c>
      <c r="E3914" t="s">
        <v>408</v>
      </c>
      <c r="F3914" t="n">
        <v>3201</v>
      </c>
      <c r="G3914" t="s">
        <v>250</v>
      </c>
      <c r="H3914" t="s">
        <v>251</v>
      </c>
      <c r="I3914" t="n">
        <v>5</v>
      </c>
      <c r="J3914" t="n">
        <v>515</v>
      </c>
      <c r="K3914" t="s">
        <v>361</v>
      </c>
      <c r="L3914" t="n">
        <v>115</v>
      </c>
      <c r="M3914" t="n">
        <v>0</v>
      </c>
      <c r="N3914" t="n">
        <v>0</v>
      </c>
      <c r="T3914" t="s">
        <v>405</v>
      </c>
    </row>
    <row r="3915" spans="1:20">
      <c r="A3915" s="1" t="n">
        <v>42400</v>
      </c>
      <c r="B3915" t="s">
        <v>253</v>
      </c>
      <c r="C3915" t="n">
        <v>88</v>
      </c>
      <c r="D3915" t="n">
        <v>465</v>
      </c>
      <c r="E3915" t="s">
        <v>428</v>
      </c>
      <c r="F3915" t="n">
        <v>3201</v>
      </c>
      <c r="G3915" t="s">
        <v>250</v>
      </c>
      <c r="H3915" t="s">
        <v>251</v>
      </c>
      <c r="I3915" t="n">
        <v>5</v>
      </c>
      <c r="J3915" t="n">
        <v>260</v>
      </c>
      <c r="K3915" t="s">
        <v>272</v>
      </c>
      <c r="L3915" t="n">
        <v>20</v>
      </c>
      <c r="M3915" t="n">
        <v>0</v>
      </c>
      <c r="N3915" t="n">
        <v>0</v>
      </c>
      <c r="T3915" t="s">
        <v>405</v>
      </c>
    </row>
    <row r="3916" spans="1:20">
      <c r="A3916" s="1" t="n">
        <v>42400</v>
      </c>
      <c r="B3916" t="s">
        <v>253</v>
      </c>
      <c r="C3916" t="n">
        <v>115</v>
      </c>
      <c r="D3916" t="n">
        <v>465</v>
      </c>
      <c r="E3916" t="s">
        <v>428</v>
      </c>
      <c r="F3916" t="n">
        <v>3201</v>
      </c>
      <c r="G3916" t="s">
        <v>250</v>
      </c>
      <c r="H3916" t="s">
        <v>251</v>
      </c>
      <c r="I3916" t="n">
        <v>5</v>
      </c>
      <c r="J3916" t="n">
        <v>260</v>
      </c>
      <c r="K3916" t="s">
        <v>272</v>
      </c>
      <c r="L3916" t="n">
        <v>15</v>
      </c>
      <c r="M3916" t="n">
        <v>0</v>
      </c>
      <c r="N3916" t="n">
        <v>0</v>
      </c>
      <c r="T3916" t="s">
        <v>405</v>
      </c>
    </row>
    <row r="3917" spans="1:20">
      <c r="A3917" s="1" t="n">
        <v>42400</v>
      </c>
      <c r="B3917" t="s">
        <v>253</v>
      </c>
      <c r="C3917" t="n">
        <v>91</v>
      </c>
      <c r="D3917" t="n">
        <v>465</v>
      </c>
      <c r="E3917" t="s">
        <v>428</v>
      </c>
      <c r="F3917" t="n">
        <v>3201</v>
      </c>
      <c r="G3917" t="s">
        <v>250</v>
      </c>
      <c r="H3917" t="s">
        <v>251</v>
      </c>
      <c r="I3917" t="n">
        <v>5</v>
      </c>
      <c r="J3917" t="n">
        <v>260</v>
      </c>
      <c r="K3917" t="s">
        <v>272</v>
      </c>
      <c r="L3917" t="n">
        <v>39</v>
      </c>
      <c r="M3917" t="n">
        <v>0</v>
      </c>
      <c r="N3917" t="n">
        <v>0</v>
      </c>
      <c r="T3917" t="s">
        <v>405</v>
      </c>
    </row>
    <row r="3918" spans="1:20">
      <c r="A3918" s="1" t="n">
        <v>42400</v>
      </c>
      <c r="B3918" t="s">
        <v>253</v>
      </c>
      <c r="C3918" t="n">
        <v>116</v>
      </c>
      <c r="D3918" t="n">
        <v>465</v>
      </c>
      <c r="E3918" t="s">
        <v>428</v>
      </c>
      <c r="F3918" t="n">
        <v>3201</v>
      </c>
      <c r="G3918" t="s">
        <v>250</v>
      </c>
      <c r="H3918" t="s">
        <v>251</v>
      </c>
      <c r="I3918" t="n">
        <v>5</v>
      </c>
      <c r="J3918" t="n">
        <v>260</v>
      </c>
      <c r="K3918" t="s">
        <v>272</v>
      </c>
      <c r="L3918" t="n">
        <v>50</v>
      </c>
      <c r="M3918" t="n">
        <v>0</v>
      </c>
      <c r="N3918" t="n">
        <v>0</v>
      </c>
      <c r="O3918" t="s">
        <v>345</v>
      </c>
      <c r="P3918" t="n">
        <v>121</v>
      </c>
      <c r="Q3918" t="s">
        <v>251</v>
      </c>
      <c r="R3918" t="s">
        <v>255</v>
      </c>
      <c r="S3918" t="s">
        <v>251</v>
      </c>
      <c r="T3918" t="n">
        <v>5</v>
      </c>
    </row>
    <row r="3919" spans="1:20">
      <c r="A3919" s="1" t="n">
        <v>42400</v>
      </c>
      <c r="B3919" t="s">
        <v>253</v>
      </c>
      <c r="C3919" t="n">
        <v>113</v>
      </c>
      <c r="D3919" t="n">
        <v>510</v>
      </c>
      <c r="E3919" t="s">
        <v>422</v>
      </c>
      <c r="F3919" t="n">
        <v>3201</v>
      </c>
      <c r="G3919" t="s">
        <v>250</v>
      </c>
      <c r="H3919" t="s">
        <v>251</v>
      </c>
      <c r="I3919" t="n">
        <v>5</v>
      </c>
      <c r="J3919" t="n">
        <v>260</v>
      </c>
      <c r="K3919" t="s">
        <v>272</v>
      </c>
      <c r="L3919" t="n">
        <v>97</v>
      </c>
      <c r="M3919" t="n">
        <v>1.31</v>
      </c>
      <c r="N3919" t="n">
        <v>0</v>
      </c>
      <c r="O3919" t="s">
        <v>345</v>
      </c>
      <c r="P3919" t="n">
        <v>121</v>
      </c>
      <c r="Q3919" t="s">
        <v>251</v>
      </c>
      <c r="R3919" t="s">
        <v>255</v>
      </c>
      <c r="S3919" t="s">
        <v>251</v>
      </c>
      <c r="T3919" t="n">
        <v>5</v>
      </c>
    </row>
    <row r="3920" spans="1:20">
      <c r="A3920" s="1" t="n">
        <v>42400</v>
      </c>
      <c r="B3920" t="s">
        <v>253</v>
      </c>
      <c r="C3920" t="n">
        <v>89</v>
      </c>
      <c r="D3920" t="n">
        <v>510</v>
      </c>
      <c r="E3920" t="s">
        <v>422</v>
      </c>
      <c r="F3920" t="n">
        <v>3201</v>
      </c>
      <c r="G3920" t="s">
        <v>250</v>
      </c>
      <c r="H3920" t="s">
        <v>251</v>
      </c>
      <c r="I3920" t="n">
        <v>5</v>
      </c>
      <c r="J3920" t="n">
        <v>260</v>
      </c>
      <c r="K3920" t="s">
        <v>272</v>
      </c>
      <c r="L3920" t="n">
        <v>71</v>
      </c>
      <c r="M3920" t="n">
        <v>1.74</v>
      </c>
      <c r="N3920" t="n">
        <v>0</v>
      </c>
      <c r="O3920" t="s">
        <v>345</v>
      </c>
      <c r="P3920" t="n">
        <v>121</v>
      </c>
      <c r="Q3920" t="s">
        <v>251</v>
      </c>
      <c r="R3920" t="s">
        <v>255</v>
      </c>
      <c r="S3920" t="s">
        <v>251</v>
      </c>
      <c r="T3920" t="n">
        <v>5</v>
      </c>
    </row>
    <row r="3921" spans="1:20">
      <c r="A3921" s="1" t="n">
        <v>42400</v>
      </c>
      <c r="B3921" t="s">
        <v>253</v>
      </c>
      <c r="C3921" t="n">
        <v>36</v>
      </c>
      <c r="D3921" t="n">
        <v>25</v>
      </c>
      <c r="E3921" t="s">
        <v>143</v>
      </c>
      <c r="F3921" t="n">
        <v>3201</v>
      </c>
      <c r="G3921" t="s">
        <v>250</v>
      </c>
      <c r="H3921" t="s">
        <v>251</v>
      </c>
      <c r="I3921" t="n">
        <v>5</v>
      </c>
      <c r="J3921" t="n">
        <v>458</v>
      </c>
      <c r="K3921" t="s">
        <v>252</v>
      </c>
      <c r="L3921" t="n">
        <v>281</v>
      </c>
      <c r="M3921" t="n">
        <v>0.1</v>
      </c>
      <c r="N3921" t="n">
        <v>33.8</v>
      </c>
      <c r="O3921" t="s">
        <v>345</v>
      </c>
      <c r="P3921" t="n">
        <v>121</v>
      </c>
      <c r="Q3921" t="s">
        <v>251</v>
      </c>
      <c r="R3921" t="s">
        <v>255</v>
      </c>
      <c r="S3921" t="s">
        <v>251</v>
      </c>
      <c r="T3921" t="n">
        <v>5</v>
      </c>
    </row>
    <row r="3922" spans="1:20">
      <c r="A3922" s="1" t="n">
        <v>42400</v>
      </c>
      <c r="B3922" t="s">
        <v>253</v>
      </c>
      <c r="C3922" t="n">
        <v>92</v>
      </c>
      <c r="D3922" t="n">
        <v>215</v>
      </c>
      <c r="E3922" t="s">
        <v>408</v>
      </c>
      <c r="F3922" t="n">
        <v>3201</v>
      </c>
      <c r="G3922" t="s">
        <v>250</v>
      </c>
      <c r="H3922" t="s">
        <v>251</v>
      </c>
      <c r="I3922" t="n">
        <v>5</v>
      </c>
      <c r="J3922" t="n">
        <v>260</v>
      </c>
      <c r="K3922" t="s">
        <v>272</v>
      </c>
      <c r="L3922" t="n">
        <v>25</v>
      </c>
      <c r="M3922" t="n">
        <v>0</v>
      </c>
      <c r="N3922" t="n">
        <v>0</v>
      </c>
      <c r="O3922" t="s">
        <v>345</v>
      </c>
      <c r="P3922" t="n">
        <v>121</v>
      </c>
      <c r="Q3922" t="s">
        <v>251</v>
      </c>
      <c r="R3922" t="s">
        <v>255</v>
      </c>
      <c r="S3922" t="s">
        <v>251</v>
      </c>
      <c r="T3922" t="n">
        <v>5</v>
      </c>
    </row>
    <row r="3923" spans="1:20">
      <c r="A3923" s="1" t="n">
        <v>42400</v>
      </c>
      <c r="B3923" t="s">
        <v>253</v>
      </c>
      <c r="C3923" t="n">
        <v>31</v>
      </c>
      <c r="D3923" t="n">
        <v>25</v>
      </c>
      <c r="E3923" t="s">
        <v>143</v>
      </c>
      <c r="F3923" t="n">
        <v>3201</v>
      </c>
      <c r="G3923" t="s">
        <v>250</v>
      </c>
      <c r="H3923" t="s">
        <v>251</v>
      </c>
      <c r="I3923" t="n">
        <v>5</v>
      </c>
      <c r="J3923" t="n">
        <v>458</v>
      </c>
      <c r="K3923" t="s">
        <v>252</v>
      </c>
      <c r="L3923" t="n">
        <v>214</v>
      </c>
      <c r="M3923" t="n">
        <v>0.1</v>
      </c>
      <c r="N3923" t="n">
        <v>33.6</v>
      </c>
      <c r="O3923" t="s">
        <v>345</v>
      </c>
      <c r="P3923" t="n">
        <v>121</v>
      </c>
      <c r="Q3923" t="s">
        <v>251</v>
      </c>
      <c r="R3923" t="s">
        <v>255</v>
      </c>
      <c r="S3923" t="s">
        <v>251</v>
      </c>
      <c r="T3923" t="n">
        <v>5</v>
      </c>
    </row>
    <row r="3924" spans="1:20">
      <c r="A3924" s="1" t="n">
        <v>42400</v>
      </c>
      <c r="B3924" t="s">
        <v>253</v>
      </c>
      <c r="C3924" t="n">
        <v>35</v>
      </c>
      <c r="D3924" t="n">
        <v>25</v>
      </c>
      <c r="E3924" t="s">
        <v>143</v>
      </c>
      <c r="F3924" t="n">
        <v>3201</v>
      </c>
      <c r="G3924" t="s">
        <v>250</v>
      </c>
      <c r="H3924" t="s">
        <v>251</v>
      </c>
      <c r="I3924" t="n">
        <v>5</v>
      </c>
      <c r="J3924" t="n">
        <v>458</v>
      </c>
      <c r="K3924" t="s">
        <v>252</v>
      </c>
      <c r="L3924" t="n">
        <v>230</v>
      </c>
      <c r="M3924" t="n">
        <v>0.1</v>
      </c>
      <c r="N3924" t="n">
        <v>33.8</v>
      </c>
      <c r="T3924" t="s">
        <v>405</v>
      </c>
    </row>
    <row r="3925" spans="1:20">
      <c r="A3925" s="1" t="n">
        <v>42400</v>
      </c>
      <c r="B3925" t="s">
        <v>253</v>
      </c>
      <c r="C3925" t="n">
        <v>34</v>
      </c>
      <c r="D3925" t="n">
        <v>25</v>
      </c>
      <c r="E3925" t="s">
        <v>143</v>
      </c>
      <c r="F3925" t="n">
        <v>3201</v>
      </c>
      <c r="G3925" t="s">
        <v>250</v>
      </c>
      <c r="H3925" t="s">
        <v>251</v>
      </c>
      <c r="I3925" t="n">
        <v>5</v>
      </c>
      <c r="J3925" t="n">
        <v>458</v>
      </c>
      <c r="K3925" t="s">
        <v>252</v>
      </c>
      <c r="L3925" t="n">
        <v>439</v>
      </c>
      <c r="M3925" t="n">
        <v>0.1</v>
      </c>
      <c r="N3925" t="n">
        <v>33.7</v>
      </c>
      <c r="T3925" t="s">
        <v>405</v>
      </c>
    </row>
    <row r="3926" spans="1:20">
      <c r="A3926" s="1" t="n">
        <v>42400</v>
      </c>
      <c r="B3926" t="s">
        <v>253</v>
      </c>
      <c r="C3926" t="n">
        <v>32</v>
      </c>
      <c r="D3926" t="n">
        <v>25</v>
      </c>
      <c r="E3926" t="s">
        <v>143</v>
      </c>
      <c r="F3926" t="n">
        <v>3201</v>
      </c>
      <c r="G3926" t="s">
        <v>250</v>
      </c>
      <c r="H3926" t="s">
        <v>251</v>
      </c>
      <c r="I3926" t="n">
        <v>5</v>
      </c>
      <c r="J3926" t="n">
        <v>458</v>
      </c>
      <c r="K3926" t="s">
        <v>252</v>
      </c>
      <c r="L3926" t="n">
        <v>499</v>
      </c>
      <c r="M3926" t="n">
        <v>0.1</v>
      </c>
      <c r="N3926" t="n">
        <v>33.6</v>
      </c>
      <c r="T3926" t="s">
        <v>405</v>
      </c>
    </row>
    <row r="3927" spans="1:20">
      <c r="A3927" s="1" t="n">
        <v>42400</v>
      </c>
      <c r="B3927" t="s">
        <v>253</v>
      </c>
      <c r="C3927" t="n">
        <v>33</v>
      </c>
      <c r="D3927" t="n">
        <v>25</v>
      </c>
      <c r="E3927" t="s">
        <v>143</v>
      </c>
      <c r="F3927" t="n">
        <v>3201</v>
      </c>
      <c r="G3927" t="s">
        <v>250</v>
      </c>
      <c r="H3927" t="s">
        <v>251</v>
      </c>
      <c r="I3927" t="n">
        <v>5</v>
      </c>
      <c r="J3927" t="n">
        <v>458</v>
      </c>
      <c r="K3927" t="s">
        <v>252</v>
      </c>
      <c r="L3927" t="n">
        <v>292</v>
      </c>
      <c r="M3927" t="n">
        <v>0.1</v>
      </c>
      <c r="N3927" t="n">
        <v>33.7</v>
      </c>
      <c r="T3927" t="s">
        <v>405</v>
      </c>
    </row>
    <row r="3928" spans="1:20">
      <c r="A3928" s="1" t="n">
        <v>42400</v>
      </c>
      <c r="B3928" t="s">
        <v>443</v>
      </c>
      <c r="C3928" t="n">
        <v>2</v>
      </c>
      <c r="D3928" t="n">
        <v>251</v>
      </c>
      <c r="E3928" t="s">
        <v>409</v>
      </c>
      <c r="F3928" t="n">
        <v>3201</v>
      </c>
      <c r="G3928" t="s">
        <v>250</v>
      </c>
      <c r="H3928" t="s">
        <v>251</v>
      </c>
      <c r="I3928" t="n">
        <v>5</v>
      </c>
      <c r="J3928" t="n">
        <v>720</v>
      </c>
      <c r="K3928" t="s">
        <v>377</v>
      </c>
      <c r="L3928" t="n">
        <v>20</v>
      </c>
      <c r="M3928" t="n">
        <v>0</v>
      </c>
      <c r="N3928" t="n">
        <v>0</v>
      </c>
      <c r="T3928" t="s">
        <v>405</v>
      </c>
    </row>
    <row r="3929" spans="1:20">
      <c r="A3929" s="1" t="n">
        <v>42400</v>
      </c>
      <c r="B3929" t="s">
        <v>443</v>
      </c>
      <c r="C3929" t="n">
        <v>1</v>
      </c>
      <c r="D3929" t="n">
        <v>251</v>
      </c>
      <c r="E3929" t="s">
        <v>409</v>
      </c>
      <c r="F3929" t="n">
        <v>3204</v>
      </c>
      <c r="G3929" t="s">
        <v>367</v>
      </c>
      <c r="H3929" t="s">
        <v>251</v>
      </c>
      <c r="I3929" t="n">
        <v>5</v>
      </c>
      <c r="J3929" t="n">
        <v>720</v>
      </c>
      <c r="K3929" t="s">
        <v>377</v>
      </c>
      <c r="L3929" t="n">
        <v>12</v>
      </c>
      <c r="M3929" t="n">
        <v>0</v>
      </c>
      <c r="N3929" t="n">
        <v>0</v>
      </c>
      <c r="T3929" t="s">
        <v>405</v>
      </c>
    </row>
    <row r="3930" spans="1:20">
      <c r="A3930" s="1" t="n">
        <v>42400</v>
      </c>
      <c r="B3930" t="s">
        <v>443</v>
      </c>
      <c r="C3930" t="n">
        <v>3</v>
      </c>
      <c r="D3930" t="n">
        <v>251</v>
      </c>
      <c r="E3930" t="s">
        <v>409</v>
      </c>
      <c r="F3930" t="n">
        <v>3202</v>
      </c>
      <c r="G3930" t="s">
        <v>297</v>
      </c>
      <c r="H3930" t="s">
        <v>251</v>
      </c>
      <c r="I3930" t="n">
        <v>5</v>
      </c>
      <c r="J3930" t="n">
        <v>720</v>
      </c>
      <c r="K3930" t="s">
        <v>377</v>
      </c>
      <c r="L3930" t="n">
        <v>29</v>
      </c>
      <c r="M3930" t="n">
        <v>0</v>
      </c>
      <c r="N3930" t="n">
        <v>0</v>
      </c>
      <c r="T3930" t="s">
        <v>405</v>
      </c>
    </row>
    <row r="3931" spans="1:20">
      <c r="A3931" s="1" t="n">
        <v>42400</v>
      </c>
      <c r="B3931" t="s">
        <v>444</v>
      </c>
      <c r="C3931" t="n">
        <v>1</v>
      </c>
      <c r="D3931" t="n">
        <v>216</v>
      </c>
      <c r="E3931" t="s">
        <v>416</v>
      </c>
      <c r="F3931" t="n">
        <v>3201</v>
      </c>
      <c r="G3931" t="s">
        <v>250</v>
      </c>
      <c r="H3931" t="s">
        <v>251</v>
      </c>
      <c r="I3931" t="n">
        <v>5</v>
      </c>
      <c r="J3931" t="n">
        <v>515</v>
      </c>
      <c r="K3931" t="s">
        <v>361</v>
      </c>
      <c r="L3931" t="n">
        <v>149</v>
      </c>
      <c r="M3931" t="n">
        <v>0</v>
      </c>
      <c r="N3931" t="n">
        <v>0</v>
      </c>
      <c r="T3931" t="s">
        <v>405</v>
      </c>
    </row>
    <row r="3932" spans="1:20">
      <c r="A3932" s="1" t="n">
        <v>42400</v>
      </c>
      <c r="B3932" t="s">
        <v>445</v>
      </c>
      <c r="C3932" t="n">
        <v>1</v>
      </c>
      <c r="D3932" t="n">
        <v>216</v>
      </c>
      <c r="E3932" t="s">
        <v>416</v>
      </c>
      <c r="F3932" t="n">
        <v>3201</v>
      </c>
      <c r="G3932" t="s">
        <v>250</v>
      </c>
      <c r="H3932" t="s">
        <v>251</v>
      </c>
      <c r="I3932" t="n">
        <v>5</v>
      </c>
      <c r="J3932" t="n">
        <v>515</v>
      </c>
      <c r="K3932" t="s">
        <v>361</v>
      </c>
      <c r="L3932" t="n">
        <v>364</v>
      </c>
      <c r="M3932" t="n">
        <v>0</v>
      </c>
      <c r="N3932" t="n">
        <v>0</v>
      </c>
      <c r="T3932" t="s">
        <v>405</v>
      </c>
    </row>
    <row r="3933" spans="1:20">
      <c r="A3933" s="1" t="n">
        <v>42400</v>
      </c>
      <c r="B3933" t="s">
        <v>445</v>
      </c>
      <c r="C3933" t="n">
        <v>2</v>
      </c>
      <c r="D3933" t="n">
        <v>215</v>
      </c>
      <c r="E3933" t="s">
        <v>408</v>
      </c>
      <c r="F3933" t="n">
        <v>3201</v>
      </c>
      <c r="G3933" t="s">
        <v>250</v>
      </c>
      <c r="H3933" t="s">
        <v>251</v>
      </c>
      <c r="I3933" t="n">
        <v>5</v>
      </c>
      <c r="J3933" t="n">
        <v>515</v>
      </c>
      <c r="K3933" t="s">
        <v>361</v>
      </c>
      <c r="L3933" t="n">
        <v>100</v>
      </c>
      <c r="M3933" t="n">
        <v>0</v>
      </c>
      <c r="N3933" t="n">
        <v>0</v>
      </c>
      <c r="T3933" t="s">
        <v>405</v>
      </c>
    </row>
    <row r="3934" spans="1:20">
      <c r="A3934" s="1" t="n">
        <v>42400</v>
      </c>
      <c r="B3934" t="s">
        <v>446</v>
      </c>
      <c r="C3934" t="n">
        <v>1</v>
      </c>
      <c r="D3934" t="n">
        <v>215</v>
      </c>
      <c r="E3934" t="s">
        <v>408</v>
      </c>
      <c r="F3934" t="n">
        <v>3201</v>
      </c>
      <c r="G3934" t="s">
        <v>250</v>
      </c>
      <c r="H3934" t="s">
        <v>251</v>
      </c>
      <c r="I3934" t="n">
        <v>5</v>
      </c>
      <c r="J3934" t="n">
        <v>515</v>
      </c>
      <c r="K3934" t="s">
        <v>361</v>
      </c>
      <c r="L3934" t="n">
        <v>100</v>
      </c>
      <c r="M3934" t="n">
        <v>0</v>
      </c>
      <c r="N3934" t="n">
        <v>0</v>
      </c>
      <c r="T3934" t="s">
        <v>405</v>
      </c>
    </row>
    <row r="3935" spans="1:20">
      <c r="A3935" s="1" t="n">
        <v>42429</v>
      </c>
      <c r="B3935" t="s">
        <v>253</v>
      </c>
      <c r="C3935" t="n">
        <v>89</v>
      </c>
      <c r="D3935" t="n">
        <v>510</v>
      </c>
      <c r="E3935" t="s">
        <v>422</v>
      </c>
      <c r="F3935" t="n">
        <v>3201</v>
      </c>
      <c r="G3935" t="s">
        <v>250</v>
      </c>
      <c r="H3935" t="s">
        <v>251</v>
      </c>
      <c r="I3935" t="n">
        <v>5</v>
      </c>
      <c r="J3935" t="n">
        <v>260</v>
      </c>
      <c r="K3935" t="s">
        <v>272</v>
      </c>
      <c r="L3935" t="n">
        <v>114</v>
      </c>
      <c r="M3935" t="n">
        <v>1.32</v>
      </c>
      <c r="N3935" t="n">
        <v>0</v>
      </c>
      <c r="T3935" t="s">
        <v>405</v>
      </c>
    </row>
    <row r="3936" spans="1:20">
      <c r="A3936" s="1" t="n">
        <v>42429</v>
      </c>
      <c r="B3936" t="s">
        <v>253</v>
      </c>
      <c r="C3936" t="n">
        <v>20</v>
      </c>
      <c r="D3936" t="n">
        <v>25</v>
      </c>
      <c r="E3936" t="s">
        <v>143</v>
      </c>
      <c r="F3936" t="n">
        <v>3201</v>
      </c>
      <c r="G3936" t="s">
        <v>250</v>
      </c>
      <c r="H3936" t="s">
        <v>251</v>
      </c>
      <c r="I3936" t="n">
        <v>5</v>
      </c>
      <c r="J3936" t="n">
        <v>458</v>
      </c>
      <c r="K3936" t="s">
        <v>252</v>
      </c>
      <c r="L3936" t="n">
        <v>163</v>
      </c>
      <c r="M3936" t="n">
        <v>0.1</v>
      </c>
      <c r="N3936" t="n">
        <v>33.6</v>
      </c>
      <c r="T3936" t="s">
        <v>405</v>
      </c>
    </row>
    <row r="3937" spans="1:20">
      <c r="A3937" s="1" t="n">
        <v>42429</v>
      </c>
      <c r="B3937" t="s">
        <v>253</v>
      </c>
      <c r="C3937" t="n">
        <v>92</v>
      </c>
      <c r="D3937" t="n">
        <v>465</v>
      </c>
      <c r="E3937" t="s">
        <v>428</v>
      </c>
      <c r="F3937" t="n">
        <v>3201</v>
      </c>
      <c r="G3937" t="s">
        <v>250</v>
      </c>
      <c r="H3937" t="s">
        <v>251</v>
      </c>
      <c r="I3937" t="n">
        <v>5</v>
      </c>
      <c r="J3937" t="n">
        <v>260</v>
      </c>
      <c r="K3937" t="s">
        <v>272</v>
      </c>
      <c r="L3937" t="n">
        <v>35</v>
      </c>
      <c r="M3937" t="n">
        <v>0</v>
      </c>
      <c r="N3937" t="n">
        <v>0</v>
      </c>
      <c r="T3937" t="s">
        <v>405</v>
      </c>
    </row>
    <row r="3938" spans="1:20">
      <c r="A3938" s="1" t="n">
        <v>42429</v>
      </c>
      <c r="B3938" t="s">
        <v>253</v>
      </c>
      <c r="C3938" t="n">
        <v>88</v>
      </c>
      <c r="D3938" t="n">
        <v>465</v>
      </c>
      <c r="E3938" t="s">
        <v>428</v>
      </c>
      <c r="F3938" t="n">
        <v>3201</v>
      </c>
      <c r="G3938" t="s">
        <v>250</v>
      </c>
      <c r="H3938" t="s">
        <v>251</v>
      </c>
      <c r="I3938" t="n">
        <v>5</v>
      </c>
      <c r="J3938" t="n">
        <v>260</v>
      </c>
      <c r="K3938" t="s">
        <v>272</v>
      </c>
      <c r="L3938" t="n">
        <v>12</v>
      </c>
      <c r="M3938" t="n">
        <v>0</v>
      </c>
      <c r="N3938" t="n">
        <v>0</v>
      </c>
      <c r="O3938" t="s">
        <v>440</v>
      </c>
      <c r="P3938" t="n">
        <v>121</v>
      </c>
      <c r="Q3938" t="s">
        <v>251</v>
      </c>
      <c r="R3938" t="s">
        <v>255</v>
      </c>
      <c r="S3938" t="s">
        <v>251</v>
      </c>
      <c r="T3938" t="n">
        <v>5</v>
      </c>
    </row>
    <row r="3939" spans="1:20">
      <c r="A3939" s="1" t="n">
        <v>42429</v>
      </c>
      <c r="B3939" t="s">
        <v>253</v>
      </c>
      <c r="C3939" t="n">
        <v>19</v>
      </c>
      <c r="D3939" t="n">
        <v>25</v>
      </c>
      <c r="E3939" t="s">
        <v>143</v>
      </c>
      <c r="F3939" t="n">
        <v>3201</v>
      </c>
      <c r="G3939" t="s">
        <v>250</v>
      </c>
      <c r="H3939" t="s">
        <v>251</v>
      </c>
      <c r="I3939" t="n">
        <v>5</v>
      </c>
      <c r="J3939" t="n">
        <v>458</v>
      </c>
      <c r="K3939" t="s">
        <v>252</v>
      </c>
      <c r="L3939" t="n">
        <v>353</v>
      </c>
      <c r="M3939" t="n">
        <v>0.1</v>
      </c>
      <c r="N3939" t="n">
        <v>33.8</v>
      </c>
      <c r="O3939" t="s">
        <v>440</v>
      </c>
      <c r="P3939" t="n">
        <v>121</v>
      </c>
      <c r="Q3939" t="s">
        <v>251</v>
      </c>
      <c r="R3939" t="s">
        <v>255</v>
      </c>
      <c r="S3939" t="s">
        <v>251</v>
      </c>
      <c r="T3939" t="n">
        <v>5</v>
      </c>
    </row>
    <row r="3940" spans="1:20">
      <c r="A3940" s="1" t="n">
        <v>42429</v>
      </c>
      <c r="B3940" t="s">
        <v>253</v>
      </c>
      <c r="C3940" t="n">
        <v>21</v>
      </c>
      <c r="D3940" t="n">
        <v>25</v>
      </c>
      <c r="E3940" t="s">
        <v>143</v>
      </c>
      <c r="F3940" t="n">
        <v>3201</v>
      </c>
      <c r="G3940" t="s">
        <v>250</v>
      </c>
      <c r="H3940" t="s">
        <v>251</v>
      </c>
      <c r="I3940" t="n">
        <v>5</v>
      </c>
      <c r="J3940" t="n">
        <v>458</v>
      </c>
      <c r="K3940" t="s">
        <v>252</v>
      </c>
      <c r="L3940" t="n">
        <v>488</v>
      </c>
      <c r="M3940" t="n">
        <v>0.1</v>
      </c>
      <c r="N3940" t="n">
        <v>33.6</v>
      </c>
      <c r="O3940" t="s">
        <v>440</v>
      </c>
      <c r="P3940" t="n">
        <v>121</v>
      </c>
      <c r="Q3940" t="s">
        <v>251</v>
      </c>
      <c r="R3940" t="s">
        <v>255</v>
      </c>
      <c r="S3940" t="s">
        <v>251</v>
      </c>
      <c r="T3940" t="n">
        <v>5</v>
      </c>
    </row>
    <row r="3941" spans="1:20">
      <c r="A3941" s="1" t="n">
        <v>42429</v>
      </c>
      <c r="B3941" t="s">
        <v>253</v>
      </c>
      <c r="C3941" t="n">
        <v>18</v>
      </c>
      <c r="D3941" t="n">
        <v>25</v>
      </c>
      <c r="E3941" t="s">
        <v>143</v>
      </c>
      <c r="F3941" t="n">
        <v>3201</v>
      </c>
      <c r="G3941" t="s">
        <v>250</v>
      </c>
      <c r="H3941" t="s">
        <v>251</v>
      </c>
      <c r="I3941" t="n">
        <v>5</v>
      </c>
      <c r="J3941" t="n">
        <v>945</v>
      </c>
      <c r="K3941" t="s">
        <v>304</v>
      </c>
      <c r="L3941" t="n">
        <v>286</v>
      </c>
      <c r="M3941" t="n">
        <v>0.04</v>
      </c>
      <c r="N3941" t="n">
        <v>33.4</v>
      </c>
      <c r="O3941" t="s">
        <v>440</v>
      </c>
      <c r="P3941" t="n">
        <v>121</v>
      </c>
      <c r="Q3941" t="s">
        <v>251</v>
      </c>
      <c r="R3941" t="s">
        <v>255</v>
      </c>
      <c r="S3941" t="s">
        <v>251</v>
      </c>
      <c r="T3941" t="n">
        <v>5</v>
      </c>
    </row>
    <row r="3942" spans="1:20">
      <c r="A3942" s="1" t="n">
        <v>42429</v>
      </c>
      <c r="B3942" t="s">
        <v>443</v>
      </c>
      <c r="C3942" t="n">
        <v>3</v>
      </c>
      <c r="D3942" t="n">
        <v>251</v>
      </c>
      <c r="E3942" t="s">
        <v>409</v>
      </c>
      <c r="F3942" t="n">
        <v>3202</v>
      </c>
      <c r="G3942" t="s">
        <v>297</v>
      </c>
      <c r="H3942" t="s">
        <v>251</v>
      </c>
      <c r="I3942" t="n">
        <v>5</v>
      </c>
      <c r="J3942" t="n">
        <v>150</v>
      </c>
      <c r="K3942" t="s">
        <v>291</v>
      </c>
      <c r="L3942" t="n">
        <v>20</v>
      </c>
      <c r="M3942" t="n">
        <v>0</v>
      </c>
      <c r="N3942" t="n">
        <v>0</v>
      </c>
      <c r="T3942" t="s">
        <v>405</v>
      </c>
    </row>
    <row r="3943" spans="1:20">
      <c r="A3943" s="1" t="n">
        <v>42429</v>
      </c>
      <c r="B3943" t="s">
        <v>443</v>
      </c>
      <c r="C3943" t="n">
        <v>1</v>
      </c>
      <c r="D3943" t="n">
        <v>251</v>
      </c>
      <c r="E3943" t="s">
        <v>409</v>
      </c>
      <c r="F3943" t="n">
        <v>3204</v>
      </c>
      <c r="G3943" t="s">
        <v>367</v>
      </c>
      <c r="H3943" t="s">
        <v>251</v>
      </c>
      <c r="I3943" t="n">
        <v>5</v>
      </c>
      <c r="J3943" t="n">
        <v>150</v>
      </c>
      <c r="K3943" t="s">
        <v>291</v>
      </c>
      <c r="L3943" t="n">
        <v>12</v>
      </c>
      <c r="M3943" t="n">
        <v>0</v>
      </c>
      <c r="N3943" t="n">
        <v>0</v>
      </c>
      <c r="T3943" t="s">
        <v>405</v>
      </c>
    </row>
    <row r="3944" spans="1:20">
      <c r="A3944" s="1" t="n">
        <v>42429</v>
      </c>
      <c r="B3944" t="s">
        <v>443</v>
      </c>
      <c r="C3944" t="n">
        <v>2</v>
      </c>
      <c r="D3944" t="n">
        <v>251</v>
      </c>
      <c r="E3944" t="s">
        <v>409</v>
      </c>
      <c r="F3944" t="n">
        <v>3203</v>
      </c>
      <c r="G3944" t="s">
        <v>366</v>
      </c>
      <c r="H3944" t="s">
        <v>251</v>
      </c>
      <c r="I3944" t="n">
        <v>5</v>
      </c>
      <c r="J3944" t="n">
        <v>150</v>
      </c>
      <c r="K3944" t="s">
        <v>291</v>
      </c>
      <c r="L3944" t="n">
        <v>24</v>
      </c>
      <c r="M3944" t="n">
        <v>0</v>
      </c>
      <c r="N3944" t="n">
        <v>0</v>
      </c>
      <c r="T3944" t="s">
        <v>405</v>
      </c>
    </row>
    <row r="3945" spans="1:20">
      <c r="A3945" s="1" t="n">
        <v>42429</v>
      </c>
      <c r="B3945" t="s">
        <v>444</v>
      </c>
      <c r="C3945" t="n">
        <v>3</v>
      </c>
      <c r="D3945" t="n">
        <v>25</v>
      </c>
      <c r="E3945" t="s">
        <v>143</v>
      </c>
      <c r="F3945" t="n">
        <v>3201</v>
      </c>
      <c r="G3945" t="s">
        <v>250</v>
      </c>
      <c r="H3945" t="s">
        <v>251</v>
      </c>
      <c r="I3945" t="n">
        <v>5</v>
      </c>
      <c r="J3945" t="n">
        <v>670</v>
      </c>
      <c r="K3945" t="s">
        <v>359</v>
      </c>
      <c r="L3945" t="n">
        <v>280</v>
      </c>
      <c r="M3945" t="n">
        <v>0.02</v>
      </c>
      <c r="N3945" t="n">
        <v>32.89</v>
      </c>
      <c r="O3945" t="s">
        <v>444</v>
      </c>
      <c r="P3945" t="n">
        <v>363</v>
      </c>
      <c r="Q3945" t="s">
        <v>411</v>
      </c>
      <c r="R3945" t="s">
        <v>255</v>
      </c>
      <c r="S3945" t="s">
        <v>251</v>
      </c>
      <c r="T3945" t="n">
        <v>5</v>
      </c>
    </row>
    <row r="3946" spans="1:20">
      <c r="A3946" s="1" t="n">
        <v>42429</v>
      </c>
      <c r="B3946" t="s">
        <v>444</v>
      </c>
      <c r="C3946" t="n">
        <v>2</v>
      </c>
      <c r="D3946" t="n">
        <v>25</v>
      </c>
      <c r="E3946" t="s">
        <v>143</v>
      </c>
      <c r="F3946" t="n">
        <v>3201</v>
      </c>
      <c r="G3946" t="s">
        <v>250</v>
      </c>
      <c r="H3946" t="s">
        <v>251</v>
      </c>
      <c r="I3946" t="n">
        <v>5</v>
      </c>
      <c r="J3946" t="n">
        <v>580</v>
      </c>
      <c r="K3946" t="s">
        <v>270</v>
      </c>
      <c r="L3946" t="n">
        <v>96</v>
      </c>
      <c r="M3946" t="n">
        <v>0.07000000000000001</v>
      </c>
      <c r="N3946" t="n">
        <v>36.89</v>
      </c>
      <c r="O3946" t="s">
        <v>444</v>
      </c>
      <c r="P3946" t="n">
        <v>363</v>
      </c>
      <c r="Q3946" t="s">
        <v>411</v>
      </c>
      <c r="R3946" t="s">
        <v>255</v>
      </c>
      <c r="S3946" t="s">
        <v>251</v>
      </c>
      <c r="T3946" t="n">
        <v>5</v>
      </c>
    </row>
    <row r="3947" spans="1:20">
      <c r="A3947" s="1" t="n">
        <v>42429</v>
      </c>
      <c r="B3947" t="s">
        <v>444</v>
      </c>
      <c r="C3947" t="n">
        <v>1</v>
      </c>
      <c r="D3947" t="n">
        <v>25</v>
      </c>
      <c r="E3947" t="s">
        <v>143</v>
      </c>
      <c r="F3947" t="n">
        <v>3201</v>
      </c>
      <c r="G3947" t="s">
        <v>250</v>
      </c>
      <c r="H3947" t="s">
        <v>251</v>
      </c>
      <c r="I3947" t="n">
        <v>5</v>
      </c>
      <c r="J3947" t="n">
        <v>580</v>
      </c>
      <c r="K3947" t="s">
        <v>270</v>
      </c>
      <c r="L3947" t="n">
        <v>629</v>
      </c>
      <c r="M3947" t="n">
        <v>0.08</v>
      </c>
      <c r="N3947" t="n">
        <v>36.09</v>
      </c>
      <c r="O3947" t="s">
        <v>444</v>
      </c>
      <c r="P3947" t="n">
        <v>363</v>
      </c>
      <c r="Q3947" t="s">
        <v>411</v>
      </c>
      <c r="R3947" t="s">
        <v>255</v>
      </c>
      <c r="S3947" t="s">
        <v>251</v>
      </c>
      <c r="T3947" t="n">
        <v>5</v>
      </c>
    </row>
    <row r="3948" spans="1:20">
      <c r="A3948" s="1" t="n">
        <v>42429</v>
      </c>
      <c r="B3948" t="s">
        <v>445</v>
      </c>
      <c r="C3948" t="n">
        <v>2</v>
      </c>
      <c r="D3948" t="n">
        <v>215</v>
      </c>
      <c r="E3948" t="s">
        <v>408</v>
      </c>
      <c r="F3948" t="n">
        <v>3201</v>
      </c>
      <c r="G3948" t="s">
        <v>250</v>
      </c>
      <c r="H3948" t="s">
        <v>251</v>
      </c>
      <c r="I3948" t="n">
        <v>5</v>
      </c>
      <c r="J3948" t="n">
        <v>515</v>
      </c>
      <c r="K3948" t="s">
        <v>361</v>
      </c>
      <c r="L3948" t="n">
        <v>100</v>
      </c>
      <c r="M3948" t="n">
        <v>0</v>
      </c>
      <c r="N3948" t="n">
        <v>0</v>
      </c>
      <c r="O3948" t="s">
        <v>433</v>
      </c>
      <c r="P3948" t="n">
        <v>363</v>
      </c>
      <c r="Q3948" t="s">
        <v>411</v>
      </c>
      <c r="R3948" t="s">
        <v>255</v>
      </c>
      <c r="S3948" t="s">
        <v>251</v>
      </c>
      <c r="T3948" t="n">
        <v>5</v>
      </c>
    </row>
    <row r="3949" spans="1:20">
      <c r="A3949" s="1" t="n">
        <v>42429</v>
      </c>
      <c r="B3949" t="s">
        <v>445</v>
      </c>
      <c r="C3949" t="n">
        <v>1</v>
      </c>
      <c r="D3949" t="n">
        <v>216</v>
      </c>
      <c r="E3949" t="s">
        <v>416</v>
      </c>
      <c r="F3949" t="n">
        <v>3201</v>
      </c>
      <c r="G3949" t="s">
        <v>250</v>
      </c>
      <c r="H3949" t="s">
        <v>251</v>
      </c>
      <c r="I3949" t="n">
        <v>5</v>
      </c>
      <c r="J3949" t="n">
        <v>515</v>
      </c>
      <c r="K3949" t="s">
        <v>361</v>
      </c>
      <c r="L3949" t="n">
        <v>215</v>
      </c>
      <c r="M3949" t="n">
        <v>0</v>
      </c>
      <c r="N3949" t="n">
        <v>0</v>
      </c>
      <c r="O3949" t="s">
        <v>433</v>
      </c>
      <c r="P3949" t="n">
        <v>363</v>
      </c>
      <c r="Q3949" t="s">
        <v>411</v>
      </c>
      <c r="R3949" t="s">
        <v>255</v>
      </c>
      <c r="S3949" t="s">
        <v>251</v>
      </c>
      <c r="T3949" t="n">
        <v>5</v>
      </c>
    </row>
    <row r="3950" spans="1:20">
      <c r="A3950" s="1" t="n">
        <v>42429</v>
      </c>
      <c r="B3950" t="s">
        <v>446</v>
      </c>
      <c r="C3950" t="n">
        <v>2</v>
      </c>
      <c r="D3950" t="n">
        <v>215</v>
      </c>
      <c r="E3950" t="s">
        <v>408</v>
      </c>
      <c r="F3950" t="n">
        <v>3201</v>
      </c>
      <c r="G3950" t="s">
        <v>250</v>
      </c>
      <c r="H3950" t="s">
        <v>251</v>
      </c>
      <c r="I3950" t="n">
        <v>5</v>
      </c>
      <c r="J3950" t="n">
        <v>515</v>
      </c>
      <c r="K3950" t="s">
        <v>361</v>
      </c>
      <c r="L3950" t="n">
        <v>100</v>
      </c>
      <c r="M3950" t="n">
        <v>0</v>
      </c>
      <c r="N3950" t="n">
        <v>0</v>
      </c>
      <c r="T3950" t="s">
        <v>405</v>
      </c>
    </row>
    <row r="3951" spans="1:20">
      <c r="A3951" s="1" t="n">
        <v>42460</v>
      </c>
      <c r="B3951" t="s">
        <v>253</v>
      </c>
      <c r="C3951" t="n">
        <v>88</v>
      </c>
      <c r="D3951" t="n">
        <v>465</v>
      </c>
      <c r="E3951" t="s">
        <v>428</v>
      </c>
      <c r="F3951" t="n">
        <v>3201</v>
      </c>
      <c r="G3951" t="s">
        <v>250</v>
      </c>
      <c r="H3951" t="s">
        <v>251</v>
      </c>
      <c r="I3951" t="n">
        <v>5</v>
      </c>
      <c r="J3951" t="n">
        <v>260</v>
      </c>
      <c r="K3951" t="s">
        <v>272</v>
      </c>
      <c r="L3951" t="n">
        <v>21</v>
      </c>
      <c r="M3951" t="n">
        <v>0</v>
      </c>
      <c r="N3951" t="n">
        <v>0</v>
      </c>
      <c r="T3951" t="s">
        <v>405</v>
      </c>
    </row>
    <row r="3952" spans="1:20">
      <c r="A3952" s="1" t="n">
        <v>42460</v>
      </c>
      <c r="B3952" t="s">
        <v>253</v>
      </c>
      <c r="C3952" t="n">
        <v>22</v>
      </c>
      <c r="D3952" t="n">
        <v>25</v>
      </c>
      <c r="E3952" t="s">
        <v>143</v>
      </c>
      <c r="F3952" t="n">
        <v>3201</v>
      </c>
      <c r="G3952" t="s">
        <v>250</v>
      </c>
      <c r="H3952" t="s">
        <v>251</v>
      </c>
      <c r="I3952" t="n">
        <v>5</v>
      </c>
      <c r="J3952" t="n">
        <v>458</v>
      </c>
      <c r="K3952" t="s">
        <v>252</v>
      </c>
      <c r="L3952" t="n">
        <v>352</v>
      </c>
      <c r="M3952" t="n">
        <v>0.1</v>
      </c>
      <c r="N3952" t="n">
        <v>33.7</v>
      </c>
      <c r="T3952" t="s">
        <v>405</v>
      </c>
    </row>
    <row r="3953" spans="1:20">
      <c r="A3953" s="1" t="n">
        <v>42460</v>
      </c>
      <c r="B3953" t="s">
        <v>253</v>
      </c>
      <c r="C3953" t="n">
        <v>87</v>
      </c>
      <c r="D3953" t="n">
        <v>510</v>
      </c>
      <c r="E3953" t="s">
        <v>422</v>
      </c>
      <c r="F3953" t="n">
        <v>3201</v>
      </c>
      <c r="G3953" t="s">
        <v>250</v>
      </c>
      <c r="H3953" t="s">
        <v>251</v>
      </c>
      <c r="I3953" t="n">
        <v>5</v>
      </c>
      <c r="J3953" t="n">
        <v>260</v>
      </c>
      <c r="K3953" t="s">
        <v>272</v>
      </c>
      <c r="L3953" t="n">
        <v>107</v>
      </c>
      <c r="M3953" t="n">
        <v>1.32</v>
      </c>
      <c r="N3953" t="n">
        <v>0</v>
      </c>
      <c r="T3953" t="s">
        <v>405</v>
      </c>
    </row>
    <row r="3954" spans="1:20">
      <c r="A3954" s="1" t="n">
        <v>42460</v>
      </c>
      <c r="B3954" t="s">
        <v>253</v>
      </c>
      <c r="C3954" t="n">
        <v>84</v>
      </c>
      <c r="D3954" t="n">
        <v>465</v>
      </c>
      <c r="E3954" t="s">
        <v>428</v>
      </c>
      <c r="F3954" t="n">
        <v>3201</v>
      </c>
      <c r="G3954" t="s">
        <v>250</v>
      </c>
      <c r="H3954" t="s">
        <v>251</v>
      </c>
      <c r="I3954" t="n">
        <v>5</v>
      </c>
      <c r="J3954" t="n">
        <v>260</v>
      </c>
      <c r="K3954" t="s">
        <v>272</v>
      </c>
      <c r="L3954" t="n">
        <v>44</v>
      </c>
      <c r="M3954" t="n">
        <v>0</v>
      </c>
      <c r="N3954" t="n">
        <v>0</v>
      </c>
      <c r="O3954" t="s">
        <v>440</v>
      </c>
      <c r="P3954" t="n">
        <v>121</v>
      </c>
      <c r="Q3954" t="s">
        <v>251</v>
      </c>
      <c r="R3954" t="s">
        <v>255</v>
      </c>
      <c r="S3954" t="s">
        <v>251</v>
      </c>
      <c r="T3954" t="n">
        <v>5</v>
      </c>
    </row>
    <row r="3955" spans="1:20">
      <c r="A3955" s="1" t="n">
        <v>42460</v>
      </c>
      <c r="B3955" t="s">
        <v>253</v>
      </c>
      <c r="C3955" t="n">
        <v>24</v>
      </c>
      <c r="D3955" t="n">
        <v>25</v>
      </c>
      <c r="E3955" t="s">
        <v>143</v>
      </c>
      <c r="F3955" t="n">
        <v>3201</v>
      </c>
      <c r="G3955" t="s">
        <v>250</v>
      </c>
      <c r="H3955" t="s">
        <v>251</v>
      </c>
      <c r="I3955" t="n">
        <v>5</v>
      </c>
      <c r="J3955" t="n">
        <v>458</v>
      </c>
      <c r="K3955" t="s">
        <v>252</v>
      </c>
      <c r="L3955" t="n">
        <v>434</v>
      </c>
      <c r="M3955" t="n">
        <v>0.1</v>
      </c>
      <c r="N3955" t="n">
        <v>33.7</v>
      </c>
      <c r="O3955" t="s">
        <v>440</v>
      </c>
      <c r="P3955" t="n">
        <v>121</v>
      </c>
      <c r="Q3955" t="s">
        <v>251</v>
      </c>
      <c r="R3955" t="s">
        <v>255</v>
      </c>
      <c r="S3955" t="s">
        <v>251</v>
      </c>
      <c r="T3955" t="n">
        <v>5</v>
      </c>
    </row>
    <row r="3956" spans="1:20">
      <c r="A3956" s="1" t="n">
        <v>42460</v>
      </c>
      <c r="B3956" t="s">
        <v>253</v>
      </c>
      <c r="C3956" t="n">
        <v>23</v>
      </c>
      <c r="D3956" t="n">
        <v>25</v>
      </c>
      <c r="E3956" t="s">
        <v>143</v>
      </c>
      <c r="F3956" t="n">
        <v>3201</v>
      </c>
      <c r="G3956" t="s">
        <v>250</v>
      </c>
      <c r="H3956" t="s">
        <v>251</v>
      </c>
      <c r="I3956" t="n">
        <v>5</v>
      </c>
      <c r="J3956" t="n">
        <v>458</v>
      </c>
      <c r="K3956" t="s">
        <v>252</v>
      </c>
      <c r="L3956" t="n">
        <v>234</v>
      </c>
      <c r="M3956" t="n">
        <v>0.1</v>
      </c>
      <c r="N3956" t="n">
        <v>33.7</v>
      </c>
      <c r="O3956" t="s">
        <v>440</v>
      </c>
      <c r="P3956" t="n">
        <v>121</v>
      </c>
      <c r="Q3956" t="s">
        <v>251</v>
      </c>
      <c r="R3956" t="s">
        <v>255</v>
      </c>
      <c r="S3956" t="s">
        <v>251</v>
      </c>
      <c r="T3956" t="n">
        <v>5</v>
      </c>
    </row>
    <row r="3957" spans="1:20">
      <c r="A3957" s="1" t="n">
        <v>42460</v>
      </c>
      <c r="B3957" t="s">
        <v>253</v>
      </c>
      <c r="C3957" t="n">
        <v>25</v>
      </c>
      <c r="D3957" t="n">
        <v>25</v>
      </c>
      <c r="E3957" t="s">
        <v>143</v>
      </c>
      <c r="F3957" t="n">
        <v>3201</v>
      </c>
      <c r="G3957" t="s">
        <v>250</v>
      </c>
      <c r="H3957" t="s">
        <v>251</v>
      </c>
      <c r="I3957" t="n">
        <v>5</v>
      </c>
      <c r="J3957" t="n">
        <v>945</v>
      </c>
      <c r="K3957" t="s">
        <v>304</v>
      </c>
      <c r="L3957" t="n">
        <v>289</v>
      </c>
      <c r="M3957" t="n">
        <v>0.08</v>
      </c>
      <c r="N3957" t="n">
        <v>36</v>
      </c>
      <c r="O3957" t="s">
        <v>440</v>
      </c>
      <c r="P3957" t="n">
        <v>121</v>
      </c>
      <c r="Q3957" t="s">
        <v>251</v>
      </c>
      <c r="R3957" t="s">
        <v>255</v>
      </c>
      <c r="S3957" t="s">
        <v>251</v>
      </c>
      <c r="T3957" t="n">
        <v>5</v>
      </c>
    </row>
    <row r="3958" spans="1:20">
      <c r="A3958" s="1" t="n">
        <v>42460</v>
      </c>
      <c r="B3958" t="s">
        <v>443</v>
      </c>
      <c r="C3958" t="n">
        <v>2</v>
      </c>
      <c r="D3958" t="n">
        <v>251</v>
      </c>
      <c r="E3958" t="s">
        <v>409</v>
      </c>
      <c r="F3958" t="n">
        <v>3203</v>
      </c>
      <c r="G3958" t="s">
        <v>366</v>
      </c>
      <c r="H3958" t="s">
        <v>251</v>
      </c>
      <c r="I3958" t="n">
        <v>5</v>
      </c>
      <c r="J3958" t="n">
        <v>720</v>
      </c>
      <c r="K3958" t="s">
        <v>377</v>
      </c>
      <c r="L3958" t="n">
        <v>16</v>
      </c>
      <c r="M3958" t="n">
        <v>0</v>
      </c>
      <c r="N3958" t="n">
        <v>0</v>
      </c>
      <c r="T3958" t="s">
        <v>405</v>
      </c>
    </row>
    <row r="3959" spans="1:20">
      <c r="A3959" s="1" t="n">
        <v>42460</v>
      </c>
      <c r="B3959" t="s">
        <v>443</v>
      </c>
      <c r="C3959" t="n">
        <v>4</v>
      </c>
      <c r="D3959" t="n">
        <v>251</v>
      </c>
      <c r="E3959" t="s">
        <v>409</v>
      </c>
      <c r="F3959" t="n">
        <v>3201</v>
      </c>
      <c r="G3959" t="s">
        <v>250</v>
      </c>
      <c r="H3959" t="s">
        <v>251</v>
      </c>
      <c r="I3959" t="n">
        <v>5</v>
      </c>
      <c r="J3959" t="n">
        <v>720</v>
      </c>
      <c r="K3959" t="s">
        <v>377</v>
      </c>
      <c r="L3959" t="n">
        <v>10</v>
      </c>
      <c r="M3959" t="n">
        <v>0</v>
      </c>
      <c r="N3959" t="n">
        <v>0</v>
      </c>
      <c r="T3959" t="s">
        <v>405</v>
      </c>
    </row>
    <row r="3960" spans="1:20">
      <c r="A3960" s="1" t="n">
        <v>42460</v>
      </c>
      <c r="B3960" t="s">
        <v>443</v>
      </c>
      <c r="C3960" t="n">
        <v>1</v>
      </c>
      <c r="D3960" t="n">
        <v>251</v>
      </c>
      <c r="E3960" t="s">
        <v>409</v>
      </c>
      <c r="F3960" t="n">
        <v>3204</v>
      </c>
      <c r="G3960" t="s">
        <v>367</v>
      </c>
      <c r="H3960" t="s">
        <v>251</v>
      </c>
      <c r="I3960" t="n">
        <v>5</v>
      </c>
      <c r="J3960" t="n">
        <v>720</v>
      </c>
      <c r="K3960" t="s">
        <v>377</v>
      </c>
      <c r="L3960" t="n">
        <v>14</v>
      </c>
      <c r="M3960" t="n">
        <v>0</v>
      </c>
      <c r="N3960" t="n">
        <v>0</v>
      </c>
      <c r="T3960" t="s">
        <v>405</v>
      </c>
    </row>
    <row r="3961" spans="1:20">
      <c r="A3961" s="1" t="n">
        <v>42460</v>
      </c>
      <c r="B3961" t="s">
        <v>443</v>
      </c>
      <c r="C3961" t="n">
        <v>3</v>
      </c>
      <c r="D3961" t="n">
        <v>251</v>
      </c>
      <c r="E3961" t="s">
        <v>409</v>
      </c>
      <c r="F3961" t="n">
        <v>3202</v>
      </c>
      <c r="G3961" t="s">
        <v>297</v>
      </c>
      <c r="H3961" t="s">
        <v>251</v>
      </c>
      <c r="I3961" t="n">
        <v>5</v>
      </c>
      <c r="J3961" t="n">
        <v>720</v>
      </c>
      <c r="K3961" t="s">
        <v>377</v>
      </c>
      <c r="L3961" t="n">
        <v>19</v>
      </c>
      <c r="M3961" t="n">
        <v>0</v>
      </c>
      <c r="N3961" t="n">
        <v>0</v>
      </c>
      <c r="T3961" t="s">
        <v>405</v>
      </c>
    </row>
    <row r="3962" spans="1:20">
      <c r="A3962" s="1" t="n">
        <v>42460</v>
      </c>
      <c r="B3962" t="s">
        <v>447</v>
      </c>
      <c r="C3962" t="n">
        <v>1</v>
      </c>
      <c r="D3962" t="n">
        <v>931</v>
      </c>
      <c r="E3962" t="s">
        <v>407</v>
      </c>
      <c r="F3962" t="n">
        <v>3201</v>
      </c>
      <c r="G3962" t="s">
        <v>250</v>
      </c>
      <c r="H3962" t="s">
        <v>251</v>
      </c>
      <c r="I3962" t="n">
        <v>5</v>
      </c>
      <c r="J3962" t="n">
        <v>830</v>
      </c>
      <c r="K3962" t="s">
        <v>442</v>
      </c>
      <c r="L3962" t="n">
        <v>73</v>
      </c>
      <c r="M3962" t="n">
        <v>0</v>
      </c>
      <c r="N3962" t="n">
        <v>0</v>
      </c>
      <c r="T3962" t="s">
        <v>405</v>
      </c>
    </row>
    <row r="3963" spans="1:20">
      <c r="A3963" s="1" t="n">
        <v>42460</v>
      </c>
      <c r="B3963" t="s">
        <v>444</v>
      </c>
      <c r="C3963" t="n">
        <v>1</v>
      </c>
      <c r="D3963" t="n">
        <v>25</v>
      </c>
      <c r="E3963" t="s">
        <v>143</v>
      </c>
      <c r="F3963" t="n">
        <v>3201</v>
      </c>
      <c r="G3963" t="s">
        <v>250</v>
      </c>
      <c r="H3963" t="s">
        <v>251</v>
      </c>
      <c r="I3963" t="n">
        <v>5</v>
      </c>
      <c r="J3963" t="n">
        <v>805</v>
      </c>
      <c r="K3963" t="s">
        <v>317</v>
      </c>
      <c r="L3963" t="n">
        <v>700</v>
      </c>
      <c r="M3963" t="n">
        <v>0.28</v>
      </c>
      <c r="N3963" t="n">
        <v>35.4</v>
      </c>
      <c r="O3963" t="s">
        <v>444</v>
      </c>
      <c r="P3963" t="n">
        <v>363</v>
      </c>
      <c r="Q3963" t="s">
        <v>411</v>
      </c>
      <c r="R3963" t="s">
        <v>255</v>
      </c>
      <c r="S3963" t="s">
        <v>251</v>
      </c>
      <c r="T3963" t="n">
        <v>5</v>
      </c>
    </row>
    <row r="3964" spans="1:20">
      <c r="A3964" s="1" t="n">
        <v>42460</v>
      </c>
      <c r="B3964" t="s">
        <v>445</v>
      </c>
      <c r="C3964" t="n">
        <v>1</v>
      </c>
      <c r="D3964" t="n">
        <v>216</v>
      </c>
      <c r="E3964" t="s">
        <v>416</v>
      </c>
      <c r="F3964" t="n">
        <v>3201</v>
      </c>
      <c r="G3964" t="s">
        <v>250</v>
      </c>
      <c r="H3964" t="s">
        <v>251</v>
      </c>
      <c r="I3964" t="n">
        <v>5</v>
      </c>
      <c r="J3964" t="n">
        <v>515</v>
      </c>
      <c r="K3964" t="s">
        <v>361</v>
      </c>
      <c r="L3964" t="n">
        <v>115</v>
      </c>
      <c r="M3964" t="n">
        <v>0</v>
      </c>
      <c r="N3964" t="n">
        <v>0</v>
      </c>
      <c r="T3964" t="s">
        <v>405</v>
      </c>
    </row>
    <row r="3965" spans="1:20">
      <c r="A3965" s="1" t="n">
        <v>42460</v>
      </c>
      <c r="B3965" t="s">
        <v>445</v>
      </c>
      <c r="C3965" t="n">
        <v>2</v>
      </c>
      <c r="D3965" t="n">
        <v>215</v>
      </c>
      <c r="E3965" t="s">
        <v>408</v>
      </c>
      <c r="F3965" t="n">
        <v>3201</v>
      </c>
      <c r="G3965" t="s">
        <v>250</v>
      </c>
      <c r="H3965" t="s">
        <v>251</v>
      </c>
      <c r="I3965" t="n">
        <v>5</v>
      </c>
      <c r="J3965" t="n">
        <v>515</v>
      </c>
      <c r="K3965" t="s">
        <v>361</v>
      </c>
      <c r="L3965" t="n">
        <v>200</v>
      </c>
      <c r="M3965" t="n">
        <v>0</v>
      </c>
      <c r="N3965" t="n">
        <v>0</v>
      </c>
      <c r="O3965" t="s">
        <v>433</v>
      </c>
      <c r="P3965" t="n">
        <v>363</v>
      </c>
      <c r="Q3965" t="s">
        <v>411</v>
      </c>
      <c r="R3965" t="s">
        <v>255</v>
      </c>
      <c r="S3965" t="s">
        <v>251</v>
      </c>
      <c r="T3965" t="n">
        <v>5</v>
      </c>
    </row>
    <row r="3966" spans="1:20">
      <c r="A3966" s="1" t="n">
        <v>42460</v>
      </c>
      <c r="B3966" t="s">
        <v>446</v>
      </c>
      <c r="C3966" t="n">
        <v>2</v>
      </c>
      <c r="D3966" t="n">
        <v>215</v>
      </c>
      <c r="E3966" t="s">
        <v>408</v>
      </c>
      <c r="F3966" t="n">
        <v>3201</v>
      </c>
      <c r="G3966" t="s">
        <v>250</v>
      </c>
      <c r="H3966" t="s">
        <v>251</v>
      </c>
      <c r="I3966" t="n">
        <v>5</v>
      </c>
      <c r="J3966" t="n">
        <v>515</v>
      </c>
      <c r="K3966" t="s">
        <v>361</v>
      </c>
      <c r="L3966" t="n">
        <v>200</v>
      </c>
      <c r="M3966" t="n">
        <v>0</v>
      </c>
      <c r="N3966" t="n">
        <v>0</v>
      </c>
      <c r="T3966" t="s">
        <v>405</v>
      </c>
    </row>
    <row r="3967" spans="1:20">
      <c r="A3967" s="1" t="n">
        <v>42490</v>
      </c>
      <c r="B3967" t="s">
        <v>253</v>
      </c>
      <c r="C3967" t="n">
        <v>83</v>
      </c>
      <c r="D3967" t="n">
        <v>465</v>
      </c>
      <c r="E3967" t="s">
        <v>428</v>
      </c>
      <c r="F3967" t="n">
        <v>3201</v>
      </c>
      <c r="G3967" t="s">
        <v>250</v>
      </c>
      <c r="H3967" t="s">
        <v>251</v>
      </c>
      <c r="I3967" t="n">
        <v>5</v>
      </c>
      <c r="J3967" t="n">
        <v>260</v>
      </c>
      <c r="K3967" t="s">
        <v>272</v>
      </c>
      <c r="L3967" t="n">
        <v>45</v>
      </c>
      <c r="M3967" t="n">
        <v>0</v>
      </c>
      <c r="N3967" t="n">
        <v>0</v>
      </c>
      <c r="T3967" t="s">
        <v>405</v>
      </c>
    </row>
    <row r="3968" spans="1:20">
      <c r="A3968" s="1" t="n">
        <v>42490</v>
      </c>
      <c r="B3968" t="s">
        <v>253</v>
      </c>
      <c r="C3968" t="n">
        <v>62</v>
      </c>
      <c r="D3968" t="n">
        <v>215</v>
      </c>
      <c r="E3968" t="s">
        <v>408</v>
      </c>
      <c r="F3968" t="n">
        <v>3201</v>
      </c>
      <c r="G3968" t="s">
        <v>250</v>
      </c>
      <c r="H3968" t="s">
        <v>251</v>
      </c>
      <c r="I3968" t="n">
        <v>5</v>
      </c>
      <c r="J3968" t="n">
        <v>515</v>
      </c>
      <c r="K3968" t="s">
        <v>361</v>
      </c>
      <c r="L3968" t="n">
        <v>75</v>
      </c>
      <c r="M3968" t="n">
        <v>0</v>
      </c>
      <c r="N3968" t="n">
        <v>0</v>
      </c>
      <c r="T3968" t="s">
        <v>405</v>
      </c>
    </row>
    <row r="3969" spans="1:20">
      <c r="A3969" s="1" t="n">
        <v>42490</v>
      </c>
      <c r="B3969" t="s">
        <v>253</v>
      </c>
      <c r="C3969" t="n">
        <v>81</v>
      </c>
      <c r="D3969" t="n">
        <v>215</v>
      </c>
      <c r="E3969" t="s">
        <v>408</v>
      </c>
      <c r="F3969" t="n">
        <v>3201</v>
      </c>
      <c r="G3969" t="s">
        <v>250</v>
      </c>
      <c r="H3969" t="s">
        <v>251</v>
      </c>
      <c r="I3969" t="n">
        <v>5</v>
      </c>
      <c r="J3969" t="n">
        <v>515</v>
      </c>
      <c r="K3969" t="s">
        <v>361</v>
      </c>
      <c r="L3969" t="n">
        <v>40</v>
      </c>
      <c r="M3969" t="n">
        <v>0</v>
      </c>
      <c r="N3969" t="n">
        <v>0</v>
      </c>
      <c r="T3969" t="s">
        <v>405</v>
      </c>
    </row>
    <row r="3970" spans="1:20">
      <c r="A3970" s="1" t="n">
        <v>42490</v>
      </c>
      <c r="B3970" t="s">
        <v>253</v>
      </c>
      <c r="C3970" t="n">
        <v>23</v>
      </c>
      <c r="D3970" t="n">
        <v>25</v>
      </c>
      <c r="E3970" t="s">
        <v>143</v>
      </c>
      <c r="F3970" t="n">
        <v>3201</v>
      </c>
      <c r="G3970" t="s">
        <v>250</v>
      </c>
      <c r="H3970" t="s">
        <v>251</v>
      </c>
      <c r="I3970" t="n">
        <v>5</v>
      </c>
      <c r="J3970" t="n">
        <v>458</v>
      </c>
      <c r="K3970" t="s">
        <v>252</v>
      </c>
      <c r="L3970" t="n">
        <v>420</v>
      </c>
      <c r="M3970" t="n">
        <v>0.1</v>
      </c>
      <c r="N3970" t="n">
        <v>33.58</v>
      </c>
      <c r="T3970" t="s">
        <v>405</v>
      </c>
    </row>
    <row r="3971" spans="1:20">
      <c r="A3971" s="1" t="n">
        <v>42490</v>
      </c>
      <c r="B3971" t="s">
        <v>253</v>
      </c>
      <c r="C3971" t="n">
        <v>85</v>
      </c>
      <c r="D3971" t="n">
        <v>510</v>
      </c>
      <c r="E3971" t="s">
        <v>422</v>
      </c>
      <c r="F3971" t="n">
        <v>3201</v>
      </c>
      <c r="G3971" t="s">
        <v>250</v>
      </c>
      <c r="H3971" t="s">
        <v>251</v>
      </c>
      <c r="I3971" t="n">
        <v>5</v>
      </c>
      <c r="J3971" t="n">
        <v>260</v>
      </c>
      <c r="K3971" t="s">
        <v>272</v>
      </c>
      <c r="L3971" t="n">
        <v>29</v>
      </c>
      <c r="M3971" t="n">
        <v>1.52</v>
      </c>
      <c r="N3971" t="n">
        <v>0</v>
      </c>
      <c r="O3971" t="s">
        <v>440</v>
      </c>
      <c r="P3971" t="n">
        <v>121</v>
      </c>
      <c r="Q3971" t="s">
        <v>251</v>
      </c>
      <c r="R3971" t="s">
        <v>255</v>
      </c>
      <c r="S3971" t="s">
        <v>251</v>
      </c>
      <c r="T3971" t="n">
        <v>5</v>
      </c>
    </row>
    <row r="3972" spans="1:20">
      <c r="A3972" s="1" t="n">
        <v>42490</v>
      </c>
      <c r="B3972" t="s">
        <v>253</v>
      </c>
      <c r="C3972" t="n">
        <v>25</v>
      </c>
      <c r="D3972" t="n">
        <v>25</v>
      </c>
      <c r="E3972" t="s">
        <v>143</v>
      </c>
      <c r="F3972" t="n">
        <v>3201</v>
      </c>
      <c r="G3972" t="s">
        <v>250</v>
      </c>
      <c r="H3972" t="s">
        <v>251</v>
      </c>
      <c r="I3972" t="n">
        <v>5</v>
      </c>
      <c r="J3972" t="n">
        <v>458</v>
      </c>
      <c r="K3972" t="s">
        <v>252</v>
      </c>
      <c r="L3972" t="n">
        <v>481</v>
      </c>
      <c r="M3972" t="n">
        <v>0.1</v>
      </c>
      <c r="N3972" t="n">
        <v>33.58</v>
      </c>
      <c r="O3972" t="s">
        <v>440</v>
      </c>
      <c r="P3972" t="n">
        <v>121</v>
      </c>
      <c r="Q3972" t="s">
        <v>251</v>
      </c>
      <c r="R3972" t="s">
        <v>255</v>
      </c>
      <c r="S3972" t="s">
        <v>251</v>
      </c>
      <c r="T3972" t="n">
        <v>5</v>
      </c>
    </row>
    <row r="3973" spans="1:20">
      <c r="A3973" s="1" t="n">
        <v>42490</v>
      </c>
      <c r="B3973" t="s">
        <v>253</v>
      </c>
      <c r="C3973" t="n">
        <v>24</v>
      </c>
      <c r="D3973" t="n">
        <v>25</v>
      </c>
      <c r="E3973" t="s">
        <v>143</v>
      </c>
      <c r="F3973" t="n">
        <v>3201</v>
      </c>
      <c r="G3973" t="s">
        <v>250</v>
      </c>
      <c r="H3973" t="s">
        <v>251</v>
      </c>
      <c r="I3973" t="n">
        <v>5</v>
      </c>
      <c r="J3973" t="n">
        <v>458</v>
      </c>
      <c r="K3973" t="s">
        <v>252</v>
      </c>
      <c r="L3973" t="n">
        <v>120</v>
      </c>
      <c r="M3973" t="n">
        <v>0.1</v>
      </c>
      <c r="N3973" t="n">
        <v>33.58</v>
      </c>
      <c r="O3973" t="s">
        <v>440</v>
      </c>
      <c r="P3973" t="n">
        <v>121</v>
      </c>
      <c r="Q3973" t="s">
        <v>251</v>
      </c>
      <c r="R3973" t="s">
        <v>255</v>
      </c>
      <c r="S3973" t="s">
        <v>251</v>
      </c>
      <c r="T3973" t="n">
        <v>5</v>
      </c>
    </row>
    <row r="3974" spans="1:20">
      <c r="A3974" s="1" t="n">
        <v>42490</v>
      </c>
      <c r="B3974" t="s">
        <v>253</v>
      </c>
      <c r="C3974" t="n">
        <v>26</v>
      </c>
      <c r="D3974" t="n">
        <v>25</v>
      </c>
      <c r="E3974" t="s">
        <v>143</v>
      </c>
      <c r="F3974" t="n">
        <v>3201</v>
      </c>
      <c r="G3974" t="s">
        <v>250</v>
      </c>
      <c r="H3974" t="s">
        <v>251</v>
      </c>
      <c r="I3974" t="n">
        <v>5</v>
      </c>
      <c r="J3974" t="n">
        <v>945</v>
      </c>
      <c r="K3974" t="s">
        <v>304</v>
      </c>
      <c r="L3974" t="n">
        <v>239</v>
      </c>
      <c r="M3974" t="n">
        <v>0.07000000000000001</v>
      </c>
      <c r="N3974" t="n">
        <v>35.7</v>
      </c>
      <c r="O3974" t="s">
        <v>440</v>
      </c>
      <c r="P3974" t="n">
        <v>121</v>
      </c>
      <c r="Q3974" t="s">
        <v>251</v>
      </c>
      <c r="R3974" t="s">
        <v>255</v>
      </c>
      <c r="S3974" t="s">
        <v>251</v>
      </c>
      <c r="T3974" t="n">
        <v>5</v>
      </c>
    </row>
    <row r="3975" spans="1:20">
      <c r="A3975" s="1" t="n">
        <v>42490</v>
      </c>
      <c r="B3975" t="s">
        <v>443</v>
      </c>
      <c r="C3975" t="n">
        <v>3</v>
      </c>
      <c r="D3975" t="n">
        <v>251</v>
      </c>
      <c r="E3975" t="s">
        <v>409</v>
      </c>
      <c r="F3975" t="n">
        <v>3202</v>
      </c>
      <c r="G3975" t="s">
        <v>297</v>
      </c>
      <c r="H3975" t="s">
        <v>251</v>
      </c>
      <c r="I3975" t="n">
        <v>5</v>
      </c>
      <c r="J3975" t="n">
        <v>150</v>
      </c>
      <c r="K3975" t="s">
        <v>291</v>
      </c>
      <c r="L3975" t="n">
        <v>19</v>
      </c>
      <c r="M3975" t="n">
        <v>0</v>
      </c>
      <c r="N3975" t="n">
        <v>0</v>
      </c>
      <c r="T3975" t="s">
        <v>405</v>
      </c>
    </row>
    <row r="3976" spans="1:20">
      <c r="A3976" s="1" t="n">
        <v>42490</v>
      </c>
      <c r="B3976" t="s">
        <v>443</v>
      </c>
      <c r="C3976" t="n">
        <v>1</v>
      </c>
      <c r="D3976" t="n">
        <v>251</v>
      </c>
      <c r="E3976" t="s">
        <v>409</v>
      </c>
      <c r="F3976" t="n">
        <v>3204</v>
      </c>
      <c r="G3976" t="s">
        <v>367</v>
      </c>
      <c r="H3976" t="s">
        <v>251</v>
      </c>
      <c r="I3976" t="n">
        <v>5</v>
      </c>
      <c r="J3976" t="n">
        <v>150</v>
      </c>
      <c r="K3976" t="s">
        <v>291</v>
      </c>
      <c r="L3976" t="n">
        <v>20</v>
      </c>
      <c r="M3976" t="n">
        <v>0</v>
      </c>
      <c r="N3976" t="n">
        <v>0</v>
      </c>
      <c r="T3976" t="s">
        <v>405</v>
      </c>
    </row>
    <row r="3977" spans="1:20">
      <c r="A3977" s="1" t="n">
        <v>42490</v>
      </c>
      <c r="B3977" t="s">
        <v>443</v>
      </c>
      <c r="C3977" t="n">
        <v>2</v>
      </c>
      <c r="D3977" t="n">
        <v>251</v>
      </c>
      <c r="E3977" t="s">
        <v>409</v>
      </c>
      <c r="F3977" t="n">
        <v>3203</v>
      </c>
      <c r="G3977" t="s">
        <v>366</v>
      </c>
      <c r="H3977" t="s">
        <v>251</v>
      </c>
      <c r="I3977" t="n">
        <v>5</v>
      </c>
      <c r="J3977" t="n">
        <v>150</v>
      </c>
      <c r="K3977" t="s">
        <v>291</v>
      </c>
      <c r="L3977" t="n">
        <v>18</v>
      </c>
      <c r="M3977" t="n">
        <v>0</v>
      </c>
      <c r="N3977" t="n">
        <v>0</v>
      </c>
      <c r="T3977" t="s">
        <v>405</v>
      </c>
    </row>
    <row r="3978" spans="1:20">
      <c r="A3978" s="1" t="n">
        <v>42490</v>
      </c>
      <c r="B3978" t="s">
        <v>444</v>
      </c>
      <c r="C3978" t="n">
        <v>2</v>
      </c>
      <c r="D3978" t="n">
        <v>216</v>
      </c>
      <c r="E3978" t="s">
        <v>416</v>
      </c>
      <c r="F3978" t="n">
        <v>3201</v>
      </c>
      <c r="G3978" t="s">
        <v>250</v>
      </c>
      <c r="H3978" t="s">
        <v>251</v>
      </c>
      <c r="I3978" t="n">
        <v>5</v>
      </c>
      <c r="J3978" t="n">
        <v>515</v>
      </c>
      <c r="K3978" t="s">
        <v>361</v>
      </c>
      <c r="L3978" t="n">
        <v>127</v>
      </c>
      <c r="M3978" t="n">
        <v>0</v>
      </c>
      <c r="N3978" t="n">
        <v>0</v>
      </c>
      <c r="T3978" t="s">
        <v>405</v>
      </c>
    </row>
    <row r="3979" spans="1:20">
      <c r="A3979" s="1" t="n">
        <v>42490</v>
      </c>
      <c r="B3979" t="s">
        <v>444</v>
      </c>
      <c r="C3979" t="n">
        <v>1</v>
      </c>
      <c r="D3979" t="n">
        <v>25</v>
      </c>
      <c r="E3979" t="s">
        <v>143</v>
      </c>
      <c r="F3979" t="n">
        <v>3201</v>
      </c>
      <c r="G3979" t="s">
        <v>250</v>
      </c>
      <c r="H3979" t="s">
        <v>251</v>
      </c>
      <c r="I3979" t="n">
        <v>5</v>
      </c>
      <c r="J3979" t="n">
        <v>805</v>
      </c>
      <c r="K3979" t="s">
        <v>317</v>
      </c>
      <c r="L3979" t="n">
        <v>714</v>
      </c>
      <c r="M3979" t="n">
        <v>0.27</v>
      </c>
      <c r="N3979" t="n">
        <v>35.7</v>
      </c>
      <c r="O3979" t="s">
        <v>444</v>
      </c>
      <c r="P3979" t="n">
        <v>363</v>
      </c>
      <c r="Q3979" t="s">
        <v>411</v>
      </c>
      <c r="R3979" t="s">
        <v>255</v>
      </c>
      <c r="S3979" t="s">
        <v>251</v>
      </c>
      <c r="T3979" t="n">
        <v>5</v>
      </c>
    </row>
    <row r="3980" spans="1:20">
      <c r="A3980" s="1" t="n">
        <v>42490</v>
      </c>
      <c r="B3980" t="s">
        <v>444</v>
      </c>
      <c r="C3980" t="n">
        <v>3</v>
      </c>
      <c r="D3980" t="n">
        <v>25</v>
      </c>
      <c r="E3980" t="s">
        <v>143</v>
      </c>
      <c r="F3980" t="n">
        <v>3201</v>
      </c>
      <c r="G3980" t="s">
        <v>250</v>
      </c>
      <c r="H3980" t="s">
        <v>251</v>
      </c>
      <c r="I3980" t="n">
        <v>5</v>
      </c>
      <c r="J3980" t="n">
        <v>805</v>
      </c>
      <c r="K3980" t="s">
        <v>317</v>
      </c>
      <c r="L3980" t="n">
        <v>710</v>
      </c>
      <c r="M3980" t="n">
        <v>0.28</v>
      </c>
      <c r="N3980" t="n">
        <v>35.7</v>
      </c>
      <c r="O3980" t="s">
        <v>444</v>
      </c>
      <c r="P3980" t="n">
        <v>363</v>
      </c>
      <c r="Q3980" t="s">
        <v>411</v>
      </c>
      <c r="R3980" t="s">
        <v>255</v>
      </c>
      <c r="S3980" t="s">
        <v>251</v>
      </c>
      <c r="T3980" t="n">
        <v>5</v>
      </c>
    </row>
    <row r="3981" spans="1:20">
      <c r="A3981" s="1" t="n">
        <v>42490</v>
      </c>
      <c r="B3981" t="s">
        <v>445</v>
      </c>
      <c r="C3981" t="n">
        <v>1</v>
      </c>
      <c r="D3981" t="n">
        <v>216</v>
      </c>
      <c r="E3981" t="s">
        <v>416</v>
      </c>
      <c r="F3981" t="n">
        <v>3201</v>
      </c>
      <c r="G3981" t="s">
        <v>250</v>
      </c>
      <c r="H3981" t="s">
        <v>251</v>
      </c>
      <c r="I3981" t="n">
        <v>5</v>
      </c>
      <c r="J3981" t="n">
        <v>515</v>
      </c>
      <c r="K3981" t="s">
        <v>361</v>
      </c>
      <c r="L3981" t="n">
        <v>115</v>
      </c>
      <c r="M3981" t="n">
        <v>0</v>
      </c>
      <c r="N3981" t="n">
        <v>0</v>
      </c>
      <c r="O3981" t="s">
        <v>439</v>
      </c>
      <c r="P3981" t="n">
        <v>363</v>
      </c>
      <c r="Q3981" t="s">
        <v>411</v>
      </c>
      <c r="R3981" t="s">
        <v>255</v>
      </c>
      <c r="S3981" t="s">
        <v>251</v>
      </c>
      <c r="T3981" t="n">
        <v>5</v>
      </c>
    </row>
    <row r="3982" spans="1:20">
      <c r="A3982" s="1" t="n">
        <v>42490</v>
      </c>
      <c r="B3982" t="s">
        <v>445</v>
      </c>
      <c r="C3982" t="n">
        <v>2</v>
      </c>
      <c r="D3982" t="n">
        <v>215</v>
      </c>
      <c r="E3982" t="s">
        <v>408</v>
      </c>
      <c r="F3982" t="n">
        <v>3201</v>
      </c>
      <c r="G3982" t="s">
        <v>250</v>
      </c>
      <c r="H3982" t="s">
        <v>251</v>
      </c>
      <c r="I3982" t="n">
        <v>5</v>
      </c>
      <c r="J3982" t="n">
        <v>515</v>
      </c>
      <c r="K3982" t="s">
        <v>361</v>
      </c>
      <c r="L3982" t="n">
        <v>75</v>
      </c>
      <c r="M3982" t="n">
        <v>0</v>
      </c>
      <c r="N3982" t="n">
        <v>0</v>
      </c>
      <c r="O3982" t="s">
        <v>439</v>
      </c>
      <c r="P3982" t="n">
        <v>363</v>
      </c>
      <c r="Q3982" t="s">
        <v>411</v>
      </c>
      <c r="R3982" t="s">
        <v>255</v>
      </c>
      <c r="S3982" t="s">
        <v>251</v>
      </c>
      <c r="T3982" t="n">
        <v>5</v>
      </c>
    </row>
    <row r="3983" spans="1:20">
      <c r="A3983" s="1" t="n">
        <v>42521</v>
      </c>
      <c r="B3983" t="s">
        <v>253</v>
      </c>
      <c r="C3983" t="n">
        <v>91</v>
      </c>
      <c r="D3983" t="n">
        <v>510</v>
      </c>
      <c r="E3983" t="s">
        <v>422</v>
      </c>
      <c r="F3983" t="n">
        <v>3201</v>
      </c>
      <c r="G3983" t="s">
        <v>250</v>
      </c>
      <c r="H3983" t="s">
        <v>251</v>
      </c>
      <c r="I3983" t="n">
        <v>5</v>
      </c>
      <c r="J3983" t="n">
        <v>260</v>
      </c>
      <c r="K3983" t="s">
        <v>272</v>
      </c>
      <c r="L3983" t="n">
        <v>85</v>
      </c>
      <c r="M3983" t="n">
        <v>1.58</v>
      </c>
      <c r="N3983" t="n">
        <v>0</v>
      </c>
      <c r="T3983" t="s">
        <v>405</v>
      </c>
    </row>
    <row r="3984" spans="1:20">
      <c r="A3984" s="1" t="n">
        <v>42521</v>
      </c>
      <c r="B3984" t="s">
        <v>253</v>
      </c>
      <c r="C3984" t="n">
        <v>88</v>
      </c>
      <c r="D3984" t="n">
        <v>465</v>
      </c>
      <c r="E3984" t="s">
        <v>428</v>
      </c>
      <c r="F3984" t="n">
        <v>3201</v>
      </c>
      <c r="G3984" t="s">
        <v>250</v>
      </c>
      <c r="H3984" t="s">
        <v>251</v>
      </c>
      <c r="I3984" t="n">
        <v>5</v>
      </c>
      <c r="J3984" t="n">
        <v>260</v>
      </c>
      <c r="K3984" t="s">
        <v>272</v>
      </c>
      <c r="L3984" t="n">
        <v>85</v>
      </c>
      <c r="M3984" t="n">
        <v>0</v>
      </c>
      <c r="N3984" t="n">
        <v>0</v>
      </c>
      <c r="T3984" t="s">
        <v>405</v>
      </c>
    </row>
    <row r="3985" spans="1:20">
      <c r="A3985" s="1" t="n">
        <v>42521</v>
      </c>
      <c r="B3985" t="s">
        <v>253</v>
      </c>
      <c r="C3985" t="n">
        <v>90</v>
      </c>
      <c r="D3985" t="n">
        <v>215</v>
      </c>
      <c r="E3985" t="s">
        <v>408</v>
      </c>
      <c r="F3985" t="n">
        <v>3201</v>
      </c>
      <c r="G3985" t="s">
        <v>250</v>
      </c>
      <c r="H3985" t="s">
        <v>251</v>
      </c>
      <c r="I3985" t="n">
        <v>5</v>
      </c>
      <c r="J3985" t="n">
        <v>515</v>
      </c>
      <c r="K3985" t="s">
        <v>361</v>
      </c>
      <c r="L3985" t="n">
        <v>15</v>
      </c>
      <c r="M3985" t="n">
        <v>0</v>
      </c>
      <c r="N3985" t="n">
        <v>0</v>
      </c>
      <c r="T3985" t="s">
        <v>405</v>
      </c>
    </row>
    <row r="3986" spans="1:20">
      <c r="A3986" s="1" t="n">
        <v>42521</v>
      </c>
      <c r="B3986" t="s">
        <v>253</v>
      </c>
      <c r="C3986" t="n">
        <v>86</v>
      </c>
      <c r="D3986" t="n">
        <v>465</v>
      </c>
      <c r="E3986" t="s">
        <v>428</v>
      </c>
      <c r="F3986" t="n">
        <v>3201</v>
      </c>
      <c r="G3986" t="s">
        <v>250</v>
      </c>
      <c r="H3986" t="s">
        <v>251</v>
      </c>
      <c r="I3986" t="n">
        <v>5</v>
      </c>
      <c r="J3986" t="n">
        <v>260</v>
      </c>
      <c r="K3986" t="s">
        <v>272</v>
      </c>
      <c r="L3986" t="n">
        <v>20</v>
      </c>
      <c r="M3986" t="n">
        <v>0</v>
      </c>
      <c r="N3986" t="n">
        <v>0</v>
      </c>
      <c r="T3986" t="s">
        <v>405</v>
      </c>
    </row>
    <row r="3987" spans="1:20">
      <c r="A3987" s="1" t="n">
        <v>42521</v>
      </c>
      <c r="B3987" t="s">
        <v>253</v>
      </c>
      <c r="C3987" t="n">
        <v>89</v>
      </c>
      <c r="D3987" t="n">
        <v>465</v>
      </c>
      <c r="E3987" t="s">
        <v>428</v>
      </c>
      <c r="F3987" t="n">
        <v>3201</v>
      </c>
      <c r="G3987" t="s">
        <v>250</v>
      </c>
      <c r="H3987" t="s">
        <v>251</v>
      </c>
      <c r="I3987" t="n">
        <v>5</v>
      </c>
      <c r="J3987" t="n">
        <v>260</v>
      </c>
      <c r="K3987" t="s">
        <v>272</v>
      </c>
      <c r="L3987" t="n">
        <v>20</v>
      </c>
      <c r="M3987" t="n">
        <v>0</v>
      </c>
      <c r="N3987" t="n">
        <v>0</v>
      </c>
      <c r="T3987" t="s">
        <v>405</v>
      </c>
    </row>
    <row r="3988" spans="1:20">
      <c r="A3988" s="1" t="n">
        <v>42521</v>
      </c>
      <c r="B3988" t="s">
        <v>253</v>
      </c>
      <c r="C3988" t="n">
        <v>87</v>
      </c>
      <c r="D3988" t="n">
        <v>465</v>
      </c>
      <c r="E3988" t="s">
        <v>428</v>
      </c>
      <c r="F3988" t="n">
        <v>3201</v>
      </c>
      <c r="G3988" t="s">
        <v>250</v>
      </c>
      <c r="H3988" t="s">
        <v>251</v>
      </c>
      <c r="I3988" t="n">
        <v>5</v>
      </c>
      <c r="J3988" t="n">
        <v>260</v>
      </c>
      <c r="K3988" t="s">
        <v>272</v>
      </c>
      <c r="L3988" t="n">
        <v>29</v>
      </c>
      <c r="M3988" t="n">
        <v>0</v>
      </c>
      <c r="N3988" t="n">
        <v>0</v>
      </c>
      <c r="T3988" t="s">
        <v>405</v>
      </c>
    </row>
    <row r="3989" spans="1:20">
      <c r="A3989" s="1" t="n">
        <v>42521</v>
      </c>
      <c r="B3989" t="s">
        <v>253</v>
      </c>
      <c r="C3989" t="n">
        <v>28</v>
      </c>
      <c r="D3989" t="n">
        <v>25</v>
      </c>
      <c r="E3989" t="s">
        <v>143</v>
      </c>
      <c r="F3989" t="n">
        <v>3201</v>
      </c>
      <c r="G3989" t="s">
        <v>250</v>
      </c>
      <c r="H3989" t="s">
        <v>251</v>
      </c>
      <c r="I3989" t="n">
        <v>5</v>
      </c>
      <c r="J3989" t="n">
        <v>458</v>
      </c>
      <c r="K3989" t="s">
        <v>252</v>
      </c>
      <c r="L3989" t="n">
        <v>130</v>
      </c>
      <c r="M3989" t="n">
        <v>0.06</v>
      </c>
      <c r="N3989" t="n">
        <v>33.7</v>
      </c>
      <c r="O3989" t="s">
        <v>440</v>
      </c>
      <c r="P3989" t="n">
        <v>121</v>
      </c>
      <c r="Q3989" t="s">
        <v>251</v>
      </c>
      <c r="R3989" t="s">
        <v>255</v>
      </c>
      <c r="S3989" t="s">
        <v>251</v>
      </c>
      <c r="T3989" t="n">
        <v>5</v>
      </c>
    </row>
    <row r="3990" spans="1:20">
      <c r="A3990" s="1" t="n">
        <v>42521</v>
      </c>
      <c r="B3990" t="s">
        <v>253</v>
      </c>
      <c r="C3990" t="n">
        <v>30</v>
      </c>
      <c r="D3990" t="n">
        <v>25</v>
      </c>
      <c r="E3990" t="s">
        <v>143</v>
      </c>
      <c r="F3990" t="n">
        <v>3201</v>
      </c>
      <c r="G3990" t="s">
        <v>250</v>
      </c>
      <c r="H3990" t="s">
        <v>251</v>
      </c>
      <c r="I3990" t="n">
        <v>5</v>
      </c>
      <c r="J3990" t="n">
        <v>458</v>
      </c>
      <c r="K3990" t="s">
        <v>252</v>
      </c>
      <c r="L3990" t="n">
        <v>682</v>
      </c>
      <c r="M3990" t="n">
        <v>0.06</v>
      </c>
      <c r="N3990" t="n">
        <v>33.7</v>
      </c>
      <c r="O3990" t="s">
        <v>440</v>
      </c>
      <c r="P3990" t="n">
        <v>121</v>
      </c>
      <c r="Q3990" t="s">
        <v>251</v>
      </c>
      <c r="R3990" t="s">
        <v>255</v>
      </c>
      <c r="S3990" t="s">
        <v>251</v>
      </c>
      <c r="T3990" t="n">
        <v>5</v>
      </c>
    </row>
    <row r="3991" spans="1:20">
      <c r="A3991" s="1" t="n">
        <v>42521</v>
      </c>
      <c r="B3991" t="s">
        <v>253</v>
      </c>
      <c r="C3991" t="n">
        <v>29</v>
      </c>
      <c r="D3991" t="n">
        <v>25</v>
      </c>
      <c r="E3991" t="s">
        <v>143</v>
      </c>
      <c r="F3991" t="n">
        <v>3201</v>
      </c>
      <c r="G3991" t="s">
        <v>250</v>
      </c>
      <c r="H3991" t="s">
        <v>251</v>
      </c>
      <c r="I3991" t="n">
        <v>5</v>
      </c>
      <c r="J3991" t="n">
        <v>458</v>
      </c>
      <c r="K3991" t="s">
        <v>252</v>
      </c>
      <c r="L3991" t="n">
        <v>520</v>
      </c>
      <c r="M3991" t="n">
        <v>0.06</v>
      </c>
      <c r="N3991" t="n">
        <v>33.7</v>
      </c>
      <c r="O3991" t="s">
        <v>440</v>
      </c>
      <c r="P3991" t="n">
        <v>121</v>
      </c>
      <c r="Q3991" t="s">
        <v>251</v>
      </c>
      <c r="R3991" t="s">
        <v>255</v>
      </c>
      <c r="S3991" t="s">
        <v>251</v>
      </c>
      <c r="T3991" t="n">
        <v>5</v>
      </c>
    </row>
    <row r="3992" spans="1:20">
      <c r="A3992" s="1" t="n">
        <v>42521</v>
      </c>
      <c r="B3992" t="s">
        <v>443</v>
      </c>
      <c r="C3992" t="n">
        <v>2</v>
      </c>
      <c r="D3992" t="n">
        <v>251</v>
      </c>
      <c r="E3992" t="s">
        <v>409</v>
      </c>
      <c r="F3992" t="n">
        <v>3203</v>
      </c>
      <c r="G3992" t="s">
        <v>366</v>
      </c>
      <c r="H3992" t="s">
        <v>251</v>
      </c>
      <c r="I3992" t="n">
        <v>5</v>
      </c>
      <c r="J3992" t="n">
        <v>150</v>
      </c>
      <c r="K3992" t="s">
        <v>291</v>
      </c>
      <c r="L3992" t="n">
        <v>18</v>
      </c>
      <c r="M3992" t="n">
        <v>0</v>
      </c>
      <c r="N3992" t="n">
        <v>0</v>
      </c>
      <c r="T3992" t="s">
        <v>405</v>
      </c>
    </row>
    <row r="3993" spans="1:20">
      <c r="A3993" s="1" t="n">
        <v>42521</v>
      </c>
      <c r="B3993" t="s">
        <v>443</v>
      </c>
      <c r="C3993" t="n">
        <v>3</v>
      </c>
      <c r="D3993" t="n">
        <v>251</v>
      </c>
      <c r="E3993" t="s">
        <v>409</v>
      </c>
      <c r="F3993" t="n">
        <v>3202</v>
      </c>
      <c r="G3993" t="s">
        <v>297</v>
      </c>
      <c r="H3993" t="s">
        <v>251</v>
      </c>
      <c r="I3993" t="n">
        <v>5</v>
      </c>
      <c r="J3993" t="n">
        <v>150</v>
      </c>
      <c r="K3993" t="s">
        <v>291</v>
      </c>
      <c r="L3993" t="n">
        <v>18</v>
      </c>
      <c r="M3993" t="n">
        <v>0</v>
      </c>
      <c r="N3993" t="n">
        <v>0</v>
      </c>
      <c r="T3993" t="s">
        <v>405</v>
      </c>
    </row>
    <row r="3994" spans="1:20">
      <c r="A3994" s="1" t="n">
        <v>42521</v>
      </c>
      <c r="B3994" t="s">
        <v>443</v>
      </c>
      <c r="C3994" t="n">
        <v>1</v>
      </c>
      <c r="D3994" t="n">
        <v>251</v>
      </c>
      <c r="E3994" t="s">
        <v>409</v>
      </c>
      <c r="F3994" t="n">
        <v>3204</v>
      </c>
      <c r="G3994" t="s">
        <v>367</v>
      </c>
      <c r="H3994" t="s">
        <v>251</v>
      </c>
      <c r="I3994" t="n">
        <v>5</v>
      </c>
      <c r="J3994" t="n">
        <v>150</v>
      </c>
      <c r="K3994" t="s">
        <v>291</v>
      </c>
      <c r="L3994" t="n">
        <v>12</v>
      </c>
      <c r="M3994" t="n">
        <v>0</v>
      </c>
      <c r="N3994" t="n">
        <v>0</v>
      </c>
      <c r="T3994" t="s">
        <v>405</v>
      </c>
    </row>
    <row r="3995" spans="1:20">
      <c r="A3995" s="1" t="n">
        <v>42521</v>
      </c>
      <c r="B3995" t="s">
        <v>443</v>
      </c>
      <c r="C3995" t="n">
        <v>4</v>
      </c>
      <c r="D3995" t="n">
        <v>251</v>
      </c>
      <c r="E3995" t="s">
        <v>409</v>
      </c>
      <c r="F3995" t="n">
        <v>3201</v>
      </c>
      <c r="G3995" t="s">
        <v>250</v>
      </c>
      <c r="H3995" t="s">
        <v>251</v>
      </c>
      <c r="I3995" t="n">
        <v>5</v>
      </c>
      <c r="J3995" t="n">
        <v>150</v>
      </c>
      <c r="K3995" t="s">
        <v>291</v>
      </c>
      <c r="L3995" t="n">
        <v>9</v>
      </c>
      <c r="M3995" t="n">
        <v>0</v>
      </c>
      <c r="N3995" t="n">
        <v>0</v>
      </c>
      <c r="T3995" t="s">
        <v>405</v>
      </c>
    </row>
    <row r="3996" spans="1:20">
      <c r="A3996" s="1" t="n">
        <v>42521</v>
      </c>
      <c r="B3996" t="s">
        <v>443</v>
      </c>
      <c r="C3996" t="n">
        <v>5</v>
      </c>
      <c r="D3996" t="n">
        <v>251</v>
      </c>
      <c r="E3996" t="s">
        <v>409</v>
      </c>
      <c r="F3996" t="n">
        <v>3201</v>
      </c>
      <c r="G3996" t="s">
        <v>250</v>
      </c>
      <c r="H3996" t="s">
        <v>251</v>
      </c>
      <c r="I3996" t="n">
        <v>5</v>
      </c>
      <c r="J3996" t="n">
        <v>887</v>
      </c>
      <c r="K3996" t="s">
        <v>448</v>
      </c>
      <c r="L3996" t="n">
        <v>19</v>
      </c>
      <c r="M3996" t="n">
        <v>0</v>
      </c>
      <c r="N3996" t="n">
        <v>0</v>
      </c>
      <c r="T3996" t="s">
        <v>405</v>
      </c>
    </row>
    <row r="3997" spans="1:20">
      <c r="A3997" s="1" t="n">
        <v>42521</v>
      </c>
      <c r="B3997" t="s">
        <v>447</v>
      </c>
      <c r="C3997" t="n">
        <v>1</v>
      </c>
      <c r="D3997" t="n">
        <v>931</v>
      </c>
      <c r="E3997" t="s">
        <v>407</v>
      </c>
      <c r="F3997" t="n">
        <v>3201</v>
      </c>
      <c r="G3997" t="s">
        <v>250</v>
      </c>
      <c r="H3997" t="s">
        <v>251</v>
      </c>
      <c r="I3997" t="n">
        <v>5</v>
      </c>
      <c r="J3997" t="n">
        <v>830</v>
      </c>
      <c r="K3997" t="s">
        <v>442</v>
      </c>
      <c r="L3997" t="n">
        <v>85</v>
      </c>
      <c r="M3997" t="n">
        <v>0</v>
      </c>
      <c r="N3997" t="n">
        <v>0</v>
      </c>
      <c r="T3997" t="s">
        <v>405</v>
      </c>
    </row>
    <row r="3998" spans="1:20">
      <c r="A3998" s="1" t="n">
        <v>42521</v>
      </c>
      <c r="B3998" t="s">
        <v>444</v>
      </c>
      <c r="C3998" t="n">
        <v>4</v>
      </c>
      <c r="D3998" t="n">
        <v>25</v>
      </c>
      <c r="E3998" t="s">
        <v>143</v>
      </c>
      <c r="F3998" t="n">
        <v>3201</v>
      </c>
      <c r="G3998" t="s">
        <v>250</v>
      </c>
      <c r="H3998" t="s">
        <v>251</v>
      </c>
      <c r="I3998" t="n">
        <v>5</v>
      </c>
      <c r="J3998" t="n">
        <v>910</v>
      </c>
      <c r="K3998" t="s">
        <v>340</v>
      </c>
      <c r="L3998" t="n">
        <v>464</v>
      </c>
      <c r="M3998" t="n">
        <v>0.78</v>
      </c>
      <c r="N3998" t="n">
        <v>39.9</v>
      </c>
      <c r="O3998" t="s">
        <v>444</v>
      </c>
      <c r="P3998" t="n">
        <v>363</v>
      </c>
      <c r="Q3998" t="s">
        <v>411</v>
      </c>
      <c r="R3998" t="s">
        <v>255</v>
      </c>
      <c r="S3998" t="s">
        <v>251</v>
      </c>
      <c r="T3998" t="n">
        <v>5</v>
      </c>
    </row>
    <row r="3999" spans="1:20">
      <c r="A3999" s="1" t="n">
        <v>42521</v>
      </c>
      <c r="B3999" t="s">
        <v>444</v>
      </c>
      <c r="C3999" t="n">
        <v>2</v>
      </c>
      <c r="D3999" t="n">
        <v>25</v>
      </c>
      <c r="E3999" t="s">
        <v>143</v>
      </c>
      <c r="F3999" t="n">
        <v>3201</v>
      </c>
      <c r="G3999" t="s">
        <v>250</v>
      </c>
      <c r="H3999" t="s">
        <v>251</v>
      </c>
      <c r="I3999" t="n">
        <v>5</v>
      </c>
      <c r="J3999" t="n">
        <v>580</v>
      </c>
      <c r="K3999" t="s">
        <v>270</v>
      </c>
      <c r="L3999" t="n">
        <v>536</v>
      </c>
      <c r="M3999" t="n">
        <v>0.06</v>
      </c>
      <c r="N3999" t="n">
        <v>38.6</v>
      </c>
      <c r="O3999" t="s">
        <v>444</v>
      </c>
      <c r="P3999" t="n">
        <v>363</v>
      </c>
      <c r="Q3999" t="s">
        <v>411</v>
      </c>
      <c r="R3999" t="s">
        <v>255</v>
      </c>
      <c r="S3999" t="s">
        <v>251</v>
      </c>
      <c r="T3999" t="n">
        <v>5</v>
      </c>
    </row>
    <row r="4000" spans="1:20">
      <c r="A4000" s="1" t="n">
        <v>42521</v>
      </c>
      <c r="B4000" t="s">
        <v>444</v>
      </c>
      <c r="C4000" t="n">
        <v>6</v>
      </c>
      <c r="D4000" t="n">
        <v>25</v>
      </c>
      <c r="E4000" t="s">
        <v>143</v>
      </c>
      <c r="F4000" t="n">
        <v>3201</v>
      </c>
      <c r="G4000" t="s">
        <v>250</v>
      </c>
      <c r="H4000" t="s">
        <v>251</v>
      </c>
      <c r="I4000" t="n">
        <v>5</v>
      </c>
      <c r="J4000" t="n">
        <v>580</v>
      </c>
      <c r="K4000" t="s">
        <v>270</v>
      </c>
      <c r="L4000" t="n">
        <v>98</v>
      </c>
      <c r="M4000" t="n">
        <v>0.78</v>
      </c>
      <c r="N4000" t="n">
        <v>37</v>
      </c>
      <c r="O4000" t="s">
        <v>444</v>
      </c>
      <c r="P4000" t="n">
        <v>363</v>
      </c>
      <c r="Q4000" t="s">
        <v>411</v>
      </c>
      <c r="R4000" t="s">
        <v>255</v>
      </c>
      <c r="S4000" t="s">
        <v>251</v>
      </c>
      <c r="T4000" t="n">
        <v>5</v>
      </c>
    </row>
    <row r="4001" spans="1:20">
      <c r="A4001" s="1" t="n">
        <v>42521</v>
      </c>
      <c r="B4001" t="s">
        <v>444</v>
      </c>
      <c r="C4001" t="n">
        <v>1</v>
      </c>
      <c r="D4001" t="n">
        <v>25</v>
      </c>
      <c r="E4001" t="s">
        <v>143</v>
      </c>
      <c r="F4001" t="n">
        <v>3201</v>
      </c>
      <c r="G4001" t="s">
        <v>250</v>
      </c>
      <c r="H4001" t="s">
        <v>251</v>
      </c>
      <c r="I4001" t="n">
        <v>5</v>
      </c>
      <c r="J4001" t="n">
        <v>550</v>
      </c>
      <c r="K4001" t="s">
        <v>369</v>
      </c>
      <c r="L4001" t="n">
        <v>389</v>
      </c>
      <c r="M4001" t="n">
        <v>0.16</v>
      </c>
      <c r="N4001" t="n">
        <v>37.4</v>
      </c>
      <c r="O4001" t="s">
        <v>444</v>
      </c>
      <c r="P4001" t="n">
        <v>363</v>
      </c>
      <c r="Q4001" t="s">
        <v>411</v>
      </c>
      <c r="R4001" t="s">
        <v>255</v>
      </c>
      <c r="S4001" t="s">
        <v>251</v>
      </c>
      <c r="T4001" t="n">
        <v>5</v>
      </c>
    </row>
    <row r="4002" spans="1:20">
      <c r="A4002" s="1" t="n">
        <v>42521</v>
      </c>
      <c r="B4002" t="s">
        <v>444</v>
      </c>
      <c r="C4002" t="n">
        <v>5</v>
      </c>
      <c r="D4002" t="n">
        <v>25</v>
      </c>
      <c r="E4002" t="s">
        <v>143</v>
      </c>
      <c r="F4002" t="n">
        <v>3201</v>
      </c>
      <c r="G4002" t="s">
        <v>250</v>
      </c>
      <c r="H4002" t="s">
        <v>251</v>
      </c>
      <c r="I4002" t="n">
        <v>5</v>
      </c>
      <c r="J4002" t="n">
        <v>550</v>
      </c>
      <c r="K4002" t="s">
        <v>369</v>
      </c>
      <c r="L4002" t="n">
        <v>901</v>
      </c>
      <c r="M4002" t="n">
        <v>0.15</v>
      </c>
      <c r="N4002" t="n">
        <v>36.8</v>
      </c>
      <c r="O4002" t="s">
        <v>444</v>
      </c>
      <c r="P4002" t="n">
        <v>363</v>
      </c>
      <c r="Q4002" t="s">
        <v>411</v>
      </c>
      <c r="R4002" t="s">
        <v>255</v>
      </c>
      <c r="S4002" t="s">
        <v>251</v>
      </c>
      <c r="T4002" t="n">
        <v>5</v>
      </c>
    </row>
    <row r="4003" spans="1:20">
      <c r="A4003" s="1" t="n">
        <v>42521</v>
      </c>
      <c r="B4003" t="s">
        <v>444</v>
      </c>
      <c r="C4003" t="n">
        <v>3</v>
      </c>
      <c r="D4003" t="n">
        <v>25</v>
      </c>
      <c r="E4003" t="s">
        <v>143</v>
      </c>
      <c r="F4003" t="n">
        <v>3201</v>
      </c>
      <c r="G4003" t="s">
        <v>250</v>
      </c>
      <c r="H4003" t="s">
        <v>251</v>
      </c>
      <c r="I4003" t="n">
        <v>5</v>
      </c>
      <c r="J4003" t="n">
        <v>550</v>
      </c>
      <c r="K4003" t="s">
        <v>369</v>
      </c>
      <c r="L4003" t="n">
        <v>525</v>
      </c>
      <c r="M4003" t="n">
        <v>0.15</v>
      </c>
      <c r="N4003" t="n">
        <v>37.3</v>
      </c>
      <c r="O4003" t="s">
        <v>444</v>
      </c>
      <c r="P4003" t="n">
        <v>363</v>
      </c>
      <c r="Q4003" t="s">
        <v>411</v>
      </c>
      <c r="R4003" t="s">
        <v>255</v>
      </c>
      <c r="S4003" t="s">
        <v>251</v>
      </c>
      <c r="T4003" t="n">
        <v>5</v>
      </c>
    </row>
    <row r="4004" spans="1:20">
      <c r="A4004" s="1" t="n">
        <v>42521</v>
      </c>
      <c r="B4004" t="s">
        <v>445</v>
      </c>
      <c r="C4004" t="n">
        <v>1</v>
      </c>
      <c r="D4004" t="n">
        <v>216</v>
      </c>
      <c r="E4004" t="s">
        <v>416</v>
      </c>
      <c r="F4004" t="n">
        <v>3201</v>
      </c>
      <c r="G4004" t="s">
        <v>250</v>
      </c>
      <c r="H4004" t="s">
        <v>251</v>
      </c>
      <c r="I4004" t="n">
        <v>5</v>
      </c>
      <c r="J4004" t="n">
        <v>515</v>
      </c>
      <c r="K4004" t="s">
        <v>361</v>
      </c>
      <c r="L4004" t="n">
        <v>190</v>
      </c>
      <c r="M4004" t="n">
        <v>0</v>
      </c>
      <c r="N4004" t="n">
        <v>0</v>
      </c>
      <c r="O4004" t="s">
        <v>439</v>
      </c>
      <c r="P4004" t="n">
        <v>363</v>
      </c>
      <c r="Q4004" t="s">
        <v>411</v>
      </c>
      <c r="R4004" t="s">
        <v>255</v>
      </c>
      <c r="S4004" t="s">
        <v>251</v>
      </c>
      <c r="T4004" t="n">
        <v>5</v>
      </c>
    </row>
    <row r="4005" spans="1:20">
      <c r="A4005" s="1" t="n">
        <v>42521</v>
      </c>
      <c r="B4005" t="s">
        <v>445</v>
      </c>
      <c r="C4005" t="n">
        <v>2</v>
      </c>
      <c r="D4005" t="n">
        <v>215</v>
      </c>
      <c r="E4005" t="s">
        <v>408</v>
      </c>
      <c r="F4005" t="n">
        <v>3201</v>
      </c>
      <c r="G4005" t="s">
        <v>250</v>
      </c>
      <c r="H4005" t="s">
        <v>251</v>
      </c>
      <c r="I4005" t="n">
        <v>5</v>
      </c>
      <c r="J4005" t="n">
        <v>515</v>
      </c>
      <c r="K4005" t="s">
        <v>361</v>
      </c>
      <c r="L4005" t="n">
        <v>125</v>
      </c>
      <c r="M4005" t="n">
        <v>0</v>
      </c>
      <c r="N4005" t="n">
        <v>0</v>
      </c>
      <c r="O4005" t="s">
        <v>439</v>
      </c>
      <c r="P4005" t="n">
        <v>363</v>
      </c>
      <c r="Q4005" t="s">
        <v>411</v>
      </c>
      <c r="R4005" t="s">
        <v>255</v>
      </c>
      <c r="S4005" t="s">
        <v>251</v>
      </c>
      <c r="T4005" t="n">
        <v>5</v>
      </c>
    </row>
    <row r="4006" spans="1:20">
      <c r="A4006" s="1" t="n">
        <v>42521</v>
      </c>
      <c r="B4006" t="s">
        <v>446</v>
      </c>
      <c r="C4006" t="n">
        <v>3</v>
      </c>
      <c r="D4006" t="n">
        <v>215</v>
      </c>
      <c r="E4006" t="s">
        <v>408</v>
      </c>
      <c r="F4006" t="n">
        <v>3201</v>
      </c>
      <c r="G4006" t="s">
        <v>250</v>
      </c>
      <c r="H4006" t="s">
        <v>251</v>
      </c>
      <c r="I4006" t="n">
        <v>5</v>
      </c>
      <c r="J4006" t="n">
        <v>515</v>
      </c>
      <c r="K4006" t="s">
        <v>361</v>
      </c>
      <c r="L4006" t="n">
        <v>160</v>
      </c>
      <c r="M4006" t="n">
        <v>0</v>
      </c>
      <c r="N4006" t="n">
        <v>0</v>
      </c>
      <c r="T4006" t="s">
        <v>405</v>
      </c>
    </row>
    <row r="4007" spans="1:20">
      <c r="A4007" s="1" t="n">
        <v>42551</v>
      </c>
      <c r="B4007" t="s">
        <v>253</v>
      </c>
      <c r="C4007" t="n">
        <v>58</v>
      </c>
      <c r="D4007" t="n">
        <v>465</v>
      </c>
      <c r="E4007" t="s">
        <v>428</v>
      </c>
      <c r="F4007" t="n">
        <v>3201</v>
      </c>
      <c r="G4007" t="s">
        <v>250</v>
      </c>
      <c r="H4007" t="s">
        <v>251</v>
      </c>
      <c r="I4007" t="n">
        <v>5</v>
      </c>
      <c r="J4007" t="n">
        <v>260</v>
      </c>
      <c r="K4007" t="s">
        <v>272</v>
      </c>
      <c r="L4007" t="n">
        <v>21</v>
      </c>
      <c r="M4007" t="n">
        <v>0</v>
      </c>
      <c r="N4007" t="n">
        <v>0</v>
      </c>
      <c r="O4007" t="s">
        <v>444</v>
      </c>
      <c r="P4007" t="n">
        <v>363</v>
      </c>
      <c r="Q4007" t="s">
        <v>411</v>
      </c>
      <c r="R4007" t="s">
        <v>255</v>
      </c>
      <c r="S4007" t="s">
        <v>251</v>
      </c>
      <c r="T4007" t="n">
        <v>5</v>
      </c>
    </row>
    <row r="4008" spans="1:20">
      <c r="A4008" s="1" t="n">
        <v>42551</v>
      </c>
      <c r="B4008" t="s">
        <v>253</v>
      </c>
      <c r="C4008" t="n">
        <v>43</v>
      </c>
      <c r="D4008" t="n">
        <v>25</v>
      </c>
      <c r="E4008" t="s">
        <v>143</v>
      </c>
      <c r="F4008" t="n">
        <v>3201</v>
      </c>
      <c r="G4008" t="s">
        <v>250</v>
      </c>
      <c r="H4008" t="s">
        <v>251</v>
      </c>
      <c r="I4008" t="n">
        <v>5</v>
      </c>
      <c r="J4008" t="n">
        <v>458</v>
      </c>
      <c r="K4008" t="s">
        <v>252</v>
      </c>
      <c r="L4008" t="n">
        <v>229</v>
      </c>
      <c r="M4008" t="n">
        <v>0.1</v>
      </c>
      <c r="N4008" t="n">
        <v>33.6</v>
      </c>
    </row>
    <row r="4009" spans="1:20">
      <c r="A4009" s="1" t="n">
        <v>42551</v>
      </c>
      <c r="B4009" t="s">
        <v>253</v>
      </c>
      <c r="C4009" t="n">
        <v>42</v>
      </c>
      <c r="D4009" t="n">
        <v>25</v>
      </c>
      <c r="E4009" t="s">
        <v>143</v>
      </c>
      <c r="F4009" t="n">
        <v>3201</v>
      </c>
      <c r="G4009" t="s">
        <v>250</v>
      </c>
      <c r="H4009" t="s">
        <v>251</v>
      </c>
      <c r="I4009" t="n">
        <v>5</v>
      </c>
      <c r="J4009" t="n">
        <v>458</v>
      </c>
      <c r="K4009" t="s">
        <v>252</v>
      </c>
      <c r="L4009" t="n">
        <v>425</v>
      </c>
      <c r="M4009" t="n">
        <v>0.1</v>
      </c>
      <c r="N4009" t="n">
        <v>33.6</v>
      </c>
    </row>
    <row r="4010" spans="1:20">
      <c r="A4010" s="1" t="n">
        <v>42551</v>
      </c>
      <c r="B4010" t="s">
        <v>253</v>
      </c>
      <c r="C4010" t="n">
        <v>20</v>
      </c>
      <c r="D4010" t="n">
        <v>25</v>
      </c>
      <c r="E4010" t="s">
        <v>143</v>
      </c>
      <c r="F4010" t="n">
        <v>3201</v>
      </c>
      <c r="G4010" t="s">
        <v>250</v>
      </c>
      <c r="H4010" t="s">
        <v>251</v>
      </c>
      <c r="I4010" t="n">
        <v>5</v>
      </c>
      <c r="J4010" t="n">
        <v>458</v>
      </c>
      <c r="K4010" t="s">
        <v>252</v>
      </c>
      <c r="L4010" t="n">
        <v>359</v>
      </c>
      <c r="M4010" t="n">
        <v>0.1</v>
      </c>
      <c r="N4010" t="n">
        <v>33.8</v>
      </c>
      <c r="O4010" t="s">
        <v>449</v>
      </c>
      <c r="P4010" t="n">
        <v>121</v>
      </c>
      <c r="Q4010" t="s">
        <v>251</v>
      </c>
      <c r="R4010" t="s">
        <v>255</v>
      </c>
      <c r="S4010" t="s">
        <v>251</v>
      </c>
      <c r="T4010" t="n">
        <v>5</v>
      </c>
    </row>
    <row r="4011" spans="1:20">
      <c r="A4011" s="1" t="n">
        <v>42551</v>
      </c>
      <c r="B4011" t="s">
        <v>253</v>
      </c>
      <c r="C4011" t="n">
        <v>19</v>
      </c>
      <c r="D4011" t="n">
        <v>25</v>
      </c>
      <c r="E4011" t="s">
        <v>143</v>
      </c>
      <c r="F4011" t="n">
        <v>3201</v>
      </c>
      <c r="G4011" t="s">
        <v>250</v>
      </c>
      <c r="H4011" t="s">
        <v>251</v>
      </c>
      <c r="I4011" t="n">
        <v>5</v>
      </c>
      <c r="J4011" t="n">
        <v>945</v>
      </c>
      <c r="K4011" t="s">
        <v>304</v>
      </c>
      <c r="L4011" t="n">
        <v>292</v>
      </c>
      <c r="M4011" t="n">
        <v>0.04</v>
      </c>
      <c r="N4011" t="n">
        <v>34.2</v>
      </c>
      <c r="O4011" t="s">
        <v>449</v>
      </c>
      <c r="P4011" t="n">
        <v>121</v>
      </c>
      <c r="Q4011" t="s">
        <v>251</v>
      </c>
      <c r="R4011" t="s">
        <v>255</v>
      </c>
      <c r="S4011" t="s">
        <v>251</v>
      </c>
      <c r="T4011" t="n">
        <v>5</v>
      </c>
    </row>
    <row r="4012" spans="1:20">
      <c r="A4012" s="1" t="n">
        <v>42551</v>
      </c>
      <c r="B4012" t="s">
        <v>443</v>
      </c>
      <c r="C4012" t="n">
        <v>3</v>
      </c>
      <c r="D4012" t="n">
        <v>251</v>
      </c>
      <c r="E4012" t="s">
        <v>409</v>
      </c>
      <c r="F4012" t="n">
        <v>3202</v>
      </c>
      <c r="G4012" t="s">
        <v>297</v>
      </c>
      <c r="H4012" t="s">
        <v>251</v>
      </c>
      <c r="I4012" t="n">
        <v>5</v>
      </c>
      <c r="J4012" t="n">
        <v>887</v>
      </c>
      <c r="K4012" t="s">
        <v>448</v>
      </c>
      <c r="L4012" t="n">
        <v>16</v>
      </c>
      <c r="M4012" t="n">
        <v>0</v>
      </c>
      <c r="N4012" t="n">
        <v>0</v>
      </c>
      <c r="O4012" t="s">
        <v>449</v>
      </c>
      <c r="P4012" t="n">
        <v>121</v>
      </c>
      <c r="Q4012" t="s">
        <v>251</v>
      </c>
      <c r="R4012" t="s">
        <v>255</v>
      </c>
      <c r="S4012" t="s">
        <v>251</v>
      </c>
      <c r="T4012" t="n">
        <v>5</v>
      </c>
    </row>
    <row r="4013" spans="1:20">
      <c r="A4013" s="1" t="n">
        <v>42551</v>
      </c>
      <c r="B4013" t="s">
        <v>443</v>
      </c>
      <c r="C4013" t="n">
        <v>1</v>
      </c>
      <c r="D4013" t="n">
        <v>251</v>
      </c>
      <c r="E4013" t="s">
        <v>409</v>
      </c>
      <c r="F4013" t="n">
        <v>3204</v>
      </c>
      <c r="G4013" t="s">
        <v>367</v>
      </c>
      <c r="H4013" t="s">
        <v>251</v>
      </c>
      <c r="I4013" t="n">
        <v>5</v>
      </c>
      <c r="J4013" t="n">
        <v>887</v>
      </c>
      <c r="K4013" t="s">
        <v>448</v>
      </c>
      <c r="L4013" t="n">
        <v>10</v>
      </c>
      <c r="M4013" t="n">
        <v>0</v>
      </c>
      <c r="N4013" t="n">
        <v>0</v>
      </c>
    </row>
    <row r="4014" spans="1:20">
      <c r="A4014" s="1" t="n">
        <v>42551</v>
      </c>
      <c r="B4014" t="s">
        <v>443</v>
      </c>
      <c r="C4014" t="n">
        <v>4</v>
      </c>
      <c r="D4014" t="n">
        <v>251</v>
      </c>
      <c r="E4014" t="s">
        <v>409</v>
      </c>
      <c r="F4014" t="n">
        <v>3201</v>
      </c>
      <c r="G4014" t="s">
        <v>250</v>
      </c>
      <c r="H4014" t="s">
        <v>251</v>
      </c>
      <c r="I4014" t="n">
        <v>5</v>
      </c>
      <c r="J4014" t="n">
        <v>887</v>
      </c>
      <c r="K4014" t="s">
        <v>448</v>
      </c>
      <c r="L4014" t="n">
        <v>19</v>
      </c>
      <c r="M4014" t="n">
        <v>0</v>
      </c>
      <c r="N4014" t="n">
        <v>0</v>
      </c>
    </row>
    <row r="4015" spans="1:20">
      <c r="A4015" s="1" t="n">
        <v>42551</v>
      </c>
      <c r="B4015" t="s">
        <v>443</v>
      </c>
      <c r="C4015" t="n">
        <v>2</v>
      </c>
      <c r="D4015" t="n">
        <v>251</v>
      </c>
      <c r="E4015" t="s">
        <v>409</v>
      </c>
      <c r="F4015" t="n">
        <v>3203</v>
      </c>
      <c r="G4015" t="s">
        <v>366</v>
      </c>
      <c r="H4015" t="s">
        <v>251</v>
      </c>
      <c r="I4015" t="n">
        <v>5</v>
      </c>
      <c r="J4015" t="n">
        <v>887</v>
      </c>
      <c r="K4015" t="s">
        <v>448</v>
      </c>
      <c r="L4015" t="n">
        <v>14</v>
      </c>
      <c r="M4015" t="n">
        <v>0</v>
      </c>
      <c r="N4015" t="n">
        <v>0</v>
      </c>
    </row>
    <row r="4016" spans="1:20">
      <c r="A4016" s="1" t="n">
        <v>42551</v>
      </c>
      <c r="B4016" t="s">
        <v>444</v>
      </c>
      <c r="C4016" t="n">
        <v>1</v>
      </c>
      <c r="D4016" t="n">
        <v>216</v>
      </c>
      <c r="E4016" t="s">
        <v>416</v>
      </c>
      <c r="F4016" t="n">
        <v>3201</v>
      </c>
      <c r="G4016" t="s">
        <v>250</v>
      </c>
      <c r="H4016" t="s">
        <v>251</v>
      </c>
      <c r="I4016" t="n">
        <v>5</v>
      </c>
      <c r="J4016" t="n">
        <v>515</v>
      </c>
      <c r="K4016" t="s">
        <v>361</v>
      </c>
      <c r="L4016" t="n">
        <v>99</v>
      </c>
      <c r="M4016" t="n">
        <v>0</v>
      </c>
      <c r="N4016" t="n">
        <v>0</v>
      </c>
    </row>
    <row r="4017" spans="1:20">
      <c r="A4017" s="1" t="n">
        <v>42551</v>
      </c>
      <c r="B4017" t="s">
        <v>444</v>
      </c>
      <c r="C4017" t="n">
        <v>3</v>
      </c>
      <c r="D4017" t="n">
        <v>25</v>
      </c>
      <c r="E4017" t="s">
        <v>143</v>
      </c>
      <c r="F4017" t="n">
        <v>3201</v>
      </c>
      <c r="G4017" t="s">
        <v>250</v>
      </c>
      <c r="H4017" t="s">
        <v>251</v>
      </c>
      <c r="I4017" t="n">
        <v>5</v>
      </c>
      <c r="J4017" t="n">
        <v>910</v>
      </c>
      <c r="K4017" t="s">
        <v>340</v>
      </c>
      <c r="L4017" t="n">
        <v>997</v>
      </c>
      <c r="M4017" t="n">
        <v>0.74</v>
      </c>
      <c r="N4017" t="n">
        <v>40.3</v>
      </c>
      <c r="O4017" t="s">
        <v>444</v>
      </c>
      <c r="P4017" t="n">
        <v>363</v>
      </c>
      <c r="Q4017" t="s">
        <v>411</v>
      </c>
      <c r="R4017" t="s">
        <v>255</v>
      </c>
      <c r="S4017" t="s">
        <v>251</v>
      </c>
      <c r="T4017" t="n">
        <v>5</v>
      </c>
    </row>
    <row r="4018" spans="1:20">
      <c r="A4018" s="1" t="n">
        <v>42551</v>
      </c>
      <c r="B4018" t="s">
        <v>444</v>
      </c>
      <c r="C4018" t="n">
        <v>2</v>
      </c>
      <c r="D4018" t="n">
        <v>25</v>
      </c>
      <c r="E4018" t="s">
        <v>143</v>
      </c>
      <c r="F4018" t="n">
        <v>3201</v>
      </c>
      <c r="G4018" t="s">
        <v>250</v>
      </c>
      <c r="H4018" t="s">
        <v>251</v>
      </c>
      <c r="I4018" t="n">
        <v>5</v>
      </c>
      <c r="J4018" t="n">
        <v>805</v>
      </c>
      <c r="K4018" t="s">
        <v>317</v>
      </c>
      <c r="L4018" t="n">
        <v>1030</v>
      </c>
      <c r="M4018" t="n">
        <v>0.29</v>
      </c>
      <c r="N4018" t="n">
        <v>35.5</v>
      </c>
      <c r="O4018" t="s">
        <v>444</v>
      </c>
      <c r="P4018" t="n">
        <v>363</v>
      </c>
      <c r="Q4018" t="s">
        <v>411</v>
      </c>
      <c r="R4018" t="s">
        <v>255</v>
      </c>
      <c r="S4018" t="s">
        <v>251</v>
      </c>
      <c r="T4018" t="n">
        <v>5</v>
      </c>
    </row>
    <row r="4019" spans="1:20">
      <c r="A4019" s="1" t="n">
        <v>42551</v>
      </c>
      <c r="B4019" t="s">
        <v>445</v>
      </c>
      <c r="C4019" t="n">
        <v>2</v>
      </c>
      <c r="D4019" t="n">
        <v>215</v>
      </c>
      <c r="E4019" t="s">
        <v>408</v>
      </c>
      <c r="F4019" t="n">
        <v>3201</v>
      </c>
      <c r="G4019" t="s">
        <v>250</v>
      </c>
      <c r="H4019" t="s">
        <v>251</v>
      </c>
      <c r="I4019" t="n">
        <v>5</v>
      </c>
      <c r="J4019" t="n">
        <v>515</v>
      </c>
      <c r="K4019" t="s">
        <v>361</v>
      </c>
      <c r="L4019" t="n">
        <v>141</v>
      </c>
      <c r="M4019" t="n">
        <v>0</v>
      </c>
      <c r="N4019" t="n">
        <v>0</v>
      </c>
    </row>
    <row r="4020" spans="1:20">
      <c r="A4020" s="1" t="n">
        <v>42551</v>
      </c>
      <c r="B4020" t="s">
        <v>445</v>
      </c>
      <c r="C4020" t="n">
        <v>1</v>
      </c>
      <c r="D4020" t="n">
        <v>216</v>
      </c>
      <c r="E4020" t="s">
        <v>416</v>
      </c>
      <c r="F4020" t="n">
        <v>3201</v>
      </c>
      <c r="G4020" t="s">
        <v>250</v>
      </c>
      <c r="H4020" t="s">
        <v>251</v>
      </c>
      <c r="I4020" t="n">
        <v>5</v>
      </c>
      <c r="J4020" t="n">
        <v>515</v>
      </c>
      <c r="K4020" t="s">
        <v>361</v>
      </c>
      <c r="L4020" t="n">
        <v>274</v>
      </c>
      <c r="M4020" t="n">
        <v>0</v>
      </c>
      <c r="N4020" t="n">
        <v>0</v>
      </c>
    </row>
    <row r="4021" spans="1:20">
      <c r="A4021" s="1" t="n">
        <v>42551</v>
      </c>
      <c r="B4021" t="s">
        <v>446</v>
      </c>
      <c r="C4021" t="n">
        <v>4</v>
      </c>
      <c r="D4021" t="n">
        <v>215</v>
      </c>
      <c r="E4021" t="s">
        <v>408</v>
      </c>
      <c r="F4021" t="n">
        <v>3201</v>
      </c>
      <c r="G4021" t="s">
        <v>250</v>
      </c>
      <c r="H4021" t="s">
        <v>251</v>
      </c>
      <c r="I4021" t="n">
        <v>5</v>
      </c>
      <c r="J4021" t="n">
        <v>458</v>
      </c>
      <c r="K4021" t="s">
        <v>252</v>
      </c>
      <c r="L4021" t="n">
        <v>49</v>
      </c>
      <c r="M4021" t="n">
        <v>0</v>
      </c>
      <c r="N4021" t="n">
        <v>0</v>
      </c>
    </row>
    <row r="4022" spans="1:20">
      <c r="A4022" s="1" t="n">
        <v>42551</v>
      </c>
      <c r="B4022" t="s">
        <v>446</v>
      </c>
      <c r="C4022" t="n">
        <v>3</v>
      </c>
      <c r="D4022" t="n">
        <v>215</v>
      </c>
      <c r="E4022" t="s">
        <v>408</v>
      </c>
      <c r="F4022" t="n">
        <v>3201</v>
      </c>
      <c r="G4022" t="s">
        <v>250</v>
      </c>
      <c r="H4022" t="s">
        <v>251</v>
      </c>
      <c r="I4022" t="n">
        <v>5</v>
      </c>
      <c r="J4022" t="n">
        <v>805</v>
      </c>
      <c r="K4022" t="s">
        <v>317</v>
      </c>
      <c r="L4022" t="n">
        <v>20</v>
      </c>
      <c r="M4022" t="n">
        <v>0</v>
      </c>
      <c r="N4022" t="n">
        <v>0</v>
      </c>
    </row>
    <row r="4023" spans="1:20">
      <c r="A4023" s="1" t="n">
        <v>42551</v>
      </c>
      <c r="B4023" t="s">
        <v>446</v>
      </c>
      <c r="C4023" t="n">
        <v>2</v>
      </c>
      <c r="D4023" t="n">
        <v>215</v>
      </c>
      <c r="E4023" t="s">
        <v>408</v>
      </c>
      <c r="F4023" t="n">
        <v>3201</v>
      </c>
      <c r="G4023" t="s">
        <v>250</v>
      </c>
      <c r="H4023" t="s">
        <v>251</v>
      </c>
      <c r="I4023" t="n">
        <v>5</v>
      </c>
      <c r="J4023" t="n">
        <v>580</v>
      </c>
      <c r="K4023" t="s">
        <v>270</v>
      </c>
      <c r="L4023" t="n">
        <v>72</v>
      </c>
      <c r="M4023" t="n">
        <v>0</v>
      </c>
      <c r="N4023" t="n">
        <v>0</v>
      </c>
      <c r="O4023" t="s">
        <v>449</v>
      </c>
      <c r="P4023" t="n">
        <v>121</v>
      </c>
      <c r="Q4023" t="s">
        <v>251</v>
      </c>
      <c r="R4023" t="s">
        <v>255</v>
      </c>
      <c r="S4023" t="s">
        <v>251</v>
      </c>
      <c r="T4023" t="n">
        <v>5</v>
      </c>
    </row>
    <row r="4024" spans="1:20">
      <c r="A4024" s="1" t="n">
        <v>42582</v>
      </c>
      <c r="B4024" t="s">
        <v>253</v>
      </c>
      <c r="C4024" t="n">
        <v>97</v>
      </c>
      <c r="D4024" t="n">
        <v>465</v>
      </c>
      <c r="E4024" t="s">
        <v>428</v>
      </c>
      <c r="F4024" t="n">
        <v>3201</v>
      </c>
      <c r="G4024" t="s">
        <v>250</v>
      </c>
      <c r="H4024" t="s">
        <v>251</v>
      </c>
      <c r="I4024" t="n">
        <v>5</v>
      </c>
      <c r="J4024" t="n">
        <v>260</v>
      </c>
      <c r="K4024" t="s">
        <v>272</v>
      </c>
      <c r="L4024" t="n">
        <v>27</v>
      </c>
      <c r="M4024" t="n">
        <v>0</v>
      </c>
      <c r="N4024" t="n">
        <v>0</v>
      </c>
    </row>
    <row r="4025" spans="1:20">
      <c r="A4025" s="1" t="n">
        <v>42582</v>
      </c>
      <c r="B4025" t="s">
        <v>253</v>
      </c>
      <c r="C4025" t="n">
        <v>103</v>
      </c>
      <c r="D4025" t="n">
        <v>510</v>
      </c>
      <c r="E4025" t="s">
        <v>422</v>
      </c>
      <c r="F4025" t="n">
        <v>3201</v>
      </c>
      <c r="G4025" t="s">
        <v>250</v>
      </c>
      <c r="H4025" t="s">
        <v>251</v>
      </c>
      <c r="I4025" t="n">
        <v>5</v>
      </c>
      <c r="J4025" t="n">
        <v>260</v>
      </c>
      <c r="K4025" t="s">
        <v>272</v>
      </c>
      <c r="L4025" t="n">
        <v>101</v>
      </c>
      <c r="M4025" t="n">
        <v>1.78</v>
      </c>
      <c r="N4025" t="n">
        <v>0</v>
      </c>
    </row>
    <row r="4026" spans="1:20">
      <c r="A4026" s="1" t="n">
        <v>42582</v>
      </c>
      <c r="B4026" t="s">
        <v>253</v>
      </c>
      <c r="C4026" t="n">
        <v>31</v>
      </c>
      <c r="D4026" t="n">
        <v>25</v>
      </c>
      <c r="E4026" t="s">
        <v>143</v>
      </c>
      <c r="F4026" t="n">
        <v>3201</v>
      </c>
      <c r="G4026" t="s">
        <v>250</v>
      </c>
      <c r="H4026" t="s">
        <v>251</v>
      </c>
      <c r="I4026" t="n">
        <v>5</v>
      </c>
      <c r="J4026" t="n">
        <v>458</v>
      </c>
      <c r="K4026" t="s">
        <v>252</v>
      </c>
      <c r="L4026" t="n">
        <v>198</v>
      </c>
      <c r="M4026" t="n">
        <v>0.1</v>
      </c>
      <c r="N4026" t="n">
        <v>33.6</v>
      </c>
    </row>
    <row r="4027" spans="1:20">
      <c r="A4027" s="1" t="n">
        <v>42582</v>
      </c>
      <c r="B4027" t="s">
        <v>253</v>
      </c>
      <c r="C4027" t="n">
        <v>98</v>
      </c>
      <c r="D4027" t="n">
        <v>465</v>
      </c>
      <c r="E4027" t="s">
        <v>428</v>
      </c>
      <c r="F4027" t="n">
        <v>3201</v>
      </c>
      <c r="G4027" t="s">
        <v>250</v>
      </c>
      <c r="H4027" t="s">
        <v>251</v>
      </c>
      <c r="I4027" t="n">
        <v>5</v>
      </c>
      <c r="J4027" t="n">
        <v>260</v>
      </c>
      <c r="K4027" t="s">
        <v>272</v>
      </c>
      <c r="L4027" t="n">
        <v>20</v>
      </c>
      <c r="M4027" t="n">
        <v>0</v>
      </c>
      <c r="N4027" t="n">
        <v>0</v>
      </c>
      <c r="O4027" t="s">
        <v>449</v>
      </c>
      <c r="P4027" t="n">
        <v>121</v>
      </c>
      <c r="Q4027" t="s">
        <v>251</v>
      </c>
      <c r="R4027" t="s">
        <v>255</v>
      </c>
      <c r="S4027" t="s">
        <v>251</v>
      </c>
      <c r="T4027" t="n">
        <v>5</v>
      </c>
    </row>
    <row r="4028" spans="1:20">
      <c r="A4028" s="1" t="n">
        <v>42582</v>
      </c>
      <c r="B4028" t="s">
        <v>253</v>
      </c>
      <c r="C4028" t="n">
        <v>28</v>
      </c>
      <c r="D4028" t="n">
        <v>25</v>
      </c>
      <c r="E4028" t="s">
        <v>143</v>
      </c>
      <c r="F4028" t="n">
        <v>3201</v>
      </c>
      <c r="G4028" t="s">
        <v>250</v>
      </c>
      <c r="H4028" t="s">
        <v>251</v>
      </c>
      <c r="I4028" t="n">
        <v>5</v>
      </c>
      <c r="J4028" t="n">
        <v>458</v>
      </c>
      <c r="K4028" t="s">
        <v>252</v>
      </c>
      <c r="L4028" t="n">
        <v>152</v>
      </c>
      <c r="M4028" t="n">
        <v>0.09</v>
      </c>
      <c r="N4028" t="n">
        <v>30.6</v>
      </c>
      <c r="O4028" t="s">
        <v>449</v>
      </c>
      <c r="P4028" t="n">
        <v>121</v>
      </c>
      <c r="Q4028" t="s">
        <v>251</v>
      </c>
      <c r="R4028" t="s">
        <v>255</v>
      </c>
      <c r="S4028" t="s">
        <v>251</v>
      </c>
      <c r="T4028" t="n">
        <v>5</v>
      </c>
    </row>
    <row r="4029" spans="1:20">
      <c r="A4029" s="1" t="n">
        <v>42582</v>
      </c>
      <c r="B4029" t="s">
        <v>253</v>
      </c>
      <c r="C4029" t="n">
        <v>32</v>
      </c>
      <c r="D4029" t="n">
        <v>25</v>
      </c>
      <c r="E4029" t="s">
        <v>143</v>
      </c>
      <c r="F4029" t="n">
        <v>3201</v>
      </c>
      <c r="G4029" t="s">
        <v>250</v>
      </c>
      <c r="H4029" t="s">
        <v>251</v>
      </c>
      <c r="I4029" t="n">
        <v>5</v>
      </c>
      <c r="J4029" t="n">
        <v>458</v>
      </c>
      <c r="K4029" t="s">
        <v>252</v>
      </c>
      <c r="L4029" t="n">
        <v>463</v>
      </c>
      <c r="M4029" t="n">
        <v>0.1</v>
      </c>
      <c r="N4029" t="n">
        <v>33.6</v>
      </c>
      <c r="O4029" t="s">
        <v>449</v>
      </c>
      <c r="P4029" t="n">
        <v>121</v>
      </c>
      <c r="Q4029" t="s">
        <v>251</v>
      </c>
      <c r="R4029" t="s">
        <v>255</v>
      </c>
      <c r="S4029" t="s">
        <v>251</v>
      </c>
      <c r="T4029" t="n">
        <v>5</v>
      </c>
    </row>
    <row r="4030" spans="1:20">
      <c r="A4030" s="1" t="n">
        <v>42582</v>
      </c>
      <c r="B4030" t="s">
        <v>253</v>
      </c>
      <c r="C4030" t="n">
        <v>30</v>
      </c>
      <c r="D4030" t="n">
        <v>25</v>
      </c>
      <c r="E4030" t="s">
        <v>143</v>
      </c>
      <c r="F4030" t="n">
        <v>3201</v>
      </c>
      <c r="G4030" t="s">
        <v>250</v>
      </c>
      <c r="H4030" t="s">
        <v>251</v>
      </c>
      <c r="I4030" t="n">
        <v>5</v>
      </c>
      <c r="J4030" t="n">
        <v>458</v>
      </c>
      <c r="K4030" t="s">
        <v>252</v>
      </c>
      <c r="L4030" t="n">
        <v>249</v>
      </c>
      <c r="M4030" t="n">
        <v>0.1</v>
      </c>
      <c r="N4030" t="n">
        <v>33.7</v>
      </c>
      <c r="O4030" t="s">
        <v>449</v>
      </c>
      <c r="P4030" t="n">
        <v>121</v>
      </c>
      <c r="Q4030" t="s">
        <v>251</v>
      </c>
      <c r="R4030" t="s">
        <v>255</v>
      </c>
      <c r="S4030" t="s">
        <v>251</v>
      </c>
      <c r="T4030" t="n">
        <v>5</v>
      </c>
    </row>
    <row r="4031" spans="1:20">
      <c r="A4031" s="1" t="n">
        <v>42582</v>
      </c>
      <c r="B4031" t="s">
        <v>253</v>
      </c>
      <c r="C4031" t="n">
        <v>29</v>
      </c>
      <c r="D4031" t="n">
        <v>25</v>
      </c>
      <c r="E4031" t="s">
        <v>143</v>
      </c>
      <c r="F4031" t="n">
        <v>3201</v>
      </c>
      <c r="G4031" t="s">
        <v>250</v>
      </c>
      <c r="H4031" t="s">
        <v>251</v>
      </c>
      <c r="I4031" t="n">
        <v>5</v>
      </c>
      <c r="J4031" t="n">
        <v>458</v>
      </c>
      <c r="K4031" t="s">
        <v>252</v>
      </c>
      <c r="L4031" t="n">
        <v>249</v>
      </c>
      <c r="M4031" t="n">
        <v>0.1</v>
      </c>
      <c r="N4031" t="n">
        <v>33.7</v>
      </c>
      <c r="O4031" t="s">
        <v>449</v>
      </c>
      <c r="P4031" t="n">
        <v>121</v>
      </c>
      <c r="Q4031" t="s">
        <v>251</v>
      </c>
      <c r="R4031" t="s">
        <v>255</v>
      </c>
      <c r="S4031" t="s">
        <v>251</v>
      </c>
      <c r="T4031" t="n">
        <v>5</v>
      </c>
    </row>
    <row r="4032" spans="1:20">
      <c r="A4032" s="1" t="n">
        <v>42582</v>
      </c>
      <c r="B4032" t="s">
        <v>443</v>
      </c>
      <c r="C4032" t="n">
        <v>2</v>
      </c>
      <c r="D4032" t="n">
        <v>251</v>
      </c>
      <c r="E4032" t="s">
        <v>409</v>
      </c>
      <c r="F4032" t="n">
        <v>3203</v>
      </c>
      <c r="G4032" t="s">
        <v>366</v>
      </c>
      <c r="H4032" t="s">
        <v>251</v>
      </c>
      <c r="I4032" t="n">
        <v>5</v>
      </c>
      <c r="J4032" t="n">
        <v>515</v>
      </c>
      <c r="K4032" t="s">
        <v>361</v>
      </c>
      <c r="L4032" t="n">
        <v>18</v>
      </c>
      <c r="M4032" t="n">
        <v>0</v>
      </c>
      <c r="N4032" t="n">
        <v>0</v>
      </c>
    </row>
    <row r="4033" spans="1:20">
      <c r="A4033" s="1" t="n">
        <v>42582</v>
      </c>
      <c r="B4033" t="s">
        <v>443</v>
      </c>
      <c r="C4033" t="n">
        <v>3</v>
      </c>
      <c r="D4033" t="n">
        <v>251</v>
      </c>
      <c r="E4033" t="s">
        <v>409</v>
      </c>
      <c r="F4033" t="n">
        <v>3202</v>
      </c>
      <c r="G4033" t="s">
        <v>297</v>
      </c>
      <c r="H4033" t="s">
        <v>251</v>
      </c>
      <c r="I4033" t="n">
        <v>5</v>
      </c>
      <c r="J4033" t="n">
        <v>515</v>
      </c>
      <c r="K4033" t="s">
        <v>361</v>
      </c>
      <c r="L4033" t="n">
        <v>20</v>
      </c>
      <c r="M4033" t="n">
        <v>0</v>
      </c>
      <c r="N4033" t="n">
        <v>0</v>
      </c>
    </row>
    <row r="4034" spans="1:20">
      <c r="A4034" s="1" t="n">
        <v>42582</v>
      </c>
      <c r="B4034" t="s">
        <v>443</v>
      </c>
      <c r="C4034" t="n">
        <v>1</v>
      </c>
      <c r="D4034" t="n">
        <v>251</v>
      </c>
      <c r="E4034" t="s">
        <v>409</v>
      </c>
      <c r="F4034" t="n">
        <v>3204</v>
      </c>
      <c r="G4034" t="s">
        <v>367</v>
      </c>
      <c r="H4034" t="s">
        <v>251</v>
      </c>
      <c r="I4034" t="n">
        <v>5</v>
      </c>
      <c r="J4034" t="n">
        <v>515</v>
      </c>
      <c r="K4034" t="s">
        <v>361</v>
      </c>
      <c r="L4034" t="n">
        <v>21</v>
      </c>
      <c r="M4034" t="n">
        <v>0</v>
      </c>
      <c r="N4034" t="n">
        <v>0</v>
      </c>
    </row>
    <row r="4035" spans="1:20">
      <c r="A4035" s="1" t="n">
        <v>42582</v>
      </c>
      <c r="B4035" t="s">
        <v>447</v>
      </c>
      <c r="C4035" t="n">
        <v>1</v>
      </c>
      <c r="D4035" t="n">
        <v>931</v>
      </c>
      <c r="E4035" t="s">
        <v>407</v>
      </c>
      <c r="F4035" t="n">
        <v>3201</v>
      </c>
      <c r="G4035" t="s">
        <v>250</v>
      </c>
      <c r="H4035" t="s">
        <v>251</v>
      </c>
      <c r="I4035" t="n">
        <v>5</v>
      </c>
      <c r="J4035" t="n">
        <v>515</v>
      </c>
      <c r="K4035" t="s">
        <v>361</v>
      </c>
      <c r="L4035" t="n">
        <v>43</v>
      </c>
      <c r="M4035" t="n">
        <v>0</v>
      </c>
      <c r="N4035" t="n">
        <v>0</v>
      </c>
    </row>
    <row r="4036" spans="1:20">
      <c r="A4036" s="1" t="n">
        <v>42582</v>
      </c>
      <c r="B4036" t="s">
        <v>444</v>
      </c>
      <c r="C4036" t="n">
        <v>1</v>
      </c>
      <c r="D4036" t="n">
        <v>216</v>
      </c>
      <c r="E4036" t="s">
        <v>416</v>
      </c>
      <c r="F4036" t="n">
        <v>3201</v>
      </c>
      <c r="G4036" t="s">
        <v>250</v>
      </c>
      <c r="H4036" t="s">
        <v>251</v>
      </c>
      <c r="I4036" t="n">
        <v>5</v>
      </c>
      <c r="J4036" t="n">
        <v>490</v>
      </c>
      <c r="K4036" t="s">
        <v>266</v>
      </c>
      <c r="L4036" t="n">
        <v>295</v>
      </c>
      <c r="M4036" t="n">
        <v>0</v>
      </c>
      <c r="N4036" t="n">
        <v>0</v>
      </c>
    </row>
    <row r="4037" spans="1:20">
      <c r="A4037" s="1" t="n">
        <v>42582</v>
      </c>
      <c r="B4037" t="s">
        <v>444</v>
      </c>
      <c r="C4037" t="n">
        <v>2</v>
      </c>
      <c r="D4037" t="n">
        <v>25</v>
      </c>
      <c r="E4037" t="s">
        <v>143</v>
      </c>
      <c r="F4037" t="n">
        <v>3201</v>
      </c>
      <c r="G4037" t="s">
        <v>250</v>
      </c>
      <c r="H4037" t="s">
        <v>251</v>
      </c>
      <c r="I4037" t="n">
        <v>5</v>
      </c>
      <c r="J4037" t="n">
        <v>805</v>
      </c>
      <c r="K4037" t="s">
        <v>317</v>
      </c>
      <c r="L4037" t="n">
        <v>705</v>
      </c>
      <c r="M4037" t="n">
        <v>0.29</v>
      </c>
      <c r="N4037" t="n">
        <v>34.9</v>
      </c>
      <c r="O4037" t="s">
        <v>444</v>
      </c>
      <c r="P4037" t="n">
        <v>363</v>
      </c>
      <c r="Q4037" t="s">
        <v>411</v>
      </c>
      <c r="R4037" t="s">
        <v>255</v>
      </c>
      <c r="S4037" t="s">
        <v>251</v>
      </c>
      <c r="T4037" t="n">
        <v>5</v>
      </c>
    </row>
    <row r="4038" spans="1:20">
      <c r="A4038" s="1" t="n">
        <v>42582</v>
      </c>
      <c r="B4038" t="s">
        <v>445</v>
      </c>
      <c r="C4038" t="n">
        <v>1</v>
      </c>
      <c r="D4038" t="n">
        <v>216</v>
      </c>
      <c r="E4038" t="s">
        <v>416</v>
      </c>
      <c r="F4038" t="n">
        <v>3201</v>
      </c>
      <c r="G4038" t="s">
        <v>250</v>
      </c>
      <c r="H4038" t="s">
        <v>251</v>
      </c>
      <c r="I4038" t="n">
        <v>5</v>
      </c>
      <c r="J4038" t="n">
        <v>515</v>
      </c>
      <c r="K4038" t="s">
        <v>361</v>
      </c>
      <c r="L4038" t="n">
        <v>195</v>
      </c>
      <c r="M4038" t="n">
        <v>0</v>
      </c>
      <c r="N4038" t="n">
        <v>0</v>
      </c>
    </row>
    <row r="4039" spans="1:20">
      <c r="A4039" s="1" t="n">
        <v>42582</v>
      </c>
      <c r="B4039" t="s">
        <v>445</v>
      </c>
      <c r="C4039" t="n">
        <v>2</v>
      </c>
      <c r="D4039" t="n">
        <v>215</v>
      </c>
      <c r="E4039" t="s">
        <v>408</v>
      </c>
      <c r="F4039" t="n">
        <v>3201</v>
      </c>
      <c r="G4039" t="s">
        <v>250</v>
      </c>
      <c r="H4039" t="s">
        <v>251</v>
      </c>
      <c r="I4039" t="n">
        <v>5</v>
      </c>
      <c r="J4039" t="n">
        <v>515</v>
      </c>
      <c r="K4039" t="s">
        <v>361</v>
      </c>
      <c r="L4039" t="n">
        <v>121</v>
      </c>
      <c r="M4039" t="n">
        <v>0</v>
      </c>
      <c r="N4039" t="n">
        <v>0</v>
      </c>
    </row>
    <row r="4040" spans="1:20">
      <c r="A4040" s="1" t="n">
        <v>42582</v>
      </c>
      <c r="B4040" t="s">
        <v>445</v>
      </c>
      <c r="C4040" t="n">
        <v>3</v>
      </c>
      <c r="D4040" t="n">
        <v>216</v>
      </c>
      <c r="E4040" t="s">
        <v>416</v>
      </c>
      <c r="F4040" t="n">
        <v>3201</v>
      </c>
      <c r="G4040" t="s">
        <v>250</v>
      </c>
      <c r="H4040" t="s">
        <v>251</v>
      </c>
      <c r="I4040" t="n">
        <v>5</v>
      </c>
      <c r="J4040" t="n">
        <v>490</v>
      </c>
      <c r="K4040" t="s">
        <v>266</v>
      </c>
      <c r="L4040" t="n">
        <v>295</v>
      </c>
      <c r="M4040" t="n">
        <v>0</v>
      </c>
      <c r="N4040" t="n">
        <v>0</v>
      </c>
    </row>
    <row r="4041" spans="1:20">
      <c r="A4041" s="1" t="n">
        <v>42582</v>
      </c>
      <c r="B4041" t="s">
        <v>446</v>
      </c>
      <c r="C4041" t="n">
        <v>3</v>
      </c>
      <c r="D4041" t="n">
        <v>215</v>
      </c>
      <c r="E4041" t="s">
        <v>408</v>
      </c>
      <c r="F4041" t="n">
        <v>3201</v>
      </c>
      <c r="G4041" t="s">
        <v>250</v>
      </c>
      <c r="H4041" t="s">
        <v>251</v>
      </c>
      <c r="I4041" t="n">
        <v>5</v>
      </c>
      <c r="J4041" t="n">
        <v>515</v>
      </c>
      <c r="K4041" t="s">
        <v>361</v>
      </c>
      <c r="L4041" t="n">
        <v>121</v>
      </c>
      <c r="M4041" t="n">
        <v>0</v>
      </c>
      <c r="N4041" t="n">
        <v>0</v>
      </c>
    </row>
    <row r="4042" spans="1:20">
      <c r="A4042" s="1" t="n">
        <v>42582</v>
      </c>
      <c r="B4042" t="s">
        <v>446</v>
      </c>
      <c r="C4042" t="n">
        <v>2</v>
      </c>
      <c r="D4042" t="n">
        <v>215</v>
      </c>
      <c r="E4042" t="s">
        <v>408</v>
      </c>
      <c r="F4042" t="n">
        <v>3201</v>
      </c>
      <c r="G4042" t="s">
        <v>250</v>
      </c>
      <c r="H4042" t="s">
        <v>251</v>
      </c>
      <c r="I4042" t="n">
        <v>5</v>
      </c>
      <c r="J4042" t="n">
        <v>490</v>
      </c>
      <c r="K4042" t="s">
        <v>266</v>
      </c>
      <c r="L4042" t="n">
        <v>20</v>
      </c>
      <c r="M4042" t="n">
        <v>0</v>
      </c>
      <c r="N4042" t="n">
        <v>0</v>
      </c>
      <c r="O4042" t="s">
        <v>444</v>
      </c>
      <c r="P4042" t="n">
        <v>363</v>
      </c>
      <c r="Q4042" t="s">
        <v>411</v>
      </c>
      <c r="R4042" t="s">
        <v>255</v>
      </c>
      <c r="S4042" t="s">
        <v>251</v>
      </c>
      <c r="T4042" t="n">
        <v>5</v>
      </c>
    </row>
    <row r="4043" spans="1:20">
      <c r="A4043" s="1" t="n">
        <v>42613</v>
      </c>
      <c r="B4043" t="s">
        <v>253</v>
      </c>
      <c r="C4043" t="n">
        <v>102</v>
      </c>
      <c r="D4043" t="n">
        <v>510</v>
      </c>
      <c r="E4043" t="s">
        <v>422</v>
      </c>
      <c r="F4043" t="n">
        <v>3201</v>
      </c>
      <c r="G4043" t="s">
        <v>250</v>
      </c>
      <c r="H4043" t="s">
        <v>251</v>
      </c>
      <c r="I4043" t="n">
        <v>5</v>
      </c>
      <c r="J4043" t="n">
        <v>260</v>
      </c>
      <c r="K4043" t="s">
        <v>272</v>
      </c>
      <c r="L4043" t="n">
        <v>83</v>
      </c>
      <c r="M4043" t="n">
        <v>1.72</v>
      </c>
      <c r="N4043" t="n">
        <v>0</v>
      </c>
    </row>
    <row r="4044" spans="1:20">
      <c r="A4044" s="1" t="n">
        <v>42613</v>
      </c>
      <c r="B4044" t="s">
        <v>253</v>
      </c>
      <c r="C4044" t="n">
        <v>1</v>
      </c>
      <c r="D4044" t="n">
        <v>25</v>
      </c>
      <c r="E4044" t="s">
        <v>143</v>
      </c>
      <c r="F4044" t="n">
        <v>3201</v>
      </c>
      <c r="G4044" t="s">
        <v>250</v>
      </c>
      <c r="H4044" t="s">
        <v>251</v>
      </c>
      <c r="I4044" t="n">
        <v>5</v>
      </c>
      <c r="J4044" t="n">
        <v>458</v>
      </c>
      <c r="K4044" t="s">
        <v>252</v>
      </c>
      <c r="L4044" t="n">
        <v>234</v>
      </c>
      <c r="M4044" t="n">
        <v>0.5600000000000001</v>
      </c>
      <c r="N4044" t="n">
        <v>32.2</v>
      </c>
      <c r="O4044" t="s">
        <v>449</v>
      </c>
      <c r="P4044" t="n">
        <v>121</v>
      </c>
      <c r="Q4044" t="s">
        <v>251</v>
      </c>
      <c r="R4044" t="s">
        <v>255</v>
      </c>
      <c r="S4044" t="s">
        <v>251</v>
      </c>
      <c r="T4044" t="n">
        <v>5</v>
      </c>
    </row>
    <row r="4045" spans="1:20">
      <c r="A4045" s="1" t="n">
        <v>42613</v>
      </c>
      <c r="B4045" t="s">
        <v>253</v>
      </c>
      <c r="C4045" t="n">
        <v>97</v>
      </c>
      <c r="D4045" t="n">
        <v>465</v>
      </c>
      <c r="E4045" t="s">
        <v>428</v>
      </c>
      <c r="F4045" t="n">
        <v>3201</v>
      </c>
      <c r="G4045" t="s">
        <v>250</v>
      </c>
      <c r="H4045" t="s">
        <v>251</v>
      </c>
      <c r="I4045" t="n">
        <v>5</v>
      </c>
      <c r="J4045" t="n">
        <v>260</v>
      </c>
      <c r="K4045" t="s">
        <v>272</v>
      </c>
      <c r="L4045" t="n">
        <v>38</v>
      </c>
      <c r="M4045" t="n">
        <v>0</v>
      </c>
      <c r="N4045" t="n">
        <v>0</v>
      </c>
      <c r="O4045" t="s">
        <v>449</v>
      </c>
      <c r="P4045" t="n">
        <v>121</v>
      </c>
      <c r="Q4045" t="s">
        <v>251</v>
      </c>
      <c r="R4045" t="s">
        <v>255</v>
      </c>
      <c r="S4045" t="s">
        <v>251</v>
      </c>
      <c r="T4045" t="n">
        <v>5</v>
      </c>
    </row>
    <row r="4046" spans="1:20">
      <c r="A4046" s="1" t="n">
        <v>42613</v>
      </c>
      <c r="B4046" t="s">
        <v>253</v>
      </c>
      <c r="C4046" t="n">
        <v>98</v>
      </c>
      <c r="D4046" t="n">
        <v>465</v>
      </c>
      <c r="E4046" t="s">
        <v>428</v>
      </c>
      <c r="F4046" t="n">
        <v>3201</v>
      </c>
      <c r="G4046" t="s">
        <v>250</v>
      </c>
      <c r="H4046" t="s">
        <v>251</v>
      </c>
      <c r="I4046" t="n">
        <v>5</v>
      </c>
      <c r="J4046" t="n">
        <v>260</v>
      </c>
      <c r="K4046" t="s">
        <v>272</v>
      </c>
      <c r="L4046" t="n">
        <v>20</v>
      </c>
      <c r="M4046" t="n">
        <v>0</v>
      </c>
      <c r="N4046" t="n">
        <v>0</v>
      </c>
      <c r="O4046" t="s">
        <v>449</v>
      </c>
      <c r="P4046" t="n">
        <v>121</v>
      </c>
      <c r="Q4046" t="s">
        <v>251</v>
      </c>
      <c r="R4046" t="s">
        <v>255</v>
      </c>
      <c r="S4046" t="s">
        <v>251</v>
      </c>
      <c r="T4046" t="n">
        <v>5</v>
      </c>
    </row>
    <row r="4047" spans="1:20">
      <c r="A4047" s="1" t="n">
        <v>42613</v>
      </c>
      <c r="B4047" t="s">
        <v>253</v>
      </c>
      <c r="C4047" t="n">
        <v>2</v>
      </c>
      <c r="D4047" t="n">
        <v>25</v>
      </c>
      <c r="E4047" t="s">
        <v>143</v>
      </c>
      <c r="F4047" t="n">
        <v>3201</v>
      </c>
      <c r="G4047" t="s">
        <v>250</v>
      </c>
      <c r="H4047" t="s">
        <v>251</v>
      </c>
      <c r="I4047" t="n">
        <v>5</v>
      </c>
      <c r="J4047" t="n">
        <v>458</v>
      </c>
      <c r="K4047" t="s">
        <v>252</v>
      </c>
      <c r="L4047" t="n">
        <v>434</v>
      </c>
      <c r="M4047" t="n">
        <v>0.11</v>
      </c>
      <c r="N4047" t="n">
        <v>30.8</v>
      </c>
    </row>
    <row r="4048" spans="1:20">
      <c r="A4048" s="1" t="n">
        <v>42613</v>
      </c>
      <c r="B4048" t="s">
        <v>253</v>
      </c>
      <c r="C4048" t="n">
        <v>3</v>
      </c>
      <c r="D4048" t="n">
        <v>25</v>
      </c>
      <c r="E4048" t="s">
        <v>143</v>
      </c>
      <c r="F4048" t="n">
        <v>3201</v>
      </c>
      <c r="G4048" t="s">
        <v>250</v>
      </c>
      <c r="H4048" t="s">
        <v>251</v>
      </c>
      <c r="I4048" t="n">
        <v>5</v>
      </c>
      <c r="J4048" t="n">
        <v>458</v>
      </c>
      <c r="K4048" t="s">
        <v>252</v>
      </c>
      <c r="L4048" t="n">
        <v>205</v>
      </c>
      <c r="M4048" t="n">
        <v>1.41</v>
      </c>
      <c r="N4048" t="n">
        <v>30.2</v>
      </c>
      <c r="O4048" t="s">
        <v>449</v>
      </c>
      <c r="P4048" t="n">
        <v>121</v>
      </c>
      <c r="Q4048" t="s">
        <v>251</v>
      </c>
      <c r="R4048" t="s">
        <v>255</v>
      </c>
      <c r="S4048" t="s">
        <v>251</v>
      </c>
      <c r="T4048" t="n">
        <v>5</v>
      </c>
    </row>
    <row r="4049" spans="1:20">
      <c r="A4049" s="1" t="n">
        <v>42613</v>
      </c>
      <c r="B4049" t="s">
        <v>253</v>
      </c>
      <c r="C4049" t="n">
        <v>4</v>
      </c>
      <c r="D4049" t="n">
        <v>25</v>
      </c>
      <c r="E4049" t="s">
        <v>143</v>
      </c>
      <c r="F4049" t="n">
        <v>3201</v>
      </c>
      <c r="G4049" t="s">
        <v>250</v>
      </c>
      <c r="H4049" t="s">
        <v>251</v>
      </c>
      <c r="I4049" t="n">
        <v>5</v>
      </c>
      <c r="J4049" t="n">
        <v>458</v>
      </c>
      <c r="K4049" t="s">
        <v>252</v>
      </c>
      <c r="L4049" t="n">
        <v>478</v>
      </c>
      <c r="M4049" t="n">
        <v>3.5</v>
      </c>
      <c r="N4049" t="n">
        <v>21.4</v>
      </c>
    </row>
    <row r="4050" spans="1:20">
      <c r="A4050" s="1" t="n">
        <v>42613</v>
      </c>
      <c r="B4050" t="s">
        <v>443</v>
      </c>
      <c r="C4050" t="n">
        <v>2</v>
      </c>
      <c r="D4050" t="n">
        <v>251</v>
      </c>
      <c r="E4050" t="s">
        <v>409</v>
      </c>
      <c r="F4050" t="n">
        <v>3203</v>
      </c>
      <c r="G4050" t="s">
        <v>366</v>
      </c>
      <c r="H4050" t="s">
        <v>251</v>
      </c>
      <c r="I4050" t="n">
        <v>5</v>
      </c>
      <c r="J4050" t="n">
        <v>515</v>
      </c>
      <c r="K4050" t="s">
        <v>361</v>
      </c>
      <c r="L4050" t="n">
        <v>17</v>
      </c>
      <c r="M4050" t="n">
        <v>0</v>
      </c>
      <c r="N4050" t="n">
        <v>0</v>
      </c>
    </row>
    <row r="4051" spans="1:20">
      <c r="A4051" s="1" t="n">
        <v>42613</v>
      </c>
      <c r="B4051" t="s">
        <v>443</v>
      </c>
      <c r="C4051" t="n">
        <v>3</v>
      </c>
      <c r="D4051" t="n">
        <v>251</v>
      </c>
      <c r="E4051" t="s">
        <v>409</v>
      </c>
      <c r="F4051" t="n">
        <v>3202</v>
      </c>
      <c r="G4051" t="s">
        <v>297</v>
      </c>
      <c r="H4051" t="s">
        <v>251</v>
      </c>
      <c r="I4051" t="n">
        <v>5</v>
      </c>
      <c r="J4051" t="n">
        <v>515</v>
      </c>
      <c r="K4051" t="s">
        <v>361</v>
      </c>
      <c r="L4051" t="n">
        <v>20</v>
      </c>
      <c r="M4051" t="n">
        <v>0</v>
      </c>
      <c r="N4051" t="n">
        <v>0</v>
      </c>
    </row>
    <row r="4052" spans="1:20">
      <c r="A4052" s="1" t="n">
        <v>42613</v>
      </c>
      <c r="B4052" t="s">
        <v>443</v>
      </c>
      <c r="C4052" t="n">
        <v>1</v>
      </c>
      <c r="D4052" t="n">
        <v>251</v>
      </c>
      <c r="E4052" t="s">
        <v>409</v>
      </c>
      <c r="F4052" t="n">
        <v>3204</v>
      </c>
      <c r="G4052" t="s">
        <v>367</v>
      </c>
      <c r="H4052" t="s">
        <v>251</v>
      </c>
      <c r="I4052" t="n">
        <v>5</v>
      </c>
      <c r="J4052" t="n">
        <v>515</v>
      </c>
      <c r="K4052" t="s">
        <v>361</v>
      </c>
      <c r="L4052" t="n">
        <v>23</v>
      </c>
      <c r="M4052" t="n">
        <v>0</v>
      </c>
      <c r="N4052" t="n">
        <v>0</v>
      </c>
    </row>
    <row r="4053" spans="1:20">
      <c r="A4053" s="1" t="n">
        <v>42613</v>
      </c>
      <c r="B4053" t="s">
        <v>444</v>
      </c>
      <c r="C4053" t="n">
        <v>1</v>
      </c>
      <c r="D4053" t="n">
        <v>216</v>
      </c>
      <c r="E4053" t="s">
        <v>416</v>
      </c>
      <c r="F4053" t="n">
        <v>3201</v>
      </c>
      <c r="G4053" t="s">
        <v>250</v>
      </c>
      <c r="H4053" t="s">
        <v>251</v>
      </c>
      <c r="I4053" t="n">
        <v>5</v>
      </c>
      <c r="J4053" t="n">
        <v>490</v>
      </c>
      <c r="K4053" t="s">
        <v>266</v>
      </c>
      <c r="L4053" t="n">
        <v>315</v>
      </c>
      <c r="M4053" t="n">
        <v>0</v>
      </c>
      <c r="N4053" t="n">
        <v>0</v>
      </c>
    </row>
    <row r="4054" spans="1:20">
      <c r="A4054" s="1" t="n">
        <v>42613</v>
      </c>
      <c r="B4054" t="s">
        <v>444</v>
      </c>
      <c r="C4054" t="n">
        <v>2</v>
      </c>
      <c r="D4054" t="n">
        <v>457</v>
      </c>
      <c r="E4054" t="s">
        <v>450</v>
      </c>
      <c r="F4054" t="n">
        <v>3201</v>
      </c>
      <c r="G4054" t="s">
        <v>250</v>
      </c>
      <c r="H4054" t="s">
        <v>251</v>
      </c>
      <c r="I4054" t="n">
        <v>5</v>
      </c>
      <c r="J4054" t="n">
        <v>490</v>
      </c>
      <c r="K4054" t="s">
        <v>266</v>
      </c>
      <c r="L4054" t="n">
        <v>44</v>
      </c>
      <c r="M4054" t="n">
        <v>0</v>
      </c>
      <c r="N4054" t="n">
        <v>0</v>
      </c>
    </row>
    <row r="4055" spans="1:20">
      <c r="A4055" s="1" t="n">
        <v>42613</v>
      </c>
      <c r="B4055" t="s">
        <v>444</v>
      </c>
      <c r="C4055" t="n">
        <v>3</v>
      </c>
      <c r="D4055" t="n">
        <v>25</v>
      </c>
      <c r="E4055" t="s">
        <v>143</v>
      </c>
      <c r="F4055" t="n">
        <v>3201</v>
      </c>
      <c r="G4055" t="s">
        <v>250</v>
      </c>
      <c r="H4055" t="s">
        <v>251</v>
      </c>
      <c r="I4055" t="n">
        <v>5</v>
      </c>
      <c r="J4055" t="n">
        <v>910</v>
      </c>
      <c r="K4055" t="s">
        <v>340</v>
      </c>
      <c r="L4055" t="n">
        <v>501</v>
      </c>
      <c r="M4055" t="n">
        <v>0.72</v>
      </c>
      <c r="N4055" t="n">
        <v>39.9</v>
      </c>
      <c r="O4055" t="s">
        <v>444</v>
      </c>
      <c r="P4055" t="n">
        <v>363</v>
      </c>
      <c r="Q4055" t="s">
        <v>411</v>
      </c>
      <c r="R4055" t="s">
        <v>255</v>
      </c>
      <c r="S4055" t="s">
        <v>251</v>
      </c>
      <c r="T4055" t="n">
        <v>5</v>
      </c>
    </row>
    <row r="4056" spans="1:20">
      <c r="A4056" s="1" t="n">
        <v>42613</v>
      </c>
      <c r="B4056" t="s">
        <v>444</v>
      </c>
      <c r="C4056" t="n">
        <v>4</v>
      </c>
      <c r="D4056" t="n">
        <v>25</v>
      </c>
      <c r="E4056" t="s">
        <v>143</v>
      </c>
      <c r="F4056" t="n">
        <v>3201</v>
      </c>
      <c r="G4056" t="s">
        <v>250</v>
      </c>
      <c r="H4056" t="s">
        <v>251</v>
      </c>
      <c r="I4056" t="n">
        <v>5</v>
      </c>
      <c r="J4056" t="n">
        <v>550</v>
      </c>
      <c r="K4056" t="s">
        <v>369</v>
      </c>
      <c r="L4056" t="n">
        <v>522</v>
      </c>
      <c r="M4056" t="n">
        <v>0.18</v>
      </c>
      <c r="N4056" t="n">
        <v>36.5</v>
      </c>
      <c r="O4056" t="s">
        <v>444</v>
      </c>
      <c r="P4056" t="n">
        <v>363</v>
      </c>
      <c r="Q4056" t="s">
        <v>411</v>
      </c>
      <c r="R4056" t="s">
        <v>255</v>
      </c>
      <c r="S4056" t="s">
        <v>251</v>
      </c>
      <c r="T4056" t="n">
        <v>5</v>
      </c>
    </row>
    <row r="4057" spans="1:20">
      <c r="A4057" s="1" t="n">
        <v>42613</v>
      </c>
      <c r="B4057" t="s">
        <v>445</v>
      </c>
      <c r="C4057" t="n">
        <v>2</v>
      </c>
      <c r="D4057" t="n">
        <v>215</v>
      </c>
      <c r="E4057" t="s">
        <v>408</v>
      </c>
      <c r="F4057" t="n">
        <v>3201</v>
      </c>
      <c r="G4057" t="s">
        <v>250</v>
      </c>
      <c r="H4057" t="s">
        <v>251</v>
      </c>
      <c r="I4057" t="n">
        <v>5</v>
      </c>
      <c r="J4057" t="n">
        <v>515</v>
      </c>
      <c r="K4057" t="s">
        <v>361</v>
      </c>
      <c r="L4057" t="n">
        <v>120</v>
      </c>
      <c r="M4057" t="n">
        <v>0</v>
      </c>
      <c r="N4057" t="n">
        <v>0</v>
      </c>
    </row>
    <row r="4058" spans="1:20">
      <c r="A4058" s="1" t="n">
        <v>42613</v>
      </c>
      <c r="B4058" t="s">
        <v>445</v>
      </c>
      <c r="C4058" t="n">
        <v>1</v>
      </c>
      <c r="D4058" t="n">
        <v>216</v>
      </c>
      <c r="E4058" t="s">
        <v>416</v>
      </c>
      <c r="F4058" t="n">
        <v>3201</v>
      </c>
      <c r="G4058" t="s">
        <v>250</v>
      </c>
      <c r="H4058" t="s">
        <v>251</v>
      </c>
      <c r="I4058" t="n">
        <v>5</v>
      </c>
      <c r="J4058" t="n">
        <v>515</v>
      </c>
      <c r="K4058" t="s">
        <v>361</v>
      </c>
      <c r="L4058" t="n">
        <v>195</v>
      </c>
      <c r="M4058" t="n">
        <v>0</v>
      </c>
      <c r="N4058" t="n">
        <v>0</v>
      </c>
    </row>
    <row r="4059" spans="1:20">
      <c r="A4059" s="1" t="n">
        <v>42613</v>
      </c>
      <c r="B4059" t="s">
        <v>445</v>
      </c>
      <c r="C4059" t="n">
        <v>3</v>
      </c>
      <c r="D4059" t="n">
        <v>216</v>
      </c>
      <c r="E4059" t="s">
        <v>416</v>
      </c>
      <c r="F4059" t="n">
        <v>3201</v>
      </c>
      <c r="G4059" t="s">
        <v>250</v>
      </c>
      <c r="H4059" t="s">
        <v>251</v>
      </c>
      <c r="I4059" t="n">
        <v>5</v>
      </c>
      <c r="J4059" t="n">
        <v>490</v>
      </c>
      <c r="K4059" t="s">
        <v>266</v>
      </c>
      <c r="L4059" t="n">
        <v>315</v>
      </c>
      <c r="M4059" t="n">
        <v>0</v>
      </c>
      <c r="N4059" t="n">
        <v>0</v>
      </c>
      <c r="O4059" t="s">
        <v>444</v>
      </c>
      <c r="P4059" t="n">
        <v>363</v>
      </c>
      <c r="Q4059" t="s">
        <v>411</v>
      </c>
      <c r="R4059" t="s">
        <v>255</v>
      </c>
      <c r="S4059" t="s">
        <v>251</v>
      </c>
      <c r="T4059" t="n">
        <v>5</v>
      </c>
    </row>
    <row r="4060" spans="1:20">
      <c r="A4060" s="1" t="n">
        <v>42613</v>
      </c>
      <c r="B4060" t="s">
        <v>446</v>
      </c>
      <c r="C4060" t="n">
        <v>2</v>
      </c>
      <c r="D4060" t="n">
        <v>215</v>
      </c>
      <c r="E4060" t="s">
        <v>408</v>
      </c>
      <c r="F4060" t="n">
        <v>3201</v>
      </c>
      <c r="G4060" t="s">
        <v>250</v>
      </c>
      <c r="H4060" t="s">
        <v>251</v>
      </c>
      <c r="I4060" t="n">
        <v>5</v>
      </c>
      <c r="J4060" t="n">
        <v>515</v>
      </c>
      <c r="K4060" t="s">
        <v>361</v>
      </c>
      <c r="L4060" t="n">
        <v>120</v>
      </c>
      <c r="M4060" t="n">
        <v>0</v>
      </c>
      <c r="N4060" t="n">
        <v>0</v>
      </c>
    </row>
    <row r="4061" spans="1:20">
      <c r="A4061" s="1" t="n">
        <v>42643</v>
      </c>
      <c r="B4061" t="s">
        <v>253</v>
      </c>
      <c r="C4061" t="n">
        <v>83</v>
      </c>
      <c r="D4061" t="n">
        <v>510</v>
      </c>
      <c r="E4061" t="s">
        <v>422</v>
      </c>
      <c r="F4061" t="n">
        <v>3201</v>
      </c>
      <c r="G4061" t="s">
        <v>250</v>
      </c>
      <c r="H4061" t="s">
        <v>251</v>
      </c>
      <c r="I4061" t="n">
        <v>5</v>
      </c>
      <c r="J4061" t="n">
        <v>260</v>
      </c>
      <c r="K4061" t="s">
        <v>272</v>
      </c>
      <c r="L4061" t="n">
        <v>98</v>
      </c>
      <c r="M4061" t="n">
        <v>1.54</v>
      </c>
      <c r="N4061" t="n">
        <v>0</v>
      </c>
    </row>
    <row r="4062" spans="1:20">
      <c r="A4062" s="1" t="n">
        <v>42643</v>
      </c>
      <c r="B4062" t="s">
        <v>253</v>
      </c>
      <c r="C4062" t="n">
        <v>80</v>
      </c>
      <c r="D4062" t="n">
        <v>465</v>
      </c>
      <c r="E4062" t="s">
        <v>428</v>
      </c>
      <c r="F4062" t="n">
        <v>3201</v>
      </c>
      <c r="G4062" t="s">
        <v>250</v>
      </c>
      <c r="H4062" t="s">
        <v>251</v>
      </c>
      <c r="I4062" t="n">
        <v>5</v>
      </c>
      <c r="J4062" t="n">
        <v>260</v>
      </c>
      <c r="K4062" t="s">
        <v>272</v>
      </c>
      <c r="L4062" t="n">
        <v>32</v>
      </c>
      <c r="M4062" t="n">
        <v>0</v>
      </c>
      <c r="N4062" t="n">
        <v>0</v>
      </c>
      <c r="O4062" t="s">
        <v>449</v>
      </c>
      <c r="P4062" t="n">
        <v>121</v>
      </c>
      <c r="Q4062" t="s">
        <v>251</v>
      </c>
      <c r="R4062" t="s">
        <v>255</v>
      </c>
      <c r="S4062" t="s">
        <v>251</v>
      </c>
      <c r="T4062" t="n">
        <v>5</v>
      </c>
    </row>
    <row r="4063" spans="1:20">
      <c r="A4063" s="1" t="n">
        <v>42643</v>
      </c>
      <c r="B4063" t="s">
        <v>253</v>
      </c>
      <c r="C4063" t="n">
        <v>82</v>
      </c>
      <c r="D4063" t="n">
        <v>510</v>
      </c>
      <c r="E4063" t="s">
        <v>422</v>
      </c>
      <c r="F4063" t="n">
        <v>3201</v>
      </c>
      <c r="G4063" t="s">
        <v>250</v>
      </c>
      <c r="H4063" t="s">
        <v>251</v>
      </c>
      <c r="I4063" t="n">
        <v>5</v>
      </c>
      <c r="J4063" t="n">
        <v>260</v>
      </c>
      <c r="K4063" t="s">
        <v>272</v>
      </c>
      <c r="L4063" t="n">
        <v>87</v>
      </c>
      <c r="M4063" t="n">
        <v>1.78</v>
      </c>
      <c r="N4063" t="n">
        <v>0</v>
      </c>
      <c r="O4063" t="s">
        <v>449</v>
      </c>
      <c r="P4063" t="n">
        <v>121</v>
      </c>
      <c r="Q4063" t="s">
        <v>251</v>
      </c>
      <c r="R4063" t="s">
        <v>255</v>
      </c>
      <c r="S4063" t="s">
        <v>251</v>
      </c>
      <c r="T4063" t="n">
        <v>5</v>
      </c>
    </row>
    <row r="4064" spans="1:20">
      <c r="A4064" s="1" t="n">
        <v>42643</v>
      </c>
      <c r="B4064" t="s">
        <v>253</v>
      </c>
      <c r="C4064" t="n">
        <v>3</v>
      </c>
      <c r="D4064" t="n">
        <v>25</v>
      </c>
      <c r="E4064" t="s">
        <v>143</v>
      </c>
      <c r="F4064" t="n">
        <v>3201</v>
      </c>
      <c r="G4064" t="s">
        <v>250</v>
      </c>
      <c r="H4064" t="s">
        <v>251</v>
      </c>
      <c r="I4064" t="n">
        <v>5</v>
      </c>
      <c r="J4064" t="n">
        <v>458</v>
      </c>
      <c r="K4064" t="s">
        <v>252</v>
      </c>
      <c r="L4064" t="n">
        <v>268</v>
      </c>
      <c r="M4064" t="n">
        <v>0.1</v>
      </c>
      <c r="N4064" t="n">
        <v>33.6</v>
      </c>
      <c r="O4064" t="s">
        <v>449</v>
      </c>
      <c r="P4064" t="n">
        <v>121</v>
      </c>
      <c r="Q4064" t="s">
        <v>251</v>
      </c>
      <c r="R4064" t="s">
        <v>255</v>
      </c>
      <c r="S4064" t="s">
        <v>251</v>
      </c>
      <c r="T4064" t="n">
        <v>5</v>
      </c>
    </row>
    <row r="4065" spans="1:20">
      <c r="A4065" s="1" t="n">
        <v>42643</v>
      </c>
      <c r="B4065" t="s">
        <v>253</v>
      </c>
      <c r="C4065" t="n">
        <v>2</v>
      </c>
      <c r="D4065" t="n">
        <v>25</v>
      </c>
      <c r="E4065" t="s">
        <v>143</v>
      </c>
      <c r="F4065" t="n">
        <v>3201</v>
      </c>
      <c r="G4065" t="s">
        <v>250</v>
      </c>
      <c r="H4065" t="s">
        <v>251</v>
      </c>
      <c r="I4065" t="n">
        <v>5</v>
      </c>
      <c r="J4065" t="n">
        <v>458</v>
      </c>
      <c r="K4065" t="s">
        <v>252</v>
      </c>
      <c r="L4065" t="n">
        <v>307</v>
      </c>
      <c r="M4065" t="n">
        <v>0.1</v>
      </c>
      <c r="N4065" t="n">
        <v>33.7</v>
      </c>
    </row>
    <row r="4066" spans="1:20">
      <c r="A4066" s="1" t="n">
        <v>42643</v>
      </c>
      <c r="B4066" t="s">
        <v>253</v>
      </c>
      <c r="C4066" t="n">
        <v>4</v>
      </c>
      <c r="D4066" t="n">
        <v>25</v>
      </c>
      <c r="E4066" t="s">
        <v>143</v>
      </c>
      <c r="F4066" t="n">
        <v>3201</v>
      </c>
      <c r="G4066" t="s">
        <v>250</v>
      </c>
      <c r="H4066" t="s">
        <v>251</v>
      </c>
      <c r="I4066" t="n">
        <v>5</v>
      </c>
      <c r="J4066" t="n">
        <v>458</v>
      </c>
      <c r="K4066" t="s">
        <v>252</v>
      </c>
      <c r="L4066" t="n">
        <v>403</v>
      </c>
      <c r="M4066" t="n">
        <v>0.1</v>
      </c>
      <c r="N4066" t="n">
        <v>33.6</v>
      </c>
    </row>
    <row r="4067" spans="1:20">
      <c r="A4067" s="1" t="n">
        <v>42643</v>
      </c>
      <c r="B4067" t="s">
        <v>253</v>
      </c>
      <c r="C4067" t="n">
        <v>1</v>
      </c>
      <c r="D4067" t="n">
        <v>25</v>
      </c>
      <c r="E4067" t="s">
        <v>143</v>
      </c>
      <c r="F4067" t="n">
        <v>3201</v>
      </c>
      <c r="G4067" t="s">
        <v>250</v>
      </c>
      <c r="H4067" t="s">
        <v>251</v>
      </c>
      <c r="I4067" t="n">
        <v>5</v>
      </c>
      <c r="J4067" t="n">
        <v>458</v>
      </c>
      <c r="K4067" t="s">
        <v>252</v>
      </c>
      <c r="L4067" t="n">
        <v>375</v>
      </c>
      <c r="M4067" t="n">
        <v>0.1</v>
      </c>
      <c r="N4067" t="n">
        <v>33.7</v>
      </c>
      <c r="O4067" t="s">
        <v>449</v>
      </c>
      <c r="P4067" t="n">
        <v>121</v>
      </c>
      <c r="Q4067" t="s">
        <v>251</v>
      </c>
      <c r="R4067" t="s">
        <v>255</v>
      </c>
      <c r="S4067" t="s">
        <v>251</v>
      </c>
      <c r="T4067" t="n">
        <v>5</v>
      </c>
    </row>
    <row r="4068" spans="1:20">
      <c r="A4068" s="1" t="n">
        <v>42643</v>
      </c>
      <c r="B4068" t="s">
        <v>253</v>
      </c>
      <c r="C4068" t="n">
        <v>79</v>
      </c>
      <c r="D4068" t="n">
        <v>465</v>
      </c>
      <c r="E4068" t="s">
        <v>428</v>
      </c>
      <c r="F4068" t="n">
        <v>3201</v>
      </c>
      <c r="G4068" t="s">
        <v>250</v>
      </c>
      <c r="H4068" t="s">
        <v>251</v>
      </c>
      <c r="I4068" t="n">
        <v>5</v>
      </c>
      <c r="J4068" t="n">
        <v>260</v>
      </c>
      <c r="K4068" t="s">
        <v>272</v>
      </c>
      <c r="L4068" t="n">
        <v>15</v>
      </c>
      <c r="M4068" t="n">
        <v>0</v>
      </c>
      <c r="N4068" t="n">
        <v>0</v>
      </c>
    </row>
    <row r="4069" spans="1:20">
      <c r="A4069" s="1" t="n">
        <v>42643</v>
      </c>
      <c r="B4069" t="s">
        <v>451</v>
      </c>
      <c r="C4069" t="n">
        <v>1</v>
      </c>
      <c r="D4069" t="n">
        <v>215</v>
      </c>
      <c r="E4069" t="s">
        <v>408</v>
      </c>
      <c r="F4069" t="n">
        <v>3201</v>
      </c>
      <c r="G4069" t="s">
        <v>250</v>
      </c>
      <c r="H4069" t="s">
        <v>251</v>
      </c>
      <c r="I4069" t="n">
        <v>5</v>
      </c>
      <c r="J4069" t="n">
        <v>515</v>
      </c>
      <c r="K4069" t="s">
        <v>361</v>
      </c>
      <c r="L4069" t="n">
        <v>65</v>
      </c>
      <c r="M4069" t="n">
        <v>0</v>
      </c>
      <c r="N4069" t="n">
        <v>0</v>
      </c>
    </row>
    <row r="4070" spans="1:20">
      <c r="A4070" s="1" t="n">
        <v>42643</v>
      </c>
      <c r="B4070" t="s">
        <v>451</v>
      </c>
      <c r="C4070" t="n">
        <v>4</v>
      </c>
      <c r="D4070" t="n">
        <v>215</v>
      </c>
      <c r="E4070" t="s">
        <v>408</v>
      </c>
      <c r="F4070" t="n">
        <v>3201</v>
      </c>
      <c r="G4070" t="s">
        <v>250</v>
      </c>
      <c r="H4070" t="s">
        <v>251</v>
      </c>
      <c r="I4070" t="n">
        <v>5</v>
      </c>
      <c r="J4070" t="n">
        <v>490</v>
      </c>
      <c r="K4070" t="s">
        <v>266</v>
      </c>
      <c r="L4070" t="n">
        <v>12</v>
      </c>
      <c r="M4070" t="n">
        <v>0</v>
      </c>
      <c r="N4070" t="n">
        <v>0</v>
      </c>
    </row>
    <row r="4071" spans="1:20">
      <c r="A4071" s="1" t="n">
        <v>42643</v>
      </c>
      <c r="B4071" t="s">
        <v>443</v>
      </c>
      <c r="C4071" t="n">
        <v>4</v>
      </c>
      <c r="D4071" t="n">
        <v>251</v>
      </c>
      <c r="E4071" t="s">
        <v>409</v>
      </c>
      <c r="F4071" t="n">
        <v>3201</v>
      </c>
      <c r="G4071" t="s">
        <v>250</v>
      </c>
      <c r="H4071" t="s">
        <v>251</v>
      </c>
      <c r="I4071" t="n">
        <v>5</v>
      </c>
      <c r="J4071" t="n">
        <v>320</v>
      </c>
      <c r="K4071" t="s">
        <v>412</v>
      </c>
      <c r="L4071" t="n">
        <v>18</v>
      </c>
      <c r="M4071" t="n">
        <v>0</v>
      </c>
      <c r="N4071" t="n">
        <v>0</v>
      </c>
    </row>
    <row r="4072" spans="1:20">
      <c r="A4072" s="1" t="n">
        <v>42643</v>
      </c>
      <c r="B4072" t="s">
        <v>443</v>
      </c>
      <c r="C4072" t="n">
        <v>3</v>
      </c>
      <c r="D4072" t="n">
        <v>251</v>
      </c>
      <c r="E4072" t="s">
        <v>409</v>
      </c>
      <c r="F4072" t="n">
        <v>3202</v>
      </c>
      <c r="G4072" t="s">
        <v>297</v>
      </c>
      <c r="H4072" t="s">
        <v>251</v>
      </c>
      <c r="I4072" t="n">
        <v>5</v>
      </c>
      <c r="J4072" t="n">
        <v>320</v>
      </c>
      <c r="K4072" t="s">
        <v>412</v>
      </c>
      <c r="L4072" t="n">
        <v>14</v>
      </c>
      <c r="M4072" t="n">
        <v>0</v>
      </c>
      <c r="N4072" t="n">
        <v>0</v>
      </c>
    </row>
    <row r="4073" spans="1:20">
      <c r="A4073" s="1" t="n">
        <v>42643</v>
      </c>
      <c r="B4073" t="s">
        <v>443</v>
      </c>
      <c r="C4073" t="n">
        <v>1</v>
      </c>
      <c r="D4073" t="n">
        <v>251</v>
      </c>
      <c r="E4073" t="s">
        <v>409</v>
      </c>
      <c r="F4073" t="n">
        <v>3204</v>
      </c>
      <c r="G4073" t="s">
        <v>367</v>
      </c>
      <c r="H4073" t="s">
        <v>251</v>
      </c>
      <c r="I4073" t="n">
        <v>5</v>
      </c>
      <c r="J4073" t="n">
        <v>320</v>
      </c>
      <c r="K4073" t="s">
        <v>412</v>
      </c>
      <c r="L4073" t="n">
        <v>12</v>
      </c>
      <c r="M4073" t="n">
        <v>0</v>
      </c>
      <c r="N4073" t="n">
        <v>0</v>
      </c>
    </row>
    <row r="4074" spans="1:20">
      <c r="A4074" s="1" t="n">
        <v>42643</v>
      </c>
      <c r="B4074" t="s">
        <v>443</v>
      </c>
      <c r="C4074" t="n">
        <v>2</v>
      </c>
      <c r="D4074" t="n">
        <v>251</v>
      </c>
      <c r="E4074" t="s">
        <v>409</v>
      </c>
      <c r="F4074" t="n">
        <v>3203</v>
      </c>
      <c r="G4074" t="s">
        <v>366</v>
      </c>
      <c r="H4074" t="s">
        <v>251</v>
      </c>
      <c r="I4074" t="n">
        <v>5</v>
      </c>
      <c r="J4074" t="n">
        <v>320</v>
      </c>
      <c r="K4074" t="s">
        <v>412</v>
      </c>
      <c r="L4074" t="n">
        <v>16</v>
      </c>
      <c r="M4074" t="n">
        <v>0</v>
      </c>
      <c r="N4074" t="n">
        <v>0</v>
      </c>
    </row>
    <row r="4075" spans="1:20">
      <c r="A4075" s="1" t="n">
        <v>42643</v>
      </c>
      <c r="B4075" t="s">
        <v>447</v>
      </c>
      <c r="C4075" t="n">
        <v>1</v>
      </c>
      <c r="D4075" t="n">
        <v>931</v>
      </c>
      <c r="E4075" t="s">
        <v>407</v>
      </c>
      <c r="F4075" t="n">
        <v>3201</v>
      </c>
      <c r="G4075" t="s">
        <v>250</v>
      </c>
      <c r="H4075" t="s">
        <v>251</v>
      </c>
      <c r="I4075" t="n">
        <v>5</v>
      </c>
      <c r="J4075" t="n">
        <v>830</v>
      </c>
      <c r="K4075" t="s">
        <v>442</v>
      </c>
      <c r="L4075" t="n">
        <v>40</v>
      </c>
      <c r="M4075" t="n">
        <v>0</v>
      </c>
      <c r="N4075" t="n">
        <v>0</v>
      </c>
    </row>
    <row r="4076" spans="1:20">
      <c r="A4076" s="1" t="n">
        <v>42643</v>
      </c>
      <c r="B4076" t="s">
        <v>444</v>
      </c>
      <c r="C4076" t="n">
        <v>3</v>
      </c>
      <c r="D4076" t="n">
        <v>25</v>
      </c>
      <c r="E4076" t="s">
        <v>143</v>
      </c>
      <c r="F4076" t="n">
        <v>3201</v>
      </c>
      <c r="G4076" t="s">
        <v>250</v>
      </c>
      <c r="H4076" t="s">
        <v>251</v>
      </c>
      <c r="I4076" t="n">
        <v>5</v>
      </c>
      <c r="J4076" t="n">
        <v>910</v>
      </c>
      <c r="K4076" t="s">
        <v>340</v>
      </c>
      <c r="L4076" t="n">
        <v>595</v>
      </c>
      <c r="M4076" t="n">
        <v>0.78</v>
      </c>
      <c r="N4076" t="n">
        <v>39.9</v>
      </c>
      <c r="O4076" t="s">
        <v>444</v>
      </c>
      <c r="P4076" t="n">
        <v>363</v>
      </c>
      <c r="Q4076" t="s">
        <v>411</v>
      </c>
      <c r="R4076" t="s">
        <v>255</v>
      </c>
      <c r="S4076" t="s">
        <v>251</v>
      </c>
      <c r="T4076" t="n">
        <v>5</v>
      </c>
    </row>
    <row r="4077" spans="1:20">
      <c r="A4077" s="1" t="n">
        <v>42643</v>
      </c>
      <c r="B4077" t="s">
        <v>444</v>
      </c>
      <c r="C4077" t="n">
        <v>4</v>
      </c>
      <c r="D4077" t="n">
        <v>25</v>
      </c>
      <c r="E4077" t="s">
        <v>143</v>
      </c>
      <c r="F4077" t="n">
        <v>3201</v>
      </c>
      <c r="G4077" t="s">
        <v>250</v>
      </c>
      <c r="H4077" t="s">
        <v>251</v>
      </c>
      <c r="I4077" t="n">
        <v>5</v>
      </c>
      <c r="J4077" t="n">
        <v>160</v>
      </c>
      <c r="K4077" t="s">
        <v>280</v>
      </c>
      <c r="L4077" t="n">
        <v>160</v>
      </c>
      <c r="M4077" t="n">
        <v>0.12</v>
      </c>
      <c r="N4077" t="n">
        <v>41.9</v>
      </c>
      <c r="O4077" t="s">
        <v>444</v>
      </c>
      <c r="P4077" t="n">
        <v>363</v>
      </c>
      <c r="Q4077" t="s">
        <v>411</v>
      </c>
      <c r="R4077" t="s">
        <v>255</v>
      </c>
      <c r="S4077" t="s">
        <v>251</v>
      </c>
      <c r="T4077" t="n">
        <v>5</v>
      </c>
    </row>
    <row r="4078" spans="1:20">
      <c r="A4078" s="1" t="n">
        <v>42643</v>
      </c>
      <c r="B4078" t="s">
        <v>444</v>
      </c>
      <c r="C4078" t="n">
        <v>1</v>
      </c>
      <c r="D4078" t="n">
        <v>25</v>
      </c>
      <c r="E4078" t="s">
        <v>143</v>
      </c>
      <c r="F4078" t="n">
        <v>3201</v>
      </c>
      <c r="G4078" t="s">
        <v>250</v>
      </c>
      <c r="H4078" t="s">
        <v>251</v>
      </c>
      <c r="I4078" t="n">
        <v>5</v>
      </c>
      <c r="J4078" t="n">
        <v>805</v>
      </c>
      <c r="K4078" t="s">
        <v>317</v>
      </c>
      <c r="L4078" t="n">
        <v>734</v>
      </c>
      <c r="M4078" t="n">
        <v>0.29</v>
      </c>
      <c r="N4078" t="n">
        <v>35</v>
      </c>
      <c r="O4078" t="s">
        <v>444</v>
      </c>
      <c r="P4078" t="n">
        <v>363</v>
      </c>
      <c r="Q4078" t="s">
        <v>411</v>
      </c>
      <c r="R4078" t="s">
        <v>255</v>
      </c>
      <c r="S4078" t="s">
        <v>251</v>
      </c>
      <c r="T4078" t="n">
        <v>5</v>
      </c>
    </row>
    <row r="4079" spans="1:20">
      <c r="A4079" s="1" t="n">
        <v>42643</v>
      </c>
      <c r="B4079" t="s">
        <v>444</v>
      </c>
      <c r="C4079" t="n">
        <v>2</v>
      </c>
      <c r="D4079" t="n">
        <v>25</v>
      </c>
      <c r="E4079" t="s">
        <v>143</v>
      </c>
      <c r="F4079" t="n">
        <v>3201</v>
      </c>
      <c r="G4079" t="s">
        <v>250</v>
      </c>
      <c r="H4079" t="s">
        <v>251</v>
      </c>
      <c r="I4079" t="n">
        <v>5</v>
      </c>
      <c r="J4079" t="n">
        <v>550</v>
      </c>
      <c r="K4079" t="s">
        <v>369</v>
      </c>
      <c r="L4079" t="n">
        <v>124</v>
      </c>
      <c r="M4079" t="n">
        <v>0.15</v>
      </c>
      <c r="N4079" t="n">
        <v>36.6</v>
      </c>
      <c r="O4079" t="s">
        <v>444</v>
      </c>
      <c r="P4079" t="n">
        <v>363</v>
      </c>
      <c r="Q4079" t="s">
        <v>411</v>
      </c>
      <c r="R4079" t="s">
        <v>255</v>
      </c>
      <c r="S4079" t="s">
        <v>251</v>
      </c>
      <c r="T4079" t="n">
        <v>5</v>
      </c>
    </row>
    <row r="4080" spans="1:20">
      <c r="A4080" s="1" t="n">
        <v>42643</v>
      </c>
      <c r="B4080" t="s">
        <v>445</v>
      </c>
      <c r="C4080" t="n">
        <v>1</v>
      </c>
      <c r="D4080" t="n">
        <v>216</v>
      </c>
      <c r="E4080" t="s">
        <v>416</v>
      </c>
      <c r="F4080" t="n">
        <v>3201</v>
      </c>
      <c r="G4080" t="s">
        <v>250</v>
      </c>
      <c r="H4080" t="s">
        <v>251</v>
      </c>
      <c r="I4080" t="n">
        <v>5</v>
      </c>
      <c r="J4080" t="n">
        <v>515</v>
      </c>
      <c r="K4080" t="s">
        <v>361</v>
      </c>
      <c r="L4080" t="n">
        <v>195</v>
      </c>
      <c r="M4080" t="n">
        <v>0</v>
      </c>
      <c r="N4080" t="n">
        <v>0</v>
      </c>
      <c r="O4080" t="s">
        <v>444</v>
      </c>
      <c r="P4080" t="n">
        <v>363</v>
      </c>
      <c r="Q4080" t="s">
        <v>411</v>
      </c>
      <c r="R4080" t="s">
        <v>255</v>
      </c>
      <c r="S4080" t="s">
        <v>251</v>
      </c>
      <c r="T4080" t="n">
        <v>5</v>
      </c>
    </row>
    <row r="4081" spans="1:20">
      <c r="A4081" s="1" t="n">
        <v>42643</v>
      </c>
      <c r="B4081" t="s">
        <v>445</v>
      </c>
      <c r="C4081" t="n">
        <v>2</v>
      </c>
      <c r="D4081" t="n">
        <v>215</v>
      </c>
      <c r="E4081" t="s">
        <v>408</v>
      </c>
      <c r="F4081" t="n">
        <v>3201</v>
      </c>
      <c r="G4081" t="s">
        <v>250</v>
      </c>
      <c r="H4081" t="s">
        <v>251</v>
      </c>
      <c r="I4081" t="n">
        <v>5</v>
      </c>
      <c r="J4081" t="n">
        <v>515</v>
      </c>
      <c r="K4081" t="s">
        <v>361</v>
      </c>
      <c r="L4081" t="n">
        <v>121</v>
      </c>
      <c r="M4081" t="n">
        <v>0</v>
      </c>
      <c r="N4081" t="n">
        <v>0</v>
      </c>
      <c r="O4081" t="s">
        <v>444</v>
      </c>
      <c r="P4081" t="n">
        <v>363</v>
      </c>
      <c r="Q4081" t="s">
        <v>411</v>
      </c>
      <c r="R4081" t="s">
        <v>255</v>
      </c>
      <c r="S4081" t="s">
        <v>251</v>
      </c>
      <c r="T4081" t="n">
        <v>5</v>
      </c>
    </row>
    <row r="4082" spans="1:20">
      <c r="A4082" s="1" t="n">
        <v>42643</v>
      </c>
      <c r="B4082" t="s">
        <v>445</v>
      </c>
      <c r="C4082" t="n">
        <v>3</v>
      </c>
      <c r="D4082" t="n">
        <v>216</v>
      </c>
      <c r="E4082" t="s">
        <v>416</v>
      </c>
      <c r="F4082" t="n">
        <v>3201</v>
      </c>
      <c r="G4082" t="s">
        <v>250</v>
      </c>
      <c r="H4082" t="s">
        <v>251</v>
      </c>
      <c r="I4082" t="n">
        <v>5</v>
      </c>
      <c r="J4082" t="n">
        <v>490</v>
      </c>
      <c r="K4082" t="s">
        <v>266</v>
      </c>
      <c r="L4082" t="n">
        <v>140</v>
      </c>
      <c r="M4082" t="n">
        <v>0</v>
      </c>
      <c r="N4082" t="n">
        <v>0</v>
      </c>
      <c r="O4082" t="s">
        <v>444</v>
      </c>
      <c r="P4082" t="n">
        <v>363</v>
      </c>
      <c r="Q4082" t="s">
        <v>411</v>
      </c>
      <c r="R4082" t="s">
        <v>255</v>
      </c>
      <c r="S4082" t="s">
        <v>251</v>
      </c>
      <c r="T4082" t="n">
        <v>5</v>
      </c>
    </row>
    <row r="4083" spans="1:20">
      <c r="A4083" s="1" t="n">
        <v>42643</v>
      </c>
      <c r="B4083" t="s">
        <v>446</v>
      </c>
      <c r="C4083" t="n">
        <v>1</v>
      </c>
      <c r="D4083" t="n">
        <v>215</v>
      </c>
      <c r="E4083" t="s">
        <v>408</v>
      </c>
      <c r="F4083" t="n">
        <v>3201</v>
      </c>
      <c r="G4083" t="s">
        <v>250</v>
      </c>
      <c r="H4083" t="s">
        <v>251</v>
      </c>
      <c r="I4083" t="n">
        <v>5</v>
      </c>
      <c r="J4083" t="n">
        <v>515</v>
      </c>
      <c r="K4083" t="s">
        <v>361</v>
      </c>
      <c r="L4083" t="n">
        <v>121</v>
      </c>
      <c r="M4083" t="n">
        <v>0</v>
      </c>
      <c r="N4083" t="n">
        <v>0</v>
      </c>
    </row>
    <row r="4084" spans="1:20">
      <c r="A4084" s="1" t="n">
        <v>42674</v>
      </c>
      <c r="B4084" t="s">
        <v>253</v>
      </c>
      <c r="C4084" t="n">
        <v>57</v>
      </c>
      <c r="D4084" t="n">
        <v>465</v>
      </c>
      <c r="E4084" t="s">
        <v>428</v>
      </c>
      <c r="F4084" t="n">
        <v>3201</v>
      </c>
      <c r="G4084" t="s">
        <v>250</v>
      </c>
      <c r="H4084" t="s">
        <v>251</v>
      </c>
      <c r="I4084" t="n">
        <v>5</v>
      </c>
      <c r="J4084" t="n">
        <v>260</v>
      </c>
      <c r="K4084" t="s">
        <v>272</v>
      </c>
      <c r="L4084" t="n">
        <v>15</v>
      </c>
      <c r="M4084" t="n">
        <v>0</v>
      </c>
      <c r="N4084" t="n">
        <v>0</v>
      </c>
      <c r="O4084" t="s">
        <v>449</v>
      </c>
      <c r="P4084" t="n">
        <v>121</v>
      </c>
      <c r="Q4084" t="s">
        <v>251</v>
      </c>
      <c r="R4084" t="s">
        <v>255</v>
      </c>
      <c r="S4084" t="s">
        <v>251</v>
      </c>
      <c r="T4084" t="n">
        <v>5</v>
      </c>
    </row>
    <row r="4085" spans="1:20">
      <c r="A4085" s="1" t="n">
        <v>42674</v>
      </c>
      <c r="B4085" t="s">
        <v>253</v>
      </c>
      <c r="C4085" t="n">
        <v>58</v>
      </c>
      <c r="D4085" t="n">
        <v>510</v>
      </c>
      <c r="E4085" t="s">
        <v>422</v>
      </c>
      <c r="F4085" t="n">
        <v>3201</v>
      </c>
      <c r="G4085" t="s">
        <v>250</v>
      </c>
      <c r="H4085" t="s">
        <v>251</v>
      </c>
      <c r="I4085" t="n">
        <v>5</v>
      </c>
      <c r="J4085" t="n">
        <v>260</v>
      </c>
      <c r="K4085" t="s">
        <v>272</v>
      </c>
      <c r="L4085" t="n">
        <v>96</v>
      </c>
      <c r="M4085" t="n">
        <v>1.55</v>
      </c>
      <c r="N4085" t="n">
        <v>0</v>
      </c>
      <c r="O4085" t="s">
        <v>449</v>
      </c>
      <c r="P4085" t="n">
        <v>121</v>
      </c>
      <c r="Q4085" t="s">
        <v>251</v>
      </c>
      <c r="R4085" t="s">
        <v>255</v>
      </c>
      <c r="S4085" t="s">
        <v>251</v>
      </c>
      <c r="T4085" t="n">
        <v>5</v>
      </c>
    </row>
    <row r="4086" spans="1:20">
      <c r="A4086" s="1" t="n">
        <v>42674</v>
      </c>
      <c r="B4086" t="s">
        <v>253</v>
      </c>
      <c r="C4086" t="n">
        <v>33</v>
      </c>
      <c r="D4086" t="n">
        <v>25</v>
      </c>
      <c r="E4086" t="s">
        <v>143</v>
      </c>
      <c r="F4086" t="n">
        <v>3201</v>
      </c>
      <c r="G4086" t="s">
        <v>250</v>
      </c>
      <c r="H4086" t="s">
        <v>251</v>
      </c>
      <c r="I4086" t="n">
        <v>5</v>
      </c>
      <c r="J4086" t="n">
        <v>458</v>
      </c>
      <c r="K4086" t="s">
        <v>252</v>
      </c>
      <c r="L4086" t="n">
        <v>163</v>
      </c>
      <c r="M4086" t="n">
        <v>0.1</v>
      </c>
      <c r="N4086" t="n">
        <v>33.2</v>
      </c>
      <c r="O4086" t="s">
        <v>449</v>
      </c>
      <c r="P4086" t="n">
        <v>121</v>
      </c>
      <c r="Q4086" t="s">
        <v>251</v>
      </c>
      <c r="R4086" t="s">
        <v>255</v>
      </c>
      <c r="S4086" t="s">
        <v>251</v>
      </c>
      <c r="T4086" t="n">
        <v>5</v>
      </c>
    </row>
    <row r="4087" spans="1:20">
      <c r="A4087" s="1" t="n">
        <v>42674</v>
      </c>
      <c r="B4087" t="s">
        <v>253</v>
      </c>
      <c r="C4087" t="n">
        <v>35</v>
      </c>
      <c r="D4087" t="n">
        <v>25</v>
      </c>
      <c r="E4087" t="s">
        <v>143</v>
      </c>
      <c r="F4087" t="n">
        <v>3201</v>
      </c>
      <c r="G4087" t="s">
        <v>250</v>
      </c>
      <c r="H4087" t="s">
        <v>251</v>
      </c>
      <c r="I4087" t="n">
        <v>5</v>
      </c>
      <c r="J4087" t="n">
        <v>458</v>
      </c>
      <c r="K4087" t="s">
        <v>252</v>
      </c>
      <c r="L4087" t="n">
        <v>489</v>
      </c>
      <c r="M4087" t="n">
        <v>0.1</v>
      </c>
      <c r="N4087" t="n">
        <v>33.2</v>
      </c>
    </row>
    <row r="4088" spans="1:20">
      <c r="A4088" s="1" t="n">
        <v>42674</v>
      </c>
      <c r="B4088" t="s">
        <v>253</v>
      </c>
      <c r="C4088" t="n">
        <v>56</v>
      </c>
      <c r="D4088" t="n">
        <v>465</v>
      </c>
      <c r="E4088" t="s">
        <v>428</v>
      </c>
      <c r="F4088" t="n">
        <v>3201</v>
      </c>
      <c r="G4088" t="s">
        <v>250</v>
      </c>
      <c r="H4088" t="s">
        <v>251</v>
      </c>
      <c r="I4088" t="n">
        <v>5</v>
      </c>
      <c r="J4088" t="n">
        <v>260</v>
      </c>
      <c r="K4088" t="s">
        <v>272</v>
      </c>
      <c r="L4088" t="n">
        <v>31</v>
      </c>
      <c r="M4088" t="n">
        <v>0</v>
      </c>
      <c r="N4088" t="n">
        <v>0</v>
      </c>
      <c r="O4088" t="s">
        <v>449</v>
      </c>
      <c r="P4088" t="n">
        <v>121</v>
      </c>
      <c r="Q4088" t="s">
        <v>251</v>
      </c>
      <c r="R4088" t="s">
        <v>255</v>
      </c>
      <c r="S4088" t="s">
        <v>251</v>
      </c>
      <c r="T4088" t="n">
        <v>5</v>
      </c>
    </row>
    <row r="4089" spans="1:20">
      <c r="A4089" s="1" t="n">
        <v>42674</v>
      </c>
      <c r="B4089" t="s">
        <v>253</v>
      </c>
      <c r="C4089" t="n">
        <v>23</v>
      </c>
      <c r="D4089" t="n">
        <v>25</v>
      </c>
      <c r="E4089" t="s">
        <v>143</v>
      </c>
      <c r="F4089" t="n">
        <v>3201</v>
      </c>
      <c r="G4089" t="s">
        <v>250</v>
      </c>
      <c r="H4089" t="s">
        <v>251</v>
      </c>
      <c r="I4089" t="n">
        <v>5</v>
      </c>
      <c r="J4089" t="n">
        <v>945</v>
      </c>
      <c r="K4089" t="s">
        <v>304</v>
      </c>
      <c r="L4089" t="n">
        <v>74</v>
      </c>
      <c r="M4089" t="n">
        <v>0.04</v>
      </c>
      <c r="N4089" t="n">
        <v>33.9</v>
      </c>
    </row>
    <row r="4090" spans="1:20">
      <c r="A4090" s="1" t="n">
        <v>42674</v>
      </c>
      <c r="B4090" t="s">
        <v>253</v>
      </c>
      <c r="C4090" t="n">
        <v>24</v>
      </c>
      <c r="D4090" t="n">
        <v>25</v>
      </c>
      <c r="E4090" t="s">
        <v>143</v>
      </c>
      <c r="F4090" t="n">
        <v>3201</v>
      </c>
      <c r="G4090" t="s">
        <v>250</v>
      </c>
      <c r="H4090" t="s">
        <v>251</v>
      </c>
      <c r="I4090" t="n">
        <v>5</v>
      </c>
      <c r="J4090" t="n">
        <v>945</v>
      </c>
      <c r="K4090" t="s">
        <v>304</v>
      </c>
      <c r="L4090" t="n">
        <v>223</v>
      </c>
      <c r="M4090" t="n">
        <v>0.04</v>
      </c>
      <c r="N4090" t="n">
        <v>33.9</v>
      </c>
      <c r="O4090" t="s">
        <v>449</v>
      </c>
      <c r="P4090" t="n">
        <v>121</v>
      </c>
      <c r="Q4090" t="s">
        <v>251</v>
      </c>
      <c r="R4090" t="s">
        <v>255</v>
      </c>
      <c r="S4090" t="s">
        <v>251</v>
      </c>
      <c r="T4090" t="n">
        <v>5</v>
      </c>
    </row>
    <row r="4091" spans="1:20">
      <c r="A4091" s="1" t="n">
        <v>42674</v>
      </c>
      <c r="B4091" t="s">
        <v>253</v>
      </c>
      <c r="C4091" t="n">
        <v>25</v>
      </c>
      <c r="D4091" t="n">
        <v>25</v>
      </c>
      <c r="E4091" t="s">
        <v>143</v>
      </c>
      <c r="F4091" t="n">
        <v>3201</v>
      </c>
      <c r="G4091" t="s">
        <v>250</v>
      </c>
      <c r="H4091" t="s">
        <v>251</v>
      </c>
      <c r="I4091" t="n">
        <v>5</v>
      </c>
      <c r="J4091" t="n">
        <v>580</v>
      </c>
      <c r="K4091" t="s">
        <v>270</v>
      </c>
      <c r="L4091" t="n">
        <v>298</v>
      </c>
      <c r="M4091" t="n">
        <v>0.09</v>
      </c>
      <c r="N4091" t="n">
        <v>35.6</v>
      </c>
    </row>
    <row r="4092" spans="1:20">
      <c r="A4092" s="1" t="n">
        <v>42674</v>
      </c>
      <c r="B4092" t="s">
        <v>451</v>
      </c>
      <c r="C4092" t="n">
        <v>1</v>
      </c>
      <c r="D4092" t="n">
        <v>215</v>
      </c>
      <c r="E4092" t="s">
        <v>408</v>
      </c>
      <c r="F4092" t="n">
        <v>3201</v>
      </c>
      <c r="G4092" t="s">
        <v>250</v>
      </c>
      <c r="H4092" t="s">
        <v>251</v>
      </c>
      <c r="I4092" t="n">
        <v>5</v>
      </c>
      <c r="J4092" t="n">
        <v>515</v>
      </c>
      <c r="K4092" t="s">
        <v>361</v>
      </c>
      <c r="L4092" t="n">
        <v>125</v>
      </c>
      <c r="M4092" t="n">
        <v>0</v>
      </c>
      <c r="N4092" t="n">
        <v>0</v>
      </c>
    </row>
    <row r="4093" spans="1:20">
      <c r="A4093" s="1" t="n">
        <v>42674</v>
      </c>
      <c r="B4093" t="s">
        <v>451</v>
      </c>
      <c r="C4093" t="n">
        <v>1</v>
      </c>
      <c r="D4093" t="n">
        <v>215</v>
      </c>
      <c r="E4093" t="s">
        <v>408</v>
      </c>
      <c r="F4093" t="n">
        <v>3201</v>
      </c>
      <c r="G4093" t="s">
        <v>250</v>
      </c>
      <c r="H4093" t="s">
        <v>251</v>
      </c>
      <c r="I4093" t="n">
        <v>5</v>
      </c>
      <c r="J4093" t="n">
        <v>490</v>
      </c>
      <c r="K4093" t="s">
        <v>266</v>
      </c>
      <c r="L4093" t="n">
        <v>0</v>
      </c>
      <c r="M4093" t="n">
        <v>0</v>
      </c>
      <c r="N4093" t="n">
        <v>0</v>
      </c>
    </row>
    <row r="4094" spans="1:20">
      <c r="A4094" s="1" t="n">
        <v>42674</v>
      </c>
      <c r="B4094" t="s">
        <v>443</v>
      </c>
      <c r="C4094" t="n">
        <v>1</v>
      </c>
      <c r="D4094" t="n">
        <v>251</v>
      </c>
      <c r="E4094" t="s">
        <v>409</v>
      </c>
      <c r="F4094" t="n">
        <v>3204</v>
      </c>
      <c r="G4094" t="s">
        <v>367</v>
      </c>
      <c r="H4094" t="s">
        <v>251</v>
      </c>
      <c r="I4094" t="n">
        <v>5</v>
      </c>
      <c r="J4094" t="n">
        <v>160</v>
      </c>
      <c r="K4094" t="s">
        <v>280</v>
      </c>
      <c r="L4094" t="n">
        <v>8</v>
      </c>
      <c r="M4094" t="n">
        <v>0</v>
      </c>
      <c r="N4094" t="n">
        <v>0</v>
      </c>
    </row>
    <row r="4095" spans="1:20">
      <c r="A4095" s="1" t="n">
        <v>42674</v>
      </c>
      <c r="B4095" t="s">
        <v>443</v>
      </c>
      <c r="C4095" t="n">
        <v>3</v>
      </c>
      <c r="D4095" t="n">
        <v>251</v>
      </c>
      <c r="E4095" t="s">
        <v>409</v>
      </c>
      <c r="F4095" t="n">
        <v>3202</v>
      </c>
      <c r="G4095" t="s">
        <v>297</v>
      </c>
      <c r="H4095" t="s">
        <v>251</v>
      </c>
      <c r="I4095" t="n">
        <v>5</v>
      </c>
      <c r="J4095" t="n">
        <v>160</v>
      </c>
      <c r="K4095" t="s">
        <v>280</v>
      </c>
      <c r="L4095" t="n">
        <v>20</v>
      </c>
      <c r="M4095" t="n">
        <v>0</v>
      </c>
      <c r="N4095" t="n">
        <v>0</v>
      </c>
    </row>
    <row r="4096" spans="1:20">
      <c r="A4096" s="1" t="n">
        <v>42674</v>
      </c>
      <c r="B4096" t="s">
        <v>443</v>
      </c>
      <c r="C4096" t="n">
        <v>4</v>
      </c>
      <c r="D4096" t="n">
        <v>251</v>
      </c>
      <c r="E4096" t="s">
        <v>409</v>
      </c>
      <c r="F4096" t="n">
        <v>3201</v>
      </c>
      <c r="G4096" t="s">
        <v>250</v>
      </c>
      <c r="H4096" t="s">
        <v>251</v>
      </c>
      <c r="I4096" t="n">
        <v>5</v>
      </c>
      <c r="J4096" t="n">
        <v>160</v>
      </c>
      <c r="K4096" t="s">
        <v>280</v>
      </c>
      <c r="L4096" t="n">
        <v>17</v>
      </c>
      <c r="M4096" t="n">
        <v>0</v>
      </c>
      <c r="N4096" t="n">
        <v>0</v>
      </c>
    </row>
    <row r="4097" spans="1:20">
      <c r="A4097" s="1" t="n">
        <v>42674</v>
      </c>
      <c r="B4097" t="s">
        <v>443</v>
      </c>
      <c r="C4097" t="n">
        <v>2</v>
      </c>
      <c r="D4097" t="n">
        <v>251</v>
      </c>
      <c r="E4097" t="s">
        <v>409</v>
      </c>
      <c r="F4097" t="n">
        <v>3203</v>
      </c>
      <c r="G4097" t="s">
        <v>366</v>
      </c>
      <c r="H4097" t="s">
        <v>251</v>
      </c>
      <c r="I4097" t="n">
        <v>5</v>
      </c>
      <c r="J4097" t="n">
        <v>160</v>
      </c>
      <c r="K4097" t="s">
        <v>280</v>
      </c>
      <c r="L4097" t="n">
        <v>14</v>
      </c>
      <c r="M4097" t="n">
        <v>0</v>
      </c>
      <c r="N4097" t="n">
        <v>0</v>
      </c>
    </row>
    <row r="4098" spans="1:20">
      <c r="A4098" s="1" t="n">
        <v>42674</v>
      </c>
      <c r="B4098" t="s">
        <v>444</v>
      </c>
      <c r="C4098" t="n">
        <v>1</v>
      </c>
      <c r="D4098" t="n">
        <v>25</v>
      </c>
      <c r="E4098" t="s">
        <v>143</v>
      </c>
      <c r="F4098" t="n">
        <v>3201</v>
      </c>
      <c r="G4098" t="s">
        <v>250</v>
      </c>
      <c r="H4098" t="s">
        <v>251</v>
      </c>
      <c r="I4098" t="n">
        <v>5</v>
      </c>
      <c r="J4098" t="n">
        <v>805</v>
      </c>
      <c r="K4098" t="s">
        <v>317</v>
      </c>
      <c r="L4098" t="n">
        <v>699</v>
      </c>
      <c r="M4098" t="n">
        <v>0.3</v>
      </c>
      <c r="N4098" t="n">
        <v>35.2</v>
      </c>
      <c r="O4098" t="s">
        <v>444</v>
      </c>
      <c r="P4098" t="n">
        <v>363</v>
      </c>
      <c r="Q4098" t="s">
        <v>411</v>
      </c>
      <c r="R4098" t="s">
        <v>255</v>
      </c>
      <c r="S4098" t="s">
        <v>251</v>
      </c>
      <c r="T4098" t="n">
        <v>5</v>
      </c>
    </row>
    <row r="4099" spans="1:20">
      <c r="A4099" s="1" t="n">
        <v>42674</v>
      </c>
      <c r="B4099" t="s">
        <v>445</v>
      </c>
      <c r="C4099" t="n">
        <v>1</v>
      </c>
      <c r="D4099" t="n">
        <v>216</v>
      </c>
      <c r="E4099" t="s">
        <v>416</v>
      </c>
      <c r="F4099" t="n">
        <v>3201</v>
      </c>
      <c r="G4099" t="s">
        <v>250</v>
      </c>
      <c r="H4099" t="s">
        <v>251</v>
      </c>
      <c r="I4099" t="n">
        <v>5</v>
      </c>
      <c r="J4099" t="n">
        <v>515</v>
      </c>
      <c r="K4099" t="s">
        <v>361</v>
      </c>
      <c r="L4099" t="n">
        <v>215</v>
      </c>
      <c r="M4099" t="n">
        <v>0</v>
      </c>
      <c r="N4099" t="n">
        <v>0</v>
      </c>
    </row>
    <row r="4100" spans="1:20">
      <c r="A4100" s="1" t="n">
        <v>42674</v>
      </c>
      <c r="B4100" t="s">
        <v>445</v>
      </c>
      <c r="C4100" t="n">
        <v>2</v>
      </c>
      <c r="D4100" t="n">
        <v>215</v>
      </c>
      <c r="E4100" t="s">
        <v>408</v>
      </c>
      <c r="F4100" t="n">
        <v>3201</v>
      </c>
      <c r="G4100" t="s">
        <v>250</v>
      </c>
      <c r="H4100" t="s">
        <v>251</v>
      </c>
      <c r="I4100" t="n">
        <v>5</v>
      </c>
      <c r="J4100" t="n">
        <v>515</v>
      </c>
      <c r="K4100" t="s">
        <v>361</v>
      </c>
      <c r="L4100" t="n">
        <v>100</v>
      </c>
      <c r="M4100" t="n">
        <v>0</v>
      </c>
      <c r="N4100" t="n">
        <v>0</v>
      </c>
      <c r="O4100" t="s">
        <v>444</v>
      </c>
      <c r="P4100" t="n">
        <v>363</v>
      </c>
      <c r="Q4100" t="s">
        <v>411</v>
      </c>
      <c r="R4100" t="s">
        <v>255</v>
      </c>
      <c r="S4100" t="s">
        <v>251</v>
      </c>
      <c r="T4100" t="n">
        <v>5</v>
      </c>
    </row>
    <row r="4101" spans="1:20">
      <c r="A4101" s="1" t="n">
        <v>42674</v>
      </c>
      <c r="B4101" t="s">
        <v>445</v>
      </c>
      <c r="C4101" t="n">
        <v>3</v>
      </c>
      <c r="D4101" t="n">
        <v>216</v>
      </c>
      <c r="E4101" t="s">
        <v>416</v>
      </c>
      <c r="F4101" t="n">
        <v>3201</v>
      </c>
      <c r="G4101" t="s">
        <v>250</v>
      </c>
      <c r="H4101" t="s">
        <v>251</v>
      </c>
      <c r="I4101" t="n">
        <v>5</v>
      </c>
      <c r="J4101" t="n">
        <v>490</v>
      </c>
      <c r="K4101" t="s">
        <v>266</v>
      </c>
      <c r="L4101" t="n">
        <v>125</v>
      </c>
      <c r="M4101" t="n">
        <v>0</v>
      </c>
      <c r="N4101" t="n">
        <v>0</v>
      </c>
    </row>
    <row r="4102" spans="1:20">
      <c r="A4102" s="1" t="n">
        <v>42674</v>
      </c>
      <c r="B4102" t="s">
        <v>446</v>
      </c>
      <c r="C4102" t="n">
        <v>1</v>
      </c>
      <c r="D4102" t="n">
        <v>215</v>
      </c>
      <c r="E4102" t="s">
        <v>408</v>
      </c>
      <c r="F4102" t="n">
        <v>3201</v>
      </c>
      <c r="G4102" t="s">
        <v>250</v>
      </c>
      <c r="H4102" t="s">
        <v>251</v>
      </c>
      <c r="I4102" t="n">
        <v>5</v>
      </c>
      <c r="J4102" t="n">
        <v>515</v>
      </c>
      <c r="K4102" t="s">
        <v>361</v>
      </c>
      <c r="L4102" t="n">
        <v>315</v>
      </c>
      <c r="M4102" t="n">
        <v>0</v>
      </c>
      <c r="N4102" t="n">
        <v>0</v>
      </c>
    </row>
    <row r="4103" spans="1:20">
      <c r="A4103" s="1" t="n">
        <v>42704</v>
      </c>
      <c r="B4103" t="s">
        <v>253</v>
      </c>
      <c r="C4103" t="n">
        <v>74</v>
      </c>
      <c r="D4103" t="n">
        <v>465</v>
      </c>
      <c r="E4103" t="s">
        <v>428</v>
      </c>
      <c r="F4103" t="n">
        <v>3201</v>
      </c>
      <c r="G4103" t="s">
        <v>250</v>
      </c>
      <c r="H4103" t="s">
        <v>251</v>
      </c>
      <c r="I4103" t="n">
        <v>5</v>
      </c>
      <c r="J4103" t="n">
        <v>260</v>
      </c>
      <c r="K4103" t="s">
        <v>272</v>
      </c>
      <c r="L4103" t="n">
        <v>15</v>
      </c>
      <c r="M4103" t="n">
        <v>0</v>
      </c>
      <c r="N4103" t="n">
        <v>0</v>
      </c>
    </row>
    <row r="4104" spans="1:20">
      <c r="A4104" s="1" t="n">
        <v>42704</v>
      </c>
      <c r="B4104" t="s">
        <v>253</v>
      </c>
      <c r="C4104" t="n">
        <v>78</v>
      </c>
      <c r="D4104" t="n">
        <v>510</v>
      </c>
      <c r="E4104" t="s">
        <v>422</v>
      </c>
      <c r="F4104" t="n">
        <v>3201</v>
      </c>
      <c r="G4104" t="s">
        <v>250</v>
      </c>
      <c r="H4104" t="s">
        <v>251</v>
      </c>
      <c r="I4104" t="n">
        <v>5</v>
      </c>
      <c r="J4104" t="n">
        <v>260</v>
      </c>
      <c r="K4104" t="s">
        <v>272</v>
      </c>
      <c r="L4104" t="n">
        <v>65</v>
      </c>
      <c r="M4104" t="n">
        <v>1.55</v>
      </c>
      <c r="N4104" t="n">
        <v>0</v>
      </c>
    </row>
    <row r="4105" spans="1:20">
      <c r="A4105" s="1" t="n">
        <v>42704</v>
      </c>
      <c r="B4105" t="s">
        <v>253</v>
      </c>
      <c r="C4105" t="n">
        <v>75</v>
      </c>
      <c r="D4105" t="n">
        <v>465</v>
      </c>
      <c r="E4105" t="s">
        <v>428</v>
      </c>
      <c r="F4105" t="n">
        <v>3201</v>
      </c>
      <c r="G4105" t="s">
        <v>250</v>
      </c>
      <c r="H4105" t="s">
        <v>251</v>
      </c>
      <c r="I4105" t="n">
        <v>5</v>
      </c>
      <c r="J4105" t="n">
        <v>260</v>
      </c>
      <c r="K4105" t="s">
        <v>272</v>
      </c>
      <c r="L4105" t="n">
        <v>55</v>
      </c>
      <c r="M4105" t="n">
        <v>0</v>
      </c>
      <c r="N4105" t="n">
        <v>0</v>
      </c>
    </row>
    <row r="4106" spans="1:20">
      <c r="A4106" s="1" t="n">
        <v>42704</v>
      </c>
      <c r="B4106" t="s">
        <v>451</v>
      </c>
      <c r="C4106" t="n">
        <v>2</v>
      </c>
      <c r="D4106" t="n">
        <v>215</v>
      </c>
      <c r="E4106" t="s">
        <v>408</v>
      </c>
      <c r="F4106" t="n">
        <v>3201</v>
      </c>
      <c r="G4106" t="s">
        <v>250</v>
      </c>
      <c r="H4106" t="s">
        <v>251</v>
      </c>
      <c r="I4106" t="n">
        <v>5</v>
      </c>
      <c r="J4106" t="n">
        <v>910</v>
      </c>
      <c r="K4106" t="s">
        <v>340</v>
      </c>
      <c r="L4106" t="n">
        <v>0</v>
      </c>
      <c r="M4106" t="n">
        <v>0</v>
      </c>
      <c r="N4106" t="n">
        <v>0</v>
      </c>
    </row>
    <row r="4107" spans="1:20">
      <c r="A4107" s="1" t="n">
        <v>42704</v>
      </c>
      <c r="B4107" t="s">
        <v>451</v>
      </c>
      <c r="C4107" t="n">
        <v>3</v>
      </c>
      <c r="D4107" t="n">
        <v>215</v>
      </c>
      <c r="E4107" t="s">
        <v>408</v>
      </c>
      <c r="F4107" t="n">
        <v>3201</v>
      </c>
      <c r="G4107" t="s">
        <v>250</v>
      </c>
      <c r="H4107" t="s">
        <v>251</v>
      </c>
      <c r="I4107" t="n">
        <v>5</v>
      </c>
      <c r="J4107" t="n">
        <v>580</v>
      </c>
      <c r="K4107" t="s">
        <v>270</v>
      </c>
      <c r="L4107" t="n">
        <v>0</v>
      </c>
      <c r="M4107" t="n">
        <v>0</v>
      </c>
      <c r="N4107" t="n">
        <v>0</v>
      </c>
    </row>
    <row r="4108" spans="1:20">
      <c r="A4108" s="1" t="n">
        <v>42704</v>
      </c>
      <c r="B4108" t="s">
        <v>443</v>
      </c>
      <c r="C4108" t="n">
        <v>1</v>
      </c>
      <c r="D4108" t="n">
        <v>251</v>
      </c>
      <c r="E4108" t="s">
        <v>409</v>
      </c>
      <c r="F4108" t="n">
        <v>3204</v>
      </c>
      <c r="G4108" t="s">
        <v>367</v>
      </c>
      <c r="H4108" t="s">
        <v>251</v>
      </c>
      <c r="I4108" t="n">
        <v>5</v>
      </c>
      <c r="J4108" t="n">
        <v>160</v>
      </c>
      <c r="K4108" t="s">
        <v>280</v>
      </c>
      <c r="L4108" t="n">
        <v>23</v>
      </c>
      <c r="M4108" t="n">
        <v>0</v>
      </c>
      <c r="N4108" t="n">
        <v>0</v>
      </c>
    </row>
    <row r="4109" spans="1:20">
      <c r="A4109" s="1" t="n">
        <v>42704</v>
      </c>
      <c r="B4109" t="s">
        <v>443</v>
      </c>
      <c r="C4109" t="n">
        <v>4</v>
      </c>
      <c r="D4109" t="n">
        <v>251</v>
      </c>
      <c r="E4109" t="s">
        <v>409</v>
      </c>
      <c r="F4109" t="n">
        <v>3201</v>
      </c>
      <c r="G4109" t="s">
        <v>250</v>
      </c>
      <c r="H4109" t="s">
        <v>251</v>
      </c>
      <c r="I4109" t="n">
        <v>5</v>
      </c>
      <c r="J4109" t="n">
        <v>160</v>
      </c>
      <c r="K4109" t="s">
        <v>280</v>
      </c>
      <c r="L4109" t="n">
        <v>0</v>
      </c>
      <c r="M4109" t="n">
        <v>0</v>
      </c>
      <c r="N4109" t="n">
        <v>0</v>
      </c>
    </row>
    <row r="4110" spans="1:20">
      <c r="A4110" s="1" t="n">
        <v>42704</v>
      </c>
      <c r="B4110" t="s">
        <v>443</v>
      </c>
      <c r="C4110" t="n">
        <v>2</v>
      </c>
      <c r="D4110" t="n">
        <v>251</v>
      </c>
      <c r="E4110" t="s">
        <v>409</v>
      </c>
      <c r="F4110" t="n">
        <v>3203</v>
      </c>
      <c r="G4110" t="s">
        <v>366</v>
      </c>
      <c r="H4110" t="s">
        <v>251</v>
      </c>
      <c r="I4110" t="n">
        <v>5</v>
      </c>
      <c r="J4110" t="n">
        <v>160</v>
      </c>
      <c r="K4110" t="s">
        <v>280</v>
      </c>
      <c r="L4110" t="n">
        <v>17</v>
      </c>
      <c r="M4110" t="n">
        <v>0</v>
      </c>
      <c r="N4110" t="n">
        <v>0</v>
      </c>
    </row>
    <row r="4111" spans="1:20">
      <c r="A4111" s="1" t="n">
        <v>42704</v>
      </c>
      <c r="B4111" t="s">
        <v>443</v>
      </c>
      <c r="C4111" t="n">
        <v>3</v>
      </c>
      <c r="D4111" t="n">
        <v>251</v>
      </c>
      <c r="E4111" t="s">
        <v>409</v>
      </c>
      <c r="F4111" t="n">
        <v>3202</v>
      </c>
      <c r="G4111" t="s">
        <v>297</v>
      </c>
      <c r="H4111" t="s">
        <v>251</v>
      </c>
      <c r="I4111" t="n">
        <v>5</v>
      </c>
      <c r="J4111" t="n">
        <v>160</v>
      </c>
      <c r="K4111" t="s">
        <v>280</v>
      </c>
      <c r="L4111" t="n">
        <v>18</v>
      </c>
      <c r="M4111" t="n">
        <v>0</v>
      </c>
      <c r="N4111" t="n">
        <v>0</v>
      </c>
    </row>
    <row r="4112" spans="1:20">
      <c r="A4112" s="1" t="n">
        <v>42704</v>
      </c>
      <c r="B4112" t="s">
        <v>443</v>
      </c>
      <c r="C4112" t="n">
        <v>4</v>
      </c>
      <c r="D4112" t="n">
        <v>251</v>
      </c>
      <c r="E4112" t="s">
        <v>409</v>
      </c>
      <c r="F4112" t="n">
        <v>3201</v>
      </c>
      <c r="G4112" t="s">
        <v>250</v>
      </c>
      <c r="H4112" t="s">
        <v>251</v>
      </c>
      <c r="I4112" t="n">
        <v>5</v>
      </c>
      <c r="J4112" t="n">
        <v>887</v>
      </c>
      <c r="K4112" t="s">
        <v>448</v>
      </c>
      <c r="L4112" t="n">
        <v>10</v>
      </c>
      <c r="M4112" t="n">
        <v>0</v>
      </c>
      <c r="N4112" t="n">
        <v>0</v>
      </c>
    </row>
    <row r="4113" spans="1:20">
      <c r="A4113" s="1" t="n">
        <v>42704</v>
      </c>
      <c r="B4113" t="s">
        <v>444</v>
      </c>
      <c r="C4113" t="n">
        <v>2</v>
      </c>
      <c r="D4113" t="n">
        <v>25</v>
      </c>
      <c r="E4113" t="s">
        <v>143</v>
      </c>
      <c r="F4113" t="n">
        <v>3201</v>
      </c>
      <c r="G4113" t="s">
        <v>250</v>
      </c>
      <c r="H4113" t="s">
        <v>251</v>
      </c>
      <c r="I4113" t="n">
        <v>5</v>
      </c>
      <c r="J4113" t="n">
        <v>910</v>
      </c>
      <c r="K4113" t="s">
        <v>340</v>
      </c>
      <c r="L4113" t="n">
        <v>192</v>
      </c>
      <c r="M4113" t="n">
        <v>0.75</v>
      </c>
      <c r="N4113" t="n">
        <v>40.2</v>
      </c>
      <c r="O4113" t="s">
        <v>444</v>
      </c>
      <c r="P4113" t="n">
        <v>363</v>
      </c>
      <c r="Q4113" t="s">
        <v>411</v>
      </c>
      <c r="R4113" t="s">
        <v>255</v>
      </c>
      <c r="S4113" t="s">
        <v>251</v>
      </c>
      <c r="T4113" t="n">
        <v>5</v>
      </c>
    </row>
    <row r="4114" spans="1:20">
      <c r="A4114" s="1" t="n">
        <v>42704</v>
      </c>
      <c r="B4114" t="s">
        <v>444</v>
      </c>
      <c r="C4114" t="n">
        <v>3</v>
      </c>
      <c r="D4114" t="n">
        <v>25</v>
      </c>
      <c r="E4114" t="s">
        <v>143</v>
      </c>
      <c r="F4114" t="n">
        <v>3201</v>
      </c>
      <c r="G4114" t="s">
        <v>250</v>
      </c>
      <c r="H4114" t="s">
        <v>251</v>
      </c>
      <c r="I4114" t="n">
        <v>5</v>
      </c>
      <c r="J4114" t="n">
        <v>150</v>
      </c>
      <c r="K4114" t="s">
        <v>291</v>
      </c>
      <c r="L4114" t="n">
        <v>461</v>
      </c>
      <c r="M4114" t="n">
        <v>0.21</v>
      </c>
      <c r="N4114" t="n">
        <v>24.1</v>
      </c>
      <c r="O4114" t="s">
        <v>444</v>
      </c>
      <c r="P4114" t="n">
        <v>363</v>
      </c>
      <c r="Q4114" t="s">
        <v>411</v>
      </c>
      <c r="R4114" t="s">
        <v>255</v>
      </c>
      <c r="S4114" t="s">
        <v>251</v>
      </c>
      <c r="T4114" t="n">
        <v>5</v>
      </c>
    </row>
    <row r="4115" spans="1:20">
      <c r="A4115" s="1" t="n">
        <v>42704</v>
      </c>
      <c r="B4115" t="s">
        <v>444</v>
      </c>
      <c r="C4115" t="n">
        <v>1</v>
      </c>
      <c r="D4115" t="n">
        <v>25</v>
      </c>
      <c r="E4115" t="s">
        <v>143</v>
      </c>
      <c r="F4115" t="n">
        <v>3201</v>
      </c>
      <c r="G4115" t="s">
        <v>250</v>
      </c>
      <c r="H4115" t="s">
        <v>251</v>
      </c>
      <c r="I4115" t="n">
        <v>5</v>
      </c>
      <c r="J4115" t="n">
        <v>550</v>
      </c>
      <c r="K4115" t="s">
        <v>369</v>
      </c>
      <c r="L4115" t="n">
        <v>801</v>
      </c>
      <c r="M4115" t="n">
        <v>0.16</v>
      </c>
      <c r="N4115" t="n">
        <v>37</v>
      </c>
      <c r="O4115" t="s">
        <v>444</v>
      </c>
      <c r="P4115" t="n">
        <v>363</v>
      </c>
      <c r="Q4115" t="s">
        <v>411</v>
      </c>
      <c r="R4115" t="s">
        <v>255</v>
      </c>
      <c r="S4115" t="s">
        <v>251</v>
      </c>
      <c r="T4115" t="n">
        <v>5</v>
      </c>
    </row>
    <row r="4116" spans="1:20">
      <c r="A4116" s="1" t="n">
        <v>42704</v>
      </c>
      <c r="B4116" t="s">
        <v>445</v>
      </c>
      <c r="C4116" t="n">
        <v>1</v>
      </c>
      <c r="D4116" t="n">
        <v>216</v>
      </c>
      <c r="E4116" t="s">
        <v>416</v>
      </c>
      <c r="F4116" t="n">
        <v>3201</v>
      </c>
      <c r="G4116" t="s">
        <v>250</v>
      </c>
      <c r="H4116" t="s">
        <v>251</v>
      </c>
      <c r="I4116" t="n">
        <v>5</v>
      </c>
      <c r="J4116" t="n">
        <v>515</v>
      </c>
      <c r="K4116" t="s">
        <v>361</v>
      </c>
      <c r="L4116" t="n">
        <v>175</v>
      </c>
      <c r="M4116" t="n">
        <v>0</v>
      </c>
      <c r="N4116" t="n">
        <v>0</v>
      </c>
      <c r="O4116" t="s">
        <v>444</v>
      </c>
      <c r="P4116" t="n">
        <v>363</v>
      </c>
      <c r="Q4116" t="s">
        <v>411</v>
      </c>
      <c r="R4116" t="s">
        <v>255</v>
      </c>
      <c r="S4116" t="s">
        <v>251</v>
      </c>
      <c r="T4116" t="n">
        <v>5</v>
      </c>
    </row>
    <row r="4117" spans="1:20">
      <c r="A4117" s="1" t="n">
        <v>42704</v>
      </c>
      <c r="B4117" t="s">
        <v>445</v>
      </c>
      <c r="C4117" t="n">
        <v>2</v>
      </c>
      <c r="D4117" t="n">
        <v>215</v>
      </c>
      <c r="E4117" t="s">
        <v>408</v>
      </c>
      <c r="F4117" t="n">
        <v>3201</v>
      </c>
      <c r="G4117" t="s">
        <v>250</v>
      </c>
      <c r="H4117" t="s">
        <v>251</v>
      </c>
      <c r="I4117" t="n">
        <v>5</v>
      </c>
      <c r="J4117" t="n">
        <v>515</v>
      </c>
      <c r="K4117" t="s">
        <v>361</v>
      </c>
      <c r="L4117" t="n">
        <v>140</v>
      </c>
      <c r="M4117" t="n">
        <v>0</v>
      </c>
      <c r="N4117" t="n">
        <v>0</v>
      </c>
    </row>
    <row r="4118" spans="1:20">
      <c r="A4118" s="1" t="n">
        <v>42704</v>
      </c>
      <c r="B4118" t="s">
        <v>445</v>
      </c>
      <c r="C4118" t="n">
        <v>3</v>
      </c>
      <c r="D4118" t="n">
        <v>216</v>
      </c>
      <c r="E4118" t="s">
        <v>416</v>
      </c>
      <c r="F4118" t="n">
        <v>3201</v>
      </c>
      <c r="G4118" t="s">
        <v>250</v>
      </c>
      <c r="H4118" t="s">
        <v>251</v>
      </c>
      <c r="I4118" t="n">
        <v>5</v>
      </c>
      <c r="J4118" t="n">
        <v>490</v>
      </c>
      <c r="K4118" t="s">
        <v>266</v>
      </c>
      <c r="L4118" t="n">
        <v>70</v>
      </c>
      <c r="M4118" t="n">
        <v>0</v>
      </c>
      <c r="N4118" t="n">
        <v>0</v>
      </c>
    </row>
    <row r="4119" spans="1:20">
      <c r="A4119" s="1" t="n">
        <v>42704</v>
      </c>
      <c r="B4119" t="s">
        <v>446</v>
      </c>
      <c r="C4119" t="n">
        <v>10</v>
      </c>
      <c r="D4119" t="n">
        <v>215</v>
      </c>
      <c r="E4119" t="s">
        <v>408</v>
      </c>
      <c r="F4119" t="n">
        <v>3201</v>
      </c>
      <c r="G4119" t="s">
        <v>250</v>
      </c>
      <c r="H4119" t="s">
        <v>251</v>
      </c>
      <c r="I4119" t="n">
        <v>5</v>
      </c>
      <c r="J4119" t="n">
        <v>515</v>
      </c>
      <c r="K4119" t="s">
        <v>361</v>
      </c>
      <c r="L4119" t="n">
        <v>140</v>
      </c>
      <c r="M4119" t="n">
        <v>0</v>
      </c>
      <c r="N4119" t="n">
        <v>0</v>
      </c>
    </row>
    <row r="4120" spans="1:20">
      <c r="A4120" s="1" t="n">
        <v>42704</v>
      </c>
      <c r="B4120" t="s">
        <v>446</v>
      </c>
      <c r="C4120" t="n">
        <v>6</v>
      </c>
      <c r="D4120" t="n">
        <v>215</v>
      </c>
      <c r="E4120" t="s">
        <v>408</v>
      </c>
      <c r="F4120" t="n">
        <v>3201</v>
      </c>
      <c r="G4120" t="s">
        <v>250</v>
      </c>
      <c r="H4120" t="s">
        <v>251</v>
      </c>
      <c r="I4120" t="n">
        <v>5</v>
      </c>
      <c r="J4120" t="n">
        <v>458</v>
      </c>
      <c r="K4120" t="s">
        <v>252</v>
      </c>
      <c r="L4120" t="n">
        <v>14</v>
      </c>
      <c r="M4120" t="n">
        <v>0</v>
      </c>
      <c r="N4120" t="n">
        <v>0</v>
      </c>
    </row>
    <row r="4121" spans="1:20">
      <c r="A4121" s="1" t="n">
        <v>42704</v>
      </c>
      <c r="B4121" t="s">
        <v>446</v>
      </c>
      <c r="C4121" t="n">
        <v>7</v>
      </c>
      <c r="D4121" t="n">
        <v>215</v>
      </c>
      <c r="E4121" t="s">
        <v>408</v>
      </c>
      <c r="F4121" t="n">
        <v>3201</v>
      </c>
      <c r="G4121" t="s">
        <v>250</v>
      </c>
      <c r="H4121" t="s">
        <v>251</v>
      </c>
      <c r="I4121" t="n">
        <v>5</v>
      </c>
      <c r="J4121" t="n">
        <v>910</v>
      </c>
      <c r="K4121" t="s">
        <v>340</v>
      </c>
      <c r="L4121" t="n">
        <v>11</v>
      </c>
      <c r="M4121" t="n">
        <v>0</v>
      </c>
      <c r="N4121" t="n">
        <v>0</v>
      </c>
    </row>
    <row r="4122" spans="1:20">
      <c r="A4122" s="1" t="n">
        <v>42704</v>
      </c>
      <c r="B4122" t="s">
        <v>446</v>
      </c>
      <c r="C4122" t="n">
        <v>9</v>
      </c>
      <c r="D4122" t="n">
        <v>215</v>
      </c>
      <c r="E4122" t="s">
        <v>408</v>
      </c>
      <c r="F4122" t="n">
        <v>3201</v>
      </c>
      <c r="G4122" t="s">
        <v>250</v>
      </c>
      <c r="H4122" t="s">
        <v>251</v>
      </c>
      <c r="I4122" t="n">
        <v>5</v>
      </c>
      <c r="J4122" t="n">
        <v>580</v>
      </c>
      <c r="K4122" t="s">
        <v>270</v>
      </c>
      <c r="L4122" t="n">
        <v>2</v>
      </c>
      <c r="M4122" t="n">
        <v>0</v>
      </c>
      <c r="N4122" t="n">
        <v>0</v>
      </c>
    </row>
    <row r="4123" spans="1:20">
      <c r="A4123" s="1" t="n">
        <v>42704</v>
      </c>
      <c r="B4123" t="s">
        <v>446</v>
      </c>
      <c r="C4123" t="n">
        <v>8</v>
      </c>
      <c r="D4123" t="n">
        <v>215</v>
      </c>
      <c r="E4123" t="s">
        <v>408</v>
      </c>
      <c r="F4123" t="n">
        <v>3201</v>
      </c>
      <c r="G4123" t="s">
        <v>250</v>
      </c>
      <c r="H4123" t="s">
        <v>251</v>
      </c>
      <c r="I4123" t="n">
        <v>5</v>
      </c>
      <c r="J4123" t="n">
        <v>550</v>
      </c>
      <c r="K4123" t="s">
        <v>369</v>
      </c>
      <c r="L4123" t="n">
        <v>8</v>
      </c>
      <c r="M4123" t="n">
        <v>0</v>
      </c>
      <c r="N4123" t="n">
        <v>0</v>
      </c>
      <c r="O4123" t="s">
        <v>452</v>
      </c>
      <c r="P4123" t="n">
        <v>121</v>
      </c>
      <c r="Q4123" t="s">
        <v>411</v>
      </c>
      <c r="R4123" t="s">
        <v>255</v>
      </c>
      <c r="S4123" t="s">
        <v>251</v>
      </c>
      <c r="T4123" t="n">
        <v>5</v>
      </c>
    </row>
    <row r="4124" spans="1:20">
      <c r="A4124" s="1" t="n">
        <v>42735</v>
      </c>
      <c r="B4124" t="s">
        <v>451</v>
      </c>
      <c r="C4124" t="n">
        <v>2</v>
      </c>
      <c r="D4124" t="n">
        <v>215</v>
      </c>
      <c r="E4124" t="s">
        <v>408</v>
      </c>
      <c r="F4124" t="n">
        <v>3201</v>
      </c>
      <c r="G4124" t="s">
        <v>250</v>
      </c>
      <c r="H4124" t="s">
        <v>251</v>
      </c>
      <c r="I4124" t="n">
        <v>5</v>
      </c>
      <c r="J4124" t="n">
        <v>515</v>
      </c>
      <c r="K4124" t="s">
        <v>361</v>
      </c>
      <c r="L4124" t="n">
        <v>0</v>
      </c>
      <c r="M4124" t="n">
        <v>0</v>
      </c>
      <c r="N4124" t="n">
        <v>0</v>
      </c>
    </row>
    <row r="4125" spans="1:20">
      <c r="A4125" s="1" t="n">
        <v>42735</v>
      </c>
      <c r="B4125" t="s">
        <v>451</v>
      </c>
      <c r="C4125" t="n">
        <v>1</v>
      </c>
      <c r="D4125" t="n">
        <v>215</v>
      </c>
      <c r="E4125" t="s">
        <v>408</v>
      </c>
      <c r="F4125" t="n">
        <v>3201</v>
      </c>
      <c r="G4125" t="s">
        <v>250</v>
      </c>
      <c r="H4125" t="s">
        <v>251</v>
      </c>
      <c r="I4125" t="n">
        <v>5</v>
      </c>
      <c r="J4125" t="n">
        <v>515</v>
      </c>
      <c r="K4125" t="s">
        <v>361</v>
      </c>
      <c r="L4125" t="n">
        <v>110</v>
      </c>
      <c r="M4125" t="n">
        <v>0</v>
      </c>
      <c r="N4125" t="n">
        <v>0</v>
      </c>
    </row>
    <row r="4126" spans="1:20">
      <c r="A4126" s="1" t="n">
        <v>42735</v>
      </c>
      <c r="B4126" t="s">
        <v>451</v>
      </c>
      <c r="C4126" t="n">
        <v>3</v>
      </c>
      <c r="D4126" t="n">
        <v>25</v>
      </c>
      <c r="E4126" t="s">
        <v>143</v>
      </c>
      <c r="F4126" t="n">
        <v>3201</v>
      </c>
      <c r="G4126" t="s">
        <v>250</v>
      </c>
      <c r="H4126" t="s">
        <v>251</v>
      </c>
      <c r="I4126" t="n">
        <v>5</v>
      </c>
      <c r="J4126" t="n">
        <v>458</v>
      </c>
      <c r="K4126" t="s">
        <v>252</v>
      </c>
      <c r="L4126" t="n">
        <v>0</v>
      </c>
      <c r="M4126" t="n">
        <v>0.25</v>
      </c>
      <c r="N4126" t="n">
        <v>47.3</v>
      </c>
    </row>
    <row r="4127" spans="1:20">
      <c r="A4127" s="1" t="n">
        <v>42735</v>
      </c>
      <c r="B4127" t="s">
        <v>443</v>
      </c>
      <c r="C4127" t="n">
        <v>1</v>
      </c>
      <c r="D4127" t="n">
        <v>251</v>
      </c>
      <c r="E4127" t="s">
        <v>409</v>
      </c>
      <c r="F4127" t="n">
        <v>3204</v>
      </c>
      <c r="G4127" t="s">
        <v>367</v>
      </c>
      <c r="H4127" t="s">
        <v>251</v>
      </c>
      <c r="I4127" t="n">
        <v>5</v>
      </c>
      <c r="J4127" t="n">
        <v>887</v>
      </c>
      <c r="K4127" t="s">
        <v>448</v>
      </c>
      <c r="L4127" t="n">
        <v>9</v>
      </c>
      <c r="M4127" t="n">
        <v>0</v>
      </c>
      <c r="N4127" t="n">
        <v>0</v>
      </c>
    </row>
    <row r="4128" spans="1:20">
      <c r="A4128" s="1" t="n">
        <v>42735</v>
      </c>
      <c r="B4128" t="s">
        <v>443</v>
      </c>
      <c r="C4128" t="n">
        <v>2</v>
      </c>
      <c r="D4128" t="n">
        <v>251</v>
      </c>
      <c r="E4128" t="s">
        <v>409</v>
      </c>
      <c r="F4128" t="n">
        <v>3203</v>
      </c>
      <c r="G4128" t="s">
        <v>366</v>
      </c>
      <c r="H4128" t="s">
        <v>251</v>
      </c>
      <c r="I4128" t="n">
        <v>5</v>
      </c>
      <c r="J4128" t="n">
        <v>887</v>
      </c>
      <c r="K4128" t="s">
        <v>448</v>
      </c>
      <c r="L4128" t="n">
        <v>15</v>
      </c>
      <c r="M4128" t="n">
        <v>0</v>
      </c>
      <c r="N4128" t="n">
        <v>0</v>
      </c>
    </row>
    <row r="4129" spans="1:20">
      <c r="A4129" s="1" t="n">
        <v>42735</v>
      </c>
      <c r="B4129" t="s">
        <v>443</v>
      </c>
      <c r="C4129" t="n">
        <v>4</v>
      </c>
      <c r="D4129" t="n">
        <v>251</v>
      </c>
      <c r="E4129" t="s">
        <v>409</v>
      </c>
      <c r="F4129" t="n">
        <v>3201</v>
      </c>
      <c r="G4129" t="s">
        <v>250</v>
      </c>
      <c r="H4129" t="s">
        <v>251</v>
      </c>
      <c r="I4129" t="n">
        <v>5</v>
      </c>
      <c r="J4129" t="n">
        <v>887</v>
      </c>
      <c r="K4129" t="s">
        <v>448</v>
      </c>
      <c r="L4129" t="n">
        <v>5</v>
      </c>
      <c r="M4129" t="n">
        <v>0</v>
      </c>
      <c r="N4129" t="n">
        <v>0</v>
      </c>
      <c r="O4129" t="s">
        <v>444</v>
      </c>
      <c r="P4129" t="n">
        <v>363</v>
      </c>
      <c r="Q4129" t="s">
        <v>411</v>
      </c>
      <c r="R4129" t="s">
        <v>255</v>
      </c>
      <c r="S4129" t="s">
        <v>251</v>
      </c>
      <c r="T4129" t="n">
        <v>5</v>
      </c>
    </row>
    <row r="4130" spans="1:20">
      <c r="A4130" s="1" t="n">
        <v>42735</v>
      </c>
      <c r="B4130" t="s">
        <v>443</v>
      </c>
      <c r="C4130" t="n">
        <v>3</v>
      </c>
      <c r="D4130" t="n">
        <v>251</v>
      </c>
      <c r="E4130" t="s">
        <v>409</v>
      </c>
      <c r="F4130" t="n">
        <v>3202</v>
      </c>
      <c r="G4130" t="s">
        <v>297</v>
      </c>
      <c r="H4130" t="s">
        <v>251</v>
      </c>
      <c r="I4130" t="n">
        <v>5</v>
      </c>
      <c r="J4130" t="n">
        <v>887</v>
      </c>
      <c r="K4130" t="s">
        <v>448</v>
      </c>
      <c r="L4130" t="n">
        <v>36</v>
      </c>
      <c r="M4130" t="n">
        <v>0</v>
      </c>
      <c r="N4130" t="n">
        <v>0</v>
      </c>
      <c r="O4130" t="s">
        <v>444</v>
      </c>
      <c r="P4130" t="n">
        <v>363</v>
      </c>
      <c r="Q4130" t="s">
        <v>411</v>
      </c>
      <c r="R4130" t="s">
        <v>255</v>
      </c>
      <c r="S4130" t="s">
        <v>251</v>
      </c>
      <c r="T4130" t="n">
        <v>5</v>
      </c>
    </row>
    <row r="4131" spans="1:20">
      <c r="A4131" s="1" t="n">
        <v>42735</v>
      </c>
      <c r="B4131" t="s">
        <v>444</v>
      </c>
      <c r="C4131" t="n">
        <v>2</v>
      </c>
      <c r="D4131" t="n">
        <v>25</v>
      </c>
      <c r="E4131" t="s">
        <v>143</v>
      </c>
      <c r="F4131" t="n">
        <v>3201</v>
      </c>
      <c r="G4131" t="s">
        <v>250</v>
      </c>
      <c r="H4131" t="s">
        <v>251</v>
      </c>
      <c r="I4131" t="n">
        <v>5</v>
      </c>
      <c r="J4131" t="n">
        <v>805</v>
      </c>
      <c r="K4131" t="s">
        <v>317</v>
      </c>
      <c r="L4131" t="n">
        <v>743</v>
      </c>
      <c r="M4131" t="n">
        <v>0.18</v>
      </c>
      <c r="N4131" t="n">
        <v>43.8</v>
      </c>
      <c r="O4131" t="s">
        <v>444</v>
      </c>
      <c r="P4131" t="n">
        <v>363</v>
      </c>
      <c r="Q4131" t="s">
        <v>411</v>
      </c>
      <c r="R4131" t="s">
        <v>255</v>
      </c>
      <c r="S4131" t="s">
        <v>251</v>
      </c>
      <c r="T4131" t="n">
        <v>5</v>
      </c>
    </row>
    <row r="4132" spans="1:20">
      <c r="A4132" s="1" t="n">
        <v>42735</v>
      </c>
      <c r="B4132" t="s">
        <v>444</v>
      </c>
      <c r="C4132" t="n">
        <v>1</v>
      </c>
      <c r="D4132" t="n">
        <v>25</v>
      </c>
      <c r="E4132" t="s">
        <v>143</v>
      </c>
      <c r="F4132" t="n">
        <v>3201</v>
      </c>
      <c r="G4132" t="s">
        <v>250</v>
      </c>
      <c r="H4132" t="s">
        <v>251</v>
      </c>
      <c r="I4132" t="n">
        <v>5</v>
      </c>
      <c r="J4132" t="n">
        <v>550</v>
      </c>
      <c r="K4132" t="s">
        <v>369</v>
      </c>
      <c r="L4132" t="n">
        <v>989</v>
      </c>
      <c r="M4132" t="n">
        <v>0.16</v>
      </c>
      <c r="N4132" t="n">
        <v>37.3</v>
      </c>
      <c r="O4132" t="s">
        <v>444</v>
      </c>
      <c r="P4132" t="n">
        <v>363</v>
      </c>
      <c r="Q4132" t="s">
        <v>411</v>
      </c>
      <c r="R4132" t="s">
        <v>255</v>
      </c>
      <c r="S4132" t="s">
        <v>251</v>
      </c>
      <c r="T4132" t="n">
        <v>5</v>
      </c>
    </row>
    <row r="4133" spans="1:20">
      <c r="A4133" s="1" t="n">
        <v>42735</v>
      </c>
      <c r="B4133" t="s">
        <v>445</v>
      </c>
      <c r="C4133" t="n">
        <v>1</v>
      </c>
      <c r="D4133" t="n">
        <v>216</v>
      </c>
      <c r="E4133" t="s">
        <v>416</v>
      </c>
      <c r="F4133" t="n">
        <v>3201</v>
      </c>
      <c r="G4133" t="s">
        <v>250</v>
      </c>
      <c r="H4133" t="s">
        <v>251</v>
      </c>
      <c r="I4133" t="n">
        <v>5</v>
      </c>
      <c r="J4133" t="n">
        <v>490</v>
      </c>
      <c r="K4133" t="s">
        <v>266</v>
      </c>
      <c r="L4133" t="n">
        <v>110</v>
      </c>
      <c r="M4133" t="n">
        <v>0</v>
      </c>
      <c r="N4133" t="n">
        <v>0</v>
      </c>
      <c r="T4133" t="s">
        <v>405</v>
      </c>
    </row>
    <row r="4134" spans="1:20">
      <c r="A4134" s="1" t="n">
        <v>42766</v>
      </c>
      <c r="B4134" t="s">
        <v>451</v>
      </c>
      <c r="C4134" t="n">
        <v>2</v>
      </c>
      <c r="D4134" t="n">
        <v>215</v>
      </c>
      <c r="E4134" t="s">
        <v>408</v>
      </c>
      <c r="F4134" t="n">
        <v>3201</v>
      </c>
      <c r="G4134" t="s">
        <v>250</v>
      </c>
      <c r="H4134" t="s">
        <v>251</v>
      </c>
      <c r="I4134" t="n">
        <v>5</v>
      </c>
      <c r="J4134" t="n">
        <v>940</v>
      </c>
      <c r="K4134" t="s">
        <v>257</v>
      </c>
      <c r="L4134" t="n">
        <v>1</v>
      </c>
      <c r="M4134" t="n">
        <v>0</v>
      </c>
      <c r="N4134" t="n">
        <v>0</v>
      </c>
      <c r="O4134" t="s">
        <v>345</v>
      </c>
      <c r="P4134" t="n">
        <v>121</v>
      </c>
      <c r="Q4134" t="s">
        <v>251</v>
      </c>
      <c r="R4134" t="s">
        <v>255</v>
      </c>
      <c r="S4134" t="s">
        <v>251</v>
      </c>
      <c r="T4134" t="n">
        <v>5</v>
      </c>
    </row>
    <row r="4135" spans="1:20">
      <c r="A4135" s="1" t="n">
        <v>42766</v>
      </c>
      <c r="B4135" t="s">
        <v>443</v>
      </c>
      <c r="C4135" t="n">
        <v>1</v>
      </c>
      <c r="D4135" t="n">
        <v>251</v>
      </c>
      <c r="E4135" t="s">
        <v>409</v>
      </c>
      <c r="F4135" t="n">
        <v>3203</v>
      </c>
      <c r="G4135" t="s">
        <v>366</v>
      </c>
      <c r="H4135" t="s">
        <v>251</v>
      </c>
      <c r="I4135" t="n">
        <v>5</v>
      </c>
      <c r="J4135" t="n">
        <v>887</v>
      </c>
      <c r="K4135" t="s">
        <v>448</v>
      </c>
      <c r="L4135" t="n">
        <v>17</v>
      </c>
      <c r="M4135" t="n">
        <v>0</v>
      </c>
      <c r="N4135" t="n">
        <v>0</v>
      </c>
      <c r="O4135" t="s">
        <v>345</v>
      </c>
      <c r="P4135" t="n">
        <v>121</v>
      </c>
      <c r="Q4135" t="s">
        <v>251</v>
      </c>
      <c r="R4135" t="s">
        <v>255</v>
      </c>
      <c r="S4135" t="s">
        <v>251</v>
      </c>
      <c r="T4135" t="n">
        <v>5</v>
      </c>
    </row>
    <row r="4136" spans="1:20">
      <c r="A4136" s="1" t="n">
        <v>42766</v>
      </c>
      <c r="B4136" t="s">
        <v>443</v>
      </c>
      <c r="C4136" t="n">
        <v>3</v>
      </c>
      <c r="D4136" t="n">
        <v>251</v>
      </c>
      <c r="E4136" t="s">
        <v>409</v>
      </c>
      <c r="F4136" t="n">
        <v>3204</v>
      </c>
      <c r="G4136" t="s">
        <v>367</v>
      </c>
      <c r="H4136" t="s">
        <v>251</v>
      </c>
      <c r="I4136" t="n">
        <v>5</v>
      </c>
      <c r="J4136" t="n">
        <v>887</v>
      </c>
      <c r="K4136" t="s">
        <v>448</v>
      </c>
      <c r="L4136" t="n">
        <v>42</v>
      </c>
      <c r="M4136" t="n">
        <v>0</v>
      </c>
      <c r="N4136" t="n">
        <v>0</v>
      </c>
      <c r="O4136" t="s">
        <v>345</v>
      </c>
      <c r="P4136" t="n">
        <v>121</v>
      </c>
      <c r="Q4136" t="s">
        <v>251</v>
      </c>
      <c r="R4136" t="s">
        <v>255</v>
      </c>
      <c r="S4136" t="s">
        <v>251</v>
      </c>
      <c r="T4136" t="n">
        <v>5</v>
      </c>
    </row>
    <row r="4137" spans="1:20">
      <c r="A4137" s="1" t="n">
        <v>42766</v>
      </c>
      <c r="B4137" t="s">
        <v>443</v>
      </c>
      <c r="C4137" t="n">
        <v>2</v>
      </c>
      <c r="D4137" t="n">
        <v>251</v>
      </c>
      <c r="E4137" t="s">
        <v>409</v>
      </c>
      <c r="F4137" t="n">
        <v>3202</v>
      </c>
      <c r="G4137" t="s">
        <v>297</v>
      </c>
      <c r="H4137" t="s">
        <v>251</v>
      </c>
      <c r="I4137" t="n">
        <v>5</v>
      </c>
      <c r="J4137" t="n">
        <v>887</v>
      </c>
      <c r="K4137" t="s">
        <v>448</v>
      </c>
      <c r="L4137" t="n">
        <v>20</v>
      </c>
      <c r="M4137" t="n">
        <v>0</v>
      </c>
      <c r="N4137" t="n">
        <v>0</v>
      </c>
      <c r="O4137" t="s">
        <v>345</v>
      </c>
      <c r="P4137" t="n">
        <v>121</v>
      </c>
      <c r="Q4137" t="s">
        <v>251</v>
      </c>
      <c r="R4137" t="s">
        <v>255</v>
      </c>
      <c r="S4137" t="s">
        <v>251</v>
      </c>
      <c r="T4137" t="n">
        <v>5</v>
      </c>
    </row>
    <row r="4138" spans="1:20">
      <c r="A4138" s="1" t="n">
        <v>42766</v>
      </c>
      <c r="B4138" t="s">
        <v>258</v>
      </c>
      <c r="C4138" t="n">
        <v>1</v>
      </c>
      <c r="D4138" t="n">
        <v>216</v>
      </c>
      <c r="E4138" t="s">
        <v>416</v>
      </c>
      <c r="F4138" t="n">
        <v>3201</v>
      </c>
      <c r="G4138" t="s">
        <v>250</v>
      </c>
      <c r="H4138" t="s">
        <v>251</v>
      </c>
      <c r="I4138" t="n">
        <v>5</v>
      </c>
      <c r="J4138" t="n">
        <v>490</v>
      </c>
      <c r="K4138" t="s">
        <v>266</v>
      </c>
      <c r="L4138" t="n">
        <v>224</v>
      </c>
      <c r="M4138" t="n">
        <v>0</v>
      </c>
      <c r="N4138" t="n">
        <v>0</v>
      </c>
      <c r="O4138" t="s">
        <v>345</v>
      </c>
      <c r="P4138" t="n">
        <v>121</v>
      </c>
      <c r="Q4138" t="s">
        <v>251</v>
      </c>
      <c r="R4138" t="s">
        <v>255</v>
      </c>
      <c r="S4138" t="s">
        <v>251</v>
      </c>
      <c r="T4138" t="n">
        <v>5</v>
      </c>
    </row>
    <row r="4139" spans="1:20">
      <c r="A4139" s="1" t="n">
        <v>42766</v>
      </c>
      <c r="B4139" t="s">
        <v>258</v>
      </c>
      <c r="C4139" t="n">
        <v>2</v>
      </c>
      <c r="D4139" t="n">
        <v>216</v>
      </c>
      <c r="E4139" t="s">
        <v>416</v>
      </c>
      <c r="F4139" t="n">
        <v>3201</v>
      </c>
      <c r="G4139" t="s">
        <v>250</v>
      </c>
      <c r="H4139" t="s">
        <v>251</v>
      </c>
      <c r="I4139" t="n">
        <v>5</v>
      </c>
      <c r="J4139" t="n">
        <v>490</v>
      </c>
      <c r="K4139" t="s">
        <v>266</v>
      </c>
      <c r="L4139" t="n">
        <v>311</v>
      </c>
      <c r="M4139" t="n">
        <v>0</v>
      </c>
      <c r="N4139" t="n">
        <v>0</v>
      </c>
      <c r="O4139" t="s">
        <v>345</v>
      </c>
      <c r="P4139" t="n">
        <v>121</v>
      </c>
      <c r="Q4139" t="s">
        <v>251</v>
      </c>
      <c r="R4139" t="s">
        <v>255</v>
      </c>
      <c r="S4139" t="s">
        <v>251</v>
      </c>
      <c r="T4139" t="n">
        <v>5</v>
      </c>
    </row>
    <row r="4140" spans="1:20">
      <c r="A4140" s="1" t="n">
        <v>42766</v>
      </c>
      <c r="B4140" t="s">
        <v>444</v>
      </c>
      <c r="C4140" t="n">
        <v>1</v>
      </c>
      <c r="D4140" t="n">
        <v>216</v>
      </c>
      <c r="E4140" t="s">
        <v>416</v>
      </c>
      <c r="F4140" t="n">
        <v>3201</v>
      </c>
      <c r="G4140" t="s">
        <v>250</v>
      </c>
      <c r="H4140" t="s">
        <v>251</v>
      </c>
      <c r="I4140" t="n">
        <v>5</v>
      </c>
      <c r="J4140" t="n">
        <v>280</v>
      </c>
      <c r="K4140" t="s">
        <v>453</v>
      </c>
      <c r="L4140" t="n">
        <v>311</v>
      </c>
      <c r="M4140" t="n">
        <v>0</v>
      </c>
      <c r="N4140" t="n">
        <v>0</v>
      </c>
      <c r="T4140" t="s">
        <v>405</v>
      </c>
    </row>
    <row r="4141" spans="1:20">
      <c r="A4141" s="1" t="n">
        <v>42794</v>
      </c>
      <c r="B4141" t="s">
        <v>451</v>
      </c>
      <c r="C4141" t="n">
        <v>1</v>
      </c>
      <c r="D4141" t="n">
        <v>215</v>
      </c>
      <c r="E4141" t="s">
        <v>408</v>
      </c>
      <c r="F4141" t="n">
        <v>3201</v>
      </c>
      <c r="G4141" t="s">
        <v>250</v>
      </c>
      <c r="H4141" t="s">
        <v>251</v>
      </c>
      <c r="I4141" t="n">
        <v>5</v>
      </c>
      <c r="J4141" t="n">
        <v>515</v>
      </c>
      <c r="K4141" t="s">
        <v>361</v>
      </c>
      <c r="L4141" t="n">
        <v>315</v>
      </c>
      <c r="M4141" t="n">
        <v>0</v>
      </c>
      <c r="N4141" t="n">
        <v>0</v>
      </c>
      <c r="T4141" t="s">
        <v>405</v>
      </c>
    </row>
    <row r="4142" spans="1:20">
      <c r="A4142" s="1" t="n">
        <v>42794</v>
      </c>
      <c r="B4142" t="s">
        <v>443</v>
      </c>
      <c r="C4142" t="n">
        <v>2</v>
      </c>
      <c r="D4142" t="n">
        <v>251</v>
      </c>
      <c r="E4142" t="s">
        <v>409</v>
      </c>
      <c r="F4142" t="n">
        <v>3202</v>
      </c>
      <c r="G4142" t="s">
        <v>297</v>
      </c>
      <c r="H4142" t="s">
        <v>251</v>
      </c>
      <c r="I4142" t="n">
        <v>5</v>
      </c>
      <c r="J4142" t="n">
        <v>887</v>
      </c>
      <c r="K4142" t="s">
        <v>448</v>
      </c>
      <c r="L4142" t="n">
        <v>18</v>
      </c>
      <c r="M4142" t="n">
        <v>0</v>
      </c>
      <c r="N4142" t="n">
        <v>0</v>
      </c>
      <c r="T4142" t="s">
        <v>405</v>
      </c>
    </row>
    <row r="4143" spans="1:20">
      <c r="A4143" s="1" t="n">
        <v>42794</v>
      </c>
      <c r="B4143" t="s">
        <v>443</v>
      </c>
      <c r="C4143" t="n">
        <v>3</v>
      </c>
      <c r="D4143" t="n">
        <v>251</v>
      </c>
      <c r="E4143" t="s">
        <v>409</v>
      </c>
      <c r="F4143" t="n">
        <v>3204</v>
      </c>
      <c r="G4143" t="s">
        <v>367</v>
      </c>
      <c r="H4143" t="s">
        <v>251</v>
      </c>
      <c r="I4143" t="n">
        <v>5</v>
      </c>
      <c r="J4143" t="n">
        <v>887</v>
      </c>
      <c r="K4143" t="s">
        <v>448</v>
      </c>
      <c r="L4143" t="n">
        <v>10</v>
      </c>
      <c r="M4143" t="n">
        <v>0</v>
      </c>
      <c r="N4143" t="n">
        <v>0</v>
      </c>
      <c r="T4143" t="s">
        <v>405</v>
      </c>
    </row>
    <row r="4144" spans="1:20">
      <c r="A4144" s="1" t="n">
        <v>42794</v>
      </c>
      <c r="B4144" t="s">
        <v>443</v>
      </c>
      <c r="C4144" t="n">
        <v>4</v>
      </c>
      <c r="D4144" t="n">
        <v>251</v>
      </c>
      <c r="E4144" t="s">
        <v>409</v>
      </c>
      <c r="F4144" t="n">
        <v>3201</v>
      </c>
      <c r="G4144" t="s">
        <v>250</v>
      </c>
      <c r="H4144" t="s">
        <v>251</v>
      </c>
      <c r="I4144" t="n">
        <v>5</v>
      </c>
      <c r="J4144" t="n">
        <v>887</v>
      </c>
      <c r="K4144" t="s">
        <v>448</v>
      </c>
      <c r="L4144" t="n">
        <v>14</v>
      </c>
      <c r="M4144" t="n">
        <v>0</v>
      </c>
      <c r="N4144" t="n">
        <v>0</v>
      </c>
      <c r="T4144" t="s">
        <v>405</v>
      </c>
    </row>
    <row r="4145" spans="1:20">
      <c r="A4145" s="1" t="n">
        <v>42794</v>
      </c>
      <c r="B4145" t="s">
        <v>443</v>
      </c>
      <c r="C4145" t="n">
        <v>1</v>
      </c>
      <c r="D4145" t="n">
        <v>251</v>
      </c>
      <c r="E4145" t="s">
        <v>409</v>
      </c>
      <c r="F4145" t="n">
        <v>3203</v>
      </c>
      <c r="G4145" t="s">
        <v>366</v>
      </c>
      <c r="H4145" t="s">
        <v>251</v>
      </c>
      <c r="I4145" t="n">
        <v>5</v>
      </c>
      <c r="J4145" t="n">
        <v>887</v>
      </c>
      <c r="K4145" t="s">
        <v>448</v>
      </c>
      <c r="L4145" t="n">
        <v>36</v>
      </c>
      <c r="M4145" t="n">
        <v>0</v>
      </c>
      <c r="N4145" t="n">
        <v>0</v>
      </c>
      <c r="T4145" t="s">
        <v>405</v>
      </c>
    </row>
    <row r="4146" spans="1:20">
      <c r="A4146" s="1" t="n">
        <v>42794</v>
      </c>
      <c r="B4146" t="s">
        <v>447</v>
      </c>
      <c r="C4146" t="n">
        <v>1</v>
      </c>
      <c r="D4146" t="n">
        <v>931</v>
      </c>
      <c r="E4146" t="s">
        <v>407</v>
      </c>
      <c r="F4146" t="n">
        <v>3201</v>
      </c>
      <c r="G4146" t="s">
        <v>250</v>
      </c>
      <c r="H4146" t="s">
        <v>251</v>
      </c>
      <c r="I4146" t="n">
        <v>5</v>
      </c>
      <c r="J4146" t="n">
        <v>580</v>
      </c>
      <c r="K4146" t="s">
        <v>270</v>
      </c>
      <c r="L4146" t="n">
        <v>70</v>
      </c>
      <c r="M4146" t="n">
        <v>0</v>
      </c>
      <c r="N4146" t="n">
        <v>0</v>
      </c>
      <c r="T4146" t="s">
        <v>405</v>
      </c>
    </row>
    <row r="4147" spans="1:20">
      <c r="A4147" s="1" t="n">
        <v>42794</v>
      </c>
      <c r="B4147" t="s">
        <v>258</v>
      </c>
      <c r="C4147" t="n">
        <v>1</v>
      </c>
      <c r="D4147" t="n">
        <v>216</v>
      </c>
      <c r="E4147" t="s">
        <v>416</v>
      </c>
      <c r="F4147" t="n">
        <v>3201</v>
      </c>
      <c r="G4147" t="s">
        <v>250</v>
      </c>
      <c r="H4147" t="s">
        <v>251</v>
      </c>
      <c r="I4147" t="n">
        <v>5</v>
      </c>
      <c r="J4147" t="n">
        <v>490</v>
      </c>
      <c r="K4147" t="s">
        <v>266</v>
      </c>
      <c r="L4147" t="n">
        <v>315</v>
      </c>
      <c r="M4147" t="n">
        <v>0</v>
      </c>
      <c r="N4147" t="n">
        <v>0</v>
      </c>
      <c r="T4147" t="s">
        <v>405</v>
      </c>
    </row>
    <row r="4148" spans="1:20">
      <c r="A4148" s="1" t="n">
        <v>42794</v>
      </c>
      <c r="B4148" t="s">
        <v>444</v>
      </c>
      <c r="C4148" t="n">
        <v>2</v>
      </c>
      <c r="D4148" t="n">
        <v>25</v>
      </c>
      <c r="E4148" t="s">
        <v>143</v>
      </c>
      <c r="F4148" t="n">
        <v>3201</v>
      </c>
      <c r="G4148" t="s">
        <v>250</v>
      </c>
      <c r="H4148" t="s">
        <v>251</v>
      </c>
      <c r="I4148" t="n">
        <v>5</v>
      </c>
      <c r="J4148" t="n">
        <v>966</v>
      </c>
      <c r="K4148" t="s">
        <v>358</v>
      </c>
      <c r="L4148" t="n">
        <v>159</v>
      </c>
      <c r="M4148" t="n">
        <v>0.31</v>
      </c>
      <c r="N4148" t="n">
        <v>36.2</v>
      </c>
      <c r="O4148" t="s">
        <v>444</v>
      </c>
      <c r="P4148" t="n">
        <v>363</v>
      </c>
      <c r="Q4148" t="s">
        <v>411</v>
      </c>
      <c r="R4148" t="s">
        <v>255</v>
      </c>
      <c r="S4148" t="s">
        <v>251</v>
      </c>
      <c r="T4148" t="n">
        <v>5</v>
      </c>
    </row>
    <row r="4149" spans="1:20">
      <c r="A4149" s="1" t="n">
        <v>42794</v>
      </c>
      <c r="B4149" t="s">
        <v>444</v>
      </c>
      <c r="C4149" t="n">
        <v>3</v>
      </c>
      <c r="D4149" t="n">
        <v>25</v>
      </c>
      <c r="E4149" t="s">
        <v>143</v>
      </c>
      <c r="F4149" t="n">
        <v>3201</v>
      </c>
      <c r="G4149" t="s">
        <v>250</v>
      </c>
      <c r="H4149" t="s">
        <v>251</v>
      </c>
      <c r="I4149" t="n">
        <v>5</v>
      </c>
      <c r="J4149" t="n">
        <v>875</v>
      </c>
      <c r="K4149" t="s">
        <v>327</v>
      </c>
      <c r="L4149" t="n">
        <v>199</v>
      </c>
      <c r="M4149" t="n">
        <v>1.8</v>
      </c>
      <c r="N4149" t="n">
        <v>27</v>
      </c>
      <c r="O4149" t="s">
        <v>444</v>
      </c>
      <c r="P4149" t="n">
        <v>363</v>
      </c>
      <c r="Q4149" t="s">
        <v>411</v>
      </c>
      <c r="R4149" t="s">
        <v>255</v>
      </c>
      <c r="S4149" t="s">
        <v>251</v>
      </c>
      <c r="T4149" t="n">
        <v>5</v>
      </c>
    </row>
    <row r="4150" spans="1:20">
      <c r="A4150" s="1" t="n">
        <v>42794</v>
      </c>
      <c r="B4150" t="s">
        <v>444</v>
      </c>
      <c r="C4150" t="n">
        <v>4</v>
      </c>
      <c r="D4150" t="n">
        <v>25</v>
      </c>
      <c r="E4150" t="s">
        <v>143</v>
      </c>
      <c r="F4150" t="n">
        <v>3201</v>
      </c>
      <c r="G4150" t="s">
        <v>250</v>
      </c>
      <c r="H4150" t="s">
        <v>251</v>
      </c>
      <c r="I4150" t="n">
        <v>5</v>
      </c>
      <c r="J4150" t="n">
        <v>805</v>
      </c>
      <c r="K4150" t="s">
        <v>317</v>
      </c>
      <c r="L4150" t="n">
        <v>699</v>
      </c>
      <c r="M4150" t="n">
        <v>0.29</v>
      </c>
      <c r="N4150" t="n">
        <v>34.8</v>
      </c>
      <c r="O4150" t="s">
        <v>444</v>
      </c>
      <c r="P4150" t="n">
        <v>363</v>
      </c>
      <c r="Q4150" t="s">
        <v>411</v>
      </c>
      <c r="R4150" t="s">
        <v>255</v>
      </c>
      <c r="S4150" t="s">
        <v>251</v>
      </c>
      <c r="T4150" t="n">
        <v>5</v>
      </c>
    </row>
    <row r="4151" spans="1:20">
      <c r="A4151" s="1" t="n">
        <v>42794</v>
      </c>
      <c r="B4151" t="s">
        <v>444</v>
      </c>
      <c r="C4151" t="n">
        <v>1</v>
      </c>
      <c r="D4151" t="n">
        <v>25</v>
      </c>
      <c r="E4151" t="s">
        <v>143</v>
      </c>
      <c r="F4151" t="n">
        <v>3201</v>
      </c>
      <c r="G4151" t="s">
        <v>250</v>
      </c>
      <c r="H4151" t="s">
        <v>251</v>
      </c>
      <c r="I4151" t="n">
        <v>5</v>
      </c>
      <c r="J4151" t="n">
        <v>550</v>
      </c>
      <c r="K4151" t="s">
        <v>369</v>
      </c>
      <c r="L4151" t="n">
        <v>616</v>
      </c>
      <c r="M4151" t="n">
        <v>0.15</v>
      </c>
      <c r="N4151" t="n">
        <v>37</v>
      </c>
      <c r="O4151" t="s">
        <v>444</v>
      </c>
      <c r="P4151" t="n">
        <v>363</v>
      </c>
      <c r="Q4151" t="s">
        <v>411</v>
      </c>
      <c r="R4151" t="s">
        <v>255</v>
      </c>
      <c r="S4151" t="s">
        <v>251</v>
      </c>
      <c r="T4151" t="n">
        <v>5</v>
      </c>
    </row>
    <row r="4152" spans="1:20">
      <c r="A4152" s="1" t="n">
        <v>42825</v>
      </c>
      <c r="B4152" t="s">
        <v>451</v>
      </c>
      <c r="C4152" t="n">
        <v>1</v>
      </c>
      <c r="D4152" t="n">
        <v>215</v>
      </c>
      <c r="E4152" t="s">
        <v>408</v>
      </c>
      <c r="F4152" t="n">
        <v>3201</v>
      </c>
      <c r="G4152" t="s">
        <v>250</v>
      </c>
      <c r="H4152" t="s">
        <v>251</v>
      </c>
      <c r="I4152" t="n">
        <v>5</v>
      </c>
      <c r="J4152" t="n">
        <v>515</v>
      </c>
      <c r="K4152" t="s">
        <v>361</v>
      </c>
      <c r="L4152" t="n">
        <v>209</v>
      </c>
      <c r="M4152" t="n">
        <v>0</v>
      </c>
      <c r="N4152" t="n">
        <v>0</v>
      </c>
      <c r="T4152" t="s">
        <v>405</v>
      </c>
    </row>
    <row r="4153" spans="1:20">
      <c r="A4153" s="1" t="n">
        <v>42825</v>
      </c>
      <c r="B4153" t="s">
        <v>443</v>
      </c>
      <c r="C4153" t="n">
        <v>1</v>
      </c>
      <c r="D4153" t="n">
        <v>251</v>
      </c>
      <c r="E4153" t="s">
        <v>409</v>
      </c>
      <c r="F4153" t="n">
        <v>3203</v>
      </c>
      <c r="G4153" t="s">
        <v>366</v>
      </c>
      <c r="H4153" t="s">
        <v>251</v>
      </c>
      <c r="I4153" t="n">
        <v>5</v>
      </c>
      <c r="J4153" t="n">
        <v>887</v>
      </c>
      <c r="K4153" t="s">
        <v>448</v>
      </c>
      <c r="L4153" t="n">
        <v>17</v>
      </c>
      <c r="M4153" t="n">
        <v>0</v>
      </c>
      <c r="N4153" t="n">
        <v>0</v>
      </c>
      <c r="T4153" t="s">
        <v>405</v>
      </c>
    </row>
    <row r="4154" spans="1:20">
      <c r="A4154" s="1" t="n">
        <v>42825</v>
      </c>
      <c r="B4154" t="s">
        <v>443</v>
      </c>
      <c r="C4154" t="n">
        <v>2</v>
      </c>
      <c r="D4154" t="n">
        <v>251</v>
      </c>
      <c r="E4154" t="s">
        <v>409</v>
      </c>
      <c r="F4154" t="n">
        <v>3202</v>
      </c>
      <c r="G4154" t="s">
        <v>297</v>
      </c>
      <c r="H4154" t="s">
        <v>251</v>
      </c>
      <c r="I4154" t="n">
        <v>5</v>
      </c>
      <c r="J4154" t="n">
        <v>887</v>
      </c>
      <c r="K4154" t="s">
        <v>448</v>
      </c>
      <c r="L4154" t="n">
        <v>20</v>
      </c>
      <c r="M4154" t="n">
        <v>0</v>
      </c>
      <c r="N4154" t="n">
        <v>0</v>
      </c>
      <c r="O4154" t="s">
        <v>440</v>
      </c>
      <c r="P4154" t="n">
        <v>121</v>
      </c>
      <c r="Q4154" t="s">
        <v>251</v>
      </c>
      <c r="R4154" t="s">
        <v>255</v>
      </c>
      <c r="S4154" t="s">
        <v>251</v>
      </c>
      <c r="T4154" t="n">
        <v>5</v>
      </c>
    </row>
    <row r="4155" spans="1:20">
      <c r="A4155" s="1" t="n">
        <v>42825</v>
      </c>
      <c r="B4155" t="s">
        <v>443</v>
      </c>
      <c r="C4155" t="n">
        <v>3</v>
      </c>
      <c r="D4155" t="n">
        <v>251</v>
      </c>
      <c r="E4155" t="s">
        <v>409</v>
      </c>
      <c r="F4155" t="n">
        <v>3204</v>
      </c>
      <c r="G4155" t="s">
        <v>367</v>
      </c>
      <c r="H4155" t="s">
        <v>251</v>
      </c>
      <c r="I4155" t="n">
        <v>5</v>
      </c>
      <c r="J4155" t="n">
        <v>887</v>
      </c>
      <c r="K4155" t="s">
        <v>448</v>
      </c>
      <c r="L4155" t="n">
        <v>22</v>
      </c>
      <c r="M4155" t="n">
        <v>0</v>
      </c>
      <c r="N4155" t="n">
        <v>0</v>
      </c>
      <c r="O4155" t="s">
        <v>440</v>
      </c>
      <c r="P4155" t="n">
        <v>121</v>
      </c>
      <c r="Q4155" t="s">
        <v>251</v>
      </c>
      <c r="R4155" t="s">
        <v>255</v>
      </c>
      <c r="S4155" t="s">
        <v>251</v>
      </c>
      <c r="T4155" t="n">
        <v>5</v>
      </c>
    </row>
    <row r="4156" spans="1:20">
      <c r="A4156" s="1" t="n">
        <v>42825</v>
      </c>
      <c r="B4156" t="s">
        <v>258</v>
      </c>
      <c r="C4156" t="n">
        <v>1</v>
      </c>
      <c r="D4156" t="n">
        <v>216</v>
      </c>
      <c r="E4156" t="s">
        <v>416</v>
      </c>
      <c r="F4156" t="n">
        <v>3201</v>
      </c>
      <c r="G4156" t="s">
        <v>250</v>
      </c>
      <c r="H4156" t="s">
        <v>251</v>
      </c>
      <c r="I4156" t="n">
        <v>5</v>
      </c>
      <c r="J4156" t="n">
        <v>490</v>
      </c>
      <c r="K4156" t="s">
        <v>266</v>
      </c>
      <c r="L4156" t="n">
        <v>209</v>
      </c>
      <c r="M4156" t="n">
        <v>0</v>
      </c>
      <c r="N4156" t="n">
        <v>0</v>
      </c>
      <c r="O4156" t="s">
        <v>440</v>
      </c>
      <c r="P4156" t="n">
        <v>121</v>
      </c>
      <c r="Q4156" t="s">
        <v>251</v>
      </c>
      <c r="R4156" t="s">
        <v>255</v>
      </c>
      <c r="S4156" t="s">
        <v>251</v>
      </c>
      <c r="T4156" t="n">
        <v>5</v>
      </c>
    </row>
    <row r="4157" spans="1:20">
      <c r="A4157" s="1" t="n">
        <v>42825</v>
      </c>
      <c r="B4157" t="s">
        <v>444</v>
      </c>
      <c r="C4157" t="n">
        <v>2</v>
      </c>
      <c r="D4157" t="n">
        <v>25</v>
      </c>
      <c r="E4157" t="s">
        <v>143</v>
      </c>
      <c r="F4157" t="n">
        <v>3201</v>
      </c>
      <c r="G4157" t="s">
        <v>250</v>
      </c>
      <c r="H4157" t="s">
        <v>251</v>
      </c>
      <c r="I4157" t="n">
        <v>5</v>
      </c>
      <c r="J4157" t="n">
        <v>550</v>
      </c>
      <c r="K4157" t="s">
        <v>369</v>
      </c>
      <c r="L4157" t="n">
        <v>499</v>
      </c>
      <c r="M4157" t="n">
        <v>0.15</v>
      </c>
      <c r="N4157" t="n">
        <v>37.3</v>
      </c>
      <c r="O4157" t="s">
        <v>444</v>
      </c>
      <c r="P4157" t="n">
        <v>363</v>
      </c>
      <c r="Q4157" t="s">
        <v>411</v>
      </c>
      <c r="R4157" t="s">
        <v>255</v>
      </c>
      <c r="S4157" t="s">
        <v>251</v>
      </c>
      <c r="T4157" t="n">
        <v>5</v>
      </c>
    </row>
    <row r="4158" spans="1:20">
      <c r="A4158" s="1" t="n">
        <v>42825</v>
      </c>
      <c r="B4158" t="s">
        <v>444</v>
      </c>
      <c r="C4158" t="n">
        <v>3</v>
      </c>
      <c r="D4158" t="n">
        <v>25</v>
      </c>
      <c r="E4158" t="s">
        <v>143</v>
      </c>
      <c r="F4158" t="n">
        <v>3201</v>
      </c>
      <c r="G4158" t="s">
        <v>250</v>
      </c>
      <c r="H4158" t="s">
        <v>251</v>
      </c>
      <c r="I4158" t="n">
        <v>5</v>
      </c>
      <c r="J4158" t="n">
        <v>910</v>
      </c>
      <c r="K4158" t="s">
        <v>340</v>
      </c>
      <c r="L4158" t="n">
        <v>526</v>
      </c>
      <c r="M4158" t="n">
        <v>0.77</v>
      </c>
      <c r="N4158" t="n">
        <v>39.8</v>
      </c>
      <c r="O4158" t="s">
        <v>444</v>
      </c>
      <c r="P4158" t="n">
        <v>363</v>
      </c>
      <c r="Q4158" t="s">
        <v>411</v>
      </c>
      <c r="R4158" t="s">
        <v>255</v>
      </c>
      <c r="S4158" t="s">
        <v>251</v>
      </c>
      <c r="T4158" t="n">
        <v>5</v>
      </c>
    </row>
    <row r="4159" spans="1:20">
      <c r="A4159" s="1" t="n">
        <v>42825</v>
      </c>
      <c r="B4159" t="s">
        <v>444</v>
      </c>
      <c r="C4159" t="n">
        <v>1</v>
      </c>
      <c r="D4159" t="n">
        <v>25</v>
      </c>
      <c r="E4159" t="s">
        <v>143</v>
      </c>
      <c r="F4159" t="n">
        <v>3201</v>
      </c>
      <c r="G4159" t="s">
        <v>250</v>
      </c>
      <c r="H4159" t="s">
        <v>251</v>
      </c>
      <c r="I4159" t="n">
        <v>5</v>
      </c>
      <c r="J4159" t="n">
        <v>805</v>
      </c>
      <c r="K4159" t="s">
        <v>317</v>
      </c>
      <c r="L4159" t="n">
        <v>705</v>
      </c>
      <c r="M4159" t="n">
        <v>0.31</v>
      </c>
      <c r="N4159" t="n">
        <v>34.4</v>
      </c>
      <c r="O4159" t="s">
        <v>444</v>
      </c>
      <c r="P4159" t="n">
        <v>363</v>
      </c>
      <c r="Q4159" t="s">
        <v>411</v>
      </c>
      <c r="R4159" t="s">
        <v>255</v>
      </c>
      <c r="S4159" t="s">
        <v>251</v>
      </c>
      <c r="T4159" t="n">
        <v>5</v>
      </c>
    </row>
    <row r="4160" spans="1:20">
      <c r="A4160" s="1" t="n">
        <v>42855</v>
      </c>
      <c r="B4160" t="s">
        <v>451</v>
      </c>
      <c r="C4160" t="n">
        <v>1</v>
      </c>
      <c r="D4160" t="n">
        <v>215</v>
      </c>
      <c r="E4160" t="s">
        <v>408</v>
      </c>
      <c r="F4160" t="n">
        <v>3201</v>
      </c>
      <c r="G4160" t="s">
        <v>250</v>
      </c>
      <c r="H4160" t="s">
        <v>251</v>
      </c>
      <c r="I4160" t="n">
        <v>5</v>
      </c>
      <c r="J4160" t="n">
        <v>515</v>
      </c>
      <c r="K4160" t="s">
        <v>361</v>
      </c>
      <c r="L4160" t="n">
        <v>200</v>
      </c>
      <c r="M4160" t="n">
        <v>0</v>
      </c>
      <c r="N4160" t="n">
        <v>0</v>
      </c>
      <c r="T4160" t="s">
        <v>405</v>
      </c>
    </row>
    <row r="4161" spans="1:20">
      <c r="A4161" s="1" t="n">
        <v>42855</v>
      </c>
      <c r="B4161" t="s">
        <v>443</v>
      </c>
      <c r="C4161" t="n">
        <v>3</v>
      </c>
      <c r="D4161" t="n">
        <v>251</v>
      </c>
      <c r="E4161" t="s">
        <v>409</v>
      </c>
      <c r="F4161" t="n">
        <v>3204</v>
      </c>
      <c r="G4161" t="s">
        <v>367</v>
      </c>
      <c r="H4161" t="s">
        <v>251</v>
      </c>
      <c r="I4161" t="n">
        <v>5</v>
      </c>
      <c r="J4161" t="n">
        <v>887</v>
      </c>
      <c r="K4161" t="s">
        <v>448</v>
      </c>
      <c r="L4161" t="n">
        <v>10</v>
      </c>
      <c r="M4161" t="n">
        <v>0</v>
      </c>
      <c r="N4161" t="n">
        <v>0</v>
      </c>
      <c r="T4161" t="s">
        <v>405</v>
      </c>
    </row>
    <row r="4162" spans="1:20">
      <c r="A4162" s="1" t="n">
        <v>42855</v>
      </c>
      <c r="B4162" t="s">
        <v>443</v>
      </c>
      <c r="C4162" t="n">
        <v>2</v>
      </c>
      <c r="D4162" t="n">
        <v>251</v>
      </c>
      <c r="E4162" t="s">
        <v>409</v>
      </c>
      <c r="F4162" t="n">
        <v>3202</v>
      </c>
      <c r="G4162" t="s">
        <v>297</v>
      </c>
      <c r="H4162" t="s">
        <v>251</v>
      </c>
      <c r="I4162" t="n">
        <v>5</v>
      </c>
      <c r="J4162" t="n">
        <v>887</v>
      </c>
      <c r="K4162" t="s">
        <v>448</v>
      </c>
      <c r="L4162" t="n">
        <v>28</v>
      </c>
      <c r="M4162" t="n">
        <v>0</v>
      </c>
      <c r="N4162" t="n">
        <v>0</v>
      </c>
      <c r="T4162" t="s">
        <v>405</v>
      </c>
    </row>
    <row r="4163" spans="1:20">
      <c r="A4163" s="1" t="n">
        <v>42855</v>
      </c>
      <c r="B4163" t="s">
        <v>443</v>
      </c>
      <c r="C4163" t="n">
        <v>1</v>
      </c>
      <c r="D4163" t="n">
        <v>251</v>
      </c>
      <c r="E4163" t="s">
        <v>409</v>
      </c>
      <c r="F4163" t="n">
        <v>3203</v>
      </c>
      <c r="G4163" t="s">
        <v>366</v>
      </c>
      <c r="H4163" t="s">
        <v>251</v>
      </c>
      <c r="I4163" t="n">
        <v>5</v>
      </c>
      <c r="J4163" t="n">
        <v>887</v>
      </c>
      <c r="K4163" t="s">
        <v>448</v>
      </c>
      <c r="L4163" t="n">
        <v>17</v>
      </c>
      <c r="M4163" t="n">
        <v>0</v>
      </c>
      <c r="N4163" t="n">
        <v>0</v>
      </c>
      <c r="O4163" t="s">
        <v>433</v>
      </c>
      <c r="P4163" t="n">
        <v>363</v>
      </c>
      <c r="Q4163" t="s">
        <v>411</v>
      </c>
      <c r="R4163" t="s">
        <v>255</v>
      </c>
      <c r="S4163" t="s">
        <v>251</v>
      </c>
      <c r="T4163" t="n">
        <v>5</v>
      </c>
    </row>
    <row r="4164" spans="1:20">
      <c r="A4164" s="1" t="n">
        <v>42855</v>
      </c>
      <c r="B4164" t="s">
        <v>444</v>
      </c>
      <c r="C4164" t="n">
        <v>3</v>
      </c>
      <c r="D4164" t="n">
        <v>25</v>
      </c>
      <c r="E4164" t="s">
        <v>143</v>
      </c>
      <c r="F4164" t="n">
        <v>3201</v>
      </c>
      <c r="G4164" t="s">
        <v>250</v>
      </c>
      <c r="H4164" t="s">
        <v>251</v>
      </c>
      <c r="I4164" t="n">
        <v>5</v>
      </c>
      <c r="J4164" t="n">
        <v>785</v>
      </c>
      <c r="K4164" t="s">
        <v>281</v>
      </c>
      <c r="L4164" t="n">
        <v>1044</v>
      </c>
      <c r="M4164" t="n">
        <v>1.04</v>
      </c>
      <c r="N4164" t="n">
        <v>39.5</v>
      </c>
      <c r="O4164" t="s">
        <v>444</v>
      </c>
      <c r="P4164" t="n">
        <v>363</v>
      </c>
      <c r="Q4164" t="s">
        <v>411</v>
      </c>
      <c r="R4164" t="s">
        <v>255</v>
      </c>
      <c r="S4164" t="s">
        <v>251</v>
      </c>
      <c r="T4164" t="n">
        <v>5</v>
      </c>
    </row>
    <row r="4165" spans="1:20">
      <c r="A4165" s="1" t="n">
        <v>42855</v>
      </c>
      <c r="B4165" t="s">
        <v>444</v>
      </c>
      <c r="C4165" t="n">
        <v>1</v>
      </c>
      <c r="D4165" t="n">
        <v>25</v>
      </c>
      <c r="E4165" t="s">
        <v>143</v>
      </c>
      <c r="F4165" t="n">
        <v>3201</v>
      </c>
      <c r="G4165" t="s">
        <v>250</v>
      </c>
      <c r="H4165" t="s">
        <v>251</v>
      </c>
      <c r="I4165" t="n">
        <v>5</v>
      </c>
      <c r="J4165" t="n">
        <v>805</v>
      </c>
      <c r="K4165" t="s">
        <v>317</v>
      </c>
      <c r="L4165" t="n">
        <v>699</v>
      </c>
      <c r="M4165" t="n">
        <v>0.31</v>
      </c>
      <c r="N4165" t="n">
        <v>34.5</v>
      </c>
      <c r="O4165" t="s">
        <v>444</v>
      </c>
      <c r="P4165" t="n">
        <v>363</v>
      </c>
      <c r="Q4165" t="s">
        <v>411</v>
      </c>
      <c r="R4165" t="s">
        <v>255</v>
      </c>
      <c r="S4165" t="s">
        <v>251</v>
      </c>
      <c r="T4165" t="n">
        <v>5</v>
      </c>
    </row>
    <row r="4166" spans="1:20">
      <c r="A4166" s="1" t="n">
        <v>42855</v>
      </c>
      <c r="B4166" t="s">
        <v>444</v>
      </c>
      <c r="C4166" t="n">
        <v>2</v>
      </c>
      <c r="D4166" t="n">
        <v>216</v>
      </c>
      <c r="E4166" t="s">
        <v>416</v>
      </c>
      <c r="F4166" t="n">
        <v>3201</v>
      </c>
      <c r="G4166" t="s">
        <v>250</v>
      </c>
      <c r="H4166" t="s">
        <v>251</v>
      </c>
      <c r="I4166" t="n">
        <v>5</v>
      </c>
      <c r="J4166" t="n">
        <v>515</v>
      </c>
      <c r="K4166" t="s">
        <v>361</v>
      </c>
      <c r="L4166" t="n">
        <v>314</v>
      </c>
      <c r="M4166" t="n">
        <v>0</v>
      </c>
      <c r="N4166" t="n">
        <v>0</v>
      </c>
      <c r="T4166" t="s">
        <v>405</v>
      </c>
    </row>
    <row r="4167" spans="1:20">
      <c r="A4167" s="1" t="n">
        <v>42855</v>
      </c>
      <c r="B4167" t="s">
        <v>445</v>
      </c>
      <c r="C4167" t="n">
        <v>2</v>
      </c>
      <c r="D4167" t="n">
        <v>216</v>
      </c>
      <c r="E4167" t="s">
        <v>416</v>
      </c>
      <c r="F4167" t="n">
        <v>3201</v>
      </c>
      <c r="G4167" t="s">
        <v>250</v>
      </c>
      <c r="H4167" t="s">
        <v>251</v>
      </c>
      <c r="I4167" t="n">
        <v>5</v>
      </c>
      <c r="J4167" t="n">
        <v>515</v>
      </c>
      <c r="K4167" t="s">
        <v>361</v>
      </c>
      <c r="L4167" t="n">
        <v>314</v>
      </c>
      <c r="M4167" t="n">
        <v>0</v>
      </c>
      <c r="N4167" t="n">
        <v>0</v>
      </c>
      <c r="T4167" t="s">
        <v>405</v>
      </c>
    </row>
    <row r="4168" spans="1:20">
      <c r="A4168" s="1" t="n">
        <v>42855</v>
      </c>
      <c r="B4168" t="s">
        <v>445</v>
      </c>
      <c r="C4168" t="n">
        <v>1</v>
      </c>
      <c r="D4168" t="n">
        <v>216</v>
      </c>
      <c r="E4168" t="s">
        <v>416</v>
      </c>
      <c r="F4168" t="n">
        <v>3201</v>
      </c>
      <c r="G4168" t="s">
        <v>250</v>
      </c>
      <c r="H4168" t="s">
        <v>251</v>
      </c>
      <c r="I4168" t="n">
        <v>5</v>
      </c>
      <c r="J4168" t="n">
        <v>490</v>
      </c>
      <c r="K4168" t="s">
        <v>266</v>
      </c>
      <c r="L4168" t="n">
        <v>200</v>
      </c>
      <c r="M4168" t="n">
        <v>0</v>
      </c>
      <c r="N4168" t="n">
        <v>0</v>
      </c>
      <c r="T4168" t="s">
        <v>405</v>
      </c>
    </row>
    <row r="4169" spans="1:20">
      <c r="A4169" s="1" t="n">
        <v>42886</v>
      </c>
      <c r="B4169" t="s">
        <v>451</v>
      </c>
      <c r="C4169" t="n">
        <v>1</v>
      </c>
      <c r="D4169" t="n">
        <v>215</v>
      </c>
      <c r="E4169" t="s">
        <v>408</v>
      </c>
      <c r="F4169" t="n">
        <v>3201</v>
      </c>
      <c r="G4169" t="s">
        <v>250</v>
      </c>
      <c r="H4169" t="s">
        <v>251</v>
      </c>
      <c r="I4169" t="n">
        <v>5</v>
      </c>
      <c r="J4169" t="n">
        <v>515</v>
      </c>
      <c r="K4169" t="s">
        <v>361</v>
      </c>
      <c r="L4169" t="n">
        <v>150</v>
      </c>
      <c r="M4169" t="n">
        <v>0</v>
      </c>
      <c r="N4169" t="n">
        <v>0</v>
      </c>
      <c r="T4169" t="s">
        <v>405</v>
      </c>
    </row>
    <row r="4170" spans="1:20">
      <c r="A4170" s="1" t="n">
        <v>42886</v>
      </c>
      <c r="B4170" t="s">
        <v>443</v>
      </c>
      <c r="C4170" t="n">
        <v>2</v>
      </c>
      <c r="D4170" t="n">
        <v>251</v>
      </c>
      <c r="E4170" t="s">
        <v>409</v>
      </c>
      <c r="F4170" t="n">
        <v>3202</v>
      </c>
      <c r="G4170" t="s">
        <v>297</v>
      </c>
      <c r="H4170" t="s">
        <v>251</v>
      </c>
      <c r="I4170" t="n">
        <v>5</v>
      </c>
      <c r="J4170" t="n">
        <v>887</v>
      </c>
      <c r="K4170" t="s">
        <v>448</v>
      </c>
      <c r="L4170" t="n">
        <v>20</v>
      </c>
      <c r="M4170" t="n">
        <v>0</v>
      </c>
      <c r="N4170" t="n">
        <v>0</v>
      </c>
      <c r="O4170" t="s">
        <v>440</v>
      </c>
      <c r="P4170" t="n">
        <v>121</v>
      </c>
      <c r="Q4170" t="s">
        <v>251</v>
      </c>
      <c r="R4170" t="s">
        <v>255</v>
      </c>
      <c r="S4170" t="s">
        <v>251</v>
      </c>
      <c r="T4170" t="n">
        <v>5</v>
      </c>
    </row>
    <row r="4171" spans="1:20">
      <c r="A4171" s="1" t="n">
        <v>42886</v>
      </c>
      <c r="B4171" t="s">
        <v>443</v>
      </c>
      <c r="C4171" t="n">
        <v>3</v>
      </c>
      <c r="D4171" t="n">
        <v>251</v>
      </c>
      <c r="E4171" t="s">
        <v>409</v>
      </c>
      <c r="F4171" t="n">
        <v>3204</v>
      </c>
      <c r="G4171" t="s">
        <v>367</v>
      </c>
      <c r="H4171" t="s">
        <v>251</v>
      </c>
      <c r="I4171" t="n">
        <v>5</v>
      </c>
      <c r="J4171" t="n">
        <v>887</v>
      </c>
      <c r="K4171" t="s">
        <v>448</v>
      </c>
      <c r="L4171" t="n">
        <v>10</v>
      </c>
      <c r="M4171" t="n">
        <v>0</v>
      </c>
      <c r="N4171" t="n">
        <v>0</v>
      </c>
      <c r="O4171" t="s">
        <v>440</v>
      </c>
      <c r="P4171" t="n">
        <v>121</v>
      </c>
      <c r="Q4171" t="s">
        <v>251</v>
      </c>
      <c r="R4171" t="s">
        <v>255</v>
      </c>
      <c r="S4171" t="s">
        <v>251</v>
      </c>
      <c r="T4171" t="n">
        <v>5</v>
      </c>
    </row>
    <row r="4172" spans="1:20">
      <c r="A4172" s="1" t="n">
        <v>42886</v>
      </c>
      <c r="B4172" t="s">
        <v>443</v>
      </c>
      <c r="C4172" t="n">
        <v>1</v>
      </c>
      <c r="D4172" t="n">
        <v>251</v>
      </c>
      <c r="E4172" t="s">
        <v>409</v>
      </c>
      <c r="F4172" t="n">
        <v>3203</v>
      </c>
      <c r="G4172" t="s">
        <v>366</v>
      </c>
      <c r="H4172" t="s">
        <v>251</v>
      </c>
      <c r="I4172" t="n">
        <v>5</v>
      </c>
      <c r="J4172" t="n">
        <v>887</v>
      </c>
      <c r="K4172" t="s">
        <v>448</v>
      </c>
      <c r="L4172" t="n">
        <v>29</v>
      </c>
      <c r="M4172" t="n">
        <v>0</v>
      </c>
      <c r="N4172" t="n">
        <v>0</v>
      </c>
      <c r="O4172" t="s">
        <v>440</v>
      </c>
      <c r="P4172" t="n">
        <v>121</v>
      </c>
      <c r="Q4172" t="s">
        <v>251</v>
      </c>
      <c r="R4172" t="s">
        <v>255</v>
      </c>
      <c r="S4172" t="s">
        <v>251</v>
      </c>
      <c r="T4172" t="n">
        <v>5</v>
      </c>
    </row>
    <row r="4173" spans="1:20">
      <c r="A4173" s="1" t="n">
        <v>42886</v>
      </c>
      <c r="B4173" t="s">
        <v>444</v>
      </c>
      <c r="C4173" t="n">
        <v>1</v>
      </c>
      <c r="D4173" t="n">
        <v>25</v>
      </c>
      <c r="E4173" t="s">
        <v>143</v>
      </c>
      <c r="F4173" t="n">
        <v>3201</v>
      </c>
      <c r="G4173" t="s">
        <v>250</v>
      </c>
      <c r="H4173" t="s">
        <v>251</v>
      </c>
      <c r="I4173" t="n">
        <v>5</v>
      </c>
      <c r="J4173" t="n">
        <v>550</v>
      </c>
      <c r="K4173" t="s">
        <v>369</v>
      </c>
      <c r="L4173" t="n">
        <v>884</v>
      </c>
      <c r="M4173" t="n">
        <v>0.15</v>
      </c>
      <c r="N4173" t="n">
        <v>37.1</v>
      </c>
      <c r="O4173" t="s">
        <v>444</v>
      </c>
      <c r="P4173" t="n">
        <v>363</v>
      </c>
      <c r="Q4173" t="s">
        <v>411</v>
      </c>
      <c r="R4173" t="s">
        <v>255</v>
      </c>
      <c r="S4173" t="s">
        <v>251</v>
      </c>
      <c r="T4173" t="n">
        <v>5</v>
      </c>
    </row>
    <row r="4174" spans="1:20">
      <c r="A4174" s="1" t="n">
        <v>42886</v>
      </c>
      <c r="B4174" t="s">
        <v>444</v>
      </c>
      <c r="C4174" t="n">
        <v>3</v>
      </c>
      <c r="D4174" t="n">
        <v>25</v>
      </c>
      <c r="E4174" t="s">
        <v>143</v>
      </c>
      <c r="F4174" t="n">
        <v>3201</v>
      </c>
      <c r="G4174" t="s">
        <v>250</v>
      </c>
      <c r="H4174" t="s">
        <v>251</v>
      </c>
      <c r="I4174" t="n">
        <v>5</v>
      </c>
      <c r="J4174" t="n">
        <v>910</v>
      </c>
      <c r="K4174" t="s">
        <v>340</v>
      </c>
      <c r="L4174" t="n">
        <v>1029</v>
      </c>
      <c r="M4174" t="n">
        <v>1</v>
      </c>
      <c r="N4174" t="n">
        <v>40.4</v>
      </c>
      <c r="O4174" t="s">
        <v>444</v>
      </c>
      <c r="P4174" t="n">
        <v>363</v>
      </c>
      <c r="Q4174" t="s">
        <v>411</v>
      </c>
      <c r="R4174" t="s">
        <v>255</v>
      </c>
      <c r="S4174" t="s">
        <v>251</v>
      </c>
      <c r="T4174" t="n">
        <v>5</v>
      </c>
    </row>
    <row r="4175" spans="1:20">
      <c r="A4175" s="1" t="n">
        <v>42886</v>
      </c>
      <c r="B4175" t="s">
        <v>444</v>
      </c>
      <c r="C4175" t="n">
        <v>2</v>
      </c>
      <c r="D4175" t="n">
        <v>25</v>
      </c>
      <c r="E4175" t="s">
        <v>143</v>
      </c>
      <c r="F4175" t="n">
        <v>3201</v>
      </c>
      <c r="G4175" t="s">
        <v>250</v>
      </c>
      <c r="H4175" t="s">
        <v>251</v>
      </c>
      <c r="I4175" t="n">
        <v>5</v>
      </c>
      <c r="J4175" t="n">
        <v>550</v>
      </c>
      <c r="K4175" t="s">
        <v>369</v>
      </c>
      <c r="L4175" t="n">
        <v>117</v>
      </c>
      <c r="M4175" t="n">
        <v>0.13</v>
      </c>
      <c r="N4175" t="n">
        <v>54.3</v>
      </c>
      <c r="O4175" t="s">
        <v>444</v>
      </c>
      <c r="P4175" t="n">
        <v>363</v>
      </c>
      <c r="Q4175" t="s">
        <v>411</v>
      </c>
      <c r="R4175" t="s">
        <v>255</v>
      </c>
      <c r="S4175" t="s">
        <v>251</v>
      </c>
      <c r="T4175" t="n">
        <v>5</v>
      </c>
    </row>
    <row r="4176" spans="1:20">
      <c r="A4176" s="1" t="n">
        <v>42886</v>
      </c>
      <c r="B4176" t="s">
        <v>445</v>
      </c>
      <c r="C4176" t="n">
        <v>1</v>
      </c>
      <c r="D4176" t="n">
        <v>216</v>
      </c>
      <c r="E4176" t="s">
        <v>416</v>
      </c>
      <c r="F4176" t="n">
        <v>3201</v>
      </c>
      <c r="G4176" t="s">
        <v>250</v>
      </c>
      <c r="H4176" t="s">
        <v>251</v>
      </c>
      <c r="I4176" t="n">
        <v>5</v>
      </c>
      <c r="J4176" t="n">
        <v>490</v>
      </c>
      <c r="K4176" t="s">
        <v>266</v>
      </c>
      <c r="L4176" t="n">
        <v>150</v>
      </c>
      <c r="M4176" t="n">
        <v>0</v>
      </c>
      <c r="N4176" t="n">
        <v>0</v>
      </c>
      <c r="T4176" t="s">
        <v>405</v>
      </c>
    </row>
    <row r="4177" spans="1:20">
      <c r="A4177" s="1" t="n">
        <v>42916</v>
      </c>
      <c r="B4177" t="s">
        <v>451</v>
      </c>
      <c r="C4177" t="n">
        <v>2</v>
      </c>
      <c r="D4177" t="n">
        <v>215</v>
      </c>
      <c r="E4177" t="s">
        <v>408</v>
      </c>
      <c r="F4177" t="n">
        <v>3201</v>
      </c>
      <c r="G4177" t="s">
        <v>250</v>
      </c>
      <c r="H4177" t="s">
        <v>251</v>
      </c>
      <c r="I4177" t="n">
        <v>5</v>
      </c>
      <c r="J4177" t="n">
        <v>490</v>
      </c>
      <c r="K4177" t="s">
        <v>266</v>
      </c>
      <c r="L4177" t="n">
        <v>25</v>
      </c>
      <c r="M4177" t="n">
        <v>0</v>
      </c>
      <c r="N4177" t="n">
        <v>0</v>
      </c>
      <c r="T4177" t="s">
        <v>405</v>
      </c>
    </row>
    <row r="4178" spans="1:20">
      <c r="A4178" s="1" t="n">
        <v>42916</v>
      </c>
      <c r="B4178" t="s">
        <v>451</v>
      </c>
      <c r="C4178" t="n">
        <v>1</v>
      </c>
      <c r="D4178" t="n">
        <v>215</v>
      </c>
      <c r="E4178" t="s">
        <v>408</v>
      </c>
      <c r="F4178" t="n">
        <v>3201</v>
      </c>
      <c r="G4178" t="s">
        <v>250</v>
      </c>
      <c r="H4178" t="s">
        <v>251</v>
      </c>
      <c r="I4178" t="n">
        <v>5</v>
      </c>
      <c r="J4178" t="n">
        <v>490</v>
      </c>
      <c r="K4178" t="s">
        <v>266</v>
      </c>
      <c r="L4178" t="n">
        <v>126</v>
      </c>
      <c r="M4178" t="n">
        <v>0</v>
      </c>
      <c r="N4178" t="n">
        <v>0</v>
      </c>
      <c r="T4178" t="s">
        <v>405</v>
      </c>
    </row>
    <row r="4179" spans="1:20">
      <c r="A4179" s="1" t="n">
        <v>42916</v>
      </c>
      <c r="B4179" t="s">
        <v>443</v>
      </c>
      <c r="C4179" t="n">
        <v>3</v>
      </c>
      <c r="D4179" t="n">
        <v>251</v>
      </c>
      <c r="E4179" t="s">
        <v>409</v>
      </c>
      <c r="F4179" t="n">
        <v>3204</v>
      </c>
      <c r="G4179" t="s">
        <v>367</v>
      </c>
      <c r="H4179" t="s">
        <v>251</v>
      </c>
      <c r="I4179" t="n">
        <v>5</v>
      </c>
      <c r="J4179" t="n">
        <v>320</v>
      </c>
      <c r="K4179" t="s">
        <v>412</v>
      </c>
      <c r="L4179" t="n">
        <v>11</v>
      </c>
      <c r="M4179" t="n">
        <v>0</v>
      </c>
      <c r="N4179" t="n">
        <v>0</v>
      </c>
      <c r="T4179" t="s">
        <v>405</v>
      </c>
    </row>
    <row r="4180" spans="1:20">
      <c r="A4180" s="1" t="n">
        <v>42916</v>
      </c>
      <c r="B4180" t="s">
        <v>443</v>
      </c>
      <c r="C4180" t="n">
        <v>4</v>
      </c>
      <c r="D4180" t="n">
        <v>251</v>
      </c>
      <c r="E4180" t="s">
        <v>409</v>
      </c>
      <c r="F4180" t="n">
        <v>3201</v>
      </c>
      <c r="G4180" t="s">
        <v>250</v>
      </c>
      <c r="H4180" t="s">
        <v>251</v>
      </c>
      <c r="I4180" t="n">
        <v>5</v>
      </c>
      <c r="J4180" t="n">
        <v>320</v>
      </c>
      <c r="K4180" t="s">
        <v>412</v>
      </c>
      <c r="L4180" t="n">
        <v>21</v>
      </c>
      <c r="M4180" t="n">
        <v>0</v>
      </c>
      <c r="N4180" t="n">
        <v>0</v>
      </c>
      <c r="T4180" t="s">
        <v>405</v>
      </c>
    </row>
    <row r="4181" spans="1:20">
      <c r="A4181" s="1" t="n">
        <v>42916</v>
      </c>
      <c r="B4181" t="s">
        <v>443</v>
      </c>
      <c r="C4181" t="n">
        <v>2</v>
      </c>
      <c r="D4181" t="n">
        <v>251</v>
      </c>
      <c r="E4181" t="s">
        <v>409</v>
      </c>
      <c r="F4181" t="n">
        <v>3202</v>
      </c>
      <c r="G4181" t="s">
        <v>297</v>
      </c>
      <c r="H4181" t="s">
        <v>251</v>
      </c>
      <c r="I4181" t="n">
        <v>5</v>
      </c>
      <c r="J4181" t="n">
        <v>320</v>
      </c>
      <c r="K4181" t="s">
        <v>412</v>
      </c>
      <c r="L4181" t="n">
        <v>20</v>
      </c>
      <c r="M4181" t="n">
        <v>0</v>
      </c>
      <c r="N4181" t="n">
        <v>0</v>
      </c>
      <c r="O4181" t="s">
        <v>433</v>
      </c>
      <c r="P4181" t="n">
        <v>363</v>
      </c>
      <c r="Q4181" t="s">
        <v>411</v>
      </c>
      <c r="R4181" t="s">
        <v>255</v>
      </c>
      <c r="S4181" t="s">
        <v>251</v>
      </c>
      <c r="T4181" t="n">
        <v>5</v>
      </c>
    </row>
    <row r="4182" spans="1:20">
      <c r="A4182" s="1" t="n">
        <v>42916</v>
      </c>
      <c r="B4182" t="s">
        <v>443</v>
      </c>
      <c r="C4182" t="n">
        <v>1</v>
      </c>
      <c r="D4182" t="n">
        <v>251</v>
      </c>
      <c r="E4182" t="s">
        <v>409</v>
      </c>
      <c r="F4182" t="n">
        <v>3203</v>
      </c>
      <c r="G4182" t="s">
        <v>366</v>
      </c>
      <c r="H4182" t="s">
        <v>251</v>
      </c>
      <c r="I4182" t="n">
        <v>5</v>
      </c>
      <c r="J4182" t="n">
        <v>320</v>
      </c>
      <c r="K4182" t="s">
        <v>412</v>
      </c>
      <c r="L4182" t="n">
        <v>20</v>
      </c>
      <c r="M4182" t="n">
        <v>0</v>
      </c>
      <c r="N4182" t="n">
        <v>0</v>
      </c>
      <c r="T4182" t="s">
        <v>405</v>
      </c>
    </row>
    <row r="4183" spans="1:20">
      <c r="A4183" s="1" t="n">
        <v>42916</v>
      </c>
      <c r="B4183" t="s">
        <v>447</v>
      </c>
      <c r="C4183" t="n">
        <v>1</v>
      </c>
      <c r="D4183" t="n">
        <v>931</v>
      </c>
      <c r="E4183" t="s">
        <v>407</v>
      </c>
      <c r="F4183" t="n">
        <v>3201</v>
      </c>
      <c r="G4183" t="s">
        <v>250</v>
      </c>
      <c r="H4183" t="s">
        <v>251</v>
      </c>
      <c r="I4183" t="n">
        <v>5</v>
      </c>
      <c r="J4183" t="n">
        <v>580</v>
      </c>
      <c r="K4183" t="s">
        <v>270</v>
      </c>
      <c r="L4183" t="n">
        <v>65</v>
      </c>
      <c r="M4183" t="n">
        <v>0</v>
      </c>
      <c r="N4183" t="n">
        <v>0</v>
      </c>
      <c r="T4183" t="s">
        <v>405</v>
      </c>
    </row>
    <row r="4184" spans="1:20">
      <c r="A4184" s="1" t="n">
        <v>42916</v>
      </c>
      <c r="B4184" t="s">
        <v>444</v>
      </c>
      <c r="C4184" t="n">
        <v>1</v>
      </c>
      <c r="D4184" t="n">
        <v>25</v>
      </c>
      <c r="E4184" t="s">
        <v>143</v>
      </c>
      <c r="F4184" t="n">
        <v>3201</v>
      </c>
      <c r="G4184" t="s">
        <v>250</v>
      </c>
      <c r="H4184" t="s">
        <v>251</v>
      </c>
      <c r="I4184" t="n">
        <v>5</v>
      </c>
      <c r="J4184" t="n">
        <v>785</v>
      </c>
      <c r="K4184" t="s">
        <v>281</v>
      </c>
      <c r="L4184" t="n">
        <v>1044</v>
      </c>
      <c r="M4184" t="n">
        <v>0.22</v>
      </c>
      <c r="N4184" t="n">
        <v>39.7</v>
      </c>
      <c r="O4184" t="s">
        <v>444</v>
      </c>
      <c r="P4184" t="n">
        <v>363</v>
      </c>
      <c r="Q4184" t="s">
        <v>411</v>
      </c>
      <c r="R4184" t="s">
        <v>255</v>
      </c>
      <c r="S4184" t="s">
        <v>251</v>
      </c>
      <c r="T4184" t="n">
        <v>5</v>
      </c>
    </row>
    <row r="4185" spans="1:20">
      <c r="A4185" s="1" t="n">
        <v>42916</v>
      </c>
      <c r="B4185" t="s">
        <v>444</v>
      </c>
      <c r="C4185" t="n">
        <v>2</v>
      </c>
      <c r="D4185" t="n">
        <v>25</v>
      </c>
      <c r="E4185" t="s">
        <v>143</v>
      </c>
      <c r="F4185" t="n">
        <v>3201</v>
      </c>
      <c r="G4185" t="s">
        <v>250</v>
      </c>
      <c r="H4185" t="s">
        <v>251</v>
      </c>
      <c r="I4185" t="n">
        <v>5</v>
      </c>
      <c r="J4185" t="n">
        <v>805</v>
      </c>
      <c r="K4185" t="s">
        <v>317</v>
      </c>
      <c r="L4185" t="n">
        <v>711</v>
      </c>
      <c r="M4185" t="n">
        <v>0.28</v>
      </c>
      <c r="N4185" t="n">
        <v>35.8</v>
      </c>
      <c r="O4185" t="s">
        <v>444</v>
      </c>
      <c r="P4185" t="n">
        <v>363</v>
      </c>
      <c r="Q4185" t="s">
        <v>411</v>
      </c>
      <c r="R4185" t="s">
        <v>255</v>
      </c>
      <c r="S4185" t="s">
        <v>251</v>
      </c>
      <c r="T4185" t="n">
        <v>5</v>
      </c>
    </row>
    <row r="4186" spans="1:20">
      <c r="A4186" s="1" t="n">
        <v>42916</v>
      </c>
      <c r="B4186" t="s">
        <v>445</v>
      </c>
      <c r="C4186" t="n">
        <v>1</v>
      </c>
      <c r="D4186" t="n">
        <v>216</v>
      </c>
      <c r="E4186" t="s">
        <v>416</v>
      </c>
      <c r="F4186" t="n">
        <v>3201</v>
      </c>
      <c r="G4186" t="s">
        <v>250</v>
      </c>
      <c r="H4186" t="s">
        <v>251</v>
      </c>
      <c r="I4186" t="n">
        <v>5</v>
      </c>
      <c r="J4186" t="n">
        <v>490</v>
      </c>
      <c r="K4186" t="s">
        <v>266</v>
      </c>
      <c r="L4186" t="n">
        <v>225</v>
      </c>
      <c r="M4186" t="n">
        <v>0</v>
      </c>
      <c r="N4186" t="n">
        <v>0</v>
      </c>
      <c r="T4186" t="s">
        <v>405</v>
      </c>
    </row>
    <row r="4187" spans="1:20">
      <c r="A4187" s="1" t="n">
        <v>42947</v>
      </c>
      <c r="B4187" t="s">
        <v>451</v>
      </c>
      <c r="C4187" t="n">
        <v>1</v>
      </c>
      <c r="D4187" t="n">
        <v>215</v>
      </c>
      <c r="E4187" t="s">
        <v>408</v>
      </c>
      <c r="F4187" t="n">
        <v>3201</v>
      </c>
      <c r="G4187" t="s">
        <v>250</v>
      </c>
      <c r="H4187" t="s">
        <v>251</v>
      </c>
      <c r="I4187" t="n">
        <v>5</v>
      </c>
      <c r="J4187" t="n">
        <v>490</v>
      </c>
      <c r="K4187" t="s">
        <v>266</v>
      </c>
      <c r="L4187" t="n">
        <v>214</v>
      </c>
      <c r="M4187" t="n">
        <v>0</v>
      </c>
      <c r="N4187" t="n">
        <v>0</v>
      </c>
      <c r="O4187" t="s">
        <v>440</v>
      </c>
      <c r="P4187" t="n">
        <v>121</v>
      </c>
      <c r="Q4187" t="s">
        <v>251</v>
      </c>
      <c r="R4187" t="s">
        <v>255</v>
      </c>
      <c r="S4187" t="s">
        <v>251</v>
      </c>
      <c r="T4187" t="n">
        <v>5</v>
      </c>
    </row>
    <row r="4188" spans="1:20">
      <c r="A4188" s="1" t="n">
        <v>42947</v>
      </c>
      <c r="B4188" t="s">
        <v>443</v>
      </c>
      <c r="C4188" t="n">
        <v>1</v>
      </c>
      <c r="D4188" t="n">
        <v>251</v>
      </c>
      <c r="E4188" t="s">
        <v>409</v>
      </c>
      <c r="F4188" t="n">
        <v>3203</v>
      </c>
      <c r="G4188" t="s">
        <v>366</v>
      </c>
      <c r="H4188" t="s">
        <v>251</v>
      </c>
      <c r="I4188" t="n">
        <v>5</v>
      </c>
      <c r="J4188" t="n">
        <v>320</v>
      </c>
      <c r="K4188" t="s">
        <v>412</v>
      </c>
      <c r="L4188" t="n">
        <v>13</v>
      </c>
      <c r="M4188" t="n">
        <v>0</v>
      </c>
      <c r="N4188" t="n">
        <v>0</v>
      </c>
      <c r="O4188" t="s">
        <v>440</v>
      </c>
      <c r="P4188" t="n">
        <v>121</v>
      </c>
      <c r="Q4188" t="s">
        <v>251</v>
      </c>
      <c r="R4188" t="s">
        <v>255</v>
      </c>
      <c r="S4188" t="s">
        <v>251</v>
      </c>
      <c r="T4188" t="n">
        <v>5</v>
      </c>
    </row>
    <row r="4189" spans="1:20">
      <c r="A4189" s="1" t="n">
        <v>42947</v>
      </c>
      <c r="B4189" t="s">
        <v>443</v>
      </c>
      <c r="C4189" t="n">
        <v>2</v>
      </c>
      <c r="D4189" t="n">
        <v>251</v>
      </c>
      <c r="E4189" t="s">
        <v>409</v>
      </c>
      <c r="F4189" t="n">
        <v>3202</v>
      </c>
      <c r="G4189" t="s">
        <v>297</v>
      </c>
      <c r="H4189" t="s">
        <v>251</v>
      </c>
      <c r="I4189" t="n">
        <v>5</v>
      </c>
      <c r="J4189" t="n">
        <v>320</v>
      </c>
      <c r="K4189" t="s">
        <v>412</v>
      </c>
      <c r="L4189" t="n">
        <v>14</v>
      </c>
      <c r="M4189" t="n">
        <v>0</v>
      </c>
      <c r="N4189" t="n">
        <v>0</v>
      </c>
      <c r="O4189" t="s">
        <v>440</v>
      </c>
      <c r="P4189" t="n">
        <v>121</v>
      </c>
      <c r="Q4189" t="s">
        <v>251</v>
      </c>
      <c r="R4189" t="s">
        <v>255</v>
      </c>
      <c r="S4189" t="s">
        <v>251</v>
      </c>
      <c r="T4189" t="n">
        <v>5</v>
      </c>
    </row>
    <row r="4190" spans="1:20">
      <c r="A4190" s="1" t="n">
        <v>42947</v>
      </c>
      <c r="B4190" t="s">
        <v>443</v>
      </c>
      <c r="C4190" t="n">
        <v>3</v>
      </c>
      <c r="D4190" t="n">
        <v>251</v>
      </c>
      <c r="E4190" t="s">
        <v>409</v>
      </c>
      <c r="F4190" t="n">
        <v>3204</v>
      </c>
      <c r="G4190" t="s">
        <v>367</v>
      </c>
      <c r="H4190" t="s">
        <v>251</v>
      </c>
      <c r="I4190" t="n">
        <v>5</v>
      </c>
      <c r="J4190" t="n">
        <v>320</v>
      </c>
      <c r="K4190" t="s">
        <v>412</v>
      </c>
      <c r="L4190" t="n">
        <v>9</v>
      </c>
      <c r="M4190" t="n">
        <v>0</v>
      </c>
      <c r="N4190" t="n">
        <v>0</v>
      </c>
      <c r="O4190" t="s">
        <v>440</v>
      </c>
      <c r="P4190" t="n">
        <v>121</v>
      </c>
      <c r="Q4190" t="s">
        <v>251</v>
      </c>
      <c r="R4190" t="s">
        <v>255</v>
      </c>
      <c r="S4190" t="s">
        <v>251</v>
      </c>
      <c r="T4190" t="n">
        <v>5</v>
      </c>
    </row>
    <row r="4191" spans="1:20">
      <c r="A4191" s="1" t="n">
        <v>42947</v>
      </c>
      <c r="B4191" t="s">
        <v>443</v>
      </c>
      <c r="C4191" t="n">
        <v>4</v>
      </c>
      <c r="D4191" t="n">
        <v>251</v>
      </c>
      <c r="E4191" t="s">
        <v>409</v>
      </c>
      <c r="F4191" t="n">
        <v>3201</v>
      </c>
      <c r="G4191" t="s">
        <v>250</v>
      </c>
      <c r="H4191" t="s">
        <v>251</v>
      </c>
      <c r="I4191" t="n">
        <v>5</v>
      </c>
      <c r="J4191" t="n">
        <v>320</v>
      </c>
      <c r="K4191" t="s">
        <v>412</v>
      </c>
      <c r="L4191" t="n">
        <v>4</v>
      </c>
      <c r="M4191" t="n">
        <v>0</v>
      </c>
      <c r="N4191" t="n">
        <v>0</v>
      </c>
      <c r="T4191" t="s">
        <v>405</v>
      </c>
    </row>
    <row r="4192" spans="1:20">
      <c r="A4192" s="1" t="n">
        <v>42947</v>
      </c>
      <c r="B4192" t="s">
        <v>447</v>
      </c>
      <c r="C4192" t="n">
        <v>1</v>
      </c>
      <c r="D4192" t="n">
        <v>931</v>
      </c>
      <c r="E4192" t="s">
        <v>407</v>
      </c>
      <c r="F4192" t="n">
        <v>3201</v>
      </c>
      <c r="G4192" t="s">
        <v>250</v>
      </c>
      <c r="H4192" t="s">
        <v>251</v>
      </c>
      <c r="I4192" t="n">
        <v>5</v>
      </c>
      <c r="J4192" t="n">
        <v>580</v>
      </c>
      <c r="K4192" t="s">
        <v>270</v>
      </c>
      <c r="L4192" t="n">
        <v>74</v>
      </c>
      <c r="M4192" t="n">
        <v>0</v>
      </c>
      <c r="N4192" t="n">
        <v>0</v>
      </c>
      <c r="T4192" t="s">
        <v>405</v>
      </c>
    </row>
    <row r="4193" spans="1:20">
      <c r="A4193" s="1" t="n">
        <v>42947</v>
      </c>
      <c r="B4193" t="s">
        <v>444</v>
      </c>
      <c r="C4193" t="n">
        <v>1</v>
      </c>
      <c r="D4193" t="n">
        <v>25</v>
      </c>
      <c r="E4193" t="s">
        <v>143</v>
      </c>
      <c r="F4193" t="n">
        <v>3201</v>
      </c>
      <c r="G4193" t="s">
        <v>250</v>
      </c>
      <c r="H4193" t="s">
        <v>251</v>
      </c>
      <c r="I4193" t="n">
        <v>5</v>
      </c>
      <c r="J4193" t="n">
        <v>550</v>
      </c>
      <c r="K4193" t="s">
        <v>369</v>
      </c>
      <c r="L4193" t="n">
        <v>1052</v>
      </c>
      <c r="M4193" t="n">
        <v>0.16</v>
      </c>
      <c r="N4193" t="n">
        <v>37.2</v>
      </c>
      <c r="O4193" t="s">
        <v>444</v>
      </c>
      <c r="P4193" t="n">
        <v>363</v>
      </c>
      <c r="Q4193" t="s">
        <v>411</v>
      </c>
      <c r="R4193" t="s">
        <v>255</v>
      </c>
      <c r="S4193" t="s">
        <v>251</v>
      </c>
      <c r="T4193" t="n">
        <v>5</v>
      </c>
    </row>
    <row r="4194" spans="1:20">
      <c r="A4194" s="1" t="n">
        <v>42947</v>
      </c>
      <c r="B4194" t="s">
        <v>444</v>
      </c>
      <c r="C4194" t="n">
        <v>2</v>
      </c>
      <c r="D4194" t="n">
        <v>25</v>
      </c>
      <c r="E4194" t="s">
        <v>143</v>
      </c>
      <c r="F4194" t="n">
        <v>3201</v>
      </c>
      <c r="G4194" t="s">
        <v>250</v>
      </c>
      <c r="H4194" t="s">
        <v>251</v>
      </c>
      <c r="I4194" t="n">
        <v>5</v>
      </c>
      <c r="J4194" t="n">
        <v>910</v>
      </c>
      <c r="K4194" t="s">
        <v>340</v>
      </c>
      <c r="L4194" t="n">
        <v>900</v>
      </c>
      <c r="M4194" t="n">
        <v>1</v>
      </c>
      <c r="N4194" t="n">
        <v>40.1</v>
      </c>
      <c r="O4194" t="s">
        <v>444</v>
      </c>
      <c r="P4194" t="n">
        <v>363</v>
      </c>
      <c r="Q4194" t="s">
        <v>411</v>
      </c>
      <c r="R4194" t="s">
        <v>255</v>
      </c>
      <c r="S4194" t="s">
        <v>251</v>
      </c>
      <c r="T4194" t="n">
        <v>5</v>
      </c>
    </row>
    <row r="4195" spans="1:20">
      <c r="A4195" s="1" t="n">
        <v>42947</v>
      </c>
      <c r="B4195" t="s">
        <v>445</v>
      </c>
      <c r="C4195" t="n">
        <v>1</v>
      </c>
      <c r="D4195" t="n">
        <v>216</v>
      </c>
      <c r="E4195" t="s">
        <v>416</v>
      </c>
      <c r="F4195" t="n">
        <v>3201</v>
      </c>
      <c r="G4195" t="s">
        <v>250</v>
      </c>
      <c r="H4195" t="s">
        <v>251</v>
      </c>
      <c r="I4195" t="n">
        <v>5</v>
      </c>
      <c r="J4195" t="n">
        <v>490</v>
      </c>
      <c r="K4195" t="s">
        <v>266</v>
      </c>
      <c r="L4195" t="n">
        <v>294</v>
      </c>
      <c r="M4195" t="n">
        <v>0</v>
      </c>
      <c r="N4195" t="n">
        <v>0</v>
      </c>
      <c r="T4195" t="s">
        <v>405</v>
      </c>
    </row>
    <row r="4196" spans="1:20">
      <c r="A4196" s="1" t="n">
        <v>42978</v>
      </c>
      <c r="B4196" t="s">
        <v>451</v>
      </c>
      <c r="C4196" t="n">
        <v>1</v>
      </c>
      <c r="D4196" t="n">
        <v>215</v>
      </c>
      <c r="E4196" t="s">
        <v>408</v>
      </c>
      <c r="F4196" t="n">
        <v>3201</v>
      </c>
      <c r="G4196" t="s">
        <v>250</v>
      </c>
      <c r="H4196" t="s">
        <v>251</v>
      </c>
      <c r="I4196" t="n">
        <v>5</v>
      </c>
      <c r="J4196" t="n">
        <v>490</v>
      </c>
      <c r="K4196" t="s">
        <v>266</v>
      </c>
      <c r="L4196" t="n">
        <v>315</v>
      </c>
      <c r="M4196" t="n">
        <v>0</v>
      </c>
      <c r="N4196" t="n">
        <v>0</v>
      </c>
      <c r="T4196" t="s">
        <v>405</v>
      </c>
    </row>
    <row r="4197" spans="1:20">
      <c r="A4197" s="1" t="n">
        <v>42978</v>
      </c>
      <c r="B4197" t="s">
        <v>443</v>
      </c>
      <c r="C4197" t="n">
        <v>2</v>
      </c>
      <c r="D4197" t="n">
        <v>251</v>
      </c>
      <c r="E4197" t="s">
        <v>409</v>
      </c>
      <c r="F4197" t="n">
        <v>3202</v>
      </c>
      <c r="G4197" t="s">
        <v>297</v>
      </c>
      <c r="H4197" t="s">
        <v>251</v>
      </c>
      <c r="I4197" t="n">
        <v>5</v>
      </c>
      <c r="J4197" t="n">
        <v>320</v>
      </c>
      <c r="K4197" t="s">
        <v>412</v>
      </c>
      <c r="L4197" t="n">
        <v>18</v>
      </c>
      <c r="M4197" t="n">
        <v>0</v>
      </c>
      <c r="N4197" t="n">
        <v>0</v>
      </c>
      <c r="O4197" t="s">
        <v>439</v>
      </c>
      <c r="P4197" t="n">
        <v>363</v>
      </c>
      <c r="Q4197" t="s">
        <v>411</v>
      </c>
      <c r="R4197" t="s">
        <v>255</v>
      </c>
      <c r="S4197" t="s">
        <v>251</v>
      </c>
      <c r="T4197" t="n">
        <v>5</v>
      </c>
    </row>
    <row r="4198" spans="1:20">
      <c r="A4198" s="1" t="n">
        <v>42978</v>
      </c>
      <c r="B4198" t="s">
        <v>443</v>
      </c>
      <c r="C4198" t="n">
        <v>3</v>
      </c>
      <c r="D4198" t="n">
        <v>251</v>
      </c>
      <c r="E4198" t="s">
        <v>409</v>
      </c>
      <c r="F4198" t="n">
        <v>3204</v>
      </c>
      <c r="G4198" t="s">
        <v>367</v>
      </c>
      <c r="H4198" t="s">
        <v>251</v>
      </c>
      <c r="I4198" t="n">
        <v>5</v>
      </c>
      <c r="J4198" t="n">
        <v>320</v>
      </c>
      <c r="K4198" t="s">
        <v>412</v>
      </c>
      <c r="L4198" t="n">
        <v>11</v>
      </c>
      <c r="M4198" t="n">
        <v>0</v>
      </c>
      <c r="N4198" t="n">
        <v>0</v>
      </c>
      <c r="O4198" t="s">
        <v>439</v>
      </c>
      <c r="P4198" t="n">
        <v>363</v>
      </c>
      <c r="Q4198" t="s">
        <v>411</v>
      </c>
      <c r="R4198" t="s">
        <v>255</v>
      </c>
      <c r="S4198" t="s">
        <v>251</v>
      </c>
      <c r="T4198" t="n">
        <v>5</v>
      </c>
    </row>
    <row r="4199" spans="1:20">
      <c r="A4199" s="1" t="n">
        <v>42978</v>
      </c>
      <c r="B4199" t="s">
        <v>443</v>
      </c>
      <c r="C4199" t="n">
        <v>1</v>
      </c>
      <c r="D4199" t="n">
        <v>251</v>
      </c>
      <c r="E4199" t="s">
        <v>409</v>
      </c>
      <c r="F4199" t="n">
        <v>3203</v>
      </c>
      <c r="G4199" t="s">
        <v>366</v>
      </c>
      <c r="H4199" t="s">
        <v>251</v>
      </c>
      <c r="I4199" t="n">
        <v>5</v>
      </c>
      <c r="J4199" t="n">
        <v>320</v>
      </c>
      <c r="K4199" t="s">
        <v>412</v>
      </c>
      <c r="L4199" t="n">
        <v>26</v>
      </c>
      <c r="M4199" t="n">
        <v>0</v>
      </c>
      <c r="N4199" t="n">
        <v>0</v>
      </c>
      <c r="T4199" t="s">
        <v>405</v>
      </c>
    </row>
    <row r="4200" spans="1:20">
      <c r="A4200" s="1" t="n">
        <v>42978</v>
      </c>
      <c r="B4200" t="s">
        <v>444</v>
      </c>
      <c r="C4200" t="n">
        <v>3</v>
      </c>
      <c r="D4200" t="n">
        <v>25</v>
      </c>
      <c r="E4200" t="s">
        <v>143</v>
      </c>
      <c r="F4200" t="n">
        <v>3201</v>
      </c>
      <c r="G4200" t="s">
        <v>250</v>
      </c>
      <c r="H4200" t="s">
        <v>251</v>
      </c>
      <c r="I4200" t="n">
        <v>5</v>
      </c>
      <c r="J4200" t="n">
        <v>805</v>
      </c>
      <c r="K4200" t="s">
        <v>317</v>
      </c>
      <c r="L4200" t="n">
        <v>689</v>
      </c>
      <c r="M4200" t="n">
        <v>0.2</v>
      </c>
      <c r="N4200" t="n">
        <v>35.2</v>
      </c>
      <c r="O4200" t="s">
        <v>444</v>
      </c>
      <c r="P4200" t="n">
        <v>363</v>
      </c>
      <c r="Q4200" t="s">
        <v>411</v>
      </c>
      <c r="R4200" t="s">
        <v>255</v>
      </c>
      <c r="S4200" t="s">
        <v>251</v>
      </c>
      <c r="T4200" t="n">
        <v>5</v>
      </c>
    </row>
    <row r="4201" spans="1:20">
      <c r="A4201" s="1" t="n">
        <v>42978</v>
      </c>
      <c r="B4201" t="s">
        <v>444</v>
      </c>
      <c r="C4201" t="n">
        <v>4</v>
      </c>
      <c r="D4201" t="n">
        <v>25</v>
      </c>
      <c r="E4201" t="s">
        <v>143</v>
      </c>
      <c r="F4201" t="n">
        <v>3201</v>
      </c>
      <c r="G4201" t="s">
        <v>250</v>
      </c>
      <c r="H4201" t="s">
        <v>251</v>
      </c>
      <c r="I4201" t="n">
        <v>5</v>
      </c>
      <c r="J4201" t="n">
        <v>910</v>
      </c>
      <c r="K4201" t="s">
        <v>340</v>
      </c>
      <c r="L4201" t="n">
        <v>995</v>
      </c>
      <c r="M4201" t="n">
        <v>0.76</v>
      </c>
      <c r="N4201" t="n">
        <v>40.1</v>
      </c>
      <c r="O4201" t="s">
        <v>444</v>
      </c>
      <c r="P4201" t="n">
        <v>363</v>
      </c>
      <c r="Q4201" t="s">
        <v>411</v>
      </c>
      <c r="R4201" t="s">
        <v>255</v>
      </c>
      <c r="S4201" t="s">
        <v>251</v>
      </c>
      <c r="T4201" t="n">
        <v>5</v>
      </c>
    </row>
    <row r="4202" spans="1:20">
      <c r="A4202" s="1" t="n">
        <v>42978</v>
      </c>
      <c r="B4202" t="s">
        <v>444</v>
      </c>
      <c r="C4202" t="n">
        <v>5</v>
      </c>
      <c r="D4202" t="n">
        <v>216</v>
      </c>
      <c r="E4202" t="s">
        <v>416</v>
      </c>
      <c r="F4202" t="n">
        <v>3201</v>
      </c>
      <c r="G4202" t="s">
        <v>250</v>
      </c>
      <c r="H4202" t="s">
        <v>251</v>
      </c>
      <c r="I4202" t="n">
        <v>5</v>
      </c>
      <c r="J4202" t="n">
        <v>280</v>
      </c>
      <c r="K4202" t="s">
        <v>453</v>
      </c>
      <c r="L4202" t="n">
        <v>223</v>
      </c>
      <c r="M4202" t="n">
        <v>0</v>
      </c>
      <c r="N4202" t="n">
        <v>0</v>
      </c>
      <c r="T4202" t="s">
        <v>405</v>
      </c>
    </row>
    <row r="4203" spans="1:20">
      <c r="A4203" s="1" t="n">
        <v>42978</v>
      </c>
      <c r="B4203" t="s">
        <v>444</v>
      </c>
      <c r="C4203" t="n">
        <v>1</v>
      </c>
      <c r="D4203" t="n">
        <v>25</v>
      </c>
      <c r="E4203" t="s">
        <v>143</v>
      </c>
      <c r="F4203" t="n">
        <v>3201</v>
      </c>
      <c r="G4203" t="s">
        <v>250</v>
      </c>
      <c r="H4203" t="s">
        <v>251</v>
      </c>
      <c r="I4203" t="n">
        <v>5</v>
      </c>
      <c r="J4203" t="n">
        <v>966</v>
      </c>
      <c r="K4203" t="s">
        <v>358</v>
      </c>
      <c r="L4203" t="n">
        <v>696</v>
      </c>
      <c r="M4203" t="n">
        <v>0.15</v>
      </c>
      <c r="N4203" t="n">
        <v>37.5</v>
      </c>
      <c r="O4203" t="s">
        <v>444</v>
      </c>
      <c r="P4203" t="n">
        <v>363</v>
      </c>
      <c r="Q4203" t="s">
        <v>411</v>
      </c>
      <c r="R4203" t="s">
        <v>255</v>
      </c>
      <c r="S4203" t="s">
        <v>251</v>
      </c>
      <c r="T4203" t="n">
        <v>5</v>
      </c>
    </row>
    <row r="4204" spans="1:20">
      <c r="A4204" s="1" t="n">
        <v>42978</v>
      </c>
      <c r="B4204" t="s">
        <v>444</v>
      </c>
      <c r="C4204" t="n">
        <v>2</v>
      </c>
      <c r="D4204" t="n">
        <v>25</v>
      </c>
      <c r="E4204" t="s">
        <v>143</v>
      </c>
      <c r="F4204" t="n">
        <v>3201</v>
      </c>
      <c r="G4204" t="s">
        <v>250</v>
      </c>
      <c r="H4204" t="s">
        <v>251</v>
      </c>
      <c r="I4204" t="n">
        <v>5</v>
      </c>
      <c r="J4204" t="n">
        <v>875</v>
      </c>
      <c r="K4204" t="s">
        <v>327</v>
      </c>
      <c r="L4204" t="n">
        <v>288</v>
      </c>
      <c r="M4204" t="n">
        <v>1.83</v>
      </c>
      <c r="N4204" t="n">
        <v>26.8</v>
      </c>
      <c r="O4204" t="s">
        <v>444</v>
      </c>
      <c r="P4204" t="n">
        <v>363</v>
      </c>
      <c r="Q4204" t="s">
        <v>411</v>
      </c>
      <c r="R4204" t="s">
        <v>255</v>
      </c>
      <c r="S4204" t="s">
        <v>251</v>
      </c>
      <c r="T4204" t="n">
        <v>5</v>
      </c>
    </row>
    <row r="4205" spans="1:20">
      <c r="A4205" s="1" t="n">
        <v>42978</v>
      </c>
      <c r="B4205" t="s">
        <v>445</v>
      </c>
      <c r="C4205" t="n">
        <v>1</v>
      </c>
      <c r="D4205" t="n">
        <v>216</v>
      </c>
      <c r="E4205" t="s">
        <v>416</v>
      </c>
      <c r="F4205" t="n">
        <v>3201</v>
      </c>
      <c r="G4205" t="s">
        <v>250</v>
      </c>
      <c r="H4205" t="s">
        <v>251</v>
      </c>
      <c r="I4205" t="n">
        <v>5</v>
      </c>
      <c r="J4205" t="n">
        <v>490</v>
      </c>
      <c r="K4205" t="s">
        <v>266</v>
      </c>
      <c r="L4205" t="n">
        <v>628</v>
      </c>
      <c r="M4205" t="n">
        <v>0</v>
      </c>
      <c r="N4205" t="n">
        <v>0</v>
      </c>
      <c r="O4205" t="s">
        <v>440</v>
      </c>
      <c r="P4205" t="n">
        <v>121</v>
      </c>
      <c r="Q4205" t="s">
        <v>251</v>
      </c>
      <c r="R4205" t="s">
        <v>255</v>
      </c>
      <c r="S4205" t="s">
        <v>251</v>
      </c>
      <c r="T4205" t="n">
        <v>5</v>
      </c>
    </row>
    <row r="4206" spans="1:20">
      <c r="A4206" s="1" t="n">
        <v>43008</v>
      </c>
      <c r="B4206" t="s">
        <v>443</v>
      </c>
      <c r="C4206" t="n">
        <v>3</v>
      </c>
      <c r="D4206" t="n">
        <v>251</v>
      </c>
      <c r="E4206" t="s">
        <v>409</v>
      </c>
      <c r="F4206" t="n">
        <v>3204</v>
      </c>
      <c r="G4206" t="s">
        <v>367</v>
      </c>
      <c r="H4206" t="s">
        <v>251</v>
      </c>
      <c r="I4206" t="n">
        <v>5</v>
      </c>
      <c r="J4206" t="n">
        <v>320</v>
      </c>
      <c r="K4206" t="s">
        <v>412</v>
      </c>
      <c r="L4206" t="n">
        <v>11</v>
      </c>
      <c r="M4206" t="n">
        <v>0</v>
      </c>
      <c r="N4206" t="n">
        <v>0</v>
      </c>
      <c r="O4206" t="s">
        <v>440</v>
      </c>
      <c r="P4206" t="n">
        <v>121</v>
      </c>
      <c r="Q4206" t="s">
        <v>251</v>
      </c>
      <c r="R4206" t="s">
        <v>255</v>
      </c>
      <c r="S4206" t="s">
        <v>251</v>
      </c>
      <c r="T4206" t="n">
        <v>5</v>
      </c>
    </row>
    <row r="4207" spans="1:20">
      <c r="A4207" s="1" t="n">
        <v>43008</v>
      </c>
      <c r="B4207" t="s">
        <v>443</v>
      </c>
      <c r="C4207" t="n">
        <v>1</v>
      </c>
      <c r="D4207" t="n">
        <v>251</v>
      </c>
      <c r="E4207" t="s">
        <v>409</v>
      </c>
      <c r="F4207" t="n">
        <v>3203</v>
      </c>
      <c r="G4207" t="s">
        <v>366</v>
      </c>
      <c r="H4207" t="s">
        <v>251</v>
      </c>
      <c r="I4207" t="n">
        <v>5</v>
      </c>
      <c r="J4207" t="n">
        <v>320</v>
      </c>
      <c r="K4207" t="s">
        <v>412</v>
      </c>
      <c r="L4207" t="n">
        <v>27</v>
      </c>
      <c r="M4207" t="n">
        <v>0</v>
      </c>
      <c r="N4207" t="n">
        <v>0</v>
      </c>
      <c r="O4207" t="s">
        <v>440</v>
      </c>
      <c r="P4207" t="n">
        <v>121</v>
      </c>
      <c r="Q4207" t="s">
        <v>251</v>
      </c>
      <c r="R4207" t="s">
        <v>255</v>
      </c>
      <c r="S4207" t="s">
        <v>251</v>
      </c>
      <c r="T4207" t="n">
        <v>5</v>
      </c>
    </row>
    <row r="4208" spans="1:20">
      <c r="A4208" s="1" t="n">
        <v>43008</v>
      </c>
      <c r="B4208" t="s">
        <v>443</v>
      </c>
      <c r="C4208" t="n">
        <v>2</v>
      </c>
      <c r="D4208" t="n">
        <v>251</v>
      </c>
      <c r="E4208" t="s">
        <v>409</v>
      </c>
      <c r="F4208" t="n">
        <v>3202</v>
      </c>
      <c r="G4208" t="s">
        <v>297</v>
      </c>
      <c r="H4208" t="s">
        <v>251</v>
      </c>
      <c r="I4208" t="n">
        <v>5</v>
      </c>
      <c r="J4208" t="n">
        <v>320</v>
      </c>
      <c r="K4208" t="s">
        <v>412</v>
      </c>
      <c r="L4208" t="n">
        <v>17</v>
      </c>
      <c r="M4208" t="n">
        <v>0</v>
      </c>
      <c r="N4208" t="n">
        <v>0</v>
      </c>
      <c r="T4208" t="s">
        <v>405</v>
      </c>
    </row>
    <row r="4209" spans="1:20">
      <c r="A4209" s="1" t="n">
        <v>43008</v>
      </c>
      <c r="B4209" t="s">
        <v>454</v>
      </c>
      <c r="C4209" t="n">
        <v>6</v>
      </c>
      <c r="D4209" t="n">
        <v>465</v>
      </c>
      <c r="E4209" t="s">
        <v>428</v>
      </c>
      <c r="F4209" t="n">
        <v>3201</v>
      </c>
      <c r="G4209" t="s">
        <v>250</v>
      </c>
      <c r="H4209" t="s">
        <v>251</v>
      </c>
      <c r="I4209" t="n">
        <v>5</v>
      </c>
      <c r="J4209" t="n">
        <v>490</v>
      </c>
      <c r="K4209" t="s">
        <v>266</v>
      </c>
      <c r="L4209" t="n">
        <v>62</v>
      </c>
      <c r="M4209" t="n">
        <v>0</v>
      </c>
      <c r="N4209" t="n">
        <v>0</v>
      </c>
      <c r="T4209" t="s">
        <v>405</v>
      </c>
    </row>
    <row r="4210" spans="1:20">
      <c r="A4210" s="1" t="n">
        <v>43008</v>
      </c>
      <c r="B4210" t="s">
        <v>454</v>
      </c>
      <c r="C4210" t="n">
        <v>3</v>
      </c>
      <c r="D4210" t="n">
        <v>215</v>
      </c>
      <c r="E4210" t="s">
        <v>408</v>
      </c>
      <c r="F4210" t="n">
        <v>3201</v>
      </c>
      <c r="G4210" t="s">
        <v>250</v>
      </c>
      <c r="H4210" t="s">
        <v>251</v>
      </c>
      <c r="I4210" t="n">
        <v>5</v>
      </c>
      <c r="J4210" t="n">
        <v>490</v>
      </c>
      <c r="K4210" t="s">
        <v>266</v>
      </c>
      <c r="L4210" t="n">
        <v>38</v>
      </c>
      <c r="M4210" t="n">
        <v>0</v>
      </c>
      <c r="N4210" t="n">
        <v>0</v>
      </c>
      <c r="T4210" t="s">
        <v>405</v>
      </c>
    </row>
    <row r="4211" spans="1:20">
      <c r="A4211" s="1" t="n">
        <v>43008</v>
      </c>
      <c r="B4211" t="s">
        <v>454</v>
      </c>
      <c r="C4211" t="n">
        <v>2</v>
      </c>
      <c r="D4211" t="n">
        <v>25</v>
      </c>
      <c r="E4211" t="s">
        <v>143</v>
      </c>
      <c r="F4211" t="n">
        <v>3201</v>
      </c>
      <c r="G4211" t="s">
        <v>250</v>
      </c>
      <c r="H4211" t="s">
        <v>251</v>
      </c>
      <c r="I4211" t="n">
        <v>5</v>
      </c>
      <c r="J4211" t="n">
        <v>458</v>
      </c>
      <c r="K4211" t="s">
        <v>252</v>
      </c>
      <c r="L4211" t="n">
        <v>700</v>
      </c>
      <c r="M4211" t="n">
        <v>0.09</v>
      </c>
      <c r="N4211" t="n">
        <v>33.7</v>
      </c>
      <c r="O4211" t="s">
        <v>452</v>
      </c>
      <c r="P4211" t="n">
        <v>121</v>
      </c>
      <c r="Q4211" t="s">
        <v>411</v>
      </c>
      <c r="R4211" t="s">
        <v>255</v>
      </c>
      <c r="S4211" t="s">
        <v>251</v>
      </c>
      <c r="T4211" t="n">
        <v>5</v>
      </c>
    </row>
    <row r="4212" spans="1:20">
      <c r="A4212" s="1" t="n">
        <v>43008</v>
      </c>
      <c r="B4212" t="s">
        <v>454</v>
      </c>
      <c r="C4212" t="n">
        <v>5</v>
      </c>
      <c r="D4212" t="n">
        <v>25</v>
      </c>
      <c r="E4212" t="s">
        <v>143</v>
      </c>
      <c r="F4212" t="n">
        <v>3201</v>
      </c>
      <c r="G4212" t="s">
        <v>250</v>
      </c>
      <c r="H4212" t="s">
        <v>251</v>
      </c>
      <c r="I4212" t="n">
        <v>5</v>
      </c>
      <c r="J4212" t="n">
        <v>458</v>
      </c>
      <c r="K4212" t="s">
        <v>252</v>
      </c>
      <c r="L4212" t="n">
        <v>212</v>
      </c>
      <c r="M4212" t="n">
        <v>0.22</v>
      </c>
      <c r="N4212" t="n">
        <v>19.9</v>
      </c>
      <c r="O4212" t="s">
        <v>452</v>
      </c>
      <c r="P4212" t="n">
        <v>121</v>
      </c>
      <c r="Q4212" t="s">
        <v>411</v>
      </c>
      <c r="R4212" t="s">
        <v>255</v>
      </c>
      <c r="S4212" t="s">
        <v>251</v>
      </c>
      <c r="T4212" t="n">
        <v>5</v>
      </c>
    </row>
    <row r="4213" spans="1:20">
      <c r="A4213" s="1" t="n">
        <v>43008</v>
      </c>
      <c r="B4213" t="s">
        <v>454</v>
      </c>
      <c r="C4213" t="n">
        <v>1</v>
      </c>
      <c r="D4213" t="n">
        <v>850</v>
      </c>
      <c r="E4213" t="s">
        <v>455</v>
      </c>
      <c r="F4213" t="n">
        <v>3201</v>
      </c>
      <c r="G4213" t="s">
        <v>250</v>
      </c>
      <c r="H4213" t="s">
        <v>251</v>
      </c>
      <c r="I4213" t="n">
        <v>5</v>
      </c>
      <c r="J4213" t="n">
        <v>285</v>
      </c>
      <c r="K4213" t="s">
        <v>306</v>
      </c>
      <c r="L4213" t="n">
        <v>221</v>
      </c>
      <c r="M4213" t="n">
        <v>0</v>
      </c>
      <c r="N4213" t="n">
        <v>0</v>
      </c>
      <c r="O4213" t="s">
        <v>452</v>
      </c>
      <c r="P4213" t="n">
        <v>121</v>
      </c>
      <c r="Q4213" t="s">
        <v>411</v>
      </c>
      <c r="R4213" t="s">
        <v>255</v>
      </c>
      <c r="S4213" t="s">
        <v>251</v>
      </c>
      <c r="T4213" t="n">
        <v>5</v>
      </c>
    </row>
    <row r="4214" spans="1:20">
      <c r="A4214" s="1" t="n">
        <v>43008</v>
      </c>
      <c r="B4214" t="s">
        <v>454</v>
      </c>
      <c r="C4214" t="n">
        <v>4</v>
      </c>
      <c r="D4214" t="n">
        <v>25</v>
      </c>
      <c r="E4214" t="s">
        <v>143</v>
      </c>
      <c r="F4214" t="n">
        <v>3201</v>
      </c>
      <c r="G4214" t="s">
        <v>250</v>
      </c>
      <c r="H4214" t="s">
        <v>251</v>
      </c>
      <c r="I4214" t="n">
        <v>5</v>
      </c>
      <c r="J4214" t="n">
        <v>945</v>
      </c>
      <c r="K4214" t="s">
        <v>304</v>
      </c>
      <c r="L4214" t="n">
        <v>453</v>
      </c>
      <c r="M4214" t="n">
        <v>0.07000000000000001</v>
      </c>
      <c r="N4214" t="n">
        <v>34.8</v>
      </c>
      <c r="O4214" t="s">
        <v>452</v>
      </c>
      <c r="P4214" t="n">
        <v>121</v>
      </c>
      <c r="Q4214" t="s">
        <v>411</v>
      </c>
      <c r="R4214" t="s">
        <v>255</v>
      </c>
      <c r="S4214" t="s">
        <v>251</v>
      </c>
      <c r="T4214" t="n">
        <v>5</v>
      </c>
    </row>
    <row r="4215" spans="1:20">
      <c r="A4215" s="1" t="n">
        <v>43008</v>
      </c>
      <c r="B4215" t="s">
        <v>444</v>
      </c>
      <c r="C4215" t="n">
        <v>1</v>
      </c>
      <c r="D4215" t="n">
        <v>25</v>
      </c>
      <c r="E4215" t="s">
        <v>143</v>
      </c>
      <c r="F4215" t="n">
        <v>3201</v>
      </c>
      <c r="G4215" t="s">
        <v>250</v>
      </c>
      <c r="H4215" t="s">
        <v>251</v>
      </c>
      <c r="I4215" t="n">
        <v>5</v>
      </c>
      <c r="J4215" t="n">
        <v>805</v>
      </c>
      <c r="K4215" t="s">
        <v>317</v>
      </c>
      <c r="L4215" t="n">
        <v>708</v>
      </c>
      <c r="M4215" t="n">
        <v>0.28</v>
      </c>
      <c r="N4215" t="n">
        <v>35.3</v>
      </c>
      <c r="O4215" t="s">
        <v>444</v>
      </c>
      <c r="P4215" t="n">
        <v>363</v>
      </c>
      <c r="Q4215" t="s">
        <v>411</v>
      </c>
      <c r="R4215" t="s">
        <v>255</v>
      </c>
      <c r="S4215" t="s">
        <v>251</v>
      </c>
      <c r="T4215" t="n">
        <v>5</v>
      </c>
    </row>
    <row r="4216" spans="1:20">
      <c r="A4216" s="1" t="n">
        <v>43008</v>
      </c>
      <c r="B4216" t="s">
        <v>444</v>
      </c>
      <c r="C4216" t="n">
        <v>2</v>
      </c>
      <c r="D4216" t="n">
        <v>25</v>
      </c>
      <c r="E4216" t="s">
        <v>143</v>
      </c>
      <c r="F4216" t="n">
        <v>3201</v>
      </c>
      <c r="G4216" t="s">
        <v>250</v>
      </c>
      <c r="H4216" t="s">
        <v>251</v>
      </c>
      <c r="I4216" t="n">
        <v>5</v>
      </c>
      <c r="J4216" t="n">
        <v>910</v>
      </c>
      <c r="K4216" t="s">
        <v>340</v>
      </c>
      <c r="L4216" t="n">
        <v>998</v>
      </c>
      <c r="M4216" t="n">
        <v>0.72</v>
      </c>
      <c r="N4216" t="n">
        <v>40.1</v>
      </c>
      <c r="O4216" t="s">
        <v>444</v>
      </c>
      <c r="P4216" t="n">
        <v>363</v>
      </c>
      <c r="Q4216" t="s">
        <v>411</v>
      </c>
      <c r="R4216" t="s">
        <v>255</v>
      </c>
      <c r="S4216" t="s">
        <v>251</v>
      </c>
      <c r="T4216" t="n">
        <v>5</v>
      </c>
    </row>
    <row r="4217" spans="1:20">
      <c r="A4217" s="1" t="n">
        <v>43008</v>
      </c>
      <c r="B4217" t="s">
        <v>445</v>
      </c>
      <c r="C4217" t="n">
        <v>2</v>
      </c>
      <c r="D4217" t="n">
        <v>216</v>
      </c>
      <c r="E4217" t="s">
        <v>416</v>
      </c>
      <c r="F4217" t="n">
        <v>3201</v>
      </c>
      <c r="G4217" t="s">
        <v>250</v>
      </c>
      <c r="H4217" t="s">
        <v>251</v>
      </c>
      <c r="I4217" t="n">
        <v>5</v>
      </c>
      <c r="J4217" t="n">
        <v>490</v>
      </c>
      <c r="K4217" t="s">
        <v>266</v>
      </c>
      <c r="L4217" t="n">
        <v>47</v>
      </c>
      <c r="M4217" t="n">
        <v>0</v>
      </c>
      <c r="N4217" t="n">
        <v>0</v>
      </c>
      <c r="O4217" t="s">
        <v>439</v>
      </c>
      <c r="P4217" t="n">
        <v>363</v>
      </c>
      <c r="Q4217" t="s">
        <v>411</v>
      </c>
      <c r="R4217" t="s">
        <v>255</v>
      </c>
      <c r="S4217" t="s">
        <v>251</v>
      </c>
      <c r="T4217" t="n">
        <v>5</v>
      </c>
    </row>
    <row r="4218" spans="1:20">
      <c r="A4218" s="1" t="n">
        <v>43008</v>
      </c>
      <c r="B4218" t="s">
        <v>445</v>
      </c>
      <c r="C4218" t="n">
        <v>1</v>
      </c>
      <c r="D4218" t="n">
        <v>216</v>
      </c>
      <c r="E4218" t="s">
        <v>416</v>
      </c>
      <c r="F4218" t="n">
        <v>3201</v>
      </c>
      <c r="G4218" t="s">
        <v>250</v>
      </c>
      <c r="H4218" t="s">
        <v>251</v>
      </c>
      <c r="I4218" t="n">
        <v>5</v>
      </c>
      <c r="J4218" t="n">
        <v>490</v>
      </c>
      <c r="K4218" t="s">
        <v>266</v>
      </c>
      <c r="L4218" t="n">
        <v>196</v>
      </c>
      <c r="M4218" t="n">
        <v>0</v>
      </c>
      <c r="N4218" t="n">
        <v>0</v>
      </c>
      <c r="O4218" t="s">
        <v>439</v>
      </c>
      <c r="P4218" t="n">
        <v>363</v>
      </c>
      <c r="Q4218" t="s">
        <v>411</v>
      </c>
      <c r="R4218" t="s">
        <v>255</v>
      </c>
      <c r="S4218" t="s">
        <v>251</v>
      </c>
      <c r="T4218" t="n">
        <v>5</v>
      </c>
    </row>
    <row r="4219" spans="1:20">
      <c r="A4219" s="1" t="n">
        <v>43039</v>
      </c>
      <c r="B4219" t="s">
        <v>443</v>
      </c>
      <c r="C4219" t="n">
        <v>2</v>
      </c>
      <c r="D4219" t="n">
        <v>251</v>
      </c>
      <c r="E4219" t="s">
        <v>409</v>
      </c>
      <c r="F4219" t="n">
        <v>3202</v>
      </c>
      <c r="G4219" t="s">
        <v>297</v>
      </c>
      <c r="H4219" t="s">
        <v>251</v>
      </c>
      <c r="I4219" t="n">
        <v>5</v>
      </c>
      <c r="J4219" t="n">
        <v>887</v>
      </c>
      <c r="K4219" t="s">
        <v>448</v>
      </c>
      <c r="L4219" t="n">
        <v>19</v>
      </c>
      <c r="M4219" t="n">
        <v>0</v>
      </c>
      <c r="N4219" t="n">
        <v>0</v>
      </c>
      <c r="O4219" t="s">
        <v>439</v>
      </c>
      <c r="P4219" t="n">
        <v>363</v>
      </c>
      <c r="Q4219" t="s">
        <v>411</v>
      </c>
      <c r="R4219" t="s">
        <v>255</v>
      </c>
      <c r="S4219" t="s">
        <v>251</v>
      </c>
      <c r="T4219" t="n">
        <v>5</v>
      </c>
    </row>
    <row r="4220" spans="1:20">
      <c r="A4220" s="1" t="n">
        <v>43039</v>
      </c>
      <c r="B4220" t="s">
        <v>443</v>
      </c>
      <c r="C4220" t="n">
        <v>1</v>
      </c>
      <c r="D4220" t="n">
        <v>251</v>
      </c>
      <c r="E4220" t="s">
        <v>409</v>
      </c>
      <c r="F4220" t="n">
        <v>3203</v>
      </c>
      <c r="G4220" t="s">
        <v>366</v>
      </c>
      <c r="H4220" t="s">
        <v>251</v>
      </c>
      <c r="I4220" t="n">
        <v>5</v>
      </c>
      <c r="J4220" t="n">
        <v>887</v>
      </c>
      <c r="K4220" t="s">
        <v>448</v>
      </c>
      <c r="L4220" t="n">
        <v>17</v>
      </c>
      <c r="M4220" t="n">
        <v>0</v>
      </c>
      <c r="N4220" t="n">
        <v>0</v>
      </c>
      <c r="O4220" t="s">
        <v>439</v>
      </c>
      <c r="P4220" t="n">
        <v>363</v>
      </c>
      <c r="Q4220" t="s">
        <v>411</v>
      </c>
      <c r="R4220" t="s">
        <v>255</v>
      </c>
      <c r="S4220" t="s">
        <v>251</v>
      </c>
      <c r="T4220" t="n">
        <v>5</v>
      </c>
    </row>
    <row r="4221" spans="1:20">
      <c r="A4221" s="1" t="n">
        <v>43039</v>
      </c>
      <c r="B4221" t="s">
        <v>443</v>
      </c>
      <c r="C4221" t="n">
        <v>3</v>
      </c>
      <c r="D4221" t="n">
        <v>251</v>
      </c>
      <c r="E4221" t="s">
        <v>409</v>
      </c>
      <c r="F4221" t="n">
        <v>3204</v>
      </c>
      <c r="G4221" t="s">
        <v>367</v>
      </c>
      <c r="H4221" t="s">
        <v>251</v>
      </c>
      <c r="I4221" t="n">
        <v>5</v>
      </c>
      <c r="J4221" t="n">
        <v>887</v>
      </c>
      <c r="K4221" t="s">
        <v>448</v>
      </c>
      <c r="L4221" t="n">
        <v>20</v>
      </c>
      <c r="M4221" t="n">
        <v>0</v>
      </c>
      <c r="N4221" t="n">
        <v>0</v>
      </c>
      <c r="O4221" t="s">
        <v>439</v>
      </c>
      <c r="P4221" t="n">
        <v>363</v>
      </c>
      <c r="Q4221" t="s">
        <v>411</v>
      </c>
      <c r="R4221" t="s">
        <v>255</v>
      </c>
      <c r="S4221" t="s">
        <v>251</v>
      </c>
      <c r="T4221" t="n">
        <v>5</v>
      </c>
    </row>
    <row r="4222" spans="1:20">
      <c r="A4222" s="1" t="n">
        <v>43039</v>
      </c>
      <c r="B4222" t="s">
        <v>454</v>
      </c>
      <c r="C4222" t="n">
        <v>1</v>
      </c>
      <c r="D4222" t="n">
        <v>850</v>
      </c>
      <c r="E4222" t="s">
        <v>455</v>
      </c>
      <c r="F4222" t="n">
        <v>3201</v>
      </c>
      <c r="G4222" t="s">
        <v>250</v>
      </c>
      <c r="H4222" t="s">
        <v>251</v>
      </c>
      <c r="I4222" t="n">
        <v>5</v>
      </c>
      <c r="J4222" t="n">
        <v>710</v>
      </c>
      <c r="K4222" t="s">
        <v>456</v>
      </c>
      <c r="L4222" t="n">
        <v>220</v>
      </c>
      <c r="M4222" t="n">
        <v>0</v>
      </c>
      <c r="N4222" t="n">
        <v>0</v>
      </c>
      <c r="O4222" t="s">
        <v>452</v>
      </c>
      <c r="P4222" t="n">
        <v>121</v>
      </c>
      <c r="Q4222" t="s">
        <v>411</v>
      </c>
      <c r="R4222" t="s">
        <v>255</v>
      </c>
      <c r="S4222" t="s">
        <v>251</v>
      </c>
      <c r="T4222" t="n">
        <v>5</v>
      </c>
    </row>
    <row r="4223" spans="1:20">
      <c r="A4223" s="1" t="n">
        <v>43039</v>
      </c>
      <c r="B4223" t="s">
        <v>454</v>
      </c>
      <c r="C4223" t="n">
        <v>3</v>
      </c>
      <c r="D4223" t="n">
        <v>25</v>
      </c>
      <c r="E4223" t="s">
        <v>143</v>
      </c>
      <c r="F4223" t="n">
        <v>3201</v>
      </c>
      <c r="G4223" t="s">
        <v>250</v>
      </c>
      <c r="H4223" t="s">
        <v>251</v>
      </c>
      <c r="I4223" t="n">
        <v>5</v>
      </c>
      <c r="J4223" t="n">
        <v>458</v>
      </c>
      <c r="K4223" t="s">
        <v>252</v>
      </c>
      <c r="L4223" t="n">
        <v>683</v>
      </c>
      <c r="M4223" t="n">
        <v>0.09</v>
      </c>
      <c r="N4223" t="n">
        <v>33.5</v>
      </c>
      <c r="O4223" t="s">
        <v>452</v>
      </c>
      <c r="P4223" t="n">
        <v>121</v>
      </c>
      <c r="Q4223" t="s">
        <v>411</v>
      </c>
      <c r="R4223" t="s">
        <v>255</v>
      </c>
      <c r="S4223" t="s">
        <v>251</v>
      </c>
      <c r="T4223" t="n">
        <v>5</v>
      </c>
    </row>
    <row r="4224" spans="1:20">
      <c r="A4224" s="1" t="n">
        <v>43039</v>
      </c>
      <c r="B4224" t="s">
        <v>454</v>
      </c>
      <c r="C4224" t="n">
        <v>2</v>
      </c>
      <c r="D4224" t="n">
        <v>25</v>
      </c>
      <c r="E4224" t="s">
        <v>143</v>
      </c>
      <c r="F4224" t="n">
        <v>3201</v>
      </c>
      <c r="G4224" t="s">
        <v>250</v>
      </c>
      <c r="H4224" t="s">
        <v>251</v>
      </c>
      <c r="I4224" t="n">
        <v>5</v>
      </c>
      <c r="J4224" t="n">
        <v>458</v>
      </c>
      <c r="K4224" t="s">
        <v>252</v>
      </c>
      <c r="L4224" t="n">
        <v>650</v>
      </c>
      <c r="M4224" t="n">
        <v>0.09</v>
      </c>
      <c r="N4224" t="n">
        <v>33.6</v>
      </c>
      <c r="O4224" t="s">
        <v>452</v>
      </c>
      <c r="P4224" t="n">
        <v>121</v>
      </c>
      <c r="Q4224" t="s">
        <v>411</v>
      </c>
      <c r="R4224" t="s">
        <v>255</v>
      </c>
      <c r="S4224" t="s">
        <v>251</v>
      </c>
      <c r="T4224" t="n">
        <v>5</v>
      </c>
    </row>
    <row r="4225" spans="1:20">
      <c r="A4225" s="1" t="n">
        <v>43039</v>
      </c>
      <c r="B4225" t="s">
        <v>444</v>
      </c>
      <c r="C4225" t="n">
        <v>1</v>
      </c>
      <c r="D4225" t="n">
        <v>25</v>
      </c>
      <c r="E4225" t="s">
        <v>143</v>
      </c>
      <c r="F4225" t="n">
        <v>3201</v>
      </c>
      <c r="G4225" t="s">
        <v>250</v>
      </c>
      <c r="H4225" t="s">
        <v>251</v>
      </c>
      <c r="I4225" t="n">
        <v>5</v>
      </c>
      <c r="J4225" t="n">
        <v>550</v>
      </c>
      <c r="K4225" t="s">
        <v>369</v>
      </c>
      <c r="L4225" t="n">
        <v>1002</v>
      </c>
      <c r="M4225" t="n">
        <v>0.15</v>
      </c>
      <c r="N4225" t="n">
        <v>37.3</v>
      </c>
      <c r="O4225" t="s">
        <v>444</v>
      </c>
      <c r="P4225" t="n">
        <v>363</v>
      </c>
      <c r="Q4225" t="s">
        <v>411</v>
      </c>
      <c r="R4225" t="s">
        <v>255</v>
      </c>
      <c r="S4225" t="s">
        <v>251</v>
      </c>
      <c r="T4225" t="n">
        <v>5</v>
      </c>
    </row>
    <row r="4226" spans="1:20">
      <c r="A4226" s="1" t="n">
        <v>43039</v>
      </c>
      <c r="B4226" t="s">
        <v>444</v>
      </c>
      <c r="C4226" t="n">
        <v>2</v>
      </c>
      <c r="D4226" t="n">
        <v>25</v>
      </c>
      <c r="E4226" t="s">
        <v>143</v>
      </c>
      <c r="F4226" t="n">
        <v>3201</v>
      </c>
      <c r="G4226" t="s">
        <v>250</v>
      </c>
      <c r="H4226" t="s">
        <v>251</v>
      </c>
      <c r="I4226" t="n">
        <v>5</v>
      </c>
      <c r="J4226" t="n">
        <v>910</v>
      </c>
      <c r="K4226" t="s">
        <v>340</v>
      </c>
      <c r="L4226" t="n">
        <v>1025</v>
      </c>
      <c r="M4226" t="n">
        <v>0.75</v>
      </c>
      <c r="N4226" t="n">
        <v>40.2</v>
      </c>
      <c r="O4226" t="s">
        <v>444</v>
      </c>
      <c r="P4226" t="n">
        <v>363</v>
      </c>
      <c r="Q4226" t="s">
        <v>411</v>
      </c>
      <c r="R4226" t="s">
        <v>255</v>
      </c>
      <c r="S4226" t="s">
        <v>251</v>
      </c>
      <c r="T4226" t="n">
        <v>5</v>
      </c>
    </row>
    <row r="4227" spans="1:20">
      <c r="A4227" s="1" t="n">
        <v>43039</v>
      </c>
      <c r="B4227" t="s">
        <v>445</v>
      </c>
      <c r="C4227" t="n">
        <v>1</v>
      </c>
      <c r="D4227" t="n">
        <v>216</v>
      </c>
      <c r="E4227" t="s">
        <v>416</v>
      </c>
      <c r="F4227" t="n">
        <v>3201</v>
      </c>
      <c r="G4227" t="s">
        <v>250</v>
      </c>
      <c r="H4227" t="s">
        <v>251</v>
      </c>
      <c r="I4227" t="n">
        <v>5</v>
      </c>
      <c r="J4227" t="n">
        <v>490</v>
      </c>
      <c r="K4227" t="s">
        <v>266</v>
      </c>
      <c r="L4227" t="n">
        <v>134</v>
      </c>
      <c r="M4227" t="n">
        <v>0</v>
      </c>
      <c r="N4227" t="n">
        <v>0</v>
      </c>
      <c r="O4227" t="s">
        <v>449</v>
      </c>
      <c r="P4227" t="n">
        <v>121</v>
      </c>
      <c r="Q4227" t="s">
        <v>251</v>
      </c>
      <c r="R4227" t="s">
        <v>255</v>
      </c>
      <c r="S4227" t="s">
        <v>251</v>
      </c>
      <c r="T4227" t="n">
        <v>5</v>
      </c>
    </row>
    <row r="4228" spans="1:20">
      <c r="A4228" s="1" t="n">
        <v>43069</v>
      </c>
      <c r="B4228" t="s">
        <v>443</v>
      </c>
      <c r="C4228" t="n">
        <v>2</v>
      </c>
      <c r="D4228" t="n">
        <v>251</v>
      </c>
      <c r="E4228" t="s">
        <v>409</v>
      </c>
      <c r="F4228" t="n">
        <v>3202</v>
      </c>
      <c r="G4228" t="s">
        <v>297</v>
      </c>
      <c r="H4228" t="s">
        <v>251</v>
      </c>
      <c r="I4228" t="n">
        <v>5</v>
      </c>
      <c r="J4228" t="n">
        <v>515</v>
      </c>
      <c r="K4228" t="s">
        <v>361</v>
      </c>
      <c r="L4228" t="n">
        <v>17</v>
      </c>
      <c r="M4228" t="n">
        <v>0</v>
      </c>
      <c r="N4228" t="n">
        <v>0</v>
      </c>
      <c r="O4228" t="s">
        <v>449</v>
      </c>
      <c r="P4228" t="n">
        <v>121</v>
      </c>
      <c r="Q4228" t="s">
        <v>251</v>
      </c>
      <c r="R4228" t="s">
        <v>255</v>
      </c>
      <c r="S4228" t="s">
        <v>251</v>
      </c>
      <c r="T4228" t="n">
        <v>5</v>
      </c>
    </row>
    <row r="4229" spans="1:20">
      <c r="A4229" s="1" t="n">
        <v>43069</v>
      </c>
      <c r="B4229" t="s">
        <v>443</v>
      </c>
      <c r="C4229" t="n">
        <v>1</v>
      </c>
      <c r="D4229" t="n">
        <v>251</v>
      </c>
      <c r="E4229" t="s">
        <v>409</v>
      </c>
      <c r="F4229" t="n">
        <v>3203</v>
      </c>
      <c r="G4229" t="s">
        <v>366</v>
      </c>
      <c r="H4229" t="s">
        <v>251</v>
      </c>
      <c r="I4229" t="n">
        <v>5</v>
      </c>
      <c r="J4229" t="n">
        <v>515</v>
      </c>
      <c r="K4229" t="s">
        <v>361</v>
      </c>
      <c r="L4229" t="n">
        <v>17</v>
      </c>
      <c r="M4229" t="n">
        <v>0</v>
      </c>
      <c r="N4229" t="n">
        <v>0</v>
      </c>
    </row>
    <row r="4230" spans="1:20">
      <c r="A4230" s="1" t="n">
        <v>43069</v>
      </c>
      <c r="B4230" t="s">
        <v>443</v>
      </c>
      <c r="C4230" t="n">
        <v>3</v>
      </c>
      <c r="D4230" t="n">
        <v>251</v>
      </c>
      <c r="E4230" t="s">
        <v>409</v>
      </c>
      <c r="F4230" t="n">
        <v>3204</v>
      </c>
      <c r="G4230" t="s">
        <v>367</v>
      </c>
      <c r="H4230" t="s">
        <v>251</v>
      </c>
      <c r="I4230" t="n">
        <v>5</v>
      </c>
      <c r="J4230" t="n">
        <v>515</v>
      </c>
      <c r="K4230" t="s">
        <v>361</v>
      </c>
      <c r="L4230" t="n">
        <v>22</v>
      </c>
      <c r="M4230" t="n">
        <v>0</v>
      </c>
      <c r="N4230" t="n">
        <v>0</v>
      </c>
    </row>
    <row r="4231" spans="1:20">
      <c r="A4231" s="1" t="n">
        <v>43069</v>
      </c>
      <c r="B4231" t="s">
        <v>454</v>
      </c>
      <c r="C4231" t="n">
        <v>3</v>
      </c>
      <c r="D4231" t="n">
        <v>25</v>
      </c>
      <c r="E4231" t="s">
        <v>143</v>
      </c>
      <c r="F4231" t="n">
        <v>3201</v>
      </c>
      <c r="G4231" t="s">
        <v>250</v>
      </c>
      <c r="H4231" t="s">
        <v>251</v>
      </c>
      <c r="I4231" t="n">
        <v>5</v>
      </c>
      <c r="J4231" t="n">
        <v>458</v>
      </c>
      <c r="K4231" t="s">
        <v>252</v>
      </c>
      <c r="L4231" t="n">
        <v>191</v>
      </c>
      <c r="M4231" t="n">
        <v>0.04</v>
      </c>
      <c r="N4231" t="n">
        <v>40.6</v>
      </c>
      <c r="O4231" t="s">
        <v>452</v>
      </c>
      <c r="P4231" t="n">
        <v>121</v>
      </c>
      <c r="Q4231" t="s">
        <v>411</v>
      </c>
      <c r="R4231" t="s">
        <v>255</v>
      </c>
      <c r="S4231" t="s">
        <v>251</v>
      </c>
      <c r="T4231" t="n">
        <v>5</v>
      </c>
    </row>
    <row r="4232" spans="1:20">
      <c r="A4232" s="1" t="n">
        <v>43069</v>
      </c>
      <c r="B4232" t="s">
        <v>454</v>
      </c>
      <c r="C4232" t="n">
        <v>5</v>
      </c>
      <c r="D4232" t="n">
        <v>25</v>
      </c>
      <c r="E4232" t="s">
        <v>143</v>
      </c>
      <c r="F4232" t="n">
        <v>3201</v>
      </c>
      <c r="G4232" t="s">
        <v>250</v>
      </c>
      <c r="H4232" t="s">
        <v>251</v>
      </c>
      <c r="I4232" t="n">
        <v>5</v>
      </c>
      <c r="J4232" t="n">
        <v>458</v>
      </c>
      <c r="K4232" t="s">
        <v>252</v>
      </c>
      <c r="L4232" t="n">
        <v>692</v>
      </c>
      <c r="M4232" t="n">
        <v>0.02</v>
      </c>
      <c r="N4232" t="n">
        <v>33.5</v>
      </c>
      <c r="O4232" t="s">
        <v>452</v>
      </c>
      <c r="P4232" t="n">
        <v>121</v>
      </c>
      <c r="Q4232" t="s">
        <v>411</v>
      </c>
      <c r="R4232" t="s">
        <v>255</v>
      </c>
      <c r="S4232" t="s">
        <v>251</v>
      </c>
      <c r="T4232" t="n">
        <v>5</v>
      </c>
    </row>
    <row r="4233" spans="1:20">
      <c r="A4233" s="1" t="n">
        <v>43069</v>
      </c>
      <c r="B4233" t="s">
        <v>454</v>
      </c>
      <c r="C4233" t="n">
        <v>4</v>
      </c>
      <c r="D4233" t="n">
        <v>25</v>
      </c>
      <c r="E4233" t="s">
        <v>143</v>
      </c>
      <c r="F4233" t="n">
        <v>3201</v>
      </c>
      <c r="G4233" t="s">
        <v>250</v>
      </c>
      <c r="H4233" t="s">
        <v>251</v>
      </c>
      <c r="I4233" t="n">
        <v>5</v>
      </c>
      <c r="J4233" t="n">
        <v>458</v>
      </c>
      <c r="K4233" t="s">
        <v>252</v>
      </c>
      <c r="L4233" t="n">
        <v>124</v>
      </c>
      <c r="M4233" t="n">
        <v>0.08</v>
      </c>
      <c r="N4233" t="n">
        <v>30.3</v>
      </c>
      <c r="O4233" t="s">
        <v>452</v>
      </c>
      <c r="P4233" t="n">
        <v>121</v>
      </c>
      <c r="Q4233" t="s">
        <v>411</v>
      </c>
      <c r="R4233" t="s">
        <v>255</v>
      </c>
      <c r="S4233" t="s">
        <v>251</v>
      </c>
      <c r="T4233" t="n">
        <v>5</v>
      </c>
    </row>
    <row r="4234" spans="1:20">
      <c r="A4234" s="1" t="n">
        <v>43069</v>
      </c>
      <c r="B4234" t="s">
        <v>454</v>
      </c>
      <c r="C4234" t="n">
        <v>1</v>
      </c>
      <c r="D4234" t="n">
        <v>850</v>
      </c>
      <c r="E4234" t="s">
        <v>455</v>
      </c>
      <c r="F4234" t="n">
        <v>3201</v>
      </c>
      <c r="G4234" t="s">
        <v>250</v>
      </c>
      <c r="H4234" t="s">
        <v>251</v>
      </c>
      <c r="I4234" t="n">
        <v>5</v>
      </c>
      <c r="J4234" t="n">
        <v>285</v>
      </c>
      <c r="K4234" t="s">
        <v>306</v>
      </c>
      <c r="L4234" t="n">
        <v>220</v>
      </c>
      <c r="M4234" t="n">
        <v>0</v>
      </c>
      <c r="N4234" t="n">
        <v>0</v>
      </c>
      <c r="O4234" t="s">
        <v>452</v>
      </c>
      <c r="P4234" t="n">
        <v>121</v>
      </c>
      <c r="Q4234" t="s">
        <v>411</v>
      </c>
      <c r="R4234" t="s">
        <v>255</v>
      </c>
      <c r="S4234" t="s">
        <v>251</v>
      </c>
      <c r="T4234" t="n">
        <v>5</v>
      </c>
    </row>
    <row r="4235" spans="1:20">
      <c r="A4235" s="1" t="n">
        <v>43069</v>
      </c>
      <c r="B4235" t="s">
        <v>454</v>
      </c>
      <c r="C4235" t="n">
        <v>2</v>
      </c>
      <c r="D4235" t="n">
        <v>25</v>
      </c>
      <c r="E4235" t="s">
        <v>143</v>
      </c>
      <c r="F4235" t="n">
        <v>3201</v>
      </c>
      <c r="G4235" t="s">
        <v>250</v>
      </c>
      <c r="H4235" t="s">
        <v>251</v>
      </c>
      <c r="I4235" t="n">
        <v>5</v>
      </c>
      <c r="J4235" t="n">
        <v>458</v>
      </c>
      <c r="K4235" t="s">
        <v>252</v>
      </c>
      <c r="L4235" t="n">
        <v>310</v>
      </c>
      <c r="M4235" t="n">
        <v>0.1</v>
      </c>
      <c r="N4235" t="n">
        <v>33.6</v>
      </c>
      <c r="O4235" t="s">
        <v>452</v>
      </c>
      <c r="P4235" t="n">
        <v>121</v>
      </c>
      <c r="Q4235" t="s">
        <v>411</v>
      </c>
      <c r="R4235" t="s">
        <v>255</v>
      </c>
      <c r="S4235" t="s">
        <v>251</v>
      </c>
      <c r="T4235" t="n">
        <v>5</v>
      </c>
    </row>
    <row r="4236" spans="1:20">
      <c r="A4236" s="1" t="n">
        <v>43069</v>
      </c>
      <c r="B4236" t="s">
        <v>444</v>
      </c>
      <c r="C4236" t="n">
        <v>1</v>
      </c>
      <c r="D4236" t="n">
        <v>25</v>
      </c>
      <c r="E4236" t="s">
        <v>143</v>
      </c>
      <c r="F4236" t="n">
        <v>3201</v>
      </c>
      <c r="G4236" t="s">
        <v>250</v>
      </c>
      <c r="H4236" t="s">
        <v>251</v>
      </c>
      <c r="I4236" t="n">
        <v>5</v>
      </c>
      <c r="J4236" t="n">
        <v>805</v>
      </c>
      <c r="K4236" t="s">
        <v>317</v>
      </c>
      <c r="L4236" t="n">
        <v>995</v>
      </c>
      <c r="M4236" t="n">
        <v>0.28</v>
      </c>
      <c r="N4236" t="n">
        <v>35.3</v>
      </c>
      <c r="O4236" t="s">
        <v>444</v>
      </c>
      <c r="P4236" t="n">
        <v>363</v>
      </c>
      <c r="Q4236" t="s">
        <v>411</v>
      </c>
      <c r="R4236" t="s">
        <v>255</v>
      </c>
      <c r="S4236" t="s">
        <v>251</v>
      </c>
      <c r="T4236" t="n">
        <v>5</v>
      </c>
    </row>
    <row r="4237" spans="1:20">
      <c r="A4237" s="1" t="n">
        <v>43069</v>
      </c>
      <c r="B4237" t="s">
        <v>445</v>
      </c>
      <c r="C4237" t="n">
        <v>1</v>
      </c>
      <c r="D4237" t="n">
        <v>216</v>
      </c>
      <c r="E4237" t="s">
        <v>416</v>
      </c>
      <c r="F4237" t="n">
        <v>3201</v>
      </c>
      <c r="G4237" t="s">
        <v>250</v>
      </c>
      <c r="H4237" t="s">
        <v>251</v>
      </c>
      <c r="I4237" t="n">
        <v>5</v>
      </c>
      <c r="J4237" t="n">
        <v>490</v>
      </c>
      <c r="K4237" t="s">
        <v>266</v>
      </c>
      <c r="L4237" t="n">
        <v>99</v>
      </c>
      <c r="M4237" t="n">
        <v>0</v>
      </c>
      <c r="N4237" t="n">
        <v>0</v>
      </c>
    </row>
    <row r="4238" spans="1:20">
      <c r="A4238" s="1" t="n">
        <v>43100</v>
      </c>
      <c r="B4238" t="s">
        <v>443</v>
      </c>
      <c r="C4238" t="n">
        <v>3</v>
      </c>
      <c r="D4238" t="n">
        <v>251</v>
      </c>
      <c r="E4238" t="s">
        <v>409</v>
      </c>
      <c r="F4238" t="n">
        <v>3204</v>
      </c>
      <c r="G4238" t="s">
        <v>367</v>
      </c>
      <c r="H4238" t="s">
        <v>251</v>
      </c>
      <c r="I4238" t="n">
        <v>5</v>
      </c>
      <c r="J4238" t="n">
        <v>515</v>
      </c>
      <c r="K4238" t="s">
        <v>361</v>
      </c>
      <c r="L4238" t="n">
        <v>22</v>
      </c>
      <c r="M4238" t="n">
        <v>0</v>
      </c>
      <c r="N4238" t="n">
        <v>0</v>
      </c>
    </row>
    <row r="4239" spans="1:20">
      <c r="A4239" s="1" t="n">
        <v>43100</v>
      </c>
      <c r="B4239" t="s">
        <v>443</v>
      </c>
      <c r="C4239" t="n">
        <v>1</v>
      </c>
      <c r="D4239" t="n">
        <v>251</v>
      </c>
      <c r="E4239" t="s">
        <v>409</v>
      </c>
      <c r="F4239" t="n">
        <v>3203</v>
      </c>
      <c r="G4239" t="s">
        <v>366</v>
      </c>
      <c r="H4239" t="s">
        <v>251</v>
      </c>
      <c r="I4239" t="n">
        <v>5</v>
      </c>
      <c r="J4239" t="n">
        <v>515</v>
      </c>
      <c r="K4239" t="s">
        <v>361</v>
      </c>
      <c r="L4239" t="n">
        <v>17</v>
      </c>
      <c r="M4239" t="n">
        <v>0</v>
      </c>
      <c r="N4239" t="n">
        <v>0</v>
      </c>
      <c r="O4239" t="s">
        <v>449</v>
      </c>
      <c r="P4239" t="n">
        <v>121</v>
      </c>
      <c r="Q4239" t="s">
        <v>251</v>
      </c>
      <c r="R4239" t="s">
        <v>255</v>
      </c>
      <c r="S4239" t="s">
        <v>251</v>
      </c>
      <c r="T4239" t="n">
        <v>5</v>
      </c>
    </row>
    <row r="4240" spans="1:20">
      <c r="A4240" s="1" t="n">
        <v>43100</v>
      </c>
      <c r="B4240" t="s">
        <v>443</v>
      </c>
      <c r="C4240" t="n">
        <v>2</v>
      </c>
      <c r="D4240" t="n">
        <v>251</v>
      </c>
      <c r="E4240" t="s">
        <v>409</v>
      </c>
      <c r="F4240" t="n">
        <v>3202</v>
      </c>
      <c r="G4240" t="s">
        <v>297</v>
      </c>
      <c r="H4240" t="s">
        <v>251</v>
      </c>
      <c r="I4240" t="n">
        <v>5</v>
      </c>
      <c r="J4240" t="n">
        <v>515</v>
      </c>
      <c r="K4240" t="s">
        <v>361</v>
      </c>
      <c r="L4240" t="n">
        <v>19</v>
      </c>
      <c r="M4240" t="n">
        <v>0</v>
      </c>
      <c r="N4240" t="n">
        <v>0</v>
      </c>
    </row>
    <row r="4241" spans="1:20">
      <c r="A4241" s="1" t="n">
        <v>43100</v>
      </c>
      <c r="B4241" t="s">
        <v>447</v>
      </c>
      <c r="C4241" t="n">
        <v>1</v>
      </c>
      <c r="D4241" t="n">
        <v>931</v>
      </c>
      <c r="E4241" t="s">
        <v>407</v>
      </c>
      <c r="F4241" t="n">
        <v>3201</v>
      </c>
      <c r="G4241" t="s">
        <v>250</v>
      </c>
      <c r="H4241" t="s">
        <v>251</v>
      </c>
      <c r="I4241" t="n">
        <v>5</v>
      </c>
      <c r="J4241" t="n">
        <v>280</v>
      </c>
      <c r="K4241" t="s">
        <v>453</v>
      </c>
      <c r="L4241" t="n">
        <v>95</v>
      </c>
      <c r="M4241" t="n">
        <v>0</v>
      </c>
      <c r="N4241" t="n">
        <v>0</v>
      </c>
    </row>
    <row r="4242" spans="1:20">
      <c r="A4242" s="1" t="n">
        <v>43100</v>
      </c>
      <c r="B4242" t="s">
        <v>454</v>
      </c>
      <c r="C4242" t="n">
        <v>3</v>
      </c>
      <c r="D4242" t="n">
        <v>25</v>
      </c>
      <c r="E4242" t="s">
        <v>143</v>
      </c>
      <c r="F4242" t="n">
        <v>3201</v>
      </c>
      <c r="G4242" t="s">
        <v>250</v>
      </c>
      <c r="H4242" t="s">
        <v>251</v>
      </c>
      <c r="I4242" t="n">
        <v>5</v>
      </c>
      <c r="J4242" t="n">
        <v>580</v>
      </c>
      <c r="K4242" t="s">
        <v>270</v>
      </c>
      <c r="L4242" t="n">
        <v>250</v>
      </c>
      <c r="M4242" t="n">
        <v>0.8</v>
      </c>
      <c r="N4242" t="n">
        <v>33.2</v>
      </c>
      <c r="O4242" t="s">
        <v>452</v>
      </c>
      <c r="P4242" t="n">
        <v>121</v>
      </c>
      <c r="Q4242" t="s">
        <v>411</v>
      </c>
      <c r="R4242" t="s">
        <v>255</v>
      </c>
      <c r="S4242" t="s">
        <v>251</v>
      </c>
      <c r="T4242" t="n">
        <v>5</v>
      </c>
    </row>
    <row r="4243" spans="1:20">
      <c r="A4243" s="1" t="n">
        <v>43100</v>
      </c>
      <c r="B4243" t="s">
        <v>454</v>
      </c>
      <c r="C4243" t="n">
        <v>4</v>
      </c>
      <c r="D4243" t="n">
        <v>25</v>
      </c>
      <c r="E4243" t="s">
        <v>143</v>
      </c>
      <c r="F4243" t="n">
        <v>3201</v>
      </c>
      <c r="G4243" t="s">
        <v>250</v>
      </c>
      <c r="H4243" t="s">
        <v>251</v>
      </c>
      <c r="I4243" t="n">
        <v>5</v>
      </c>
      <c r="J4243" t="n">
        <v>580</v>
      </c>
      <c r="K4243" t="s">
        <v>270</v>
      </c>
      <c r="L4243" t="n">
        <v>206</v>
      </c>
      <c r="M4243" t="n">
        <v>0.4</v>
      </c>
      <c r="N4243" t="n">
        <v>30.1</v>
      </c>
      <c r="O4243" t="s">
        <v>452</v>
      </c>
      <c r="P4243" t="n">
        <v>121</v>
      </c>
      <c r="Q4243" t="s">
        <v>411</v>
      </c>
      <c r="R4243" t="s">
        <v>255</v>
      </c>
      <c r="S4243" t="s">
        <v>251</v>
      </c>
      <c r="T4243" t="n">
        <v>5</v>
      </c>
    </row>
    <row r="4244" spans="1:20">
      <c r="A4244" s="1" t="n">
        <v>43100</v>
      </c>
      <c r="B4244" t="s">
        <v>454</v>
      </c>
      <c r="C4244" t="n">
        <v>5</v>
      </c>
      <c r="D4244" t="n">
        <v>25</v>
      </c>
      <c r="E4244" t="s">
        <v>143</v>
      </c>
      <c r="F4244" t="n">
        <v>3201</v>
      </c>
      <c r="G4244" t="s">
        <v>250</v>
      </c>
      <c r="H4244" t="s">
        <v>251</v>
      </c>
      <c r="I4244" t="n">
        <v>5</v>
      </c>
      <c r="J4244" t="n">
        <v>875</v>
      </c>
      <c r="K4244" t="s">
        <v>327</v>
      </c>
      <c r="L4244" t="n">
        <v>269</v>
      </c>
      <c r="M4244" t="n">
        <v>0.1</v>
      </c>
      <c r="N4244" t="n">
        <v>32.4</v>
      </c>
      <c r="O4244" t="s">
        <v>452</v>
      </c>
      <c r="P4244" t="n">
        <v>121</v>
      </c>
      <c r="Q4244" t="s">
        <v>411</v>
      </c>
      <c r="R4244" t="s">
        <v>255</v>
      </c>
      <c r="S4244" t="s">
        <v>251</v>
      </c>
      <c r="T4244" t="n">
        <v>5</v>
      </c>
    </row>
    <row r="4245" spans="1:20">
      <c r="A4245" s="1" t="n">
        <v>43100</v>
      </c>
      <c r="B4245" t="s">
        <v>454</v>
      </c>
      <c r="C4245" t="n">
        <v>2</v>
      </c>
      <c r="D4245" t="n">
        <v>25</v>
      </c>
      <c r="E4245" t="s">
        <v>143</v>
      </c>
      <c r="F4245" t="n">
        <v>3201</v>
      </c>
      <c r="G4245" t="s">
        <v>250</v>
      </c>
      <c r="H4245" t="s">
        <v>251</v>
      </c>
      <c r="I4245" t="n">
        <v>5</v>
      </c>
      <c r="J4245" t="n">
        <v>458</v>
      </c>
      <c r="K4245" t="s">
        <v>252</v>
      </c>
      <c r="L4245" t="n">
        <v>448</v>
      </c>
      <c r="M4245" t="n">
        <v>0.05</v>
      </c>
      <c r="N4245" t="n">
        <v>32.9</v>
      </c>
      <c r="O4245" t="s">
        <v>452</v>
      </c>
      <c r="P4245" t="n">
        <v>121</v>
      </c>
      <c r="Q4245" t="s">
        <v>411</v>
      </c>
      <c r="R4245" t="s">
        <v>255</v>
      </c>
      <c r="S4245" t="s">
        <v>251</v>
      </c>
      <c r="T4245" t="n">
        <v>5</v>
      </c>
    </row>
    <row r="4246" spans="1:20">
      <c r="A4246" s="1" t="n">
        <v>43100</v>
      </c>
      <c r="B4246" t="s">
        <v>454</v>
      </c>
      <c r="C4246" t="n">
        <v>7</v>
      </c>
      <c r="D4246" t="n">
        <v>25</v>
      </c>
      <c r="E4246" t="s">
        <v>143</v>
      </c>
      <c r="F4246" t="n">
        <v>3201</v>
      </c>
      <c r="G4246" t="s">
        <v>250</v>
      </c>
      <c r="H4246" t="s">
        <v>251</v>
      </c>
      <c r="I4246" t="n">
        <v>5</v>
      </c>
      <c r="J4246" t="n">
        <v>458</v>
      </c>
      <c r="K4246" t="s">
        <v>252</v>
      </c>
      <c r="L4246" t="n">
        <v>687</v>
      </c>
      <c r="M4246" t="n">
        <v>0.05</v>
      </c>
      <c r="N4246" t="n">
        <v>33.6</v>
      </c>
      <c r="O4246" t="s">
        <v>452</v>
      </c>
      <c r="P4246" t="n">
        <v>121</v>
      </c>
      <c r="Q4246" t="s">
        <v>411</v>
      </c>
      <c r="R4246" t="s">
        <v>255</v>
      </c>
      <c r="S4246" t="s">
        <v>251</v>
      </c>
      <c r="T4246" t="n">
        <v>5</v>
      </c>
    </row>
    <row r="4247" spans="1:20">
      <c r="A4247" s="1" t="n">
        <v>43100</v>
      </c>
      <c r="B4247" t="s">
        <v>454</v>
      </c>
      <c r="C4247" t="n">
        <v>6</v>
      </c>
      <c r="D4247" t="n">
        <v>25</v>
      </c>
      <c r="E4247" t="s">
        <v>143</v>
      </c>
      <c r="F4247" t="n">
        <v>3201</v>
      </c>
      <c r="G4247" t="s">
        <v>250</v>
      </c>
      <c r="H4247" t="s">
        <v>251</v>
      </c>
      <c r="I4247" t="n">
        <v>5</v>
      </c>
      <c r="J4247" t="n">
        <v>458</v>
      </c>
      <c r="K4247" t="s">
        <v>252</v>
      </c>
      <c r="L4247" t="n">
        <v>126</v>
      </c>
      <c r="M4247" t="n">
        <v>0.6</v>
      </c>
      <c r="N4247" t="n">
        <v>33.4</v>
      </c>
      <c r="O4247" t="s">
        <v>452</v>
      </c>
      <c r="P4247" t="n">
        <v>121</v>
      </c>
      <c r="Q4247" t="s">
        <v>411</v>
      </c>
      <c r="R4247" t="s">
        <v>255</v>
      </c>
      <c r="S4247" t="s">
        <v>251</v>
      </c>
      <c r="T4247" t="n">
        <v>5</v>
      </c>
    </row>
    <row r="4248" spans="1:20">
      <c r="A4248" s="1" t="n">
        <v>43100</v>
      </c>
      <c r="B4248" t="s">
        <v>454</v>
      </c>
      <c r="C4248" t="n">
        <v>1</v>
      </c>
      <c r="D4248" t="n">
        <v>850</v>
      </c>
      <c r="E4248" t="s">
        <v>455</v>
      </c>
      <c r="F4248" t="n">
        <v>3201</v>
      </c>
      <c r="G4248" t="s">
        <v>250</v>
      </c>
      <c r="H4248" t="s">
        <v>251</v>
      </c>
      <c r="I4248" t="n">
        <v>5</v>
      </c>
      <c r="J4248" t="n">
        <v>285</v>
      </c>
      <c r="K4248" t="s">
        <v>306</v>
      </c>
      <c r="L4248" t="n">
        <v>221</v>
      </c>
      <c r="M4248" t="n">
        <v>0</v>
      </c>
      <c r="N4248" t="n">
        <v>0</v>
      </c>
      <c r="O4248" t="s">
        <v>452</v>
      </c>
      <c r="P4248" t="n">
        <v>121</v>
      </c>
      <c r="Q4248" t="s">
        <v>411</v>
      </c>
      <c r="R4248" t="s">
        <v>255</v>
      </c>
      <c r="S4248" t="s">
        <v>251</v>
      </c>
      <c r="T4248" t="n">
        <v>5</v>
      </c>
    </row>
    <row r="4249" spans="1:20">
      <c r="A4249" s="1" t="n">
        <v>43100</v>
      </c>
      <c r="B4249" t="s">
        <v>454</v>
      </c>
      <c r="C4249" t="n">
        <v>8</v>
      </c>
      <c r="D4249" t="n">
        <v>25</v>
      </c>
      <c r="E4249" t="s">
        <v>143</v>
      </c>
      <c r="F4249" t="n">
        <v>3201</v>
      </c>
      <c r="G4249" t="s">
        <v>250</v>
      </c>
      <c r="H4249" t="s">
        <v>251</v>
      </c>
      <c r="I4249" t="n">
        <v>5</v>
      </c>
      <c r="J4249" t="n">
        <v>945</v>
      </c>
      <c r="K4249" t="s">
        <v>304</v>
      </c>
      <c r="L4249" t="n">
        <v>208</v>
      </c>
      <c r="M4249" t="n">
        <v>0.05</v>
      </c>
      <c r="N4249" t="n">
        <v>40.5</v>
      </c>
      <c r="O4249" t="s">
        <v>452</v>
      </c>
      <c r="P4249" t="n">
        <v>121</v>
      </c>
      <c r="Q4249" t="s">
        <v>411</v>
      </c>
      <c r="R4249" t="s">
        <v>255</v>
      </c>
      <c r="S4249" t="s">
        <v>251</v>
      </c>
      <c r="T4249" t="n">
        <v>5</v>
      </c>
    </row>
    <row r="4250" spans="1:20">
      <c r="A4250" s="1" t="n">
        <v>43100</v>
      </c>
      <c r="B4250" t="s">
        <v>444</v>
      </c>
      <c r="C4250" t="n">
        <v>1</v>
      </c>
      <c r="D4250" t="n">
        <v>25</v>
      </c>
      <c r="E4250" t="s">
        <v>143</v>
      </c>
      <c r="F4250" t="n">
        <v>3201</v>
      </c>
      <c r="G4250" t="s">
        <v>250</v>
      </c>
      <c r="H4250" t="s">
        <v>251</v>
      </c>
      <c r="I4250" t="n">
        <v>5</v>
      </c>
      <c r="J4250" t="n">
        <v>670</v>
      </c>
      <c r="K4250" t="s">
        <v>359</v>
      </c>
      <c r="L4250" t="n">
        <v>1055</v>
      </c>
      <c r="M4250" t="n">
        <v>0.19</v>
      </c>
      <c r="N4250" t="n">
        <v>32.4</v>
      </c>
      <c r="O4250" t="s">
        <v>444</v>
      </c>
      <c r="P4250" t="n">
        <v>363</v>
      </c>
      <c r="Q4250" t="s">
        <v>411</v>
      </c>
      <c r="R4250" t="s">
        <v>255</v>
      </c>
      <c r="S4250" t="s">
        <v>251</v>
      </c>
      <c r="T4250" t="n">
        <v>5</v>
      </c>
    </row>
    <row r="4251" spans="1:20">
      <c r="A4251" s="1" t="n">
        <v>43100</v>
      </c>
      <c r="B4251" t="s">
        <v>444</v>
      </c>
      <c r="C4251" t="n">
        <v>2</v>
      </c>
      <c r="D4251" t="n">
        <v>25</v>
      </c>
      <c r="E4251" t="s">
        <v>143</v>
      </c>
      <c r="F4251" t="n">
        <v>3201</v>
      </c>
      <c r="G4251" t="s">
        <v>250</v>
      </c>
      <c r="H4251" t="s">
        <v>251</v>
      </c>
      <c r="I4251" t="n">
        <v>5</v>
      </c>
      <c r="J4251" t="n">
        <v>595</v>
      </c>
      <c r="K4251" t="s">
        <v>290</v>
      </c>
      <c r="L4251" t="n">
        <v>405</v>
      </c>
      <c r="M4251" t="n">
        <v>0.18</v>
      </c>
      <c r="N4251" t="n">
        <v>31.8</v>
      </c>
      <c r="O4251" t="s">
        <v>444</v>
      </c>
      <c r="P4251" t="n">
        <v>363</v>
      </c>
      <c r="Q4251" t="s">
        <v>411</v>
      </c>
      <c r="R4251" t="s">
        <v>255</v>
      </c>
      <c r="S4251" t="s">
        <v>251</v>
      </c>
      <c r="T4251" t="n">
        <v>5</v>
      </c>
    </row>
    <row r="4252" spans="1:20">
      <c r="A4252" s="1" t="n">
        <v>43100</v>
      </c>
      <c r="B4252" t="s">
        <v>444</v>
      </c>
      <c r="C4252" t="n">
        <v>3</v>
      </c>
      <c r="D4252" t="n">
        <v>216</v>
      </c>
      <c r="E4252" t="s">
        <v>416</v>
      </c>
      <c r="F4252" t="n">
        <v>3201</v>
      </c>
      <c r="G4252" t="s">
        <v>250</v>
      </c>
      <c r="H4252" t="s">
        <v>251</v>
      </c>
      <c r="I4252" t="n">
        <v>5</v>
      </c>
      <c r="J4252" t="n">
        <v>280</v>
      </c>
      <c r="K4252" t="s">
        <v>453</v>
      </c>
      <c r="L4252" t="n">
        <v>245</v>
      </c>
      <c r="M4252" t="n">
        <v>0</v>
      </c>
      <c r="N4252" t="n">
        <v>0</v>
      </c>
    </row>
    <row r="4253" spans="1:20">
      <c r="A4253" s="1" t="n">
        <v>43100</v>
      </c>
      <c r="B4253" t="s">
        <v>445</v>
      </c>
      <c r="C4253" t="n">
        <v>1</v>
      </c>
      <c r="D4253" t="n">
        <v>216</v>
      </c>
      <c r="E4253" t="s">
        <v>416</v>
      </c>
      <c r="F4253" t="n">
        <v>3201</v>
      </c>
      <c r="G4253" t="s">
        <v>250</v>
      </c>
      <c r="H4253" t="s">
        <v>251</v>
      </c>
      <c r="I4253" t="n">
        <v>5</v>
      </c>
      <c r="J4253" t="n">
        <v>490</v>
      </c>
      <c r="K4253" t="s">
        <v>266</v>
      </c>
      <c r="L4253" t="n">
        <v>135</v>
      </c>
      <c r="M4253" t="n">
        <v>0</v>
      </c>
      <c r="N4253" t="n">
        <v>0</v>
      </c>
    </row>
    <row r="4254" spans="1:20">
      <c r="A4254" s="1" t="n">
        <v>43100</v>
      </c>
      <c r="B4254" t="s">
        <v>445</v>
      </c>
      <c r="C4254" t="n">
        <v>2</v>
      </c>
      <c r="D4254" t="n">
        <v>216</v>
      </c>
      <c r="E4254" t="s">
        <v>416</v>
      </c>
      <c r="F4254" t="n">
        <v>3201</v>
      </c>
      <c r="G4254" t="s">
        <v>250</v>
      </c>
      <c r="H4254" t="s">
        <v>251</v>
      </c>
      <c r="I4254" t="n">
        <v>5</v>
      </c>
      <c r="J4254" t="n">
        <v>280</v>
      </c>
      <c r="K4254" t="s">
        <v>453</v>
      </c>
      <c r="L4254" t="n">
        <v>244</v>
      </c>
      <c r="M4254" t="n">
        <v>0</v>
      </c>
      <c r="N4254" t="n">
        <v>0</v>
      </c>
    </row>
    <row r="4255" spans="1:20">
      <c r="A4255" s="1" t="n">
        <v>42855</v>
      </c>
      <c r="B4255" t="s">
        <v>451</v>
      </c>
      <c r="C4255" t="n">
        <v>1</v>
      </c>
      <c r="D4255" t="n">
        <v>215</v>
      </c>
      <c r="E4255" t="s">
        <v>408</v>
      </c>
      <c r="F4255" t="n">
        <v>3201</v>
      </c>
      <c r="G4255" t="s">
        <v>250</v>
      </c>
      <c r="H4255" t="s">
        <v>251</v>
      </c>
      <c r="I4255" t="n">
        <v>5</v>
      </c>
      <c r="J4255" t="n">
        <v>515</v>
      </c>
      <c r="K4255" t="s">
        <v>361</v>
      </c>
      <c r="L4255" t="n">
        <v>200</v>
      </c>
      <c r="M4255" t="n">
        <v>0</v>
      </c>
      <c r="N4255" t="n">
        <v>0</v>
      </c>
    </row>
    <row r="4256" spans="1:20">
      <c r="A4256" s="1" t="n">
        <v>42825</v>
      </c>
      <c r="B4256" t="s">
        <v>451</v>
      </c>
      <c r="C4256" t="n">
        <v>1</v>
      </c>
      <c r="D4256" t="n">
        <v>215</v>
      </c>
      <c r="E4256" t="s">
        <v>408</v>
      </c>
      <c r="F4256" t="n">
        <v>3201</v>
      </c>
      <c r="G4256" t="s">
        <v>250</v>
      </c>
      <c r="H4256" t="s">
        <v>251</v>
      </c>
      <c r="I4256" t="n">
        <v>5</v>
      </c>
      <c r="J4256" t="n">
        <v>515</v>
      </c>
      <c r="K4256" t="s">
        <v>361</v>
      </c>
      <c r="L4256" t="n">
        <v>209</v>
      </c>
      <c r="M4256" t="n">
        <v>0</v>
      </c>
      <c r="N4256" t="n">
        <v>0</v>
      </c>
    </row>
    <row r="4257" spans="1:20">
      <c r="A4257" s="1" t="n">
        <v>42794</v>
      </c>
      <c r="B4257" t="s">
        <v>451</v>
      </c>
      <c r="C4257" t="n">
        <v>1</v>
      </c>
      <c r="D4257" t="n">
        <v>215</v>
      </c>
      <c r="E4257" t="s">
        <v>408</v>
      </c>
      <c r="F4257" t="n">
        <v>3201</v>
      </c>
      <c r="G4257" t="s">
        <v>250</v>
      </c>
      <c r="H4257" t="s">
        <v>251</v>
      </c>
      <c r="I4257" t="n">
        <v>5</v>
      </c>
      <c r="J4257" t="n">
        <v>515</v>
      </c>
      <c r="K4257" t="s">
        <v>361</v>
      </c>
      <c r="L4257" t="n">
        <v>315</v>
      </c>
      <c r="M4257" t="n">
        <v>0</v>
      </c>
      <c r="N4257" t="n">
        <v>0</v>
      </c>
    </row>
    <row r="4258" spans="1:20">
      <c r="A4258" s="1" t="n">
        <v>42886</v>
      </c>
      <c r="B4258" t="s">
        <v>451</v>
      </c>
      <c r="C4258" t="n">
        <v>1</v>
      </c>
      <c r="D4258" t="n">
        <v>215</v>
      </c>
      <c r="E4258" t="s">
        <v>408</v>
      </c>
      <c r="F4258" t="n">
        <v>3201</v>
      </c>
      <c r="G4258" t="s">
        <v>250</v>
      </c>
      <c r="H4258" t="s">
        <v>251</v>
      </c>
      <c r="I4258" t="n">
        <v>5</v>
      </c>
      <c r="J4258" t="n">
        <v>515</v>
      </c>
      <c r="K4258" t="s">
        <v>361</v>
      </c>
      <c r="L4258" t="n">
        <v>150</v>
      </c>
      <c r="M4258" t="n">
        <v>0</v>
      </c>
      <c r="N4258" t="n">
        <v>0</v>
      </c>
      <c r="O4258" t="s">
        <v>452</v>
      </c>
      <c r="P4258" t="n">
        <v>121</v>
      </c>
      <c r="Q4258" t="s">
        <v>411</v>
      </c>
      <c r="R4258" t="s">
        <v>255</v>
      </c>
      <c r="S4258" t="s">
        <v>251</v>
      </c>
      <c r="T4258" t="n">
        <v>5</v>
      </c>
    </row>
    <row r="4259" spans="1:20">
      <c r="A4259" s="1" t="n">
        <v>42916</v>
      </c>
      <c r="B4259" t="s">
        <v>451</v>
      </c>
      <c r="C4259" t="n">
        <v>1</v>
      </c>
      <c r="D4259" t="n">
        <v>215</v>
      </c>
      <c r="E4259" t="s">
        <v>408</v>
      </c>
      <c r="F4259" t="n">
        <v>3201</v>
      </c>
      <c r="G4259" t="s">
        <v>250</v>
      </c>
      <c r="H4259" t="s">
        <v>251</v>
      </c>
      <c r="I4259" t="n">
        <v>5</v>
      </c>
      <c r="J4259" t="n">
        <v>490</v>
      </c>
      <c r="K4259" t="s">
        <v>266</v>
      </c>
      <c r="L4259" t="n">
        <v>126</v>
      </c>
      <c r="M4259" t="n">
        <v>0</v>
      </c>
      <c r="N4259" t="n">
        <v>0</v>
      </c>
      <c r="O4259" t="s">
        <v>452</v>
      </c>
      <c r="P4259" t="n">
        <v>121</v>
      </c>
      <c r="Q4259" t="s">
        <v>411</v>
      </c>
      <c r="R4259" t="s">
        <v>255</v>
      </c>
      <c r="S4259" t="s">
        <v>251</v>
      </c>
      <c r="T4259" t="n">
        <v>5</v>
      </c>
    </row>
    <row r="4260" spans="1:20">
      <c r="A4260" s="1" t="n">
        <v>42947</v>
      </c>
      <c r="B4260" t="s">
        <v>451</v>
      </c>
      <c r="C4260" t="n">
        <v>1</v>
      </c>
      <c r="D4260" t="n">
        <v>215</v>
      </c>
      <c r="E4260" t="s">
        <v>408</v>
      </c>
      <c r="F4260" t="n">
        <v>3201</v>
      </c>
      <c r="G4260" t="s">
        <v>250</v>
      </c>
      <c r="H4260" t="s">
        <v>251</v>
      </c>
      <c r="I4260" t="n">
        <v>5</v>
      </c>
      <c r="J4260" t="n">
        <v>490</v>
      </c>
      <c r="K4260" t="s">
        <v>266</v>
      </c>
      <c r="L4260" t="n">
        <v>214</v>
      </c>
      <c r="M4260" t="n">
        <v>0</v>
      </c>
      <c r="N4260" t="n">
        <v>0</v>
      </c>
      <c r="O4260" t="s">
        <v>444</v>
      </c>
      <c r="P4260" t="n">
        <v>363</v>
      </c>
      <c r="Q4260" t="s">
        <v>411</v>
      </c>
      <c r="R4260" t="s">
        <v>255</v>
      </c>
      <c r="S4260" t="s">
        <v>251</v>
      </c>
      <c r="T4260" t="n">
        <v>5</v>
      </c>
    </row>
    <row r="4261" spans="1:20">
      <c r="A4261" s="1" t="n">
        <v>42978</v>
      </c>
      <c r="B4261" t="s">
        <v>451</v>
      </c>
      <c r="C4261" t="n">
        <v>1</v>
      </c>
      <c r="D4261" t="n">
        <v>215</v>
      </c>
      <c r="E4261" t="s">
        <v>408</v>
      </c>
      <c r="F4261" t="n">
        <v>3201</v>
      </c>
      <c r="G4261" t="s">
        <v>250</v>
      </c>
      <c r="H4261" t="s">
        <v>251</v>
      </c>
      <c r="I4261" t="n">
        <v>5</v>
      </c>
      <c r="J4261" t="n">
        <v>490</v>
      </c>
      <c r="K4261" t="s">
        <v>266</v>
      </c>
      <c r="L4261" t="n">
        <v>315</v>
      </c>
      <c r="M4261" t="n">
        <v>0</v>
      </c>
      <c r="N4261" t="n">
        <v>0</v>
      </c>
      <c r="O4261" t="s">
        <v>449</v>
      </c>
      <c r="P4261" t="n">
        <v>121</v>
      </c>
      <c r="Q4261" t="s">
        <v>251</v>
      </c>
      <c r="R4261" t="s">
        <v>255</v>
      </c>
      <c r="S4261" t="s">
        <v>251</v>
      </c>
      <c r="T4261" t="n">
        <v>5</v>
      </c>
    </row>
    <row r="4262" spans="1:20">
      <c r="A4262" s="1" t="n">
        <v>42916</v>
      </c>
      <c r="B4262" t="s">
        <v>451</v>
      </c>
      <c r="C4262" t="n">
        <v>2</v>
      </c>
      <c r="D4262" t="n">
        <v>215</v>
      </c>
      <c r="E4262" t="s">
        <v>408</v>
      </c>
      <c r="F4262" t="n">
        <v>3201</v>
      </c>
      <c r="G4262" t="s">
        <v>250</v>
      </c>
      <c r="H4262" t="s">
        <v>251</v>
      </c>
      <c r="I4262" t="n">
        <v>5</v>
      </c>
      <c r="J4262" t="n">
        <v>490</v>
      </c>
      <c r="K4262" t="s">
        <v>266</v>
      </c>
      <c r="L4262" t="n">
        <v>25</v>
      </c>
      <c r="M4262" t="n">
        <v>0</v>
      </c>
      <c r="N4262" t="n">
        <v>0</v>
      </c>
      <c r="O4262" t="s">
        <v>449</v>
      </c>
      <c r="P4262" t="n">
        <v>121</v>
      </c>
      <c r="Q4262" t="s">
        <v>251</v>
      </c>
      <c r="R4262" t="s">
        <v>255</v>
      </c>
      <c r="S4262" t="s">
        <v>251</v>
      </c>
      <c r="T4262" t="n">
        <v>5</v>
      </c>
    </row>
    <row r="4263" spans="1:20">
      <c r="A4263" s="1" t="n">
        <v>42766</v>
      </c>
      <c r="B4263" t="s">
        <v>451</v>
      </c>
      <c r="C4263" t="n">
        <v>2</v>
      </c>
      <c r="D4263" t="n">
        <v>215</v>
      </c>
      <c r="E4263" t="s">
        <v>408</v>
      </c>
      <c r="F4263" t="n">
        <v>3201</v>
      </c>
      <c r="G4263" t="s">
        <v>250</v>
      </c>
      <c r="H4263" t="s">
        <v>251</v>
      </c>
      <c r="I4263" t="n">
        <v>5</v>
      </c>
      <c r="J4263" t="n">
        <v>940</v>
      </c>
      <c r="K4263" t="s">
        <v>257</v>
      </c>
      <c r="L4263" t="n">
        <v>1</v>
      </c>
      <c r="M4263" t="n">
        <v>0</v>
      </c>
      <c r="N4263" t="n">
        <v>0</v>
      </c>
    </row>
    <row r="4264" spans="1:20">
      <c r="A4264" s="1" t="n">
        <v>42947</v>
      </c>
      <c r="B4264" t="s">
        <v>443</v>
      </c>
      <c r="C4264" t="n">
        <v>3</v>
      </c>
      <c r="D4264" t="n">
        <v>251</v>
      </c>
      <c r="E4264" t="s">
        <v>409</v>
      </c>
      <c r="F4264" t="n">
        <v>3204</v>
      </c>
      <c r="G4264" t="s">
        <v>367</v>
      </c>
      <c r="H4264" t="s">
        <v>251</v>
      </c>
      <c r="I4264" t="n">
        <v>5</v>
      </c>
      <c r="J4264" t="n">
        <v>320</v>
      </c>
      <c r="K4264" t="s">
        <v>412</v>
      </c>
      <c r="L4264" t="n">
        <v>9</v>
      </c>
      <c r="M4264" t="n">
        <v>0</v>
      </c>
      <c r="N4264" t="n">
        <v>0</v>
      </c>
      <c r="O4264" t="s">
        <v>449</v>
      </c>
      <c r="P4264" t="n">
        <v>121</v>
      </c>
      <c r="Q4264" t="s">
        <v>251</v>
      </c>
      <c r="R4264" t="s">
        <v>255</v>
      </c>
      <c r="S4264" t="s">
        <v>251</v>
      </c>
      <c r="T4264" t="n">
        <v>5</v>
      </c>
    </row>
    <row r="4265" spans="1:20">
      <c r="A4265" s="1" t="n">
        <v>43008</v>
      </c>
      <c r="B4265" t="s">
        <v>443</v>
      </c>
      <c r="C4265" t="n">
        <v>3</v>
      </c>
      <c r="D4265" t="n">
        <v>251</v>
      </c>
      <c r="E4265" t="s">
        <v>409</v>
      </c>
      <c r="F4265" t="n">
        <v>3204</v>
      </c>
      <c r="G4265" t="s">
        <v>367</v>
      </c>
      <c r="H4265" t="s">
        <v>251</v>
      </c>
      <c r="I4265" t="n">
        <v>5</v>
      </c>
      <c r="J4265" t="n">
        <v>320</v>
      </c>
      <c r="K4265" t="s">
        <v>412</v>
      </c>
      <c r="L4265" t="n">
        <v>11</v>
      </c>
      <c r="M4265" t="n">
        <v>0</v>
      </c>
      <c r="N4265" t="n">
        <v>0</v>
      </c>
    </row>
    <row r="4266" spans="1:20">
      <c r="A4266" s="1" t="n">
        <v>42916</v>
      </c>
      <c r="B4266" t="s">
        <v>443</v>
      </c>
      <c r="C4266" t="n">
        <v>3</v>
      </c>
      <c r="D4266" t="n">
        <v>251</v>
      </c>
      <c r="E4266" t="s">
        <v>409</v>
      </c>
      <c r="F4266" t="n">
        <v>3204</v>
      </c>
      <c r="G4266" t="s">
        <v>367</v>
      </c>
      <c r="H4266" t="s">
        <v>251</v>
      </c>
      <c r="I4266" t="n">
        <v>5</v>
      </c>
      <c r="J4266" t="n">
        <v>320</v>
      </c>
      <c r="K4266" t="s">
        <v>412</v>
      </c>
      <c r="L4266" t="n">
        <v>11</v>
      </c>
      <c r="M4266" t="n">
        <v>0</v>
      </c>
      <c r="N4266" t="n">
        <v>0</v>
      </c>
    </row>
    <row r="4267" spans="1:20">
      <c r="A4267" s="1" t="n">
        <v>42916</v>
      </c>
      <c r="B4267" t="s">
        <v>443</v>
      </c>
      <c r="C4267" t="n">
        <v>4</v>
      </c>
      <c r="D4267" t="n">
        <v>251</v>
      </c>
      <c r="E4267" t="s">
        <v>409</v>
      </c>
      <c r="F4267" t="n">
        <v>3201</v>
      </c>
      <c r="G4267" t="s">
        <v>250</v>
      </c>
      <c r="H4267" t="s">
        <v>251</v>
      </c>
      <c r="I4267" t="n">
        <v>5</v>
      </c>
      <c r="J4267" t="n">
        <v>320</v>
      </c>
      <c r="K4267" t="s">
        <v>412</v>
      </c>
      <c r="L4267" t="n">
        <v>21</v>
      </c>
      <c r="M4267" t="n">
        <v>0</v>
      </c>
      <c r="N4267" t="n">
        <v>0</v>
      </c>
      <c r="O4267" t="s">
        <v>452</v>
      </c>
      <c r="P4267" t="n">
        <v>121</v>
      </c>
      <c r="Q4267" t="s">
        <v>411</v>
      </c>
      <c r="R4267" t="s">
        <v>255</v>
      </c>
      <c r="S4267" t="s">
        <v>251</v>
      </c>
      <c r="T4267" t="n">
        <v>5</v>
      </c>
    </row>
    <row r="4268" spans="1:20">
      <c r="A4268" s="1" t="n">
        <v>42978</v>
      </c>
      <c r="B4268" t="s">
        <v>443</v>
      </c>
      <c r="C4268" t="n">
        <v>2</v>
      </c>
      <c r="D4268" t="n">
        <v>251</v>
      </c>
      <c r="E4268" t="s">
        <v>409</v>
      </c>
      <c r="F4268" t="n">
        <v>3202</v>
      </c>
      <c r="G4268" t="s">
        <v>297</v>
      </c>
      <c r="H4268" t="s">
        <v>251</v>
      </c>
      <c r="I4268" t="n">
        <v>5</v>
      </c>
      <c r="J4268" t="n">
        <v>320</v>
      </c>
      <c r="K4268" t="s">
        <v>412</v>
      </c>
      <c r="L4268" t="n">
        <v>18</v>
      </c>
      <c r="M4268" t="n">
        <v>0</v>
      </c>
      <c r="N4268" t="n">
        <v>0</v>
      </c>
      <c r="O4268" t="s">
        <v>452</v>
      </c>
      <c r="P4268" t="n">
        <v>121</v>
      </c>
      <c r="Q4268" t="s">
        <v>411</v>
      </c>
      <c r="R4268" t="s">
        <v>255</v>
      </c>
      <c r="S4268" t="s">
        <v>251</v>
      </c>
      <c r="T4268" t="n">
        <v>5</v>
      </c>
    </row>
    <row r="4269" spans="1:20">
      <c r="A4269" s="1" t="n">
        <v>42947</v>
      </c>
      <c r="B4269" t="s">
        <v>443</v>
      </c>
      <c r="C4269" t="n">
        <v>1</v>
      </c>
      <c r="D4269" t="n">
        <v>251</v>
      </c>
      <c r="E4269" t="s">
        <v>409</v>
      </c>
      <c r="F4269" t="n">
        <v>3203</v>
      </c>
      <c r="G4269" t="s">
        <v>366</v>
      </c>
      <c r="H4269" t="s">
        <v>251</v>
      </c>
      <c r="I4269" t="n">
        <v>5</v>
      </c>
      <c r="J4269" t="n">
        <v>320</v>
      </c>
      <c r="K4269" t="s">
        <v>412</v>
      </c>
      <c r="L4269" t="n">
        <v>13</v>
      </c>
      <c r="M4269" t="n">
        <v>0</v>
      </c>
      <c r="N4269" t="n">
        <v>0</v>
      </c>
      <c r="O4269" t="s">
        <v>452</v>
      </c>
      <c r="P4269" t="n">
        <v>121</v>
      </c>
      <c r="Q4269" t="s">
        <v>411</v>
      </c>
      <c r="R4269" t="s">
        <v>255</v>
      </c>
      <c r="S4269" t="s">
        <v>251</v>
      </c>
      <c r="T4269" t="n">
        <v>5</v>
      </c>
    </row>
    <row r="4270" spans="1:20">
      <c r="A4270" s="1" t="n">
        <v>42916</v>
      </c>
      <c r="B4270" t="s">
        <v>443</v>
      </c>
      <c r="C4270" t="n">
        <v>1</v>
      </c>
      <c r="D4270" t="n">
        <v>251</v>
      </c>
      <c r="E4270" t="s">
        <v>409</v>
      </c>
      <c r="F4270" t="n">
        <v>3203</v>
      </c>
      <c r="G4270" t="s">
        <v>366</v>
      </c>
      <c r="H4270" t="s">
        <v>251</v>
      </c>
      <c r="I4270" t="n">
        <v>5</v>
      </c>
      <c r="J4270" t="n">
        <v>320</v>
      </c>
      <c r="K4270" t="s">
        <v>412</v>
      </c>
      <c r="L4270" t="n">
        <v>20</v>
      </c>
      <c r="M4270" t="n">
        <v>0</v>
      </c>
      <c r="N4270" t="n">
        <v>0</v>
      </c>
      <c r="O4270" t="s">
        <v>444</v>
      </c>
      <c r="P4270" t="n">
        <v>363</v>
      </c>
      <c r="Q4270" t="s">
        <v>411</v>
      </c>
      <c r="R4270" t="s">
        <v>255</v>
      </c>
      <c r="S4270" t="s">
        <v>251</v>
      </c>
      <c r="T4270" t="n">
        <v>5</v>
      </c>
    </row>
    <row r="4271" spans="1:20">
      <c r="A4271" s="1" t="n">
        <v>42947</v>
      </c>
      <c r="B4271" t="s">
        <v>443</v>
      </c>
      <c r="C4271" t="n">
        <v>2</v>
      </c>
      <c r="D4271" t="n">
        <v>251</v>
      </c>
      <c r="E4271" t="s">
        <v>409</v>
      </c>
      <c r="F4271" t="n">
        <v>3202</v>
      </c>
      <c r="G4271" t="s">
        <v>297</v>
      </c>
      <c r="H4271" t="s">
        <v>251</v>
      </c>
      <c r="I4271" t="n">
        <v>5</v>
      </c>
      <c r="J4271" t="n">
        <v>320</v>
      </c>
      <c r="K4271" t="s">
        <v>412</v>
      </c>
      <c r="L4271" t="n">
        <v>14</v>
      </c>
      <c r="M4271" t="n">
        <v>0</v>
      </c>
      <c r="N4271" t="n">
        <v>0</v>
      </c>
      <c r="O4271" t="s">
        <v>444</v>
      </c>
      <c r="P4271" t="n">
        <v>363</v>
      </c>
      <c r="Q4271" t="s">
        <v>411</v>
      </c>
      <c r="R4271" t="s">
        <v>255</v>
      </c>
      <c r="S4271" t="s">
        <v>251</v>
      </c>
      <c r="T4271" t="n">
        <v>5</v>
      </c>
    </row>
    <row r="4272" spans="1:20">
      <c r="A4272" s="1" t="n">
        <v>43100</v>
      </c>
      <c r="B4272" t="s">
        <v>443</v>
      </c>
      <c r="C4272" t="n">
        <v>2</v>
      </c>
      <c r="D4272" t="n">
        <v>251</v>
      </c>
      <c r="E4272" t="s">
        <v>409</v>
      </c>
      <c r="F4272" t="n">
        <v>3202</v>
      </c>
      <c r="G4272" t="s">
        <v>297</v>
      </c>
      <c r="H4272" t="s">
        <v>251</v>
      </c>
      <c r="I4272" t="n">
        <v>5</v>
      </c>
      <c r="J4272" t="n">
        <v>515</v>
      </c>
      <c r="K4272" t="s">
        <v>361</v>
      </c>
      <c r="L4272" t="n">
        <v>19</v>
      </c>
      <c r="M4272" t="n">
        <v>0</v>
      </c>
      <c r="N4272" t="n">
        <v>0</v>
      </c>
      <c r="O4272" t="s">
        <v>444</v>
      </c>
      <c r="P4272" t="n">
        <v>363</v>
      </c>
      <c r="Q4272" t="s">
        <v>411</v>
      </c>
      <c r="R4272" t="s">
        <v>255</v>
      </c>
      <c r="S4272" t="s">
        <v>251</v>
      </c>
      <c r="T4272" t="n">
        <v>5</v>
      </c>
    </row>
    <row r="4273" spans="1:20">
      <c r="A4273" s="1" t="n">
        <v>42978</v>
      </c>
      <c r="B4273" t="s">
        <v>443</v>
      </c>
      <c r="C4273" t="n">
        <v>1</v>
      </c>
      <c r="D4273" t="n">
        <v>251</v>
      </c>
      <c r="E4273" t="s">
        <v>409</v>
      </c>
      <c r="F4273" t="n">
        <v>3203</v>
      </c>
      <c r="G4273" t="s">
        <v>366</v>
      </c>
      <c r="H4273" t="s">
        <v>251</v>
      </c>
      <c r="I4273" t="n">
        <v>5</v>
      </c>
      <c r="J4273" t="n">
        <v>320</v>
      </c>
      <c r="K4273" t="s">
        <v>412</v>
      </c>
      <c r="L4273" t="n">
        <v>26</v>
      </c>
      <c r="M4273" t="n">
        <v>0</v>
      </c>
      <c r="N4273" t="n">
        <v>0</v>
      </c>
    </row>
    <row r="4274" spans="1:20">
      <c r="A4274" s="1" t="n">
        <v>43069</v>
      </c>
      <c r="B4274" t="s">
        <v>443</v>
      </c>
      <c r="C4274" t="n">
        <v>1</v>
      </c>
      <c r="D4274" t="n">
        <v>251</v>
      </c>
      <c r="E4274" t="s">
        <v>409</v>
      </c>
      <c r="F4274" t="n">
        <v>3203</v>
      </c>
      <c r="G4274" t="s">
        <v>366</v>
      </c>
      <c r="H4274" t="s">
        <v>251</v>
      </c>
      <c r="I4274" t="n">
        <v>5</v>
      </c>
      <c r="J4274" t="n">
        <v>515</v>
      </c>
      <c r="K4274" t="s">
        <v>361</v>
      </c>
      <c r="L4274" t="n">
        <v>17</v>
      </c>
      <c r="M4274" t="n">
        <v>0</v>
      </c>
      <c r="N4274" t="n">
        <v>0</v>
      </c>
    </row>
    <row r="4275" spans="1:20">
      <c r="A4275" s="1" t="n">
        <v>42947</v>
      </c>
      <c r="B4275" t="s">
        <v>443</v>
      </c>
      <c r="C4275" t="n">
        <v>4</v>
      </c>
      <c r="D4275" t="n">
        <v>251</v>
      </c>
      <c r="E4275" t="s">
        <v>409</v>
      </c>
      <c r="F4275" t="n">
        <v>3201</v>
      </c>
      <c r="G4275" t="s">
        <v>250</v>
      </c>
      <c r="H4275" t="s">
        <v>251</v>
      </c>
      <c r="I4275" t="n">
        <v>5</v>
      </c>
      <c r="J4275" t="n">
        <v>320</v>
      </c>
      <c r="K4275" t="s">
        <v>412</v>
      </c>
      <c r="L4275" t="n">
        <v>4</v>
      </c>
      <c r="M4275" t="n">
        <v>0</v>
      </c>
      <c r="N4275" t="n">
        <v>0</v>
      </c>
      <c r="O4275" t="s">
        <v>444</v>
      </c>
      <c r="P4275" t="n">
        <v>363</v>
      </c>
      <c r="Q4275" t="s">
        <v>411</v>
      </c>
      <c r="R4275" t="s">
        <v>255</v>
      </c>
      <c r="S4275" t="s">
        <v>251</v>
      </c>
      <c r="T4275" t="n">
        <v>5</v>
      </c>
    </row>
    <row r="4276" spans="1:20">
      <c r="A4276" s="1" t="n">
        <v>43100</v>
      </c>
      <c r="B4276" t="s">
        <v>443</v>
      </c>
      <c r="C4276" t="n">
        <v>1</v>
      </c>
      <c r="D4276" t="n">
        <v>251</v>
      </c>
      <c r="E4276" t="s">
        <v>409</v>
      </c>
      <c r="F4276" t="n">
        <v>3203</v>
      </c>
      <c r="G4276" t="s">
        <v>366</v>
      </c>
      <c r="H4276" t="s">
        <v>251</v>
      </c>
      <c r="I4276" t="n">
        <v>5</v>
      </c>
      <c r="J4276" t="n">
        <v>515</v>
      </c>
      <c r="K4276" t="s">
        <v>361</v>
      </c>
      <c r="L4276" t="n">
        <v>17</v>
      </c>
      <c r="M4276" t="n">
        <v>0</v>
      </c>
      <c r="N4276" t="n">
        <v>0</v>
      </c>
    </row>
    <row r="4277" spans="1:20">
      <c r="A4277" s="1" t="n">
        <v>43069</v>
      </c>
      <c r="B4277" t="s">
        <v>443</v>
      </c>
      <c r="C4277" t="n">
        <v>2</v>
      </c>
      <c r="D4277" t="n">
        <v>251</v>
      </c>
      <c r="E4277" t="s">
        <v>409</v>
      </c>
      <c r="F4277" t="n">
        <v>3202</v>
      </c>
      <c r="G4277" t="s">
        <v>297</v>
      </c>
      <c r="H4277" t="s">
        <v>251</v>
      </c>
      <c r="I4277" t="n">
        <v>5</v>
      </c>
      <c r="J4277" t="n">
        <v>515</v>
      </c>
      <c r="K4277" t="s">
        <v>361</v>
      </c>
      <c r="L4277" t="n">
        <v>17</v>
      </c>
      <c r="M4277" t="n">
        <v>0</v>
      </c>
      <c r="N4277" t="n">
        <v>0</v>
      </c>
    </row>
    <row r="4278" spans="1:20">
      <c r="A4278" s="1" t="n">
        <v>43069</v>
      </c>
      <c r="B4278" t="s">
        <v>443</v>
      </c>
      <c r="C4278" t="n">
        <v>3</v>
      </c>
      <c r="D4278" t="n">
        <v>251</v>
      </c>
      <c r="E4278" t="s">
        <v>409</v>
      </c>
      <c r="F4278" t="n">
        <v>3204</v>
      </c>
      <c r="G4278" t="s">
        <v>367</v>
      </c>
      <c r="H4278" t="s">
        <v>251</v>
      </c>
      <c r="I4278" t="n">
        <v>5</v>
      </c>
      <c r="J4278" t="n">
        <v>515</v>
      </c>
      <c r="K4278" t="s">
        <v>361</v>
      </c>
      <c r="L4278" t="n">
        <v>22</v>
      </c>
      <c r="M4278" t="n">
        <v>0</v>
      </c>
      <c r="N4278" t="n">
        <v>0</v>
      </c>
      <c r="O4278" t="s">
        <v>449</v>
      </c>
      <c r="P4278" t="n">
        <v>121</v>
      </c>
      <c r="Q4278" t="s">
        <v>251</v>
      </c>
      <c r="R4278" t="s">
        <v>255</v>
      </c>
      <c r="S4278" t="s">
        <v>251</v>
      </c>
      <c r="T4278" t="n">
        <v>5</v>
      </c>
    </row>
    <row r="4279" spans="1:20">
      <c r="A4279" s="1" t="n">
        <v>43100</v>
      </c>
      <c r="B4279" t="s">
        <v>443</v>
      </c>
      <c r="C4279" t="n">
        <v>3</v>
      </c>
      <c r="D4279" t="n">
        <v>251</v>
      </c>
      <c r="E4279" t="s">
        <v>409</v>
      </c>
      <c r="F4279" t="n">
        <v>3204</v>
      </c>
      <c r="G4279" t="s">
        <v>367</v>
      </c>
      <c r="H4279" t="s">
        <v>251</v>
      </c>
      <c r="I4279" t="n">
        <v>5</v>
      </c>
      <c r="J4279" t="n">
        <v>515</v>
      </c>
      <c r="K4279" t="s">
        <v>361</v>
      </c>
      <c r="L4279" t="n">
        <v>22</v>
      </c>
      <c r="M4279" t="n">
        <v>0</v>
      </c>
      <c r="N4279" t="n">
        <v>0</v>
      </c>
      <c r="O4279" t="s">
        <v>452</v>
      </c>
      <c r="P4279" t="n">
        <v>121</v>
      </c>
      <c r="Q4279" t="s">
        <v>411</v>
      </c>
      <c r="R4279" t="s">
        <v>255</v>
      </c>
      <c r="S4279" t="s">
        <v>251</v>
      </c>
      <c r="T4279" t="n">
        <v>5</v>
      </c>
    </row>
    <row r="4280" spans="1:20">
      <c r="A4280" s="1" t="n">
        <v>42916</v>
      </c>
      <c r="B4280" t="s">
        <v>443</v>
      </c>
      <c r="C4280" t="n">
        <v>2</v>
      </c>
      <c r="D4280" t="n">
        <v>251</v>
      </c>
      <c r="E4280" t="s">
        <v>409</v>
      </c>
      <c r="F4280" t="n">
        <v>3202</v>
      </c>
      <c r="G4280" t="s">
        <v>297</v>
      </c>
      <c r="H4280" t="s">
        <v>251</v>
      </c>
      <c r="I4280" t="n">
        <v>5</v>
      </c>
      <c r="J4280" t="n">
        <v>320</v>
      </c>
      <c r="K4280" t="s">
        <v>412</v>
      </c>
      <c r="L4280" t="n">
        <v>20</v>
      </c>
      <c r="M4280" t="n">
        <v>0</v>
      </c>
      <c r="N4280" t="n">
        <v>0</v>
      </c>
      <c r="O4280" t="s">
        <v>452</v>
      </c>
      <c r="P4280" t="n">
        <v>121</v>
      </c>
      <c r="Q4280" t="s">
        <v>411</v>
      </c>
      <c r="R4280" t="s">
        <v>255</v>
      </c>
      <c r="S4280" t="s">
        <v>251</v>
      </c>
      <c r="T4280" t="n">
        <v>5</v>
      </c>
    </row>
    <row r="4281" spans="1:20">
      <c r="A4281" s="1" t="n">
        <v>43008</v>
      </c>
      <c r="B4281" t="s">
        <v>443</v>
      </c>
      <c r="C4281" t="n">
        <v>1</v>
      </c>
      <c r="D4281" t="n">
        <v>251</v>
      </c>
      <c r="E4281" t="s">
        <v>409</v>
      </c>
      <c r="F4281" t="n">
        <v>3203</v>
      </c>
      <c r="G4281" t="s">
        <v>366</v>
      </c>
      <c r="H4281" t="s">
        <v>251</v>
      </c>
      <c r="I4281" t="n">
        <v>5</v>
      </c>
      <c r="J4281" t="n">
        <v>320</v>
      </c>
      <c r="K4281" t="s">
        <v>412</v>
      </c>
      <c r="L4281" t="n">
        <v>27</v>
      </c>
      <c r="M4281" t="n">
        <v>0</v>
      </c>
      <c r="N4281" t="n">
        <v>0</v>
      </c>
      <c r="O4281" t="s">
        <v>452</v>
      </c>
      <c r="P4281" t="n">
        <v>121</v>
      </c>
      <c r="Q4281" t="s">
        <v>411</v>
      </c>
      <c r="R4281" t="s">
        <v>255</v>
      </c>
      <c r="S4281" t="s">
        <v>251</v>
      </c>
      <c r="T4281" t="n">
        <v>5</v>
      </c>
    </row>
    <row r="4282" spans="1:20">
      <c r="A4282" s="1" t="n">
        <v>42978</v>
      </c>
      <c r="B4282" t="s">
        <v>443</v>
      </c>
      <c r="C4282" t="n">
        <v>3</v>
      </c>
      <c r="D4282" t="n">
        <v>251</v>
      </c>
      <c r="E4282" t="s">
        <v>409</v>
      </c>
      <c r="F4282" t="n">
        <v>3204</v>
      </c>
      <c r="G4282" t="s">
        <v>367</v>
      </c>
      <c r="H4282" t="s">
        <v>251</v>
      </c>
      <c r="I4282" t="n">
        <v>5</v>
      </c>
      <c r="J4282" t="n">
        <v>320</v>
      </c>
      <c r="K4282" t="s">
        <v>412</v>
      </c>
      <c r="L4282" t="n">
        <v>11</v>
      </c>
      <c r="M4282" t="n">
        <v>0</v>
      </c>
      <c r="N4282" t="n">
        <v>0</v>
      </c>
      <c r="O4282" t="s">
        <v>452</v>
      </c>
      <c r="P4282" t="n">
        <v>121</v>
      </c>
      <c r="Q4282" t="s">
        <v>411</v>
      </c>
      <c r="R4282" t="s">
        <v>255</v>
      </c>
      <c r="S4282" t="s">
        <v>251</v>
      </c>
      <c r="T4282" t="n">
        <v>5</v>
      </c>
    </row>
    <row r="4283" spans="1:20">
      <c r="A4283" s="1" t="n">
        <v>43008</v>
      </c>
      <c r="B4283" t="s">
        <v>443</v>
      </c>
      <c r="C4283" t="n">
        <v>2</v>
      </c>
      <c r="D4283" t="n">
        <v>251</v>
      </c>
      <c r="E4283" t="s">
        <v>409</v>
      </c>
      <c r="F4283" t="n">
        <v>3202</v>
      </c>
      <c r="G4283" t="s">
        <v>297</v>
      </c>
      <c r="H4283" t="s">
        <v>251</v>
      </c>
      <c r="I4283" t="n">
        <v>5</v>
      </c>
      <c r="J4283" t="n">
        <v>320</v>
      </c>
      <c r="K4283" t="s">
        <v>412</v>
      </c>
      <c r="L4283" t="n">
        <v>17</v>
      </c>
      <c r="M4283" t="n">
        <v>0</v>
      </c>
      <c r="N4283" t="n">
        <v>0</v>
      </c>
      <c r="O4283" t="s">
        <v>452</v>
      </c>
      <c r="P4283" t="n">
        <v>121</v>
      </c>
      <c r="Q4283" t="s">
        <v>411</v>
      </c>
      <c r="R4283" t="s">
        <v>255</v>
      </c>
      <c r="S4283" t="s">
        <v>251</v>
      </c>
      <c r="T4283" t="n">
        <v>5</v>
      </c>
    </row>
    <row r="4284" spans="1:20">
      <c r="A4284" s="1" t="n">
        <v>42825</v>
      </c>
      <c r="B4284" t="s">
        <v>443</v>
      </c>
      <c r="C4284" t="n">
        <v>1</v>
      </c>
      <c r="D4284" t="n">
        <v>251</v>
      </c>
      <c r="E4284" t="s">
        <v>409</v>
      </c>
      <c r="F4284" t="n">
        <v>3203</v>
      </c>
      <c r="G4284" t="s">
        <v>366</v>
      </c>
      <c r="H4284" t="s">
        <v>251</v>
      </c>
      <c r="I4284" t="n">
        <v>5</v>
      </c>
      <c r="J4284" t="n">
        <v>887</v>
      </c>
      <c r="K4284" t="s">
        <v>448</v>
      </c>
      <c r="L4284" t="n">
        <v>17</v>
      </c>
      <c r="M4284" t="n">
        <v>0</v>
      </c>
      <c r="N4284" t="n">
        <v>0</v>
      </c>
      <c r="O4284" t="s">
        <v>452</v>
      </c>
      <c r="P4284" t="n">
        <v>121</v>
      </c>
      <c r="Q4284" t="s">
        <v>411</v>
      </c>
      <c r="R4284" t="s">
        <v>255</v>
      </c>
      <c r="S4284" t="s">
        <v>251</v>
      </c>
      <c r="T4284" t="n">
        <v>5</v>
      </c>
    </row>
    <row r="4285" spans="1:20">
      <c r="A4285" s="1" t="n">
        <v>42766</v>
      </c>
      <c r="B4285" t="s">
        <v>443</v>
      </c>
      <c r="C4285" t="n">
        <v>3</v>
      </c>
      <c r="D4285" t="n">
        <v>251</v>
      </c>
      <c r="E4285" t="s">
        <v>409</v>
      </c>
      <c r="F4285" t="n">
        <v>3204</v>
      </c>
      <c r="G4285" t="s">
        <v>367</v>
      </c>
      <c r="H4285" t="s">
        <v>251</v>
      </c>
      <c r="I4285" t="n">
        <v>5</v>
      </c>
      <c r="J4285" t="n">
        <v>887</v>
      </c>
      <c r="K4285" t="s">
        <v>448</v>
      </c>
      <c r="L4285" t="n">
        <v>42</v>
      </c>
      <c r="M4285" t="n">
        <v>0</v>
      </c>
      <c r="N4285" t="n">
        <v>0</v>
      </c>
      <c r="O4285" t="s">
        <v>444</v>
      </c>
      <c r="P4285" t="n">
        <v>363</v>
      </c>
      <c r="Q4285" t="s">
        <v>411</v>
      </c>
      <c r="R4285" t="s">
        <v>255</v>
      </c>
      <c r="S4285" t="s">
        <v>251</v>
      </c>
      <c r="T4285" t="n">
        <v>5</v>
      </c>
    </row>
    <row r="4286" spans="1:20">
      <c r="A4286" s="1" t="n">
        <v>42855</v>
      </c>
      <c r="B4286" t="s">
        <v>443</v>
      </c>
      <c r="C4286" t="n">
        <v>3</v>
      </c>
      <c r="D4286" t="n">
        <v>251</v>
      </c>
      <c r="E4286" t="s">
        <v>409</v>
      </c>
      <c r="F4286" t="n">
        <v>3204</v>
      </c>
      <c r="G4286" t="s">
        <v>367</v>
      </c>
      <c r="H4286" t="s">
        <v>251</v>
      </c>
      <c r="I4286" t="n">
        <v>5</v>
      </c>
      <c r="J4286" t="n">
        <v>887</v>
      </c>
      <c r="K4286" t="s">
        <v>448</v>
      </c>
      <c r="L4286" t="n">
        <v>10</v>
      </c>
      <c r="M4286" t="n">
        <v>0</v>
      </c>
      <c r="N4286" t="n">
        <v>0</v>
      </c>
      <c r="O4286" t="s">
        <v>444</v>
      </c>
      <c r="P4286" t="n">
        <v>363</v>
      </c>
      <c r="Q4286" t="s">
        <v>411</v>
      </c>
      <c r="R4286" t="s">
        <v>255</v>
      </c>
      <c r="S4286" t="s">
        <v>251</v>
      </c>
      <c r="T4286" t="n">
        <v>5</v>
      </c>
    </row>
    <row r="4287" spans="1:20">
      <c r="A4287" s="1" t="n">
        <v>42794</v>
      </c>
      <c r="B4287" t="s">
        <v>443</v>
      </c>
      <c r="C4287" t="n">
        <v>4</v>
      </c>
      <c r="D4287" t="n">
        <v>251</v>
      </c>
      <c r="E4287" t="s">
        <v>409</v>
      </c>
      <c r="F4287" t="n">
        <v>3201</v>
      </c>
      <c r="G4287" t="s">
        <v>250</v>
      </c>
      <c r="H4287" t="s">
        <v>251</v>
      </c>
      <c r="I4287" t="n">
        <v>5</v>
      </c>
      <c r="J4287" t="n">
        <v>887</v>
      </c>
      <c r="K4287" t="s">
        <v>448</v>
      </c>
      <c r="L4287" t="n">
        <v>14</v>
      </c>
      <c r="M4287" t="n">
        <v>0</v>
      </c>
      <c r="N4287" t="n">
        <v>0</v>
      </c>
    </row>
    <row r="4288" spans="1:20">
      <c r="A4288" s="1" t="n">
        <v>42886</v>
      </c>
      <c r="B4288" t="s">
        <v>443</v>
      </c>
      <c r="C4288" t="n">
        <v>3</v>
      </c>
      <c r="D4288" t="n">
        <v>251</v>
      </c>
      <c r="E4288" t="s">
        <v>409</v>
      </c>
      <c r="F4288" t="n">
        <v>3204</v>
      </c>
      <c r="G4288" t="s">
        <v>367</v>
      </c>
      <c r="H4288" t="s">
        <v>251</v>
      </c>
      <c r="I4288" t="n">
        <v>5</v>
      </c>
      <c r="J4288" t="n">
        <v>887</v>
      </c>
      <c r="K4288" t="s">
        <v>448</v>
      </c>
      <c r="L4288" t="n">
        <v>10</v>
      </c>
      <c r="M4288" t="n">
        <v>0</v>
      </c>
      <c r="N4288" t="n">
        <v>0</v>
      </c>
    </row>
    <row r="4289" spans="1:20">
      <c r="A4289" s="1" t="n">
        <v>42886</v>
      </c>
      <c r="B4289" t="s">
        <v>443</v>
      </c>
      <c r="C4289" t="n">
        <v>2</v>
      </c>
      <c r="D4289" t="n">
        <v>251</v>
      </c>
      <c r="E4289" t="s">
        <v>409</v>
      </c>
      <c r="F4289" t="n">
        <v>3202</v>
      </c>
      <c r="G4289" t="s">
        <v>297</v>
      </c>
      <c r="H4289" t="s">
        <v>251</v>
      </c>
      <c r="I4289" t="n">
        <v>5</v>
      </c>
      <c r="J4289" t="n">
        <v>887</v>
      </c>
      <c r="K4289" t="s">
        <v>448</v>
      </c>
      <c r="L4289" t="n">
        <v>20</v>
      </c>
      <c r="M4289" t="n">
        <v>0</v>
      </c>
      <c r="N4289" t="n">
        <v>0</v>
      </c>
    </row>
    <row r="4290" spans="1:20">
      <c r="A4290" s="1" t="n">
        <v>42794</v>
      </c>
      <c r="B4290" t="s">
        <v>443</v>
      </c>
      <c r="C4290" t="n">
        <v>3</v>
      </c>
      <c r="D4290" t="n">
        <v>251</v>
      </c>
      <c r="E4290" t="s">
        <v>409</v>
      </c>
      <c r="F4290" t="n">
        <v>3204</v>
      </c>
      <c r="G4290" t="s">
        <v>367</v>
      </c>
      <c r="H4290" t="s">
        <v>251</v>
      </c>
      <c r="I4290" t="n">
        <v>5</v>
      </c>
      <c r="J4290" t="n">
        <v>887</v>
      </c>
      <c r="K4290" t="s">
        <v>448</v>
      </c>
      <c r="L4290" t="n">
        <v>10</v>
      </c>
      <c r="M4290" t="n">
        <v>0</v>
      </c>
      <c r="N4290" t="n">
        <v>0</v>
      </c>
    </row>
    <row r="4291" spans="1:20">
      <c r="A4291" s="1" t="n">
        <v>42794</v>
      </c>
      <c r="B4291" t="s">
        <v>443</v>
      </c>
      <c r="C4291" t="n">
        <v>1</v>
      </c>
      <c r="D4291" t="n">
        <v>251</v>
      </c>
      <c r="E4291" t="s">
        <v>409</v>
      </c>
      <c r="F4291" t="n">
        <v>3203</v>
      </c>
      <c r="G4291" t="s">
        <v>366</v>
      </c>
      <c r="H4291" t="s">
        <v>251</v>
      </c>
      <c r="I4291" t="n">
        <v>5</v>
      </c>
      <c r="J4291" t="n">
        <v>887</v>
      </c>
      <c r="K4291" t="s">
        <v>448</v>
      </c>
      <c r="L4291" t="n">
        <v>36</v>
      </c>
      <c r="M4291" t="n">
        <v>0</v>
      </c>
      <c r="N4291" t="n">
        <v>0</v>
      </c>
    </row>
    <row r="4292" spans="1:20">
      <c r="A4292" s="1" t="n">
        <v>42825</v>
      </c>
      <c r="B4292" t="s">
        <v>443</v>
      </c>
      <c r="C4292" t="n">
        <v>3</v>
      </c>
      <c r="D4292" t="n">
        <v>251</v>
      </c>
      <c r="E4292" t="s">
        <v>409</v>
      </c>
      <c r="F4292" t="n">
        <v>3204</v>
      </c>
      <c r="G4292" t="s">
        <v>367</v>
      </c>
      <c r="H4292" t="s">
        <v>251</v>
      </c>
      <c r="I4292" t="n">
        <v>5</v>
      </c>
      <c r="J4292" t="n">
        <v>887</v>
      </c>
      <c r="K4292" t="s">
        <v>448</v>
      </c>
      <c r="L4292" t="n">
        <v>22</v>
      </c>
      <c r="M4292" t="n">
        <v>0</v>
      </c>
      <c r="N4292" t="n">
        <v>0</v>
      </c>
    </row>
    <row r="4293" spans="1:20">
      <c r="A4293" s="1" t="n">
        <v>43039</v>
      </c>
      <c r="B4293" t="s">
        <v>443</v>
      </c>
      <c r="C4293" t="n">
        <v>2</v>
      </c>
      <c r="D4293" t="n">
        <v>251</v>
      </c>
      <c r="E4293" t="s">
        <v>409</v>
      </c>
      <c r="F4293" t="n">
        <v>3202</v>
      </c>
      <c r="G4293" t="s">
        <v>297</v>
      </c>
      <c r="H4293" t="s">
        <v>251</v>
      </c>
      <c r="I4293" t="n">
        <v>5</v>
      </c>
      <c r="J4293" t="n">
        <v>887</v>
      </c>
      <c r="K4293" t="s">
        <v>448</v>
      </c>
      <c r="L4293" t="n">
        <v>19</v>
      </c>
      <c r="M4293" t="n">
        <v>0</v>
      </c>
      <c r="N4293" t="n">
        <v>0</v>
      </c>
      <c r="O4293" t="s">
        <v>452</v>
      </c>
      <c r="P4293" t="n">
        <v>121</v>
      </c>
      <c r="Q4293" t="s">
        <v>411</v>
      </c>
      <c r="R4293" t="s">
        <v>255</v>
      </c>
      <c r="S4293" t="s">
        <v>251</v>
      </c>
      <c r="T4293" t="n">
        <v>5</v>
      </c>
    </row>
    <row r="4294" spans="1:20">
      <c r="A4294" s="1" t="n">
        <v>43039</v>
      </c>
      <c r="B4294" t="s">
        <v>443</v>
      </c>
      <c r="C4294" t="n">
        <v>1</v>
      </c>
      <c r="D4294" t="n">
        <v>251</v>
      </c>
      <c r="E4294" t="s">
        <v>409</v>
      </c>
      <c r="F4294" t="n">
        <v>3203</v>
      </c>
      <c r="G4294" t="s">
        <v>366</v>
      </c>
      <c r="H4294" t="s">
        <v>251</v>
      </c>
      <c r="I4294" t="n">
        <v>5</v>
      </c>
      <c r="J4294" t="n">
        <v>887</v>
      </c>
      <c r="K4294" t="s">
        <v>448</v>
      </c>
      <c r="L4294" t="n">
        <v>17</v>
      </c>
      <c r="M4294" t="n">
        <v>0</v>
      </c>
      <c r="N4294" t="n">
        <v>0</v>
      </c>
      <c r="O4294" t="s">
        <v>452</v>
      </c>
      <c r="P4294" t="n">
        <v>121</v>
      </c>
      <c r="Q4294" t="s">
        <v>411</v>
      </c>
      <c r="R4294" t="s">
        <v>255</v>
      </c>
      <c r="S4294" t="s">
        <v>251</v>
      </c>
      <c r="T4294" t="n">
        <v>5</v>
      </c>
    </row>
    <row r="4295" spans="1:20">
      <c r="A4295" s="1" t="n">
        <v>42794</v>
      </c>
      <c r="B4295" t="s">
        <v>443</v>
      </c>
      <c r="C4295" t="n">
        <v>2</v>
      </c>
      <c r="D4295" t="n">
        <v>251</v>
      </c>
      <c r="E4295" t="s">
        <v>409</v>
      </c>
      <c r="F4295" t="n">
        <v>3202</v>
      </c>
      <c r="G4295" t="s">
        <v>297</v>
      </c>
      <c r="H4295" t="s">
        <v>251</v>
      </c>
      <c r="I4295" t="n">
        <v>5</v>
      </c>
      <c r="J4295" t="n">
        <v>887</v>
      </c>
      <c r="K4295" t="s">
        <v>448</v>
      </c>
      <c r="L4295" t="n">
        <v>18</v>
      </c>
      <c r="M4295" t="n">
        <v>0</v>
      </c>
      <c r="N4295" t="n">
        <v>0</v>
      </c>
      <c r="O4295" t="s">
        <v>452</v>
      </c>
      <c r="P4295" t="n">
        <v>121</v>
      </c>
      <c r="Q4295" t="s">
        <v>411</v>
      </c>
      <c r="R4295" t="s">
        <v>255</v>
      </c>
      <c r="S4295" t="s">
        <v>251</v>
      </c>
      <c r="T4295" t="n">
        <v>5</v>
      </c>
    </row>
    <row r="4296" spans="1:20">
      <c r="A4296" s="1" t="n">
        <v>42825</v>
      </c>
      <c r="B4296" t="s">
        <v>443</v>
      </c>
      <c r="C4296" t="n">
        <v>2</v>
      </c>
      <c r="D4296" t="n">
        <v>251</v>
      </c>
      <c r="E4296" t="s">
        <v>409</v>
      </c>
      <c r="F4296" t="n">
        <v>3202</v>
      </c>
      <c r="G4296" t="s">
        <v>297</v>
      </c>
      <c r="H4296" t="s">
        <v>251</v>
      </c>
      <c r="I4296" t="n">
        <v>5</v>
      </c>
      <c r="J4296" t="n">
        <v>887</v>
      </c>
      <c r="K4296" t="s">
        <v>448</v>
      </c>
      <c r="L4296" t="n">
        <v>20</v>
      </c>
      <c r="M4296" t="n">
        <v>0</v>
      </c>
      <c r="N4296" t="n">
        <v>0</v>
      </c>
      <c r="O4296" t="s">
        <v>444</v>
      </c>
      <c r="P4296" t="n">
        <v>363</v>
      </c>
      <c r="Q4296" t="s">
        <v>411</v>
      </c>
      <c r="R4296" t="s">
        <v>255</v>
      </c>
      <c r="S4296" t="s">
        <v>251</v>
      </c>
      <c r="T4296" t="n">
        <v>5</v>
      </c>
    </row>
    <row r="4297" spans="1:20">
      <c r="A4297" s="1" t="n">
        <v>42766</v>
      </c>
      <c r="B4297" t="s">
        <v>443</v>
      </c>
      <c r="C4297" t="n">
        <v>2</v>
      </c>
      <c r="D4297" t="n">
        <v>251</v>
      </c>
      <c r="E4297" t="s">
        <v>409</v>
      </c>
      <c r="F4297" t="n">
        <v>3202</v>
      </c>
      <c r="G4297" t="s">
        <v>297</v>
      </c>
      <c r="H4297" t="s">
        <v>251</v>
      </c>
      <c r="I4297" t="n">
        <v>5</v>
      </c>
      <c r="J4297" t="n">
        <v>887</v>
      </c>
      <c r="K4297" t="s">
        <v>448</v>
      </c>
      <c r="L4297" t="n">
        <v>20</v>
      </c>
      <c r="M4297" t="n">
        <v>0</v>
      </c>
      <c r="N4297" t="n">
        <v>0</v>
      </c>
      <c r="O4297" t="s">
        <v>444</v>
      </c>
      <c r="P4297" t="n">
        <v>363</v>
      </c>
      <c r="Q4297" t="s">
        <v>411</v>
      </c>
      <c r="R4297" t="s">
        <v>255</v>
      </c>
      <c r="S4297" t="s">
        <v>251</v>
      </c>
      <c r="T4297" t="n">
        <v>5</v>
      </c>
    </row>
    <row r="4298" spans="1:20">
      <c r="A4298" s="1" t="n">
        <v>42855</v>
      </c>
      <c r="B4298" t="s">
        <v>443</v>
      </c>
      <c r="C4298" t="n">
        <v>2</v>
      </c>
      <c r="D4298" t="n">
        <v>251</v>
      </c>
      <c r="E4298" t="s">
        <v>409</v>
      </c>
      <c r="F4298" t="n">
        <v>3202</v>
      </c>
      <c r="G4298" t="s">
        <v>297</v>
      </c>
      <c r="H4298" t="s">
        <v>251</v>
      </c>
      <c r="I4298" t="n">
        <v>5</v>
      </c>
      <c r="J4298" t="n">
        <v>887</v>
      </c>
      <c r="K4298" t="s">
        <v>448</v>
      </c>
      <c r="L4298" t="n">
        <v>28</v>
      </c>
      <c r="M4298" t="n">
        <v>0</v>
      </c>
      <c r="N4298" t="n">
        <v>0</v>
      </c>
      <c r="O4298" t="s">
        <v>444</v>
      </c>
      <c r="P4298" t="n">
        <v>363</v>
      </c>
      <c r="Q4298" t="s">
        <v>411</v>
      </c>
      <c r="R4298" t="s">
        <v>255</v>
      </c>
      <c r="S4298" t="s">
        <v>251</v>
      </c>
      <c r="T4298" t="n">
        <v>5</v>
      </c>
    </row>
    <row r="4299" spans="1:20">
      <c r="A4299" s="1" t="n">
        <v>42886</v>
      </c>
      <c r="B4299" t="s">
        <v>443</v>
      </c>
      <c r="C4299" t="n">
        <v>1</v>
      </c>
      <c r="D4299" t="n">
        <v>251</v>
      </c>
      <c r="E4299" t="s">
        <v>409</v>
      </c>
      <c r="F4299" t="n">
        <v>3203</v>
      </c>
      <c r="G4299" t="s">
        <v>366</v>
      </c>
      <c r="H4299" t="s">
        <v>251</v>
      </c>
      <c r="I4299" t="n">
        <v>5</v>
      </c>
      <c r="J4299" t="n">
        <v>887</v>
      </c>
      <c r="K4299" t="s">
        <v>448</v>
      </c>
      <c r="L4299" t="n">
        <v>29</v>
      </c>
      <c r="M4299" t="n">
        <v>0</v>
      </c>
      <c r="N4299" t="n">
        <v>0</v>
      </c>
    </row>
    <row r="4300" spans="1:20">
      <c r="A4300" s="1" t="n">
        <v>43039</v>
      </c>
      <c r="B4300" t="s">
        <v>443</v>
      </c>
      <c r="C4300" t="n">
        <v>3</v>
      </c>
      <c r="D4300" t="n">
        <v>251</v>
      </c>
      <c r="E4300" t="s">
        <v>409</v>
      </c>
      <c r="F4300" t="n">
        <v>3204</v>
      </c>
      <c r="G4300" t="s">
        <v>367</v>
      </c>
      <c r="H4300" t="s">
        <v>251</v>
      </c>
      <c r="I4300" t="n">
        <v>5</v>
      </c>
      <c r="J4300" t="n">
        <v>887</v>
      </c>
      <c r="K4300" t="s">
        <v>448</v>
      </c>
      <c r="L4300" t="n">
        <v>20</v>
      </c>
      <c r="M4300" t="n">
        <v>0</v>
      </c>
      <c r="N4300" t="n">
        <v>0</v>
      </c>
      <c r="O4300" t="s">
        <v>449</v>
      </c>
      <c r="P4300" t="n">
        <v>121</v>
      </c>
      <c r="Q4300" t="s">
        <v>251</v>
      </c>
      <c r="R4300" t="s">
        <v>255</v>
      </c>
      <c r="S4300" t="s">
        <v>251</v>
      </c>
      <c r="T4300" t="n">
        <v>5</v>
      </c>
    </row>
    <row r="4301" spans="1:20">
      <c r="A4301" s="1" t="n">
        <v>42855</v>
      </c>
      <c r="B4301" t="s">
        <v>443</v>
      </c>
      <c r="C4301" t="n">
        <v>1</v>
      </c>
      <c r="D4301" t="n">
        <v>251</v>
      </c>
      <c r="E4301" t="s">
        <v>409</v>
      </c>
      <c r="F4301" t="n">
        <v>3203</v>
      </c>
      <c r="G4301" t="s">
        <v>366</v>
      </c>
      <c r="H4301" t="s">
        <v>251</v>
      </c>
      <c r="I4301" t="n">
        <v>5</v>
      </c>
      <c r="J4301" t="n">
        <v>887</v>
      </c>
      <c r="K4301" t="s">
        <v>448</v>
      </c>
      <c r="L4301" t="n">
        <v>17</v>
      </c>
      <c r="M4301" t="n">
        <v>0</v>
      </c>
      <c r="N4301" t="n">
        <v>0</v>
      </c>
      <c r="O4301" t="s">
        <v>449</v>
      </c>
      <c r="P4301" t="n">
        <v>121</v>
      </c>
      <c r="Q4301" t="s">
        <v>251</v>
      </c>
      <c r="R4301" t="s">
        <v>255</v>
      </c>
      <c r="S4301" t="s">
        <v>251</v>
      </c>
      <c r="T4301" t="n">
        <v>5</v>
      </c>
    </row>
    <row r="4302" spans="1:20">
      <c r="A4302" s="1" t="n">
        <v>42766</v>
      </c>
      <c r="B4302" t="s">
        <v>443</v>
      </c>
      <c r="C4302" t="n">
        <v>1</v>
      </c>
      <c r="D4302" t="n">
        <v>251</v>
      </c>
      <c r="E4302" t="s">
        <v>409</v>
      </c>
      <c r="F4302" t="n">
        <v>3203</v>
      </c>
      <c r="G4302" t="s">
        <v>366</v>
      </c>
      <c r="H4302" t="s">
        <v>251</v>
      </c>
      <c r="I4302" t="n">
        <v>5</v>
      </c>
      <c r="J4302" t="n">
        <v>887</v>
      </c>
      <c r="K4302" t="s">
        <v>448</v>
      </c>
      <c r="L4302" t="n">
        <v>17</v>
      </c>
      <c r="M4302" t="n">
        <v>0</v>
      </c>
      <c r="N4302" t="n">
        <v>0</v>
      </c>
      <c r="O4302" t="s">
        <v>452</v>
      </c>
      <c r="P4302" t="n">
        <v>121</v>
      </c>
      <c r="Q4302" t="s">
        <v>411</v>
      </c>
      <c r="R4302" t="s">
        <v>255</v>
      </c>
      <c r="S4302" t="s">
        <v>251</v>
      </c>
      <c r="T4302" t="n">
        <v>5</v>
      </c>
    </row>
    <row r="4303" spans="1:20">
      <c r="A4303" s="1" t="n">
        <v>42916</v>
      </c>
      <c r="B4303" t="s">
        <v>447</v>
      </c>
      <c r="C4303" t="n">
        <v>1</v>
      </c>
      <c r="D4303" t="n">
        <v>931</v>
      </c>
      <c r="E4303" t="s">
        <v>407</v>
      </c>
      <c r="F4303" t="n">
        <v>3201</v>
      </c>
      <c r="G4303" t="s">
        <v>250</v>
      </c>
      <c r="H4303" t="s">
        <v>251</v>
      </c>
      <c r="I4303" t="n">
        <v>5</v>
      </c>
      <c r="J4303" t="n">
        <v>580</v>
      </c>
      <c r="K4303" t="s">
        <v>270</v>
      </c>
      <c r="L4303" t="n">
        <v>65</v>
      </c>
      <c r="M4303" t="n">
        <v>0</v>
      </c>
      <c r="N4303" t="n">
        <v>0</v>
      </c>
      <c r="O4303" t="s">
        <v>452</v>
      </c>
      <c r="P4303" t="n">
        <v>121</v>
      </c>
      <c r="Q4303" t="s">
        <v>411</v>
      </c>
      <c r="R4303" t="s">
        <v>255</v>
      </c>
      <c r="S4303" t="s">
        <v>251</v>
      </c>
      <c r="T4303" t="n">
        <v>5</v>
      </c>
    </row>
    <row r="4304" spans="1:20">
      <c r="A4304" s="1" t="n">
        <v>42947</v>
      </c>
      <c r="B4304" t="s">
        <v>447</v>
      </c>
      <c r="C4304" t="n">
        <v>1</v>
      </c>
      <c r="D4304" t="n">
        <v>931</v>
      </c>
      <c r="E4304" t="s">
        <v>407</v>
      </c>
      <c r="F4304" t="n">
        <v>3201</v>
      </c>
      <c r="G4304" t="s">
        <v>250</v>
      </c>
      <c r="H4304" t="s">
        <v>251</v>
      </c>
      <c r="I4304" t="n">
        <v>5</v>
      </c>
      <c r="J4304" t="n">
        <v>580</v>
      </c>
      <c r="K4304" t="s">
        <v>270</v>
      </c>
      <c r="L4304" t="n">
        <v>74</v>
      </c>
      <c r="M4304" t="n">
        <v>0</v>
      </c>
      <c r="N4304" t="n">
        <v>0</v>
      </c>
      <c r="O4304" t="s">
        <v>452</v>
      </c>
      <c r="P4304" t="n">
        <v>121</v>
      </c>
      <c r="Q4304" t="s">
        <v>411</v>
      </c>
      <c r="R4304" t="s">
        <v>255</v>
      </c>
      <c r="S4304" t="s">
        <v>251</v>
      </c>
      <c r="T4304" t="n">
        <v>5</v>
      </c>
    </row>
    <row r="4305" spans="1:20">
      <c r="A4305" s="1" t="n">
        <v>42794</v>
      </c>
      <c r="B4305" t="s">
        <v>447</v>
      </c>
      <c r="C4305" t="n">
        <v>1</v>
      </c>
      <c r="D4305" t="n">
        <v>931</v>
      </c>
      <c r="E4305" t="s">
        <v>407</v>
      </c>
      <c r="F4305" t="n">
        <v>3201</v>
      </c>
      <c r="G4305" t="s">
        <v>250</v>
      </c>
      <c r="H4305" t="s">
        <v>251</v>
      </c>
      <c r="I4305" t="n">
        <v>5</v>
      </c>
      <c r="J4305" t="n">
        <v>580</v>
      </c>
      <c r="K4305" t="s">
        <v>270</v>
      </c>
      <c r="L4305" t="n">
        <v>70</v>
      </c>
      <c r="M4305" t="n">
        <v>0</v>
      </c>
      <c r="N4305" t="n">
        <v>0</v>
      </c>
      <c r="O4305" t="s">
        <v>444</v>
      </c>
      <c r="P4305" t="n">
        <v>363</v>
      </c>
      <c r="Q4305" t="s">
        <v>411</v>
      </c>
      <c r="R4305" t="s">
        <v>255</v>
      </c>
      <c r="S4305" t="s">
        <v>251</v>
      </c>
      <c r="T4305" t="n">
        <v>5</v>
      </c>
    </row>
    <row r="4306" spans="1:20">
      <c r="A4306" s="1" t="n">
        <v>43100</v>
      </c>
      <c r="B4306" t="s">
        <v>447</v>
      </c>
      <c r="C4306" t="n">
        <v>1</v>
      </c>
      <c r="D4306" t="n">
        <v>931</v>
      </c>
      <c r="E4306" t="s">
        <v>407</v>
      </c>
      <c r="F4306" t="n">
        <v>3201</v>
      </c>
      <c r="G4306" t="s">
        <v>250</v>
      </c>
      <c r="H4306" t="s">
        <v>251</v>
      </c>
      <c r="I4306" t="n">
        <v>5</v>
      </c>
      <c r="J4306" t="n">
        <v>280</v>
      </c>
      <c r="K4306" t="s">
        <v>453</v>
      </c>
      <c r="L4306" t="n">
        <v>95</v>
      </c>
      <c r="M4306" t="n">
        <v>0</v>
      </c>
      <c r="N4306" t="n">
        <v>0</v>
      </c>
      <c r="O4306" t="s">
        <v>449</v>
      </c>
      <c r="P4306" t="n">
        <v>121</v>
      </c>
      <c r="Q4306" t="s">
        <v>251</v>
      </c>
      <c r="R4306" t="s">
        <v>255</v>
      </c>
      <c r="S4306" t="s">
        <v>251</v>
      </c>
      <c r="T4306" t="n">
        <v>5</v>
      </c>
    </row>
    <row r="4307" spans="1:20">
      <c r="A4307" s="1" t="n">
        <v>42855</v>
      </c>
      <c r="B4307" t="s">
        <v>454</v>
      </c>
      <c r="C4307" t="n">
        <v>4</v>
      </c>
      <c r="D4307" t="n">
        <v>465</v>
      </c>
      <c r="E4307" t="s">
        <v>428</v>
      </c>
      <c r="F4307" t="n">
        <v>3201</v>
      </c>
      <c r="G4307" t="s">
        <v>250</v>
      </c>
      <c r="H4307" t="s">
        <v>251</v>
      </c>
      <c r="I4307" t="n">
        <v>5</v>
      </c>
      <c r="J4307" t="n">
        <v>260</v>
      </c>
      <c r="K4307" t="s">
        <v>272</v>
      </c>
      <c r="L4307" t="n">
        <v>62</v>
      </c>
      <c r="M4307" t="n">
        <v>0</v>
      </c>
      <c r="N4307" t="n">
        <v>0</v>
      </c>
    </row>
    <row r="4308" spans="1:20">
      <c r="A4308" s="1" t="n">
        <v>42978</v>
      </c>
      <c r="B4308" t="s">
        <v>454</v>
      </c>
      <c r="C4308" t="n">
        <v>6</v>
      </c>
      <c r="D4308" t="n">
        <v>465</v>
      </c>
      <c r="E4308" t="s">
        <v>428</v>
      </c>
      <c r="F4308" t="n">
        <v>3201</v>
      </c>
      <c r="G4308" t="s">
        <v>250</v>
      </c>
      <c r="H4308" t="s">
        <v>251</v>
      </c>
      <c r="I4308" t="n">
        <v>5</v>
      </c>
      <c r="J4308" t="n">
        <v>260</v>
      </c>
      <c r="K4308" t="s">
        <v>272</v>
      </c>
      <c r="L4308" t="n">
        <v>46</v>
      </c>
      <c r="M4308" t="n">
        <v>0</v>
      </c>
      <c r="N4308" t="n">
        <v>0</v>
      </c>
    </row>
    <row r="4309" spans="1:20">
      <c r="A4309" s="1" t="n">
        <v>42794</v>
      </c>
      <c r="B4309" t="s">
        <v>454</v>
      </c>
      <c r="C4309" t="n">
        <v>6</v>
      </c>
      <c r="D4309" t="n">
        <v>465</v>
      </c>
      <c r="E4309" t="s">
        <v>428</v>
      </c>
      <c r="F4309" t="n">
        <v>3201</v>
      </c>
      <c r="G4309" t="s">
        <v>250</v>
      </c>
      <c r="H4309" t="s">
        <v>251</v>
      </c>
      <c r="I4309" t="n">
        <v>5</v>
      </c>
      <c r="J4309" t="n">
        <v>260</v>
      </c>
      <c r="K4309" t="s">
        <v>272</v>
      </c>
      <c r="L4309" t="n">
        <v>70</v>
      </c>
      <c r="M4309" t="n">
        <v>0</v>
      </c>
      <c r="N4309" t="n">
        <v>0</v>
      </c>
    </row>
    <row r="4310" spans="1:20">
      <c r="A4310" s="1" t="n">
        <v>42825</v>
      </c>
      <c r="B4310" t="s">
        <v>454</v>
      </c>
      <c r="C4310" t="n">
        <v>5</v>
      </c>
      <c r="D4310" t="n">
        <v>465</v>
      </c>
      <c r="E4310" t="s">
        <v>428</v>
      </c>
      <c r="F4310" t="n">
        <v>3201</v>
      </c>
      <c r="G4310" t="s">
        <v>250</v>
      </c>
      <c r="H4310" t="s">
        <v>251</v>
      </c>
      <c r="I4310" t="n">
        <v>5</v>
      </c>
      <c r="J4310" t="n">
        <v>260</v>
      </c>
      <c r="K4310" t="s">
        <v>272</v>
      </c>
      <c r="L4310" t="n">
        <v>74</v>
      </c>
      <c r="M4310" t="n">
        <v>0</v>
      </c>
      <c r="N4310" t="n">
        <v>0</v>
      </c>
    </row>
    <row r="4311" spans="1:20">
      <c r="A4311" s="1" t="n">
        <v>42978</v>
      </c>
      <c r="B4311" t="s">
        <v>454</v>
      </c>
      <c r="C4311" t="n">
        <v>7</v>
      </c>
      <c r="D4311" t="n">
        <v>465</v>
      </c>
      <c r="E4311" t="s">
        <v>428</v>
      </c>
      <c r="F4311" t="n">
        <v>3201</v>
      </c>
      <c r="G4311" t="s">
        <v>250</v>
      </c>
      <c r="H4311" t="s">
        <v>251</v>
      </c>
      <c r="I4311" t="n">
        <v>5</v>
      </c>
      <c r="J4311" t="n">
        <v>260</v>
      </c>
      <c r="K4311" t="s">
        <v>272</v>
      </c>
      <c r="L4311" t="n">
        <v>14</v>
      </c>
      <c r="M4311" t="n">
        <v>0</v>
      </c>
      <c r="N4311" t="n">
        <v>0</v>
      </c>
    </row>
    <row r="4312" spans="1:20">
      <c r="A4312" s="1" t="n">
        <v>42916</v>
      </c>
      <c r="B4312" t="s">
        <v>454</v>
      </c>
      <c r="C4312" t="n">
        <v>3</v>
      </c>
      <c r="D4312" t="n">
        <v>465</v>
      </c>
      <c r="E4312" t="s">
        <v>428</v>
      </c>
      <c r="F4312" t="n">
        <v>3201</v>
      </c>
      <c r="G4312" t="s">
        <v>250</v>
      </c>
      <c r="H4312" t="s">
        <v>251</v>
      </c>
      <c r="I4312" t="n">
        <v>5</v>
      </c>
      <c r="J4312" t="n">
        <v>260</v>
      </c>
      <c r="K4312" t="s">
        <v>272</v>
      </c>
      <c r="L4312" t="n">
        <v>60</v>
      </c>
      <c r="M4312" t="n">
        <v>0</v>
      </c>
      <c r="N4312" t="n">
        <v>0</v>
      </c>
    </row>
    <row r="4313" spans="1:20">
      <c r="A4313" s="1" t="n">
        <v>42947</v>
      </c>
      <c r="B4313" t="s">
        <v>454</v>
      </c>
      <c r="C4313" t="n">
        <v>5</v>
      </c>
      <c r="D4313" t="n">
        <v>465</v>
      </c>
      <c r="E4313" t="s">
        <v>428</v>
      </c>
      <c r="F4313" t="n">
        <v>3201</v>
      </c>
      <c r="G4313" t="s">
        <v>250</v>
      </c>
      <c r="H4313" t="s">
        <v>251</v>
      </c>
      <c r="I4313" t="n">
        <v>5</v>
      </c>
      <c r="J4313" t="n">
        <v>260</v>
      </c>
      <c r="K4313" t="s">
        <v>272</v>
      </c>
      <c r="L4313" t="n">
        <v>60</v>
      </c>
      <c r="M4313" t="n">
        <v>0</v>
      </c>
      <c r="N4313" t="n">
        <v>0</v>
      </c>
    </row>
    <row r="4314" spans="1:20">
      <c r="A4314" s="1" t="n">
        <v>43069</v>
      </c>
      <c r="B4314" t="s">
        <v>454</v>
      </c>
      <c r="C4314" t="n">
        <v>1</v>
      </c>
      <c r="D4314" t="n">
        <v>850</v>
      </c>
      <c r="E4314" t="s">
        <v>455</v>
      </c>
      <c r="F4314" t="n">
        <v>3201</v>
      </c>
      <c r="G4314" t="s">
        <v>250</v>
      </c>
      <c r="H4314" t="s">
        <v>251</v>
      </c>
      <c r="I4314" t="n">
        <v>5</v>
      </c>
      <c r="J4314" t="n">
        <v>285</v>
      </c>
      <c r="K4314" t="s">
        <v>306</v>
      </c>
      <c r="L4314" t="n">
        <v>220</v>
      </c>
      <c r="M4314" t="n">
        <v>0</v>
      </c>
      <c r="N4314" t="n">
        <v>0</v>
      </c>
      <c r="O4314" t="s">
        <v>452</v>
      </c>
      <c r="P4314" t="n">
        <v>121</v>
      </c>
      <c r="Q4314" t="s">
        <v>411</v>
      </c>
      <c r="R4314" t="s">
        <v>255</v>
      </c>
      <c r="S4314" t="s">
        <v>251</v>
      </c>
      <c r="T4314" t="n">
        <v>5</v>
      </c>
    </row>
    <row r="4315" spans="1:20">
      <c r="A4315" s="1" t="n">
        <v>43100</v>
      </c>
      <c r="B4315" t="s">
        <v>454</v>
      </c>
      <c r="C4315" t="n">
        <v>1</v>
      </c>
      <c r="D4315" t="n">
        <v>850</v>
      </c>
      <c r="E4315" t="s">
        <v>455</v>
      </c>
      <c r="F4315" t="n">
        <v>3201</v>
      </c>
      <c r="G4315" t="s">
        <v>250</v>
      </c>
      <c r="H4315" t="s">
        <v>251</v>
      </c>
      <c r="I4315" t="n">
        <v>5</v>
      </c>
      <c r="J4315" t="n">
        <v>285</v>
      </c>
      <c r="K4315" t="s">
        <v>306</v>
      </c>
      <c r="L4315" t="n">
        <v>221</v>
      </c>
      <c r="M4315" t="n">
        <v>0</v>
      </c>
      <c r="N4315" t="n">
        <v>0</v>
      </c>
      <c r="O4315" t="s">
        <v>452</v>
      </c>
      <c r="P4315" t="n">
        <v>121</v>
      </c>
      <c r="Q4315" t="s">
        <v>411</v>
      </c>
      <c r="R4315" t="s">
        <v>255</v>
      </c>
      <c r="S4315" t="s">
        <v>251</v>
      </c>
      <c r="T4315" t="n">
        <v>5</v>
      </c>
    </row>
    <row r="4316" spans="1:20">
      <c r="A4316" s="1" t="n">
        <v>43008</v>
      </c>
      <c r="B4316" t="s">
        <v>454</v>
      </c>
      <c r="C4316" t="n">
        <v>1</v>
      </c>
      <c r="D4316" t="n">
        <v>850</v>
      </c>
      <c r="E4316" t="s">
        <v>455</v>
      </c>
      <c r="F4316" t="n">
        <v>3201</v>
      </c>
      <c r="G4316" t="s">
        <v>250</v>
      </c>
      <c r="H4316" t="s">
        <v>251</v>
      </c>
      <c r="I4316" t="n">
        <v>5</v>
      </c>
      <c r="J4316" t="n">
        <v>285</v>
      </c>
      <c r="K4316" t="s">
        <v>306</v>
      </c>
      <c r="L4316" t="n">
        <v>221</v>
      </c>
      <c r="M4316" t="n">
        <v>0</v>
      </c>
      <c r="N4316" t="n">
        <v>0</v>
      </c>
      <c r="O4316" t="s">
        <v>452</v>
      </c>
      <c r="P4316" t="n">
        <v>121</v>
      </c>
      <c r="Q4316" t="s">
        <v>411</v>
      </c>
      <c r="R4316" t="s">
        <v>255</v>
      </c>
      <c r="S4316" t="s">
        <v>251</v>
      </c>
      <c r="T4316" t="n">
        <v>5</v>
      </c>
    </row>
    <row r="4317" spans="1:20">
      <c r="A4317" s="1" t="n">
        <v>42766</v>
      </c>
      <c r="B4317" t="s">
        <v>454</v>
      </c>
      <c r="C4317" t="n">
        <v>3</v>
      </c>
      <c r="D4317" t="n">
        <v>25</v>
      </c>
      <c r="E4317" t="s">
        <v>143</v>
      </c>
      <c r="F4317" t="n">
        <v>3201</v>
      </c>
      <c r="G4317" t="s">
        <v>250</v>
      </c>
      <c r="H4317" t="s">
        <v>251</v>
      </c>
      <c r="I4317" t="n">
        <v>5</v>
      </c>
      <c r="J4317" t="n">
        <v>458</v>
      </c>
      <c r="K4317" t="s">
        <v>252</v>
      </c>
      <c r="L4317" t="n">
        <v>655</v>
      </c>
      <c r="M4317" t="n">
        <v>0.12</v>
      </c>
      <c r="N4317" t="n">
        <v>33.4</v>
      </c>
      <c r="O4317" t="s">
        <v>452</v>
      </c>
      <c r="P4317" t="n">
        <v>121</v>
      </c>
      <c r="Q4317" t="s">
        <v>411</v>
      </c>
      <c r="R4317" t="s">
        <v>255</v>
      </c>
      <c r="S4317" t="s">
        <v>251</v>
      </c>
      <c r="T4317" t="n">
        <v>5</v>
      </c>
    </row>
    <row r="4318" spans="1:20">
      <c r="A4318" s="1" t="n">
        <v>42978</v>
      </c>
      <c r="B4318" t="s">
        <v>454</v>
      </c>
      <c r="C4318" t="n">
        <v>2</v>
      </c>
      <c r="D4318" t="n">
        <v>25</v>
      </c>
      <c r="E4318" t="s">
        <v>143</v>
      </c>
      <c r="F4318" t="n">
        <v>3201</v>
      </c>
      <c r="G4318" t="s">
        <v>250</v>
      </c>
      <c r="H4318" t="s">
        <v>251</v>
      </c>
      <c r="I4318" t="n">
        <v>5</v>
      </c>
      <c r="J4318" t="n">
        <v>458</v>
      </c>
      <c r="K4318" t="s">
        <v>252</v>
      </c>
      <c r="L4318" t="n">
        <v>371</v>
      </c>
      <c r="M4318" t="n">
        <v>0.07000000000000001</v>
      </c>
      <c r="N4318" t="n">
        <v>33.5</v>
      </c>
      <c r="O4318" t="s">
        <v>452</v>
      </c>
      <c r="P4318" t="n">
        <v>121</v>
      </c>
      <c r="Q4318" t="s">
        <v>411</v>
      </c>
      <c r="R4318" t="s">
        <v>255</v>
      </c>
      <c r="S4318" t="s">
        <v>251</v>
      </c>
      <c r="T4318" t="n">
        <v>5</v>
      </c>
    </row>
    <row r="4319" spans="1:20">
      <c r="A4319" s="1" t="n">
        <v>43008</v>
      </c>
      <c r="B4319" t="s">
        <v>454</v>
      </c>
      <c r="C4319" t="n">
        <v>6</v>
      </c>
      <c r="D4319" t="n">
        <v>465</v>
      </c>
      <c r="E4319" t="s">
        <v>428</v>
      </c>
      <c r="F4319" t="n">
        <v>3201</v>
      </c>
      <c r="G4319" t="s">
        <v>250</v>
      </c>
      <c r="H4319" t="s">
        <v>251</v>
      </c>
      <c r="I4319" t="n">
        <v>5</v>
      </c>
      <c r="J4319" t="n">
        <v>490</v>
      </c>
      <c r="K4319" t="s">
        <v>266</v>
      </c>
      <c r="L4319" t="n">
        <v>62</v>
      </c>
      <c r="M4319" t="n">
        <v>0</v>
      </c>
      <c r="N4319" t="n">
        <v>0</v>
      </c>
    </row>
    <row r="4320" spans="1:20">
      <c r="A4320" s="1" t="n">
        <v>43008</v>
      </c>
      <c r="B4320" t="s">
        <v>454</v>
      </c>
      <c r="C4320" t="n">
        <v>3</v>
      </c>
      <c r="D4320" t="n">
        <v>215</v>
      </c>
      <c r="E4320" t="s">
        <v>408</v>
      </c>
      <c r="F4320" t="n">
        <v>3201</v>
      </c>
      <c r="G4320" t="s">
        <v>250</v>
      </c>
      <c r="H4320" t="s">
        <v>251</v>
      </c>
      <c r="I4320" t="n">
        <v>5</v>
      </c>
      <c r="J4320" t="n">
        <v>490</v>
      </c>
      <c r="K4320" t="s">
        <v>266</v>
      </c>
      <c r="L4320" t="n">
        <v>38</v>
      </c>
      <c r="M4320" t="n">
        <v>0</v>
      </c>
      <c r="N4320" t="n">
        <v>0</v>
      </c>
    </row>
    <row r="4321" spans="1:20">
      <c r="A4321" s="1" t="n">
        <v>42794</v>
      </c>
      <c r="B4321" t="s">
        <v>454</v>
      </c>
      <c r="C4321" t="n">
        <v>2</v>
      </c>
      <c r="D4321" t="n">
        <v>25</v>
      </c>
      <c r="E4321" t="s">
        <v>143</v>
      </c>
      <c r="F4321" t="n">
        <v>3201</v>
      </c>
      <c r="G4321" t="s">
        <v>250</v>
      </c>
      <c r="H4321" t="s">
        <v>251</v>
      </c>
      <c r="I4321" t="n">
        <v>5</v>
      </c>
      <c r="J4321" t="n">
        <v>458</v>
      </c>
      <c r="K4321" t="s">
        <v>252</v>
      </c>
      <c r="L4321" t="n">
        <v>354</v>
      </c>
      <c r="M4321" t="n">
        <v>0.1</v>
      </c>
      <c r="N4321" t="n">
        <v>34.3</v>
      </c>
      <c r="O4321" t="s">
        <v>452</v>
      </c>
      <c r="P4321" t="n">
        <v>121</v>
      </c>
      <c r="Q4321" t="s">
        <v>411</v>
      </c>
      <c r="R4321" t="s">
        <v>255</v>
      </c>
      <c r="S4321" t="s">
        <v>251</v>
      </c>
      <c r="T4321" t="n">
        <v>5</v>
      </c>
    </row>
    <row r="4322" spans="1:20">
      <c r="A4322" s="1" t="n">
        <v>42947</v>
      </c>
      <c r="B4322" t="s">
        <v>454</v>
      </c>
      <c r="C4322" t="n">
        <v>2</v>
      </c>
      <c r="D4322" t="n">
        <v>25</v>
      </c>
      <c r="E4322" t="s">
        <v>143</v>
      </c>
      <c r="F4322" t="n">
        <v>3201</v>
      </c>
      <c r="G4322" t="s">
        <v>250</v>
      </c>
      <c r="H4322" t="s">
        <v>251</v>
      </c>
      <c r="I4322" t="n">
        <v>5</v>
      </c>
      <c r="J4322" t="n">
        <v>458</v>
      </c>
      <c r="K4322" t="s">
        <v>252</v>
      </c>
      <c r="L4322" t="n">
        <v>209</v>
      </c>
      <c r="M4322" t="n">
        <v>0.05</v>
      </c>
      <c r="N4322" t="n">
        <v>36.1</v>
      </c>
      <c r="O4322" t="s">
        <v>452</v>
      </c>
      <c r="P4322" t="n">
        <v>121</v>
      </c>
      <c r="Q4322" t="s">
        <v>411</v>
      </c>
      <c r="R4322" t="s">
        <v>255</v>
      </c>
      <c r="S4322" t="s">
        <v>251</v>
      </c>
      <c r="T4322" t="n">
        <v>5</v>
      </c>
    </row>
    <row r="4323" spans="1:20">
      <c r="A4323" s="1" t="n">
        <v>43100</v>
      </c>
      <c r="B4323" t="s">
        <v>454</v>
      </c>
      <c r="C4323" t="n">
        <v>7</v>
      </c>
      <c r="D4323" t="n">
        <v>25</v>
      </c>
      <c r="E4323" t="s">
        <v>143</v>
      </c>
      <c r="F4323" t="n">
        <v>3201</v>
      </c>
      <c r="G4323" t="s">
        <v>250</v>
      </c>
      <c r="H4323" t="s">
        <v>251</v>
      </c>
      <c r="I4323" t="n">
        <v>5</v>
      </c>
      <c r="J4323" t="n">
        <v>458</v>
      </c>
      <c r="K4323" t="s">
        <v>252</v>
      </c>
      <c r="L4323" t="n">
        <v>687</v>
      </c>
      <c r="M4323" t="n">
        <v>0.05</v>
      </c>
      <c r="N4323" t="n">
        <v>33.6</v>
      </c>
      <c r="O4323" t="s">
        <v>452</v>
      </c>
      <c r="P4323" t="n">
        <v>121</v>
      </c>
      <c r="Q4323" t="s">
        <v>411</v>
      </c>
      <c r="R4323" t="s">
        <v>255</v>
      </c>
      <c r="S4323" t="s">
        <v>251</v>
      </c>
      <c r="T4323" t="n">
        <v>5</v>
      </c>
    </row>
    <row r="4324" spans="1:20">
      <c r="A4324" s="1" t="n">
        <v>43069</v>
      </c>
      <c r="B4324" t="s">
        <v>454</v>
      </c>
      <c r="C4324" t="n">
        <v>2</v>
      </c>
      <c r="D4324" t="n">
        <v>25</v>
      </c>
      <c r="E4324" t="s">
        <v>143</v>
      </c>
      <c r="F4324" t="n">
        <v>3201</v>
      </c>
      <c r="G4324" t="s">
        <v>250</v>
      </c>
      <c r="H4324" t="s">
        <v>251</v>
      </c>
      <c r="I4324" t="n">
        <v>5</v>
      </c>
      <c r="J4324" t="n">
        <v>458</v>
      </c>
      <c r="K4324" t="s">
        <v>252</v>
      </c>
      <c r="L4324" t="n">
        <v>310</v>
      </c>
      <c r="M4324" t="n">
        <v>0.1</v>
      </c>
      <c r="N4324" t="n">
        <v>33.6</v>
      </c>
      <c r="O4324" t="s">
        <v>452</v>
      </c>
      <c r="P4324" t="n">
        <v>121</v>
      </c>
      <c r="Q4324" t="s">
        <v>411</v>
      </c>
      <c r="R4324" t="s">
        <v>255</v>
      </c>
      <c r="S4324" t="s">
        <v>251</v>
      </c>
      <c r="T4324" t="n">
        <v>5</v>
      </c>
    </row>
    <row r="4325" spans="1:20">
      <c r="A4325" s="1" t="n">
        <v>43069</v>
      </c>
      <c r="B4325" t="s">
        <v>454</v>
      </c>
      <c r="C4325" t="n">
        <v>5</v>
      </c>
      <c r="D4325" t="n">
        <v>25</v>
      </c>
      <c r="E4325" t="s">
        <v>143</v>
      </c>
      <c r="F4325" t="n">
        <v>3201</v>
      </c>
      <c r="G4325" t="s">
        <v>250</v>
      </c>
      <c r="H4325" t="s">
        <v>251</v>
      </c>
      <c r="I4325" t="n">
        <v>5</v>
      </c>
      <c r="J4325" t="n">
        <v>458</v>
      </c>
      <c r="K4325" t="s">
        <v>252</v>
      </c>
      <c r="L4325" t="n">
        <v>692</v>
      </c>
      <c r="M4325" t="n">
        <v>0.02</v>
      </c>
      <c r="N4325" t="n">
        <v>33.5</v>
      </c>
      <c r="O4325" t="s">
        <v>452</v>
      </c>
      <c r="P4325" t="n">
        <v>121</v>
      </c>
      <c r="Q4325" t="s">
        <v>411</v>
      </c>
      <c r="R4325" t="s">
        <v>255</v>
      </c>
      <c r="S4325" t="s">
        <v>251</v>
      </c>
      <c r="T4325" t="n">
        <v>5</v>
      </c>
    </row>
    <row r="4326" spans="1:20">
      <c r="A4326" s="1" t="n">
        <v>43069</v>
      </c>
      <c r="B4326" t="s">
        <v>454</v>
      </c>
      <c r="C4326" t="n">
        <v>4</v>
      </c>
      <c r="D4326" t="n">
        <v>25</v>
      </c>
      <c r="E4326" t="s">
        <v>143</v>
      </c>
      <c r="F4326" t="n">
        <v>3201</v>
      </c>
      <c r="G4326" t="s">
        <v>250</v>
      </c>
      <c r="H4326" t="s">
        <v>251</v>
      </c>
      <c r="I4326" t="n">
        <v>5</v>
      </c>
      <c r="J4326" t="n">
        <v>458</v>
      </c>
      <c r="K4326" t="s">
        <v>252</v>
      </c>
      <c r="L4326" t="n">
        <v>124</v>
      </c>
      <c r="M4326" t="n">
        <v>0.08</v>
      </c>
      <c r="N4326" t="n">
        <v>30.3</v>
      </c>
      <c r="O4326" t="s">
        <v>452</v>
      </c>
      <c r="P4326" t="n">
        <v>121</v>
      </c>
      <c r="Q4326" t="s">
        <v>411</v>
      </c>
      <c r="R4326" t="s">
        <v>255</v>
      </c>
      <c r="S4326" t="s">
        <v>251</v>
      </c>
      <c r="T4326" t="n">
        <v>5</v>
      </c>
    </row>
    <row r="4327" spans="1:20">
      <c r="A4327" s="1" t="n">
        <v>43069</v>
      </c>
      <c r="B4327" t="s">
        <v>454</v>
      </c>
      <c r="C4327" t="n">
        <v>3</v>
      </c>
      <c r="D4327" t="n">
        <v>25</v>
      </c>
      <c r="E4327" t="s">
        <v>143</v>
      </c>
      <c r="F4327" t="n">
        <v>3201</v>
      </c>
      <c r="G4327" t="s">
        <v>250</v>
      </c>
      <c r="H4327" t="s">
        <v>251</v>
      </c>
      <c r="I4327" t="n">
        <v>5</v>
      </c>
      <c r="J4327" t="n">
        <v>458</v>
      </c>
      <c r="K4327" t="s">
        <v>252</v>
      </c>
      <c r="L4327" t="n">
        <v>191</v>
      </c>
      <c r="M4327" t="n">
        <v>0.04</v>
      </c>
      <c r="N4327" t="n">
        <v>40.6</v>
      </c>
      <c r="O4327" t="s">
        <v>452</v>
      </c>
      <c r="P4327" t="n">
        <v>121</v>
      </c>
      <c r="Q4327" t="s">
        <v>411</v>
      </c>
      <c r="R4327" t="s">
        <v>255</v>
      </c>
      <c r="S4327" t="s">
        <v>251</v>
      </c>
      <c r="T4327" t="n">
        <v>5</v>
      </c>
    </row>
    <row r="4328" spans="1:20">
      <c r="A4328" s="1" t="n">
        <v>43039</v>
      </c>
      <c r="B4328" t="s">
        <v>454</v>
      </c>
      <c r="C4328" t="n">
        <v>2</v>
      </c>
      <c r="D4328" t="n">
        <v>25</v>
      </c>
      <c r="E4328" t="s">
        <v>143</v>
      </c>
      <c r="F4328" t="n">
        <v>3201</v>
      </c>
      <c r="G4328" t="s">
        <v>250</v>
      </c>
      <c r="H4328" t="s">
        <v>251</v>
      </c>
      <c r="I4328" t="n">
        <v>5</v>
      </c>
      <c r="J4328" t="n">
        <v>458</v>
      </c>
      <c r="K4328" t="s">
        <v>252</v>
      </c>
      <c r="L4328" t="n">
        <v>650</v>
      </c>
      <c r="M4328" t="n">
        <v>0.09</v>
      </c>
      <c r="N4328" t="n">
        <v>33.6</v>
      </c>
      <c r="O4328" t="s">
        <v>452</v>
      </c>
      <c r="P4328" t="n">
        <v>121</v>
      </c>
      <c r="Q4328" t="s">
        <v>411</v>
      </c>
      <c r="R4328" t="s">
        <v>255</v>
      </c>
      <c r="S4328" t="s">
        <v>251</v>
      </c>
      <c r="T4328" t="n">
        <v>5</v>
      </c>
    </row>
    <row r="4329" spans="1:20">
      <c r="A4329" s="1" t="n">
        <v>43039</v>
      </c>
      <c r="B4329" t="s">
        <v>454</v>
      </c>
      <c r="C4329" t="n">
        <v>3</v>
      </c>
      <c r="D4329" t="n">
        <v>25</v>
      </c>
      <c r="E4329" t="s">
        <v>143</v>
      </c>
      <c r="F4329" t="n">
        <v>3201</v>
      </c>
      <c r="G4329" t="s">
        <v>250</v>
      </c>
      <c r="H4329" t="s">
        <v>251</v>
      </c>
      <c r="I4329" t="n">
        <v>5</v>
      </c>
      <c r="J4329" t="n">
        <v>458</v>
      </c>
      <c r="K4329" t="s">
        <v>252</v>
      </c>
      <c r="L4329" t="n">
        <v>683</v>
      </c>
      <c r="M4329" t="n">
        <v>0.09</v>
      </c>
      <c r="N4329" t="n">
        <v>33.5</v>
      </c>
      <c r="O4329" t="s">
        <v>452</v>
      </c>
      <c r="P4329" t="n">
        <v>121</v>
      </c>
      <c r="Q4329" t="s">
        <v>411</v>
      </c>
      <c r="R4329" t="s">
        <v>255</v>
      </c>
      <c r="S4329" t="s">
        <v>251</v>
      </c>
      <c r="T4329" t="n">
        <v>5</v>
      </c>
    </row>
    <row r="4330" spans="1:20">
      <c r="A4330" s="1" t="n">
        <v>43100</v>
      </c>
      <c r="B4330" t="s">
        <v>454</v>
      </c>
      <c r="C4330" t="n">
        <v>2</v>
      </c>
      <c r="D4330" t="n">
        <v>25</v>
      </c>
      <c r="E4330" t="s">
        <v>143</v>
      </c>
      <c r="F4330" t="n">
        <v>3201</v>
      </c>
      <c r="G4330" t="s">
        <v>250</v>
      </c>
      <c r="H4330" t="s">
        <v>251</v>
      </c>
      <c r="I4330" t="n">
        <v>5</v>
      </c>
      <c r="J4330" t="n">
        <v>458</v>
      </c>
      <c r="K4330" t="s">
        <v>252</v>
      </c>
      <c r="L4330" t="n">
        <v>448</v>
      </c>
      <c r="M4330" t="n">
        <v>0.05</v>
      </c>
      <c r="N4330" t="n">
        <v>32.9</v>
      </c>
      <c r="O4330" t="s">
        <v>452</v>
      </c>
      <c r="P4330" t="n">
        <v>121</v>
      </c>
      <c r="Q4330" t="s">
        <v>411</v>
      </c>
      <c r="R4330" t="s">
        <v>255</v>
      </c>
      <c r="S4330" t="s">
        <v>251</v>
      </c>
      <c r="T4330" t="n">
        <v>5</v>
      </c>
    </row>
    <row r="4331" spans="1:20">
      <c r="A4331" s="1" t="n">
        <v>43100</v>
      </c>
      <c r="B4331" t="s">
        <v>454</v>
      </c>
      <c r="C4331" t="n">
        <v>6</v>
      </c>
      <c r="D4331" t="n">
        <v>25</v>
      </c>
      <c r="E4331" t="s">
        <v>143</v>
      </c>
      <c r="F4331" t="n">
        <v>3201</v>
      </c>
      <c r="G4331" t="s">
        <v>250</v>
      </c>
      <c r="H4331" t="s">
        <v>251</v>
      </c>
      <c r="I4331" t="n">
        <v>5</v>
      </c>
      <c r="J4331" t="n">
        <v>458</v>
      </c>
      <c r="K4331" t="s">
        <v>252</v>
      </c>
      <c r="L4331" t="n">
        <v>126</v>
      </c>
      <c r="M4331" t="n">
        <v>0.6</v>
      </c>
      <c r="N4331" t="n">
        <v>33.4</v>
      </c>
      <c r="O4331" t="s">
        <v>452</v>
      </c>
      <c r="P4331" t="n">
        <v>121</v>
      </c>
      <c r="Q4331" t="s">
        <v>411</v>
      </c>
      <c r="R4331" t="s">
        <v>255</v>
      </c>
      <c r="S4331" t="s">
        <v>251</v>
      </c>
      <c r="T4331" t="n">
        <v>5</v>
      </c>
    </row>
    <row r="4332" spans="1:20">
      <c r="A4332" s="1" t="n">
        <v>42825</v>
      </c>
      <c r="B4332" t="s">
        <v>454</v>
      </c>
      <c r="C4332" t="n">
        <v>3</v>
      </c>
      <c r="D4332" t="n">
        <v>25</v>
      </c>
      <c r="E4332" t="s">
        <v>143</v>
      </c>
      <c r="F4332" t="n">
        <v>3201</v>
      </c>
      <c r="G4332" t="s">
        <v>250</v>
      </c>
      <c r="H4332" t="s">
        <v>251</v>
      </c>
      <c r="I4332" t="n">
        <v>5</v>
      </c>
      <c r="J4332" t="n">
        <v>458</v>
      </c>
      <c r="K4332" t="s">
        <v>252</v>
      </c>
      <c r="L4332" t="n">
        <v>418</v>
      </c>
      <c r="M4332" t="n">
        <v>0.05</v>
      </c>
      <c r="N4332" t="n">
        <v>33.8</v>
      </c>
      <c r="O4332" t="s">
        <v>452</v>
      </c>
      <c r="P4332" t="n">
        <v>121</v>
      </c>
      <c r="Q4332" t="s">
        <v>411</v>
      </c>
      <c r="R4332" t="s">
        <v>255</v>
      </c>
      <c r="S4332" t="s">
        <v>251</v>
      </c>
      <c r="T4332" t="n">
        <v>5</v>
      </c>
    </row>
    <row r="4333" spans="1:20">
      <c r="A4333" s="1" t="n">
        <v>42947</v>
      </c>
      <c r="B4333" t="s">
        <v>454</v>
      </c>
      <c r="C4333" t="n">
        <v>3</v>
      </c>
      <c r="D4333" t="n">
        <v>25</v>
      </c>
      <c r="E4333" t="s">
        <v>143</v>
      </c>
      <c r="F4333" t="n">
        <v>3201</v>
      </c>
      <c r="G4333" t="s">
        <v>250</v>
      </c>
      <c r="H4333" t="s">
        <v>251</v>
      </c>
      <c r="I4333" t="n">
        <v>5</v>
      </c>
      <c r="J4333" t="n">
        <v>458</v>
      </c>
      <c r="K4333" t="s">
        <v>252</v>
      </c>
      <c r="L4333" t="n">
        <v>395</v>
      </c>
      <c r="M4333" t="n">
        <v>1</v>
      </c>
      <c r="N4333" t="n">
        <v>32.2</v>
      </c>
      <c r="O4333" t="s">
        <v>452</v>
      </c>
      <c r="P4333" t="n">
        <v>121</v>
      </c>
      <c r="Q4333" t="s">
        <v>411</v>
      </c>
      <c r="R4333" t="s">
        <v>255</v>
      </c>
      <c r="S4333" t="s">
        <v>251</v>
      </c>
      <c r="T4333" t="n">
        <v>5</v>
      </c>
    </row>
    <row r="4334" spans="1:20">
      <c r="A4334" s="1" t="n">
        <v>42947</v>
      </c>
      <c r="B4334" t="s">
        <v>454</v>
      </c>
      <c r="C4334" t="n">
        <v>1</v>
      </c>
      <c r="D4334" t="n">
        <v>25</v>
      </c>
      <c r="E4334" t="s">
        <v>143</v>
      </c>
      <c r="F4334" t="n">
        <v>3201</v>
      </c>
      <c r="G4334" t="s">
        <v>250</v>
      </c>
      <c r="H4334" t="s">
        <v>251</v>
      </c>
      <c r="I4334" t="n">
        <v>5</v>
      </c>
      <c r="J4334" t="n">
        <v>458</v>
      </c>
      <c r="K4334" t="s">
        <v>252</v>
      </c>
      <c r="L4334" t="n">
        <v>699</v>
      </c>
      <c r="M4334" t="n">
        <v>0.1</v>
      </c>
      <c r="N4334" t="n">
        <v>33.8</v>
      </c>
      <c r="O4334" t="s">
        <v>452</v>
      </c>
      <c r="P4334" t="n">
        <v>121</v>
      </c>
      <c r="Q4334" t="s">
        <v>411</v>
      </c>
      <c r="R4334" t="s">
        <v>255</v>
      </c>
      <c r="S4334" t="s">
        <v>251</v>
      </c>
      <c r="T4334" t="n">
        <v>5</v>
      </c>
    </row>
    <row r="4335" spans="1:20">
      <c r="A4335" s="1" t="n">
        <v>42916</v>
      </c>
      <c r="B4335" t="s">
        <v>454</v>
      </c>
      <c r="C4335" t="n">
        <v>2</v>
      </c>
      <c r="D4335" t="n">
        <v>25</v>
      </c>
      <c r="E4335" t="s">
        <v>143</v>
      </c>
      <c r="F4335" t="n">
        <v>3201</v>
      </c>
      <c r="G4335" t="s">
        <v>250</v>
      </c>
      <c r="H4335" t="s">
        <v>251</v>
      </c>
      <c r="I4335" t="n">
        <v>5</v>
      </c>
      <c r="J4335" t="n">
        <v>458</v>
      </c>
      <c r="K4335" t="s">
        <v>252</v>
      </c>
      <c r="L4335" t="n">
        <v>360</v>
      </c>
      <c r="M4335" t="n">
        <v>0.5</v>
      </c>
      <c r="N4335" t="n">
        <v>33.5</v>
      </c>
      <c r="O4335" t="s">
        <v>452</v>
      </c>
      <c r="P4335" t="n">
        <v>121</v>
      </c>
      <c r="Q4335" t="s">
        <v>411</v>
      </c>
      <c r="R4335" t="s">
        <v>255</v>
      </c>
      <c r="S4335" t="s">
        <v>251</v>
      </c>
      <c r="T4335" t="n">
        <v>5</v>
      </c>
    </row>
    <row r="4336" spans="1:20">
      <c r="A4336" s="1" t="n">
        <v>42825</v>
      </c>
      <c r="B4336" t="s">
        <v>454</v>
      </c>
      <c r="C4336" t="n">
        <v>4</v>
      </c>
      <c r="D4336" t="n">
        <v>25</v>
      </c>
      <c r="E4336" t="s">
        <v>143</v>
      </c>
      <c r="F4336" t="n">
        <v>3201</v>
      </c>
      <c r="G4336" t="s">
        <v>250</v>
      </c>
      <c r="H4336" t="s">
        <v>251</v>
      </c>
      <c r="I4336" t="n">
        <v>5</v>
      </c>
      <c r="J4336" t="n">
        <v>458</v>
      </c>
      <c r="K4336" t="s">
        <v>252</v>
      </c>
      <c r="L4336" t="n">
        <v>230</v>
      </c>
      <c r="M4336" t="n">
        <v>0.05</v>
      </c>
      <c r="N4336" t="n">
        <v>36.3</v>
      </c>
      <c r="O4336" t="s">
        <v>452</v>
      </c>
      <c r="P4336" t="n">
        <v>121</v>
      </c>
      <c r="Q4336" t="s">
        <v>411</v>
      </c>
      <c r="R4336" t="s">
        <v>255</v>
      </c>
      <c r="S4336" t="s">
        <v>251</v>
      </c>
      <c r="T4336" t="n">
        <v>5</v>
      </c>
    </row>
    <row r="4337" spans="1:20">
      <c r="A4337" s="1" t="n">
        <v>42825</v>
      </c>
      <c r="B4337" t="s">
        <v>454</v>
      </c>
      <c r="C4337" t="n">
        <v>1</v>
      </c>
      <c r="D4337" t="n">
        <v>25</v>
      </c>
      <c r="E4337" t="s">
        <v>143</v>
      </c>
      <c r="F4337" t="n">
        <v>3201</v>
      </c>
      <c r="G4337" t="s">
        <v>250</v>
      </c>
      <c r="H4337" t="s">
        <v>251</v>
      </c>
      <c r="I4337" t="n">
        <v>5</v>
      </c>
      <c r="J4337" t="n">
        <v>458</v>
      </c>
      <c r="K4337" t="s">
        <v>252</v>
      </c>
      <c r="L4337" t="n">
        <v>351</v>
      </c>
      <c r="M4337" t="n">
        <v>0.08</v>
      </c>
      <c r="N4337" t="n">
        <v>33.6</v>
      </c>
      <c r="O4337" t="s">
        <v>452</v>
      </c>
      <c r="P4337" t="n">
        <v>121</v>
      </c>
      <c r="Q4337" t="s">
        <v>411</v>
      </c>
      <c r="R4337" t="s">
        <v>255</v>
      </c>
      <c r="S4337" t="s">
        <v>251</v>
      </c>
      <c r="T4337" t="n">
        <v>5</v>
      </c>
    </row>
    <row r="4338" spans="1:20">
      <c r="A4338" s="1" t="n">
        <v>42794</v>
      </c>
      <c r="B4338" t="s">
        <v>454</v>
      </c>
      <c r="C4338" t="n">
        <v>5</v>
      </c>
      <c r="D4338" t="n">
        <v>25</v>
      </c>
      <c r="E4338" t="s">
        <v>143</v>
      </c>
      <c r="F4338" t="n">
        <v>3201</v>
      </c>
      <c r="G4338" t="s">
        <v>250</v>
      </c>
      <c r="H4338" t="s">
        <v>251</v>
      </c>
      <c r="I4338" t="n">
        <v>5</v>
      </c>
      <c r="J4338" t="n">
        <v>458</v>
      </c>
      <c r="K4338" t="s">
        <v>252</v>
      </c>
      <c r="L4338" t="n">
        <v>295</v>
      </c>
      <c r="M4338" t="n">
        <v>0.05</v>
      </c>
      <c r="N4338" t="n">
        <v>33.6</v>
      </c>
      <c r="O4338" t="s">
        <v>452</v>
      </c>
      <c r="P4338" t="n">
        <v>121</v>
      </c>
      <c r="Q4338" t="s">
        <v>411</v>
      </c>
      <c r="R4338" t="s">
        <v>255</v>
      </c>
      <c r="S4338" t="s">
        <v>251</v>
      </c>
      <c r="T4338" t="n">
        <v>5</v>
      </c>
    </row>
    <row r="4339" spans="1:20">
      <c r="A4339" s="1" t="n">
        <v>42794</v>
      </c>
      <c r="B4339" t="s">
        <v>454</v>
      </c>
      <c r="C4339" t="n">
        <v>4</v>
      </c>
      <c r="D4339" t="n">
        <v>25</v>
      </c>
      <c r="E4339" t="s">
        <v>143</v>
      </c>
      <c r="F4339" t="n">
        <v>3201</v>
      </c>
      <c r="G4339" t="s">
        <v>250</v>
      </c>
      <c r="H4339" t="s">
        <v>251</v>
      </c>
      <c r="I4339" t="n">
        <v>5</v>
      </c>
      <c r="J4339" t="n">
        <v>458</v>
      </c>
      <c r="K4339" t="s">
        <v>252</v>
      </c>
      <c r="L4339" t="n">
        <v>286</v>
      </c>
      <c r="M4339" t="n">
        <v>0.5</v>
      </c>
      <c r="N4339" t="n">
        <v>31.4</v>
      </c>
      <c r="O4339" t="s">
        <v>452</v>
      </c>
      <c r="P4339" t="n">
        <v>121</v>
      </c>
      <c r="Q4339" t="s">
        <v>411</v>
      </c>
      <c r="R4339" t="s">
        <v>255</v>
      </c>
      <c r="S4339" t="s">
        <v>251</v>
      </c>
      <c r="T4339" t="n">
        <v>5</v>
      </c>
    </row>
    <row r="4340" spans="1:20">
      <c r="A4340" s="1" t="n">
        <v>42794</v>
      </c>
      <c r="B4340" t="s">
        <v>454</v>
      </c>
      <c r="C4340" t="n">
        <v>3</v>
      </c>
      <c r="D4340" t="n">
        <v>25</v>
      </c>
      <c r="E4340" t="s">
        <v>143</v>
      </c>
      <c r="F4340" t="n">
        <v>3201</v>
      </c>
      <c r="G4340" t="s">
        <v>250</v>
      </c>
      <c r="H4340" t="s">
        <v>251</v>
      </c>
      <c r="I4340" t="n">
        <v>5</v>
      </c>
      <c r="J4340" t="n">
        <v>458</v>
      </c>
      <c r="K4340" t="s">
        <v>252</v>
      </c>
      <c r="L4340" t="n">
        <v>654</v>
      </c>
      <c r="M4340" t="n">
        <v>0.1</v>
      </c>
      <c r="N4340" t="n">
        <v>33.6</v>
      </c>
      <c r="O4340" t="s">
        <v>452</v>
      </c>
      <c r="P4340" t="n">
        <v>121</v>
      </c>
      <c r="Q4340" t="s">
        <v>411</v>
      </c>
      <c r="R4340" t="s">
        <v>255</v>
      </c>
      <c r="S4340" t="s">
        <v>251</v>
      </c>
      <c r="T4340" t="n">
        <v>5</v>
      </c>
    </row>
    <row r="4341" spans="1:20">
      <c r="A4341" s="1" t="n">
        <v>42886</v>
      </c>
      <c r="B4341" t="s">
        <v>454</v>
      </c>
      <c r="C4341" t="n">
        <v>3</v>
      </c>
      <c r="D4341" t="n">
        <v>25</v>
      </c>
      <c r="E4341" t="s">
        <v>143</v>
      </c>
      <c r="F4341" t="n">
        <v>3201</v>
      </c>
      <c r="G4341" t="s">
        <v>250</v>
      </c>
      <c r="H4341" t="s">
        <v>251</v>
      </c>
      <c r="I4341" t="n">
        <v>5</v>
      </c>
      <c r="J4341" t="n">
        <v>458</v>
      </c>
      <c r="K4341" t="s">
        <v>252</v>
      </c>
      <c r="L4341" t="n">
        <v>485</v>
      </c>
      <c r="M4341" t="n">
        <v>0.04</v>
      </c>
      <c r="N4341" t="n">
        <v>33.1</v>
      </c>
      <c r="O4341" t="s">
        <v>452</v>
      </c>
      <c r="P4341" t="n">
        <v>121</v>
      </c>
      <c r="Q4341" t="s">
        <v>411</v>
      </c>
      <c r="R4341" t="s">
        <v>255</v>
      </c>
      <c r="S4341" t="s">
        <v>251</v>
      </c>
      <c r="T4341" t="n">
        <v>5</v>
      </c>
    </row>
    <row r="4342" spans="1:20">
      <c r="A4342" s="1" t="n">
        <v>42886</v>
      </c>
      <c r="B4342" t="s">
        <v>454</v>
      </c>
      <c r="C4342" t="n">
        <v>2</v>
      </c>
      <c r="D4342" t="n">
        <v>25</v>
      </c>
      <c r="E4342" t="s">
        <v>143</v>
      </c>
      <c r="F4342" t="n">
        <v>3201</v>
      </c>
      <c r="G4342" t="s">
        <v>250</v>
      </c>
      <c r="H4342" t="s">
        <v>251</v>
      </c>
      <c r="I4342" t="n">
        <v>5</v>
      </c>
      <c r="J4342" t="n">
        <v>458</v>
      </c>
      <c r="K4342" t="s">
        <v>252</v>
      </c>
      <c r="L4342" t="n">
        <v>455</v>
      </c>
      <c r="M4342" t="n">
        <v>0.05</v>
      </c>
      <c r="N4342" t="n">
        <v>33.7</v>
      </c>
      <c r="O4342" t="s">
        <v>452</v>
      </c>
      <c r="P4342" t="n">
        <v>121</v>
      </c>
      <c r="Q4342" t="s">
        <v>411</v>
      </c>
      <c r="R4342" t="s">
        <v>255</v>
      </c>
      <c r="S4342" t="s">
        <v>251</v>
      </c>
      <c r="T4342" t="n">
        <v>5</v>
      </c>
    </row>
    <row r="4343" spans="1:20">
      <c r="A4343" s="1" t="n">
        <v>42886</v>
      </c>
      <c r="B4343" t="s">
        <v>454</v>
      </c>
      <c r="C4343" t="n">
        <v>1</v>
      </c>
      <c r="D4343" t="n">
        <v>25</v>
      </c>
      <c r="E4343" t="s">
        <v>143</v>
      </c>
      <c r="F4343" t="n">
        <v>3201</v>
      </c>
      <c r="G4343" t="s">
        <v>250</v>
      </c>
      <c r="H4343" t="s">
        <v>251</v>
      </c>
      <c r="I4343" t="n">
        <v>5</v>
      </c>
      <c r="J4343" t="n">
        <v>458</v>
      </c>
      <c r="K4343" t="s">
        <v>252</v>
      </c>
      <c r="L4343" t="n">
        <v>150</v>
      </c>
      <c r="M4343" t="n">
        <v>0.7</v>
      </c>
      <c r="N4343" t="n">
        <v>30.7</v>
      </c>
      <c r="O4343" t="s">
        <v>452</v>
      </c>
      <c r="P4343" t="n">
        <v>121</v>
      </c>
      <c r="Q4343" t="s">
        <v>411</v>
      </c>
      <c r="R4343" t="s">
        <v>255</v>
      </c>
      <c r="S4343" t="s">
        <v>251</v>
      </c>
      <c r="T4343" t="n">
        <v>5</v>
      </c>
    </row>
    <row r="4344" spans="1:20">
      <c r="A4344" s="1" t="n">
        <v>42978</v>
      </c>
      <c r="B4344" t="s">
        <v>454</v>
      </c>
      <c r="C4344" t="n">
        <v>4</v>
      </c>
      <c r="D4344" t="n">
        <v>25</v>
      </c>
      <c r="E4344" t="s">
        <v>143</v>
      </c>
      <c r="F4344" t="n">
        <v>3201</v>
      </c>
      <c r="G4344" t="s">
        <v>250</v>
      </c>
      <c r="H4344" t="s">
        <v>251</v>
      </c>
      <c r="I4344" t="n">
        <v>5</v>
      </c>
      <c r="J4344" t="n">
        <v>458</v>
      </c>
      <c r="K4344" t="s">
        <v>252</v>
      </c>
      <c r="L4344" t="n">
        <v>121</v>
      </c>
      <c r="M4344" t="n">
        <v>0.15</v>
      </c>
      <c r="N4344" t="n">
        <v>33.6</v>
      </c>
      <c r="O4344" t="s">
        <v>452</v>
      </c>
      <c r="P4344" t="n">
        <v>121</v>
      </c>
      <c r="Q4344" t="s">
        <v>411</v>
      </c>
      <c r="R4344" t="s">
        <v>255</v>
      </c>
      <c r="S4344" t="s">
        <v>251</v>
      </c>
      <c r="T4344" t="n">
        <v>5</v>
      </c>
    </row>
    <row r="4345" spans="1:20">
      <c r="A4345" s="1" t="n">
        <v>42855</v>
      </c>
      <c r="B4345" t="s">
        <v>454</v>
      </c>
      <c r="C4345" t="n">
        <v>2</v>
      </c>
      <c r="D4345" t="n">
        <v>25</v>
      </c>
      <c r="E4345" t="s">
        <v>143</v>
      </c>
      <c r="F4345" t="n">
        <v>3201</v>
      </c>
      <c r="G4345" t="s">
        <v>250</v>
      </c>
      <c r="H4345" t="s">
        <v>251</v>
      </c>
      <c r="I4345" t="n">
        <v>5</v>
      </c>
      <c r="J4345" t="n">
        <v>458</v>
      </c>
      <c r="K4345" t="s">
        <v>252</v>
      </c>
      <c r="L4345" t="n">
        <v>238</v>
      </c>
      <c r="M4345" t="n">
        <v>0.08</v>
      </c>
      <c r="N4345" t="n">
        <v>35.7</v>
      </c>
      <c r="O4345" t="s">
        <v>452</v>
      </c>
      <c r="P4345" t="n">
        <v>121</v>
      </c>
      <c r="Q4345" t="s">
        <v>411</v>
      </c>
      <c r="R4345" t="s">
        <v>255</v>
      </c>
      <c r="S4345" t="s">
        <v>251</v>
      </c>
      <c r="T4345" t="n">
        <v>5</v>
      </c>
    </row>
    <row r="4346" spans="1:20">
      <c r="A4346" s="1" t="n">
        <v>42855</v>
      </c>
      <c r="B4346" t="s">
        <v>454</v>
      </c>
      <c r="C4346" t="n">
        <v>1</v>
      </c>
      <c r="D4346" t="n">
        <v>25</v>
      </c>
      <c r="E4346" t="s">
        <v>143</v>
      </c>
      <c r="F4346" t="n">
        <v>3201</v>
      </c>
      <c r="G4346" t="s">
        <v>250</v>
      </c>
      <c r="H4346" t="s">
        <v>251</v>
      </c>
      <c r="I4346" t="n">
        <v>5</v>
      </c>
      <c r="J4346" t="n">
        <v>458</v>
      </c>
      <c r="K4346" t="s">
        <v>252</v>
      </c>
      <c r="L4346" t="n">
        <v>466</v>
      </c>
      <c r="M4346" t="n">
        <v>0.1</v>
      </c>
      <c r="N4346" t="n">
        <v>34.8</v>
      </c>
      <c r="O4346" t="s">
        <v>452</v>
      </c>
      <c r="P4346" t="n">
        <v>121</v>
      </c>
      <c r="Q4346" t="s">
        <v>411</v>
      </c>
      <c r="R4346" t="s">
        <v>255</v>
      </c>
      <c r="S4346" t="s">
        <v>251</v>
      </c>
      <c r="T4346" t="n">
        <v>5</v>
      </c>
    </row>
    <row r="4347" spans="1:20">
      <c r="A4347" s="1" t="n">
        <v>42766</v>
      </c>
      <c r="B4347" t="s">
        <v>454</v>
      </c>
      <c r="C4347" t="n">
        <v>1</v>
      </c>
      <c r="D4347" t="n">
        <v>25</v>
      </c>
      <c r="E4347" t="s">
        <v>143</v>
      </c>
      <c r="F4347" t="n">
        <v>3201</v>
      </c>
      <c r="G4347" t="s">
        <v>250</v>
      </c>
      <c r="H4347" t="s">
        <v>251</v>
      </c>
      <c r="I4347" t="n">
        <v>5</v>
      </c>
      <c r="J4347" t="n">
        <v>458</v>
      </c>
      <c r="K4347" t="s">
        <v>252</v>
      </c>
      <c r="L4347" t="n">
        <v>420</v>
      </c>
      <c r="M4347" t="n">
        <v>0.07000000000000001</v>
      </c>
      <c r="N4347" t="n">
        <v>33.7</v>
      </c>
      <c r="O4347" t="s">
        <v>452</v>
      </c>
      <c r="P4347" t="n">
        <v>121</v>
      </c>
      <c r="Q4347" t="s">
        <v>411</v>
      </c>
      <c r="R4347" t="s">
        <v>255</v>
      </c>
      <c r="S4347" t="s">
        <v>251</v>
      </c>
      <c r="T4347" t="n">
        <v>5</v>
      </c>
    </row>
    <row r="4348" spans="1:20">
      <c r="A4348" s="1" t="n">
        <v>43008</v>
      </c>
      <c r="B4348" t="s">
        <v>454</v>
      </c>
      <c r="C4348" t="n">
        <v>5</v>
      </c>
      <c r="D4348" t="n">
        <v>25</v>
      </c>
      <c r="E4348" t="s">
        <v>143</v>
      </c>
      <c r="F4348" t="n">
        <v>3201</v>
      </c>
      <c r="G4348" t="s">
        <v>250</v>
      </c>
      <c r="H4348" t="s">
        <v>251</v>
      </c>
      <c r="I4348" t="n">
        <v>5</v>
      </c>
      <c r="J4348" t="n">
        <v>458</v>
      </c>
      <c r="K4348" t="s">
        <v>252</v>
      </c>
      <c r="L4348" t="n">
        <v>212</v>
      </c>
      <c r="M4348" t="n">
        <v>0.22</v>
      </c>
      <c r="N4348" t="n">
        <v>19.9</v>
      </c>
      <c r="O4348" t="s">
        <v>452</v>
      </c>
      <c r="P4348" t="n">
        <v>121</v>
      </c>
      <c r="Q4348" t="s">
        <v>411</v>
      </c>
      <c r="R4348" t="s">
        <v>255</v>
      </c>
      <c r="S4348" t="s">
        <v>251</v>
      </c>
      <c r="T4348" t="n">
        <v>5</v>
      </c>
    </row>
    <row r="4349" spans="1:20">
      <c r="A4349" s="1" t="n">
        <v>43008</v>
      </c>
      <c r="B4349" t="s">
        <v>454</v>
      </c>
      <c r="C4349" t="n">
        <v>2</v>
      </c>
      <c r="D4349" t="n">
        <v>25</v>
      </c>
      <c r="E4349" t="s">
        <v>143</v>
      </c>
      <c r="F4349" t="n">
        <v>3201</v>
      </c>
      <c r="G4349" t="s">
        <v>250</v>
      </c>
      <c r="H4349" t="s">
        <v>251</v>
      </c>
      <c r="I4349" t="n">
        <v>5</v>
      </c>
      <c r="J4349" t="n">
        <v>458</v>
      </c>
      <c r="K4349" t="s">
        <v>252</v>
      </c>
      <c r="L4349" t="n">
        <v>700</v>
      </c>
      <c r="M4349" t="n">
        <v>0.09</v>
      </c>
      <c r="N4349" t="n">
        <v>33.7</v>
      </c>
      <c r="O4349" t="s">
        <v>452</v>
      </c>
      <c r="P4349" t="n">
        <v>121</v>
      </c>
      <c r="Q4349" t="s">
        <v>411</v>
      </c>
      <c r="R4349" t="s">
        <v>255</v>
      </c>
      <c r="S4349" t="s">
        <v>251</v>
      </c>
      <c r="T4349" t="n">
        <v>5</v>
      </c>
    </row>
    <row r="4350" spans="1:20">
      <c r="A4350" s="1" t="n">
        <v>42855</v>
      </c>
      <c r="B4350" t="s">
        <v>454</v>
      </c>
      <c r="C4350" t="n">
        <v>3</v>
      </c>
      <c r="D4350" t="n">
        <v>25</v>
      </c>
      <c r="E4350" t="s">
        <v>143</v>
      </c>
      <c r="F4350" t="n">
        <v>3201</v>
      </c>
      <c r="G4350" t="s">
        <v>250</v>
      </c>
      <c r="H4350" t="s">
        <v>251</v>
      </c>
      <c r="I4350" t="n">
        <v>5</v>
      </c>
      <c r="J4350" t="n">
        <v>458</v>
      </c>
      <c r="K4350" t="s">
        <v>252</v>
      </c>
      <c r="L4350" t="n">
        <v>625</v>
      </c>
      <c r="M4350" t="n">
        <v>0.1</v>
      </c>
      <c r="N4350" t="n">
        <v>33.1</v>
      </c>
      <c r="O4350" t="s">
        <v>452</v>
      </c>
      <c r="P4350" t="n">
        <v>121</v>
      </c>
      <c r="Q4350" t="s">
        <v>411</v>
      </c>
      <c r="R4350" t="s">
        <v>255</v>
      </c>
      <c r="S4350" t="s">
        <v>251</v>
      </c>
      <c r="T4350" t="n">
        <v>5</v>
      </c>
    </row>
    <row r="4351" spans="1:20">
      <c r="A4351" s="1" t="n">
        <v>42978</v>
      </c>
      <c r="B4351" t="s">
        <v>454</v>
      </c>
      <c r="C4351" t="n">
        <v>1</v>
      </c>
      <c r="D4351" t="n">
        <v>25</v>
      </c>
      <c r="E4351" t="s">
        <v>143</v>
      </c>
      <c r="F4351" t="n">
        <v>3201</v>
      </c>
      <c r="G4351" t="s">
        <v>250</v>
      </c>
      <c r="H4351" t="s">
        <v>251</v>
      </c>
      <c r="I4351" t="n">
        <v>5</v>
      </c>
      <c r="J4351" t="n">
        <v>458</v>
      </c>
      <c r="K4351" t="s">
        <v>252</v>
      </c>
      <c r="L4351" t="n">
        <v>671</v>
      </c>
      <c r="M4351" t="n">
        <v>0.12</v>
      </c>
      <c r="N4351" t="n">
        <v>33.5</v>
      </c>
      <c r="O4351" t="s">
        <v>452</v>
      </c>
      <c r="P4351" t="n">
        <v>121</v>
      </c>
      <c r="Q4351" t="s">
        <v>411</v>
      </c>
      <c r="R4351" t="s">
        <v>255</v>
      </c>
      <c r="S4351" t="s">
        <v>251</v>
      </c>
      <c r="T4351" t="n">
        <v>5</v>
      </c>
    </row>
    <row r="4352" spans="1:20">
      <c r="A4352" s="1" t="n">
        <v>43100</v>
      </c>
      <c r="B4352" t="s">
        <v>454</v>
      </c>
      <c r="C4352" t="n">
        <v>5</v>
      </c>
      <c r="D4352" t="n">
        <v>25</v>
      </c>
      <c r="E4352" t="s">
        <v>143</v>
      </c>
      <c r="F4352" t="n">
        <v>3201</v>
      </c>
      <c r="G4352" t="s">
        <v>250</v>
      </c>
      <c r="H4352" t="s">
        <v>251</v>
      </c>
      <c r="I4352" t="n">
        <v>5</v>
      </c>
      <c r="J4352" t="n">
        <v>875</v>
      </c>
      <c r="K4352" t="s">
        <v>327</v>
      </c>
      <c r="L4352" t="n">
        <v>269</v>
      </c>
      <c r="M4352" t="n">
        <v>0.1</v>
      </c>
      <c r="N4352" t="n">
        <v>32.4</v>
      </c>
      <c r="O4352" t="s">
        <v>452</v>
      </c>
      <c r="P4352" t="n">
        <v>121</v>
      </c>
      <c r="Q4352" t="s">
        <v>411</v>
      </c>
      <c r="R4352" t="s">
        <v>255</v>
      </c>
      <c r="S4352" t="s">
        <v>251</v>
      </c>
      <c r="T4352" t="n">
        <v>5</v>
      </c>
    </row>
    <row r="4353" spans="1:20">
      <c r="A4353" s="1" t="n">
        <v>42978</v>
      </c>
      <c r="B4353" t="s">
        <v>454</v>
      </c>
      <c r="C4353" t="n">
        <v>3</v>
      </c>
      <c r="D4353" t="n">
        <v>25</v>
      </c>
      <c r="E4353" t="s">
        <v>143</v>
      </c>
      <c r="F4353" t="n">
        <v>3201</v>
      </c>
      <c r="G4353" t="s">
        <v>250</v>
      </c>
      <c r="H4353" t="s">
        <v>251</v>
      </c>
      <c r="I4353" t="n">
        <v>5</v>
      </c>
      <c r="J4353" t="n">
        <v>875</v>
      </c>
      <c r="K4353" t="s">
        <v>327</v>
      </c>
      <c r="L4353" t="n">
        <v>281</v>
      </c>
      <c r="M4353" t="n">
        <v>0.5</v>
      </c>
      <c r="N4353" t="n">
        <v>34.5</v>
      </c>
      <c r="O4353" t="s">
        <v>452</v>
      </c>
      <c r="P4353" t="n">
        <v>121</v>
      </c>
      <c r="Q4353" t="s">
        <v>411</v>
      </c>
      <c r="R4353" t="s">
        <v>255</v>
      </c>
      <c r="S4353" t="s">
        <v>251</v>
      </c>
      <c r="T4353" t="n">
        <v>5</v>
      </c>
    </row>
    <row r="4354" spans="1:20">
      <c r="A4354" s="1" t="n">
        <v>43039</v>
      </c>
      <c r="B4354" t="s">
        <v>454</v>
      </c>
      <c r="C4354" t="n">
        <v>1</v>
      </c>
      <c r="D4354" t="n">
        <v>850</v>
      </c>
      <c r="E4354" t="s">
        <v>455</v>
      </c>
      <c r="F4354" t="n">
        <v>3201</v>
      </c>
      <c r="G4354" t="s">
        <v>250</v>
      </c>
      <c r="H4354" t="s">
        <v>251</v>
      </c>
      <c r="I4354" t="n">
        <v>5</v>
      </c>
      <c r="J4354" t="n">
        <v>710</v>
      </c>
      <c r="K4354" t="s">
        <v>456</v>
      </c>
      <c r="L4354" t="n">
        <v>220</v>
      </c>
      <c r="M4354" t="n">
        <v>0</v>
      </c>
      <c r="N4354" t="n">
        <v>0</v>
      </c>
      <c r="O4354" t="s">
        <v>452</v>
      </c>
      <c r="P4354" t="n">
        <v>121</v>
      </c>
      <c r="Q4354" t="s">
        <v>411</v>
      </c>
      <c r="R4354" t="s">
        <v>255</v>
      </c>
      <c r="S4354" t="s">
        <v>251</v>
      </c>
      <c r="T4354" t="n">
        <v>5</v>
      </c>
    </row>
    <row r="4355" spans="1:20">
      <c r="A4355" s="1" t="n">
        <v>42825</v>
      </c>
      <c r="B4355" t="s">
        <v>454</v>
      </c>
      <c r="C4355" t="n">
        <v>2</v>
      </c>
      <c r="D4355" t="n">
        <v>25</v>
      </c>
      <c r="E4355" t="s">
        <v>143</v>
      </c>
      <c r="F4355" t="n">
        <v>3201</v>
      </c>
      <c r="G4355" t="s">
        <v>250</v>
      </c>
      <c r="H4355" t="s">
        <v>251</v>
      </c>
      <c r="I4355" t="n">
        <v>5</v>
      </c>
      <c r="J4355" t="n">
        <v>945</v>
      </c>
      <c r="K4355" t="s">
        <v>304</v>
      </c>
      <c r="L4355" t="n">
        <v>249</v>
      </c>
      <c r="M4355" t="n">
        <v>0.05</v>
      </c>
      <c r="N4355" t="n">
        <v>35</v>
      </c>
      <c r="O4355" t="s">
        <v>452</v>
      </c>
      <c r="P4355" t="n">
        <v>121</v>
      </c>
      <c r="Q4355" t="s">
        <v>411</v>
      </c>
      <c r="R4355" t="s">
        <v>255</v>
      </c>
      <c r="S4355" t="s">
        <v>251</v>
      </c>
      <c r="T4355" t="n">
        <v>5</v>
      </c>
    </row>
    <row r="4356" spans="1:20">
      <c r="A4356" s="1" t="n">
        <v>42766</v>
      </c>
      <c r="B4356" t="s">
        <v>454</v>
      </c>
      <c r="C4356" t="n">
        <v>2</v>
      </c>
      <c r="D4356" t="n">
        <v>25</v>
      </c>
      <c r="E4356" t="s">
        <v>143</v>
      </c>
      <c r="F4356" t="n">
        <v>3201</v>
      </c>
      <c r="G4356" t="s">
        <v>250</v>
      </c>
      <c r="H4356" t="s">
        <v>251</v>
      </c>
      <c r="I4356" t="n">
        <v>5</v>
      </c>
      <c r="J4356" t="n">
        <v>945</v>
      </c>
      <c r="K4356" t="s">
        <v>304</v>
      </c>
      <c r="L4356" t="n">
        <v>239</v>
      </c>
      <c r="M4356" t="n">
        <v>0.05</v>
      </c>
      <c r="N4356" t="n">
        <v>36</v>
      </c>
      <c r="O4356" t="s">
        <v>452</v>
      </c>
      <c r="P4356" t="n">
        <v>121</v>
      </c>
      <c r="Q4356" t="s">
        <v>411</v>
      </c>
      <c r="R4356" t="s">
        <v>255</v>
      </c>
      <c r="S4356" t="s">
        <v>251</v>
      </c>
      <c r="T4356" t="n">
        <v>5</v>
      </c>
    </row>
    <row r="4357" spans="1:20">
      <c r="A4357" s="1" t="n">
        <v>43008</v>
      </c>
      <c r="B4357" t="s">
        <v>454</v>
      </c>
      <c r="C4357" t="n">
        <v>4</v>
      </c>
      <c r="D4357" t="n">
        <v>25</v>
      </c>
      <c r="E4357" t="s">
        <v>143</v>
      </c>
      <c r="F4357" t="n">
        <v>3201</v>
      </c>
      <c r="G4357" t="s">
        <v>250</v>
      </c>
      <c r="H4357" t="s">
        <v>251</v>
      </c>
      <c r="I4357" t="n">
        <v>5</v>
      </c>
      <c r="J4357" t="n">
        <v>945</v>
      </c>
      <c r="K4357" t="s">
        <v>304</v>
      </c>
      <c r="L4357" t="n">
        <v>453</v>
      </c>
      <c r="M4357" t="n">
        <v>0.07000000000000001</v>
      </c>
      <c r="N4357" t="n">
        <v>34.8</v>
      </c>
      <c r="O4357" t="s">
        <v>452</v>
      </c>
      <c r="P4357" t="n">
        <v>121</v>
      </c>
      <c r="Q4357" t="s">
        <v>411</v>
      </c>
      <c r="R4357" t="s">
        <v>255</v>
      </c>
      <c r="S4357" t="s">
        <v>251</v>
      </c>
      <c r="T4357" t="n">
        <v>5</v>
      </c>
    </row>
    <row r="4358" spans="1:20">
      <c r="A4358" s="1" t="n">
        <v>42916</v>
      </c>
      <c r="B4358" t="s">
        <v>454</v>
      </c>
      <c r="C4358" t="n">
        <v>1</v>
      </c>
      <c r="D4358" t="n">
        <v>25</v>
      </c>
      <c r="E4358" t="s">
        <v>143</v>
      </c>
      <c r="F4358" t="n">
        <v>3201</v>
      </c>
      <c r="G4358" t="s">
        <v>250</v>
      </c>
      <c r="H4358" t="s">
        <v>251</v>
      </c>
      <c r="I4358" t="n">
        <v>5</v>
      </c>
      <c r="J4358" t="n">
        <v>945</v>
      </c>
      <c r="K4358" t="s">
        <v>304</v>
      </c>
      <c r="L4358" t="n">
        <v>310</v>
      </c>
      <c r="M4358" t="n">
        <v>0.04</v>
      </c>
      <c r="N4358" t="n">
        <v>35.7</v>
      </c>
      <c r="O4358" t="s">
        <v>452</v>
      </c>
      <c r="P4358" t="n">
        <v>121</v>
      </c>
      <c r="Q4358" t="s">
        <v>411</v>
      </c>
      <c r="R4358" t="s">
        <v>255</v>
      </c>
      <c r="S4358" t="s">
        <v>251</v>
      </c>
      <c r="T4358" t="n">
        <v>5</v>
      </c>
    </row>
    <row r="4359" spans="1:20">
      <c r="A4359" s="1" t="n">
        <v>43100</v>
      </c>
      <c r="B4359" t="s">
        <v>454</v>
      </c>
      <c r="C4359" t="n">
        <v>8</v>
      </c>
      <c r="D4359" t="n">
        <v>25</v>
      </c>
      <c r="E4359" t="s">
        <v>143</v>
      </c>
      <c r="F4359" t="n">
        <v>3201</v>
      </c>
      <c r="G4359" t="s">
        <v>250</v>
      </c>
      <c r="H4359" t="s">
        <v>251</v>
      </c>
      <c r="I4359" t="n">
        <v>5</v>
      </c>
      <c r="J4359" t="n">
        <v>945</v>
      </c>
      <c r="K4359" t="s">
        <v>304</v>
      </c>
      <c r="L4359" t="n">
        <v>208</v>
      </c>
      <c r="M4359" t="n">
        <v>0.05</v>
      </c>
      <c r="N4359" t="n">
        <v>40.5</v>
      </c>
      <c r="O4359" t="s">
        <v>452</v>
      </c>
      <c r="P4359" t="n">
        <v>121</v>
      </c>
      <c r="Q4359" t="s">
        <v>411</v>
      </c>
      <c r="R4359" t="s">
        <v>255</v>
      </c>
      <c r="S4359" t="s">
        <v>251</v>
      </c>
      <c r="T4359" t="n">
        <v>5</v>
      </c>
    </row>
    <row r="4360" spans="1:20">
      <c r="A4360" s="1" t="n">
        <v>43100</v>
      </c>
      <c r="B4360" t="s">
        <v>454</v>
      </c>
      <c r="C4360" t="n">
        <v>4</v>
      </c>
      <c r="D4360" t="n">
        <v>25</v>
      </c>
      <c r="E4360" t="s">
        <v>143</v>
      </c>
      <c r="F4360" t="n">
        <v>3201</v>
      </c>
      <c r="G4360" t="s">
        <v>250</v>
      </c>
      <c r="H4360" t="s">
        <v>251</v>
      </c>
      <c r="I4360" t="n">
        <v>5</v>
      </c>
      <c r="J4360" t="n">
        <v>580</v>
      </c>
      <c r="K4360" t="s">
        <v>270</v>
      </c>
      <c r="L4360" t="n">
        <v>206</v>
      </c>
      <c r="M4360" t="n">
        <v>0.4</v>
      </c>
      <c r="N4360" t="n">
        <v>30.1</v>
      </c>
      <c r="O4360" t="s">
        <v>452</v>
      </c>
      <c r="P4360" t="n">
        <v>121</v>
      </c>
      <c r="Q4360" t="s">
        <v>411</v>
      </c>
      <c r="R4360" t="s">
        <v>255</v>
      </c>
      <c r="S4360" t="s">
        <v>251</v>
      </c>
      <c r="T4360" t="n">
        <v>5</v>
      </c>
    </row>
    <row r="4361" spans="1:20">
      <c r="A4361" s="1" t="n">
        <v>43100</v>
      </c>
      <c r="B4361" t="s">
        <v>454</v>
      </c>
      <c r="C4361" t="n">
        <v>3</v>
      </c>
      <c r="D4361" t="n">
        <v>25</v>
      </c>
      <c r="E4361" t="s">
        <v>143</v>
      </c>
      <c r="F4361" t="n">
        <v>3201</v>
      </c>
      <c r="G4361" t="s">
        <v>250</v>
      </c>
      <c r="H4361" t="s">
        <v>251</v>
      </c>
      <c r="I4361" t="n">
        <v>5</v>
      </c>
      <c r="J4361" t="n">
        <v>580</v>
      </c>
      <c r="K4361" t="s">
        <v>270</v>
      </c>
      <c r="L4361" t="n">
        <v>250</v>
      </c>
      <c r="M4361" t="n">
        <v>0.8</v>
      </c>
      <c r="N4361" t="n">
        <v>33.2</v>
      </c>
      <c r="O4361" t="s">
        <v>452</v>
      </c>
      <c r="P4361" t="n">
        <v>121</v>
      </c>
      <c r="Q4361" t="s">
        <v>411</v>
      </c>
      <c r="R4361" t="s">
        <v>255</v>
      </c>
      <c r="S4361" t="s">
        <v>251</v>
      </c>
      <c r="T4361" t="n">
        <v>5</v>
      </c>
    </row>
    <row r="4362" spans="1:20">
      <c r="A4362" s="1" t="n">
        <v>42947</v>
      </c>
      <c r="B4362" t="s">
        <v>454</v>
      </c>
      <c r="C4362" t="n">
        <v>4</v>
      </c>
      <c r="D4362" t="n">
        <v>850</v>
      </c>
      <c r="E4362" t="s">
        <v>455</v>
      </c>
      <c r="F4362" t="n">
        <v>3201</v>
      </c>
      <c r="G4362" t="s">
        <v>250</v>
      </c>
      <c r="H4362" t="s">
        <v>251</v>
      </c>
      <c r="I4362" t="n">
        <v>5</v>
      </c>
      <c r="J4362" t="n">
        <v>710</v>
      </c>
      <c r="K4362" t="s">
        <v>456</v>
      </c>
      <c r="L4362" t="n">
        <v>220</v>
      </c>
      <c r="M4362" t="n">
        <v>0</v>
      </c>
      <c r="N4362" t="n">
        <v>0</v>
      </c>
      <c r="O4362" t="s">
        <v>452</v>
      </c>
      <c r="P4362" t="n">
        <v>121</v>
      </c>
      <c r="Q4362" t="s">
        <v>411</v>
      </c>
      <c r="R4362" t="s">
        <v>255</v>
      </c>
      <c r="S4362" t="s">
        <v>251</v>
      </c>
      <c r="T4362" t="n">
        <v>5</v>
      </c>
    </row>
    <row r="4363" spans="1:20">
      <c r="A4363" s="1" t="n">
        <v>42794</v>
      </c>
      <c r="B4363" t="s">
        <v>454</v>
      </c>
      <c r="C4363" t="n">
        <v>1</v>
      </c>
      <c r="D4363" t="n">
        <v>25</v>
      </c>
      <c r="E4363" t="s">
        <v>143</v>
      </c>
      <c r="F4363" t="n">
        <v>3201</v>
      </c>
      <c r="G4363" t="s">
        <v>250</v>
      </c>
      <c r="H4363" t="s">
        <v>251</v>
      </c>
      <c r="I4363" t="n">
        <v>5</v>
      </c>
      <c r="J4363" t="n">
        <v>945</v>
      </c>
      <c r="K4363" t="s">
        <v>304</v>
      </c>
      <c r="L4363" t="n">
        <v>292</v>
      </c>
      <c r="M4363" t="n">
        <v>0.05</v>
      </c>
      <c r="N4363" t="n">
        <v>35.9</v>
      </c>
      <c r="O4363" t="s">
        <v>452</v>
      </c>
      <c r="P4363" t="n">
        <v>121</v>
      </c>
      <c r="Q4363" t="s">
        <v>411</v>
      </c>
      <c r="R4363" t="s">
        <v>255</v>
      </c>
      <c r="S4363" t="s">
        <v>251</v>
      </c>
      <c r="T4363" t="n">
        <v>5</v>
      </c>
    </row>
    <row r="4364" spans="1:20">
      <c r="A4364" s="1" t="n">
        <v>42978</v>
      </c>
      <c r="B4364" t="s">
        <v>454</v>
      </c>
      <c r="C4364" t="n">
        <v>5</v>
      </c>
      <c r="D4364" t="n">
        <v>25</v>
      </c>
      <c r="E4364" t="s">
        <v>143</v>
      </c>
      <c r="F4364" t="n">
        <v>3201</v>
      </c>
      <c r="G4364" t="s">
        <v>250</v>
      </c>
      <c r="H4364" t="s">
        <v>251</v>
      </c>
      <c r="I4364" t="n">
        <v>5</v>
      </c>
      <c r="J4364" t="n">
        <v>945</v>
      </c>
      <c r="K4364" t="s">
        <v>304</v>
      </c>
      <c r="L4364" t="n">
        <v>556</v>
      </c>
      <c r="M4364" t="n">
        <v>0.3</v>
      </c>
      <c r="N4364" t="n">
        <v>34.9</v>
      </c>
      <c r="O4364" t="s">
        <v>452</v>
      </c>
      <c r="P4364" t="n">
        <v>121</v>
      </c>
      <c r="Q4364" t="s">
        <v>411</v>
      </c>
      <c r="R4364" t="s">
        <v>255</v>
      </c>
      <c r="S4364" t="s">
        <v>251</v>
      </c>
      <c r="T4364" t="n">
        <v>5</v>
      </c>
    </row>
    <row r="4365" spans="1:20">
      <c r="A4365" s="1" t="n">
        <v>42766</v>
      </c>
      <c r="B4365" t="s">
        <v>444</v>
      </c>
      <c r="C4365" t="n">
        <v>1</v>
      </c>
      <c r="D4365" t="n">
        <v>216</v>
      </c>
      <c r="E4365" t="s">
        <v>416</v>
      </c>
      <c r="F4365" t="n">
        <v>3201</v>
      </c>
      <c r="G4365" t="s">
        <v>250</v>
      </c>
      <c r="H4365" t="s">
        <v>251</v>
      </c>
      <c r="I4365" t="n">
        <v>5</v>
      </c>
      <c r="J4365" t="n">
        <v>280</v>
      </c>
      <c r="K4365" t="s">
        <v>453</v>
      </c>
      <c r="L4365" t="n">
        <v>311</v>
      </c>
      <c r="M4365" t="n">
        <v>0</v>
      </c>
      <c r="N4365" t="n">
        <v>0</v>
      </c>
    </row>
    <row r="4366" spans="1:20">
      <c r="A4366" s="1" t="n">
        <v>43100</v>
      </c>
      <c r="B4366" t="s">
        <v>444</v>
      </c>
      <c r="C4366" t="n">
        <v>3</v>
      </c>
      <c r="D4366" t="n">
        <v>216</v>
      </c>
      <c r="E4366" t="s">
        <v>416</v>
      </c>
      <c r="F4366" t="n">
        <v>3201</v>
      </c>
      <c r="G4366" t="s">
        <v>250</v>
      </c>
      <c r="H4366" t="s">
        <v>251</v>
      </c>
      <c r="I4366" t="n">
        <v>5</v>
      </c>
      <c r="J4366" t="n">
        <v>280</v>
      </c>
      <c r="K4366" t="s">
        <v>453</v>
      </c>
      <c r="L4366" t="n">
        <v>245</v>
      </c>
      <c r="M4366" t="n">
        <v>0</v>
      </c>
      <c r="N4366" t="n">
        <v>0</v>
      </c>
    </row>
    <row r="4367" spans="1:20">
      <c r="A4367" s="1" t="n">
        <v>42978</v>
      </c>
      <c r="B4367" t="s">
        <v>444</v>
      </c>
      <c r="C4367" t="n">
        <v>5</v>
      </c>
      <c r="D4367" t="n">
        <v>216</v>
      </c>
      <c r="E4367" t="s">
        <v>416</v>
      </c>
      <c r="F4367" t="n">
        <v>3201</v>
      </c>
      <c r="G4367" t="s">
        <v>250</v>
      </c>
      <c r="H4367" t="s">
        <v>251</v>
      </c>
      <c r="I4367" t="n">
        <v>5</v>
      </c>
      <c r="J4367" t="n">
        <v>280</v>
      </c>
      <c r="K4367" t="s">
        <v>453</v>
      </c>
      <c r="L4367" t="n">
        <v>223</v>
      </c>
      <c r="M4367" t="n">
        <v>0</v>
      </c>
      <c r="N4367" t="n">
        <v>0</v>
      </c>
    </row>
    <row r="4368" spans="1:20">
      <c r="A4368" s="1" t="n">
        <v>42855</v>
      </c>
      <c r="B4368" t="s">
        <v>444</v>
      </c>
      <c r="C4368" t="n">
        <v>2</v>
      </c>
      <c r="D4368" t="n">
        <v>216</v>
      </c>
      <c r="E4368" t="s">
        <v>416</v>
      </c>
      <c r="F4368" t="n">
        <v>3201</v>
      </c>
      <c r="G4368" t="s">
        <v>250</v>
      </c>
      <c r="H4368" t="s">
        <v>251</v>
      </c>
      <c r="I4368" t="n">
        <v>5</v>
      </c>
      <c r="J4368" t="n">
        <v>515</v>
      </c>
      <c r="K4368" t="s">
        <v>361</v>
      </c>
      <c r="L4368" t="n">
        <v>314</v>
      </c>
      <c r="M4368" t="n">
        <v>0</v>
      </c>
      <c r="N4368" t="n">
        <v>0</v>
      </c>
    </row>
    <row r="4369" spans="1:20">
      <c r="A4369" s="1" t="n">
        <v>42978</v>
      </c>
      <c r="B4369" t="s">
        <v>444</v>
      </c>
      <c r="C4369" t="n">
        <v>4</v>
      </c>
      <c r="D4369" t="n">
        <v>25</v>
      </c>
      <c r="E4369" t="s">
        <v>143</v>
      </c>
      <c r="F4369" t="n">
        <v>3201</v>
      </c>
      <c r="G4369" t="s">
        <v>250</v>
      </c>
      <c r="H4369" t="s">
        <v>251</v>
      </c>
      <c r="I4369" t="n">
        <v>5</v>
      </c>
      <c r="J4369" t="n">
        <v>910</v>
      </c>
      <c r="K4369" t="s">
        <v>340</v>
      </c>
      <c r="L4369" t="n">
        <v>995</v>
      </c>
      <c r="M4369" t="n">
        <v>0.76</v>
      </c>
      <c r="N4369" t="n">
        <v>40.1</v>
      </c>
      <c r="O4369" t="s">
        <v>444</v>
      </c>
      <c r="P4369" t="n">
        <v>363</v>
      </c>
      <c r="Q4369" t="s">
        <v>411</v>
      </c>
      <c r="R4369" t="s">
        <v>255</v>
      </c>
      <c r="S4369" t="s">
        <v>251</v>
      </c>
      <c r="T4369" t="n">
        <v>5</v>
      </c>
    </row>
    <row r="4370" spans="1:20">
      <c r="A4370" s="1" t="n">
        <v>43039</v>
      </c>
      <c r="B4370" t="s">
        <v>444</v>
      </c>
      <c r="C4370" t="n">
        <v>2</v>
      </c>
      <c r="D4370" t="n">
        <v>25</v>
      </c>
      <c r="E4370" t="s">
        <v>143</v>
      </c>
      <c r="F4370" t="n">
        <v>3201</v>
      </c>
      <c r="G4370" t="s">
        <v>250</v>
      </c>
      <c r="H4370" t="s">
        <v>251</v>
      </c>
      <c r="I4370" t="n">
        <v>5</v>
      </c>
      <c r="J4370" t="n">
        <v>910</v>
      </c>
      <c r="K4370" t="s">
        <v>340</v>
      </c>
      <c r="L4370" t="n">
        <v>1025</v>
      </c>
      <c r="M4370" t="n">
        <v>0.75</v>
      </c>
      <c r="N4370" t="n">
        <v>40.2</v>
      </c>
      <c r="O4370" t="s">
        <v>444</v>
      </c>
      <c r="P4370" t="n">
        <v>363</v>
      </c>
      <c r="Q4370" t="s">
        <v>411</v>
      </c>
      <c r="R4370" t="s">
        <v>255</v>
      </c>
      <c r="S4370" t="s">
        <v>251</v>
      </c>
      <c r="T4370" t="n">
        <v>5</v>
      </c>
    </row>
    <row r="4371" spans="1:20">
      <c r="A4371" s="1" t="n">
        <v>42886</v>
      </c>
      <c r="B4371" t="s">
        <v>444</v>
      </c>
      <c r="C4371" t="n">
        <v>3</v>
      </c>
      <c r="D4371" t="n">
        <v>25</v>
      </c>
      <c r="E4371" t="s">
        <v>143</v>
      </c>
      <c r="F4371" t="n">
        <v>3201</v>
      </c>
      <c r="G4371" t="s">
        <v>250</v>
      </c>
      <c r="H4371" t="s">
        <v>251</v>
      </c>
      <c r="I4371" t="n">
        <v>5</v>
      </c>
      <c r="J4371" t="n">
        <v>910</v>
      </c>
      <c r="K4371" t="s">
        <v>340</v>
      </c>
      <c r="L4371" t="n">
        <v>1029</v>
      </c>
      <c r="M4371" t="n">
        <v>1</v>
      </c>
      <c r="N4371" t="n">
        <v>40.4</v>
      </c>
      <c r="O4371" t="s">
        <v>444</v>
      </c>
      <c r="P4371" t="n">
        <v>363</v>
      </c>
      <c r="Q4371" t="s">
        <v>411</v>
      </c>
      <c r="R4371" t="s">
        <v>255</v>
      </c>
      <c r="S4371" t="s">
        <v>251</v>
      </c>
      <c r="T4371" t="n">
        <v>5</v>
      </c>
    </row>
    <row r="4372" spans="1:20">
      <c r="A4372" s="1" t="n">
        <v>42947</v>
      </c>
      <c r="B4372" t="s">
        <v>444</v>
      </c>
      <c r="C4372" t="n">
        <v>2</v>
      </c>
      <c r="D4372" t="n">
        <v>25</v>
      </c>
      <c r="E4372" t="s">
        <v>143</v>
      </c>
      <c r="F4372" t="n">
        <v>3201</v>
      </c>
      <c r="G4372" t="s">
        <v>250</v>
      </c>
      <c r="H4372" t="s">
        <v>251</v>
      </c>
      <c r="I4372" t="n">
        <v>5</v>
      </c>
      <c r="J4372" t="n">
        <v>910</v>
      </c>
      <c r="K4372" t="s">
        <v>340</v>
      </c>
      <c r="L4372" t="n">
        <v>900</v>
      </c>
      <c r="M4372" t="n">
        <v>1</v>
      </c>
      <c r="N4372" t="n">
        <v>40.1</v>
      </c>
      <c r="O4372" t="s">
        <v>444</v>
      </c>
      <c r="P4372" t="n">
        <v>363</v>
      </c>
      <c r="Q4372" t="s">
        <v>411</v>
      </c>
      <c r="R4372" t="s">
        <v>255</v>
      </c>
      <c r="S4372" t="s">
        <v>251</v>
      </c>
      <c r="T4372" t="n">
        <v>5</v>
      </c>
    </row>
    <row r="4373" spans="1:20">
      <c r="A4373" s="1" t="n">
        <v>42825</v>
      </c>
      <c r="B4373" t="s">
        <v>444</v>
      </c>
      <c r="C4373" t="n">
        <v>3</v>
      </c>
      <c r="D4373" t="n">
        <v>25</v>
      </c>
      <c r="E4373" t="s">
        <v>143</v>
      </c>
      <c r="F4373" t="n">
        <v>3201</v>
      </c>
      <c r="G4373" t="s">
        <v>250</v>
      </c>
      <c r="H4373" t="s">
        <v>251</v>
      </c>
      <c r="I4373" t="n">
        <v>5</v>
      </c>
      <c r="J4373" t="n">
        <v>910</v>
      </c>
      <c r="K4373" t="s">
        <v>340</v>
      </c>
      <c r="L4373" t="n">
        <v>526</v>
      </c>
      <c r="M4373" t="n">
        <v>0.77</v>
      </c>
      <c r="N4373" t="n">
        <v>39.8</v>
      </c>
      <c r="O4373" t="s">
        <v>444</v>
      </c>
      <c r="P4373" t="n">
        <v>363</v>
      </c>
      <c r="Q4373" t="s">
        <v>411</v>
      </c>
      <c r="R4373" t="s">
        <v>255</v>
      </c>
      <c r="S4373" t="s">
        <v>251</v>
      </c>
      <c r="T4373" t="n">
        <v>5</v>
      </c>
    </row>
    <row r="4374" spans="1:20">
      <c r="A4374" s="1" t="n">
        <v>43008</v>
      </c>
      <c r="B4374" t="s">
        <v>444</v>
      </c>
      <c r="C4374" t="n">
        <v>2</v>
      </c>
      <c r="D4374" t="n">
        <v>25</v>
      </c>
      <c r="E4374" t="s">
        <v>143</v>
      </c>
      <c r="F4374" t="n">
        <v>3201</v>
      </c>
      <c r="G4374" t="s">
        <v>250</v>
      </c>
      <c r="H4374" t="s">
        <v>251</v>
      </c>
      <c r="I4374" t="n">
        <v>5</v>
      </c>
      <c r="J4374" t="n">
        <v>910</v>
      </c>
      <c r="K4374" t="s">
        <v>340</v>
      </c>
      <c r="L4374" t="n">
        <v>998</v>
      </c>
      <c r="M4374" t="n">
        <v>0.72</v>
      </c>
      <c r="N4374" t="n">
        <v>40.1</v>
      </c>
      <c r="O4374" t="s">
        <v>444</v>
      </c>
      <c r="P4374" t="n">
        <v>363</v>
      </c>
      <c r="Q4374" t="s">
        <v>411</v>
      </c>
      <c r="R4374" t="s">
        <v>255</v>
      </c>
      <c r="S4374" t="s">
        <v>251</v>
      </c>
      <c r="T4374" t="n">
        <v>5</v>
      </c>
    </row>
    <row r="4375" spans="1:20">
      <c r="A4375" s="1" t="n">
        <v>42978</v>
      </c>
      <c r="B4375" t="s">
        <v>444</v>
      </c>
      <c r="C4375" t="n">
        <v>2</v>
      </c>
      <c r="D4375" t="n">
        <v>25</v>
      </c>
      <c r="E4375" t="s">
        <v>143</v>
      </c>
      <c r="F4375" t="n">
        <v>3201</v>
      </c>
      <c r="G4375" t="s">
        <v>250</v>
      </c>
      <c r="H4375" t="s">
        <v>251</v>
      </c>
      <c r="I4375" t="n">
        <v>5</v>
      </c>
      <c r="J4375" t="n">
        <v>875</v>
      </c>
      <c r="K4375" t="s">
        <v>327</v>
      </c>
      <c r="L4375" t="n">
        <v>288</v>
      </c>
      <c r="M4375" t="n">
        <v>1.83</v>
      </c>
      <c r="N4375" t="n">
        <v>26.8</v>
      </c>
      <c r="O4375" t="s">
        <v>444</v>
      </c>
      <c r="P4375" t="n">
        <v>363</v>
      </c>
      <c r="Q4375" t="s">
        <v>411</v>
      </c>
      <c r="R4375" t="s">
        <v>255</v>
      </c>
      <c r="S4375" t="s">
        <v>251</v>
      </c>
      <c r="T4375" t="n">
        <v>5</v>
      </c>
    </row>
    <row r="4376" spans="1:20">
      <c r="A4376" s="1" t="n">
        <v>42794</v>
      </c>
      <c r="B4376" t="s">
        <v>444</v>
      </c>
      <c r="C4376" t="n">
        <v>3</v>
      </c>
      <c r="D4376" t="n">
        <v>25</v>
      </c>
      <c r="E4376" t="s">
        <v>143</v>
      </c>
      <c r="F4376" t="n">
        <v>3201</v>
      </c>
      <c r="G4376" t="s">
        <v>250</v>
      </c>
      <c r="H4376" t="s">
        <v>251</v>
      </c>
      <c r="I4376" t="n">
        <v>5</v>
      </c>
      <c r="J4376" t="n">
        <v>875</v>
      </c>
      <c r="K4376" t="s">
        <v>327</v>
      </c>
      <c r="L4376" t="n">
        <v>199</v>
      </c>
      <c r="M4376" t="n">
        <v>1.8</v>
      </c>
      <c r="N4376" t="n">
        <v>27</v>
      </c>
      <c r="O4376" t="s">
        <v>444</v>
      </c>
      <c r="P4376" t="n">
        <v>363</v>
      </c>
      <c r="Q4376" t="s">
        <v>411</v>
      </c>
      <c r="R4376" t="s">
        <v>255</v>
      </c>
      <c r="S4376" t="s">
        <v>251</v>
      </c>
      <c r="T4376" t="n">
        <v>5</v>
      </c>
    </row>
    <row r="4377" spans="1:20">
      <c r="A4377" s="1" t="n">
        <v>42916</v>
      </c>
      <c r="B4377" t="s">
        <v>444</v>
      </c>
      <c r="C4377" t="n">
        <v>1</v>
      </c>
      <c r="D4377" t="n">
        <v>25</v>
      </c>
      <c r="E4377" t="s">
        <v>143</v>
      </c>
      <c r="F4377" t="n">
        <v>3201</v>
      </c>
      <c r="G4377" t="s">
        <v>250</v>
      </c>
      <c r="H4377" t="s">
        <v>251</v>
      </c>
      <c r="I4377" t="n">
        <v>5</v>
      </c>
      <c r="J4377" t="n">
        <v>785</v>
      </c>
      <c r="K4377" t="s">
        <v>281</v>
      </c>
      <c r="L4377" t="n">
        <v>1044</v>
      </c>
      <c r="M4377" t="n">
        <v>0.22</v>
      </c>
      <c r="N4377" t="n">
        <v>39.7</v>
      </c>
      <c r="O4377" t="s">
        <v>444</v>
      </c>
      <c r="P4377" t="n">
        <v>363</v>
      </c>
      <c r="Q4377" t="s">
        <v>411</v>
      </c>
      <c r="R4377" t="s">
        <v>255</v>
      </c>
      <c r="S4377" t="s">
        <v>251</v>
      </c>
      <c r="T4377" t="n">
        <v>5</v>
      </c>
    </row>
    <row r="4378" spans="1:20">
      <c r="A4378" s="1" t="n">
        <v>43069</v>
      </c>
      <c r="B4378" t="s">
        <v>444</v>
      </c>
      <c r="C4378" t="n">
        <v>1</v>
      </c>
      <c r="D4378" t="n">
        <v>25</v>
      </c>
      <c r="E4378" t="s">
        <v>143</v>
      </c>
      <c r="F4378" t="n">
        <v>3201</v>
      </c>
      <c r="G4378" t="s">
        <v>250</v>
      </c>
      <c r="H4378" t="s">
        <v>251</v>
      </c>
      <c r="I4378" t="n">
        <v>5</v>
      </c>
      <c r="J4378" t="n">
        <v>805</v>
      </c>
      <c r="K4378" t="s">
        <v>317</v>
      </c>
      <c r="L4378" t="n">
        <v>995</v>
      </c>
      <c r="M4378" t="n">
        <v>0.28</v>
      </c>
      <c r="N4378" t="n">
        <v>35.3</v>
      </c>
      <c r="O4378" t="s">
        <v>444</v>
      </c>
      <c r="P4378" t="n">
        <v>363</v>
      </c>
      <c r="Q4378" t="s">
        <v>411</v>
      </c>
      <c r="R4378" t="s">
        <v>255</v>
      </c>
      <c r="S4378" t="s">
        <v>251</v>
      </c>
      <c r="T4378" t="n">
        <v>5</v>
      </c>
    </row>
    <row r="4379" spans="1:20">
      <c r="A4379" s="1" t="n">
        <v>43008</v>
      </c>
      <c r="B4379" t="s">
        <v>444</v>
      </c>
      <c r="C4379" t="n">
        <v>1</v>
      </c>
      <c r="D4379" t="n">
        <v>25</v>
      </c>
      <c r="E4379" t="s">
        <v>143</v>
      </c>
      <c r="F4379" t="n">
        <v>3201</v>
      </c>
      <c r="G4379" t="s">
        <v>250</v>
      </c>
      <c r="H4379" t="s">
        <v>251</v>
      </c>
      <c r="I4379" t="n">
        <v>5</v>
      </c>
      <c r="J4379" t="n">
        <v>805</v>
      </c>
      <c r="K4379" t="s">
        <v>317</v>
      </c>
      <c r="L4379" t="n">
        <v>708</v>
      </c>
      <c r="M4379" t="n">
        <v>0.28</v>
      </c>
      <c r="N4379" t="n">
        <v>35.3</v>
      </c>
      <c r="O4379" t="s">
        <v>444</v>
      </c>
      <c r="P4379" t="n">
        <v>363</v>
      </c>
      <c r="Q4379" t="s">
        <v>411</v>
      </c>
      <c r="R4379" t="s">
        <v>255</v>
      </c>
      <c r="S4379" t="s">
        <v>251</v>
      </c>
      <c r="T4379" t="n">
        <v>5</v>
      </c>
    </row>
    <row r="4380" spans="1:20">
      <c r="A4380" s="1" t="n">
        <v>42855</v>
      </c>
      <c r="B4380" t="s">
        <v>444</v>
      </c>
      <c r="C4380" t="n">
        <v>1</v>
      </c>
      <c r="D4380" t="n">
        <v>25</v>
      </c>
      <c r="E4380" t="s">
        <v>143</v>
      </c>
      <c r="F4380" t="n">
        <v>3201</v>
      </c>
      <c r="G4380" t="s">
        <v>250</v>
      </c>
      <c r="H4380" t="s">
        <v>251</v>
      </c>
      <c r="I4380" t="n">
        <v>5</v>
      </c>
      <c r="J4380" t="n">
        <v>805</v>
      </c>
      <c r="K4380" t="s">
        <v>317</v>
      </c>
      <c r="L4380" t="n">
        <v>699</v>
      </c>
      <c r="M4380" t="n">
        <v>0.31</v>
      </c>
      <c r="N4380" t="n">
        <v>34.5</v>
      </c>
      <c r="O4380" t="s">
        <v>444</v>
      </c>
      <c r="P4380" t="n">
        <v>363</v>
      </c>
      <c r="Q4380" t="s">
        <v>411</v>
      </c>
      <c r="R4380" t="s">
        <v>255</v>
      </c>
      <c r="S4380" t="s">
        <v>251</v>
      </c>
      <c r="T4380" t="n">
        <v>5</v>
      </c>
    </row>
    <row r="4381" spans="1:20">
      <c r="A4381" s="1" t="n">
        <v>42825</v>
      </c>
      <c r="B4381" t="s">
        <v>444</v>
      </c>
      <c r="C4381" t="n">
        <v>1</v>
      </c>
      <c r="D4381" t="n">
        <v>25</v>
      </c>
      <c r="E4381" t="s">
        <v>143</v>
      </c>
      <c r="F4381" t="n">
        <v>3201</v>
      </c>
      <c r="G4381" t="s">
        <v>250</v>
      </c>
      <c r="H4381" t="s">
        <v>251</v>
      </c>
      <c r="I4381" t="n">
        <v>5</v>
      </c>
      <c r="J4381" t="n">
        <v>805</v>
      </c>
      <c r="K4381" t="s">
        <v>317</v>
      </c>
      <c r="L4381" t="n">
        <v>705</v>
      </c>
      <c r="M4381" t="n">
        <v>0.31</v>
      </c>
      <c r="N4381" t="n">
        <v>34.4</v>
      </c>
      <c r="O4381" t="s">
        <v>444</v>
      </c>
      <c r="P4381" t="n">
        <v>363</v>
      </c>
      <c r="Q4381" t="s">
        <v>411</v>
      </c>
      <c r="R4381" t="s">
        <v>255</v>
      </c>
      <c r="S4381" t="s">
        <v>251</v>
      </c>
      <c r="T4381" t="n">
        <v>5</v>
      </c>
    </row>
    <row r="4382" spans="1:20">
      <c r="A4382" s="1" t="n">
        <v>43100</v>
      </c>
      <c r="B4382" t="s">
        <v>444</v>
      </c>
      <c r="C4382" t="n">
        <v>1</v>
      </c>
      <c r="D4382" t="n">
        <v>25</v>
      </c>
      <c r="E4382" t="s">
        <v>143</v>
      </c>
      <c r="F4382" t="n">
        <v>3201</v>
      </c>
      <c r="G4382" t="s">
        <v>250</v>
      </c>
      <c r="H4382" t="s">
        <v>251</v>
      </c>
      <c r="I4382" t="n">
        <v>5</v>
      </c>
      <c r="J4382" t="n">
        <v>670</v>
      </c>
      <c r="K4382" t="s">
        <v>359</v>
      </c>
      <c r="L4382" t="n">
        <v>1055</v>
      </c>
      <c r="M4382" t="n">
        <v>0.19</v>
      </c>
      <c r="N4382" t="n">
        <v>32.4</v>
      </c>
      <c r="O4382" t="s">
        <v>444</v>
      </c>
      <c r="P4382" t="n">
        <v>363</v>
      </c>
      <c r="Q4382" t="s">
        <v>411</v>
      </c>
      <c r="R4382" t="s">
        <v>255</v>
      </c>
      <c r="S4382" t="s">
        <v>251</v>
      </c>
      <c r="T4382" t="n">
        <v>5</v>
      </c>
    </row>
    <row r="4383" spans="1:20">
      <c r="A4383" s="1" t="n">
        <v>42794</v>
      </c>
      <c r="B4383" t="s">
        <v>444</v>
      </c>
      <c r="C4383" t="n">
        <v>4</v>
      </c>
      <c r="D4383" t="n">
        <v>25</v>
      </c>
      <c r="E4383" t="s">
        <v>143</v>
      </c>
      <c r="F4383" t="n">
        <v>3201</v>
      </c>
      <c r="G4383" t="s">
        <v>250</v>
      </c>
      <c r="H4383" t="s">
        <v>251</v>
      </c>
      <c r="I4383" t="n">
        <v>5</v>
      </c>
      <c r="J4383" t="n">
        <v>805</v>
      </c>
      <c r="K4383" t="s">
        <v>317</v>
      </c>
      <c r="L4383" t="n">
        <v>699</v>
      </c>
      <c r="M4383" t="n">
        <v>0.29</v>
      </c>
      <c r="N4383" t="n">
        <v>34.8</v>
      </c>
      <c r="O4383" t="s">
        <v>444</v>
      </c>
      <c r="P4383" t="n">
        <v>363</v>
      </c>
      <c r="Q4383" t="s">
        <v>411</v>
      </c>
      <c r="R4383" t="s">
        <v>255</v>
      </c>
      <c r="S4383" t="s">
        <v>251</v>
      </c>
      <c r="T4383" t="n">
        <v>5</v>
      </c>
    </row>
    <row r="4384" spans="1:20">
      <c r="A4384" s="1" t="n">
        <v>42916</v>
      </c>
      <c r="B4384" t="s">
        <v>444</v>
      </c>
      <c r="C4384" t="n">
        <v>2</v>
      </c>
      <c r="D4384" t="n">
        <v>25</v>
      </c>
      <c r="E4384" t="s">
        <v>143</v>
      </c>
      <c r="F4384" t="n">
        <v>3201</v>
      </c>
      <c r="G4384" t="s">
        <v>250</v>
      </c>
      <c r="H4384" t="s">
        <v>251</v>
      </c>
      <c r="I4384" t="n">
        <v>5</v>
      </c>
      <c r="J4384" t="n">
        <v>805</v>
      </c>
      <c r="K4384" t="s">
        <v>317</v>
      </c>
      <c r="L4384" t="n">
        <v>711</v>
      </c>
      <c r="M4384" t="n">
        <v>0.28</v>
      </c>
      <c r="N4384" t="n">
        <v>35.8</v>
      </c>
      <c r="O4384" t="s">
        <v>444</v>
      </c>
      <c r="P4384" t="n">
        <v>363</v>
      </c>
      <c r="Q4384" t="s">
        <v>411</v>
      </c>
      <c r="R4384" t="s">
        <v>255</v>
      </c>
      <c r="S4384" t="s">
        <v>251</v>
      </c>
      <c r="T4384" t="n">
        <v>5</v>
      </c>
    </row>
    <row r="4385" spans="1:20">
      <c r="A4385" s="1" t="n">
        <v>42978</v>
      </c>
      <c r="B4385" t="s">
        <v>444</v>
      </c>
      <c r="C4385" t="n">
        <v>3</v>
      </c>
      <c r="D4385" t="n">
        <v>25</v>
      </c>
      <c r="E4385" t="s">
        <v>143</v>
      </c>
      <c r="F4385" t="n">
        <v>3201</v>
      </c>
      <c r="G4385" t="s">
        <v>250</v>
      </c>
      <c r="H4385" t="s">
        <v>251</v>
      </c>
      <c r="I4385" t="n">
        <v>5</v>
      </c>
      <c r="J4385" t="n">
        <v>805</v>
      </c>
      <c r="K4385" t="s">
        <v>317</v>
      </c>
      <c r="L4385" t="n">
        <v>689</v>
      </c>
      <c r="M4385" t="n">
        <v>0.2</v>
      </c>
      <c r="N4385" t="n">
        <v>35.2</v>
      </c>
      <c r="O4385" t="s">
        <v>444</v>
      </c>
      <c r="P4385" t="n">
        <v>363</v>
      </c>
      <c r="Q4385" t="s">
        <v>411</v>
      </c>
      <c r="R4385" t="s">
        <v>255</v>
      </c>
      <c r="S4385" t="s">
        <v>251</v>
      </c>
      <c r="T4385" t="n">
        <v>5</v>
      </c>
    </row>
    <row r="4386" spans="1:20">
      <c r="A4386" s="1" t="n">
        <v>42794</v>
      </c>
      <c r="B4386" t="s">
        <v>444</v>
      </c>
      <c r="C4386" t="n">
        <v>2</v>
      </c>
      <c r="D4386" t="n">
        <v>25</v>
      </c>
      <c r="E4386" t="s">
        <v>143</v>
      </c>
      <c r="F4386" t="n">
        <v>3201</v>
      </c>
      <c r="G4386" t="s">
        <v>250</v>
      </c>
      <c r="H4386" t="s">
        <v>251</v>
      </c>
      <c r="I4386" t="n">
        <v>5</v>
      </c>
      <c r="J4386" t="n">
        <v>966</v>
      </c>
      <c r="K4386" t="s">
        <v>358</v>
      </c>
      <c r="L4386" t="n">
        <v>159</v>
      </c>
      <c r="M4386" t="n">
        <v>0.31</v>
      </c>
      <c r="N4386" t="n">
        <v>36.2</v>
      </c>
      <c r="O4386" t="s">
        <v>444</v>
      </c>
      <c r="P4386" t="n">
        <v>363</v>
      </c>
      <c r="Q4386" t="s">
        <v>411</v>
      </c>
      <c r="R4386" t="s">
        <v>255</v>
      </c>
      <c r="S4386" t="s">
        <v>251</v>
      </c>
      <c r="T4386" t="n">
        <v>5</v>
      </c>
    </row>
    <row r="4387" spans="1:20">
      <c r="A4387" s="1" t="n">
        <v>42947</v>
      </c>
      <c r="B4387" t="s">
        <v>444</v>
      </c>
      <c r="C4387" t="n">
        <v>1</v>
      </c>
      <c r="D4387" t="n">
        <v>25</v>
      </c>
      <c r="E4387" t="s">
        <v>143</v>
      </c>
      <c r="F4387" t="n">
        <v>3201</v>
      </c>
      <c r="G4387" t="s">
        <v>250</v>
      </c>
      <c r="H4387" t="s">
        <v>251</v>
      </c>
      <c r="I4387" t="n">
        <v>5</v>
      </c>
      <c r="J4387" t="n">
        <v>550</v>
      </c>
      <c r="K4387" t="s">
        <v>369</v>
      </c>
      <c r="L4387" t="n">
        <v>1052</v>
      </c>
      <c r="M4387" t="n">
        <v>0.16</v>
      </c>
      <c r="N4387" t="n">
        <v>37.2</v>
      </c>
      <c r="O4387" t="s">
        <v>444</v>
      </c>
      <c r="P4387" t="n">
        <v>363</v>
      </c>
      <c r="Q4387" t="s">
        <v>411</v>
      </c>
      <c r="R4387" t="s">
        <v>255</v>
      </c>
      <c r="S4387" t="s">
        <v>251</v>
      </c>
      <c r="T4387" t="n">
        <v>5</v>
      </c>
    </row>
    <row r="4388" spans="1:20">
      <c r="A4388" s="1" t="n">
        <v>42825</v>
      </c>
      <c r="B4388" t="s">
        <v>444</v>
      </c>
      <c r="C4388" t="n">
        <v>2</v>
      </c>
      <c r="D4388" t="n">
        <v>25</v>
      </c>
      <c r="E4388" t="s">
        <v>143</v>
      </c>
      <c r="F4388" t="n">
        <v>3201</v>
      </c>
      <c r="G4388" t="s">
        <v>250</v>
      </c>
      <c r="H4388" t="s">
        <v>251</v>
      </c>
      <c r="I4388" t="n">
        <v>5</v>
      </c>
      <c r="J4388" t="n">
        <v>550</v>
      </c>
      <c r="K4388" t="s">
        <v>369</v>
      </c>
      <c r="L4388" t="n">
        <v>499</v>
      </c>
      <c r="M4388" t="n">
        <v>0.15</v>
      </c>
      <c r="N4388" t="n">
        <v>37.3</v>
      </c>
      <c r="O4388" t="s">
        <v>444</v>
      </c>
      <c r="P4388" t="n">
        <v>363</v>
      </c>
      <c r="Q4388" t="s">
        <v>411</v>
      </c>
      <c r="R4388" t="s">
        <v>255</v>
      </c>
      <c r="S4388" t="s">
        <v>251</v>
      </c>
      <c r="T4388" t="n">
        <v>5</v>
      </c>
    </row>
    <row r="4389" spans="1:20">
      <c r="A4389" s="1" t="n">
        <v>43039</v>
      </c>
      <c r="B4389" t="s">
        <v>444</v>
      </c>
      <c r="C4389" t="n">
        <v>1</v>
      </c>
      <c r="D4389" t="n">
        <v>25</v>
      </c>
      <c r="E4389" t="s">
        <v>143</v>
      </c>
      <c r="F4389" t="n">
        <v>3201</v>
      </c>
      <c r="G4389" t="s">
        <v>250</v>
      </c>
      <c r="H4389" t="s">
        <v>251</v>
      </c>
      <c r="I4389" t="n">
        <v>5</v>
      </c>
      <c r="J4389" t="n">
        <v>550</v>
      </c>
      <c r="K4389" t="s">
        <v>369</v>
      </c>
      <c r="L4389" t="n">
        <v>1002</v>
      </c>
      <c r="M4389" t="n">
        <v>0.15</v>
      </c>
      <c r="N4389" t="n">
        <v>37.3</v>
      </c>
      <c r="O4389" t="s">
        <v>444</v>
      </c>
      <c r="P4389" t="n">
        <v>363</v>
      </c>
      <c r="Q4389" t="s">
        <v>411</v>
      </c>
      <c r="R4389" t="s">
        <v>255</v>
      </c>
      <c r="S4389" t="s">
        <v>251</v>
      </c>
      <c r="T4389" t="n">
        <v>5</v>
      </c>
    </row>
    <row r="4390" spans="1:20">
      <c r="A4390" s="1" t="n">
        <v>42886</v>
      </c>
      <c r="B4390" t="s">
        <v>444</v>
      </c>
      <c r="C4390" t="n">
        <v>2</v>
      </c>
      <c r="D4390" t="n">
        <v>25</v>
      </c>
      <c r="E4390" t="s">
        <v>143</v>
      </c>
      <c r="F4390" t="n">
        <v>3201</v>
      </c>
      <c r="G4390" t="s">
        <v>250</v>
      </c>
      <c r="H4390" t="s">
        <v>251</v>
      </c>
      <c r="I4390" t="n">
        <v>5</v>
      </c>
      <c r="J4390" t="n">
        <v>550</v>
      </c>
      <c r="K4390" t="s">
        <v>369</v>
      </c>
      <c r="L4390" t="n">
        <v>117</v>
      </c>
      <c r="M4390" t="n">
        <v>0.13</v>
      </c>
      <c r="N4390" t="n">
        <v>54.3</v>
      </c>
      <c r="O4390" t="s">
        <v>444</v>
      </c>
      <c r="P4390" t="n">
        <v>363</v>
      </c>
      <c r="Q4390" t="s">
        <v>411</v>
      </c>
      <c r="R4390" t="s">
        <v>255</v>
      </c>
      <c r="S4390" t="s">
        <v>251</v>
      </c>
      <c r="T4390" t="n">
        <v>5</v>
      </c>
    </row>
    <row r="4391" spans="1:20">
      <c r="A4391" s="1" t="n">
        <v>42886</v>
      </c>
      <c r="B4391" t="s">
        <v>444</v>
      </c>
      <c r="C4391" t="n">
        <v>1</v>
      </c>
      <c r="D4391" t="n">
        <v>25</v>
      </c>
      <c r="E4391" t="s">
        <v>143</v>
      </c>
      <c r="F4391" t="n">
        <v>3201</v>
      </c>
      <c r="G4391" t="s">
        <v>250</v>
      </c>
      <c r="H4391" t="s">
        <v>251</v>
      </c>
      <c r="I4391" t="n">
        <v>5</v>
      </c>
      <c r="J4391" t="n">
        <v>550</v>
      </c>
      <c r="K4391" t="s">
        <v>369</v>
      </c>
      <c r="L4391" t="n">
        <v>884</v>
      </c>
      <c r="M4391" t="n">
        <v>0.15</v>
      </c>
      <c r="N4391" t="n">
        <v>37.1</v>
      </c>
      <c r="O4391" t="s">
        <v>444</v>
      </c>
      <c r="P4391" t="n">
        <v>363</v>
      </c>
      <c r="Q4391" t="s">
        <v>411</v>
      </c>
      <c r="R4391" t="s">
        <v>255</v>
      </c>
      <c r="S4391" t="s">
        <v>251</v>
      </c>
      <c r="T4391" t="n">
        <v>5</v>
      </c>
    </row>
    <row r="4392" spans="1:20">
      <c r="A4392" s="1" t="n">
        <v>42855</v>
      </c>
      <c r="B4392" t="s">
        <v>444</v>
      </c>
      <c r="C4392" t="n">
        <v>3</v>
      </c>
      <c r="D4392" t="n">
        <v>25</v>
      </c>
      <c r="E4392" t="s">
        <v>143</v>
      </c>
      <c r="F4392" t="n">
        <v>3201</v>
      </c>
      <c r="G4392" t="s">
        <v>250</v>
      </c>
      <c r="H4392" t="s">
        <v>251</v>
      </c>
      <c r="I4392" t="n">
        <v>5</v>
      </c>
      <c r="J4392" t="n">
        <v>785</v>
      </c>
      <c r="K4392" t="s">
        <v>281</v>
      </c>
      <c r="L4392" t="n">
        <v>1044</v>
      </c>
      <c r="M4392" t="n">
        <v>1.04</v>
      </c>
      <c r="N4392" t="n">
        <v>39.5</v>
      </c>
      <c r="O4392" t="s">
        <v>444</v>
      </c>
      <c r="P4392" t="n">
        <v>363</v>
      </c>
      <c r="Q4392" t="s">
        <v>411</v>
      </c>
      <c r="R4392" t="s">
        <v>255</v>
      </c>
      <c r="S4392" t="s">
        <v>251</v>
      </c>
      <c r="T4392" t="n">
        <v>5</v>
      </c>
    </row>
    <row r="4393" spans="1:20">
      <c r="A4393" s="1" t="n">
        <v>42978</v>
      </c>
      <c r="B4393" t="s">
        <v>444</v>
      </c>
      <c r="C4393" t="n">
        <v>1</v>
      </c>
      <c r="D4393" t="n">
        <v>25</v>
      </c>
      <c r="E4393" t="s">
        <v>143</v>
      </c>
      <c r="F4393" t="n">
        <v>3201</v>
      </c>
      <c r="G4393" t="s">
        <v>250</v>
      </c>
      <c r="H4393" t="s">
        <v>251</v>
      </c>
      <c r="I4393" t="n">
        <v>5</v>
      </c>
      <c r="J4393" t="n">
        <v>966</v>
      </c>
      <c r="K4393" t="s">
        <v>358</v>
      </c>
      <c r="L4393" t="n">
        <v>696</v>
      </c>
      <c r="M4393" t="n">
        <v>0.15</v>
      </c>
      <c r="N4393" t="n">
        <v>37.5</v>
      </c>
      <c r="O4393" t="s">
        <v>444</v>
      </c>
      <c r="P4393" t="n">
        <v>363</v>
      </c>
      <c r="Q4393" t="s">
        <v>411</v>
      </c>
      <c r="R4393" t="s">
        <v>255</v>
      </c>
      <c r="S4393" t="s">
        <v>251</v>
      </c>
      <c r="T4393" t="n">
        <v>5</v>
      </c>
    </row>
    <row r="4394" spans="1:20">
      <c r="A4394" s="1" t="n">
        <v>42794</v>
      </c>
      <c r="B4394" t="s">
        <v>444</v>
      </c>
      <c r="C4394" t="n">
        <v>1</v>
      </c>
      <c r="D4394" t="n">
        <v>25</v>
      </c>
      <c r="E4394" t="s">
        <v>143</v>
      </c>
      <c r="F4394" t="n">
        <v>3201</v>
      </c>
      <c r="G4394" t="s">
        <v>250</v>
      </c>
      <c r="H4394" t="s">
        <v>251</v>
      </c>
      <c r="I4394" t="n">
        <v>5</v>
      </c>
      <c r="J4394" t="n">
        <v>550</v>
      </c>
      <c r="K4394" t="s">
        <v>369</v>
      </c>
      <c r="L4394" t="n">
        <v>616</v>
      </c>
      <c r="M4394" t="n">
        <v>0.15</v>
      </c>
      <c r="N4394" t="n">
        <v>37</v>
      </c>
      <c r="O4394" t="s">
        <v>444</v>
      </c>
      <c r="P4394" t="n">
        <v>363</v>
      </c>
      <c r="Q4394" t="s">
        <v>411</v>
      </c>
      <c r="R4394" t="s">
        <v>255</v>
      </c>
      <c r="S4394" t="s">
        <v>251</v>
      </c>
      <c r="T4394" t="n">
        <v>5</v>
      </c>
    </row>
    <row r="4395" spans="1:20">
      <c r="A4395" s="1" t="n">
        <v>43100</v>
      </c>
      <c r="B4395" t="s">
        <v>444</v>
      </c>
      <c r="C4395" t="n">
        <v>2</v>
      </c>
      <c r="D4395" t="n">
        <v>25</v>
      </c>
      <c r="E4395" t="s">
        <v>143</v>
      </c>
      <c r="F4395" t="n">
        <v>3201</v>
      </c>
      <c r="G4395" t="s">
        <v>250</v>
      </c>
      <c r="H4395" t="s">
        <v>251</v>
      </c>
      <c r="I4395" t="n">
        <v>5</v>
      </c>
      <c r="J4395" t="n">
        <v>595</v>
      </c>
      <c r="K4395" t="s">
        <v>290</v>
      </c>
      <c r="L4395" t="n">
        <v>405</v>
      </c>
      <c r="M4395" t="n">
        <v>0.18</v>
      </c>
      <c r="N4395" t="n">
        <v>31.8</v>
      </c>
      <c r="O4395" t="s">
        <v>444</v>
      </c>
      <c r="P4395" t="n">
        <v>363</v>
      </c>
      <c r="Q4395" t="s">
        <v>411</v>
      </c>
      <c r="R4395" t="s">
        <v>255</v>
      </c>
      <c r="S4395" t="s">
        <v>251</v>
      </c>
      <c r="T4395" t="n">
        <v>5</v>
      </c>
    </row>
    <row r="4396" spans="1:20">
      <c r="A4396" s="1" t="n">
        <v>43100</v>
      </c>
      <c r="B4396" t="s">
        <v>445</v>
      </c>
      <c r="C4396" t="n">
        <v>2</v>
      </c>
      <c r="D4396" t="n">
        <v>216</v>
      </c>
      <c r="E4396" t="s">
        <v>416</v>
      </c>
      <c r="F4396" t="n">
        <v>3201</v>
      </c>
      <c r="G4396" t="s">
        <v>250</v>
      </c>
      <c r="H4396" t="s">
        <v>251</v>
      </c>
      <c r="I4396" t="n">
        <v>5</v>
      </c>
      <c r="J4396" t="n">
        <v>280</v>
      </c>
      <c r="K4396" t="s">
        <v>453</v>
      </c>
      <c r="L4396" t="n">
        <v>244</v>
      </c>
      <c r="M4396" t="n">
        <v>0</v>
      </c>
      <c r="N4396" t="n">
        <v>0</v>
      </c>
    </row>
    <row r="4397" spans="1:20">
      <c r="A4397" s="1" t="n">
        <v>43008</v>
      </c>
      <c r="B4397" t="s">
        <v>445</v>
      </c>
      <c r="C4397" t="n">
        <v>2</v>
      </c>
      <c r="D4397" t="n">
        <v>216</v>
      </c>
      <c r="E4397" t="s">
        <v>416</v>
      </c>
      <c r="F4397" t="n">
        <v>3201</v>
      </c>
      <c r="G4397" t="s">
        <v>250</v>
      </c>
      <c r="H4397" t="s">
        <v>251</v>
      </c>
      <c r="I4397" t="n">
        <v>5</v>
      </c>
      <c r="J4397" t="n">
        <v>490</v>
      </c>
      <c r="K4397" t="s">
        <v>266</v>
      </c>
      <c r="L4397" t="n">
        <v>47</v>
      </c>
      <c r="M4397" t="n">
        <v>0</v>
      </c>
      <c r="N4397" t="n">
        <v>0</v>
      </c>
    </row>
    <row r="4398" spans="1:20">
      <c r="A4398" s="1" t="n">
        <v>42855</v>
      </c>
      <c r="B4398" t="s">
        <v>445</v>
      </c>
      <c r="C4398" t="n">
        <v>2</v>
      </c>
      <c r="D4398" t="n">
        <v>216</v>
      </c>
      <c r="E4398" t="s">
        <v>416</v>
      </c>
      <c r="F4398" t="n">
        <v>3201</v>
      </c>
      <c r="G4398" t="s">
        <v>250</v>
      </c>
      <c r="H4398" t="s">
        <v>251</v>
      </c>
      <c r="I4398" t="n">
        <v>5</v>
      </c>
      <c r="J4398" t="n">
        <v>515</v>
      </c>
      <c r="K4398" t="s">
        <v>361</v>
      </c>
      <c r="L4398" t="n">
        <v>314</v>
      </c>
      <c r="M4398" t="n">
        <v>0</v>
      </c>
      <c r="N4398" t="n">
        <v>0</v>
      </c>
    </row>
    <row r="4399" spans="1:20">
      <c r="A4399" s="1" t="n">
        <v>42978</v>
      </c>
      <c r="B4399" t="s">
        <v>445</v>
      </c>
      <c r="C4399" t="n">
        <v>1</v>
      </c>
      <c r="D4399" t="n">
        <v>216</v>
      </c>
      <c r="E4399" t="s">
        <v>416</v>
      </c>
      <c r="F4399" t="n">
        <v>3201</v>
      </c>
      <c r="G4399" t="s">
        <v>250</v>
      </c>
      <c r="H4399" t="s">
        <v>251</v>
      </c>
      <c r="I4399" t="n">
        <v>5</v>
      </c>
      <c r="J4399" t="n">
        <v>490</v>
      </c>
      <c r="K4399" t="s">
        <v>266</v>
      </c>
      <c r="L4399" t="n">
        <v>628</v>
      </c>
      <c r="M4399" t="n">
        <v>0</v>
      </c>
      <c r="N4399" t="n">
        <v>0</v>
      </c>
    </row>
    <row r="4400" spans="1:20">
      <c r="A4400" s="1" t="n">
        <v>42766</v>
      </c>
      <c r="B4400" t="s">
        <v>445</v>
      </c>
      <c r="C4400" t="n">
        <v>1</v>
      </c>
      <c r="D4400" t="n">
        <v>216</v>
      </c>
      <c r="E4400" t="s">
        <v>416</v>
      </c>
      <c r="F4400" t="n">
        <v>3201</v>
      </c>
      <c r="G4400" t="s">
        <v>250</v>
      </c>
      <c r="H4400" t="s">
        <v>251</v>
      </c>
      <c r="I4400" t="n">
        <v>5</v>
      </c>
      <c r="J4400" t="n">
        <v>490</v>
      </c>
      <c r="K4400" t="s">
        <v>266</v>
      </c>
      <c r="L4400" t="n">
        <v>224</v>
      </c>
      <c r="M4400" t="n">
        <v>0</v>
      </c>
      <c r="N4400" t="n">
        <v>0</v>
      </c>
    </row>
    <row r="4401" spans="1:20">
      <c r="A4401" s="1" t="n">
        <v>43069</v>
      </c>
      <c r="B4401" t="s">
        <v>445</v>
      </c>
      <c r="C4401" t="n">
        <v>1</v>
      </c>
      <c r="D4401" t="n">
        <v>216</v>
      </c>
      <c r="E4401" t="s">
        <v>416</v>
      </c>
      <c r="F4401" t="n">
        <v>3201</v>
      </c>
      <c r="G4401" t="s">
        <v>250</v>
      </c>
      <c r="H4401" t="s">
        <v>251</v>
      </c>
      <c r="I4401" t="n">
        <v>5</v>
      </c>
      <c r="J4401" t="n">
        <v>490</v>
      </c>
      <c r="K4401" t="s">
        <v>266</v>
      </c>
      <c r="L4401" t="n">
        <v>99</v>
      </c>
      <c r="M4401" t="n">
        <v>0</v>
      </c>
      <c r="N4401" t="n">
        <v>0</v>
      </c>
    </row>
    <row r="4402" spans="1:20">
      <c r="A4402" s="1" t="n">
        <v>43100</v>
      </c>
      <c r="B4402" t="s">
        <v>445</v>
      </c>
      <c r="C4402" t="n">
        <v>1</v>
      </c>
      <c r="D4402" t="n">
        <v>216</v>
      </c>
      <c r="E4402" t="s">
        <v>416</v>
      </c>
      <c r="F4402" t="n">
        <v>3201</v>
      </c>
      <c r="G4402" t="s">
        <v>250</v>
      </c>
      <c r="H4402" t="s">
        <v>251</v>
      </c>
      <c r="I4402" t="n">
        <v>5</v>
      </c>
      <c r="J4402" t="n">
        <v>490</v>
      </c>
      <c r="K4402" t="s">
        <v>266</v>
      </c>
      <c r="L4402" t="n">
        <v>135</v>
      </c>
      <c r="M4402" t="n">
        <v>0</v>
      </c>
      <c r="N4402" t="n">
        <v>0</v>
      </c>
    </row>
    <row r="4403" spans="1:20">
      <c r="A4403" s="1" t="n">
        <v>42825</v>
      </c>
      <c r="B4403" t="s">
        <v>445</v>
      </c>
      <c r="C4403" t="n">
        <v>1</v>
      </c>
      <c r="D4403" t="n">
        <v>216</v>
      </c>
      <c r="E4403" t="s">
        <v>416</v>
      </c>
      <c r="F4403" t="n">
        <v>3201</v>
      </c>
      <c r="G4403" t="s">
        <v>250</v>
      </c>
      <c r="H4403" t="s">
        <v>251</v>
      </c>
      <c r="I4403" t="n">
        <v>5</v>
      </c>
      <c r="J4403" t="n">
        <v>490</v>
      </c>
      <c r="K4403" t="s">
        <v>266</v>
      </c>
      <c r="L4403" t="n">
        <v>209</v>
      </c>
      <c r="M4403" t="n">
        <v>0</v>
      </c>
      <c r="N4403" t="n">
        <v>0</v>
      </c>
    </row>
    <row r="4404" spans="1:20">
      <c r="A4404" s="1" t="n">
        <v>42794</v>
      </c>
      <c r="B4404" t="s">
        <v>445</v>
      </c>
      <c r="C4404" t="n">
        <v>1</v>
      </c>
      <c r="D4404" t="n">
        <v>216</v>
      </c>
      <c r="E4404" t="s">
        <v>416</v>
      </c>
      <c r="F4404" t="n">
        <v>3201</v>
      </c>
      <c r="G4404" t="s">
        <v>250</v>
      </c>
      <c r="H4404" t="s">
        <v>251</v>
      </c>
      <c r="I4404" t="n">
        <v>5</v>
      </c>
      <c r="J4404" t="n">
        <v>490</v>
      </c>
      <c r="K4404" t="s">
        <v>266</v>
      </c>
      <c r="L4404" t="n">
        <v>315</v>
      </c>
      <c r="M4404" t="n">
        <v>0</v>
      </c>
      <c r="N4404" t="n">
        <v>0</v>
      </c>
    </row>
    <row r="4405" spans="1:20">
      <c r="A4405" s="1" t="n">
        <v>42947</v>
      </c>
      <c r="B4405" t="s">
        <v>445</v>
      </c>
      <c r="C4405" t="n">
        <v>1</v>
      </c>
      <c r="D4405" t="n">
        <v>216</v>
      </c>
      <c r="E4405" t="s">
        <v>416</v>
      </c>
      <c r="F4405" t="n">
        <v>3201</v>
      </c>
      <c r="G4405" t="s">
        <v>250</v>
      </c>
      <c r="H4405" t="s">
        <v>251</v>
      </c>
      <c r="I4405" t="n">
        <v>5</v>
      </c>
      <c r="J4405" t="n">
        <v>490</v>
      </c>
      <c r="K4405" t="s">
        <v>266</v>
      </c>
      <c r="L4405" t="n">
        <v>294</v>
      </c>
      <c r="M4405" t="n">
        <v>0</v>
      </c>
      <c r="N4405" t="n">
        <v>0</v>
      </c>
    </row>
    <row r="4406" spans="1:20">
      <c r="A4406" s="1" t="n">
        <v>42916</v>
      </c>
      <c r="B4406" t="s">
        <v>445</v>
      </c>
      <c r="C4406" t="n">
        <v>1</v>
      </c>
      <c r="D4406" t="n">
        <v>216</v>
      </c>
      <c r="E4406" t="s">
        <v>416</v>
      </c>
      <c r="F4406" t="n">
        <v>3201</v>
      </c>
      <c r="G4406" t="s">
        <v>250</v>
      </c>
      <c r="H4406" t="s">
        <v>251</v>
      </c>
      <c r="I4406" t="n">
        <v>5</v>
      </c>
      <c r="J4406" t="n">
        <v>490</v>
      </c>
      <c r="K4406" t="s">
        <v>266</v>
      </c>
      <c r="L4406" t="n">
        <v>225</v>
      </c>
      <c r="M4406" t="n">
        <v>0</v>
      </c>
      <c r="N4406" t="n">
        <v>0</v>
      </c>
    </row>
    <row r="4407" spans="1:20">
      <c r="A4407" s="1" t="n">
        <v>42855</v>
      </c>
      <c r="B4407" t="s">
        <v>445</v>
      </c>
      <c r="C4407" t="n">
        <v>1</v>
      </c>
      <c r="D4407" t="n">
        <v>216</v>
      </c>
      <c r="E4407" t="s">
        <v>416</v>
      </c>
      <c r="F4407" t="n">
        <v>3201</v>
      </c>
      <c r="G4407" t="s">
        <v>250</v>
      </c>
      <c r="H4407" t="s">
        <v>251</v>
      </c>
      <c r="I4407" t="n">
        <v>5</v>
      </c>
      <c r="J4407" t="n">
        <v>490</v>
      </c>
      <c r="K4407" t="s">
        <v>266</v>
      </c>
      <c r="L4407" t="n">
        <v>200</v>
      </c>
      <c r="M4407" t="n">
        <v>0</v>
      </c>
      <c r="N4407" t="n">
        <v>0</v>
      </c>
    </row>
    <row r="4408" spans="1:20">
      <c r="A4408" s="1" t="n">
        <v>43008</v>
      </c>
      <c r="B4408" t="s">
        <v>445</v>
      </c>
      <c r="C4408" t="n">
        <v>1</v>
      </c>
      <c r="D4408" t="n">
        <v>216</v>
      </c>
      <c r="E4408" t="s">
        <v>416</v>
      </c>
      <c r="F4408" t="n">
        <v>3201</v>
      </c>
      <c r="G4408" t="s">
        <v>250</v>
      </c>
      <c r="H4408" t="s">
        <v>251</v>
      </c>
      <c r="I4408" t="n">
        <v>5</v>
      </c>
      <c r="J4408" t="n">
        <v>490</v>
      </c>
      <c r="K4408" t="s">
        <v>266</v>
      </c>
      <c r="L4408" t="n">
        <v>196</v>
      </c>
      <c r="M4408" t="n">
        <v>0</v>
      </c>
      <c r="N4408" t="n">
        <v>0</v>
      </c>
    </row>
    <row r="4409" spans="1:20">
      <c r="A4409" s="1" t="n">
        <v>42886</v>
      </c>
      <c r="B4409" t="s">
        <v>445</v>
      </c>
      <c r="C4409" t="n">
        <v>1</v>
      </c>
      <c r="D4409" t="n">
        <v>216</v>
      </c>
      <c r="E4409" t="s">
        <v>416</v>
      </c>
      <c r="F4409" t="n">
        <v>3201</v>
      </c>
      <c r="G4409" t="s">
        <v>250</v>
      </c>
      <c r="H4409" t="s">
        <v>251</v>
      </c>
      <c r="I4409" t="n">
        <v>5</v>
      </c>
      <c r="J4409" t="n">
        <v>490</v>
      </c>
      <c r="K4409" t="s">
        <v>266</v>
      </c>
      <c r="L4409" t="n">
        <v>150</v>
      </c>
      <c r="M4409" t="n">
        <v>0</v>
      </c>
      <c r="N4409" t="n">
        <v>0</v>
      </c>
    </row>
    <row r="4410" spans="1:20">
      <c r="A4410" s="1" t="n">
        <v>42766</v>
      </c>
      <c r="B4410" t="s">
        <v>445</v>
      </c>
      <c r="C4410" t="n">
        <v>2</v>
      </c>
      <c r="D4410" t="n">
        <v>216</v>
      </c>
      <c r="E4410" t="s">
        <v>416</v>
      </c>
      <c r="F4410" t="n">
        <v>3201</v>
      </c>
      <c r="G4410" t="s">
        <v>250</v>
      </c>
      <c r="H4410" t="s">
        <v>251</v>
      </c>
      <c r="I4410" t="n">
        <v>5</v>
      </c>
      <c r="J4410" t="n">
        <v>490</v>
      </c>
      <c r="K4410" t="s">
        <v>266</v>
      </c>
      <c r="L4410" t="n">
        <v>311</v>
      </c>
      <c r="M4410" t="n">
        <v>0</v>
      </c>
      <c r="N4410" t="n">
        <v>0</v>
      </c>
    </row>
    <row r="4411" spans="1:20">
      <c r="A4411" s="1" t="n">
        <v>43039</v>
      </c>
      <c r="B4411" t="s">
        <v>445</v>
      </c>
      <c r="C4411" t="n">
        <v>1</v>
      </c>
      <c r="D4411" t="n">
        <v>216</v>
      </c>
      <c r="E4411" t="s">
        <v>416</v>
      </c>
      <c r="F4411" t="n">
        <v>3201</v>
      </c>
      <c r="G4411" t="s">
        <v>250</v>
      </c>
      <c r="H4411" t="s">
        <v>251</v>
      </c>
      <c r="I4411" t="n">
        <v>5</v>
      </c>
      <c r="J4411" t="n">
        <v>490</v>
      </c>
      <c r="K4411" t="s">
        <v>266</v>
      </c>
      <c r="L4411" t="n">
        <v>134</v>
      </c>
      <c r="M4411" t="n">
        <v>0</v>
      </c>
      <c r="N4411" t="n">
        <v>0</v>
      </c>
    </row>
    <row r="4412" spans="1:20">
      <c r="A4412" s="1" t="n">
        <v>43131</v>
      </c>
      <c r="B4412" t="s">
        <v>443</v>
      </c>
      <c r="C4412" t="n">
        <v>2</v>
      </c>
      <c r="D4412" t="n">
        <v>251</v>
      </c>
      <c r="E4412" t="s">
        <v>409</v>
      </c>
      <c r="F4412" t="n">
        <v>3202</v>
      </c>
      <c r="G4412" t="s">
        <v>297</v>
      </c>
      <c r="H4412" t="s">
        <v>251</v>
      </c>
      <c r="I4412" t="n">
        <v>5</v>
      </c>
      <c r="J4412" t="n">
        <v>887</v>
      </c>
      <c r="K4412" t="s">
        <v>448</v>
      </c>
      <c r="L4412" t="n">
        <v>17</v>
      </c>
      <c r="M4412" t="n">
        <v>0</v>
      </c>
      <c r="N4412" t="n">
        <v>0</v>
      </c>
    </row>
    <row r="4413" spans="1:20">
      <c r="A4413" s="1" t="n">
        <v>43131</v>
      </c>
      <c r="B4413" t="s">
        <v>443</v>
      </c>
      <c r="C4413" t="n">
        <v>3</v>
      </c>
      <c r="D4413" t="n">
        <v>251</v>
      </c>
      <c r="E4413" t="s">
        <v>409</v>
      </c>
      <c r="F4413" t="n">
        <v>3204</v>
      </c>
      <c r="G4413" t="s">
        <v>367</v>
      </c>
      <c r="H4413" t="s">
        <v>251</v>
      </c>
      <c r="I4413" t="n">
        <v>5</v>
      </c>
      <c r="J4413" t="n">
        <v>887</v>
      </c>
      <c r="K4413" t="s">
        <v>448</v>
      </c>
      <c r="L4413" t="n">
        <v>21</v>
      </c>
      <c r="M4413" t="n">
        <v>0</v>
      </c>
      <c r="N4413" t="n">
        <v>0</v>
      </c>
    </row>
    <row r="4414" spans="1:20">
      <c r="A4414" s="1" t="n">
        <v>43131</v>
      </c>
      <c r="B4414" t="s">
        <v>443</v>
      </c>
      <c r="C4414" t="n">
        <v>1</v>
      </c>
      <c r="D4414" t="n">
        <v>251</v>
      </c>
      <c r="E4414" t="s">
        <v>409</v>
      </c>
      <c r="F4414" t="n">
        <v>3203</v>
      </c>
      <c r="G4414" t="s">
        <v>366</v>
      </c>
      <c r="H4414" t="s">
        <v>251</v>
      </c>
      <c r="I4414" t="n">
        <v>5</v>
      </c>
      <c r="J4414" t="n">
        <v>887</v>
      </c>
      <c r="K4414" t="s">
        <v>448</v>
      </c>
      <c r="L4414" t="n">
        <v>17</v>
      </c>
      <c r="M4414" t="n">
        <v>0</v>
      </c>
      <c r="N4414" t="n">
        <v>0</v>
      </c>
    </row>
    <row r="4415" spans="1:20">
      <c r="A4415" s="1" t="n">
        <v>43131</v>
      </c>
      <c r="B4415" t="s">
        <v>454</v>
      </c>
      <c r="C4415" t="n">
        <v>1</v>
      </c>
      <c r="D4415" t="n">
        <v>25</v>
      </c>
      <c r="E4415" t="s">
        <v>143</v>
      </c>
      <c r="F4415" t="n">
        <v>3201</v>
      </c>
      <c r="G4415" t="s">
        <v>250</v>
      </c>
      <c r="H4415" t="s">
        <v>251</v>
      </c>
      <c r="I4415" t="n">
        <v>5</v>
      </c>
      <c r="J4415" t="n">
        <v>458</v>
      </c>
      <c r="K4415" t="s">
        <v>252</v>
      </c>
      <c r="L4415" t="n">
        <v>689</v>
      </c>
      <c r="M4415" t="n">
        <v>0.05</v>
      </c>
      <c r="N4415" t="n">
        <v>33.6</v>
      </c>
      <c r="O4415" t="s">
        <v>452</v>
      </c>
      <c r="P4415" t="n">
        <v>121</v>
      </c>
      <c r="Q4415" t="s">
        <v>411</v>
      </c>
      <c r="R4415" t="s">
        <v>255</v>
      </c>
      <c r="S4415" t="s">
        <v>251</v>
      </c>
      <c r="T4415" t="n">
        <v>5</v>
      </c>
    </row>
    <row r="4416" spans="1:20">
      <c r="A4416" s="1" t="n">
        <v>43131</v>
      </c>
      <c r="B4416" t="s">
        <v>454</v>
      </c>
      <c r="C4416" t="n">
        <v>2</v>
      </c>
      <c r="D4416" t="n">
        <v>25</v>
      </c>
      <c r="E4416" t="s">
        <v>143</v>
      </c>
      <c r="F4416" t="n">
        <v>3201</v>
      </c>
      <c r="G4416" t="s">
        <v>250</v>
      </c>
      <c r="H4416" t="s">
        <v>251</v>
      </c>
      <c r="I4416" t="n">
        <v>5</v>
      </c>
      <c r="J4416" t="n">
        <v>458</v>
      </c>
      <c r="K4416" t="s">
        <v>252</v>
      </c>
      <c r="L4416" t="n">
        <v>707</v>
      </c>
      <c r="M4416" t="n">
        <v>0.1</v>
      </c>
      <c r="N4416" t="n">
        <v>32.6</v>
      </c>
      <c r="O4416" t="s">
        <v>452</v>
      </c>
      <c r="P4416" t="n">
        <v>121</v>
      </c>
      <c r="Q4416" t="s">
        <v>411</v>
      </c>
      <c r="R4416" t="s">
        <v>255</v>
      </c>
      <c r="S4416" t="s">
        <v>251</v>
      </c>
      <c r="T4416" t="n">
        <v>5</v>
      </c>
    </row>
    <row r="4417" spans="1:20">
      <c r="A4417" s="1" t="n">
        <v>43131</v>
      </c>
      <c r="B4417" t="s">
        <v>444</v>
      </c>
      <c r="C4417" t="n">
        <v>1</v>
      </c>
      <c r="D4417" t="n">
        <v>25</v>
      </c>
      <c r="E4417" t="s">
        <v>143</v>
      </c>
      <c r="F4417" t="n">
        <v>3201</v>
      </c>
      <c r="G4417" t="s">
        <v>250</v>
      </c>
      <c r="H4417" t="s">
        <v>251</v>
      </c>
      <c r="I4417" t="n">
        <v>5</v>
      </c>
      <c r="J4417" t="n">
        <v>550</v>
      </c>
      <c r="K4417" t="s">
        <v>369</v>
      </c>
      <c r="L4417" t="n">
        <v>612</v>
      </c>
      <c r="M4417" t="n">
        <v>0.14</v>
      </c>
      <c r="N4417" t="n">
        <v>37.3</v>
      </c>
      <c r="O4417" t="s">
        <v>444</v>
      </c>
      <c r="P4417" t="n">
        <v>363</v>
      </c>
      <c r="Q4417" t="s">
        <v>411</v>
      </c>
      <c r="R4417" t="s">
        <v>255</v>
      </c>
      <c r="S4417" t="s">
        <v>251</v>
      </c>
      <c r="T4417" t="n">
        <v>5</v>
      </c>
    </row>
    <row r="4418" spans="1:20">
      <c r="A4418" s="1" t="n">
        <v>43131</v>
      </c>
      <c r="B4418" t="s">
        <v>444</v>
      </c>
      <c r="C4418" t="n">
        <v>2</v>
      </c>
      <c r="D4418" t="n">
        <v>216</v>
      </c>
      <c r="E4418" t="s">
        <v>416</v>
      </c>
      <c r="F4418" t="n">
        <v>3201</v>
      </c>
      <c r="G4418" t="s">
        <v>250</v>
      </c>
      <c r="H4418" t="s">
        <v>251</v>
      </c>
      <c r="I4418" t="n">
        <v>5</v>
      </c>
      <c r="J4418" t="n">
        <v>280</v>
      </c>
      <c r="K4418" t="s">
        <v>453</v>
      </c>
      <c r="L4418" t="n">
        <v>319</v>
      </c>
      <c r="M4418" t="n">
        <v>0</v>
      </c>
      <c r="N4418" t="n">
        <v>0</v>
      </c>
    </row>
    <row r="4419" spans="1:20">
      <c r="A4419" s="1" t="n">
        <v>43131</v>
      </c>
      <c r="B4419" t="s">
        <v>445</v>
      </c>
      <c r="C4419" t="n">
        <v>1</v>
      </c>
      <c r="D4419" t="n">
        <v>216</v>
      </c>
      <c r="E4419" t="s">
        <v>416</v>
      </c>
      <c r="F4419" t="n">
        <v>3201</v>
      </c>
      <c r="G4419" t="s">
        <v>250</v>
      </c>
      <c r="H4419" t="s">
        <v>251</v>
      </c>
      <c r="I4419" t="n">
        <v>5</v>
      </c>
      <c r="J4419" t="n">
        <v>515</v>
      </c>
      <c r="K4419" t="s">
        <v>361</v>
      </c>
      <c r="L4419" t="n">
        <v>315</v>
      </c>
      <c r="M4419" t="n">
        <v>0</v>
      </c>
      <c r="N4419" t="n">
        <v>0</v>
      </c>
    </row>
    <row r="4420" spans="1:20">
      <c r="A4420" s="1" t="n">
        <v>43131</v>
      </c>
      <c r="B4420" t="s">
        <v>445</v>
      </c>
      <c r="C4420" t="n">
        <v>2</v>
      </c>
      <c r="D4420" t="n">
        <v>216</v>
      </c>
      <c r="E4420" t="s">
        <v>416</v>
      </c>
      <c r="F4420" t="n">
        <v>3201</v>
      </c>
      <c r="G4420" t="s">
        <v>250</v>
      </c>
      <c r="H4420" t="s">
        <v>251</v>
      </c>
      <c r="I4420" t="n">
        <v>5</v>
      </c>
      <c r="J4420" t="n">
        <v>280</v>
      </c>
      <c r="K4420" t="s">
        <v>453</v>
      </c>
      <c r="L4420" t="n">
        <v>319</v>
      </c>
      <c r="M4420" t="n">
        <v>0</v>
      </c>
      <c r="N4420" t="n">
        <v>0</v>
      </c>
    </row>
    <row r="4421" spans="1:20">
      <c r="A4421" s="1" t="n">
        <v>43159</v>
      </c>
      <c r="B4421" t="s">
        <v>443</v>
      </c>
      <c r="C4421" t="n">
        <v>3</v>
      </c>
      <c r="D4421" t="n">
        <v>251</v>
      </c>
      <c r="E4421" t="s">
        <v>409</v>
      </c>
      <c r="F4421" t="n">
        <v>3204</v>
      </c>
      <c r="G4421" t="s">
        <v>367</v>
      </c>
      <c r="H4421" t="s">
        <v>251</v>
      </c>
      <c r="I4421" t="n">
        <v>5</v>
      </c>
      <c r="J4421" t="n">
        <v>720</v>
      </c>
      <c r="K4421" t="s">
        <v>377</v>
      </c>
      <c r="L4421" t="n">
        <v>21</v>
      </c>
      <c r="M4421" t="n">
        <v>0</v>
      </c>
      <c r="N4421" t="n">
        <v>0</v>
      </c>
    </row>
    <row r="4422" spans="1:20">
      <c r="A4422" s="1" t="n">
        <v>43159</v>
      </c>
      <c r="B4422" t="s">
        <v>443</v>
      </c>
      <c r="C4422" t="n">
        <v>2</v>
      </c>
      <c r="D4422" t="n">
        <v>251</v>
      </c>
      <c r="E4422" t="s">
        <v>409</v>
      </c>
      <c r="F4422" t="n">
        <v>3203</v>
      </c>
      <c r="G4422" t="s">
        <v>366</v>
      </c>
      <c r="H4422" t="s">
        <v>251</v>
      </c>
      <c r="I4422" t="n">
        <v>5</v>
      </c>
      <c r="J4422" t="n">
        <v>720</v>
      </c>
      <c r="K4422" t="s">
        <v>377</v>
      </c>
      <c r="L4422" t="n">
        <v>18</v>
      </c>
      <c r="M4422" t="n">
        <v>0</v>
      </c>
      <c r="N4422" t="n">
        <v>0</v>
      </c>
    </row>
    <row r="4423" spans="1:20">
      <c r="A4423" s="1" t="n">
        <v>43159</v>
      </c>
      <c r="B4423" t="s">
        <v>443</v>
      </c>
      <c r="C4423" t="n">
        <v>1</v>
      </c>
      <c r="D4423" t="n">
        <v>251</v>
      </c>
      <c r="E4423" t="s">
        <v>409</v>
      </c>
      <c r="F4423" t="n">
        <v>3203</v>
      </c>
      <c r="G4423" t="s">
        <v>366</v>
      </c>
      <c r="H4423" t="s">
        <v>251</v>
      </c>
      <c r="I4423" t="n">
        <v>5</v>
      </c>
      <c r="J4423" t="n">
        <v>720</v>
      </c>
      <c r="K4423" t="s">
        <v>377</v>
      </c>
      <c r="L4423" t="n">
        <v>17</v>
      </c>
      <c r="M4423" t="n">
        <v>0</v>
      </c>
      <c r="N4423" t="n">
        <v>0</v>
      </c>
    </row>
    <row r="4424" spans="1:20">
      <c r="A4424" s="1" t="n">
        <v>43159</v>
      </c>
      <c r="B4424" t="s">
        <v>454</v>
      </c>
      <c r="C4424" t="n">
        <v>2</v>
      </c>
      <c r="D4424" t="n">
        <v>25</v>
      </c>
      <c r="E4424" t="s">
        <v>143</v>
      </c>
      <c r="F4424" t="n">
        <v>3201</v>
      </c>
      <c r="G4424" t="s">
        <v>250</v>
      </c>
      <c r="H4424" t="s">
        <v>251</v>
      </c>
      <c r="I4424" t="n">
        <v>5</v>
      </c>
      <c r="J4424" t="n">
        <v>458</v>
      </c>
      <c r="K4424" t="s">
        <v>252</v>
      </c>
      <c r="L4424" t="n">
        <v>475</v>
      </c>
      <c r="M4424" t="n">
        <v>0.14</v>
      </c>
      <c r="N4424" t="n">
        <v>33.4</v>
      </c>
      <c r="O4424" t="s">
        <v>452</v>
      </c>
      <c r="P4424" t="n">
        <v>121</v>
      </c>
      <c r="Q4424" t="s">
        <v>411</v>
      </c>
      <c r="R4424" t="s">
        <v>255</v>
      </c>
      <c r="S4424" t="s">
        <v>251</v>
      </c>
      <c r="T4424" t="n">
        <v>5</v>
      </c>
    </row>
    <row r="4425" spans="1:20">
      <c r="A4425" s="1" t="n">
        <v>43159</v>
      </c>
      <c r="B4425" t="s">
        <v>454</v>
      </c>
      <c r="C4425" t="n">
        <v>1</v>
      </c>
      <c r="D4425" t="n">
        <v>25</v>
      </c>
      <c r="E4425" t="s">
        <v>143</v>
      </c>
      <c r="F4425" t="n">
        <v>3201</v>
      </c>
      <c r="G4425" t="s">
        <v>250</v>
      </c>
      <c r="H4425" t="s">
        <v>251</v>
      </c>
      <c r="I4425" t="n">
        <v>5</v>
      </c>
      <c r="J4425" t="n">
        <v>458</v>
      </c>
      <c r="K4425" t="s">
        <v>252</v>
      </c>
      <c r="L4425" t="n">
        <v>694</v>
      </c>
      <c r="M4425" t="n">
        <v>0.05</v>
      </c>
      <c r="N4425" t="n">
        <v>33.4</v>
      </c>
      <c r="O4425" t="s">
        <v>452</v>
      </c>
      <c r="P4425" t="n">
        <v>121</v>
      </c>
      <c r="Q4425" t="s">
        <v>411</v>
      </c>
      <c r="R4425" t="s">
        <v>255</v>
      </c>
      <c r="S4425" t="s">
        <v>251</v>
      </c>
      <c r="T4425" t="n">
        <v>5</v>
      </c>
    </row>
    <row r="4426" spans="1:20">
      <c r="A4426" s="1" t="n">
        <v>43159</v>
      </c>
      <c r="B4426" t="s">
        <v>454</v>
      </c>
      <c r="C4426" t="n">
        <v>3</v>
      </c>
      <c r="D4426" t="n">
        <v>25</v>
      </c>
      <c r="E4426" t="s">
        <v>143</v>
      </c>
      <c r="F4426" t="n">
        <v>3201</v>
      </c>
      <c r="G4426" t="s">
        <v>250</v>
      </c>
      <c r="H4426" t="s">
        <v>251</v>
      </c>
      <c r="I4426" t="n">
        <v>5</v>
      </c>
      <c r="J4426" t="n">
        <v>458</v>
      </c>
      <c r="K4426" t="s">
        <v>252</v>
      </c>
      <c r="L4426" t="n">
        <v>208</v>
      </c>
      <c r="M4426" t="n">
        <v>0.04</v>
      </c>
      <c r="N4426" t="n">
        <v>40.4</v>
      </c>
      <c r="O4426" t="s">
        <v>452</v>
      </c>
      <c r="P4426" t="n">
        <v>121</v>
      </c>
      <c r="Q4426" t="s">
        <v>411</v>
      </c>
      <c r="R4426" t="s">
        <v>255</v>
      </c>
      <c r="S4426" t="s">
        <v>251</v>
      </c>
      <c r="T4426" t="n">
        <v>5</v>
      </c>
    </row>
    <row r="4427" spans="1:20">
      <c r="A4427" s="1" t="n">
        <v>43159</v>
      </c>
      <c r="B4427" t="s">
        <v>444</v>
      </c>
      <c r="C4427" t="n">
        <v>2</v>
      </c>
      <c r="D4427" t="n">
        <v>25</v>
      </c>
      <c r="E4427" t="s">
        <v>143</v>
      </c>
      <c r="F4427" t="n">
        <v>3201</v>
      </c>
      <c r="G4427" t="s">
        <v>250</v>
      </c>
      <c r="H4427" t="s">
        <v>251</v>
      </c>
      <c r="I4427" t="n">
        <v>5</v>
      </c>
      <c r="J4427" t="n">
        <v>670</v>
      </c>
      <c r="K4427" t="s">
        <v>359</v>
      </c>
      <c r="L4427" t="n">
        <v>1048</v>
      </c>
      <c r="M4427" t="n">
        <v>0.15</v>
      </c>
      <c r="N4427" t="n">
        <v>37.2</v>
      </c>
      <c r="O4427" t="s">
        <v>444</v>
      </c>
      <c r="P4427" t="n">
        <v>363</v>
      </c>
      <c r="Q4427" t="s">
        <v>411</v>
      </c>
      <c r="R4427" t="s">
        <v>255</v>
      </c>
      <c r="S4427" t="s">
        <v>251</v>
      </c>
      <c r="T4427" t="n">
        <v>5</v>
      </c>
    </row>
    <row r="4428" spans="1:20">
      <c r="A4428" s="1" t="n">
        <v>43159</v>
      </c>
      <c r="B4428" t="s">
        <v>444</v>
      </c>
      <c r="C4428" t="n">
        <v>1</v>
      </c>
      <c r="D4428" t="n">
        <v>25</v>
      </c>
      <c r="E4428" t="s">
        <v>143</v>
      </c>
      <c r="F4428" t="n">
        <v>3201</v>
      </c>
      <c r="G4428" t="s">
        <v>250</v>
      </c>
      <c r="H4428" t="s">
        <v>251</v>
      </c>
      <c r="I4428" t="n">
        <v>5</v>
      </c>
      <c r="J4428" t="n">
        <v>550</v>
      </c>
      <c r="K4428" t="s">
        <v>369</v>
      </c>
      <c r="L4428" t="n">
        <v>948</v>
      </c>
      <c r="M4428" t="n">
        <v>0.74</v>
      </c>
      <c r="N4428" t="n">
        <v>40.5</v>
      </c>
      <c r="O4428" t="s">
        <v>444</v>
      </c>
      <c r="P4428" t="n">
        <v>363</v>
      </c>
      <c r="Q4428" t="s">
        <v>411</v>
      </c>
      <c r="R4428" t="s">
        <v>255</v>
      </c>
      <c r="S4428" t="s">
        <v>251</v>
      </c>
      <c r="T4428" t="n">
        <v>5</v>
      </c>
    </row>
    <row r="4429" spans="1:20">
      <c r="A4429" s="1" t="n">
        <v>43159</v>
      </c>
      <c r="B4429" t="s">
        <v>445</v>
      </c>
      <c r="C4429" t="n">
        <v>1</v>
      </c>
      <c r="D4429" t="n">
        <v>216</v>
      </c>
      <c r="E4429" t="s">
        <v>416</v>
      </c>
      <c r="F4429" t="n">
        <v>3201</v>
      </c>
      <c r="G4429" t="s">
        <v>250</v>
      </c>
      <c r="H4429" t="s">
        <v>251</v>
      </c>
      <c r="I4429" t="n">
        <v>5</v>
      </c>
      <c r="J4429" t="n">
        <v>515</v>
      </c>
      <c r="K4429" t="s">
        <v>361</v>
      </c>
      <c r="L4429" t="n">
        <v>130</v>
      </c>
      <c r="M4429" t="n">
        <v>0</v>
      </c>
      <c r="N4429" t="n">
        <v>0</v>
      </c>
    </row>
    <row r="4430" spans="1:20">
      <c r="A4430" s="1" t="n">
        <v>43190</v>
      </c>
      <c r="B4430" t="s">
        <v>443</v>
      </c>
      <c r="C4430" t="n">
        <v>3</v>
      </c>
      <c r="D4430" t="n">
        <v>251</v>
      </c>
      <c r="E4430" t="s">
        <v>409</v>
      </c>
      <c r="F4430" t="n">
        <v>3204</v>
      </c>
      <c r="G4430" t="s">
        <v>367</v>
      </c>
      <c r="H4430" t="s">
        <v>251</v>
      </c>
      <c r="I4430" t="n">
        <v>5</v>
      </c>
      <c r="J4430" t="n">
        <v>887</v>
      </c>
      <c r="K4430" t="s">
        <v>448</v>
      </c>
      <c r="L4430" t="n">
        <v>22</v>
      </c>
      <c r="M4430" t="n">
        <v>0</v>
      </c>
      <c r="N4430" t="n">
        <v>0</v>
      </c>
    </row>
    <row r="4431" spans="1:20">
      <c r="A4431" s="1" t="n">
        <v>43190</v>
      </c>
      <c r="B4431" t="s">
        <v>443</v>
      </c>
      <c r="C4431" t="n">
        <v>1</v>
      </c>
      <c r="D4431" t="n">
        <v>251</v>
      </c>
      <c r="E4431" t="s">
        <v>409</v>
      </c>
      <c r="F4431" t="n">
        <v>3203</v>
      </c>
      <c r="G4431" t="s">
        <v>366</v>
      </c>
      <c r="H4431" t="s">
        <v>251</v>
      </c>
      <c r="I4431" t="n">
        <v>5</v>
      </c>
      <c r="J4431" t="n">
        <v>887</v>
      </c>
      <c r="K4431" t="s">
        <v>448</v>
      </c>
      <c r="L4431" t="n">
        <v>16</v>
      </c>
      <c r="M4431" t="n">
        <v>0</v>
      </c>
      <c r="N4431" t="n">
        <v>0</v>
      </c>
    </row>
    <row r="4432" spans="1:20">
      <c r="A4432" s="1" t="n">
        <v>43190</v>
      </c>
      <c r="B4432" t="s">
        <v>443</v>
      </c>
      <c r="C4432" t="n">
        <v>2</v>
      </c>
      <c r="D4432" t="n">
        <v>251</v>
      </c>
      <c r="E4432" t="s">
        <v>409</v>
      </c>
      <c r="F4432" t="n">
        <v>3202</v>
      </c>
      <c r="G4432" t="s">
        <v>297</v>
      </c>
      <c r="H4432" t="s">
        <v>251</v>
      </c>
      <c r="I4432" t="n">
        <v>5</v>
      </c>
      <c r="J4432" t="n">
        <v>887</v>
      </c>
      <c r="K4432" t="s">
        <v>448</v>
      </c>
      <c r="L4432" t="n">
        <v>19</v>
      </c>
      <c r="M4432" t="n">
        <v>0</v>
      </c>
      <c r="N4432" t="n">
        <v>0</v>
      </c>
    </row>
    <row r="4433" spans="1:20">
      <c r="A4433" s="1" t="n">
        <v>43190</v>
      </c>
      <c r="B4433" t="s">
        <v>443</v>
      </c>
      <c r="C4433" t="n">
        <v>4</v>
      </c>
      <c r="D4433" t="n">
        <v>251</v>
      </c>
      <c r="E4433" t="s">
        <v>409</v>
      </c>
      <c r="F4433" t="n">
        <v>3203</v>
      </c>
      <c r="G4433" t="s">
        <v>366</v>
      </c>
      <c r="H4433" t="s">
        <v>251</v>
      </c>
      <c r="I4433" t="n">
        <v>5</v>
      </c>
      <c r="J4433" t="n">
        <v>685</v>
      </c>
      <c r="K4433" t="s">
        <v>343</v>
      </c>
      <c r="L4433" t="n">
        <v>27</v>
      </c>
      <c r="M4433" t="n">
        <v>0</v>
      </c>
      <c r="N4433" t="n">
        <v>0</v>
      </c>
    </row>
    <row r="4434" spans="1:20">
      <c r="A4434" s="1" t="n">
        <v>43190</v>
      </c>
      <c r="B4434" t="s">
        <v>443</v>
      </c>
      <c r="C4434" t="n">
        <v>6</v>
      </c>
      <c r="D4434" t="n">
        <v>251</v>
      </c>
      <c r="E4434" t="s">
        <v>409</v>
      </c>
      <c r="F4434" t="n">
        <v>3204</v>
      </c>
      <c r="G4434" t="s">
        <v>367</v>
      </c>
      <c r="H4434" t="s">
        <v>251</v>
      </c>
      <c r="I4434" t="n">
        <v>5</v>
      </c>
      <c r="J4434" t="n">
        <v>685</v>
      </c>
      <c r="K4434" t="s">
        <v>343</v>
      </c>
      <c r="L4434" t="n">
        <v>11</v>
      </c>
      <c r="M4434" t="n">
        <v>0</v>
      </c>
      <c r="N4434" t="n">
        <v>0</v>
      </c>
    </row>
    <row r="4435" spans="1:20">
      <c r="A4435" s="1" t="n">
        <v>43190</v>
      </c>
      <c r="B4435" t="s">
        <v>443</v>
      </c>
      <c r="C4435" t="n">
        <v>5</v>
      </c>
      <c r="D4435" t="n">
        <v>251</v>
      </c>
      <c r="E4435" t="s">
        <v>409</v>
      </c>
      <c r="F4435" t="n">
        <v>3202</v>
      </c>
      <c r="G4435" t="s">
        <v>297</v>
      </c>
      <c r="H4435" t="s">
        <v>251</v>
      </c>
      <c r="I4435" t="n">
        <v>5</v>
      </c>
      <c r="J4435" t="n">
        <v>685</v>
      </c>
      <c r="K4435" t="s">
        <v>343</v>
      </c>
      <c r="L4435" t="n">
        <v>17</v>
      </c>
      <c r="M4435" t="n">
        <v>0</v>
      </c>
      <c r="N4435" t="n">
        <v>0</v>
      </c>
    </row>
    <row r="4436" spans="1:20">
      <c r="A4436" s="1" t="n">
        <v>43190</v>
      </c>
      <c r="B4436" t="s">
        <v>454</v>
      </c>
      <c r="C4436" t="n">
        <v>2</v>
      </c>
      <c r="D4436" t="n">
        <v>25</v>
      </c>
      <c r="E4436" t="s">
        <v>143</v>
      </c>
      <c r="F4436" t="n">
        <v>3201</v>
      </c>
      <c r="G4436" t="s">
        <v>250</v>
      </c>
      <c r="H4436" t="s">
        <v>251</v>
      </c>
      <c r="I4436" t="n">
        <v>5</v>
      </c>
      <c r="J4436" t="n">
        <v>580</v>
      </c>
      <c r="K4436" t="s">
        <v>270</v>
      </c>
      <c r="L4436" t="n">
        <v>288</v>
      </c>
      <c r="M4436" t="n">
        <v>0.3</v>
      </c>
      <c r="N4436" t="n">
        <v>30.4</v>
      </c>
      <c r="O4436" t="s">
        <v>452</v>
      </c>
      <c r="P4436" t="n">
        <v>121</v>
      </c>
      <c r="Q4436" t="s">
        <v>411</v>
      </c>
      <c r="R4436" t="s">
        <v>255</v>
      </c>
      <c r="S4436" t="s">
        <v>251</v>
      </c>
      <c r="T4436" t="n">
        <v>5</v>
      </c>
    </row>
    <row r="4437" spans="1:20">
      <c r="A4437" s="1" t="n">
        <v>43190</v>
      </c>
      <c r="B4437" t="s">
        <v>454</v>
      </c>
      <c r="C4437" t="n">
        <v>1</v>
      </c>
      <c r="D4437" t="n">
        <v>25</v>
      </c>
      <c r="E4437" t="s">
        <v>143</v>
      </c>
      <c r="F4437" t="n">
        <v>3201</v>
      </c>
      <c r="G4437" t="s">
        <v>250</v>
      </c>
      <c r="H4437" t="s">
        <v>251</v>
      </c>
      <c r="I4437" t="n">
        <v>5</v>
      </c>
      <c r="J4437" t="n">
        <v>458</v>
      </c>
      <c r="K4437" t="s">
        <v>252</v>
      </c>
      <c r="L4437" t="n">
        <v>381</v>
      </c>
      <c r="M4437" t="n">
        <v>0.14</v>
      </c>
      <c r="N4437" t="n">
        <v>32.9</v>
      </c>
      <c r="O4437" t="s">
        <v>452</v>
      </c>
      <c r="P4437" t="n">
        <v>121</v>
      </c>
      <c r="Q4437" t="s">
        <v>411</v>
      </c>
      <c r="R4437" t="s">
        <v>255</v>
      </c>
      <c r="S4437" t="s">
        <v>251</v>
      </c>
      <c r="T4437" t="n">
        <v>5</v>
      </c>
    </row>
    <row r="4438" spans="1:20">
      <c r="A4438" s="1" t="n">
        <v>43190</v>
      </c>
      <c r="B4438" t="s">
        <v>454</v>
      </c>
      <c r="C4438" t="n">
        <v>6</v>
      </c>
      <c r="D4438" t="n">
        <v>25</v>
      </c>
      <c r="E4438" t="s">
        <v>143</v>
      </c>
      <c r="F4438" t="n">
        <v>3201</v>
      </c>
      <c r="G4438" t="s">
        <v>250</v>
      </c>
      <c r="H4438" t="s">
        <v>251</v>
      </c>
      <c r="I4438" t="n">
        <v>5</v>
      </c>
      <c r="J4438" t="n">
        <v>458</v>
      </c>
      <c r="K4438" t="s">
        <v>252</v>
      </c>
      <c r="L4438" t="n">
        <v>693</v>
      </c>
      <c r="M4438" t="n">
        <v>0.05</v>
      </c>
      <c r="N4438" t="n">
        <v>33.4</v>
      </c>
      <c r="O4438" t="s">
        <v>452</v>
      </c>
      <c r="P4438" t="n">
        <v>121</v>
      </c>
      <c r="Q4438" t="s">
        <v>411</v>
      </c>
      <c r="R4438" t="s">
        <v>255</v>
      </c>
      <c r="S4438" t="s">
        <v>251</v>
      </c>
      <c r="T4438" t="n">
        <v>5</v>
      </c>
    </row>
    <row r="4439" spans="1:20">
      <c r="A4439" s="1" t="n">
        <v>43190</v>
      </c>
      <c r="B4439" t="s">
        <v>454</v>
      </c>
      <c r="C4439" t="n">
        <v>5</v>
      </c>
      <c r="D4439" t="n">
        <v>25</v>
      </c>
      <c r="E4439" t="s">
        <v>143</v>
      </c>
      <c r="F4439" t="n">
        <v>3201</v>
      </c>
      <c r="G4439" t="s">
        <v>250</v>
      </c>
      <c r="H4439" t="s">
        <v>251</v>
      </c>
      <c r="I4439" t="n">
        <v>5</v>
      </c>
      <c r="J4439" t="n">
        <v>458</v>
      </c>
      <c r="K4439" t="s">
        <v>252</v>
      </c>
      <c r="L4439" t="n">
        <v>131</v>
      </c>
      <c r="M4439" t="n">
        <v>0.07000000000000001</v>
      </c>
      <c r="N4439" t="n">
        <v>33.8</v>
      </c>
      <c r="O4439" t="s">
        <v>452</v>
      </c>
      <c r="P4439" t="n">
        <v>121</v>
      </c>
      <c r="Q4439" t="s">
        <v>411</v>
      </c>
      <c r="R4439" t="s">
        <v>255</v>
      </c>
      <c r="S4439" t="s">
        <v>251</v>
      </c>
      <c r="T4439" t="n">
        <v>5</v>
      </c>
    </row>
    <row r="4440" spans="1:20">
      <c r="A4440" s="1" t="n">
        <v>43190</v>
      </c>
      <c r="B4440" t="s">
        <v>454</v>
      </c>
      <c r="C4440" t="n">
        <v>4</v>
      </c>
      <c r="D4440" t="n">
        <v>25</v>
      </c>
      <c r="E4440" t="s">
        <v>143</v>
      </c>
      <c r="F4440" t="n">
        <v>3201</v>
      </c>
      <c r="G4440" t="s">
        <v>250</v>
      </c>
      <c r="H4440" t="s">
        <v>251</v>
      </c>
      <c r="I4440" t="n">
        <v>5</v>
      </c>
      <c r="J4440" t="n">
        <v>945</v>
      </c>
      <c r="K4440" t="s">
        <v>304</v>
      </c>
      <c r="L4440" t="n">
        <v>296</v>
      </c>
      <c r="M4440" t="n">
        <v>0.08</v>
      </c>
      <c r="N4440" t="n">
        <v>34.8</v>
      </c>
      <c r="O4440" t="s">
        <v>452</v>
      </c>
      <c r="P4440" t="n">
        <v>121</v>
      </c>
      <c r="Q4440" t="s">
        <v>411</v>
      </c>
      <c r="R4440" t="s">
        <v>255</v>
      </c>
      <c r="S4440" t="s">
        <v>251</v>
      </c>
      <c r="T4440" t="n">
        <v>5</v>
      </c>
    </row>
    <row r="4441" spans="1:20">
      <c r="A4441" s="1" t="n">
        <v>43190</v>
      </c>
      <c r="B4441" t="s">
        <v>454</v>
      </c>
      <c r="C4441" t="n">
        <v>3</v>
      </c>
      <c r="D4441" t="n">
        <v>25</v>
      </c>
      <c r="E4441" t="s">
        <v>143</v>
      </c>
      <c r="F4441" t="n">
        <v>3201</v>
      </c>
      <c r="G4441" t="s">
        <v>250</v>
      </c>
      <c r="H4441" t="s">
        <v>251</v>
      </c>
      <c r="I4441" t="n">
        <v>5</v>
      </c>
      <c r="J4441" t="n">
        <v>945</v>
      </c>
      <c r="K4441" t="s">
        <v>304</v>
      </c>
      <c r="L4441" t="n">
        <v>202</v>
      </c>
      <c r="M4441" t="n">
        <v>0.02</v>
      </c>
      <c r="N4441" t="n">
        <v>40.4</v>
      </c>
      <c r="O4441" t="s">
        <v>452</v>
      </c>
      <c r="P4441" t="n">
        <v>121</v>
      </c>
      <c r="Q4441" t="s">
        <v>411</v>
      </c>
      <c r="R4441" t="s">
        <v>255</v>
      </c>
      <c r="S4441" t="s">
        <v>251</v>
      </c>
      <c r="T4441" t="n">
        <v>5</v>
      </c>
    </row>
    <row r="4442" spans="1:20">
      <c r="A4442" s="1" t="n">
        <v>43190</v>
      </c>
      <c r="B4442" t="s">
        <v>444</v>
      </c>
      <c r="C4442" t="n">
        <v>2</v>
      </c>
      <c r="D4442" t="n">
        <v>25</v>
      </c>
      <c r="E4442" t="s">
        <v>143</v>
      </c>
      <c r="F4442" t="n">
        <v>3201</v>
      </c>
      <c r="G4442" t="s">
        <v>250</v>
      </c>
      <c r="H4442" t="s">
        <v>251</v>
      </c>
      <c r="I4442" t="n">
        <v>5</v>
      </c>
      <c r="J4442" t="n">
        <v>805</v>
      </c>
      <c r="K4442" t="s">
        <v>317</v>
      </c>
      <c r="L4442" t="n">
        <v>702</v>
      </c>
      <c r="M4442" t="n">
        <v>0.26</v>
      </c>
      <c r="N4442" t="n">
        <v>35.5</v>
      </c>
      <c r="O4442" t="s">
        <v>444</v>
      </c>
      <c r="P4442" t="n">
        <v>363</v>
      </c>
      <c r="Q4442" t="s">
        <v>411</v>
      </c>
      <c r="R4442" t="s">
        <v>255</v>
      </c>
      <c r="S4442" t="s">
        <v>251</v>
      </c>
      <c r="T4442" t="n">
        <v>5</v>
      </c>
    </row>
    <row r="4443" spans="1:20">
      <c r="A4443" s="1" t="n">
        <v>43190</v>
      </c>
      <c r="B4443" t="s">
        <v>444</v>
      </c>
      <c r="C4443" t="n">
        <v>1</v>
      </c>
      <c r="D4443" t="n">
        <v>25</v>
      </c>
      <c r="E4443" t="s">
        <v>143</v>
      </c>
      <c r="F4443" t="n">
        <v>3201</v>
      </c>
      <c r="G4443" t="s">
        <v>250</v>
      </c>
      <c r="H4443" t="s">
        <v>251</v>
      </c>
      <c r="I4443" t="n">
        <v>5</v>
      </c>
      <c r="J4443" t="n">
        <v>550</v>
      </c>
      <c r="K4443" t="s">
        <v>369</v>
      </c>
      <c r="L4443" t="n">
        <v>1048</v>
      </c>
      <c r="M4443" t="n">
        <v>0.15</v>
      </c>
      <c r="N4443" t="n">
        <v>37.2</v>
      </c>
      <c r="O4443" t="s">
        <v>444</v>
      </c>
      <c r="P4443" t="n">
        <v>363</v>
      </c>
      <c r="Q4443" t="s">
        <v>411</v>
      </c>
      <c r="R4443" t="s">
        <v>255</v>
      </c>
      <c r="S4443" t="s">
        <v>251</v>
      </c>
      <c r="T4443" t="n">
        <v>5</v>
      </c>
    </row>
    <row r="4444" spans="1:20">
      <c r="A4444" s="1" t="n">
        <v>43190</v>
      </c>
      <c r="B4444" t="s">
        <v>444</v>
      </c>
      <c r="C4444" t="n">
        <v>3</v>
      </c>
      <c r="D4444" t="n">
        <v>216</v>
      </c>
      <c r="E4444" t="s">
        <v>416</v>
      </c>
      <c r="F4444" t="n">
        <v>3201</v>
      </c>
      <c r="G4444" t="s">
        <v>250</v>
      </c>
      <c r="H4444" t="s">
        <v>251</v>
      </c>
      <c r="I4444" t="n">
        <v>5</v>
      </c>
      <c r="J4444" t="n">
        <v>280</v>
      </c>
      <c r="K4444" t="s">
        <v>453</v>
      </c>
      <c r="L4444" t="n">
        <v>312</v>
      </c>
      <c r="M4444" t="n">
        <v>0</v>
      </c>
      <c r="N4444" t="n">
        <v>0</v>
      </c>
    </row>
    <row r="4445" spans="1:20">
      <c r="A4445" s="1" t="n">
        <v>43190</v>
      </c>
      <c r="B4445" t="s">
        <v>445</v>
      </c>
      <c r="C4445" t="n">
        <v>1</v>
      </c>
      <c r="D4445" t="n">
        <v>216</v>
      </c>
      <c r="E4445" t="s">
        <v>416</v>
      </c>
      <c r="F4445" t="n">
        <v>3201</v>
      </c>
      <c r="G4445" t="s">
        <v>250</v>
      </c>
      <c r="H4445" t="s">
        <v>251</v>
      </c>
      <c r="I4445" t="n">
        <v>5</v>
      </c>
      <c r="J4445" t="n">
        <v>515</v>
      </c>
      <c r="K4445" t="s">
        <v>361</v>
      </c>
      <c r="L4445" t="n">
        <v>314</v>
      </c>
      <c r="M4445" t="n">
        <v>0</v>
      </c>
      <c r="N4445" t="n">
        <v>0</v>
      </c>
    </row>
    <row r="4446" spans="1:20">
      <c r="A4446" s="1" t="n">
        <v>43190</v>
      </c>
      <c r="B4446" t="s">
        <v>445</v>
      </c>
      <c r="C4446" t="n">
        <v>2</v>
      </c>
      <c r="D4446" t="n">
        <v>216</v>
      </c>
      <c r="E4446" t="s">
        <v>416</v>
      </c>
      <c r="F4446" t="n">
        <v>3201</v>
      </c>
      <c r="G4446" t="s">
        <v>250</v>
      </c>
      <c r="H4446" t="s">
        <v>251</v>
      </c>
      <c r="I4446" t="n">
        <v>5</v>
      </c>
      <c r="J4446" t="n">
        <v>280</v>
      </c>
      <c r="K4446" t="s">
        <v>453</v>
      </c>
      <c r="L4446" t="n">
        <v>312</v>
      </c>
      <c r="M4446" t="n">
        <v>0</v>
      </c>
      <c r="N4446" t="n">
        <v>0</v>
      </c>
    </row>
    <row r="4447" spans="1:20">
      <c r="A4447" s="1" t="n">
        <v>43220</v>
      </c>
      <c r="B4447" t="s">
        <v>443</v>
      </c>
      <c r="C4447" t="n">
        <v>3</v>
      </c>
      <c r="D4447" t="n">
        <v>251</v>
      </c>
      <c r="E4447" t="s">
        <v>409</v>
      </c>
      <c r="F4447" t="n">
        <v>3204</v>
      </c>
      <c r="G4447" t="s">
        <v>367</v>
      </c>
      <c r="H4447" t="s">
        <v>251</v>
      </c>
      <c r="I4447" t="n">
        <v>5</v>
      </c>
      <c r="J4447" t="n">
        <v>887</v>
      </c>
      <c r="K4447" t="s">
        <v>448</v>
      </c>
      <c r="L4447" t="n">
        <v>18</v>
      </c>
      <c r="M4447" t="n">
        <v>0</v>
      </c>
      <c r="N4447" t="n">
        <v>0</v>
      </c>
    </row>
    <row r="4448" spans="1:20">
      <c r="A4448" s="1" t="n">
        <v>43220</v>
      </c>
      <c r="B4448" t="s">
        <v>443</v>
      </c>
      <c r="C4448" t="n">
        <v>2</v>
      </c>
      <c r="D4448" t="n">
        <v>251</v>
      </c>
      <c r="E4448" t="s">
        <v>409</v>
      </c>
      <c r="F4448" t="n">
        <v>3202</v>
      </c>
      <c r="G4448" t="s">
        <v>297</v>
      </c>
      <c r="H4448" t="s">
        <v>251</v>
      </c>
      <c r="I4448" t="n">
        <v>5</v>
      </c>
      <c r="J4448" t="n">
        <v>887</v>
      </c>
      <c r="K4448" t="s">
        <v>448</v>
      </c>
      <c r="L4448" t="n">
        <v>12</v>
      </c>
      <c r="M4448" t="n">
        <v>0</v>
      </c>
      <c r="N4448" t="n">
        <v>0</v>
      </c>
    </row>
    <row r="4449" spans="1:20">
      <c r="A4449" s="1" t="n">
        <v>43220</v>
      </c>
      <c r="B4449" t="s">
        <v>443</v>
      </c>
      <c r="C4449" t="n">
        <v>1</v>
      </c>
      <c r="D4449" t="n">
        <v>251</v>
      </c>
      <c r="E4449" t="s">
        <v>409</v>
      </c>
      <c r="F4449" t="n">
        <v>3203</v>
      </c>
      <c r="G4449" t="s">
        <v>366</v>
      </c>
      <c r="H4449" t="s">
        <v>251</v>
      </c>
      <c r="I4449" t="n">
        <v>5</v>
      </c>
      <c r="J4449" t="n">
        <v>887</v>
      </c>
      <c r="K4449" t="s">
        <v>448</v>
      </c>
      <c r="L4449" t="n">
        <v>25</v>
      </c>
      <c r="M4449" t="n">
        <v>0</v>
      </c>
      <c r="N4449" t="n">
        <v>0</v>
      </c>
    </row>
    <row r="4450" spans="1:20">
      <c r="A4450" s="1" t="n">
        <v>43220</v>
      </c>
      <c r="B4450" t="s">
        <v>454</v>
      </c>
      <c r="C4450" t="n">
        <v>3</v>
      </c>
      <c r="D4450" t="n">
        <v>25</v>
      </c>
      <c r="E4450" t="s">
        <v>143</v>
      </c>
      <c r="F4450" t="n">
        <v>3201</v>
      </c>
      <c r="G4450" t="s">
        <v>250</v>
      </c>
      <c r="H4450" t="s">
        <v>251</v>
      </c>
      <c r="I4450" t="n">
        <v>5</v>
      </c>
      <c r="J4450" t="n">
        <v>458</v>
      </c>
      <c r="K4450" t="s">
        <v>252</v>
      </c>
      <c r="L4450" t="n">
        <v>699</v>
      </c>
      <c r="M4450" t="n">
        <v>0.03</v>
      </c>
      <c r="N4450" t="n">
        <v>33.4</v>
      </c>
      <c r="O4450" t="s">
        <v>452</v>
      </c>
      <c r="P4450" t="n">
        <v>121</v>
      </c>
      <c r="Q4450" t="s">
        <v>411</v>
      </c>
      <c r="R4450" t="s">
        <v>255</v>
      </c>
      <c r="S4450" t="s">
        <v>251</v>
      </c>
      <c r="T4450" t="n">
        <v>5</v>
      </c>
    </row>
    <row r="4451" spans="1:20">
      <c r="A4451" s="1" t="n">
        <v>43220</v>
      </c>
      <c r="B4451" t="s">
        <v>454</v>
      </c>
      <c r="C4451" t="n">
        <v>2</v>
      </c>
      <c r="D4451" t="n">
        <v>25</v>
      </c>
      <c r="E4451" t="s">
        <v>143</v>
      </c>
      <c r="F4451" t="n">
        <v>3201</v>
      </c>
      <c r="G4451" t="s">
        <v>250</v>
      </c>
      <c r="H4451" t="s">
        <v>251</v>
      </c>
      <c r="I4451" t="n">
        <v>5</v>
      </c>
      <c r="J4451" t="n">
        <v>458</v>
      </c>
      <c r="K4451" t="s">
        <v>252</v>
      </c>
      <c r="L4451" t="n">
        <v>389</v>
      </c>
      <c r="M4451" t="n">
        <v>0.2</v>
      </c>
      <c r="N4451" t="n">
        <v>33.3</v>
      </c>
      <c r="O4451" t="s">
        <v>452</v>
      </c>
      <c r="P4451" t="n">
        <v>121</v>
      </c>
      <c r="Q4451" t="s">
        <v>411</v>
      </c>
      <c r="R4451" t="s">
        <v>255</v>
      </c>
      <c r="S4451" t="s">
        <v>251</v>
      </c>
      <c r="T4451" t="n">
        <v>5</v>
      </c>
    </row>
    <row r="4452" spans="1:20">
      <c r="A4452" s="1" t="n">
        <v>43220</v>
      </c>
      <c r="B4452" t="s">
        <v>454</v>
      </c>
      <c r="C4452" t="n">
        <v>1</v>
      </c>
      <c r="D4452" t="n">
        <v>25</v>
      </c>
      <c r="E4452" t="s">
        <v>143</v>
      </c>
      <c r="F4452" t="n">
        <v>3201</v>
      </c>
      <c r="G4452" t="s">
        <v>250</v>
      </c>
      <c r="H4452" t="s">
        <v>251</v>
      </c>
      <c r="I4452" t="n">
        <v>5</v>
      </c>
      <c r="J4452" t="n">
        <v>945</v>
      </c>
      <c r="K4452" t="s">
        <v>304</v>
      </c>
      <c r="L4452" t="n">
        <v>290</v>
      </c>
      <c r="M4452" t="n">
        <v>0.02</v>
      </c>
      <c r="N4452" t="n">
        <v>32.3</v>
      </c>
      <c r="O4452" t="s">
        <v>452</v>
      </c>
      <c r="P4452" t="n">
        <v>121</v>
      </c>
      <c r="Q4452" t="s">
        <v>411</v>
      </c>
      <c r="R4452" t="s">
        <v>255</v>
      </c>
      <c r="S4452" t="s">
        <v>251</v>
      </c>
      <c r="T4452" t="n">
        <v>5</v>
      </c>
    </row>
    <row r="4453" spans="1:20">
      <c r="A4453" s="1" t="n">
        <v>43220</v>
      </c>
      <c r="B4453" t="s">
        <v>444</v>
      </c>
      <c r="C4453" t="n">
        <v>2</v>
      </c>
      <c r="D4453" t="n">
        <v>25</v>
      </c>
      <c r="E4453" t="s">
        <v>143</v>
      </c>
      <c r="F4453" t="n">
        <v>3201</v>
      </c>
      <c r="G4453" t="s">
        <v>250</v>
      </c>
      <c r="H4453" t="s">
        <v>251</v>
      </c>
      <c r="I4453" t="n">
        <v>5</v>
      </c>
      <c r="J4453" t="n">
        <v>805</v>
      </c>
      <c r="K4453" t="s">
        <v>317</v>
      </c>
      <c r="L4453" t="n">
        <v>704</v>
      </c>
      <c r="M4453" t="n">
        <v>0.28</v>
      </c>
      <c r="N4453" t="n">
        <v>35.4</v>
      </c>
      <c r="O4453" t="s">
        <v>444</v>
      </c>
      <c r="P4453" t="n">
        <v>363</v>
      </c>
      <c r="Q4453" t="s">
        <v>411</v>
      </c>
      <c r="R4453" t="s">
        <v>255</v>
      </c>
      <c r="S4453" t="s">
        <v>251</v>
      </c>
      <c r="T4453" t="n">
        <v>5</v>
      </c>
    </row>
    <row r="4454" spans="1:20">
      <c r="A4454" s="1" t="n">
        <v>43220</v>
      </c>
      <c r="B4454" t="s">
        <v>444</v>
      </c>
      <c r="C4454" t="n">
        <v>1</v>
      </c>
      <c r="D4454" t="n">
        <v>25</v>
      </c>
      <c r="E4454" t="s">
        <v>143</v>
      </c>
      <c r="F4454" t="n">
        <v>3201</v>
      </c>
      <c r="G4454" t="s">
        <v>250</v>
      </c>
      <c r="H4454" t="s">
        <v>251</v>
      </c>
      <c r="I4454" t="n">
        <v>5</v>
      </c>
      <c r="J4454" t="n">
        <v>550</v>
      </c>
      <c r="K4454" t="s">
        <v>369</v>
      </c>
      <c r="L4454" t="n">
        <v>1013</v>
      </c>
      <c r="M4454" t="n">
        <v>0.14</v>
      </c>
      <c r="N4454" t="n">
        <v>37</v>
      </c>
      <c r="O4454" t="s">
        <v>444</v>
      </c>
      <c r="P4454" t="n">
        <v>363</v>
      </c>
      <c r="Q4454" t="s">
        <v>411</v>
      </c>
      <c r="R4454" t="s">
        <v>255</v>
      </c>
      <c r="S4454" t="s">
        <v>251</v>
      </c>
      <c r="T4454" t="n">
        <v>5</v>
      </c>
    </row>
    <row r="4455" spans="1:20">
      <c r="A4455" s="1" t="n">
        <v>43220</v>
      </c>
      <c r="B4455" t="s">
        <v>445</v>
      </c>
      <c r="C4455" t="n">
        <v>1</v>
      </c>
      <c r="D4455" t="n">
        <v>216</v>
      </c>
      <c r="E4455" t="s">
        <v>416</v>
      </c>
      <c r="F4455" t="n">
        <v>3201</v>
      </c>
      <c r="G4455" t="s">
        <v>250</v>
      </c>
      <c r="H4455" t="s">
        <v>251</v>
      </c>
      <c r="I4455" t="n">
        <v>5</v>
      </c>
      <c r="J4455" t="n">
        <v>795</v>
      </c>
      <c r="K4455" t="s">
        <v>262</v>
      </c>
      <c r="L4455" t="n">
        <v>311</v>
      </c>
      <c r="M4455" t="n">
        <v>0</v>
      </c>
      <c r="N4455" t="n">
        <v>0</v>
      </c>
    </row>
    <row r="4456" spans="1:20">
      <c r="A4456" s="1" t="n">
        <v>43251</v>
      </c>
      <c r="B4456" t="s">
        <v>443</v>
      </c>
      <c r="C4456" t="n">
        <v>3</v>
      </c>
      <c r="D4456" t="n">
        <v>251</v>
      </c>
      <c r="E4456" t="s">
        <v>409</v>
      </c>
      <c r="F4456" t="n">
        <v>3204</v>
      </c>
      <c r="G4456" t="s">
        <v>367</v>
      </c>
      <c r="H4456" t="s">
        <v>251</v>
      </c>
      <c r="I4456" t="n">
        <v>5</v>
      </c>
      <c r="J4456" t="s">
        <v>457</v>
      </c>
      <c r="K4456" t="s">
        <v>361</v>
      </c>
      <c r="L4456" t="n">
        <v>21</v>
      </c>
      <c r="M4456" t="n">
        <v>0</v>
      </c>
      <c r="N4456" t="n">
        <v>0</v>
      </c>
    </row>
    <row r="4457" spans="1:20">
      <c r="A4457" s="1" t="n">
        <v>43251</v>
      </c>
      <c r="B4457" t="s">
        <v>443</v>
      </c>
      <c r="C4457" t="n">
        <v>1</v>
      </c>
      <c r="D4457" t="n">
        <v>251</v>
      </c>
      <c r="E4457" t="s">
        <v>409</v>
      </c>
      <c r="F4457" t="n">
        <v>3203</v>
      </c>
      <c r="G4457" t="s">
        <v>366</v>
      </c>
      <c r="H4457" t="s">
        <v>251</v>
      </c>
      <c r="I4457" t="n">
        <v>5</v>
      </c>
      <c r="J4457" t="s">
        <v>457</v>
      </c>
      <c r="K4457" t="s">
        <v>361</v>
      </c>
      <c r="L4457" t="n">
        <v>18</v>
      </c>
      <c r="M4457" t="n">
        <v>0</v>
      </c>
      <c r="N4457" t="n">
        <v>0</v>
      </c>
    </row>
    <row r="4458" spans="1:20">
      <c r="A4458" s="1" t="n">
        <v>43251</v>
      </c>
      <c r="B4458" t="s">
        <v>443</v>
      </c>
      <c r="C4458" t="n">
        <v>2</v>
      </c>
      <c r="D4458" t="n">
        <v>251</v>
      </c>
      <c r="E4458" t="s">
        <v>409</v>
      </c>
      <c r="F4458" t="n">
        <v>3203</v>
      </c>
      <c r="G4458" t="s">
        <v>366</v>
      </c>
      <c r="H4458" t="s">
        <v>251</v>
      </c>
      <c r="I4458" t="n">
        <v>5</v>
      </c>
      <c r="J4458" t="s">
        <v>457</v>
      </c>
      <c r="K4458" t="s">
        <v>361</v>
      </c>
      <c r="L4458" t="n">
        <v>17</v>
      </c>
      <c r="M4458" t="n">
        <v>0</v>
      </c>
      <c r="N4458" t="n">
        <v>0</v>
      </c>
    </row>
    <row r="4459" spans="1:20">
      <c r="A4459" s="1" t="n">
        <v>43251</v>
      </c>
      <c r="B4459" t="s">
        <v>454</v>
      </c>
      <c r="C4459" t="n">
        <v>2</v>
      </c>
      <c r="D4459" t="n">
        <v>25</v>
      </c>
      <c r="E4459" t="s">
        <v>143</v>
      </c>
      <c r="F4459" t="n">
        <v>3201</v>
      </c>
      <c r="G4459" t="s">
        <v>250</v>
      </c>
      <c r="H4459" t="s">
        <v>251</v>
      </c>
      <c r="I4459" t="n">
        <v>5</v>
      </c>
      <c r="J4459" t="s">
        <v>458</v>
      </c>
      <c r="K4459" t="s">
        <v>252</v>
      </c>
      <c r="L4459" t="n">
        <v>429</v>
      </c>
      <c r="M4459" t="n">
        <v>0.2</v>
      </c>
      <c r="N4459" t="n">
        <v>33.3</v>
      </c>
      <c r="O4459" t="s">
        <v>452</v>
      </c>
      <c r="P4459" t="n">
        <v>121</v>
      </c>
      <c r="Q4459" t="s">
        <v>411</v>
      </c>
      <c r="R4459" t="s">
        <v>255</v>
      </c>
      <c r="S4459" t="s">
        <v>251</v>
      </c>
      <c r="T4459" t="n">
        <v>5</v>
      </c>
    </row>
    <row r="4460" spans="1:20">
      <c r="A4460" s="1" t="n">
        <v>43251</v>
      </c>
      <c r="B4460" t="s">
        <v>454</v>
      </c>
      <c r="C4460" t="n">
        <v>3</v>
      </c>
      <c r="D4460" t="n">
        <v>25</v>
      </c>
      <c r="E4460" t="s">
        <v>143</v>
      </c>
      <c r="F4460" t="n">
        <v>3201</v>
      </c>
      <c r="G4460" t="s">
        <v>250</v>
      </c>
      <c r="H4460" t="s">
        <v>251</v>
      </c>
      <c r="I4460" t="n">
        <v>5</v>
      </c>
      <c r="J4460" t="s">
        <v>458</v>
      </c>
      <c r="K4460" t="s">
        <v>252</v>
      </c>
      <c r="L4460" t="n">
        <v>695</v>
      </c>
      <c r="M4460" t="n">
        <v>0.26</v>
      </c>
      <c r="N4460" t="n">
        <v>33</v>
      </c>
      <c r="O4460" t="s">
        <v>452</v>
      </c>
      <c r="P4460" t="n">
        <v>121</v>
      </c>
      <c r="Q4460" t="s">
        <v>411</v>
      </c>
      <c r="R4460" t="s">
        <v>255</v>
      </c>
      <c r="S4460" t="s">
        <v>251</v>
      </c>
      <c r="T4460" t="n">
        <v>5</v>
      </c>
    </row>
    <row r="4461" spans="1:20">
      <c r="A4461" s="1" t="n">
        <v>43251</v>
      </c>
      <c r="B4461" t="s">
        <v>454</v>
      </c>
      <c r="C4461" t="n">
        <v>1</v>
      </c>
      <c r="D4461" t="n">
        <v>25</v>
      </c>
      <c r="E4461" t="s">
        <v>143</v>
      </c>
      <c r="F4461" t="n">
        <v>3201</v>
      </c>
      <c r="G4461" t="s">
        <v>250</v>
      </c>
      <c r="H4461" t="s">
        <v>251</v>
      </c>
      <c r="I4461" t="n">
        <v>5</v>
      </c>
      <c r="J4461" t="s">
        <v>459</v>
      </c>
      <c r="K4461" t="s">
        <v>327</v>
      </c>
      <c r="L4461" t="n">
        <v>260</v>
      </c>
      <c r="M4461" t="n">
        <v>0.1</v>
      </c>
      <c r="N4461" t="n">
        <v>34.3</v>
      </c>
      <c r="O4461" t="s">
        <v>452</v>
      </c>
      <c r="P4461" t="n">
        <v>121</v>
      </c>
      <c r="Q4461" t="s">
        <v>411</v>
      </c>
      <c r="R4461" t="s">
        <v>255</v>
      </c>
      <c r="S4461" t="s">
        <v>251</v>
      </c>
      <c r="T4461" t="n">
        <v>5</v>
      </c>
    </row>
    <row r="4462" spans="1:20">
      <c r="A4462" s="1" t="n">
        <v>43251</v>
      </c>
      <c r="B4462" t="s">
        <v>444</v>
      </c>
      <c r="C4462" t="n">
        <v>1</v>
      </c>
      <c r="D4462" t="n">
        <v>25</v>
      </c>
      <c r="E4462" t="s">
        <v>143</v>
      </c>
      <c r="F4462" t="n">
        <v>3201</v>
      </c>
      <c r="G4462" t="s">
        <v>250</v>
      </c>
      <c r="H4462" t="s">
        <v>251</v>
      </c>
      <c r="I4462" t="n">
        <v>5</v>
      </c>
      <c r="J4462" t="s">
        <v>460</v>
      </c>
      <c r="K4462" t="s">
        <v>317</v>
      </c>
      <c r="L4462" t="n">
        <v>713</v>
      </c>
      <c r="M4462" t="n">
        <v>0.27</v>
      </c>
      <c r="N4462" t="n">
        <v>35.2</v>
      </c>
      <c r="O4462" t="s">
        <v>444</v>
      </c>
      <c r="P4462" t="n">
        <v>363</v>
      </c>
      <c r="Q4462" t="s">
        <v>411</v>
      </c>
      <c r="R4462" t="s">
        <v>255</v>
      </c>
      <c r="S4462" t="s">
        <v>251</v>
      </c>
      <c r="T4462" t="n">
        <v>5</v>
      </c>
    </row>
    <row r="4463" spans="1:20">
      <c r="A4463" s="1" t="n">
        <v>43251</v>
      </c>
      <c r="B4463" t="s">
        <v>444</v>
      </c>
      <c r="C4463" t="n">
        <v>2</v>
      </c>
      <c r="D4463" t="n">
        <v>216</v>
      </c>
      <c r="E4463" t="s">
        <v>416</v>
      </c>
      <c r="F4463" t="n">
        <v>3201</v>
      </c>
      <c r="G4463" t="s">
        <v>250</v>
      </c>
      <c r="H4463" t="s">
        <v>251</v>
      </c>
      <c r="I4463" t="n">
        <v>5</v>
      </c>
      <c r="J4463" t="s">
        <v>457</v>
      </c>
      <c r="K4463" t="s">
        <v>361</v>
      </c>
      <c r="L4463" t="n">
        <v>300</v>
      </c>
      <c r="M4463" t="n">
        <v>0</v>
      </c>
      <c r="N4463" t="n">
        <v>0</v>
      </c>
    </row>
    <row r="4464" spans="1:20">
      <c r="A4464" s="1" t="n">
        <v>43251</v>
      </c>
      <c r="B4464" t="s">
        <v>445</v>
      </c>
      <c r="C4464" t="n">
        <v>1</v>
      </c>
      <c r="D4464" t="n">
        <v>216</v>
      </c>
      <c r="E4464" t="s">
        <v>416</v>
      </c>
      <c r="F4464" t="n">
        <v>3201</v>
      </c>
      <c r="G4464" t="s">
        <v>250</v>
      </c>
      <c r="H4464" t="s">
        <v>251</v>
      </c>
      <c r="I4464" t="n">
        <v>5</v>
      </c>
      <c r="J4464" t="s">
        <v>457</v>
      </c>
      <c r="K4464" t="s">
        <v>361</v>
      </c>
      <c r="L4464" t="n">
        <v>300</v>
      </c>
      <c r="M4464" t="n">
        <v>0</v>
      </c>
      <c r="N4464" t="n">
        <v>0</v>
      </c>
    </row>
    <row r="4465" spans="1:20">
      <c r="A4465" s="1" t="n">
        <v>43251</v>
      </c>
      <c r="B4465" t="s">
        <v>445</v>
      </c>
      <c r="C4465" t="n">
        <v>2</v>
      </c>
      <c r="D4465" t="n">
        <v>216</v>
      </c>
      <c r="E4465" t="s">
        <v>416</v>
      </c>
      <c r="F4465" t="n">
        <v>3201</v>
      </c>
      <c r="G4465" t="s">
        <v>250</v>
      </c>
      <c r="H4465" t="s">
        <v>251</v>
      </c>
      <c r="I4465" t="n">
        <v>5</v>
      </c>
      <c r="J4465" t="s">
        <v>461</v>
      </c>
      <c r="K4465" t="s">
        <v>262</v>
      </c>
      <c r="L4465" t="n">
        <v>80</v>
      </c>
      <c r="M4465" t="n">
        <v>0</v>
      </c>
      <c r="N4465" t="n">
        <v>0</v>
      </c>
    </row>
    <row r="4466" spans="1:20">
      <c r="A4466" s="1" t="n">
        <v>43281</v>
      </c>
      <c r="B4466" t="s">
        <v>443</v>
      </c>
      <c r="C4466" t="n">
        <v>2</v>
      </c>
      <c r="D4466" t="n">
        <v>251</v>
      </c>
      <c r="E4466" t="s">
        <v>409</v>
      </c>
      <c r="F4466" t="n">
        <v>3202</v>
      </c>
      <c r="G4466" t="s">
        <v>297</v>
      </c>
      <c r="H4466" t="s">
        <v>251</v>
      </c>
      <c r="I4466" t="n">
        <v>5</v>
      </c>
      <c r="J4466" t="n">
        <v>887</v>
      </c>
      <c r="K4466" t="s">
        <v>448</v>
      </c>
      <c r="L4466" t="n">
        <v>18</v>
      </c>
      <c r="M4466" t="n">
        <v>0</v>
      </c>
      <c r="N4466" t="n">
        <v>0</v>
      </c>
    </row>
    <row r="4467" spans="1:20">
      <c r="A4467" s="1" t="n">
        <v>43281</v>
      </c>
      <c r="B4467" t="s">
        <v>443</v>
      </c>
      <c r="C4467" t="n">
        <v>1</v>
      </c>
      <c r="D4467" t="n">
        <v>251</v>
      </c>
      <c r="E4467" t="s">
        <v>409</v>
      </c>
      <c r="F4467" t="n">
        <v>3203</v>
      </c>
      <c r="G4467" t="s">
        <v>366</v>
      </c>
      <c r="H4467" t="s">
        <v>251</v>
      </c>
      <c r="I4467" t="n">
        <v>5</v>
      </c>
      <c r="J4467" t="n">
        <v>887</v>
      </c>
      <c r="K4467" t="s">
        <v>448</v>
      </c>
      <c r="L4467" t="n">
        <v>17</v>
      </c>
      <c r="M4467" t="n">
        <v>0</v>
      </c>
      <c r="N4467" t="n">
        <v>0</v>
      </c>
    </row>
    <row r="4468" spans="1:20">
      <c r="A4468" s="1" t="n">
        <v>43281</v>
      </c>
      <c r="B4468" t="s">
        <v>443</v>
      </c>
      <c r="C4468" t="n">
        <v>3</v>
      </c>
      <c r="D4468" t="n">
        <v>251</v>
      </c>
      <c r="E4468" t="s">
        <v>409</v>
      </c>
      <c r="F4468" t="n">
        <v>3204</v>
      </c>
      <c r="G4468" t="s">
        <v>367</v>
      </c>
      <c r="H4468" t="s">
        <v>251</v>
      </c>
      <c r="I4468" t="n">
        <v>5</v>
      </c>
      <c r="J4468" t="n">
        <v>887</v>
      </c>
      <c r="K4468" t="s">
        <v>448</v>
      </c>
      <c r="L4468" t="n">
        <v>20</v>
      </c>
      <c r="M4468" t="n">
        <v>0</v>
      </c>
      <c r="N4468" t="n">
        <v>0</v>
      </c>
    </row>
    <row r="4469" spans="1:20">
      <c r="A4469" s="1" t="n">
        <v>43281</v>
      </c>
      <c r="B4469" t="s">
        <v>454</v>
      </c>
      <c r="C4469" t="n">
        <v>3</v>
      </c>
      <c r="D4469" t="n">
        <v>25</v>
      </c>
      <c r="E4469" t="s">
        <v>143</v>
      </c>
      <c r="F4469" t="n">
        <v>3201</v>
      </c>
      <c r="G4469" t="s">
        <v>250</v>
      </c>
      <c r="H4469" t="s">
        <v>251</v>
      </c>
      <c r="I4469" t="n">
        <v>5</v>
      </c>
      <c r="J4469" t="n">
        <v>458</v>
      </c>
      <c r="K4469" t="s">
        <v>252</v>
      </c>
      <c r="L4469" t="n">
        <v>421</v>
      </c>
      <c r="M4469" t="n">
        <v>0.05</v>
      </c>
      <c r="N4469" t="n">
        <v>36</v>
      </c>
      <c r="O4469" t="s">
        <v>452</v>
      </c>
      <c r="P4469" t="n">
        <v>121</v>
      </c>
      <c r="Q4469" t="s">
        <v>411</v>
      </c>
      <c r="R4469" t="s">
        <v>255</v>
      </c>
      <c r="S4469" t="s">
        <v>251</v>
      </c>
      <c r="T4469" t="n">
        <v>5</v>
      </c>
    </row>
    <row r="4470" spans="1:20">
      <c r="A4470" s="1" t="n">
        <v>43281</v>
      </c>
      <c r="B4470" t="s">
        <v>454</v>
      </c>
      <c r="C4470" t="n">
        <v>1</v>
      </c>
      <c r="D4470" t="n">
        <v>25</v>
      </c>
      <c r="E4470" t="s">
        <v>143</v>
      </c>
      <c r="F4470" t="n">
        <v>3201</v>
      </c>
      <c r="G4470" t="s">
        <v>250</v>
      </c>
      <c r="H4470" t="s">
        <v>251</v>
      </c>
      <c r="I4470" t="n">
        <v>5</v>
      </c>
      <c r="J4470" t="n">
        <v>458</v>
      </c>
      <c r="K4470" t="s">
        <v>252</v>
      </c>
      <c r="L4470" t="n">
        <v>686</v>
      </c>
      <c r="M4470" t="n">
        <v>0.05</v>
      </c>
      <c r="N4470" t="n">
        <v>32.7</v>
      </c>
      <c r="O4470" t="s">
        <v>452</v>
      </c>
      <c r="P4470" t="n">
        <v>121</v>
      </c>
      <c r="Q4470" t="s">
        <v>411</v>
      </c>
      <c r="R4470" t="s">
        <v>255</v>
      </c>
      <c r="S4470" t="s">
        <v>251</v>
      </c>
      <c r="T4470" t="n">
        <v>5</v>
      </c>
    </row>
    <row r="4471" spans="1:20">
      <c r="A4471" s="1" t="n">
        <v>43281</v>
      </c>
      <c r="B4471" t="s">
        <v>454</v>
      </c>
      <c r="C4471" t="n">
        <v>2</v>
      </c>
      <c r="D4471" t="n">
        <v>25</v>
      </c>
      <c r="E4471" t="s">
        <v>143</v>
      </c>
      <c r="F4471" t="n">
        <v>3201</v>
      </c>
      <c r="G4471" t="s">
        <v>250</v>
      </c>
      <c r="H4471" t="s">
        <v>251</v>
      </c>
      <c r="I4471" t="n">
        <v>5</v>
      </c>
      <c r="J4471" t="n">
        <v>458</v>
      </c>
      <c r="K4471" t="s">
        <v>252</v>
      </c>
      <c r="L4471" t="n">
        <v>656</v>
      </c>
      <c r="M4471" t="n">
        <v>0.05</v>
      </c>
      <c r="N4471" t="n">
        <v>33.3</v>
      </c>
      <c r="O4471" t="s">
        <v>452</v>
      </c>
      <c r="P4471" t="n">
        <v>121</v>
      </c>
      <c r="Q4471" t="s">
        <v>411</v>
      </c>
      <c r="R4471" t="s">
        <v>255</v>
      </c>
      <c r="S4471" t="s">
        <v>251</v>
      </c>
      <c r="T4471" t="n">
        <v>5</v>
      </c>
    </row>
    <row r="4472" spans="1:20">
      <c r="A4472" s="1" t="n">
        <v>43281</v>
      </c>
      <c r="B4472" t="s">
        <v>454</v>
      </c>
      <c r="C4472" t="n">
        <v>4</v>
      </c>
      <c r="D4472" t="n">
        <v>25</v>
      </c>
      <c r="E4472" t="s">
        <v>143</v>
      </c>
      <c r="F4472" t="n">
        <v>3201</v>
      </c>
      <c r="G4472" t="s">
        <v>250</v>
      </c>
      <c r="H4472" t="s">
        <v>251</v>
      </c>
      <c r="I4472" t="n">
        <v>5</v>
      </c>
      <c r="J4472" t="n">
        <v>458</v>
      </c>
      <c r="K4472" t="s">
        <v>252</v>
      </c>
      <c r="L4472" t="n">
        <v>207</v>
      </c>
      <c r="M4472" t="n">
        <v>0.02</v>
      </c>
      <c r="N4472" t="n">
        <v>36</v>
      </c>
      <c r="O4472" t="s">
        <v>452</v>
      </c>
      <c r="P4472" t="n">
        <v>121</v>
      </c>
      <c r="Q4472" t="s">
        <v>411</v>
      </c>
      <c r="R4472" t="s">
        <v>255</v>
      </c>
      <c r="S4472" t="s">
        <v>251</v>
      </c>
      <c r="T4472" t="n">
        <v>5</v>
      </c>
    </row>
    <row r="4473" spans="1:20">
      <c r="A4473" s="1" t="n">
        <v>43281</v>
      </c>
      <c r="B4473" t="s">
        <v>444</v>
      </c>
      <c r="C4473" t="n">
        <v>3</v>
      </c>
      <c r="D4473" t="n">
        <v>25</v>
      </c>
      <c r="E4473" t="s">
        <v>143</v>
      </c>
      <c r="F4473" t="n">
        <v>3205</v>
      </c>
      <c r="G4473" t="s">
        <v>354</v>
      </c>
      <c r="H4473" t="s">
        <v>251</v>
      </c>
      <c r="I4473" t="n">
        <v>5</v>
      </c>
      <c r="J4473" t="n">
        <v>550</v>
      </c>
      <c r="K4473" t="s">
        <v>369</v>
      </c>
      <c r="L4473" t="n">
        <v>1029</v>
      </c>
      <c r="M4473" t="n">
        <v>0.15</v>
      </c>
      <c r="N4473" t="n">
        <v>37.3</v>
      </c>
      <c r="O4473" t="s">
        <v>444</v>
      </c>
      <c r="P4473" t="n">
        <v>363</v>
      </c>
      <c r="Q4473" t="s">
        <v>411</v>
      </c>
      <c r="R4473" t="s">
        <v>255</v>
      </c>
      <c r="S4473" t="s">
        <v>251</v>
      </c>
      <c r="T4473" t="n">
        <v>5</v>
      </c>
    </row>
    <row r="4474" spans="1:20">
      <c r="A4474" s="1" t="n">
        <v>43281</v>
      </c>
      <c r="B4474" t="s">
        <v>444</v>
      </c>
      <c r="C4474" t="n">
        <v>2</v>
      </c>
      <c r="D4474" t="n">
        <v>216</v>
      </c>
      <c r="E4474" t="s">
        <v>416</v>
      </c>
      <c r="F4474" t="n">
        <v>3205</v>
      </c>
      <c r="G4474" t="s">
        <v>354</v>
      </c>
      <c r="H4474" t="s">
        <v>251</v>
      </c>
      <c r="I4474" t="n">
        <v>5</v>
      </c>
      <c r="J4474" t="n">
        <v>490</v>
      </c>
      <c r="K4474" t="s">
        <v>266</v>
      </c>
      <c r="L4474" t="n">
        <v>258</v>
      </c>
      <c r="M4474" t="n">
        <v>0</v>
      </c>
      <c r="N4474" t="n">
        <v>0</v>
      </c>
    </row>
    <row r="4475" spans="1:20">
      <c r="A4475" s="1" t="n">
        <v>43281</v>
      </c>
      <c r="B4475" t="s">
        <v>444</v>
      </c>
      <c r="C4475" t="n">
        <v>1</v>
      </c>
      <c r="D4475" t="n">
        <v>25</v>
      </c>
      <c r="E4475" t="s">
        <v>143</v>
      </c>
      <c r="F4475" t="n">
        <v>3201</v>
      </c>
      <c r="G4475" t="s">
        <v>250</v>
      </c>
      <c r="H4475" t="s">
        <v>251</v>
      </c>
      <c r="I4475" t="n">
        <v>5</v>
      </c>
      <c r="J4475" t="n">
        <v>910</v>
      </c>
      <c r="K4475" t="s">
        <v>340</v>
      </c>
      <c r="L4475" t="n">
        <v>1046</v>
      </c>
      <c r="M4475" t="n">
        <v>0.74</v>
      </c>
      <c r="N4475" t="n">
        <v>40.1</v>
      </c>
      <c r="O4475" t="s">
        <v>444</v>
      </c>
      <c r="P4475" t="n">
        <v>363</v>
      </c>
      <c r="Q4475" t="s">
        <v>411</v>
      </c>
      <c r="R4475" t="s">
        <v>255</v>
      </c>
      <c r="S4475" t="s">
        <v>251</v>
      </c>
      <c r="T4475" t="n">
        <v>5</v>
      </c>
    </row>
    <row r="4476" spans="1:20">
      <c r="A4476" s="1" t="n">
        <v>43281</v>
      </c>
      <c r="B4476" t="s">
        <v>445</v>
      </c>
      <c r="C4476" t="n">
        <v>2</v>
      </c>
      <c r="D4476" t="n">
        <v>216</v>
      </c>
      <c r="E4476" t="s">
        <v>416</v>
      </c>
      <c r="F4476" t="n">
        <v>3201</v>
      </c>
      <c r="G4476" t="s">
        <v>250</v>
      </c>
      <c r="H4476" t="s">
        <v>251</v>
      </c>
      <c r="I4476" t="n">
        <v>5</v>
      </c>
      <c r="J4476" t="n">
        <v>795</v>
      </c>
      <c r="K4476" t="s">
        <v>262</v>
      </c>
      <c r="L4476" t="n">
        <v>258</v>
      </c>
      <c r="M4476" t="n">
        <v>0</v>
      </c>
      <c r="N4476" t="n">
        <v>0</v>
      </c>
    </row>
    <row r="4477" spans="1:20">
      <c r="A4477" s="1" t="n">
        <v>43281</v>
      </c>
      <c r="B4477" t="s">
        <v>445</v>
      </c>
      <c r="C4477" t="n">
        <v>1</v>
      </c>
      <c r="D4477" t="n">
        <v>216</v>
      </c>
      <c r="E4477" t="s">
        <v>416</v>
      </c>
      <c r="F4477" t="n">
        <v>3201</v>
      </c>
      <c r="G4477" t="s">
        <v>250</v>
      </c>
      <c r="H4477" t="s">
        <v>251</v>
      </c>
      <c r="I4477" t="n">
        <v>5</v>
      </c>
      <c r="J4477" t="n">
        <v>795</v>
      </c>
      <c r="K4477" t="s">
        <v>262</v>
      </c>
      <c r="L4477" t="n">
        <v>318</v>
      </c>
      <c r="M4477" t="n">
        <v>0</v>
      </c>
      <c r="N4477" t="n">
        <v>0</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462</v>
      </c>
      <c r="B1" t="s">
        <v>463</v>
      </c>
      <c r="C1" t="s">
        <v>464</v>
      </c>
      <c r="D1" t="s">
        <v>124</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255</v>
      </c>
      <c r="B2" t="s">
        <v>465</v>
      </c>
      <c r="C2" t="s">
        <v>466</v>
      </c>
      <c r="D2" t="s">
        <v>35</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255</v>
      </c>
      <c r="B3" t="s">
        <v>465</v>
      </c>
      <c r="C3" t="s">
        <v>467</v>
      </c>
      <c r="D3" t="s">
        <v>468</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255</v>
      </c>
      <c r="B4" t="s">
        <v>469</v>
      </c>
      <c r="C4" t="s">
        <v>62</v>
      </c>
      <c r="D4" t="s">
        <v>35</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255</v>
      </c>
      <c r="B5" t="s">
        <v>470</v>
      </c>
      <c r="C5" t="s">
        <v>471</v>
      </c>
      <c r="D5" t="s">
        <v>472</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255</v>
      </c>
      <c r="B6" t="s">
        <v>469</v>
      </c>
      <c r="C6" t="s">
        <v>473</v>
      </c>
      <c r="D6" t="s">
        <v>468</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255</v>
      </c>
      <c r="B7" t="s">
        <v>474</v>
      </c>
      <c r="C7" t="s">
        <v>475</v>
      </c>
      <c r="D7" t="s">
        <v>476</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255</v>
      </c>
      <c r="B8" t="s">
        <v>477</v>
      </c>
      <c r="C8" t="s">
        <v>478</v>
      </c>
      <c r="D8" t="s">
        <v>35</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255</v>
      </c>
      <c r="B9" t="s">
        <v>479</v>
      </c>
      <c r="C9" t="s">
        <v>480</v>
      </c>
      <c r="D9" t="s">
        <v>472</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255</v>
      </c>
      <c r="B10" t="s">
        <v>477</v>
      </c>
      <c r="C10" t="s">
        <v>481</v>
      </c>
      <c r="D10" t="s">
        <v>468</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255</v>
      </c>
      <c r="B11" t="s">
        <v>482</v>
      </c>
      <c r="C11" t="s">
        <v>483</v>
      </c>
      <c r="D11" t="s">
        <v>476</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255</v>
      </c>
      <c r="B12" t="s">
        <v>484</v>
      </c>
      <c r="C12" t="s">
        <v>485</v>
      </c>
      <c r="D12" t="s">
        <v>35</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255</v>
      </c>
      <c r="B13" t="s">
        <v>486</v>
      </c>
      <c r="C13" t="s">
        <v>487</v>
      </c>
      <c r="D13" t="s">
        <v>472</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255</v>
      </c>
      <c r="B14" t="s">
        <v>484</v>
      </c>
      <c r="C14" t="s">
        <v>488</v>
      </c>
      <c r="D14" t="s">
        <v>468</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255</v>
      </c>
      <c r="B15" t="s">
        <v>489</v>
      </c>
      <c r="C15" t="s">
        <v>490</v>
      </c>
      <c r="D15" t="s">
        <v>476</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255</v>
      </c>
      <c r="B16" t="s">
        <v>491</v>
      </c>
      <c r="C16" t="s">
        <v>88</v>
      </c>
      <c r="D16" t="s">
        <v>35</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255</v>
      </c>
      <c r="B17" t="s">
        <v>492</v>
      </c>
      <c r="C17" t="s">
        <v>493</v>
      </c>
      <c r="D17" t="s">
        <v>472</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255</v>
      </c>
      <c r="B18" t="s">
        <v>491</v>
      </c>
      <c r="C18" t="s">
        <v>494</v>
      </c>
      <c r="D18" t="s">
        <v>468</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255</v>
      </c>
      <c r="B19" t="s">
        <v>495</v>
      </c>
      <c r="C19" t="s">
        <v>496</v>
      </c>
      <c r="D19" t="s">
        <v>476</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255</v>
      </c>
      <c r="B20" t="s">
        <v>497</v>
      </c>
      <c r="C20" t="s">
        <v>498</v>
      </c>
      <c r="D20" t="s">
        <v>35</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255</v>
      </c>
      <c r="B21" t="s">
        <v>499</v>
      </c>
      <c r="C21" t="s">
        <v>500</v>
      </c>
      <c r="D21" t="s">
        <v>472</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255</v>
      </c>
      <c r="B22" t="s">
        <v>497</v>
      </c>
      <c r="C22" t="s">
        <v>501</v>
      </c>
      <c r="D22" t="s">
        <v>468</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255</v>
      </c>
      <c r="B23" t="s">
        <v>502</v>
      </c>
      <c r="C23" t="s">
        <v>503</v>
      </c>
      <c r="D23" t="s">
        <v>476</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255</v>
      </c>
      <c r="B24" t="s">
        <v>504</v>
      </c>
      <c r="C24" t="s">
        <v>505</v>
      </c>
      <c r="D24" t="s">
        <v>35</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255</v>
      </c>
      <c r="B25" t="s">
        <v>506</v>
      </c>
      <c r="C25" t="s">
        <v>507</v>
      </c>
      <c r="D25" t="s">
        <v>472</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255</v>
      </c>
      <c r="B26" t="s">
        <v>504</v>
      </c>
      <c r="C26" t="s">
        <v>508</v>
      </c>
      <c r="D26" t="s">
        <v>468</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255</v>
      </c>
      <c r="B27" t="s">
        <v>509</v>
      </c>
      <c r="C27" t="s">
        <v>510</v>
      </c>
      <c r="D27" t="s">
        <v>476</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255</v>
      </c>
      <c r="B28" t="s">
        <v>511</v>
      </c>
      <c r="C28" t="s">
        <v>512</v>
      </c>
      <c r="D28" t="s">
        <v>35</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255</v>
      </c>
      <c r="B29" t="s">
        <v>513</v>
      </c>
      <c r="C29" t="s">
        <v>514</v>
      </c>
      <c r="D29" t="s">
        <v>35</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255</v>
      </c>
      <c r="B30" t="s">
        <v>513</v>
      </c>
      <c r="C30" t="s">
        <v>515</v>
      </c>
      <c r="D30" t="s">
        <v>468</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255</v>
      </c>
      <c r="B31" t="s">
        <v>516</v>
      </c>
      <c r="C31" t="s">
        <v>517</v>
      </c>
      <c r="D31" t="s">
        <v>35</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255</v>
      </c>
      <c r="B32" t="s">
        <v>516</v>
      </c>
      <c r="C32" t="s">
        <v>518</v>
      </c>
      <c r="D32" t="s">
        <v>468</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255</v>
      </c>
      <c r="B33" t="s">
        <v>519</v>
      </c>
      <c r="C33" t="s">
        <v>520</v>
      </c>
      <c r="D33" t="s">
        <v>35</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255</v>
      </c>
      <c r="B34" t="s">
        <v>519</v>
      </c>
      <c r="C34" t="s">
        <v>521</v>
      </c>
      <c r="D34" t="s">
        <v>468</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255</v>
      </c>
      <c r="B35" t="s">
        <v>522</v>
      </c>
      <c r="C35" t="s">
        <v>523</v>
      </c>
      <c r="D35" t="s">
        <v>35</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255</v>
      </c>
      <c r="B36" t="s">
        <v>522</v>
      </c>
      <c r="C36" t="s">
        <v>524</v>
      </c>
      <c r="D36" t="s">
        <v>468</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255</v>
      </c>
      <c r="B37" t="s">
        <v>525</v>
      </c>
      <c r="C37" t="s">
        <v>84</v>
      </c>
      <c r="D37" t="s">
        <v>35</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255</v>
      </c>
      <c r="B38" t="s">
        <v>526</v>
      </c>
      <c r="C38" t="s">
        <v>527</v>
      </c>
      <c r="D38" t="s">
        <v>472</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255</v>
      </c>
      <c r="B39" t="s">
        <v>528</v>
      </c>
      <c r="C39" t="s">
        <v>529</v>
      </c>
      <c r="D39" t="s">
        <v>530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255</v>
      </c>
      <c r="B40" t="s">
        <v>525</v>
      </c>
      <c r="C40" t="s">
        <v>531</v>
      </c>
      <c r="D40" t="s">
        <v>532</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255</v>
      </c>
      <c r="B41" t="s">
        <v>533</v>
      </c>
      <c r="C41" t="s">
        <v>534</v>
      </c>
      <c r="D41" t="s">
        <v>476</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255</v>
      </c>
      <c r="B42" t="s">
        <v>535</v>
      </c>
      <c r="C42" t="s">
        <v>55</v>
      </c>
      <c r="D42" t="s">
        <v>35</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255</v>
      </c>
      <c r="B43" t="s">
        <v>536</v>
      </c>
      <c r="C43" t="s">
        <v>537</v>
      </c>
      <c r="D43" t="s">
        <v>472</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255</v>
      </c>
      <c r="B44" t="s">
        <v>535</v>
      </c>
      <c r="C44" t="s">
        <v>538</v>
      </c>
      <c r="D44" t="s">
        <v>532</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255</v>
      </c>
      <c r="B45" t="s">
        <v>539</v>
      </c>
      <c r="C45" t="s">
        <v>540</v>
      </c>
      <c r="D45" t="s">
        <v>476</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255</v>
      </c>
      <c r="B46" t="s">
        <v>541</v>
      </c>
      <c r="C46" t="s">
        <v>95</v>
      </c>
      <c r="D46" t="s">
        <v>35</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255</v>
      </c>
      <c r="B47" t="s">
        <v>542</v>
      </c>
      <c r="C47" t="s">
        <v>543</v>
      </c>
      <c r="D47" t="s">
        <v>472</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255</v>
      </c>
      <c r="B48" t="s">
        <v>544</v>
      </c>
      <c r="C48" t="s">
        <v>545</v>
      </c>
      <c r="D48" t="s">
        <v>530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255</v>
      </c>
      <c r="B49" t="s">
        <v>541</v>
      </c>
      <c r="C49" t="s">
        <v>546</v>
      </c>
      <c r="D49" t="s">
        <v>532</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255</v>
      </c>
      <c r="B50" t="s">
        <v>547</v>
      </c>
      <c r="C50" t="s">
        <v>548</v>
      </c>
      <c r="D50" t="s">
        <v>476</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255</v>
      </c>
      <c r="B51" t="s">
        <v>549</v>
      </c>
      <c r="C51" t="s">
        <v>550</v>
      </c>
      <c r="D51" t="s">
        <v>530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255</v>
      </c>
      <c r="B52" t="s">
        <v>551</v>
      </c>
      <c r="C52" t="s">
        <v>73</v>
      </c>
      <c r="D52" t="s">
        <v>35</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255</v>
      </c>
      <c r="B53" t="s">
        <v>552</v>
      </c>
      <c r="C53" t="s">
        <v>553</v>
      </c>
      <c r="D53" t="s">
        <v>472</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255</v>
      </c>
      <c r="B54" t="s">
        <v>551</v>
      </c>
      <c r="C54" t="s">
        <v>554</v>
      </c>
      <c r="D54" t="s">
        <v>532</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255</v>
      </c>
      <c r="B55" t="s">
        <v>555</v>
      </c>
      <c r="C55" t="s">
        <v>556</v>
      </c>
      <c r="D55" t="s">
        <v>476</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255</v>
      </c>
      <c r="B56" t="s">
        <v>557</v>
      </c>
      <c r="C56" t="s">
        <v>558</v>
      </c>
      <c r="D56" t="s">
        <v>35</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255</v>
      </c>
      <c r="B57" t="s">
        <v>559</v>
      </c>
      <c r="C57" t="s">
        <v>560</v>
      </c>
      <c r="D57" t="s">
        <v>472</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255</v>
      </c>
      <c r="B58" t="s">
        <v>561</v>
      </c>
      <c r="C58" t="s">
        <v>562</v>
      </c>
      <c r="D58" t="s">
        <v>530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255</v>
      </c>
      <c r="B59" t="s">
        <v>557</v>
      </c>
      <c r="C59" t="s">
        <v>563</v>
      </c>
      <c r="D59" t="s">
        <v>532</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255</v>
      </c>
      <c r="B60" t="s">
        <v>564</v>
      </c>
      <c r="C60" t="s">
        <v>565</v>
      </c>
      <c r="D60" t="s">
        <v>476</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255</v>
      </c>
      <c r="B61" t="s">
        <v>566</v>
      </c>
      <c r="C61" t="s">
        <v>567</v>
      </c>
      <c r="D61" t="s">
        <v>35</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255</v>
      </c>
      <c r="B62" t="s">
        <v>568</v>
      </c>
      <c r="C62" t="s">
        <v>569</v>
      </c>
      <c r="D62" t="s">
        <v>472</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255</v>
      </c>
      <c r="B63" t="s">
        <v>570</v>
      </c>
      <c r="C63" t="s">
        <v>571</v>
      </c>
      <c r="D63" t="s">
        <v>530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255</v>
      </c>
      <c r="B64" t="s">
        <v>566</v>
      </c>
      <c r="C64" t="s">
        <v>572</v>
      </c>
      <c r="D64" t="s">
        <v>532</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255</v>
      </c>
      <c r="B65" t="s">
        <v>573</v>
      </c>
      <c r="C65" t="s">
        <v>574</v>
      </c>
      <c r="D65" t="s">
        <v>476</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255</v>
      </c>
      <c r="B66" t="s">
        <v>575</v>
      </c>
      <c r="C66" t="s">
        <v>576</v>
      </c>
      <c r="D66" t="s">
        <v>35</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255</v>
      </c>
      <c r="B67" t="s">
        <v>577</v>
      </c>
      <c r="C67" t="s">
        <v>578</v>
      </c>
      <c r="D67" t="s">
        <v>35</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255</v>
      </c>
      <c r="B68" t="s">
        <v>579</v>
      </c>
      <c r="C68" t="s">
        <v>580</v>
      </c>
      <c r="D68" t="s">
        <v>530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255</v>
      </c>
      <c r="B69" t="s">
        <v>577</v>
      </c>
      <c r="C69" t="s">
        <v>581</v>
      </c>
      <c r="D69" t="s">
        <v>532</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255</v>
      </c>
      <c r="B70" t="s">
        <v>582</v>
      </c>
      <c r="C70" t="s">
        <v>43</v>
      </c>
      <c r="D70" t="s">
        <v>35</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255</v>
      </c>
      <c r="B71" t="s">
        <v>583</v>
      </c>
      <c r="C71" t="s">
        <v>584</v>
      </c>
      <c r="D71" t="s">
        <v>472</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255</v>
      </c>
      <c r="B72" t="s">
        <v>582</v>
      </c>
      <c r="C72" t="s">
        <v>585</v>
      </c>
      <c r="D72" t="s">
        <v>532</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255</v>
      </c>
      <c r="B73" t="s">
        <v>586</v>
      </c>
      <c r="C73" t="s">
        <v>587</v>
      </c>
      <c r="D73" t="s">
        <v>476</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255</v>
      </c>
      <c r="B74" t="s">
        <v>588</v>
      </c>
      <c r="C74" t="s">
        <v>589</v>
      </c>
      <c r="D74" t="s">
        <v>35</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255</v>
      </c>
      <c r="B75" t="s">
        <v>590</v>
      </c>
      <c r="C75" t="s">
        <v>591</v>
      </c>
      <c r="D75" t="s">
        <v>35</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255</v>
      </c>
      <c r="B76" t="s">
        <v>592</v>
      </c>
      <c r="C76" t="s">
        <v>593</v>
      </c>
      <c r="D76" t="s">
        <v>472</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255</v>
      </c>
      <c r="B77" t="s">
        <v>590</v>
      </c>
      <c r="C77" t="s">
        <v>594</v>
      </c>
      <c r="D77" t="s">
        <v>532</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255</v>
      </c>
      <c r="B78" t="s">
        <v>595</v>
      </c>
      <c r="C78" t="s">
        <v>596</v>
      </c>
      <c r="D78" t="s">
        <v>476</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255</v>
      </c>
      <c r="B79" t="s">
        <v>597</v>
      </c>
      <c r="C79" t="s">
        <v>598</v>
      </c>
      <c r="D79" t="s">
        <v>35</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255</v>
      </c>
      <c r="B80" t="s">
        <v>599</v>
      </c>
      <c r="C80" t="s">
        <v>600</v>
      </c>
      <c r="D80" t="s">
        <v>472</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255</v>
      </c>
      <c r="B81" t="s">
        <v>597</v>
      </c>
      <c r="C81" t="s">
        <v>601</v>
      </c>
      <c r="D81" t="s">
        <v>468</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255</v>
      </c>
      <c r="B82" t="s">
        <v>602</v>
      </c>
      <c r="C82" t="s">
        <v>603</v>
      </c>
      <c r="D82" t="s">
        <v>476</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255</v>
      </c>
      <c r="B83" t="s">
        <v>604</v>
      </c>
      <c r="C83" t="s">
        <v>605</v>
      </c>
      <c r="D83" t="s">
        <v>472</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255</v>
      </c>
      <c r="B84" t="s">
        <v>606</v>
      </c>
      <c r="C84" t="s">
        <v>607</v>
      </c>
      <c r="D84" t="s">
        <v>476</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255</v>
      </c>
      <c r="B85" t="s">
        <v>608</v>
      </c>
      <c r="C85" t="s">
        <v>609</v>
      </c>
      <c r="D85" t="s">
        <v>35</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255</v>
      </c>
      <c r="B86" t="s">
        <v>608</v>
      </c>
      <c r="C86" t="s">
        <v>610</v>
      </c>
      <c r="D86" t="s">
        <v>468</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255</v>
      </c>
      <c r="B87" t="s">
        <v>611</v>
      </c>
      <c r="C87" t="s">
        <v>612</v>
      </c>
      <c r="D87" t="s">
        <v>613</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255</v>
      </c>
      <c r="B88" t="s">
        <v>614</v>
      </c>
      <c r="C88" t="s">
        <v>77</v>
      </c>
      <c r="D88" t="s">
        <v>35</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255</v>
      </c>
      <c r="B89" t="s">
        <v>615</v>
      </c>
      <c r="C89" t="s">
        <v>616</v>
      </c>
      <c r="D89" t="s">
        <v>472</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255</v>
      </c>
      <c r="B90" t="s">
        <v>614</v>
      </c>
      <c r="C90" t="s">
        <v>617</v>
      </c>
      <c r="D90" t="s">
        <v>468</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255</v>
      </c>
      <c r="B91" t="s">
        <v>618</v>
      </c>
      <c r="C91" t="s">
        <v>619</v>
      </c>
      <c r="D91" t="s">
        <v>476</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255</v>
      </c>
      <c r="B92" t="s">
        <v>620</v>
      </c>
      <c r="C92" t="s">
        <v>46</v>
      </c>
      <c r="D92" t="s">
        <v>35</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255</v>
      </c>
      <c r="B93" t="s">
        <v>621</v>
      </c>
      <c r="C93" t="s">
        <v>622</v>
      </c>
      <c r="D93" t="s">
        <v>472</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255</v>
      </c>
      <c r="B94" t="s">
        <v>620</v>
      </c>
      <c r="C94" t="s">
        <v>623</v>
      </c>
      <c r="D94" t="s">
        <v>468</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255</v>
      </c>
      <c r="B95" t="s">
        <v>624</v>
      </c>
      <c r="C95" t="s">
        <v>625</v>
      </c>
      <c r="D95" t="s">
        <v>476</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255</v>
      </c>
      <c r="B96" t="s">
        <v>626</v>
      </c>
      <c r="C96" t="s">
        <v>627</v>
      </c>
      <c r="D96" t="s">
        <v>35</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255</v>
      </c>
      <c r="B97" t="s">
        <v>628</v>
      </c>
      <c r="C97" t="s">
        <v>629</v>
      </c>
      <c r="D97" t="s">
        <v>472</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255</v>
      </c>
      <c r="B98" t="s">
        <v>626</v>
      </c>
      <c r="C98" t="s">
        <v>630</v>
      </c>
      <c r="D98" t="s">
        <v>468</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255</v>
      </c>
      <c r="B99" t="s">
        <v>631</v>
      </c>
      <c r="C99" t="s">
        <v>632</v>
      </c>
      <c r="D99" t="s">
        <v>476</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255</v>
      </c>
      <c r="B100" t="s">
        <v>633</v>
      </c>
      <c r="C100" t="s">
        <v>63</v>
      </c>
      <c r="D100" t="s">
        <v>35</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255</v>
      </c>
      <c r="B101" t="s">
        <v>634</v>
      </c>
      <c r="C101" t="s">
        <v>635</v>
      </c>
      <c r="D101" t="s">
        <v>472</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255</v>
      </c>
      <c r="B102" t="s">
        <v>633</v>
      </c>
      <c r="C102" t="s">
        <v>636</v>
      </c>
      <c r="D102" t="s">
        <v>468</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255</v>
      </c>
      <c r="B103" t="s">
        <v>637</v>
      </c>
      <c r="C103" t="s">
        <v>638</v>
      </c>
      <c r="D103" t="s">
        <v>476</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255</v>
      </c>
      <c r="B104" t="s">
        <v>639</v>
      </c>
      <c r="C104" t="s">
        <v>640</v>
      </c>
      <c r="D104" t="s">
        <v>35</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255</v>
      </c>
      <c r="B105" t="s">
        <v>641</v>
      </c>
      <c r="C105" t="s">
        <v>37</v>
      </c>
      <c r="D105" t="s">
        <v>35</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255</v>
      </c>
      <c r="B106" t="s">
        <v>642</v>
      </c>
      <c r="C106" t="s">
        <v>643</v>
      </c>
      <c r="D106" t="s">
        <v>472</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255</v>
      </c>
      <c r="B107" t="s">
        <v>641</v>
      </c>
      <c r="C107" t="s">
        <v>644</v>
      </c>
      <c r="D107" t="s">
        <v>468</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255</v>
      </c>
      <c r="B108" t="s">
        <v>645</v>
      </c>
      <c r="C108" t="s">
        <v>646</v>
      </c>
      <c r="D108" t="s">
        <v>476</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255</v>
      </c>
      <c r="B109" t="s">
        <v>647</v>
      </c>
      <c r="C109" t="s">
        <v>648</v>
      </c>
      <c r="D109" t="s">
        <v>35</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255</v>
      </c>
      <c r="B110" t="s">
        <v>649</v>
      </c>
      <c r="C110" t="s">
        <v>650</v>
      </c>
      <c r="D110" t="s">
        <v>35</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255</v>
      </c>
      <c r="B111" t="s">
        <v>651</v>
      </c>
      <c r="C111" t="s">
        <v>652</v>
      </c>
      <c r="D111" t="s">
        <v>472</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255</v>
      </c>
      <c r="B112" t="s">
        <v>649</v>
      </c>
      <c r="C112" t="s">
        <v>653</v>
      </c>
      <c r="D112" t="s">
        <v>468</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255</v>
      </c>
      <c r="B113" t="s">
        <v>654</v>
      </c>
      <c r="C113" t="s">
        <v>655</v>
      </c>
      <c r="D113" t="s">
        <v>476</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255</v>
      </c>
      <c r="B114" t="s">
        <v>656</v>
      </c>
      <c r="C114" t="s">
        <v>657</v>
      </c>
      <c r="D114" t="s">
        <v>35</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255</v>
      </c>
      <c r="B115" t="s">
        <v>658</v>
      </c>
      <c r="C115" t="s">
        <v>659</v>
      </c>
      <c r="D115" t="s">
        <v>472</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255</v>
      </c>
      <c r="B116" t="s">
        <v>656</v>
      </c>
      <c r="C116" t="s">
        <v>660</v>
      </c>
      <c r="D116" t="s">
        <v>468</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255</v>
      </c>
      <c r="B117" t="s">
        <v>661</v>
      </c>
      <c r="C117" t="s">
        <v>662</v>
      </c>
      <c r="D117" t="s">
        <v>476</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255</v>
      </c>
      <c r="B118" t="s">
        <v>663</v>
      </c>
      <c r="C118" t="s">
        <v>92</v>
      </c>
      <c r="D118" t="s">
        <v>35</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255</v>
      </c>
      <c r="B119" t="s">
        <v>664</v>
      </c>
      <c r="C119" t="s">
        <v>665</v>
      </c>
      <c r="D119" t="s">
        <v>472</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255</v>
      </c>
      <c r="B120" t="s">
        <v>663</v>
      </c>
      <c r="C120" t="s">
        <v>666</v>
      </c>
      <c r="D120" t="s">
        <v>468</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255</v>
      </c>
      <c r="B121" t="s">
        <v>667</v>
      </c>
      <c r="C121" t="s">
        <v>668</v>
      </c>
      <c r="D121" t="s">
        <v>476</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255</v>
      </c>
      <c r="B122" t="s">
        <v>669</v>
      </c>
      <c r="C122" t="s">
        <v>670</v>
      </c>
      <c r="D122" t="s">
        <v>35</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255</v>
      </c>
      <c r="B123" t="s">
        <v>671</v>
      </c>
      <c r="C123" t="s">
        <v>672</v>
      </c>
      <c r="D123" t="s">
        <v>472</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255</v>
      </c>
      <c r="B124" t="s">
        <v>669</v>
      </c>
      <c r="C124" t="s">
        <v>673</v>
      </c>
      <c r="D124" t="s">
        <v>674</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255</v>
      </c>
      <c r="B125" t="s">
        <v>675</v>
      </c>
      <c r="C125" t="s">
        <v>676</v>
      </c>
      <c r="D125" t="s">
        <v>476</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255</v>
      </c>
      <c r="B126" t="s">
        <v>677</v>
      </c>
      <c r="C126" t="s">
        <v>678</v>
      </c>
      <c r="D126" t="s">
        <v>35</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255</v>
      </c>
      <c r="B127" t="s">
        <v>679</v>
      </c>
      <c r="C127" t="s">
        <v>680</v>
      </c>
      <c r="D127" t="s">
        <v>472</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255</v>
      </c>
      <c r="B128" t="s">
        <v>677</v>
      </c>
      <c r="C128" t="s">
        <v>681</v>
      </c>
      <c r="D128" t="s">
        <v>674</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255</v>
      </c>
      <c r="B129" t="s">
        <v>682</v>
      </c>
      <c r="C129" t="s">
        <v>683</v>
      </c>
      <c r="D129" t="s">
        <v>476</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255</v>
      </c>
      <c r="B130" t="s">
        <v>684</v>
      </c>
      <c r="C130" t="s">
        <v>685</v>
      </c>
      <c r="D130" t="s">
        <v>35</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255</v>
      </c>
      <c r="B131" t="s">
        <v>686</v>
      </c>
      <c r="C131" t="s">
        <v>687</v>
      </c>
      <c r="D131" t="s">
        <v>674</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255</v>
      </c>
      <c r="B132" t="s">
        <v>688</v>
      </c>
      <c r="C132" t="s">
        <v>689</v>
      </c>
      <c r="D132" t="s">
        <v>35</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255</v>
      </c>
      <c r="B133" t="s">
        <v>688</v>
      </c>
      <c r="C133" t="s">
        <v>690</v>
      </c>
      <c r="D133" t="s">
        <v>674</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255</v>
      </c>
      <c r="B134" t="s">
        <v>691</v>
      </c>
      <c r="C134" t="s">
        <v>85</v>
      </c>
      <c r="D134" t="s">
        <v>35</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255</v>
      </c>
      <c r="B135" t="s">
        <v>692</v>
      </c>
      <c r="C135" t="s">
        <v>693</v>
      </c>
      <c r="D135" t="s">
        <v>476</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255</v>
      </c>
      <c r="B136" t="s">
        <v>694</v>
      </c>
      <c r="C136" t="s">
        <v>59</v>
      </c>
      <c r="D136" t="s">
        <v>35</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255</v>
      </c>
      <c r="B137" t="s">
        <v>695</v>
      </c>
      <c r="C137" t="s">
        <v>696</v>
      </c>
      <c r="D137" t="s">
        <v>476</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255</v>
      </c>
      <c r="B138" t="s">
        <v>697</v>
      </c>
      <c r="C138" t="s">
        <v>698</v>
      </c>
      <c r="D138" t="s">
        <v>35</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255</v>
      </c>
      <c r="B139" t="s">
        <v>699</v>
      </c>
      <c r="C139" t="s">
        <v>74</v>
      </c>
      <c r="D139" t="s">
        <v>35</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255</v>
      </c>
      <c r="B140" t="s">
        <v>700</v>
      </c>
      <c r="C140" t="s">
        <v>701</v>
      </c>
      <c r="D140" t="s">
        <v>476</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255</v>
      </c>
      <c r="B141" t="s">
        <v>702</v>
      </c>
      <c r="C141" t="s">
        <v>703</v>
      </c>
      <c r="D141" t="s">
        <v>35</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255</v>
      </c>
      <c r="B142" t="s">
        <v>704</v>
      </c>
      <c r="C142" t="s">
        <v>705</v>
      </c>
      <c r="D142" t="s">
        <v>35</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255</v>
      </c>
      <c r="B143" t="s">
        <v>706</v>
      </c>
      <c r="C143" t="s">
        <v>707</v>
      </c>
      <c r="D143" t="s">
        <v>476</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255</v>
      </c>
      <c r="B144" t="s">
        <v>708</v>
      </c>
      <c r="C144" t="s">
        <v>709</v>
      </c>
      <c r="D144" t="s">
        <v>468</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255</v>
      </c>
      <c r="B145" t="s">
        <v>710</v>
      </c>
      <c r="C145" t="s">
        <v>711</v>
      </c>
      <c r="D145" t="s">
        <v>468</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255</v>
      </c>
      <c r="B146" t="s">
        <v>712</v>
      </c>
      <c r="C146" t="s">
        <v>713</v>
      </c>
      <c r="D146" t="s">
        <v>468</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255</v>
      </c>
      <c r="B147" t="s">
        <v>714</v>
      </c>
      <c r="C147" t="s">
        <v>715</v>
      </c>
      <c r="D147" t="s">
        <v>468</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255</v>
      </c>
      <c r="B148" t="s">
        <v>716</v>
      </c>
      <c r="C148" t="s">
        <v>717</v>
      </c>
      <c r="D148" t="s">
        <v>468</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255</v>
      </c>
      <c r="B149" t="s">
        <v>718</v>
      </c>
      <c r="C149" t="s">
        <v>719</v>
      </c>
      <c r="D149" t="s">
        <v>35</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255</v>
      </c>
      <c r="B150" t="s">
        <v>718</v>
      </c>
      <c r="C150" t="s">
        <v>720</v>
      </c>
      <c r="D150" t="s">
        <v>468</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255</v>
      </c>
      <c r="B151" t="s">
        <v>721</v>
      </c>
      <c r="C151" t="s">
        <v>722</v>
      </c>
      <c r="D151" t="s">
        <v>35</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255</v>
      </c>
      <c r="B152" t="s">
        <v>721</v>
      </c>
      <c r="C152" t="s">
        <v>723</v>
      </c>
      <c r="D152" t="s">
        <v>468</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255</v>
      </c>
      <c r="B153" t="s">
        <v>724</v>
      </c>
      <c r="C153" t="s">
        <v>725</v>
      </c>
      <c r="D153" t="s">
        <v>35</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255</v>
      </c>
      <c r="B154" t="s">
        <v>726</v>
      </c>
      <c r="C154" t="s">
        <v>727</v>
      </c>
      <c r="D154" t="s">
        <v>472</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255</v>
      </c>
      <c r="B155" t="s">
        <v>724</v>
      </c>
      <c r="C155" t="s">
        <v>728</v>
      </c>
      <c r="D155" t="s">
        <v>674</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255</v>
      </c>
      <c r="B156" t="s">
        <v>729</v>
      </c>
      <c r="C156" t="s">
        <v>730</v>
      </c>
      <c r="D156" t="s">
        <v>476</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255</v>
      </c>
      <c r="B157" t="s">
        <v>731</v>
      </c>
      <c r="C157" t="s">
        <v>732</v>
      </c>
      <c r="D157" t="s">
        <v>35</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255</v>
      </c>
      <c r="B158" t="s">
        <v>733</v>
      </c>
      <c r="C158" t="s">
        <v>734</v>
      </c>
      <c r="D158" t="s">
        <v>472</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255</v>
      </c>
      <c r="B159" t="s">
        <v>731</v>
      </c>
      <c r="C159" t="s">
        <v>735</v>
      </c>
      <c r="D159" t="s">
        <v>674</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255</v>
      </c>
      <c r="B160" t="s">
        <v>736</v>
      </c>
      <c r="C160" t="s">
        <v>737</v>
      </c>
      <c r="D160" t="s">
        <v>476</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255</v>
      </c>
      <c r="B161" t="s">
        <v>738</v>
      </c>
      <c r="C161" t="s">
        <v>739</v>
      </c>
      <c r="D161" t="s">
        <v>35</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255</v>
      </c>
      <c r="B162" t="s">
        <v>740</v>
      </c>
      <c r="C162" t="s">
        <v>741</v>
      </c>
      <c r="D162" t="s">
        <v>472</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255</v>
      </c>
      <c r="B163" t="s">
        <v>738</v>
      </c>
      <c r="C163" t="s">
        <v>742</v>
      </c>
      <c r="D163" t="s">
        <v>674</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255</v>
      </c>
      <c r="B164" t="s">
        <v>743</v>
      </c>
      <c r="C164" t="s">
        <v>744</v>
      </c>
      <c r="D164" t="s">
        <v>476</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255</v>
      </c>
      <c r="B165" t="s">
        <v>745</v>
      </c>
      <c r="C165" t="s">
        <v>746</v>
      </c>
      <c r="D165" t="s">
        <v>35</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255</v>
      </c>
      <c r="B166" t="s">
        <v>747</v>
      </c>
      <c r="C166" t="s">
        <v>748</v>
      </c>
      <c r="D166" t="s">
        <v>35</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255</v>
      </c>
      <c r="B167" t="s">
        <v>749</v>
      </c>
      <c r="C167" t="s">
        <v>750</v>
      </c>
      <c r="D167" t="s">
        <v>472</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255</v>
      </c>
      <c r="B168" t="s">
        <v>747</v>
      </c>
      <c r="C168" t="s">
        <v>751</v>
      </c>
      <c r="D168" t="s">
        <v>674</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255</v>
      </c>
      <c r="B169" t="s">
        <v>752</v>
      </c>
      <c r="C169" t="s">
        <v>753</v>
      </c>
      <c r="D169" t="s">
        <v>476</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255</v>
      </c>
      <c r="B170" t="s">
        <v>754</v>
      </c>
      <c r="C170" t="s">
        <v>755</v>
      </c>
      <c r="D170" t="s">
        <v>35</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255</v>
      </c>
      <c r="B171" t="s">
        <v>756</v>
      </c>
      <c r="C171" t="s">
        <v>757</v>
      </c>
      <c r="D171" t="s">
        <v>35</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255</v>
      </c>
      <c r="B172" t="s">
        <v>758</v>
      </c>
      <c r="C172" t="s">
        <v>759</v>
      </c>
      <c r="D172" t="s">
        <v>472</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255</v>
      </c>
      <c r="B173" t="s">
        <v>756</v>
      </c>
      <c r="C173" t="s">
        <v>760</v>
      </c>
      <c r="D173" t="s">
        <v>674</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255</v>
      </c>
      <c r="B174" t="s">
        <v>761</v>
      </c>
      <c r="C174" t="s">
        <v>762</v>
      </c>
      <c r="D174" t="s">
        <v>476</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255</v>
      </c>
      <c r="B175" t="s">
        <v>763</v>
      </c>
      <c r="C175" t="s">
        <v>764</v>
      </c>
      <c r="D175" t="s">
        <v>35</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255</v>
      </c>
      <c r="B176" t="s">
        <v>765</v>
      </c>
      <c r="C176" t="s">
        <v>766</v>
      </c>
      <c r="D176" t="s">
        <v>472</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255</v>
      </c>
      <c r="B177" t="s">
        <v>763</v>
      </c>
      <c r="C177" t="s">
        <v>767</v>
      </c>
      <c r="D177" t="s">
        <v>674</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255</v>
      </c>
      <c r="B178" t="s">
        <v>768</v>
      </c>
      <c r="C178" t="s">
        <v>769</v>
      </c>
      <c r="D178" t="s">
        <v>476</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255</v>
      </c>
      <c r="B179" t="s">
        <v>770</v>
      </c>
      <c r="C179" t="s">
        <v>771</v>
      </c>
      <c r="D179" t="s">
        <v>35</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255</v>
      </c>
      <c r="B180" t="s">
        <v>770</v>
      </c>
      <c r="C180" t="s">
        <v>772</v>
      </c>
      <c r="D180" t="s">
        <v>468</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255</v>
      </c>
      <c r="B181" t="s">
        <v>773</v>
      </c>
      <c r="C181" t="s">
        <v>774</v>
      </c>
      <c r="D181" t="s">
        <v>35</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255</v>
      </c>
      <c r="B182" t="s">
        <v>773</v>
      </c>
      <c r="C182" t="s">
        <v>775</v>
      </c>
      <c r="D182" t="s">
        <v>468</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255</v>
      </c>
      <c r="B183" t="s">
        <v>776</v>
      </c>
      <c r="C183" t="s">
        <v>777</v>
      </c>
      <c r="D183" t="s">
        <v>35</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255</v>
      </c>
      <c r="B184" t="s">
        <v>778</v>
      </c>
      <c r="C184" t="s">
        <v>779</v>
      </c>
      <c r="D184" t="s">
        <v>35</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255</v>
      </c>
      <c r="B185" t="s">
        <v>780</v>
      </c>
      <c r="C185" t="s">
        <v>781</v>
      </c>
      <c r="D185" t="s">
        <v>472</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255</v>
      </c>
      <c r="B186" t="s">
        <v>782</v>
      </c>
      <c r="C186" t="s">
        <v>783</v>
      </c>
      <c r="D186" t="s">
        <v>468</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255</v>
      </c>
      <c r="B187" t="s">
        <v>784</v>
      </c>
      <c r="C187" t="s">
        <v>785</v>
      </c>
      <c r="D187" t="s">
        <v>476</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255</v>
      </c>
      <c r="B188" t="s">
        <v>786</v>
      </c>
      <c r="C188" t="s">
        <v>787</v>
      </c>
      <c r="D188" t="s">
        <v>35</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255</v>
      </c>
      <c r="B189" t="s">
        <v>788</v>
      </c>
      <c r="C189" t="s">
        <v>789</v>
      </c>
      <c r="D189" t="s">
        <v>472</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255</v>
      </c>
      <c r="B190" t="s">
        <v>786</v>
      </c>
      <c r="C190" t="s">
        <v>790</v>
      </c>
      <c r="D190" t="s">
        <v>468</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255</v>
      </c>
      <c r="B191" t="s">
        <v>791</v>
      </c>
      <c r="C191" t="s">
        <v>792</v>
      </c>
      <c r="D191" t="s">
        <v>476</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255</v>
      </c>
      <c r="B192" t="s">
        <v>793</v>
      </c>
      <c r="C192" t="s">
        <v>794</v>
      </c>
      <c r="D192" t="s">
        <v>35</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255</v>
      </c>
      <c r="B193" t="s">
        <v>795</v>
      </c>
      <c r="C193" t="s">
        <v>796</v>
      </c>
      <c r="D193" t="s">
        <v>472</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255</v>
      </c>
      <c r="B194" t="s">
        <v>793</v>
      </c>
      <c r="C194" t="s">
        <v>797</v>
      </c>
      <c r="D194" t="s">
        <v>468</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255</v>
      </c>
      <c r="B195" t="s">
        <v>798</v>
      </c>
      <c r="C195" t="s">
        <v>799</v>
      </c>
      <c r="D195" t="s">
        <v>476</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255</v>
      </c>
      <c r="B196" t="s">
        <v>800</v>
      </c>
      <c r="C196" t="s">
        <v>801</v>
      </c>
      <c r="D196" t="s">
        <v>476</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255</v>
      </c>
      <c r="B197" t="s">
        <v>802</v>
      </c>
      <c r="C197" t="s">
        <v>803</v>
      </c>
      <c r="D197" t="s">
        <v>804</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255</v>
      </c>
      <c r="B198" t="s">
        <v>805</v>
      </c>
      <c r="C198" t="s">
        <v>806</v>
      </c>
      <c r="D198" t="s">
        <v>35</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255</v>
      </c>
      <c r="B199" t="s">
        <v>807</v>
      </c>
      <c r="C199" t="s">
        <v>808</v>
      </c>
      <c r="D199" t="s">
        <v>35</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255</v>
      </c>
      <c r="B200" t="s">
        <v>809</v>
      </c>
      <c r="C200" t="s">
        <v>810</v>
      </c>
      <c r="D200" t="s">
        <v>674</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255</v>
      </c>
      <c r="B201" t="s">
        <v>811</v>
      </c>
      <c r="C201" t="s">
        <v>812</v>
      </c>
      <c r="D201" t="s">
        <v>35</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255</v>
      </c>
      <c r="B202" t="s">
        <v>813</v>
      </c>
      <c r="C202" t="s">
        <v>814</v>
      </c>
      <c r="D202" t="s">
        <v>35</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255</v>
      </c>
      <c r="B203" t="s">
        <v>815</v>
      </c>
      <c r="C203" t="s">
        <v>816</v>
      </c>
      <c r="D203" t="s">
        <v>35</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255</v>
      </c>
      <c r="B204" t="s">
        <v>817</v>
      </c>
      <c r="C204" t="s">
        <v>818</v>
      </c>
      <c r="D204" t="s">
        <v>35</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255</v>
      </c>
      <c r="B205" t="s">
        <v>819</v>
      </c>
      <c r="C205" t="s">
        <v>820</v>
      </c>
      <c r="D205" t="s">
        <v>35</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255</v>
      </c>
      <c r="B206" t="s">
        <v>821</v>
      </c>
      <c r="C206" t="s">
        <v>822</v>
      </c>
      <c r="D206" t="s">
        <v>472</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255</v>
      </c>
      <c r="B207" t="s">
        <v>819</v>
      </c>
      <c r="C207" t="s">
        <v>823</v>
      </c>
      <c r="D207" t="s">
        <v>468</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255</v>
      </c>
      <c r="B208" t="s">
        <v>824</v>
      </c>
      <c r="C208" t="s">
        <v>825</v>
      </c>
      <c r="D208" t="s">
        <v>476</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255</v>
      </c>
      <c r="B209" t="s">
        <v>826</v>
      </c>
      <c r="C209" t="s">
        <v>827</v>
      </c>
      <c r="D209" t="s">
        <v>35</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255</v>
      </c>
      <c r="B210" t="s">
        <v>828</v>
      </c>
      <c r="C210" t="s">
        <v>829</v>
      </c>
      <c r="D210" t="s">
        <v>472</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255</v>
      </c>
      <c r="B211" t="s">
        <v>826</v>
      </c>
      <c r="C211" t="s">
        <v>830</v>
      </c>
      <c r="D211" t="s">
        <v>468</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255</v>
      </c>
      <c r="B212" t="s">
        <v>831</v>
      </c>
      <c r="C212" t="s">
        <v>832</v>
      </c>
      <c r="D212" t="s">
        <v>476</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255</v>
      </c>
      <c r="B213" t="s">
        <v>833</v>
      </c>
      <c r="C213" t="s">
        <v>834</v>
      </c>
      <c r="D213" t="s">
        <v>35</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255</v>
      </c>
      <c r="B214" t="s">
        <v>835</v>
      </c>
      <c r="C214" t="s">
        <v>836</v>
      </c>
      <c r="D214" t="s">
        <v>472</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255</v>
      </c>
      <c r="B215" t="s">
        <v>837</v>
      </c>
      <c r="C215" t="s">
        <v>838</v>
      </c>
      <c r="D215" t="s">
        <v>613</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255</v>
      </c>
      <c r="B216" t="s">
        <v>833</v>
      </c>
      <c r="C216" t="s">
        <v>839</v>
      </c>
      <c r="D216" t="s">
        <v>468</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255</v>
      </c>
      <c r="B217" t="s">
        <v>840</v>
      </c>
      <c r="C217" t="s">
        <v>841</v>
      </c>
      <c r="D217" t="s">
        <v>476</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255</v>
      </c>
      <c r="B218" t="s">
        <v>842</v>
      </c>
      <c r="C218" t="s">
        <v>843</v>
      </c>
      <c r="D218" t="s">
        <v>35</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255</v>
      </c>
      <c r="B219" t="s">
        <v>844</v>
      </c>
      <c r="C219" t="s">
        <v>845</v>
      </c>
      <c r="D219" t="s">
        <v>35</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255</v>
      </c>
      <c r="B220" t="s">
        <v>846</v>
      </c>
      <c r="C220" t="s">
        <v>847</v>
      </c>
      <c r="D220" t="s">
        <v>472</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255</v>
      </c>
      <c r="B221" t="s">
        <v>844</v>
      </c>
      <c r="C221" t="s">
        <v>848</v>
      </c>
      <c r="D221" t="s">
        <v>468</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255</v>
      </c>
      <c r="B222" t="s">
        <v>849</v>
      </c>
      <c r="C222" t="s">
        <v>850</v>
      </c>
      <c r="D222" t="s">
        <v>476</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255</v>
      </c>
      <c r="B223" t="s">
        <v>851</v>
      </c>
      <c r="C223" t="s">
        <v>852</v>
      </c>
      <c r="D223" t="s">
        <v>35</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255</v>
      </c>
      <c r="B224" t="s">
        <v>853</v>
      </c>
      <c r="C224" t="s">
        <v>854</v>
      </c>
      <c r="D224" t="s">
        <v>35</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255</v>
      </c>
      <c r="B225" t="s">
        <v>855</v>
      </c>
      <c r="C225" t="s">
        <v>856</v>
      </c>
      <c r="D225" t="s">
        <v>472</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255</v>
      </c>
      <c r="B226" t="s">
        <v>857</v>
      </c>
      <c r="C226" t="s">
        <v>858</v>
      </c>
      <c r="D226" t="s">
        <v>613</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255</v>
      </c>
      <c r="B227" t="s">
        <v>853</v>
      </c>
      <c r="C227" t="s">
        <v>859</v>
      </c>
      <c r="D227" t="s">
        <v>468</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255</v>
      </c>
      <c r="B228" t="s">
        <v>860</v>
      </c>
      <c r="C228" t="s">
        <v>861</v>
      </c>
      <c r="D228" t="s">
        <v>476</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255</v>
      </c>
      <c r="B229" t="s">
        <v>862</v>
      </c>
      <c r="C229" t="s">
        <v>863</v>
      </c>
      <c r="D229" t="s">
        <v>35</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255</v>
      </c>
      <c r="B230" t="s">
        <v>864</v>
      </c>
      <c r="C230" t="s">
        <v>865</v>
      </c>
      <c r="D230" t="s">
        <v>472</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255</v>
      </c>
      <c r="B231" t="s">
        <v>862</v>
      </c>
      <c r="C231" t="s">
        <v>866</v>
      </c>
      <c r="D231" t="s">
        <v>468</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255</v>
      </c>
      <c r="B232" t="s">
        <v>867</v>
      </c>
      <c r="C232" t="s">
        <v>868</v>
      </c>
      <c r="D232" t="s">
        <v>476</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255</v>
      </c>
      <c r="B233" t="s">
        <v>869</v>
      </c>
      <c r="C233" t="s">
        <v>870</v>
      </c>
      <c r="D233" t="s">
        <v>35</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255</v>
      </c>
      <c r="B234" t="s">
        <v>871</v>
      </c>
      <c r="C234" t="s">
        <v>872</v>
      </c>
      <c r="D234" t="s">
        <v>674</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255</v>
      </c>
      <c r="B235" t="s">
        <v>873</v>
      </c>
      <c r="C235" t="s">
        <v>874</v>
      </c>
      <c r="D235" t="s">
        <v>35</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255</v>
      </c>
      <c r="B236" t="s">
        <v>875</v>
      </c>
      <c r="C236" t="s">
        <v>876</v>
      </c>
      <c r="D236" t="s">
        <v>674</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255</v>
      </c>
      <c r="B237" t="s">
        <v>877</v>
      </c>
      <c r="C237" t="s">
        <v>878</v>
      </c>
      <c r="D237" t="s">
        <v>35</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255</v>
      </c>
      <c r="B238" t="s">
        <v>879</v>
      </c>
      <c r="C238" t="s">
        <v>880</v>
      </c>
      <c r="D238" t="s">
        <v>674</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255</v>
      </c>
      <c r="B239" t="s">
        <v>881</v>
      </c>
      <c r="C239" t="s">
        <v>882</v>
      </c>
      <c r="D239" t="s">
        <v>35</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255</v>
      </c>
      <c r="B240" t="s">
        <v>883</v>
      </c>
      <c r="C240" t="s">
        <v>884</v>
      </c>
      <c r="D240" t="s">
        <v>674</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255</v>
      </c>
      <c r="B241" t="s">
        <v>885</v>
      </c>
      <c r="C241" t="s">
        <v>886</v>
      </c>
      <c r="D241" t="s">
        <v>35</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255</v>
      </c>
      <c r="B242" t="s">
        <v>887</v>
      </c>
      <c r="C242" t="s">
        <v>888</v>
      </c>
      <c r="D242" t="s">
        <v>674</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255</v>
      </c>
      <c r="B243" t="s">
        <v>889</v>
      </c>
      <c r="C243" t="s">
        <v>890</v>
      </c>
      <c r="D243" t="s">
        <v>35</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255</v>
      </c>
      <c r="B244" t="s">
        <v>889</v>
      </c>
      <c r="C244" t="s">
        <v>891</v>
      </c>
      <c r="D244" t="s">
        <v>468</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255</v>
      </c>
      <c r="B245" t="s">
        <v>892</v>
      </c>
      <c r="C245" t="s">
        <v>893</v>
      </c>
      <c r="D245" t="s">
        <v>35</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255</v>
      </c>
      <c r="B246" t="s">
        <v>892</v>
      </c>
      <c r="C246" t="s">
        <v>894</v>
      </c>
      <c r="D246" t="s">
        <v>468</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255</v>
      </c>
      <c r="B247" t="s">
        <v>895</v>
      </c>
      <c r="C247" t="s">
        <v>896</v>
      </c>
      <c r="D247" t="s">
        <v>35</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255</v>
      </c>
      <c r="B248" t="s">
        <v>895</v>
      </c>
      <c r="C248" t="s">
        <v>897</v>
      </c>
      <c r="D248" t="s">
        <v>468</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255</v>
      </c>
      <c r="B249" t="s">
        <v>898</v>
      </c>
      <c r="C249" t="s">
        <v>899</v>
      </c>
      <c r="D249" t="s">
        <v>35</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255</v>
      </c>
      <c r="B250" t="s">
        <v>898</v>
      </c>
      <c r="C250" t="s">
        <v>900</v>
      </c>
      <c r="D250" t="s">
        <v>468</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255</v>
      </c>
      <c r="B251" t="s">
        <v>901</v>
      </c>
      <c r="C251" t="s">
        <v>90</v>
      </c>
      <c r="D251" t="s">
        <v>35</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255</v>
      </c>
      <c r="B252" t="s">
        <v>902</v>
      </c>
      <c r="C252" t="s">
        <v>903</v>
      </c>
      <c r="D252" t="s">
        <v>472</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255</v>
      </c>
      <c r="B253" t="s">
        <v>901</v>
      </c>
      <c r="C253" t="s">
        <v>904</v>
      </c>
      <c r="D253" t="s">
        <v>468</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255</v>
      </c>
      <c r="B254" t="s">
        <v>905</v>
      </c>
      <c r="C254" t="s">
        <v>906</v>
      </c>
      <c r="D254" t="s">
        <v>476</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255</v>
      </c>
      <c r="B255" t="s">
        <v>907</v>
      </c>
      <c r="C255" t="s">
        <v>908</v>
      </c>
      <c r="D255" t="s">
        <v>35</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255</v>
      </c>
      <c r="B256" t="s">
        <v>909</v>
      </c>
      <c r="C256" t="s">
        <v>910</v>
      </c>
      <c r="D256" t="s">
        <v>472</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255</v>
      </c>
      <c r="B257" t="s">
        <v>907</v>
      </c>
      <c r="C257" t="s">
        <v>911</v>
      </c>
      <c r="D257" t="s">
        <v>468</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255</v>
      </c>
      <c r="B258" t="s">
        <v>912</v>
      </c>
      <c r="C258" t="s">
        <v>913</v>
      </c>
      <c r="D258" t="s">
        <v>476</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255</v>
      </c>
      <c r="B259" t="s">
        <v>914</v>
      </c>
      <c r="C259" t="s">
        <v>915</v>
      </c>
      <c r="D259" t="s">
        <v>35</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255</v>
      </c>
      <c r="B260" t="s">
        <v>916</v>
      </c>
      <c r="C260" t="s">
        <v>917</v>
      </c>
      <c r="D260" t="s">
        <v>472</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255</v>
      </c>
      <c r="B261" t="s">
        <v>914</v>
      </c>
      <c r="C261" t="s">
        <v>918</v>
      </c>
      <c r="D261" t="s">
        <v>468</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255</v>
      </c>
      <c r="B262" t="s">
        <v>919</v>
      </c>
      <c r="C262" t="s">
        <v>920</v>
      </c>
      <c r="D262" t="s">
        <v>476</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255</v>
      </c>
      <c r="B263" t="s">
        <v>921</v>
      </c>
      <c r="C263" t="s">
        <v>922</v>
      </c>
      <c r="D263" t="s">
        <v>35</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255</v>
      </c>
      <c r="B264" t="s">
        <v>921</v>
      </c>
      <c r="C264" t="s">
        <v>923</v>
      </c>
      <c r="D264" t="s">
        <v>468</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255</v>
      </c>
      <c r="B265" t="s">
        <v>924</v>
      </c>
      <c r="C265" t="s">
        <v>925</v>
      </c>
      <c r="D265" t="s">
        <v>35</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255</v>
      </c>
      <c r="B266" t="s">
        <v>924</v>
      </c>
      <c r="C266" t="s">
        <v>926</v>
      </c>
      <c r="D266" t="s">
        <v>468</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255</v>
      </c>
      <c r="B267" t="s">
        <v>927</v>
      </c>
      <c r="C267" t="s">
        <v>928</v>
      </c>
      <c r="D267" t="s">
        <v>35</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255</v>
      </c>
      <c r="B268" t="s">
        <v>927</v>
      </c>
      <c r="C268" t="s">
        <v>929</v>
      </c>
      <c r="D268" t="s">
        <v>468</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255</v>
      </c>
      <c r="B269" t="s">
        <v>930</v>
      </c>
      <c r="C269" t="s">
        <v>931</v>
      </c>
      <c r="D269" t="s">
        <v>35</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255</v>
      </c>
      <c r="B270" t="s">
        <v>930</v>
      </c>
      <c r="C270" t="s">
        <v>932</v>
      </c>
      <c r="D270" t="s">
        <v>468</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255</v>
      </c>
      <c r="B271" t="s">
        <v>933</v>
      </c>
      <c r="C271" t="s">
        <v>48</v>
      </c>
      <c r="D271" t="s">
        <v>35</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255</v>
      </c>
      <c r="B272" t="s">
        <v>934</v>
      </c>
      <c r="C272" t="s">
        <v>935</v>
      </c>
      <c r="D272" t="s">
        <v>472</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255</v>
      </c>
      <c r="B273" t="s">
        <v>933</v>
      </c>
      <c r="C273" t="s">
        <v>936</v>
      </c>
      <c r="D273" t="s">
        <v>468</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255</v>
      </c>
      <c r="B274" t="s">
        <v>937</v>
      </c>
      <c r="C274" t="s">
        <v>938</v>
      </c>
      <c r="D274" t="s">
        <v>476</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255</v>
      </c>
      <c r="B275" t="s">
        <v>939</v>
      </c>
      <c r="C275" t="s">
        <v>64</v>
      </c>
      <c r="D275" t="s">
        <v>35</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255</v>
      </c>
      <c r="B276" t="s">
        <v>940</v>
      </c>
      <c r="C276" t="s">
        <v>941</v>
      </c>
      <c r="D276" t="s">
        <v>472</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255</v>
      </c>
      <c r="B277" t="s">
        <v>939</v>
      </c>
      <c r="C277" t="s">
        <v>942</v>
      </c>
      <c r="D277" t="s">
        <v>468</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255</v>
      </c>
      <c r="B278" t="s">
        <v>943</v>
      </c>
      <c r="C278" t="s">
        <v>944</v>
      </c>
      <c r="D278" t="s">
        <v>476</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255</v>
      </c>
      <c r="B279" t="s">
        <v>945</v>
      </c>
      <c r="C279" t="s">
        <v>946</v>
      </c>
      <c r="D279" t="s">
        <v>35</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255</v>
      </c>
      <c r="B280" t="s">
        <v>947</v>
      </c>
      <c r="C280" t="s">
        <v>948</v>
      </c>
      <c r="D280" t="s">
        <v>472</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255</v>
      </c>
      <c r="B281" t="s">
        <v>945</v>
      </c>
      <c r="C281" t="s">
        <v>949</v>
      </c>
      <c r="D281" t="s">
        <v>468</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255</v>
      </c>
      <c r="B282" t="s">
        <v>950</v>
      </c>
      <c r="C282" t="s">
        <v>951</v>
      </c>
      <c r="D282" t="s">
        <v>476</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255</v>
      </c>
      <c r="B283" t="s">
        <v>952</v>
      </c>
      <c r="C283" t="s">
        <v>953</v>
      </c>
      <c r="D283" t="s">
        <v>35</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255</v>
      </c>
      <c r="B284" t="s">
        <v>954</v>
      </c>
      <c r="C284" t="s">
        <v>955</v>
      </c>
      <c r="D284" t="s">
        <v>472</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255</v>
      </c>
      <c r="B285" t="s">
        <v>952</v>
      </c>
      <c r="C285" t="s">
        <v>956</v>
      </c>
      <c r="D285" t="s">
        <v>468</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255</v>
      </c>
      <c r="B286" t="s">
        <v>957</v>
      </c>
      <c r="C286" t="s">
        <v>958</v>
      </c>
      <c r="D286" t="s">
        <v>476</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255</v>
      </c>
      <c r="B287" t="s">
        <v>959</v>
      </c>
      <c r="C287" t="s">
        <v>960</v>
      </c>
      <c r="D287" t="s">
        <v>35</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255</v>
      </c>
      <c r="B288" t="s">
        <v>961</v>
      </c>
      <c r="C288" t="s">
        <v>962</v>
      </c>
      <c r="D288" t="s">
        <v>472</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255</v>
      </c>
      <c r="B289" t="s">
        <v>959</v>
      </c>
      <c r="C289" t="s">
        <v>963</v>
      </c>
      <c r="D289" t="s">
        <v>468</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255</v>
      </c>
      <c r="B290" t="s">
        <v>964</v>
      </c>
      <c r="C290" t="s">
        <v>965</v>
      </c>
      <c r="D290" t="s">
        <v>476</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255</v>
      </c>
      <c r="B291" t="s">
        <v>966</v>
      </c>
      <c r="C291" t="s">
        <v>967</v>
      </c>
      <c r="D291" t="s">
        <v>35</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255</v>
      </c>
      <c r="B292" t="s">
        <v>968</v>
      </c>
      <c r="C292" t="s">
        <v>969</v>
      </c>
      <c r="D292" t="s">
        <v>35</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255</v>
      </c>
      <c r="B293" t="s">
        <v>970</v>
      </c>
      <c r="C293" t="s">
        <v>971</v>
      </c>
      <c r="D293" t="s">
        <v>35</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255</v>
      </c>
      <c r="B294" t="s">
        <v>972</v>
      </c>
      <c r="C294" t="s">
        <v>973</v>
      </c>
      <c r="D294" t="s">
        <v>35</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255</v>
      </c>
      <c r="B295" t="s">
        <v>974</v>
      </c>
      <c r="C295" t="s">
        <v>975</v>
      </c>
      <c r="D295" t="s">
        <v>35</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255</v>
      </c>
      <c r="B296" t="s">
        <v>976</v>
      </c>
      <c r="C296" t="s">
        <v>977</v>
      </c>
      <c r="D296" t="s">
        <v>35</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255</v>
      </c>
      <c r="B297" t="s">
        <v>978</v>
      </c>
      <c r="C297" t="s">
        <v>79</v>
      </c>
      <c r="D297" t="s">
        <v>35</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255</v>
      </c>
      <c r="B298" t="s">
        <v>979</v>
      </c>
      <c r="C298" t="s">
        <v>980</v>
      </c>
      <c r="D298" t="s">
        <v>472</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255</v>
      </c>
      <c r="B299" t="s">
        <v>978</v>
      </c>
      <c r="C299" t="s">
        <v>981</v>
      </c>
      <c r="D299" t="s">
        <v>468</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255</v>
      </c>
      <c r="B300" t="s">
        <v>982</v>
      </c>
      <c r="C300" t="s">
        <v>983</v>
      </c>
      <c r="D300" t="s">
        <v>476</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255</v>
      </c>
      <c r="B301" t="s">
        <v>984</v>
      </c>
      <c r="C301" t="s">
        <v>67</v>
      </c>
      <c r="D301" t="s">
        <v>35</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255</v>
      </c>
      <c r="B302" t="s">
        <v>985</v>
      </c>
      <c r="C302" t="s">
        <v>986</v>
      </c>
      <c r="D302" t="s">
        <v>472</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255</v>
      </c>
      <c r="B303" t="s">
        <v>984</v>
      </c>
      <c r="C303" t="s">
        <v>987</v>
      </c>
      <c r="D303" t="s">
        <v>468</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255</v>
      </c>
      <c r="B304" t="s">
        <v>988</v>
      </c>
      <c r="C304" t="s">
        <v>989</v>
      </c>
      <c r="D304" t="s">
        <v>476</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255</v>
      </c>
      <c r="B305" t="s">
        <v>990</v>
      </c>
      <c r="C305" t="s">
        <v>991</v>
      </c>
      <c r="D305" t="s">
        <v>35</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255</v>
      </c>
      <c r="B306" t="s">
        <v>992</v>
      </c>
      <c r="C306" t="s">
        <v>993</v>
      </c>
      <c r="D306" t="s">
        <v>472</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255</v>
      </c>
      <c r="B307" t="s">
        <v>990</v>
      </c>
      <c r="C307" t="s">
        <v>994</v>
      </c>
      <c r="D307" t="s">
        <v>468</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255</v>
      </c>
      <c r="B308" t="s">
        <v>992</v>
      </c>
      <c r="C308" t="s">
        <v>995</v>
      </c>
      <c r="D308" t="s">
        <v>476</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255</v>
      </c>
      <c r="B309" t="s">
        <v>996</v>
      </c>
      <c r="C309" t="s">
        <v>997</v>
      </c>
      <c r="D309" t="s">
        <v>35</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255</v>
      </c>
      <c r="B310" t="s">
        <v>998</v>
      </c>
      <c r="C310" t="s">
        <v>999</v>
      </c>
      <c r="D310" t="s">
        <v>472</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255</v>
      </c>
      <c r="B311" t="s">
        <v>996</v>
      </c>
      <c r="C311" t="s">
        <v>1000</v>
      </c>
      <c r="D311" t="s">
        <v>468</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255</v>
      </c>
      <c r="B312" t="s">
        <v>1001</v>
      </c>
      <c r="C312" t="s">
        <v>1002</v>
      </c>
      <c r="D312" t="s">
        <v>476</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255</v>
      </c>
      <c r="B313" t="s">
        <v>1003</v>
      </c>
      <c r="C313" t="s">
        <v>1004</v>
      </c>
      <c r="D313" t="s">
        <v>35</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255</v>
      </c>
      <c r="B314" t="s">
        <v>1003</v>
      </c>
      <c r="C314" t="s">
        <v>1005</v>
      </c>
      <c r="D314" t="s">
        <v>468</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255</v>
      </c>
      <c r="B315" t="s">
        <v>1006</v>
      </c>
      <c r="C315" t="s">
        <v>81</v>
      </c>
      <c r="D315" t="s">
        <v>35</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255</v>
      </c>
      <c r="B316" t="s">
        <v>1007</v>
      </c>
      <c r="C316" t="s">
        <v>1008</v>
      </c>
      <c r="D316" t="s">
        <v>472</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255</v>
      </c>
      <c r="B317" t="s">
        <v>1006</v>
      </c>
      <c r="C317" t="s">
        <v>1009</v>
      </c>
      <c r="D317" t="s">
        <v>468</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255</v>
      </c>
      <c r="B318" t="s">
        <v>1010</v>
      </c>
      <c r="C318" t="s">
        <v>1011</v>
      </c>
      <c r="D318" t="s">
        <v>476</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255</v>
      </c>
      <c r="B319" t="s">
        <v>1012</v>
      </c>
      <c r="C319" t="s">
        <v>51</v>
      </c>
      <c r="D319" t="s">
        <v>35</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255</v>
      </c>
      <c r="B320" t="s">
        <v>1013</v>
      </c>
      <c r="C320" t="s">
        <v>1014</v>
      </c>
      <c r="D320" t="s">
        <v>472</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255</v>
      </c>
      <c r="B321" t="s">
        <v>1012</v>
      </c>
      <c r="C321" t="s">
        <v>1015</v>
      </c>
      <c r="D321" t="s">
        <v>468</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255</v>
      </c>
      <c r="B322" t="s">
        <v>1016</v>
      </c>
      <c r="C322" t="s">
        <v>1017</v>
      </c>
      <c r="D322" t="s">
        <v>476</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255</v>
      </c>
      <c r="B323" t="s">
        <v>1018</v>
      </c>
      <c r="C323" t="s">
        <v>68</v>
      </c>
      <c r="D323" t="s">
        <v>35</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255</v>
      </c>
      <c r="B324" t="s">
        <v>1019</v>
      </c>
      <c r="C324" t="s">
        <v>1020</v>
      </c>
      <c r="D324" t="s">
        <v>472</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255</v>
      </c>
      <c r="B325" t="s">
        <v>1018</v>
      </c>
      <c r="C325" t="s">
        <v>1021</v>
      </c>
      <c r="D325" t="s">
        <v>468</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255</v>
      </c>
      <c r="B326" t="s">
        <v>1022</v>
      </c>
      <c r="C326" t="s">
        <v>1023</v>
      </c>
      <c r="D326" t="s">
        <v>476</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255</v>
      </c>
      <c r="B327" t="s">
        <v>1024</v>
      </c>
      <c r="C327" t="s">
        <v>1025</v>
      </c>
      <c r="D327" t="s">
        <v>35</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255</v>
      </c>
      <c r="B328" t="s">
        <v>1026</v>
      </c>
      <c r="C328" t="s">
        <v>1027</v>
      </c>
      <c r="D328" t="s">
        <v>472</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255</v>
      </c>
      <c r="B329" t="s">
        <v>1024</v>
      </c>
      <c r="C329" t="s">
        <v>1028</v>
      </c>
      <c r="D329" t="s">
        <v>468</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255</v>
      </c>
      <c r="B330" t="s">
        <v>1029</v>
      </c>
      <c r="C330" t="s">
        <v>1030</v>
      </c>
      <c r="D330" t="s">
        <v>476</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255</v>
      </c>
      <c r="B331" t="s">
        <v>1031</v>
      </c>
      <c r="C331" t="s">
        <v>1032</v>
      </c>
      <c r="D331" t="s">
        <v>185</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255</v>
      </c>
      <c r="B332" t="s">
        <v>1033</v>
      </c>
      <c r="C332" t="s">
        <v>1034</v>
      </c>
      <c r="D332" t="s">
        <v>35</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255</v>
      </c>
      <c r="B333" t="s">
        <v>1035</v>
      </c>
      <c r="C333" t="s">
        <v>1036</v>
      </c>
      <c r="D333" t="s">
        <v>472</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255</v>
      </c>
      <c r="B334" t="s">
        <v>1033</v>
      </c>
      <c r="C334" t="s">
        <v>1037</v>
      </c>
      <c r="D334" t="s">
        <v>468</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255</v>
      </c>
      <c r="B335" t="s">
        <v>1038</v>
      </c>
      <c r="C335" t="s">
        <v>1039</v>
      </c>
      <c r="D335" t="s">
        <v>476</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255</v>
      </c>
      <c r="B336" t="s">
        <v>1040</v>
      </c>
      <c r="C336" t="s">
        <v>1041</v>
      </c>
      <c r="D336" t="s">
        <v>35</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255</v>
      </c>
      <c r="B337" t="s">
        <v>1042</v>
      </c>
      <c r="C337" t="s">
        <v>1043</v>
      </c>
      <c r="D337" t="s">
        <v>35</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255</v>
      </c>
      <c r="B338" t="s">
        <v>1044</v>
      </c>
      <c r="C338" t="s">
        <v>1045</v>
      </c>
      <c r="D338" t="s">
        <v>472</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255</v>
      </c>
      <c r="B339" t="s">
        <v>1042</v>
      </c>
      <c r="C339" t="s">
        <v>1046</v>
      </c>
      <c r="D339" t="s">
        <v>468</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255</v>
      </c>
      <c r="B340" t="s">
        <v>1047</v>
      </c>
      <c r="C340" t="s">
        <v>1048</v>
      </c>
      <c r="D340" t="s">
        <v>476</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255</v>
      </c>
      <c r="B341" t="s">
        <v>1049</v>
      </c>
      <c r="C341" t="s">
        <v>1050</v>
      </c>
      <c r="D341" t="s">
        <v>35</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255</v>
      </c>
      <c r="B342" t="s">
        <v>1049</v>
      </c>
      <c r="C342" t="s">
        <v>1051</v>
      </c>
      <c r="D342" t="s">
        <v>468</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255</v>
      </c>
      <c r="B343" t="s">
        <v>1052</v>
      </c>
      <c r="C343" t="s">
        <v>83</v>
      </c>
      <c r="D343" t="s">
        <v>35</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255</v>
      </c>
      <c r="B344" t="s">
        <v>1053</v>
      </c>
      <c r="C344" t="s">
        <v>1054</v>
      </c>
      <c r="D344" t="s">
        <v>472</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255</v>
      </c>
      <c r="B345" t="s">
        <v>1055</v>
      </c>
      <c r="C345" t="s">
        <v>1056</v>
      </c>
      <c r="D345" t="s">
        <v>1057</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255</v>
      </c>
      <c r="B346" t="s">
        <v>1058</v>
      </c>
      <c r="C346" t="s">
        <v>1059</v>
      </c>
      <c r="D346" t="s">
        <v>476</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255</v>
      </c>
      <c r="B347" t="s">
        <v>1060</v>
      </c>
      <c r="C347" t="s">
        <v>54</v>
      </c>
      <c r="D347" t="s">
        <v>35</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255</v>
      </c>
      <c r="B348" t="s">
        <v>1061</v>
      </c>
      <c r="C348" t="s">
        <v>1062</v>
      </c>
      <c r="D348" t="s">
        <v>472</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255</v>
      </c>
      <c r="B349" t="s">
        <v>1060</v>
      </c>
      <c r="C349" t="s">
        <v>1063</v>
      </c>
      <c r="D349" t="s">
        <v>1057</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255</v>
      </c>
      <c r="B350" t="s">
        <v>1064</v>
      </c>
      <c r="C350" t="s">
        <v>1065</v>
      </c>
      <c r="D350" t="s">
        <v>476</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255</v>
      </c>
      <c r="B351" t="s">
        <v>1066</v>
      </c>
      <c r="C351" t="s">
        <v>94</v>
      </c>
      <c r="D351" t="s">
        <v>35</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255</v>
      </c>
      <c r="B352" t="s">
        <v>1067</v>
      </c>
      <c r="C352" t="s">
        <v>1068</v>
      </c>
      <c r="D352" t="s">
        <v>472</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255</v>
      </c>
      <c r="B353" t="s">
        <v>1069</v>
      </c>
      <c r="C353" t="s">
        <v>1070</v>
      </c>
      <c r="D353" t="s">
        <v>1071</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255</v>
      </c>
      <c r="B354" t="s">
        <v>1066</v>
      </c>
      <c r="C354" t="s">
        <v>1072</v>
      </c>
      <c r="D354" t="s">
        <v>1057</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255</v>
      </c>
      <c r="B355" t="s">
        <v>1073</v>
      </c>
      <c r="C355" t="s">
        <v>1074</v>
      </c>
      <c r="D355" t="s">
        <v>476</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255</v>
      </c>
      <c r="B356" t="s">
        <v>1075</v>
      </c>
      <c r="C356" t="s">
        <v>72</v>
      </c>
      <c r="D356" t="s">
        <v>35</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255</v>
      </c>
      <c r="B357" t="s">
        <v>1076</v>
      </c>
      <c r="C357" t="s">
        <v>1077</v>
      </c>
      <c r="D357" t="s">
        <v>472</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255</v>
      </c>
      <c r="B358" t="s">
        <v>1075</v>
      </c>
      <c r="C358" t="s">
        <v>1078</v>
      </c>
      <c r="D358" t="s">
        <v>1057</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255</v>
      </c>
      <c r="B359" t="s">
        <v>1079</v>
      </c>
      <c r="C359" t="s">
        <v>1080</v>
      </c>
      <c r="D359" t="s">
        <v>476</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255</v>
      </c>
      <c r="B360" t="s">
        <v>1081</v>
      </c>
      <c r="C360" t="s">
        <v>1082</v>
      </c>
      <c r="D360" t="s">
        <v>35</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255</v>
      </c>
      <c r="B361" t="s">
        <v>1083</v>
      </c>
      <c r="C361" t="s">
        <v>1084</v>
      </c>
      <c r="D361" t="s">
        <v>35</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255</v>
      </c>
      <c r="B362" t="s">
        <v>1083</v>
      </c>
      <c r="C362" t="s">
        <v>1085</v>
      </c>
      <c r="D362" t="s">
        <v>1057</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255</v>
      </c>
      <c r="B363" t="s">
        <v>1086</v>
      </c>
      <c r="C363" t="s">
        <v>1087</v>
      </c>
      <c r="D363" t="s">
        <v>35</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255</v>
      </c>
      <c r="B364" t="s">
        <v>1088</v>
      </c>
      <c r="C364" t="s">
        <v>1089</v>
      </c>
      <c r="D364" t="s">
        <v>1090</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255</v>
      </c>
      <c r="B365" t="s">
        <v>1086</v>
      </c>
      <c r="C365" t="s">
        <v>1091</v>
      </c>
      <c r="D365" t="s">
        <v>1057</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255</v>
      </c>
      <c r="B366" t="s">
        <v>1092</v>
      </c>
      <c r="C366" t="s">
        <v>1093</v>
      </c>
      <c r="D366" t="s">
        <v>35</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255</v>
      </c>
      <c r="B367" t="s">
        <v>1092</v>
      </c>
      <c r="C367" t="s">
        <v>1094</v>
      </c>
      <c r="D367" t="s">
        <v>1057</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255</v>
      </c>
      <c r="B368" t="s">
        <v>1095</v>
      </c>
      <c r="C368" t="s">
        <v>41</v>
      </c>
      <c r="D368" t="s">
        <v>35</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255</v>
      </c>
      <c r="B369" t="s">
        <v>1096</v>
      </c>
      <c r="C369" t="s">
        <v>1097</v>
      </c>
      <c r="D369" t="s">
        <v>472</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255</v>
      </c>
      <c r="B370" t="s">
        <v>1095</v>
      </c>
      <c r="C370" t="s">
        <v>1098</v>
      </c>
      <c r="D370" t="s">
        <v>1057</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255</v>
      </c>
      <c r="B371" t="s">
        <v>1099</v>
      </c>
      <c r="C371" t="s">
        <v>1100</v>
      </c>
      <c r="D371" t="s">
        <v>476</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255</v>
      </c>
      <c r="B372" t="s">
        <v>1101</v>
      </c>
      <c r="C372" t="s">
        <v>1102</v>
      </c>
      <c r="D372" t="s">
        <v>35</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255</v>
      </c>
      <c r="B373" t="s">
        <v>1103</v>
      </c>
      <c r="C373" t="s">
        <v>1104</v>
      </c>
      <c r="D373" t="s">
        <v>35</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255</v>
      </c>
      <c r="B374" t="s">
        <v>1105</v>
      </c>
      <c r="C374" t="s">
        <v>1106</v>
      </c>
      <c r="D374" t="s">
        <v>472</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255</v>
      </c>
      <c r="B375" t="s">
        <v>1107</v>
      </c>
      <c r="C375" t="s">
        <v>1108</v>
      </c>
      <c r="D375" t="s">
        <v>1071</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255</v>
      </c>
      <c r="B376" t="s">
        <v>1103</v>
      </c>
      <c r="C376" t="s">
        <v>1109</v>
      </c>
      <c r="D376" t="s">
        <v>1057</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255</v>
      </c>
      <c r="B377" t="s">
        <v>1110</v>
      </c>
      <c r="C377" t="s">
        <v>1111</v>
      </c>
      <c r="D377" t="s">
        <v>476</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255</v>
      </c>
      <c r="B378" t="s">
        <v>1112</v>
      </c>
      <c r="C378" t="s">
        <v>1113</v>
      </c>
      <c r="D378" t="s">
        <v>35</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255</v>
      </c>
      <c r="B379" t="s">
        <v>1114</v>
      </c>
      <c r="C379" t="s">
        <v>1115</v>
      </c>
      <c r="D379" t="s">
        <v>472</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255</v>
      </c>
      <c r="B380" t="s">
        <v>1116</v>
      </c>
      <c r="C380" t="s">
        <v>1117</v>
      </c>
      <c r="D380" t="s">
        <v>1071</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255</v>
      </c>
      <c r="B381" t="s">
        <v>1112</v>
      </c>
      <c r="C381" t="s">
        <v>1118</v>
      </c>
      <c r="D381" t="s">
        <v>1057</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255</v>
      </c>
      <c r="B382" t="s">
        <v>1119</v>
      </c>
      <c r="C382" t="s">
        <v>1120</v>
      </c>
      <c r="D382" t="s">
        <v>476</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255</v>
      </c>
      <c r="B383" t="s">
        <v>1121</v>
      </c>
      <c r="C383" t="s">
        <v>1122</v>
      </c>
      <c r="D383" t="s">
        <v>35</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255</v>
      </c>
      <c r="B384" t="s">
        <v>1121</v>
      </c>
      <c r="C384" t="s">
        <v>1123</v>
      </c>
      <c r="D384" t="s">
        <v>1057</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255</v>
      </c>
      <c r="B385" t="s">
        <v>1124</v>
      </c>
      <c r="C385" t="s">
        <v>1125</v>
      </c>
      <c r="D385" t="s">
        <v>35</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255</v>
      </c>
      <c r="B386" t="s">
        <v>1126</v>
      </c>
      <c r="C386" t="s">
        <v>1127</v>
      </c>
      <c r="D386" t="s">
        <v>35</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255</v>
      </c>
      <c r="B387" t="s">
        <v>1128</v>
      </c>
      <c r="C387" t="s">
        <v>1129</v>
      </c>
      <c r="D387" t="s">
        <v>472</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255</v>
      </c>
      <c r="B388" t="s">
        <v>1130</v>
      </c>
      <c r="C388" t="s">
        <v>1131</v>
      </c>
      <c r="D388" t="s">
        <v>674</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255</v>
      </c>
      <c r="B389" t="s">
        <v>1132</v>
      </c>
      <c r="C389" t="s">
        <v>1133</v>
      </c>
      <c r="D389" t="s">
        <v>476</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255</v>
      </c>
      <c r="B390" t="s">
        <v>1134</v>
      </c>
      <c r="C390" t="s">
        <v>1135</v>
      </c>
      <c r="D390" t="s">
        <v>35</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255</v>
      </c>
      <c r="B391" t="s">
        <v>1136</v>
      </c>
      <c r="C391" t="s">
        <v>1137</v>
      </c>
      <c r="D391" t="s">
        <v>472</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255</v>
      </c>
      <c r="B392" t="s">
        <v>1138</v>
      </c>
      <c r="C392" t="s">
        <v>1139</v>
      </c>
      <c r="D392" t="s">
        <v>674</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255</v>
      </c>
      <c r="B393" t="s">
        <v>1140</v>
      </c>
      <c r="C393" t="s">
        <v>1141</v>
      </c>
      <c r="D393" t="s">
        <v>476</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255</v>
      </c>
      <c r="B394" t="s">
        <v>1142</v>
      </c>
      <c r="C394" t="s">
        <v>1143</v>
      </c>
      <c r="D394" t="s">
        <v>472</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255</v>
      </c>
      <c r="B395" t="s">
        <v>1144</v>
      </c>
      <c r="C395" t="s">
        <v>1145</v>
      </c>
      <c r="D395" t="s">
        <v>476</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255</v>
      </c>
      <c r="B396" t="s">
        <v>1146</v>
      </c>
      <c r="C396" t="s">
        <v>1147</v>
      </c>
      <c r="D396" t="s">
        <v>35</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255</v>
      </c>
      <c r="B397" t="s">
        <v>1148</v>
      </c>
      <c r="C397" t="s">
        <v>1149</v>
      </c>
      <c r="D397" t="s">
        <v>472</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255</v>
      </c>
      <c r="B398" t="s">
        <v>1146</v>
      </c>
      <c r="C398" t="s">
        <v>1150</v>
      </c>
      <c r="D398" t="s">
        <v>468</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255</v>
      </c>
      <c r="B399" t="s">
        <v>1151</v>
      </c>
      <c r="C399" t="s">
        <v>1152</v>
      </c>
      <c r="D399" t="s">
        <v>476</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255</v>
      </c>
      <c r="B400" t="s">
        <v>1153</v>
      </c>
      <c r="C400" t="s">
        <v>1154</v>
      </c>
      <c r="D400" t="s">
        <v>35</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255</v>
      </c>
      <c r="B401" t="s">
        <v>1155</v>
      </c>
      <c r="C401" t="s">
        <v>1156</v>
      </c>
      <c r="D401" t="s">
        <v>35</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255</v>
      </c>
      <c r="B402" t="s">
        <v>1157</v>
      </c>
      <c r="C402" t="s">
        <v>1158</v>
      </c>
      <c r="D402" t="s">
        <v>35</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255</v>
      </c>
      <c r="B403" t="s">
        <v>1159</v>
      </c>
      <c r="C403" t="s">
        <v>1160</v>
      </c>
      <c r="D403" t="s">
        <v>472</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255</v>
      </c>
      <c r="B404" t="s">
        <v>1157</v>
      </c>
      <c r="C404" t="s">
        <v>1161</v>
      </c>
      <c r="D404" t="s">
        <v>468</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255</v>
      </c>
      <c r="B405" t="s">
        <v>1162</v>
      </c>
      <c r="C405" t="s">
        <v>1163</v>
      </c>
      <c r="D405" t="s">
        <v>476</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255</v>
      </c>
      <c r="B406" t="s">
        <v>1164</v>
      </c>
      <c r="C406" t="s">
        <v>1165</v>
      </c>
      <c r="D406" t="s">
        <v>35</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255</v>
      </c>
      <c r="B407" t="s">
        <v>1166</v>
      </c>
      <c r="C407" t="s">
        <v>1167</v>
      </c>
      <c r="D407" t="s">
        <v>472</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255</v>
      </c>
      <c r="B408" t="s">
        <v>1164</v>
      </c>
      <c r="C408" t="s">
        <v>1168</v>
      </c>
      <c r="D408" t="s">
        <v>468</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255</v>
      </c>
      <c r="B409" t="s">
        <v>1169</v>
      </c>
      <c r="C409" t="s">
        <v>1170</v>
      </c>
      <c r="D409" t="s">
        <v>476</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255</v>
      </c>
      <c r="B410" t="s">
        <v>1171</v>
      </c>
      <c r="C410" t="s">
        <v>1172</v>
      </c>
      <c r="D410" t="s">
        <v>35</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255</v>
      </c>
      <c r="B411" t="s">
        <v>1173</v>
      </c>
      <c r="C411" t="s">
        <v>1174</v>
      </c>
      <c r="D411" t="s">
        <v>472</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255</v>
      </c>
      <c r="B412" t="s">
        <v>1171</v>
      </c>
      <c r="C412" t="s">
        <v>1175</v>
      </c>
      <c r="D412" t="s">
        <v>468</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255</v>
      </c>
      <c r="B413" t="s">
        <v>1176</v>
      </c>
      <c r="C413" t="s">
        <v>1177</v>
      </c>
      <c r="D413" t="s">
        <v>476</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255</v>
      </c>
      <c r="B414" t="s">
        <v>1178</v>
      </c>
      <c r="C414" t="s">
        <v>1179</v>
      </c>
      <c r="D414" t="s">
        <v>35</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255</v>
      </c>
      <c r="B415" t="s">
        <v>1180</v>
      </c>
      <c r="C415" t="s">
        <v>1181</v>
      </c>
      <c r="D415" t="s">
        <v>472</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255</v>
      </c>
      <c r="B416" t="s">
        <v>1178</v>
      </c>
      <c r="C416" t="s">
        <v>1182</v>
      </c>
      <c r="D416" t="s">
        <v>468</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255</v>
      </c>
      <c r="B417" t="s">
        <v>1183</v>
      </c>
      <c r="C417" t="s">
        <v>1184</v>
      </c>
      <c r="D417" t="s">
        <v>476</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255</v>
      </c>
      <c r="B418" t="s">
        <v>1185</v>
      </c>
      <c r="C418" t="s">
        <v>1186</v>
      </c>
      <c r="D418" t="s">
        <v>35</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255</v>
      </c>
      <c r="B419" t="s">
        <v>1187</v>
      </c>
      <c r="C419" t="s">
        <v>1188</v>
      </c>
      <c r="D419" t="s">
        <v>472</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255</v>
      </c>
      <c r="B420" t="s">
        <v>1185</v>
      </c>
      <c r="C420" t="s">
        <v>1189</v>
      </c>
      <c r="D420" t="s">
        <v>468</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255</v>
      </c>
      <c r="B421" t="s">
        <v>1190</v>
      </c>
      <c r="C421" t="s">
        <v>1191</v>
      </c>
      <c r="D421" t="s">
        <v>476</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255</v>
      </c>
      <c r="B422" t="s">
        <v>1192</v>
      </c>
      <c r="C422" t="s">
        <v>1193</v>
      </c>
      <c r="D422" t="s">
        <v>35</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255</v>
      </c>
      <c r="B423" t="s">
        <v>1194</v>
      </c>
      <c r="C423" t="s">
        <v>76</v>
      </c>
      <c r="D423" t="s">
        <v>35</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255</v>
      </c>
      <c r="B424" t="s">
        <v>1195</v>
      </c>
      <c r="C424" t="s">
        <v>1196</v>
      </c>
      <c r="D424" t="s">
        <v>472</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255</v>
      </c>
      <c r="B425" t="s">
        <v>1194</v>
      </c>
      <c r="C425" t="s">
        <v>1197</v>
      </c>
      <c r="D425" t="s">
        <v>468</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255</v>
      </c>
      <c r="B426" t="s">
        <v>1198</v>
      </c>
      <c r="C426" t="s">
        <v>1199</v>
      </c>
      <c r="D426" t="s">
        <v>476</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255</v>
      </c>
      <c r="B427" t="s">
        <v>1200</v>
      </c>
      <c r="C427" t="s">
        <v>45</v>
      </c>
      <c r="D427" t="s">
        <v>35</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255</v>
      </c>
      <c r="B428" t="s">
        <v>1201</v>
      </c>
      <c r="C428" t="s">
        <v>1202</v>
      </c>
      <c r="D428" t="s">
        <v>472</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255</v>
      </c>
      <c r="B429" t="s">
        <v>1200</v>
      </c>
      <c r="C429" t="s">
        <v>1203</v>
      </c>
      <c r="D429" t="s">
        <v>468</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255</v>
      </c>
      <c r="B430" t="s">
        <v>1204</v>
      </c>
      <c r="C430" t="s">
        <v>1205</v>
      </c>
      <c r="D430" t="s">
        <v>476</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255</v>
      </c>
      <c r="B431" t="s">
        <v>1206</v>
      </c>
      <c r="C431" t="s">
        <v>91</v>
      </c>
      <c r="D431" t="s">
        <v>35</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255</v>
      </c>
      <c r="B432" t="s">
        <v>1207</v>
      </c>
      <c r="C432" t="s">
        <v>1208</v>
      </c>
      <c r="D432" t="s">
        <v>472</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255</v>
      </c>
      <c r="B433" t="s">
        <v>1206</v>
      </c>
      <c r="C433" t="s">
        <v>1209</v>
      </c>
      <c r="D433" t="s">
        <v>468</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255</v>
      </c>
      <c r="B434" t="s">
        <v>1210</v>
      </c>
      <c r="C434" t="s">
        <v>1211</v>
      </c>
      <c r="D434" t="s">
        <v>476</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255</v>
      </c>
      <c r="B435" t="s">
        <v>1212</v>
      </c>
      <c r="C435" t="s">
        <v>60</v>
      </c>
      <c r="D435" t="s">
        <v>35</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255</v>
      </c>
      <c r="B436" t="s">
        <v>1213</v>
      </c>
      <c r="C436" t="s">
        <v>1214</v>
      </c>
      <c r="D436" t="s">
        <v>472</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255</v>
      </c>
      <c r="B437" t="s">
        <v>1212</v>
      </c>
      <c r="C437" t="s">
        <v>1215</v>
      </c>
      <c r="D437" t="s">
        <v>468</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255</v>
      </c>
      <c r="B438" t="s">
        <v>1216</v>
      </c>
      <c r="C438" t="s">
        <v>1217</v>
      </c>
      <c r="D438" t="s">
        <v>476</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255</v>
      </c>
      <c r="B439" t="s">
        <v>1218</v>
      </c>
      <c r="C439" t="s">
        <v>1219</v>
      </c>
      <c r="D439" t="s">
        <v>35</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255</v>
      </c>
      <c r="B440" t="s">
        <v>1218</v>
      </c>
      <c r="C440" t="s">
        <v>1220</v>
      </c>
      <c r="D440" t="s">
        <v>468</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255</v>
      </c>
      <c r="B441" t="s">
        <v>1221</v>
      </c>
      <c r="C441" t="s">
        <v>34</v>
      </c>
      <c r="D441" t="s">
        <v>35</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255</v>
      </c>
      <c r="B442" t="s">
        <v>1222</v>
      </c>
      <c r="C442" t="s">
        <v>1223</v>
      </c>
      <c r="D442" t="s">
        <v>472</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255</v>
      </c>
      <c r="B443" t="s">
        <v>1221</v>
      </c>
      <c r="C443" t="s">
        <v>1224</v>
      </c>
      <c r="D443" t="s">
        <v>468</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255</v>
      </c>
      <c r="B444" t="s">
        <v>1225</v>
      </c>
      <c r="C444" t="s">
        <v>1226</v>
      </c>
      <c r="D444" t="s">
        <v>476</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255</v>
      </c>
      <c r="B445" t="s">
        <v>1227</v>
      </c>
      <c r="C445" t="s">
        <v>1228</v>
      </c>
      <c r="D445" t="s">
        <v>35</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255</v>
      </c>
      <c r="B446" t="s">
        <v>1229</v>
      </c>
      <c r="C446" t="s">
        <v>1230</v>
      </c>
      <c r="D446" t="s">
        <v>472</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255</v>
      </c>
      <c r="B447" t="s">
        <v>1227</v>
      </c>
      <c r="C447" t="s">
        <v>1231</v>
      </c>
      <c r="D447" t="s">
        <v>468</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255</v>
      </c>
      <c r="B448" t="s">
        <v>1232</v>
      </c>
      <c r="C448" t="s">
        <v>1233</v>
      </c>
      <c r="D448" t="s">
        <v>476</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255</v>
      </c>
      <c r="B449" t="s">
        <v>1234</v>
      </c>
      <c r="C449" t="s">
        <v>1235</v>
      </c>
      <c r="D449" t="s">
        <v>35</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255</v>
      </c>
      <c r="B450" t="s">
        <v>1236</v>
      </c>
      <c r="C450" t="s">
        <v>1237</v>
      </c>
      <c r="D450" t="s">
        <v>472</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255</v>
      </c>
      <c r="B451" t="s">
        <v>1234</v>
      </c>
      <c r="C451" t="s">
        <v>1238</v>
      </c>
      <c r="D451" t="s">
        <v>468</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255</v>
      </c>
      <c r="B452" t="s">
        <v>1239</v>
      </c>
      <c r="C452" t="s">
        <v>1240</v>
      </c>
      <c r="D452" t="s">
        <v>476</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255</v>
      </c>
      <c r="B453" t="s">
        <v>1241</v>
      </c>
      <c r="C453" t="s">
        <v>1242</v>
      </c>
      <c r="D453" t="s">
        <v>35</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255</v>
      </c>
      <c r="B454" t="s">
        <v>1243</v>
      </c>
      <c r="C454" t="s">
        <v>1244</v>
      </c>
      <c r="D454" t="s">
        <v>472</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255</v>
      </c>
      <c r="B455" t="s">
        <v>1241</v>
      </c>
      <c r="C455" t="s">
        <v>1245</v>
      </c>
      <c r="D455" t="s">
        <v>468</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255</v>
      </c>
      <c r="B456" t="s">
        <v>1246</v>
      </c>
      <c r="C456" t="s">
        <v>1247</v>
      </c>
      <c r="D456" t="s">
        <v>476</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255</v>
      </c>
      <c r="B457" t="s">
        <v>1248</v>
      </c>
      <c r="C457" t="s">
        <v>1249</v>
      </c>
      <c r="D457" t="s">
        <v>35</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255</v>
      </c>
      <c r="B458" t="s">
        <v>1250</v>
      </c>
      <c r="C458" t="s">
        <v>1251</v>
      </c>
      <c r="D458" t="s">
        <v>472</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255</v>
      </c>
      <c r="B459" t="s">
        <v>1248</v>
      </c>
      <c r="C459" t="s">
        <v>1252</v>
      </c>
      <c r="D459" t="s">
        <v>468</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255</v>
      </c>
      <c r="B460" t="s">
        <v>1253</v>
      </c>
      <c r="C460" t="s">
        <v>1254</v>
      </c>
      <c r="D460" t="s">
        <v>476</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255</v>
      </c>
      <c r="B461" t="s">
        <v>1255</v>
      </c>
      <c r="C461" t="s">
        <v>1256</v>
      </c>
      <c r="D461" t="s">
        <v>35</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255</v>
      </c>
      <c r="B462" t="s">
        <v>1257</v>
      </c>
      <c r="C462" t="s">
        <v>1258</v>
      </c>
      <c r="D462" t="s">
        <v>472</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255</v>
      </c>
      <c r="B463" t="s">
        <v>1255</v>
      </c>
      <c r="C463" t="s">
        <v>1259</v>
      </c>
      <c r="D463" t="s">
        <v>468</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255</v>
      </c>
      <c r="B464" t="s">
        <v>1260</v>
      </c>
      <c r="C464" t="s">
        <v>1261</v>
      </c>
      <c r="D464" t="s">
        <v>476</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255</v>
      </c>
      <c r="B465" t="s">
        <v>1262</v>
      </c>
      <c r="C465" t="s">
        <v>1263</v>
      </c>
      <c r="D465" t="s">
        <v>35</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255</v>
      </c>
      <c r="B466" t="s">
        <v>1264</v>
      </c>
      <c r="C466" t="s">
        <v>1265</v>
      </c>
      <c r="D466" t="s">
        <v>35</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255</v>
      </c>
      <c r="B467" t="s">
        <v>1266</v>
      </c>
      <c r="C467" t="s">
        <v>1267</v>
      </c>
      <c r="D467" t="s">
        <v>35</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255</v>
      </c>
      <c r="B468" t="s">
        <v>1268</v>
      </c>
      <c r="C468" t="s">
        <v>1269</v>
      </c>
      <c r="D468" t="s">
        <v>472</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255</v>
      </c>
      <c r="B469" t="s">
        <v>1266</v>
      </c>
      <c r="C469" t="s">
        <v>1270</v>
      </c>
      <c r="D469" t="s">
        <v>468</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255</v>
      </c>
      <c r="B470" t="s">
        <v>1271</v>
      </c>
      <c r="C470" t="s">
        <v>1272</v>
      </c>
      <c r="D470" t="s">
        <v>476</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255</v>
      </c>
      <c r="B471" t="s">
        <v>1273</v>
      </c>
      <c r="C471" t="s">
        <v>1274</v>
      </c>
      <c r="D471" t="s">
        <v>35</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255</v>
      </c>
      <c r="B472" t="s">
        <v>1275</v>
      </c>
      <c r="C472" t="s">
        <v>1276</v>
      </c>
      <c r="D472" t="s">
        <v>472</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255</v>
      </c>
      <c r="B473" t="s">
        <v>1273</v>
      </c>
      <c r="C473" t="s">
        <v>1277</v>
      </c>
      <c r="D473" t="s">
        <v>468</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255</v>
      </c>
      <c r="B474" t="s">
        <v>1278</v>
      </c>
      <c r="C474" t="s">
        <v>1279</v>
      </c>
      <c r="D474" t="s">
        <v>476</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255</v>
      </c>
      <c r="B475" t="s">
        <v>1280</v>
      </c>
      <c r="C475" t="s">
        <v>1281</v>
      </c>
      <c r="D475" t="s">
        <v>472</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255</v>
      </c>
      <c r="B476" t="s">
        <v>1282</v>
      </c>
      <c r="C476" t="s">
        <v>1283</v>
      </c>
      <c r="D476" t="s">
        <v>476</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255</v>
      </c>
      <c r="B477" t="s">
        <v>1284</v>
      </c>
      <c r="C477" t="s">
        <v>1285</v>
      </c>
      <c r="D477" t="s">
        <v>472</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255</v>
      </c>
      <c r="B478" t="s">
        <v>1286</v>
      </c>
      <c r="C478" t="s">
        <v>1287</v>
      </c>
      <c r="D478" t="s">
        <v>476</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255</v>
      </c>
      <c r="B479" t="s">
        <v>1288</v>
      </c>
      <c r="C479" t="s">
        <v>1289</v>
      </c>
      <c r="D479" t="s">
        <v>472</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255</v>
      </c>
      <c r="B480" t="s">
        <v>1290</v>
      </c>
      <c r="C480" t="s">
        <v>1291</v>
      </c>
      <c r="D480" t="s">
        <v>476</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255</v>
      </c>
      <c r="B481" t="s">
        <v>1292</v>
      </c>
      <c r="C481" t="s">
        <v>1293</v>
      </c>
      <c r="D481" t="s">
        <v>472</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255</v>
      </c>
      <c r="B482" t="s">
        <v>1294</v>
      </c>
      <c r="C482" t="s">
        <v>1295</v>
      </c>
      <c r="D482" t="s">
        <v>476</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255</v>
      </c>
      <c r="B483" t="s">
        <v>1296</v>
      </c>
      <c r="C483" t="s">
        <v>1297</v>
      </c>
      <c r="D483" t="s">
        <v>472</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255</v>
      </c>
      <c r="B484" t="s">
        <v>1298</v>
      </c>
      <c r="C484" t="s">
        <v>1299</v>
      </c>
      <c r="D484" t="s">
        <v>476</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255</v>
      </c>
      <c r="B485" t="s">
        <v>1300</v>
      </c>
      <c r="C485" t="s">
        <v>1301</v>
      </c>
      <c r="D485" t="s">
        <v>472</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255</v>
      </c>
      <c r="B486" t="s">
        <v>1302</v>
      </c>
      <c r="C486" t="s">
        <v>1303</v>
      </c>
      <c r="D486" t="s">
        <v>476</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255</v>
      </c>
      <c r="B487" t="s">
        <v>1304</v>
      </c>
      <c r="C487" t="s">
        <v>1305</v>
      </c>
      <c r="D487" t="s">
        <v>472</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255</v>
      </c>
      <c r="B488" t="s">
        <v>1306</v>
      </c>
      <c r="C488" t="s">
        <v>1307</v>
      </c>
      <c r="D488" t="s">
        <v>476</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255</v>
      </c>
      <c r="B489" t="s">
        <v>1308</v>
      </c>
      <c r="C489" t="s">
        <v>1309</v>
      </c>
      <c r="D489" t="s">
        <v>35</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255</v>
      </c>
      <c r="B490" t="s">
        <v>1308</v>
      </c>
      <c r="C490" t="s">
        <v>1310</v>
      </c>
      <c r="D490" t="s">
        <v>468</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255</v>
      </c>
      <c r="B491" t="s">
        <v>1311</v>
      </c>
      <c r="C491" t="s">
        <v>1312</v>
      </c>
      <c r="D491" t="s">
        <v>35</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255</v>
      </c>
      <c r="B492" t="s">
        <v>1313</v>
      </c>
      <c r="C492" t="s">
        <v>1314</v>
      </c>
      <c r="D492" t="s">
        <v>35</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255</v>
      </c>
      <c r="B493" t="s">
        <v>1313</v>
      </c>
      <c r="C493" t="s">
        <v>1315</v>
      </c>
      <c r="D493" t="s">
        <v>468</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255</v>
      </c>
      <c r="B494" t="s">
        <v>1316</v>
      </c>
      <c r="C494" t="s">
        <v>1317</v>
      </c>
      <c r="D494" t="s">
        <v>35</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255</v>
      </c>
      <c r="B495" t="s">
        <v>1318</v>
      </c>
      <c r="C495" t="s">
        <v>1319</v>
      </c>
      <c r="D495" t="s">
        <v>472</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255</v>
      </c>
      <c r="B496" t="s">
        <v>1316</v>
      </c>
      <c r="C496" t="s">
        <v>1320</v>
      </c>
      <c r="D496" t="s">
        <v>468</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255</v>
      </c>
      <c r="B497" t="s">
        <v>1321</v>
      </c>
      <c r="C497" t="s">
        <v>1322</v>
      </c>
      <c r="D497" t="s">
        <v>476</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255</v>
      </c>
      <c r="B498" t="s">
        <v>1323</v>
      </c>
      <c r="C498" t="s">
        <v>1324</v>
      </c>
      <c r="D498" t="s">
        <v>35</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255</v>
      </c>
      <c r="B499" t="s">
        <v>1325</v>
      </c>
      <c r="C499" t="s">
        <v>1326</v>
      </c>
      <c r="D499" t="s">
        <v>472</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255</v>
      </c>
      <c r="B500" t="s">
        <v>1323</v>
      </c>
      <c r="C500" t="s">
        <v>1327</v>
      </c>
      <c r="D500" t="s">
        <v>468</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255</v>
      </c>
      <c r="B501" t="s">
        <v>1328</v>
      </c>
      <c r="C501" t="s">
        <v>1329</v>
      </c>
      <c r="D501" t="s">
        <v>476</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255</v>
      </c>
      <c r="B502" t="s">
        <v>1330</v>
      </c>
      <c r="C502" t="s">
        <v>1331</v>
      </c>
      <c r="D502" t="s">
        <v>35</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255</v>
      </c>
      <c r="B503" t="s">
        <v>1332</v>
      </c>
      <c r="C503" t="s">
        <v>1333</v>
      </c>
      <c r="D503" t="s">
        <v>472</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255</v>
      </c>
      <c r="B504" t="s">
        <v>1330</v>
      </c>
      <c r="C504" t="s">
        <v>1334</v>
      </c>
      <c r="D504" t="s">
        <v>468</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255</v>
      </c>
      <c r="B505" t="s">
        <v>1335</v>
      </c>
      <c r="C505" t="s">
        <v>1336</v>
      </c>
      <c r="D505" t="s">
        <v>476</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255</v>
      </c>
      <c r="B506" t="s">
        <v>1337</v>
      </c>
      <c r="C506" t="s">
        <v>1338</v>
      </c>
      <c r="D506" t="s">
        <v>35</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255</v>
      </c>
      <c r="B507" t="s">
        <v>1339</v>
      </c>
      <c r="C507" t="s">
        <v>1340</v>
      </c>
      <c r="D507" t="s">
        <v>35</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255</v>
      </c>
      <c r="B508" t="s">
        <v>1341</v>
      </c>
      <c r="C508" t="s">
        <v>1342</v>
      </c>
      <c r="D508" t="s">
        <v>472</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255</v>
      </c>
      <c r="B509" t="s">
        <v>1339</v>
      </c>
      <c r="C509" t="s">
        <v>1343</v>
      </c>
      <c r="D509" t="s">
        <v>468</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255</v>
      </c>
      <c r="B510" t="s">
        <v>1344</v>
      </c>
      <c r="C510" t="s">
        <v>1345</v>
      </c>
      <c r="D510" t="s">
        <v>476</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255</v>
      </c>
      <c r="B511" t="s">
        <v>1346</v>
      </c>
      <c r="C511" t="s">
        <v>1347</v>
      </c>
      <c r="D511" t="s">
        <v>35</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255</v>
      </c>
      <c r="B512" t="s">
        <v>1348</v>
      </c>
      <c r="C512" t="s">
        <v>1349</v>
      </c>
      <c r="D512" t="s">
        <v>35</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255</v>
      </c>
      <c r="B513" t="s">
        <v>1350</v>
      </c>
      <c r="C513" t="s">
        <v>1351</v>
      </c>
      <c r="D513" t="s">
        <v>472</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255</v>
      </c>
      <c r="B514" t="s">
        <v>1348</v>
      </c>
      <c r="C514" t="s">
        <v>1352</v>
      </c>
      <c r="D514" t="s">
        <v>468</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255</v>
      </c>
      <c r="B515" t="s">
        <v>1353</v>
      </c>
      <c r="C515" t="s">
        <v>1354</v>
      </c>
      <c r="D515" t="s">
        <v>476</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255</v>
      </c>
      <c r="B516" t="s">
        <v>1355</v>
      </c>
      <c r="C516" t="s">
        <v>1356</v>
      </c>
      <c r="D516" t="s">
        <v>35</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255</v>
      </c>
      <c r="B517" t="s">
        <v>1357</v>
      </c>
      <c r="C517" t="s">
        <v>1358</v>
      </c>
      <c r="D517" t="s">
        <v>472</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255</v>
      </c>
      <c r="B518" t="s">
        <v>1355</v>
      </c>
      <c r="C518" t="s">
        <v>1359</v>
      </c>
      <c r="D518" t="s">
        <v>468</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255</v>
      </c>
      <c r="B519" t="s">
        <v>1360</v>
      </c>
      <c r="C519" t="s">
        <v>1361</v>
      </c>
      <c r="D519" t="s">
        <v>476</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255</v>
      </c>
      <c r="B520" t="s">
        <v>1362</v>
      </c>
      <c r="C520" t="s">
        <v>1363</v>
      </c>
      <c r="D520" t="s">
        <v>35</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255</v>
      </c>
      <c r="B521" t="s">
        <v>1362</v>
      </c>
      <c r="C521" t="s">
        <v>1364</v>
      </c>
      <c r="D521" t="s">
        <v>468</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255</v>
      </c>
      <c r="B522" t="s">
        <v>1365</v>
      </c>
      <c r="C522" t="s">
        <v>1366</v>
      </c>
      <c r="D522" t="s">
        <v>35</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255</v>
      </c>
      <c r="B523" t="s">
        <v>1365</v>
      </c>
      <c r="C523" t="s">
        <v>1367</v>
      </c>
      <c r="D523" t="s">
        <v>468</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255</v>
      </c>
      <c r="B524" t="s">
        <v>1368</v>
      </c>
      <c r="C524" t="s">
        <v>1369</v>
      </c>
      <c r="D524" t="s">
        <v>35</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255</v>
      </c>
      <c r="B525" t="s">
        <v>1370</v>
      </c>
      <c r="C525" t="s">
        <v>1371</v>
      </c>
      <c r="D525" t="s">
        <v>35</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255</v>
      </c>
      <c r="B526" t="s">
        <v>1372</v>
      </c>
      <c r="C526" t="s">
        <v>82</v>
      </c>
      <c r="D526" t="s">
        <v>35</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255</v>
      </c>
      <c r="B527" t="s">
        <v>1373</v>
      </c>
      <c r="C527" t="s">
        <v>1374</v>
      </c>
      <c r="D527" t="s">
        <v>472</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255</v>
      </c>
      <c r="B528" t="s">
        <v>1372</v>
      </c>
      <c r="C528" t="s">
        <v>1375</v>
      </c>
      <c r="D528" t="s">
        <v>468</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255</v>
      </c>
      <c r="B529" t="s">
        <v>1376</v>
      </c>
      <c r="C529" t="s">
        <v>1377</v>
      </c>
      <c r="D529" t="s">
        <v>476</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255</v>
      </c>
      <c r="B530" t="s">
        <v>1378</v>
      </c>
      <c r="C530" t="s">
        <v>53</v>
      </c>
      <c r="D530" t="s">
        <v>35</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255</v>
      </c>
      <c r="B531" t="s">
        <v>1379</v>
      </c>
      <c r="C531" t="s">
        <v>1380</v>
      </c>
      <c r="D531" t="s">
        <v>472</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255</v>
      </c>
      <c r="B532" t="s">
        <v>1378</v>
      </c>
      <c r="C532" t="s">
        <v>1381</v>
      </c>
      <c r="D532" t="s">
        <v>468</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255</v>
      </c>
      <c r="B533" t="s">
        <v>1382</v>
      </c>
      <c r="C533" t="s">
        <v>1383</v>
      </c>
      <c r="D533" t="s">
        <v>476</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255</v>
      </c>
      <c r="B534" t="s">
        <v>1384</v>
      </c>
      <c r="C534" t="s">
        <v>93</v>
      </c>
      <c r="D534" t="s">
        <v>35</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255</v>
      </c>
      <c r="B535" t="s">
        <v>1385</v>
      </c>
      <c r="C535" t="s">
        <v>1386</v>
      </c>
      <c r="D535" t="s">
        <v>472</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255</v>
      </c>
      <c r="B536" t="s">
        <v>1384</v>
      </c>
      <c r="C536" t="s">
        <v>1387</v>
      </c>
      <c r="D536" t="s">
        <v>468</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255</v>
      </c>
      <c r="B537" t="s">
        <v>1388</v>
      </c>
      <c r="C537" t="s">
        <v>1389</v>
      </c>
      <c r="D537" t="s">
        <v>476</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255</v>
      </c>
      <c r="B538" t="s">
        <v>1390</v>
      </c>
      <c r="C538" t="s">
        <v>71</v>
      </c>
      <c r="D538" t="s">
        <v>35</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255</v>
      </c>
      <c r="B539" t="s">
        <v>1391</v>
      </c>
      <c r="C539" t="s">
        <v>1392</v>
      </c>
      <c r="D539" t="s">
        <v>472</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255</v>
      </c>
      <c r="B540" t="s">
        <v>1390</v>
      </c>
      <c r="C540" t="s">
        <v>1393</v>
      </c>
      <c r="D540" t="s">
        <v>468</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255</v>
      </c>
      <c r="B541" t="s">
        <v>1394</v>
      </c>
      <c r="C541" t="s">
        <v>1395</v>
      </c>
      <c r="D541" t="s">
        <v>476</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255</v>
      </c>
      <c r="B542" t="s">
        <v>1396</v>
      </c>
      <c r="C542" t="s">
        <v>1397</v>
      </c>
      <c r="D542" t="s">
        <v>35</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255</v>
      </c>
      <c r="B543" t="s">
        <v>1398</v>
      </c>
      <c r="C543" t="s">
        <v>1399</v>
      </c>
      <c r="D543" t="s">
        <v>35</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255</v>
      </c>
      <c r="B544" t="s">
        <v>1400</v>
      </c>
      <c r="C544" t="s">
        <v>1401</v>
      </c>
      <c r="D544" t="s">
        <v>35</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255</v>
      </c>
      <c r="B545" t="s">
        <v>1402</v>
      </c>
      <c r="C545" t="s">
        <v>1403</v>
      </c>
      <c r="D545" t="s">
        <v>472</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255</v>
      </c>
      <c r="B546" t="s">
        <v>1400</v>
      </c>
      <c r="C546" t="s">
        <v>1404</v>
      </c>
      <c r="D546" t="s">
        <v>468</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255</v>
      </c>
      <c r="B547" t="s">
        <v>1405</v>
      </c>
      <c r="C547" t="s">
        <v>1406</v>
      </c>
      <c r="D547" t="s">
        <v>476</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255</v>
      </c>
      <c r="B548" t="s">
        <v>1407</v>
      </c>
      <c r="C548" t="s">
        <v>1408</v>
      </c>
      <c r="D548" t="s">
        <v>35</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255</v>
      </c>
      <c r="B549" t="s">
        <v>1409</v>
      </c>
      <c r="C549" t="s">
        <v>1410</v>
      </c>
      <c r="D549" t="s">
        <v>472</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255</v>
      </c>
      <c r="B550" t="s">
        <v>1407</v>
      </c>
      <c r="C550" t="s">
        <v>1411</v>
      </c>
      <c r="D550" t="s">
        <v>468</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255</v>
      </c>
      <c r="B551" t="s">
        <v>1412</v>
      </c>
      <c r="C551" t="s">
        <v>1413</v>
      </c>
      <c r="D551" t="s">
        <v>476</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255</v>
      </c>
      <c r="B552" t="s">
        <v>1414</v>
      </c>
      <c r="C552" t="s">
        <v>1415</v>
      </c>
      <c r="D552" t="s">
        <v>35</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255</v>
      </c>
      <c r="B553" t="s">
        <v>1416</v>
      </c>
      <c r="C553" t="s">
        <v>1417</v>
      </c>
      <c r="D553" t="s">
        <v>35</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255</v>
      </c>
      <c r="B554" t="s">
        <v>1418</v>
      </c>
      <c r="C554" t="s">
        <v>1419</v>
      </c>
      <c r="D554" t="s">
        <v>35</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255</v>
      </c>
      <c r="B555" t="s">
        <v>1420</v>
      </c>
      <c r="C555" t="s">
        <v>1421</v>
      </c>
      <c r="D555" t="s">
        <v>35</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255</v>
      </c>
      <c r="B556" t="s">
        <v>1422</v>
      </c>
      <c r="C556" t="s">
        <v>1423</v>
      </c>
      <c r="D556" t="s">
        <v>35</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255</v>
      </c>
      <c r="B557" t="s">
        <v>1424</v>
      </c>
      <c r="C557" t="s">
        <v>1425</v>
      </c>
      <c r="D557" t="s">
        <v>35</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255</v>
      </c>
      <c r="B558" t="s">
        <v>1426</v>
      </c>
      <c r="C558" t="s">
        <v>1427</v>
      </c>
      <c r="D558" t="s">
        <v>35</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255</v>
      </c>
      <c r="B559" t="s">
        <v>1426</v>
      </c>
      <c r="C559" t="s">
        <v>1428</v>
      </c>
      <c r="D559" t="s">
        <v>468</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255</v>
      </c>
      <c r="B560" t="s">
        <v>1429</v>
      </c>
      <c r="C560" t="s">
        <v>1430</v>
      </c>
      <c r="D560" t="s">
        <v>35</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255</v>
      </c>
      <c r="B561" t="s">
        <v>1431</v>
      </c>
      <c r="C561" t="s">
        <v>1432</v>
      </c>
      <c r="D561" t="s">
        <v>472</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255</v>
      </c>
      <c r="B562" t="s">
        <v>1429</v>
      </c>
      <c r="C562" t="s">
        <v>1433</v>
      </c>
      <c r="D562" t="s">
        <v>468</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255</v>
      </c>
      <c r="B563" t="s">
        <v>1434</v>
      </c>
      <c r="C563" t="s">
        <v>1435</v>
      </c>
      <c r="D563" t="s">
        <v>476</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255</v>
      </c>
      <c r="B564" t="s">
        <v>1436</v>
      </c>
      <c r="C564" t="s">
        <v>1437</v>
      </c>
      <c r="D564" t="s">
        <v>35</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255</v>
      </c>
      <c r="B565" t="s">
        <v>1438</v>
      </c>
      <c r="C565" t="s">
        <v>1439</v>
      </c>
      <c r="D565" t="s">
        <v>674</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255</v>
      </c>
      <c r="B566" t="s">
        <v>1440</v>
      </c>
      <c r="C566" t="s">
        <v>1441</v>
      </c>
      <c r="D566" t="s">
        <v>35</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255</v>
      </c>
      <c r="B567" t="s">
        <v>1442</v>
      </c>
      <c r="C567" t="s">
        <v>1443</v>
      </c>
      <c r="D567" t="s">
        <v>674</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255</v>
      </c>
      <c r="B568" t="s">
        <v>1444</v>
      </c>
      <c r="C568" t="s">
        <v>1445</v>
      </c>
      <c r="D568" t="s">
        <v>35</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255</v>
      </c>
      <c r="B569" t="s">
        <v>1446</v>
      </c>
      <c r="C569" t="s">
        <v>1447</v>
      </c>
      <c r="D569" t="s">
        <v>674</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255</v>
      </c>
      <c r="B570" t="s">
        <v>1448</v>
      </c>
      <c r="C570" t="s">
        <v>1449</v>
      </c>
      <c r="D570" t="s">
        <v>674</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255</v>
      </c>
      <c r="B571" t="s">
        <v>1450</v>
      </c>
      <c r="C571" t="s">
        <v>1451</v>
      </c>
      <c r="D571" t="s">
        <v>35</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255</v>
      </c>
      <c r="B572" t="s">
        <v>1452</v>
      </c>
      <c r="C572" t="s">
        <v>1453</v>
      </c>
      <c r="D572" t="s">
        <v>35</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255</v>
      </c>
      <c r="B573" t="s">
        <v>1454</v>
      </c>
      <c r="C573" t="s">
        <v>1455</v>
      </c>
      <c r="D573" t="s">
        <v>674</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255</v>
      </c>
      <c r="B574" t="s">
        <v>1456</v>
      </c>
      <c r="C574" t="s">
        <v>1457</v>
      </c>
      <c r="D574" t="s">
        <v>35</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255</v>
      </c>
      <c r="B575" t="s">
        <v>1458</v>
      </c>
      <c r="C575" t="s">
        <v>1459</v>
      </c>
      <c r="D575" t="s">
        <v>35</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255</v>
      </c>
      <c r="B576" t="s">
        <v>1460</v>
      </c>
      <c r="C576" t="s">
        <v>1461</v>
      </c>
      <c r="D576" t="s">
        <v>472</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255</v>
      </c>
      <c r="B577" t="s">
        <v>1462</v>
      </c>
      <c r="C577" t="s">
        <v>1463</v>
      </c>
      <c r="D577" t="s">
        <v>476</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255</v>
      </c>
      <c r="B578" t="s">
        <v>1464</v>
      </c>
      <c r="C578" t="s">
        <v>1465</v>
      </c>
      <c r="D578" t="s">
        <v>1466</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255</v>
      </c>
      <c r="B579" t="s">
        <v>1467</v>
      </c>
      <c r="C579" t="s">
        <v>1468</v>
      </c>
      <c r="D579" t="s">
        <v>35</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255</v>
      </c>
      <c r="B580" t="s">
        <v>1469</v>
      </c>
      <c r="C580" t="s">
        <v>1470</v>
      </c>
      <c r="D580" t="s">
        <v>472</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255</v>
      </c>
      <c r="B581" t="s">
        <v>1471</v>
      </c>
      <c r="C581" t="s">
        <v>1472</v>
      </c>
      <c r="D581" t="s">
        <v>476</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255</v>
      </c>
      <c r="B582" t="s">
        <v>1473</v>
      </c>
      <c r="C582" t="s">
        <v>1474</v>
      </c>
      <c r="D582" t="s">
        <v>1466</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255</v>
      </c>
      <c r="B583" t="s">
        <v>1475</v>
      </c>
      <c r="C583" t="s">
        <v>1476</v>
      </c>
      <c r="D583" t="s">
        <v>35</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255</v>
      </c>
      <c r="B584" t="s">
        <v>1477</v>
      </c>
      <c r="C584" t="s">
        <v>1478</v>
      </c>
      <c r="D584" t="s">
        <v>1479</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255</v>
      </c>
      <c r="B585" t="s">
        <v>1480</v>
      </c>
      <c r="C585" t="s">
        <v>1481</v>
      </c>
      <c r="D585" t="s">
        <v>35</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255</v>
      </c>
      <c r="B586" t="s">
        <v>1482</v>
      </c>
      <c r="C586" t="s">
        <v>1483</v>
      </c>
      <c r="D586" t="s">
        <v>472</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255</v>
      </c>
      <c r="B587" t="s">
        <v>1484</v>
      </c>
      <c r="C587" t="s">
        <v>1485</v>
      </c>
      <c r="D587" t="s">
        <v>476</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255</v>
      </c>
      <c r="B588" t="s">
        <v>1486</v>
      </c>
      <c r="C588" t="s">
        <v>1487</v>
      </c>
      <c r="D588" t="s">
        <v>1466</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255</v>
      </c>
      <c r="B589" t="s">
        <v>1488</v>
      </c>
      <c r="C589" t="s">
        <v>1489</v>
      </c>
      <c r="D589" t="s">
        <v>35</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255</v>
      </c>
      <c r="B590" t="s">
        <v>1490</v>
      </c>
      <c r="C590" t="s">
        <v>1491</v>
      </c>
      <c r="D590" t="s">
        <v>35</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255</v>
      </c>
      <c r="B591" t="s">
        <v>1492</v>
      </c>
      <c r="C591" t="s">
        <v>1493</v>
      </c>
      <c r="D591" t="s">
        <v>35</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255</v>
      </c>
      <c r="B592" t="s">
        <v>1494</v>
      </c>
      <c r="C592" t="s">
        <v>1495</v>
      </c>
      <c r="D592" t="s">
        <v>472</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255</v>
      </c>
      <c r="B593" t="s">
        <v>1496</v>
      </c>
      <c r="C593" t="s">
        <v>1497</v>
      </c>
      <c r="D593" t="s">
        <v>476</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255</v>
      </c>
      <c r="B594" t="s">
        <v>1498</v>
      </c>
      <c r="C594" t="s">
        <v>1499</v>
      </c>
      <c r="D594" t="s">
        <v>35</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255</v>
      </c>
      <c r="B595" t="s">
        <v>1500</v>
      </c>
      <c r="C595" t="s">
        <v>1501</v>
      </c>
      <c r="D595" t="s">
        <v>1466</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255</v>
      </c>
      <c r="B596" t="s">
        <v>1502</v>
      </c>
      <c r="C596" t="s">
        <v>1503</v>
      </c>
      <c r="D596" t="s">
        <v>35</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255</v>
      </c>
      <c r="B597" t="s">
        <v>1504</v>
      </c>
      <c r="C597" t="s">
        <v>1505</v>
      </c>
      <c r="D597" t="s">
        <v>472</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255</v>
      </c>
      <c r="B598" t="s">
        <v>1506</v>
      </c>
      <c r="C598" t="s">
        <v>1507</v>
      </c>
      <c r="D598" t="s">
        <v>476</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255</v>
      </c>
      <c r="B599" t="s">
        <v>1508</v>
      </c>
      <c r="C599" t="s">
        <v>1509</v>
      </c>
      <c r="D599" t="s">
        <v>1510</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255</v>
      </c>
      <c r="B600" t="s">
        <v>1511</v>
      </c>
      <c r="C600" t="s">
        <v>1512</v>
      </c>
      <c r="D600" t="s">
        <v>1466</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255</v>
      </c>
      <c r="B601" t="s">
        <v>1513</v>
      </c>
      <c r="C601" t="s">
        <v>1514</v>
      </c>
      <c r="D601" t="s">
        <v>185</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255</v>
      </c>
      <c r="B602" t="s">
        <v>1515</v>
      </c>
      <c r="C602" t="s">
        <v>1516</v>
      </c>
      <c r="D602" t="s">
        <v>35</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255</v>
      </c>
      <c r="B603" t="s">
        <v>1517</v>
      </c>
      <c r="C603" t="s">
        <v>1518</v>
      </c>
      <c r="D603" t="s">
        <v>472</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255</v>
      </c>
      <c r="B604" t="s">
        <v>1519</v>
      </c>
      <c r="C604" t="s">
        <v>1520</v>
      </c>
      <c r="D604" t="s">
        <v>476</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255</v>
      </c>
      <c r="B605" t="s">
        <v>1521</v>
      </c>
      <c r="C605" t="s">
        <v>1522</v>
      </c>
      <c r="D605" t="s">
        <v>35</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255</v>
      </c>
      <c r="B606" t="s">
        <v>1523</v>
      </c>
      <c r="C606" t="s">
        <v>1524</v>
      </c>
      <c r="D606" t="s">
        <v>35</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255</v>
      </c>
      <c r="B607" t="s">
        <v>1525</v>
      </c>
      <c r="C607" t="s">
        <v>1526</v>
      </c>
      <c r="D607" t="s">
        <v>35</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255</v>
      </c>
      <c r="B608" t="s">
        <v>1527</v>
      </c>
      <c r="C608" t="s">
        <v>1528</v>
      </c>
      <c r="D608" t="s">
        <v>35</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255</v>
      </c>
      <c r="B609" t="s">
        <v>1529</v>
      </c>
      <c r="C609" t="s">
        <v>1530</v>
      </c>
      <c r="D609" t="s">
        <v>35</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255</v>
      </c>
      <c r="B610" t="s">
        <v>1531</v>
      </c>
      <c r="C610" t="s">
        <v>1532</v>
      </c>
      <c r="D610" t="s">
        <v>35</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255</v>
      </c>
      <c r="B611" t="s">
        <v>1533</v>
      </c>
      <c r="C611" t="s">
        <v>1534</v>
      </c>
      <c r="D611" t="s">
        <v>1535</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255</v>
      </c>
      <c r="B612" t="s">
        <v>1536</v>
      </c>
      <c r="C612" t="s">
        <v>1537</v>
      </c>
      <c r="D612" t="s">
        <v>35</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255</v>
      </c>
      <c r="B613" t="s">
        <v>1536</v>
      </c>
      <c r="C613" t="s">
        <v>1538</v>
      </c>
      <c r="D613" t="s">
        <v>468</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255</v>
      </c>
      <c r="B614" t="s">
        <v>1539</v>
      </c>
      <c r="C614" t="s">
        <v>1540</v>
      </c>
      <c r="D614" t="s">
        <v>35</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255</v>
      </c>
      <c r="B615" t="s">
        <v>1539</v>
      </c>
      <c r="C615" t="s">
        <v>1541</v>
      </c>
      <c r="D615" t="s">
        <v>468</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255</v>
      </c>
      <c r="B616" t="s">
        <v>1542</v>
      </c>
      <c r="C616" t="s">
        <v>1543</v>
      </c>
      <c r="D616" t="s">
        <v>35</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255</v>
      </c>
      <c r="B617" t="s">
        <v>1544</v>
      </c>
      <c r="C617" t="s">
        <v>1545</v>
      </c>
      <c r="D617" t="s">
        <v>35</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255</v>
      </c>
      <c r="B618" t="s">
        <v>1546</v>
      </c>
      <c r="C618" t="s">
        <v>1547</v>
      </c>
      <c r="D618" t="s">
        <v>35</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255</v>
      </c>
      <c r="B619" t="s">
        <v>1548</v>
      </c>
      <c r="C619" t="s">
        <v>1549</v>
      </c>
      <c r="D619" t="s">
        <v>35</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255</v>
      </c>
      <c r="B620" t="s">
        <v>1550</v>
      </c>
      <c r="C620" t="s">
        <v>1551</v>
      </c>
      <c r="D620" t="s">
        <v>35</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255</v>
      </c>
      <c r="B621" t="s">
        <v>1552</v>
      </c>
      <c r="C621" t="s">
        <v>1553</v>
      </c>
      <c r="D621" t="s">
        <v>35</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255</v>
      </c>
      <c r="B622" t="s">
        <v>1554</v>
      </c>
      <c r="C622" t="s">
        <v>1555</v>
      </c>
      <c r="D622" t="s">
        <v>472</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255</v>
      </c>
      <c r="B623" t="s">
        <v>1552</v>
      </c>
      <c r="C623" t="s">
        <v>1556</v>
      </c>
      <c r="D623" t="s">
        <v>1557</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255</v>
      </c>
      <c r="B624" t="s">
        <v>1558</v>
      </c>
      <c r="C624" t="s">
        <v>1559</v>
      </c>
      <c r="D624" t="s">
        <v>476</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255</v>
      </c>
      <c r="B625" t="s">
        <v>1560</v>
      </c>
      <c r="C625" t="s">
        <v>1561</v>
      </c>
      <c r="D625" t="s">
        <v>35</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255</v>
      </c>
      <c r="B626" t="s">
        <v>1562</v>
      </c>
      <c r="C626" t="s">
        <v>1563</v>
      </c>
      <c r="D626" t="s">
        <v>35</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255</v>
      </c>
      <c r="B627" t="s">
        <v>1564</v>
      </c>
      <c r="C627" t="s">
        <v>1565</v>
      </c>
      <c r="D627" t="s">
        <v>35</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255</v>
      </c>
      <c r="B628" t="s">
        <v>1566</v>
      </c>
      <c r="C628" t="s">
        <v>1567</v>
      </c>
      <c r="D628" t="s">
        <v>35</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255</v>
      </c>
      <c r="B629" t="s">
        <v>1568</v>
      </c>
      <c r="C629" t="s">
        <v>1569</v>
      </c>
      <c r="D629" t="s">
        <v>35</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255</v>
      </c>
      <c r="B630" t="s">
        <v>1570</v>
      </c>
      <c r="C630" t="s">
        <v>1571</v>
      </c>
      <c r="D630" t="s">
        <v>35</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255</v>
      </c>
      <c r="B631" t="s">
        <v>1572</v>
      </c>
      <c r="C631" t="s">
        <v>1573</v>
      </c>
      <c r="D631" t="s">
        <v>35</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255</v>
      </c>
      <c r="B632" t="s">
        <v>1574</v>
      </c>
      <c r="C632" t="s">
        <v>1575</v>
      </c>
      <c r="D632" t="s">
        <v>35</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255</v>
      </c>
      <c r="B633" t="s">
        <v>1576</v>
      </c>
      <c r="C633" t="s">
        <v>1577</v>
      </c>
      <c r="D633" t="s">
        <v>472</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255</v>
      </c>
      <c r="B634" t="s">
        <v>1578</v>
      </c>
      <c r="C634" t="s">
        <v>1579</v>
      </c>
      <c r="D634" t="s">
        <v>476</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255</v>
      </c>
      <c r="B635" t="s">
        <v>1580</v>
      </c>
      <c r="C635" t="s">
        <v>1581</v>
      </c>
      <c r="D635" t="s">
        <v>35</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255</v>
      </c>
      <c r="B636" t="s">
        <v>1582</v>
      </c>
      <c r="C636" t="s">
        <v>1583</v>
      </c>
      <c r="D636" t="s">
        <v>35</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255</v>
      </c>
      <c r="B637" t="s">
        <v>1584</v>
      </c>
      <c r="C637" t="s">
        <v>1585</v>
      </c>
      <c r="D637" t="s">
        <v>35</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255</v>
      </c>
      <c r="B638" t="s">
        <v>1586</v>
      </c>
      <c r="C638" t="s">
        <v>1587</v>
      </c>
      <c r="D638" t="s">
        <v>472</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255</v>
      </c>
      <c r="B639" t="s">
        <v>1588</v>
      </c>
      <c r="C639" t="s">
        <v>1589</v>
      </c>
      <c r="D639" t="s">
        <v>476</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255</v>
      </c>
      <c r="B640" t="s">
        <v>1590</v>
      </c>
      <c r="C640" t="s">
        <v>1591</v>
      </c>
      <c r="D640" t="s">
        <v>35</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255</v>
      </c>
      <c r="B641" t="s">
        <v>1592</v>
      </c>
      <c r="C641" t="s">
        <v>1593</v>
      </c>
      <c r="D641" t="s">
        <v>472</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255</v>
      </c>
      <c r="B642" t="s">
        <v>1594</v>
      </c>
      <c r="C642" t="s">
        <v>1595</v>
      </c>
      <c r="D642" t="s">
        <v>476</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255</v>
      </c>
      <c r="B643" t="s">
        <v>1596</v>
      </c>
      <c r="C643" t="s">
        <v>1597</v>
      </c>
      <c r="D643" t="s">
        <v>35</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255</v>
      </c>
      <c r="B644" t="s">
        <v>1598</v>
      </c>
      <c r="C644" t="s">
        <v>1599</v>
      </c>
      <c r="D644" t="s">
        <v>35</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255</v>
      </c>
      <c r="B645" t="s">
        <v>1600</v>
      </c>
      <c r="C645" t="s">
        <v>1601</v>
      </c>
      <c r="D645" t="s">
        <v>35</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255</v>
      </c>
      <c r="B646" t="s">
        <v>1602</v>
      </c>
      <c r="C646" t="s">
        <v>1603</v>
      </c>
      <c r="D646" t="s">
        <v>472</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255</v>
      </c>
      <c r="B647" t="s">
        <v>1604</v>
      </c>
      <c r="C647" t="s">
        <v>1605</v>
      </c>
      <c r="D647" t="s">
        <v>476</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255</v>
      </c>
      <c r="B648" t="s">
        <v>1606</v>
      </c>
      <c r="C648" t="s">
        <v>1607</v>
      </c>
      <c r="D648" t="s">
        <v>35</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255</v>
      </c>
      <c r="B649" t="s">
        <v>1608</v>
      </c>
      <c r="C649" t="s">
        <v>1609</v>
      </c>
      <c r="D649" t="s">
        <v>472</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255</v>
      </c>
      <c r="B650" t="s">
        <v>1610</v>
      </c>
      <c r="C650" t="s">
        <v>1611</v>
      </c>
      <c r="D650" t="s">
        <v>476</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255</v>
      </c>
      <c r="B651" t="s">
        <v>1612</v>
      </c>
      <c r="C651" t="s">
        <v>1613</v>
      </c>
      <c r="D651" t="s">
        <v>35</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255</v>
      </c>
      <c r="B652" t="s">
        <v>1614</v>
      </c>
      <c r="C652" t="s">
        <v>1615</v>
      </c>
      <c r="D652" t="s">
        <v>472</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255</v>
      </c>
      <c r="B653" t="s">
        <v>1612</v>
      </c>
      <c r="C653" t="s">
        <v>1616</v>
      </c>
      <c r="D653" t="s">
        <v>468</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255</v>
      </c>
      <c r="B654" t="s">
        <v>1617</v>
      </c>
      <c r="C654" t="s">
        <v>1618</v>
      </c>
      <c r="D654" t="s">
        <v>476</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255</v>
      </c>
      <c r="B655" t="s">
        <v>1619</v>
      </c>
      <c r="C655" t="s">
        <v>1620</v>
      </c>
      <c r="D655" t="s">
        <v>35</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255</v>
      </c>
      <c r="B656" t="s">
        <v>1621</v>
      </c>
      <c r="C656" t="s">
        <v>1622</v>
      </c>
      <c r="D656" t="s">
        <v>674</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255</v>
      </c>
      <c r="B657" t="s">
        <v>1623</v>
      </c>
      <c r="C657" t="s">
        <v>1624</v>
      </c>
      <c r="D657" t="s">
        <v>35</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255</v>
      </c>
      <c r="B658" t="s">
        <v>1625</v>
      </c>
      <c r="C658" t="s">
        <v>1626</v>
      </c>
      <c r="D658" t="s">
        <v>674</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255</v>
      </c>
      <c r="B659" t="s">
        <v>1627</v>
      </c>
      <c r="C659" t="s">
        <v>1628</v>
      </c>
      <c r="D659" t="s">
        <v>35</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255</v>
      </c>
      <c r="B660" t="s">
        <v>1629</v>
      </c>
      <c r="C660" t="s">
        <v>1630</v>
      </c>
      <c r="D660" t="s">
        <v>674</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255</v>
      </c>
      <c r="B661" t="s">
        <v>1631</v>
      </c>
      <c r="C661" t="s">
        <v>1632</v>
      </c>
      <c r="D661" t="s">
        <v>35</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255</v>
      </c>
      <c r="B662" t="s">
        <v>1633</v>
      </c>
      <c r="C662" t="s">
        <v>1634</v>
      </c>
      <c r="D662" t="s">
        <v>674</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255</v>
      </c>
      <c r="B663" t="s">
        <v>1635</v>
      </c>
      <c r="C663" t="s">
        <v>1636</v>
      </c>
      <c r="D663" t="s">
        <v>35</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255</v>
      </c>
      <c r="B664" t="s">
        <v>1637</v>
      </c>
      <c r="C664" t="s">
        <v>1638</v>
      </c>
      <c r="D664" t="s">
        <v>674</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AC49"/>
  <sheetViews>
    <sheetView workbookViewId="0">
      <selection activeCell="A1" sqref="A1"/>
    </sheetView>
  </sheetViews>
  <sheetFormatPr baseColWidth="10" defaultRowHeight="15"/>
  <sheetData>
    <row r="1" spans="1:29">
      <c r="A1" t="s">
        <v>1639</v>
      </c>
      <c r="E1" t="n">
        <v>2006</v>
      </c>
      <c r="F1" t="n">
        <v>2007</v>
      </c>
      <c r="G1" t="n">
        <v>2008</v>
      </c>
      <c r="H1" t="n">
        <v>2009</v>
      </c>
      <c r="I1" t="n">
        <v>2010</v>
      </c>
      <c r="J1" t="n">
        <v>2011</v>
      </c>
      <c r="K1" t="n">
        <v>2012</v>
      </c>
      <c r="L1" t="n">
        <v>2013</v>
      </c>
      <c r="M1" t="n">
        <v>2014</v>
      </c>
      <c r="N1" t="n">
        <v>2015</v>
      </c>
      <c r="O1" t="n">
        <v>2016</v>
      </c>
      <c r="P1" t="n">
        <v>2017</v>
      </c>
      <c r="Q1" t="n">
        <v>2018</v>
      </c>
      <c r="R1" t="n">
        <v>2019</v>
      </c>
      <c r="S1" t="n">
        <v>2020</v>
      </c>
      <c r="T1" t="n">
        <v>2021</v>
      </c>
      <c r="U1" t="n">
        <v>2022</v>
      </c>
      <c r="V1" t="n">
        <v>2023</v>
      </c>
      <c r="W1" t="n">
        <v>2024</v>
      </c>
      <c r="X1" t="n">
        <v>2025</v>
      </c>
      <c r="Y1" t="n">
        <v>2026</v>
      </c>
      <c r="Z1" t="n">
        <v>2027</v>
      </c>
      <c r="AA1" t="n">
        <v>2028</v>
      </c>
      <c r="AB1" t="n">
        <v>2029</v>
      </c>
      <c r="AC1" t="n">
        <v>2030</v>
      </c>
    </row>
    <row r="2" spans="1:29">
      <c r="A2" t="s">
        <v>1640</v>
      </c>
      <c r="B2" t="s">
        <v>1641</v>
      </c>
      <c r="E2" t="n">
        <v>5.359</v>
      </c>
      <c r="F2" t="n">
        <v>5.359</v>
      </c>
      <c r="G2" t="n">
        <v>5.359</v>
      </c>
      <c r="H2" t="n">
        <v>5.359</v>
      </c>
      <c r="I2" t="n">
        <v>5.359</v>
      </c>
      <c r="J2" t="n">
        <v>5.359</v>
      </c>
      <c r="K2" t="n">
        <v>5.359</v>
      </c>
      <c r="L2" t="n">
        <v>5.359</v>
      </c>
      <c r="M2" t="n">
        <v>5.359</v>
      </c>
      <c r="N2" t="n">
        <v>5.359</v>
      </c>
      <c r="O2" t="n">
        <v>5.359</v>
      </c>
      <c r="P2" t="n">
        <v>5.359</v>
      </c>
      <c r="Q2" t="n">
        <v>5.359</v>
      </c>
      <c r="R2" t="n">
        <v>5.359</v>
      </c>
      <c r="S2" t="n">
        <v>5.359</v>
      </c>
      <c r="T2" t="n">
        <v>5.359</v>
      </c>
      <c r="U2" t="n">
        <v>5.359</v>
      </c>
      <c r="V2" t="n">
        <v>5.359</v>
      </c>
      <c r="W2" t="n">
        <v>5.359</v>
      </c>
      <c r="X2" t="n">
        <v>5.359</v>
      </c>
      <c r="Y2" t="n">
        <v>5.359</v>
      </c>
      <c r="Z2" t="n">
        <v>5.359</v>
      </c>
      <c r="AA2" t="n">
        <v>5.359</v>
      </c>
      <c r="AB2" t="n">
        <v>5.359</v>
      </c>
      <c r="AC2" t="n">
        <v>5.359</v>
      </c>
    </row>
    <row r="4" spans="1:29">
      <c r="B4" t="s">
        <v>1642</v>
      </c>
      <c r="C4" t="s">
        <v>1643</v>
      </c>
      <c r="E4" t="n">
        <v>2006</v>
      </c>
      <c r="F4" t="n">
        <v>2007</v>
      </c>
      <c r="G4" t="n">
        <v>2008</v>
      </c>
      <c r="H4" t="n">
        <v>2009</v>
      </c>
      <c r="I4" t="n">
        <v>2010</v>
      </c>
      <c r="J4" t="n">
        <v>2011</v>
      </c>
      <c r="K4" t="n">
        <v>2012</v>
      </c>
      <c r="L4" t="n">
        <v>2013</v>
      </c>
      <c r="M4" t="n">
        <v>2014</v>
      </c>
      <c r="N4" t="n">
        <v>2015</v>
      </c>
      <c r="O4" t="n">
        <v>2016</v>
      </c>
      <c r="P4" t="n">
        <v>2017</v>
      </c>
      <c r="Q4" t="n">
        <v>2018</v>
      </c>
      <c r="R4" t="n">
        <v>2019</v>
      </c>
      <c r="S4" t="n">
        <v>2020</v>
      </c>
      <c r="T4" t="n">
        <v>2021</v>
      </c>
      <c r="U4" t="n">
        <v>2022</v>
      </c>
      <c r="V4" t="n">
        <v>2023</v>
      </c>
      <c r="W4" t="n">
        <v>2024</v>
      </c>
      <c r="X4" t="n">
        <v>2025</v>
      </c>
      <c r="Y4" t="n">
        <v>2026</v>
      </c>
      <c r="Z4" t="n">
        <v>2027</v>
      </c>
      <c r="AA4" t="n">
        <v>2028</v>
      </c>
      <c r="AB4" t="n">
        <v>2029</v>
      </c>
      <c r="AC4" t="n">
        <v>2030</v>
      </c>
    </row>
    <row r="5" spans="1:29">
      <c r="A5" t="s">
        <v>1644</v>
      </c>
    </row>
    <row r="7" spans="1:29">
      <c r="A7" t="s">
        <v>1645</v>
      </c>
      <c r="B7" t="s">
        <v>1646</v>
      </c>
      <c r="C7" t="s">
        <v>120</v>
      </c>
      <c r="E7">
        <f>'DBEDT Biodiesel'!AW2/1000</f>
        <v/>
      </c>
      <c r="F7">
        <f>'DBEDT Biodiesel'!AX2/1000</f>
        <v/>
      </c>
      <c r="G7">
        <f>'DBEDT Biodiesel'!AY2/1000</f>
        <v/>
      </c>
      <c r="H7">
        <f>'DBEDT Biodiesel'!AZ2/1000</f>
        <v/>
      </c>
      <c r="I7">
        <f>'DBEDT Biodiesel'!BA2/1000</f>
        <v/>
      </c>
      <c r="J7">
        <f>'DBEDT Biodiesel'!BB2/1000</f>
        <v/>
      </c>
      <c r="K7">
        <f>'DBEDT Biodiesel'!BC2/1000</f>
        <v/>
      </c>
      <c r="L7">
        <f>'DBEDT Biodiesel'!BD2/1000</f>
        <v/>
      </c>
      <c r="M7">
        <f>'DBEDT Biodiesel'!BE2/1000</f>
        <v/>
      </c>
      <c r="N7">
        <f>'DBEDT Biodiesel'!BF2/1000</f>
        <v/>
      </c>
      <c r="O7">
        <f>'DBEDT Biodiesel'!BG2/1000</f>
        <v/>
      </c>
      <c r="P7">
        <f>'DBEDT Biodiesel'!BH2/1000</f>
        <v/>
      </c>
      <c r="Q7">
        <f>'DBEDT Biodiesel'!BI2/1000</f>
        <v/>
      </c>
      <c r="R7">
        <f>'DBEDT Biodiesel'!BJ2/1000</f>
        <v/>
      </c>
      <c r="S7">
        <f>'DBEDT Biodiesel'!BK2/1000</f>
        <v/>
      </c>
      <c r="T7">
        <f>'DBEDT Biodiesel'!BL2/1000</f>
        <v/>
      </c>
      <c r="U7">
        <f>'DBEDT Biodiesel'!BM2/1000</f>
        <v/>
      </c>
      <c r="V7">
        <f>'DBEDT Biodiesel'!BN2/1000</f>
        <v/>
      </c>
      <c r="W7">
        <f>'DBEDT Biodiesel'!BO2/1000</f>
        <v/>
      </c>
      <c r="X7">
        <f>'DBEDT Biodiesel'!BP2/1000</f>
        <v/>
      </c>
      <c r="Y7">
        <f>'DBEDT Biodiesel'!BQ2/1000</f>
        <v/>
      </c>
      <c r="Z7">
        <f>'DBEDT Biodiesel'!BR2/1000</f>
        <v/>
      </c>
      <c r="AA7">
        <f>'DBEDT Biodiesel'!BS2/1000</f>
        <v/>
      </c>
      <c r="AB7">
        <f>'DBEDT Biodiesel'!BT2/1000</f>
        <v/>
      </c>
      <c r="AC7">
        <f>'DBEDT Biodiesel'!BU2/1000</f>
        <v/>
      </c>
    </row>
    <row r="8" spans="1:29">
      <c r="A8" t="s">
        <v>1647</v>
      </c>
      <c r="B8" t="s">
        <v>1648</v>
      </c>
      <c r="C8">
        <f>1/3</f>
        <v/>
      </c>
      <c r="E8">
        <f>E$7*$C8</f>
        <v/>
      </c>
      <c r="F8">
        <f>F$7*$C8</f>
        <v/>
      </c>
      <c r="G8">
        <f>G$7*$C8</f>
        <v/>
      </c>
      <c r="H8">
        <f>H$7*$C8</f>
        <v/>
      </c>
      <c r="I8">
        <f>I$7*$C8</f>
        <v/>
      </c>
      <c r="J8">
        <f>J$7*$C8</f>
        <v/>
      </c>
      <c r="K8">
        <f>K$7*$C8</f>
        <v/>
      </c>
      <c r="L8">
        <f>L$7*$C8</f>
        <v/>
      </c>
      <c r="M8">
        <f>M$7*$C8</f>
        <v/>
      </c>
      <c r="N8">
        <f>N$7*$C8</f>
        <v/>
      </c>
      <c r="O8">
        <f>O$7*$C8</f>
        <v/>
      </c>
      <c r="P8">
        <f>P$7*$C8</f>
        <v/>
      </c>
      <c r="Q8">
        <f>Q$7*$C8</f>
        <v/>
      </c>
      <c r="R8">
        <f>R$7*$C8</f>
        <v/>
      </c>
      <c r="S8">
        <f>S$7*$C8</f>
        <v/>
      </c>
      <c r="T8">
        <f>T$7*$C8</f>
        <v/>
      </c>
      <c r="U8">
        <f>U$7*$C8</f>
        <v/>
      </c>
      <c r="V8">
        <f>V$7*$C8</f>
        <v/>
      </c>
      <c r="W8">
        <f>W$7*$C8</f>
        <v/>
      </c>
      <c r="X8">
        <f>X$7*$C8</f>
        <v/>
      </c>
      <c r="Y8">
        <f>Y$7*$C8</f>
        <v/>
      </c>
      <c r="Z8">
        <f>Z$7*$C8</f>
        <v/>
      </c>
      <c r="AA8">
        <f>AA$7*$C8</f>
        <v/>
      </c>
      <c r="AB8">
        <f>AB$7*$C8</f>
        <v/>
      </c>
      <c r="AC8">
        <f>AC$7*$C8</f>
        <v/>
      </c>
    </row>
    <row r="9" spans="1:29">
      <c r="A9" t="s">
        <v>1649</v>
      </c>
      <c r="B9" t="s">
        <v>1648</v>
      </c>
      <c r="C9">
        <f>1/3</f>
        <v/>
      </c>
      <c r="E9">
        <f>E$7*$C9</f>
        <v/>
      </c>
      <c r="F9">
        <f>F$7*$C9</f>
        <v/>
      </c>
      <c r="G9">
        <f>G$7*$C9</f>
        <v/>
      </c>
      <c r="H9">
        <f>H$7*$C9</f>
        <v/>
      </c>
      <c r="I9">
        <f>I$7*$C9</f>
        <v/>
      </c>
      <c r="J9">
        <f>J$7*$C9</f>
        <v/>
      </c>
      <c r="K9">
        <f>K$7*$C9</f>
        <v/>
      </c>
      <c r="L9">
        <f>L$7*$C9</f>
        <v/>
      </c>
      <c r="M9">
        <f>M$7*$C9</f>
        <v/>
      </c>
      <c r="N9">
        <f>N$7*$C9</f>
        <v/>
      </c>
      <c r="O9">
        <f>O$7*$C9</f>
        <v/>
      </c>
      <c r="P9">
        <f>P$7*$C9</f>
        <v/>
      </c>
      <c r="Q9">
        <f>Q$7*$C9</f>
        <v/>
      </c>
      <c r="R9">
        <f>R$7*$C9</f>
        <v/>
      </c>
      <c r="S9">
        <f>S$7*$C9</f>
        <v/>
      </c>
      <c r="T9">
        <f>T$7*$C9</f>
        <v/>
      </c>
      <c r="U9">
        <f>U$7*$C9</f>
        <v/>
      </c>
      <c r="V9">
        <f>V$7*$C9</f>
        <v/>
      </c>
      <c r="W9">
        <f>W$7*$C9</f>
        <v/>
      </c>
      <c r="X9">
        <f>X$7*$C9</f>
        <v/>
      </c>
      <c r="Y9">
        <f>Y$7*$C9</f>
        <v/>
      </c>
      <c r="Z9">
        <f>Z$7*$C9</f>
        <v/>
      </c>
      <c r="AA9">
        <f>AA$7*$C9</f>
        <v/>
      </c>
      <c r="AB9">
        <f>AB$7*$C9</f>
        <v/>
      </c>
      <c r="AC9">
        <f>AC$7*$C9</f>
        <v/>
      </c>
    </row>
    <row r="10" spans="1:29">
      <c r="A10" t="s">
        <v>1650</v>
      </c>
      <c r="B10" t="s">
        <v>1648</v>
      </c>
      <c r="C10">
        <f>1/3</f>
        <v/>
      </c>
      <c r="E10">
        <f>E$7*$C10</f>
        <v/>
      </c>
      <c r="F10">
        <f>F$7*$C10</f>
        <v/>
      </c>
      <c r="G10">
        <f>G$7*$C10</f>
        <v/>
      </c>
      <c r="H10">
        <f>H$7*$C10</f>
        <v/>
      </c>
      <c r="I10">
        <f>I$7*$C10</f>
        <v/>
      </c>
      <c r="J10">
        <f>J$7*$C10</f>
        <v/>
      </c>
      <c r="K10">
        <f>K$7*$C10</f>
        <v/>
      </c>
      <c r="L10">
        <f>L$7*$C10</f>
        <v/>
      </c>
      <c r="M10">
        <f>M$7*$C10</f>
        <v/>
      </c>
      <c r="N10">
        <f>N$7*$C10</f>
        <v/>
      </c>
      <c r="O10">
        <f>O$7*$C10</f>
        <v/>
      </c>
      <c r="P10">
        <f>P$7*$C10</f>
        <v/>
      </c>
      <c r="Q10">
        <f>Q$7*$C10</f>
        <v/>
      </c>
      <c r="R10">
        <f>R$7*$C10</f>
        <v/>
      </c>
      <c r="S10">
        <f>S$7*$C10</f>
        <v/>
      </c>
      <c r="T10">
        <f>T$7*$C10</f>
        <v/>
      </c>
      <c r="U10">
        <f>U$7*$C10</f>
        <v/>
      </c>
      <c r="V10">
        <f>V$7*$C10</f>
        <v/>
      </c>
      <c r="W10">
        <f>W$7*$C10</f>
        <v/>
      </c>
      <c r="X10">
        <f>X$7*$C10</f>
        <v/>
      </c>
      <c r="Y10">
        <f>Y$7*$C10</f>
        <v/>
      </c>
      <c r="Z10">
        <f>Z$7*$C10</f>
        <v/>
      </c>
      <c r="AA10">
        <f>AA$7*$C10</f>
        <v/>
      </c>
      <c r="AB10">
        <f>AB$7*$C10</f>
        <v/>
      </c>
      <c r="AC10">
        <f>AC$7*$C10</f>
        <v/>
      </c>
    </row>
    <row r="11" spans="1:29">
      <c r="A11" t="s">
        <v>1651</v>
      </c>
      <c r="B11" t="s">
        <v>1646</v>
      </c>
      <c r="E11">
        <f>E7</f>
        <v/>
      </c>
      <c r="F11">
        <f>F7</f>
        <v/>
      </c>
      <c r="G11">
        <f>G7</f>
        <v/>
      </c>
      <c r="H11">
        <f>H7</f>
        <v/>
      </c>
      <c r="I11">
        <f>I7</f>
        <v/>
      </c>
      <c r="J11">
        <f>J7</f>
        <v/>
      </c>
      <c r="K11">
        <f>K7</f>
        <v/>
      </c>
      <c r="L11">
        <f>L7</f>
        <v/>
      </c>
      <c r="M11">
        <f>M7</f>
        <v/>
      </c>
      <c r="N11">
        <f>N7</f>
        <v/>
      </c>
      <c r="O11">
        <f>O7</f>
        <v/>
      </c>
      <c r="P11">
        <f>P7</f>
        <v/>
      </c>
      <c r="Q11">
        <f>Q7</f>
        <v/>
      </c>
      <c r="R11">
        <f>R7</f>
        <v/>
      </c>
      <c r="S11">
        <f>S7</f>
        <v/>
      </c>
      <c r="T11">
        <f>T7</f>
        <v/>
      </c>
      <c r="U11">
        <f>U7</f>
        <v/>
      </c>
      <c r="V11">
        <f>V7</f>
        <v/>
      </c>
      <c r="W11">
        <f>W7</f>
        <v/>
      </c>
      <c r="X11">
        <f>X7</f>
        <v/>
      </c>
      <c r="Y11">
        <f>Y7</f>
        <v/>
      </c>
      <c r="Z11">
        <f>Z7</f>
        <v/>
      </c>
      <c r="AA11">
        <f>AA7</f>
        <v/>
      </c>
      <c r="AB11">
        <f>AB7</f>
        <v/>
      </c>
      <c r="AC11">
        <f>AC7</f>
        <v/>
      </c>
    </row>
    <row r="14" spans="1:29">
      <c r="A14" t="s">
        <v>1652</v>
      </c>
    </row>
    <row r="15" spans="1:29">
      <c r="A15" t="s">
        <v>1645</v>
      </c>
      <c r="B15" t="s">
        <v>1653</v>
      </c>
      <c r="C15" t="s">
        <v>120</v>
      </c>
      <c r="E15">
        <f>E7*E$2*1000</f>
        <v/>
      </c>
      <c r="F15">
        <f>F7*F$2*1000</f>
        <v/>
      </c>
      <c r="G15">
        <f>G7*G$2*1000</f>
        <v/>
      </c>
      <c r="H15">
        <f>H7*H$2*1000</f>
        <v/>
      </c>
      <c r="I15">
        <f>I7*I$2*1000</f>
        <v/>
      </c>
      <c r="J15">
        <f>J7*J$2*1000</f>
        <v/>
      </c>
      <c r="K15">
        <f>K7*K$2*1000</f>
        <v/>
      </c>
      <c r="L15">
        <f>L7*L$2*1000</f>
        <v/>
      </c>
      <c r="M15">
        <f>M7*M$2*1000</f>
        <v/>
      </c>
      <c r="N15">
        <f>N7*N$2*1000</f>
        <v/>
      </c>
      <c r="O15">
        <f>O7*O$2*1000</f>
        <v/>
      </c>
      <c r="P15">
        <f>P7*P$2*1000</f>
        <v/>
      </c>
      <c r="Q15">
        <f>Q7*Q$2*1000</f>
        <v/>
      </c>
      <c r="R15">
        <f>R7*R$2*1000</f>
        <v/>
      </c>
      <c r="S15">
        <f>S7*S$2*1000</f>
        <v/>
      </c>
      <c r="T15">
        <f>T7*T$2*1000</f>
        <v/>
      </c>
      <c r="U15">
        <f>U7*U$2*1000</f>
        <v/>
      </c>
      <c r="V15">
        <f>V7*V$2*1000</f>
        <v/>
      </c>
      <c r="W15">
        <f>W7*W$2*1000</f>
        <v/>
      </c>
      <c r="X15">
        <f>X7*X$2*1000</f>
        <v/>
      </c>
      <c r="Y15">
        <f>Y7*Y$2*1000</f>
        <v/>
      </c>
      <c r="Z15">
        <f>Z7*Z$2*1000</f>
        <v/>
      </c>
      <c r="AA15">
        <f>AA7*AA$2*1000</f>
        <v/>
      </c>
      <c r="AB15">
        <f>AB7*AB$2*1000</f>
        <v/>
      </c>
      <c r="AC15">
        <f>AC7*AC$2*1000</f>
        <v/>
      </c>
    </row>
    <row r="16" spans="1:29">
      <c r="A16" t="s">
        <v>1647</v>
      </c>
      <c r="B16" t="s">
        <v>1653</v>
      </c>
      <c r="E16">
        <f>E8*E$2*1000</f>
        <v/>
      </c>
      <c r="F16">
        <f>F8*F$2*1000</f>
        <v/>
      </c>
      <c r="G16">
        <f>G8*G$2*1000</f>
        <v/>
      </c>
      <c r="H16">
        <f>H8*H$2*1000</f>
        <v/>
      </c>
      <c r="I16">
        <f>I8*I$2*1000</f>
        <v/>
      </c>
      <c r="J16">
        <f>J8*J$2*1000</f>
        <v/>
      </c>
      <c r="K16">
        <f>K8*K$2*1000</f>
        <v/>
      </c>
      <c r="L16">
        <f>L8*L$2*1000</f>
        <v/>
      </c>
      <c r="M16">
        <f>M8*M$2*1000</f>
        <v/>
      </c>
      <c r="N16">
        <f>N8*N$2*1000</f>
        <v/>
      </c>
      <c r="O16">
        <f>O8*O$2*1000</f>
        <v/>
      </c>
      <c r="P16">
        <f>P8*P$2*1000</f>
        <v/>
      </c>
      <c r="Q16">
        <f>Q8*Q$2*1000</f>
        <v/>
      </c>
      <c r="R16">
        <f>R8*R$2*1000</f>
        <v/>
      </c>
      <c r="S16">
        <f>S8*S$2*1000</f>
        <v/>
      </c>
      <c r="T16">
        <f>T8*T$2*1000</f>
        <v/>
      </c>
      <c r="U16">
        <f>U8*U$2*1000</f>
        <v/>
      </c>
      <c r="V16">
        <f>V8*V$2*1000</f>
        <v/>
      </c>
      <c r="W16">
        <f>W8*W$2*1000</f>
        <v/>
      </c>
      <c r="X16">
        <f>X8*X$2*1000</f>
        <v/>
      </c>
      <c r="Y16">
        <f>Y8*Y$2*1000</f>
        <v/>
      </c>
      <c r="Z16">
        <f>Z8*Z$2*1000</f>
        <v/>
      </c>
      <c r="AA16">
        <f>AA8*AA$2*1000</f>
        <v/>
      </c>
      <c r="AB16">
        <f>AB8*AB$2*1000</f>
        <v/>
      </c>
      <c r="AC16">
        <f>AC8*AC$2*1000</f>
        <v/>
      </c>
    </row>
    <row r="17" spans="1:29">
      <c r="A17" t="s">
        <v>1649</v>
      </c>
      <c r="B17" t="s">
        <v>1653</v>
      </c>
      <c r="E17">
        <f>E9*E$2*1000</f>
        <v/>
      </c>
      <c r="F17">
        <f>F9*F$2*1000</f>
        <v/>
      </c>
      <c r="G17">
        <f>G9*G$2*1000</f>
        <v/>
      </c>
      <c r="H17">
        <f>H9*H$2*1000</f>
        <v/>
      </c>
      <c r="I17">
        <f>I9*I$2*1000</f>
        <v/>
      </c>
      <c r="J17">
        <f>J9*J$2*1000</f>
        <v/>
      </c>
      <c r="K17">
        <f>K9*K$2*1000</f>
        <v/>
      </c>
      <c r="L17">
        <f>L9*L$2*1000</f>
        <v/>
      </c>
      <c r="M17">
        <f>M9*M$2*1000</f>
        <v/>
      </c>
      <c r="N17">
        <f>N9*N$2*1000</f>
        <v/>
      </c>
      <c r="O17">
        <f>O9*O$2*1000</f>
        <v/>
      </c>
      <c r="P17">
        <f>P9*P$2*1000</f>
        <v/>
      </c>
      <c r="Q17">
        <f>Q9*Q$2*1000</f>
        <v/>
      </c>
      <c r="R17">
        <f>R9*R$2*1000</f>
        <v/>
      </c>
      <c r="S17">
        <f>S9*S$2*1000</f>
        <v/>
      </c>
      <c r="T17">
        <f>T9*T$2*1000</f>
        <v/>
      </c>
      <c r="U17">
        <f>U9*U$2*1000</f>
        <v/>
      </c>
      <c r="V17">
        <f>V9*V$2*1000</f>
        <v/>
      </c>
      <c r="W17">
        <f>W9*W$2*1000</f>
        <v/>
      </c>
      <c r="X17">
        <f>X9*X$2*1000</f>
        <v/>
      </c>
      <c r="Y17">
        <f>Y9*Y$2*1000</f>
        <v/>
      </c>
      <c r="Z17">
        <f>Z9*Z$2*1000</f>
        <v/>
      </c>
      <c r="AA17">
        <f>AA9*AA$2*1000</f>
        <v/>
      </c>
      <c r="AB17">
        <f>AB9*AB$2*1000</f>
        <v/>
      </c>
      <c r="AC17">
        <f>AC9*AC$2*1000</f>
        <v/>
      </c>
    </row>
    <row r="18" spans="1:29">
      <c r="A18" t="s">
        <v>1650</v>
      </c>
      <c r="B18" t="s">
        <v>1653</v>
      </c>
      <c r="E18">
        <f>E10*E$2*1000</f>
        <v/>
      </c>
      <c r="F18">
        <f>F10*F$2*1000</f>
        <v/>
      </c>
      <c r="G18">
        <f>G10*G$2*1000</f>
        <v/>
      </c>
      <c r="H18">
        <f>H10*H$2*1000</f>
        <v/>
      </c>
      <c r="I18">
        <f>I10*I$2*1000</f>
        <v/>
      </c>
      <c r="J18">
        <f>J10*J$2*1000</f>
        <v/>
      </c>
      <c r="K18">
        <f>K10*K$2*1000</f>
        <v/>
      </c>
      <c r="L18">
        <f>L10*L$2*1000</f>
        <v/>
      </c>
      <c r="M18">
        <f>M10*M$2*1000</f>
        <v/>
      </c>
      <c r="N18">
        <f>N10*N$2*1000</f>
        <v/>
      </c>
      <c r="O18">
        <f>O10*O$2*1000</f>
        <v/>
      </c>
      <c r="P18">
        <f>P10*P$2*1000</f>
        <v/>
      </c>
      <c r="Q18">
        <f>Q10*Q$2*1000</f>
        <v/>
      </c>
      <c r="R18">
        <f>R10*R$2*1000</f>
        <v/>
      </c>
      <c r="S18">
        <f>S10*S$2*1000</f>
        <v/>
      </c>
      <c r="T18">
        <f>T10*T$2*1000</f>
        <v/>
      </c>
      <c r="U18">
        <f>U10*U$2*1000</f>
        <v/>
      </c>
      <c r="V18">
        <f>V10*V$2*1000</f>
        <v/>
      </c>
      <c r="W18">
        <f>W10*W$2*1000</f>
        <v/>
      </c>
      <c r="X18">
        <f>X10*X$2*1000</f>
        <v/>
      </c>
      <c r="Y18">
        <f>Y10*Y$2*1000</f>
        <v/>
      </c>
      <c r="Z18">
        <f>Z10*Z$2*1000</f>
        <v/>
      </c>
      <c r="AA18">
        <f>AA10*AA$2*1000</f>
        <v/>
      </c>
      <c r="AB18">
        <f>AB10*AB$2*1000</f>
        <v/>
      </c>
      <c r="AC18">
        <f>AC10*AC$2*1000</f>
        <v/>
      </c>
    </row>
    <row r="20" spans="1:29">
      <c r="A20" t="s">
        <v>1654</v>
      </c>
      <c r="B20" t="s">
        <v>1653</v>
      </c>
      <c r="C20" t="n">
        <v>0.55</v>
      </c>
      <c r="E20">
        <f>E15*$C$20</f>
        <v/>
      </c>
      <c r="F20">
        <f>F15*$C$20</f>
        <v/>
      </c>
      <c r="G20">
        <f>G15*$C$20</f>
        <v/>
      </c>
      <c r="H20">
        <f>H15*$C$20</f>
        <v/>
      </c>
      <c r="I20">
        <f>I15*$C$20</f>
        <v/>
      </c>
      <c r="J20">
        <f>J15*$C$20</f>
        <v/>
      </c>
      <c r="K20">
        <f>K15*$C$20</f>
        <v/>
      </c>
      <c r="L20">
        <f>L15*$C$20</f>
        <v/>
      </c>
      <c r="M20">
        <f>M15*$C$20</f>
        <v/>
      </c>
      <c r="N20">
        <f>N15*$C$20</f>
        <v/>
      </c>
      <c r="O20">
        <f>O15*$C$20</f>
        <v/>
      </c>
      <c r="P20">
        <f>P15*$C$20</f>
        <v/>
      </c>
      <c r="Q20">
        <f>Q15*$C$20</f>
        <v/>
      </c>
      <c r="R20">
        <f>R15*$C$20</f>
        <v/>
      </c>
      <c r="S20">
        <f>S15*$C$20</f>
        <v/>
      </c>
      <c r="T20">
        <f>T15*$C$20</f>
        <v/>
      </c>
      <c r="U20">
        <f>U15*$C$20</f>
        <v/>
      </c>
      <c r="V20">
        <f>V15*$C$20</f>
        <v/>
      </c>
      <c r="W20">
        <f>W15*$C$20</f>
        <v/>
      </c>
      <c r="X20">
        <f>X15*$C$20</f>
        <v/>
      </c>
      <c r="Y20">
        <f>Y15*$C$20</f>
        <v/>
      </c>
      <c r="Z20">
        <f>Z15*$C$20</f>
        <v/>
      </c>
      <c r="AA20">
        <f>AA15*$C$20</f>
        <v/>
      </c>
      <c r="AB20">
        <f>AB15*$C$20</f>
        <v/>
      </c>
      <c r="AC20">
        <f>AC15*$C$20</f>
        <v/>
      </c>
    </row>
    <row r="21" spans="1:29">
      <c r="A21" t="s">
        <v>1655</v>
      </c>
      <c r="B21" t="s">
        <v>1653</v>
      </c>
      <c r="C21" t="n">
        <v>0.45</v>
      </c>
      <c r="E21">
        <f>E15*$C$21</f>
        <v/>
      </c>
      <c r="F21">
        <f>F15*$C$21</f>
        <v/>
      </c>
      <c r="G21">
        <f>G15*$C$21</f>
        <v/>
      </c>
      <c r="H21">
        <f>H15*$C$21</f>
        <v/>
      </c>
      <c r="I21">
        <f>I15*$C$21</f>
        <v/>
      </c>
      <c r="J21">
        <f>J15*$C$21</f>
        <v/>
      </c>
      <c r="K21">
        <f>K15*$C$21</f>
        <v/>
      </c>
      <c r="L21">
        <f>L15*$C$21</f>
        <v/>
      </c>
      <c r="M21">
        <f>M15*$C$21</f>
        <v/>
      </c>
      <c r="N21">
        <f>N15*$C$21</f>
        <v/>
      </c>
      <c r="O21">
        <f>O15*$C$21</f>
        <v/>
      </c>
      <c r="P21">
        <f>P15*$C$21</f>
        <v/>
      </c>
      <c r="Q21">
        <f>Q15*$C$21</f>
        <v/>
      </c>
      <c r="R21">
        <f>R15*$C$21</f>
        <v/>
      </c>
      <c r="S21">
        <f>S15*$C$21</f>
        <v/>
      </c>
      <c r="T21">
        <f>T15*$C$21</f>
        <v/>
      </c>
      <c r="U21">
        <f>U15*$C$21</f>
        <v/>
      </c>
      <c r="V21">
        <f>V15*$C$21</f>
        <v/>
      </c>
      <c r="W21">
        <f>W15*$C$21</f>
        <v/>
      </c>
      <c r="X21">
        <f>X15*$C$21</f>
        <v/>
      </c>
      <c r="Y21">
        <f>Y15*$C$21</f>
        <v/>
      </c>
      <c r="Z21">
        <f>Z15*$C$21</f>
        <v/>
      </c>
      <c r="AA21">
        <f>AA15*$C$21</f>
        <v/>
      </c>
      <c r="AB21">
        <f>AB15*$C$21</f>
        <v/>
      </c>
      <c r="AC21">
        <f>AC15*$C$21</f>
        <v/>
      </c>
    </row>
    <row r="22" spans="1:29">
      <c r="A22" t="s">
        <v>1651</v>
      </c>
      <c r="B22" t="s">
        <v>1656</v>
      </c>
      <c r="E22">
        <f>E15/1000</f>
        <v/>
      </c>
      <c r="F22">
        <f>F15/1000</f>
        <v/>
      </c>
      <c r="G22">
        <f>G15/1000</f>
        <v/>
      </c>
      <c r="H22">
        <f>H15/1000</f>
        <v/>
      </c>
      <c r="I22">
        <f>I15/1000</f>
        <v/>
      </c>
      <c r="J22">
        <f>J15/1000</f>
        <v/>
      </c>
      <c r="K22">
        <f>K15/1000</f>
        <v/>
      </c>
      <c r="L22">
        <f>L15/1000</f>
        <v/>
      </c>
      <c r="M22">
        <f>M15/1000</f>
        <v/>
      </c>
      <c r="N22">
        <f>N15/1000</f>
        <v/>
      </c>
      <c r="O22">
        <f>O15/1000</f>
        <v/>
      </c>
      <c r="P22">
        <f>P15/1000</f>
        <v/>
      </c>
      <c r="Q22">
        <f>Q15/1000</f>
        <v/>
      </c>
      <c r="R22">
        <f>R15/1000</f>
        <v/>
      </c>
      <c r="S22">
        <f>S15/1000</f>
        <v/>
      </c>
      <c r="T22">
        <f>T15/1000</f>
        <v/>
      </c>
      <c r="U22">
        <f>U15/1000</f>
        <v/>
      </c>
      <c r="V22">
        <f>V15/1000</f>
        <v/>
      </c>
      <c r="W22">
        <f>W15/1000</f>
        <v/>
      </c>
      <c r="X22">
        <f>X15/1000</f>
        <v/>
      </c>
      <c r="Y22">
        <f>Y15/1000</f>
        <v/>
      </c>
      <c r="Z22">
        <f>Z15/1000</f>
        <v/>
      </c>
      <c r="AA22">
        <f>AA15/1000</f>
        <v/>
      </c>
      <c r="AB22">
        <f>AB15/1000</f>
        <v/>
      </c>
      <c r="AC22">
        <f>AC15/1000</f>
        <v/>
      </c>
    </row>
    <row r="25" spans="1:29">
      <c r="A25" t="s">
        <v>1657</v>
      </c>
      <c r="C25" t="s">
        <v>1658</v>
      </c>
    </row>
    <row r="27" spans="1:29">
      <c r="A27" t="s">
        <v>1645</v>
      </c>
      <c r="B27" t="s">
        <v>1659</v>
      </c>
      <c r="C27">
        <f>AVERAGE('LCEF by Fuel Type'!$AD$4:$AD$9)</f>
        <v/>
      </c>
      <c r="E27">
        <f>$C27*E15</f>
        <v/>
      </c>
      <c r="F27">
        <f>$C27*F15</f>
        <v/>
      </c>
      <c r="G27">
        <f>$C27*G15</f>
        <v/>
      </c>
      <c r="H27">
        <f>$C27*H15</f>
        <v/>
      </c>
      <c r="I27">
        <f>$C27*I15</f>
        <v/>
      </c>
      <c r="J27">
        <f>$C27*J15</f>
        <v/>
      </c>
      <c r="K27">
        <f>$C27*K15</f>
        <v/>
      </c>
      <c r="L27">
        <f>$C27*L15</f>
        <v/>
      </c>
      <c r="M27">
        <f>$C27*M15</f>
        <v/>
      </c>
      <c r="N27">
        <f>$C27*N15</f>
        <v/>
      </c>
      <c r="O27">
        <f>$C27*O15</f>
        <v/>
      </c>
      <c r="P27">
        <f>$C27*P15</f>
        <v/>
      </c>
      <c r="Q27">
        <f>$C27*Q15</f>
        <v/>
      </c>
      <c r="R27">
        <f>$C27*R15</f>
        <v/>
      </c>
      <c r="S27">
        <f>$C27*S15</f>
        <v/>
      </c>
      <c r="T27">
        <f>$C27*T15</f>
        <v/>
      </c>
      <c r="U27">
        <f>$C27*U15</f>
        <v/>
      </c>
      <c r="V27">
        <f>$C27*V15</f>
        <v/>
      </c>
      <c r="W27">
        <f>$C27*W15</f>
        <v/>
      </c>
      <c r="X27">
        <f>$C27*X15</f>
        <v/>
      </c>
      <c r="Y27">
        <f>$C27*Y15</f>
        <v/>
      </c>
      <c r="Z27">
        <f>$C27*Z15</f>
        <v/>
      </c>
      <c r="AA27">
        <f>$C27*AA15</f>
        <v/>
      </c>
      <c r="AB27">
        <f>$C27*AB15</f>
        <v/>
      </c>
      <c r="AC27">
        <f>$C27*AC15</f>
        <v/>
      </c>
    </row>
    <row r="28" spans="1:29">
      <c r="A28" t="s">
        <v>1647</v>
      </c>
      <c r="B28" t="s">
        <v>1659</v>
      </c>
      <c r="C28">
        <f>AVERAGE('LCEF by Fuel Type'!$AD$4:$AD$9)</f>
        <v/>
      </c>
      <c r="E28">
        <f>$C28*E16</f>
        <v/>
      </c>
      <c r="F28">
        <f>$C28*F16</f>
        <v/>
      </c>
      <c r="G28">
        <f>$C28*G16</f>
        <v/>
      </c>
      <c r="H28">
        <f>$C28*H16</f>
        <v/>
      </c>
      <c r="I28">
        <f>$C28*I16</f>
        <v/>
      </c>
      <c r="J28">
        <f>$C28*J16</f>
        <v/>
      </c>
      <c r="K28">
        <f>$C28*K16</f>
        <v/>
      </c>
      <c r="L28">
        <f>$C28*L16</f>
        <v/>
      </c>
      <c r="M28">
        <f>$C28*M16</f>
        <v/>
      </c>
      <c r="N28">
        <f>$C28*N16</f>
        <v/>
      </c>
      <c r="O28">
        <f>$C28*O16</f>
        <v/>
      </c>
      <c r="P28">
        <f>$C28*P16</f>
        <v/>
      </c>
      <c r="Q28">
        <f>$C28*Q16</f>
        <v/>
      </c>
      <c r="R28">
        <f>$C28*R16</f>
        <v/>
      </c>
      <c r="S28">
        <f>$C28*S16</f>
        <v/>
      </c>
      <c r="T28">
        <f>$C28*T16</f>
        <v/>
      </c>
      <c r="U28">
        <f>$C28*U16</f>
        <v/>
      </c>
      <c r="V28">
        <f>$C28*V16</f>
        <v/>
      </c>
      <c r="W28">
        <f>$C28*W16</f>
        <v/>
      </c>
      <c r="X28">
        <f>$C28*X16</f>
        <v/>
      </c>
      <c r="Y28">
        <f>$C28*Y16</f>
        <v/>
      </c>
      <c r="Z28">
        <f>$C28*Z16</f>
        <v/>
      </c>
      <c r="AA28">
        <f>$C28*AA16</f>
        <v/>
      </c>
      <c r="AB28">
        <f>$C28*AB16</f>
        <v/>
      </c>
      <c r="AC28">
        <f>$C28*AC16</f>
        <v/>
      </c>
    </row>
    <row r="29" spans="1:29">
      <c r="A29" t="s">
        <v>1649</v>
      </c>
      <c r="B29" t="s">
        <v>1659</v>
      </c>
      <c r="C29">
        <f>AVERAGE('LCEF by Fuel Type'!$AD$4:$AD$9)</f>
        <v/>
      </c>
      <c r="E29">
        <f>$C29*E17</f>
        <v/>
      </c>
      <c r="F29">
        <f>$C29*F17</f>
        <v/>
      </c>
      <c r="G29">
        <f>$C29*G17</f>
        <v/>
      </c>
      <c r="H29">
        <f>$C29*H17</f>
        <v/>
      </c>
      <c r="I29">
        <f>$C29*I17</f>
        <v/>
      </c>
      <c r="J29">
        <f>$C29*J17</f>
        <v/>
      </c>
      <c r="K29">
        <f>$C29*K17</f>
        <v/>
      </c>
      <c r="L29">
        <f>$C29*L17</f>
        <v/>
      </c>
      <c r="M29">
        <f>$C29*M17</f>
        <v/>
      </c>
      <c r="N29">
        <f>$C29*N17</f>
        <v/>
      </c>
      <c r="O29">
        <f>$C29*O17</f>
        <v/>
      </c>
      <c r="P29">
        <f>$C29*P17</f>
        <v/>
      </c>
      <c r="Q29">
        <f>$C29*Q17</f>
        <v/>
      </c>
      <c r="R29">
        <f>$C29*R17</f>
        <v/>
      </c>
      <c r="S29">
        <f>$C29*S17</f>
        <v/>
      </c>
      <c r="T29">
        <f>$C29*T17</f>
        <v/>
      </c>
      <c r="U29">
        <f>$C29*U17</f>
        <v/>
      </c>
      <c r="V29">
        <f>$C29*V17</f>
        <v/>
      </c>
      <c r="W29">
        <f>$C29*W17</f>
        <v/>
      </c>
      <c r="X29">
        <f>$C29*X17</f>
        <v/>
      </c>
      <c r="Y29">
        <f>$C29*Y17</f>
        <v/>
      </c>
      <c r="Z29">
        <f>$C29*Z17</f>
        <v/>
      </c>
      <c r="AA29">
        <f>$C29*AA17</f>
        <v/>
      </c>
      <c r="AB29">
        <f>$C29*AB17</f>
        <v/>
      </c>
      <c r="AC29">
        <f>$C29*AC17</f>
        <v/>
      </c>
    </row>
    <row r="30" spans="1:29">
      <c r="A30" t="s">
        <v>1650</v>
      </c>
      <c r="B30" t="s">
        <v>1659</v>
      </c>
      <c r="C30">
        <f>AVERAGE('LCEF by Fuel Type'!$AD$4:$AD$9)</f>
        <v/>
      </c>
      <c r="E30">
        <f>$C30*E18</f>
        <v/>
      </c>
      <c r="F30">
        <f>$C30*F18</f>
        <v/>
      </c>
      <c r="G30">
        <f>$C30*G18</f>
        <v/>
      </c>
      <c r="H30">
        <f>$C30*H18</f>
        <v/>
      </c>
      <c r="I30">
        <f>$C30*I18</f>
        <v/>
      </c>
      <c r="J30">
        <f>$C30*J18</f>
        <v/>
      </c>
      <c r="K30">
        <f>$C30*K18</f>
        <v/>
      </c>
      <c r="L30">
        <f>$C30*L18</f>
        <v/>
      </c>
      <c r="M30">
        <f>$C30*M18</f>
        <v/>
      </c>
      <c r="N30">
        <f>$C30*N18</f>
        <v/>
      </c>
      <c r="O30">
        <f>$C30*O18</f>
        <v/>
      </c>
      <c r="P30">
        <f>$C30*P18</f>
        <v/>
      </c>
      <c r="Q30">
        <f>$C30*Q18</f>
        <v/>
      </c>
      <c r="R30">
        <f>$C30*R18</f>
        <v/>
      </c>
      <c r="S30">
        <f>$C30*S18</f>
        <v/>
      </c>
      <c r="T30">
        <f>$C30*T18</f>
        <v/>
      </c>
      <c r="U30">
        <f>$C30*U18</f>
        <v/>
      </c>
      <c r="V30">
        <f>$C30*V18</f>
        <v/>
      </c>
      <c r="W30">
        <f>$C30*W18</f>
        <v/>
      </c>
      <c r="X30">
        <f>$C30*X18</f>
        <v/>
      </c>
      <c r="Y30">
        <f>$C30*Y18</f>
        <v/>
      </c>
      <c r="Z30">
        <f>$C30*Z18</f>
        <v/>
      </c>
      <c r="AA30">
        <f>$C30*AA18</f>
        <v/>
      </c>
      <c r="AB30">
        <f>$C30*AB18</f>
        <v/>
      </c>
      <c r="AC30">
        <f>$C30*AC18</f>
        <v/>
      </c>
    </row>
    <row r="32" spans="1:29">
      <c r="A32" t="s">
        <v>1654</v>
      </c>
      <c r="B32" t="s">
        <v>1653</v>
      </c>
      <c r="C32" t="n">
        <v>0.55</v>
      </c>
      <c r="E32">
        <f>(E28+E29)*$C$32</f>
        <v/>
      </c>
      <c r="F32">
        <f>(F28+F29)*$C$32</f>
        <v/>
      </c>
      <c r="G32">
        <f>(G28+G29)*$C$32</f>
        <v/>
      </c>
      <c r="H32">
        <f>(H28+H29)*$C$32</f>
        <v/>
      </c>
      <c r="I32">
        <f>(I28+I29)*$C$32</f>
        <v/>
      </c>
      <c r="J32">
        <f>(J28+J29)*$C$32</f>
        <v/>
      </c>
      <c r="K32">
        <f>(K28+K29)*$C$32</f>
        <v/>
      </c>
      <c r="L32">
        <f>(L28+L29)*$C$32</f>
        <v/>
      </c>
      <c r="M32">
        <f>(M28+M29)*$C$32</f>
        <v/>
      </c>
      <c r="N32">
        <f>(N28+N29)*$C$32</f>
        <v/>
      </c>
      <c r="O32">
        <f>(O28+O29)*$C$32</f>
        <v/>
      </c>
      <c r="P32">
        <f>(P28+P29)*$C$32</f>
        <v/>
      </c>
      <c r="Q32">
        <f>(Q28+Q29)*$C$32</f>
        <v/>
      </c>
      <c r="R32">
        <f>(R28+R29)*$C$32</f>
        <v/>
      </c>
      <c r="S32">
        <f>(S28+S29)*$C$32</f>
        <v/>
      </c>
      <c r="T32">
        <f>(T28+T29)*$C$32</f>
        <v/>
      </c>
      <c r="U32">
        <f>(U28+U29)*$C$32</f>
        <v/>
      </c>
      <c r="V32">
        <f>(V28+V29)*$C$32</f>
        <v/>
      </c>
      <c r="W32">
        <f>(W28+W29)*$C$32</f>
        <v/>
      </c>
      <c r="X32">
        <f>(X28+X29)*$C$32</f>
        <v/>
      </c>
      <c r="Y32">
        <f>(Y28+Y29)*$C$32</f>
        <v/>
      </c>
      <c r="Z32">
        <f>(Z28+Z29)*$C$32</f>
        <v/>
      </c>
      <c r="AA32">
        <f>(AA28+AA29)*$C$32</f>
        <v/>
      </c>
      <c r="AB32">
        <f>(AB28+AB29)*$C$32</f>
        <v/>
      </c>
      <c r="AC32">
        <f>(AC28+AC29)*$C$32</f>
        <v/>
      </c>
    </row>
    <row r="33" spans="1:29">
      <c r="A33" t="s">
        <v>1655</v>
      </c>
      <c r="B33" t="s">
        <v>1653</v>
      </c>
      <c r="C33" t="n">
        <v>0.45</v>
      </c>
      <c r="E33">
        <f>(E28+E29)*$C$33</f>
        <v/>
      </c>
      <c r="F33">
        <f>(F28+F29)*$C$33</f>
        <v/>
      </c>
      <c r="G33">
        <f>(G28+G29)*$C$33</f>
        <v/>
      </c>
      <c r="H33">
        <f>(H28+H29)*$C$33</f>
        <v/>
      </c>
      <c r="I33">
        <f>(I28+I29)*$C$33</f>
        <v/>
      </c>
      <c r="J33">
        <f>(J28+J29)*$C$33</f>
        <v/>
      </c>
      <c r="K33">
        <f>(K28+K29)*$C$33</f>
        <v/>
      </c>
      <c r="L33">
        <f>(L28+L29)*$C$33</f>
        <v/>
      </c>
      <c r="M33">
        <f>(M28+M29)*$C$33</f>
        <v/>
      </c>
      <c r="N33">
        <f>(N28+N29)*$C$33</f>
        <v/>
      </c>
      <c r="O33">
        <f>(O28+O29)*$C$33</f>
        <v/>
      </c>
      <c r="P33">
        <f>(P28+P29)*$C$33</f>
        <v/>
      </c>
      <c r="Q33">
        <f>(Q28+Q29)*$C$33</f>
        <v/>
      </c>
      <c r="R33">
        <f>(R28+R29)*$C$33</f>
        <v/>
      </c>
      <c r="S33">
        <f>(S28+S29)*$C$33</f>
        <v/>
      </c>
      <c r="T33">
        <f>(T28+T29)*$C$33</f>
        <v/>
      </c>
      <c r="U33">
        <f>(U28+U29)*$C$33</f>
        <v/>
      </c>
      <c r="V33">
        <f>(V28+V29)*$C$33</f>
        <v/>
      </c>
      <c r="W33">
        <f>(W28+W29)*$C$33</f>
        <v/>
      </c>
      <c r="X33">
        <f>(X28+X29)*$C$33</f>
        <v/>
      </c>
      <c r="Y33">
        <f>(Y28+Y29)*$C$33</f>
        <v/>
      </c>
      <c r="Z33">
        <f>(Z28+Z29)*$C$33</f>
        <v/>
      </c>
      <c r="AA33">
        <f>(AA28+AA29)*$C$33</f>
        <v/>
      </c>
      <c r="AB33">
        <f>(AB28+AB29)*$C$33</f>
        <v/>
      </c>
      <c r="AC33">
        <f>(AC28+AC29)*$C$33</f>
        <v/>
      </c>
    </row>
    <row r="34" spans="1:29">
      <c r="A34" t="s">
        <v>1660</v>
      </c>
      <c r="B34" t="s">
        <v>1659</v>
      </c>
      <c r="C34" t="s">
        <v>1661</v>
      </c>
      <c r="E34">
        <f>SUM(E28:E30)</f>
        <v/>
      </c>
      <c r="F34">
        <f>SUM(F28:F30)</f>
        <v/>
      </c>
      <c r="G34">
        <f>SUM(G28:G30)</f>
        <v/>
      </c>
      <c r="H34">
        <f>SUM(H28:H30)</f>
        <v/>
      </c>
      <c r="I34">
        <f>SUM(I28:I30)</f>
        <v/>
      </c>
      <c r="J34">
        <f>SUM(J28:J30)</f>
        <v/>
      </c>
      <c r="K34">
        <f>SUM(K28:K30)</f>
        <v/>
      </c>
      <c r="L34">
        <f>SUM(L28:L30)</f>
        <v/>
      </c>
      <c r="M34">
        <f>SUM(M28:M30)</f>
        <v/>
      </c>
      <c r="N34">
        <f>SUM(N28:N30)</f>
        <v/>
      </c>
      <c r="O34">
        <f>SUM(O28:O30)</f>
        <v/>
      </c>
      <c r="P34">
        <f>SUM(P28:P30)</f>
        <v/>
      </c>
      <c r="Q34">
        <f>SUM(Q28:Q30)</f>
        <v/>
      </c>
      <c r="R34">
        <f>SUM(R28:R30)</f>
        <v/>
      </c>
      <c r="S34">
        <f>SUM(S28:S30)</f>
        <v/>
      </c>
      <c r="T34">
        <f>SUM(T28:T30)</f>
        <v/>
      </c>
      <c r="U34">
        <f>SUM(U28:U30)</f>
        <v/>
      </c>
      <c r="V34">
        <f>SUM(V28:V30)</f>
        <v/>
      </c>
      <c r="W34">
        <f>SUM(W28:W30)</f>
        <v/>
      </c>
      <c r="X34">
        <f>SUM(X28:X30)</f>
        <v/>
      </c>
      <c r="Y34">
        <f>SUM(Y28:Y30)</f>
        <v/>
      </c>
      <c r="Z34">
        <f>SUM(Z28:Z30)</f>
        <v/>
      </c>
      <c r="AA34">
        <f>SUM(AA28:AA30)</f>
        <v/>
      </c>
      <c r="AB34">
        <f>SUM(AB28:AB30)</f>
        <v/>
      </c>
      <c r="AC34">
        <f>SUM(AC28:AC30)</f>
        <v/>
      </c>
    </row>
    <row r="35" spans="1:29">
      <c r="A35" t="s">
        <v>1662</v>
      </c>
      <c r="E35">
        <f>IF(E34=0,0,E34/E22/1000)</f>
        <v/>
      </c>
      <c r="F35">
        <f>IF(F34=0,0,F34/F22/1000)</f>
        <v/>
      </c>
      <c r="G35">
        <f>IF(G34=0,0,G34/G22/1000)</f>
        <v/>
      </c>
      <c r="H35">
        <f>IF(H34=0,0,H34/H22/1000)</f>
        <v/>
      </c>
      <c r="I35">
        <f>IF(I34=0,0,I34/I22/1000)</f>
        <v/>
      </c>
      <c r="J35">
        <f>IF(J34=0,0,J34/J22/1000)</f>
        <v/>
      </c>
      <c r="K35">
        <f>IF(K34=0,0,K34/K22/1000)</f>
        <v/>
      </c>
      <c r="L35">
        <f>IF(L34=0,0,L34/L22/1000)</f>
        <v/>
      </c>
      <c r="M35">
        <f>IF(M34=0,0,M34/M22/1000)</f>
        <v/>
      </c>
      <c r="N35">
        <f>IF(N34=0,0,N34/N22/1000)</f>
        <v/>
      </c>
      <c r="O35">
        <f>IF(O34=0,0,O34/O22/1000)</f>
        <v/>
      </c>
      <c r="P35">
        <f>IF(P34=0,0,P34/P22/1000)</f>
        <v/>
      </c>
      <c r="Q35">
        <f>IF(Q34=0,0,Q34/Q22/1000)</f>
        <v/>
      </c>
      <c r="R35">
        <f>IF(R34=0,0,R34/R22/1000)</f>
        <v/>
      </c>
      <c r="S35">
        <f>IF(S34=0,0,S34/S22/1000)</f>
        <v/>
      </c>
      <c r="T35">
        <f>IF(T34=0,0,T34/T22/1000)</f>
        <v/>
      </c>
      <c r="U35">
        <f>IF(U34=0,0,U34/U22/1000)</f>
        <v/>
      </c>
      <c r="V35">
        <f>IF(V34=0,0,V34/V22/1000)</f>
        <v/>
      </c>
      <c r="W35">
        <f>IF(W34=0,0,W34/W22/1000)</f>
        <v/>
      </c>
      <c r="X35">
        <f>IF(X34=0,0,X34/X22/1000)</f>
        <v/>
      </c>
      <c r="Y35">
        <f>IF(Y34=0,0,Y34/Y22/1000)</f>
        <v/>
      </c>
      <c r="Z35">
        <f>IF(Z34=0,0,Z34/Z22/1000)</f>
        <v/>
      </c>
      <c r="AA35">
        <f>IF(AA34=0,0,AA34/AA22/1000)</f>
        <v/>
      </c>
      <c r="AB35">
        <f>IF(AB34=0,0,AB34/AB22/1000)</f>
        <v/>
      </c>
      <c r="AC35">
        <f>IF(AC34=0,0,AC34/AC22/1000)</f>
        <v/>
      </c>
    </row>
    <row r="36" spans="1:29">
      <c r="A36" t="s">
        <v>1663</v>
      </c>
      <c r="E36">
        <f>'Carbon Coefficients'!D28</f>
        <v/>
      </c>
      <c r="F36">
        <f>'Carbon Coefficients'!E28</f>
        <v/>
      </c>
      <c r="G36">
        <f>'Carbon Coefficients'!F28</f>
        <v/>
      </c>
      <c r="H36">
        <f>'Carbon Coefficients'!G28</f>
        <v/>
      </c>
      <c r="I36">
        <f>'Carbon Coefficients'!H28</f>
        <v/>
      </c>
      <c r="J36">
        <f>'Carbon Coefficients'!I28</f>
        <v/>
      </c>
      <c r="K36">
        <f>'Carbon Coefficients'!J28</f>
        <v/>
      </c>
      <c r="L36">
        <f>'Carbon Coefficients'!K28</f>
        <v/>
      </c>
      <c r="M36">
        <f>'Carbon Coefficients'!L28</f>
        <v/>
      </c>
      <c r="N36">
        <f>'Carbon Coefficients'!M28</f>
        <v/>
      </c>
      <c r="O36">
        <f>'Carbon Coefficients'!N28</f>
        <v/>
      </c>
      <c r="P36">
        <f>'Carbon Coefficients'!O28</f>
        <v/>
      </c>
      <c r="Q36">
        <f>'Carbon Coefficients'!P28</f>
        <v/>
      </c>
      <c r="R36">
        <f>'Carbon Coefficients'!Q28</f>
        <v/>
      </c>
      <c r="S36">
        <f>'Carbon Coefficients'!R28</f>
        <v/>
      </c>
      <c r="T36">
        <f>'Carbon Coefficients'!S28</f>
        <v/>
      </c>
      <c r="U36">
        <f>'Carbon Coefficients'!T28</f>
        <v/>
      </c>
      <c r="V36">
        <f>'Carbon Coefficients'!U28</f>
        <v/>
      </c>
      <c r="W36">
        <f>'Carbon Coefficients'!V28</f>
        <v/>
      </c>
      <c r="X36">
        <f>'Carbon Coefficients'!W28</f>
        <v/>
      </c>
      <c r="Y36">
        <f>'Carbon Coefficients'!X28</f>
        <v/>
      </c>
      <c r="Z36">
        <f>'Carbon Coefficients'!Y28</f>
        <v/>
      </c>
      <c r="AA36">
        <f>'Carbon Coefficients'!Z28</f>
        <v/>
      </c>
      <c r="AB36">
        <f>'Carbon Coefficients'!AA28</f>
        <v/>
      </c>
      <c r="AC36">
        <f>'Carbon Coefficients'!AB28</f>
        <v/>
      </c>
    </row>
    <row r="37" spans="1:29">
      <c r="A37" t="s">
        <v>1664</v>
      </c>
      <c r="E37">
        <f>E36+E35</f>
        <v/>
      </c>
      <c r="F37">
        <f>F36+F35</f>
        <v/>
      </c>
      <c r="G37">
        <f>G36+G35</f>
        <v/>
      </c>
      <c r="H37">
        <f>H36+H35</f>
        <v/>
      </c>
      <c r="I37">
        <f>I36+I35</f>
        <v/>
      </c>
      <c r="J37">
        <f>J36+J35</f>
        <v/>
      </c>
      <c r="K37">
        <f>K36+K35</f>
        <v/>
      </c>
      <c r="L37">
        <f>L36+L35</f>
        <v/>
      </c>
      <c r="M37">
        <f>M36+M35</f>
        <v/>
      </c>
      <c r="N37">
        <f>N36+N35</f>
        <v/>
      </c>
      <c r="O37">
        <f>O36+O35</f>
        <v/>
      </c>
      <c r="P37">
        <f>P36+P35</f>
        <v/>
      </c>
      <c r="Q37">
        <f>Q36+Q35</f>
        <v/>
      </c>
      <c r="R37">
        <f>R36+R35</f>
        <v/>
      </c>
      <c r="S37">
        <f>S36+S35</f>
        <v/>
      </c>
      <c r="T37">
        <f>T36+T35</f>
        <v/>
      </c>
      <c r="U37">
        <f>U36+U35</f>
        <v/>
      </c>
      <c r="V37">
        <f>V36+V35</f>
        <v/>
      </c>
      <c r="W37">
        <f>W36+W35</f>
        <v/>
      </c>
      <c r="X37">
        <f>X36+X35</f>
        <v/>
      </c>
      <c r="Y37">
        <f>Y36+Y35</f>
        <v/>
      </c>
      <c r="Z37">
        <f>Z36+Z35</f>
        <v/>
      </c>
      <c r="AA37">
        <f>AA36+AA35</f>
        <v/>
      </c>
      <c r="AB37">
        <f>AB36+AB35</f>
        <v/>
      </c>
      <c r="AC37">
        <f>AC36+AC35</f>
        <v/>
      </c>
    </row>
    <row r="39" spans="1:29">
      <c r="A39" t="s">
        <v>1665</v>
      </c>
      <c r="C39" t="s">
        <v>1666</v>
      </c>
    </row>
    <row r="42" spans="1:29">
      <c r="A42" t="s">
        <v>1645</v>
      </c>
      <c r="B42" t="s">
        <v>1667</v>
      </c>
      <c r="E42">
        <f>E27/'Carbon Coefficients'!$D$27</f>
        <v/>
      </c>
      <c r="F42">
        <f>F27/'Carbon Coefficients'!$D$27</f>
        <v/>
      </c>
      <c r="G42">
        <f>G27/'Carbon Coefficients'!$D$27</f>
        <v/>
      </c>
      <c r="H42">
        <f>H27/'Carbon Coefficients'!$D$27</f>
        <v/>
      </c>
      <c r="I42">
        <f>I27/'Carbon Coefficients'!$D$27</f>
        <v/>
      </c>
      <c r="J42">
        <f>J27/'Carbon Coefficients'!$D$27</f>
        <v/>
      </c>
      <c r="K42">
        <f>K27/'Carbon Coefficients'!$D$27</f>
        <v/>
      </c>
      <c r="L42">
        <f>L27/'Carbon Coefficients'!$D$27</f>
        <v/>
      </c>
      <c r="M42">
        <f>M27/'Carbon Coefficients'!$D$27</f>
        <v/>
      </c>
      <c r="N42">
        <f>N27/'Carbon Coefficients'!$D$27</f>
        <v/>
      </c>
      <c r="O42">
        <f>O27/'Carbon Coefficients'!$D$27</f>
        <v/>
      </c>
      <c r="P42">
        <f>P27/'Carbon Coefficients'!$D$27</f>
        <v/>
      </c>
      <c r="Q42">
        <f>Q27/'Carbon Coefficients'!$D$27</f>
        <v/>
      </c>
      <c r="R42">
        <f>R27/'Carbon Coefficients'!$D$27</f>
        <v/>
      </c>
      <c r="S42">
        <f>S27/'Carbon Coefficients'!$D$27</f>
        <v/>
      </c>
      <c r="T42">
        <f>T27/'Carbon Coefficients'!$D$27</f>
        <v/>
      </c>
      <c r="U42">
        <f>U27/'Carbon Coefficients'!$D$27</f>
        <v/>
      </c>
      <c r="V42">
        <f>V27/'Carbon Coefficients'!$D$27</f>
        <v/>
      </c>
      <c r="W42">
        <f>W27/'Carbon Coefficients'!$D$27</f>
        <v/>
      </c>
      <c r="X42">
        <f>X27/'Carbon Coefficients'!$D$27</f>
        <v/>
      </c>
      <c r="Y42">
        <f>Y27/'Carbon Coefficients'!$D$27</f>
        <v/>
      </c>
      <c r="Z42">
        <f>Z27/'Carbon Coefficients'!$D$27</f>
        <v/>
      </c>
      <c r="AA42">
        <f>AA27/'Carbon Coefficients'!$D$27</f>
        <v/>
      </c>
      <c r="AB42">
        <f>AB27/'Carbon Coefficients'!$D$27</f>
        <v/>
      </c>
      <c r="AC42">
        <f>AC27/'Carbon Coefficients'!$D$27</f>
        <v/>
      </c>
    </row>
    <row r="43" spans="1:29">
      <c r="A43" t="s">
        <v>1647</v>
      </c>
      <c r="B43" t="s">
        <v>1667</v>
      </c>
      <c r="E43">
        <f>E28/'Carbon Coefficients'!$D$27</f>
        <v/>
      </c>
      <c r="F43">
        <f>F28/'Carbon Coefficients'!$D$27</f>
        <v/>
      </c>
      <c r="G43">
        <f>G28/'Carbon Coefficients'!$D$27</f>
        <v/>
      </c>
      <c r="H43">
        <f>H28/'Carbon Coefficients'!$D$27</f>
        <v/>
      </c>
      <c r="I43">
        <f>I28/'Carbon Coefficients'!$D$27</f>
        <v/>
      </c>
      <c r="J43">
        <f>J28/'Carbon Coefficients'!$D$27</f>
        <v/>
      </c>
      <c r="K43">
        <f>K28/'Carbon Coefficients'!$D$27</f>
        <v/>
      </c>
      <c r="L43">
        <f>L28/'Carbon Coefficients'!$D$27</f>
        <v/>
      </c>
      <c r="M43">
        <f>M28/'Carbon Coefficients'!$D$27</f>
        <v/>
      </c>
      <c r="N43">
        <f>N28/'Carbon Coefficients'!$D$27</f>
        <v/>
      </c>
      <c r="O43">
        <f>O28/'Carbon Coefficients'!$D$27</f>
        <v/>
      </c>
      <c r="P43">
        <f>P28/'Carbon Coefficients'!$D$27</f>
        <v/>
      </c>
      <c r="Q43">
        <f>Q28/'Carbon Coefficients'!$D$27</f>
        <v/>
      </c>
      <c r="R43">
        <f>R28/'Carbon Coefficients'!$D$27</f>
        <v/>
      </c>
      <c r="S43">
        <f>S28/'Carbon Coefficients'!$D$27</f>
        <v/>
      </c>
      <c r="T43">
        <f>T28/'Carbon Coefficients'!$D$27</f>
        <v/>
      </c>
      <c r="U43">
        <f>U28/'Carbon Coefficients'!$D$27</f>
        <v/>
      </c>
      <c r="V43">
        <f>V28/'Carbon Coefficients'!$D$27</f>
        <v/>
      </c>
      <c r="W43">
        <f>W28/'Carbon Coefficients'!$D$27</f>
        <v/>
      </c>
      <c r="X43">
        <f>X28/'Carbon Coefficients'!$D$27</f>
        <v/>
      </c>
      <c r="Y43">
        <f>Y28/'Carbon Coefficients'!$D$27</f>
        <v/>
      </c>
      <c r="Z43">
        <f>Z28/'Carbon Coefficients'!$D$27</f>
        <v/>
      </c>
      <c r="AA43">
        <f>AA28/'Carbon Coefficients'!$D$27</f>
        <v/>
      </c>
      <c r="AB43">
        <f>AB28/'Carbon Coefficients'!$D$27</f>
        <v/>
      </c>
      <c r="AC43">
        <f>AC28/'Carbon Coefficients'!$D$27</f>
        <v/>
      </c>
    </row>
    <row r="44" spans="1:29">
      <c r="A44" t="s">
        <v>1649</v>
      </c>
      <c r="B44" t="s">
        <v>1667</v>
      </c>
      <c r="E44">
        <f>E29/'Carbon Coefficients'!$D$27</f>
        <v/>
      </c>
      <c r="F44">
        <f>F29/'Carbon Coefficients'!$D$27</f>
        <v/>
      </c>
      <c r="G44">
        <f>G29/'Carbon Coefficients'!$D$27</f>
        <v/>
      </c>
      <c r="H44">
        <f>H29/'Carbon Coefficients'!$D$27</f>
        <v/>
      </c>
      <c r="I44">
        <f>I29/'Carbon Coefficients'!$D$27</f>
        <v/>
      </c>
      <c r="J44">
        <f>J29/'Carbon Coefficients'!$D$27</f>
        <v/>
      </c>
      <c r="K44">
        <f>K29/'Carbon Coefficients'!$D$27</f>
        <v/>
      </c>
      <c r="L44">
        <f>L29/'Carbon Coefficients'!$D$27</f>
        <v/>
      </c>
      <c r="M44">
        <f>M29/'Carbon Coefficients'!$D$27</f>
        <v/>
      </c>
      <c r="N44">
        <f>N29/'Carbon Coefficients'!$D$27</f>
        <v/>
      </c>
      <c r="O44">
        <f>O29/'Carbon Coefficients'!$D$27</f>
        <v/>
      </c>
      <c r="P44">
        <f>P29/'Carbon Coefficients'!$D$27</f>
        <v/>
      </c>
      <c r="Q44">
        <f>Q29/'Carbon Coefficients'!$D$27</f>
        <v/>
      </c>
      <c r="R44">
        <f>R29/'Carbon Coefficients'!$D$27</f>
        <v/>
      </c>
      <c r="S44">
        <f>S29/'Carbon Coefficients'!$D$27</f>
        <v/>
      </c>
      <c r="T44">
        <f>T29/'Carbon Coefficients'!$D$27</f>
        <v/>
      </c>
      <c r="U44">
        <f>U29/'Carbon Coefficients'!$D$27</f>
        <v/>
      </c>
      <c r="V44">
        <f>V29/'Carbon Coefficients'!$D$27</f>
        <v/>
      </c>
      <c r="W44">
        <f>W29/'Carbon Coefficients'!$D$27</f>
        <v/>
      </c>
      <c r="X44">
        <f>X29/'Carbon Coefficients'!$D$27</f>
        <v/>
      </c>
      <c r="Y44">
        <f>Y29/'Carbon Coefficients'!$D$27</f>
        <v/>
      </c>
      <c r="Z44">
        <f>Z29/'Carbon Coefficients'!$D$27</f>
        <v/>
      </c>
      <c r="AA44">
        <f>AA29/'Carbon Coefficients'!$D$27</f>
        <v/>
      </c>
      <c r="AB44">
        <f>AB29/'Carbon Coefficients'!$D$27</f>
        <v/>
      </c>
      <c r="AC44">
        <f>AC29/'Carbon Coefficients'!$D$27</f>
        <v/>
      </c>
    </row>
    <row r="45" spans="1:29">
      <c r="A45" t="s">
        <v>1650</v>
      </c>
      <c r="B45" t="s">
        <v>1667</v>
      </c>
      <c r="E45">
        <f>E30/'Carbon Coefficients'!$D$27</f>
        <v/>
      </c>
      <c r="F45">
        <f>F30/'Carbon Coefficients'!$D$27</f>
        <v/>
      </c>
      <c r="G45">
        <f>G30/'Carbon Coefficients'!$D$27</f>
        <v/>
      </c>
      <c r="H45">
        <f>H30/'Carbon Coefficients'!$D$27</f>
        <v/>
      </c>
      <c r="I45">
        <f>I30/'Carbon Coefficients'!$D$27</f>
        <v/>
      </c>
      <c r="J45">
        <f>J30/'Carbon Coefficients'!$D$27</f>
        <v/>
      </c>
      <c r="K45">
        <f>K30/'Carbon Coefficients'!$D$27</f>
        <v/>
      </c>
      <c r="L45">
        <f>L30/'Carbon Coefficients'!$D$27</f>
        <v/>
      </c>
      <c r="M45">
        <f>M30/'Carbon Coefficients'!$D$27</f>
        <v/>
      </c>
      <c r="N45">
        <f>N30/'Carbon Coefficients'!$D$27</f>
        <v/>
      </c>
      <c r="O45">
        <f>O30/'Carbon Coefficients'!$D$27</f>
        <v/>
      </c>
      <c r="P45">
        <f>P30/'Carbon Coefficients'!$D$27</f>
        <v/>
      </c>
      <c r="Q45">
        <f>Q30/'Carbon Coefficients'!$D$27</f>
        <v/>
      </c>
      <c r="R45">
        <f>R30/'Carbon Coefficients'!$D$27</f>
        <v/>
      </c>
      <c r="S45">
        <f>S30/'Carbon Coefficients'!$D$27</f>
        <v/>
      </c>
      <c r="T45">
        <f>T30/'Carbon Coefficients'!$D$27</f>
        <v/>
      </c>
      <c r="U45">
        <f>U30/'Carbon Coefficients'!$D$27</f>
        <v/>
      </c>
      <c r="V45">
        <f>V30/'Carbon Coefficients'!$D$27</f>
        <v/>
      </c>
      <c r="W45">
        <f>W30/'Carbon Coefficients'!$D$27</f>
        <v/>
      </c>
      <c r="X45">
        <f>X30/'Carbon Coefficients'!$D$27</f>
        <v/>
      </c>
      <c r="Y45">
        <f>Y30/'Carbon Coefficients'!$D$27</f>
        <v/>
      </c>
      <c r="Z45">
        <f>Z30/'Carbon Coefficients'!$D$27</f>
        <v/>
      </c>
      <c r="AA45">
        <f>AA30/'Carbon Coefficients'!$D$27</f>
        <v/>
      </c>
      <c r="AB45">
        <f>AB30/'Carbon Coefficients'!$D$27</f>
        <v/>
      </c>
      <c r="AC45">
        <f>AC30/'Carbon Coefficients'!$D$27</f>
        <v/>
      </c>
    </row>
    <row r="46" spans="1:29">
      <c r="A46" t="s">
        <v>1660</v>
      </c>
      <c r="B46" t="s">
        <v>1656</v>
      </c>
      <c r="E46">
        <f>E42/1000</f>
        <v/>
      </c>
      <c r="F46">
        <f>F42/1000</f>
        <v/>
      </c>
      <c r="G46">
        <f>G42/1000</f>
        <v/>
      </c>
      <c r="H46">
        <f>H42/1000</f>
        <v/>
      </c>
      <c r="I46">
        <f>I42/1000</f>
        <v/>
      </c>
      <c r="J46">
        <f>J42/1000</f>
        <v/>
      </c>
      <c r="K46">
        <f>K42/1000</f>
        <v/>
      </c>
      <c r="L46">
        <f>L42/1000</f>
        <v/>
      </c>
      <c r="M46">
        <f>M42/1000</f>
        <v/>
      </c>
      <c r="N46">
        <f>N42/1000</f>
        <v/>
      </c>
      <c r="O46">
        <f>O42/1000</f>
        <v/>
      </c>
      <c r="P46">
        <f>P42/1000</f>
        <v/>
      </c>
      <c r="Q46">
        <f>Q42/1000</f>
        <v/>
      </c>
      <c r="R46">
        <f>R42/1000</f>
        <v/>
      </c>
      <c r="S46">
        <f>S42/1000</f>
        <v/>
      </c>
      <c r="T46">
        <f>T42/1000</f>
        <v/>
      </c>
      <c r="U46">
        <f>U42/1000</f>
        <v/>
      </c>
      <c r="V46">
        <f>V42/1000</f>
        <v/>
      </c>
      <c r="W46">
        <f>W42/1000</f>
        <v/>
      </c>
      <c r="X46">
        <f>X42/1000</f>
        <v/>
      </c>
      <c r="Y46">
        <f>Y42/1000</f>
        <v/>
      </c>
      <c r="Z46">
        <f>Z42/1000</f>
        <v/>
      </c>
      <c r="AA46">
        <f>AA42/1000</f>
        <v/>
      </c>
      <c r="AB46">
        <f>AB42/1000</f>
        <v/>
      </c>
      <c r="AC46">
        <f>AC42/1000</f>
        <v/>
      </c>
    </row>
    <row r="47" spans="1:29">
      <c r="A47" t="s">
        <v>1668</v>
      </c>
    </row>
    <row r="49" spans="1:29">
      <c r="A49" t="s">
        <v>1669</v>
      </c>
      <c r="B49" t="s">
        <v>1670</v>
      </c>
      <c r="E49">
        <f>IF(E22=0,0,E46/E22)</f>
        <v/>
      </c>
      <c r="F49">
        <f>IF(F22=0,0,F46/F22)</f>
        <v/>
      </c>
      <c r="G49">
        <f>IF(G22=0,0,G46/G22)</f>
        <v/>
      </c>
      <c r="H49">
        <f>IF(H22=0,0,H46/H22)</f>
        <v/>
      </c>
      <c r="I49">
        <f>IF(I22=0,0,I46/I22)</f>
        <v/>
      </c>
      <c r="J49">
        <f>IF(J22=0,0,J46/J22)</f>
        <v/>
      </c>
      <c r="K49">
        <f>IF(K22=0,0,K46/K22)</f>
        <v/>
      </c>
      <c r="L49">
        <f>IF(L22=0,0,L46/L22)</f>
        <v/>
      </c>
      <c r="M49">
        <f>IF(M22=0,0,M46/M22)</f>
        <v/>
      </c>
      <c r="N49">
        <f>IF(N22=0,0,N46/N22)</f>
        <v/>
      </c>
      <c r="O49">
        <f>IF(O22=0,0,O46/O22)</f>
        <v/>
      </c>
      <c r="P49">
        <f>IF(P22=0,0,P46/P22)</f>
        <v/>
      </c>
      <c r="Q49">
        <f>IF(Q22=0,0,Q46/Q22)</f>
        <v/>
      </c>
      <c r="R49">
        <f>IF(R22=0,0,R46/R22)</f>
        <v/>
      </c>
      <c r="S49">
        <f>IF(S22=0,0,S46/S22)</f>
        <v/>
      </c>
      <c r="T49">
        <f>IF(T22=0,0,T46/T22)</f>
        <v/>
      </c>
      <c r="U49">
        <f>IF(U22=0,0,U46/U22)</f>
        <v/>
      </c>
      <c r="V49">
        <f>IF(V22=0,0,V46/V22)</f>
        <v/>
      </c>
      <c r="W49">
        <f>IF(W22=0,0,W46/W22)</f>
        <v/>
      </c>
      <c r="X49">
        <f>IF(X22=0,0,X46/X22)</f>
        <v/>
      </c>
      <c r="Y49">
        <f>IF(Y22=0,0,Y46/Y22)</f>
        <v/>
      </c>
      <c r="Z49">
        <f>IF(Z22=0,0,Z46/Z22)</f>
        <v/>
      </c>
      <c r="AA49">
        <f>IF(AA22=0,0,AA46/AA22)</f>
        <v/>
      </c>
      <c r="AB49">
        <f>IF(AB22=0,0,AB46/AB22)</f>
        <v/>
      </c>
      <c r="AC49">
        <f>IF(AC22=0,0,AC46/AC22)</f>
        <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1671</v>
      </c>
    </row>
    <row r="3" spans="1:48">
      <c r="A3" t="s">
        <v>1672</v>
      </c>
    </row>
    <row r="4" spans="1:48">
      <c r="A4" t="s">
        <v>1673</v>
      </c>
    </row>
    <row r="5" spans="1:48">
      <c r="A5" t="s">
        <v>1674</v>
      </c>
      <c r="B5" t="s">
        <v>1675</v>
      </c>
      <c r="C5" t="s">
        <v>1671</v>
      </c>
      <c r="D5" t="n">
        <v>14.45</v>
      </c>
      <c r="E5">
        <f>D5*(44/12)</f>
        <v/>
      </c>
    </row>
    <row r="6" spans="1:48">
      <c r="A6" t="s">
        <v>1676</v>
      </c>
      <c r="B6" t="s">
        <v>1675</v>
      </c>
      <c r="C6" t="s">
        <v>1671</v>
      </c>
      <c r="D6" t="n">
        <v>15.31</v>
      </c>
    </row>
    <row r="7" spans="1:48">
      <c r="A7" t="s">
        <v>1677</v>
      </c>
      <c r="B7" t="s">
        <v>1678</v>
      </c>
      <c r="C7" t="s">
        <v>1679</v>
      </c>
      <c r="D7" t="n">
        <v>53.06</v>
      </c>
    </row>
    <row r="8" spans="1:48">
      <c r="A8" t="s">
        <v>1680</v>
      </c>
      <c r="B8" t="s">
        <v>1678</v>
      </c>
      <c r="C8" t="s">
        <v>1681</v>
      </c>
      <c r="D8" t="n">
        <v>39.9</v>
      </c>
    </row>
    <row r="9" spans="1:48">
      <c r="A9" t="s">
        <v>1682</v>
      </c>
      <c r="B9" t="s">
        <v>1678</v>
      </c>
      <c r="C9" t="s">
        <v>1683</v>
      </c>
      <c r="D9">
        <f>D8+D7</f>
        <v/>
      </c>
    </row>
    <row r="10" spans="1:48">
      <c r="A10" t="s">
        <v>1684</v>
      </c>
      <c r="B10" t="s">
        <v>141</v>
      </c>
      <c r="D10">
        <f>D8/D7</f>
        <v/>
      </c>
    </row>
    <row r="12" spans="1:48">
      <c r="A12" t="s">
        <v>42</v>
      </c>
    </row>
    <row r="13" spans="1:48">
      <c r="A13" t="s">
        <v>1673</v>
      </c>
    </row>
    <row r="14" spans="1:48">
      <c r="A14" t="s">
        <v>1685</v>
      </c>
      <c r="B14" t="s">
        <v>1675</v>
      </c>
      <c r="C14" t="s">
        <v>1671</v>
      </c>
      <c r="D14" t="n">
        <v>25.71</v>
      </c>
    </row>
    <row r="15" spans="1:48">
      <c r="A15" t="s">
        <v>8</v>
      </c>
      <c r="B15" t="s">
        <v>1675</v>
      </c>
      <c r="C15" t="s">
        <v>1671</v>
      </c>
      <c r="D15" t="n">
        <v>25.71</v>
      </c>
    </row>
    <row r="16" spans="1:48">
      <c r="A16" t="s">
        <v>1686</v>
      </c>
      <c r="B16" t="s">
        <v>1675</v>
      </c>
      <c r="C16" t="s">
        <v>1671</v>
      </c>
      <c r="D16" t="n">
        <v>25.61</v>
      </c>
    </row>
    <row r="17" spans="1:48">
      <c r="A17" t="s">
        <v>1687</v>
      </c>
      <c r="B17" t="s">
        <v>1675</v>
      </c>
      <c r="C17" t="s">
        <v>1671</v>
      </c>
      <c r="D17" t="n">
        <v>25.82</v>
      </c>
    </row>
    <row r="18" spans="1:48">
      <c r="A18" t="s">
        <v>1688</v>
      </c>
      <c r="B18" t="s">
        <v>1675</v>
      </c>
      <c r="C18" t="s">
        <v>1671</v>
      </c>
      <c r="D18" t="n">
        <v>26.05</v>
      </c>
    </row>
    <row r="19" spans="1:48">
      <c r="A19" t="s">
        <v>1689</v>
      </c>
      <c r="B19" t="s">
        <v>1675</v>
      </c>
      <c r="C19" t="s">
        <v>1671</v>
      </c>
      <c r="D19">
        <f>SUM(D14:D18)/COUNT(D14:D18)</f>
        <v/>
      </c>
    </row>
    <row r="20" spans="1:48">
      <c r="A20" t="s">
        <v>1689</v>
      </c>
      <c r="B20" t="s">
        <v>1678</v>
      </c>
      <c r="C20" t="s">
        <v>1671</v>
      </c>
      <c r="D20">
        <f>D19*(44/12)</f>
        <v/>
      </c>
    </row>
    <row r="21" spans="1:48">
      <c r="A21" t="s">
        <v>1690</v>
      </c>
      <c r="B21" t="s">
        <v>1691</v>
      </c>
      <c r="C21" t="s">
        <v>1692</v>
      </c>
      <c r="D21" t="n">
        <v>9.199999999999999</v>
      </c>
    </row>
    <row r="22" spans="1:48">
      <c r="A22" t="s">
        <v>1693</v>
      </c>
      <c r="B22" t="s">
        <v>1678</v>
      </c>
      <c r="C22" t="s">
        <v>1683</v>
      </c>
      <c r="D22">
        <f>D21+D20</f>
        <v/>
      </c>
    </row>
    <row r="23" spans="1:48">
      <c r="A23" t="s">
        <v>1684</v>
      </c>
      <c r="B23" t="s">
        <v>141</v>
      </c>
      <c r="D23">
        <f>D21/D20</f>
        <v/>
      </c>
    </row>
    <row r="25" spans="1:48">
      <c r="A25" t="s">
        <v>58</v>
      </c>
    </row>
    <row r="26" spans="1:48">
      <c r="A26" t="s">
        <v>1673</v>
      </c>
    </row>
    <row r="27" spans="1:48">
      <c r="A27" t="s">
        <v>58</v>
      </c>
      <c r="B27" t="s">
        <v>1694</v>
      </c>
      <c r="D27">
        <f>'LCEF by Fuel Type'!AC24</f>
        <v/>
      </c>
    </row>
    <row r="29" spans="1:48">
      <c r="A29" t="s">
        <v>33</v>
      </c>
    </row>
    <row r="30" spans="1:48">
      <c r="A30" t="s">
        <v>1673</v>
      </c>
    </row>
    <row r="31" spans="1:48">
      <c r="A31" t="s">
        <v>1695</v>
      </c>
      <c r="B31" t="s">
        <v>1675</v>
      </c>
      <c r="C31" t="s">
        <v>1671</v>
      </c>
      <c r="D31" t="n">
        <v>20.55</v>
      </c>
    </row>
    <row r="32" spans="1:48">
      <c r="A32" t="s">
        <v>1696</v>
      </c>
      <c r="B32" t="s">
        <v>1675</v>
      </c>
      <c r="C32" t="s">
        <v>1671</v>
      </c>
      <c r="D32" t="n">
        <v>18.86</v>
      </c>
    </row>
    <row r="33" spans="1:48">
      <c r="A33" t="s">
        <v>1697</v>
      </c>
      <c r="B33" t="s">
        <v>1675</v>
      </c>
      <c r="C33" t="s">
        <v>1671</v>
      </c>
      <c r="D33" t="n">
        <v>19.98</v>
      </c>
    </row>
    <row r="34" spans="1:48">
      <c r="A34" t="s">
        <v>1698</v>
      </c>
      <c r="B34" t="s">
        <v>1675</v>
      </c>
      <c r="C34" t="s">
        <v>1671</v>
      </c>
      <c r="D34" t="n">
        <v>20.17</v>
      </c>
    </row>
    <row r="35" spans="1:48">
      <c r="A35" t="s">
        <v>1699</v>
      </c>
      <c r="B35" t="s">
        <v>1675</v>
      </c>
      <c r="C35" t="s">
        <v>1671</v>
      </c>
      <c r="D35" t="n">
        <v>20.47</v>
      </c>
    </row>
    <row r="36" spans="1:48">
      <c r="A36" t="s">
        <v>1700</v>
      </c>
      <c r="B36" t="s">
        <v>1675</v>
      </c>
      <c r="C36" t="s">
        <v>1671</v>
      </c>
      <c r="D36" t="n">
        <v>19.7</v>
      </c>
    </row>
    <row r="37" spans="1:48">
      <c r="A37" t="s">
        <v>1701</v>
      </c>
      <c r="B37" t="s">
        <v>1675</v>
      </c>
      <c r="C37" t="s">
        <v>1671</v>
      </c>
      <c r="D37" t="n">
        <v>19.96</v>
      </c>
    </row>
    <row r="38" spans="1:48">
      <c r="A38" t="s">
        <v>1702</v>
      </c>
      <c r="B38" t="s">
        <v>1675</v>
      </c>
      <c r="C38" t="s">
        <v>1671</v>
      </c>
      <c r="D38" t="n">
        <v>16.83</v>
      </c>
    </row>
    <row r="39" spans="1:48">
      <c r="A39" t="s">
        <v>1702</v>
      </c>
      <c r="B39" t="s">
        <v>1675</v>
      </c>
      <c r="C39" t="s">
        <v>1671</v>
      </c>
      <c r="D39" t="n">
        <v>17.06</v>
      </c>
    </row>
    <row r="40" spans="1:48">
      <c r="A40" t="s">
        <v>1703</v>
      </c>
      <c r="B40" t="s">
        <v>1675</v>
      </c>
      <c r="C40" t="s">
        <v>1671</v>
      </c>
      <c r="D40" t="n">
        <v>20.2</v>
      </c>
    </row>
    <row r="41" spans="1:48">
      <c r="A41" t="s">
        <v>1704</v>
      </c>
      <c r="B41" t="s">
        <v>1675</v>
      </c>
      <c r="C41" t="s">
        <v>1671</v>
      </c>
      <c r="D41" t="n">
        <v>19.46</v>
      </c>
    </row>
    <row r="42" spans="1:48">
      <c r="A42" t="s">
        <v>1705</v>
      </c>
      <c r="B42" t="s">
        <v>1675</v>
      </c>
      <c r="C42" t="s">
        <v>1671</v>
      </c>
      <c r="D42" t="n">
        <v>19.89</v>
      </c>
    </row>
    <row r="43" spans="1:48">
      <c r="A43" t="s">
        <v>1706</v>
      </c>
      <c r="B43" t="s">
        <v>1675</v>
      </c>
      <c r="C43" t="s">
        <v>1671</v>
      </c>
      <c r="D43" t="n">
        <v>20.48</v>
      </c>
    </row>
    <row r="45" spans="1:48">
      <c r="A45" t="s">
        <v>1707</v>
      </c>
    </row>
    <row r="46" spans="1:48">
      <c r="A46" t="s">
        <v>1695</v>
      </c>
      <c r="B46" t="s">
        <v>1678</v>
      </c>
      <c r="D46">
        <f>D31*(44/12)</f>
        <v/>
      </c>
    </row>
    <row r="47" spans="1:48">
      <c r="A47" t="s">
        <v>1696</v>
      </c>
      <c r="B47" t="s">
        <v>1678</v>
      </c>
      <c r="D47">
        <f>D32*(44/12)</f>
        <v/>
      </c>
    </row>
    <row r="48" spans="1:48">
      <c r="A48" t="s">
        <v>1697</v>
      </c>
      <c r="B48" t="s">
        <v>1678</v>
      </c>
      <c r="D48">
        <f>D33*(44/12)</f>
        <v/>
      </c>
    </row>
    <row r="49" spans="1:48">
      <c r="A49" t="s">
        <v>1698</v>
      </c>
      <c r="B49" t="s">
        <v>1678</v>
      </c>
      <c r="D49">
        <f>D34*(44/12)</f>
        <v/>
      </c>
    </row>
    <row r="50" spans="1:48">
      <c r="A50" t="s">
        <v>1699</v>
      </c>
      <c r="B50" t="s">
        <v>1678</v>
      </c>
      <c r="D50">
        <f>D35*(44/12)</f>
        <v/>
      </c>
    </row>
    <row r="51" spans="1:48">
      <c r="A51" t="s">
        <v>1700</v>
      </c>
      <c r="B51" t="s">
        <v>1678</v>
      </c>
      <c r="D51">
        <f>D36*(44/12)</f>
        <v/>
      </c>
    </row>
    <row r="52" spans="1:48">
      <c r="A52" t="s">
        <v>1701</v>
      </c>
      <c r="B52" t="s">
        <v>1678</v>
      </c>
      <c r="D52">
        <f>D37*(44/12)</f>
        <v/>
      </c>
    </row>
    <row r="53" spans="1:48">
      <c r="A53" t="s">
        <v>1702</v>
      </c>
      <c r="B53" t="s">
        <v>1678</v>
      </c>
      <c r="D53">
        <f>D38*(44/12)</f>
        <v/>
      </c>
    </row>
    <row r="54" spans="1:48">
      <c r="A54" t="s">
        <v>1702</v>
      </c>
      <c r="B54" t="s">
        <v>1678</v>
      </c>
      <c r="D54">
        <f>D39*(44/12)</f>
        <v/>
      </c>
    </row>
    <row r="55" spans="1:48">
      <c r="A55" t="s">
        <v>1703</v>
      </c>
      <c r="B55" t="s">
        <v>1678</v>
      </c>
      <c r="D55">
        <f>D40*(44/12)</f>
        <v/>
      </c>
    </row>
    <row r="56" spans="1:48">
      <c r="A56" t="s">
        <v>1704</v>
      </c>
      <c r="B56" t="s">
        <v>1678</v>
      </c>
      <c r="D56">
        <f>D41*(44/12)</f>
        <v/>
      </c>
    </row>
    <row r="57" spans="1:48">
      <c r="A57" t="s">
        <v>1705</v>
      </c>
      <c r="B57" t="s">
        <v>1678</v>
      </c>
      <c r="D57">
        <f>D42*(44/12)</f>
        <v/>
      </c>
    </row>
    <row r="58" spans="1:48">
      <c r="A58" t="s">
        <v>1706</v>
      </c>
      <c r="B58" t="s">
        <v>1678</v>
      </c>
      <c r="D58">
        <f>D43*(44/12)</f>
        <v/>
      </c>
    </row>
    <row r="60" spans="1:48">
      <c r="D60" t="s">
        <v>1708</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1709</v>
      </c>
    </row>
    <row r="62" spans="1:48">
      <c r="A62" t="s">
        <v>1710</v>
      </c>
      <c r="B62" t="s">
        <v>1711</v>
      </c>
      <c r="C62" t="s">
        <v>1712</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1713</v>
      </c>
      <c r="B63" t="s">
        <v>1711</v>
      </c>
      <c r="C63" t="s">
        <v>1714</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1715</v>
      </c>
      <c r="B64" t="s">
        <v>1711</v>
      </c>
      <c r="C64" t="s">
        <v>1716</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1717</v>
      </c>
      <c r="B65" t="s">
        <v>1711</v>
      </c>
      <c r="C65" t="s">
        <v>1718</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47</v>
      </c>
      <c r="B66" t="s">
        <v>1711</v>
      </c>
      <c r="C66" t="s">
        <v>1719</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38</v>
      </c>
      <c r="B67" t="s">
        <v>1711</v>
      </c>
      <c r="C67" t="s">
        <v>1720</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66</v>
      </c>
      <c r="B68" t="s">
        <v>1711</v>
      </c>
      <c r="C68" t="s">
        <v>1721</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80</v>
      </c>
      <c r="B69" t="s">
        <v>1711</v>
      </c>
      <c r="C69" t="s">
        <v>1722</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147</v>
      </c>
      <c r="B70" t="s">
        <v>1711</v>
      </c>
      <c r="C70" t="s">
        <v>1723</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1724</v>
      </c>
      <c r="B71" t="s">
        <v>1711</v>
      </c>
      <c r="C71" t="s">
        <v>1725</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1726</v>
      </c>
      <c r="B72" t="s">
        <v>1711</v>
      </c>
      <c r="C72" t="s">
        <v>1727</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1728</v>
      </c>
    </row>
    <row r="75" spans="1:48">
      <c r="A75" t="s">
        <v>1710</v>
      </c>
      <c r="B75" t="s">
        <v>1711</v>
      </c>
      <c r="C75" t="s">
        <v>1712</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1713</v>
      </c>
      <c r="B76" t="s">
        <v>1711</v>
      </c>
      <c r="C76" t="s">
        <v>1714</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1715</v>
      </c>
      <c r="B77" t="s">
        <v>1711</v>
      </c>
      <c r="C77" t="s">
        <v>1716</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1717</v>
      </c>
      <c r="B78" t="s">
        <v>1711</v>
      </c>
      <c r="C78" t="s">
        <v>1718</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47</v>
      </c>
      <c r="B79" t="s">
        <v>1711</v>
      </c>
      <c r="C79" t="s">
        <v>1719</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38</v>
      </c>
      <c r="B80" t="s">
        <v>1711</v>
      </c>
      <c r="C80" t="s">
        <v>1720</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66</v>
      </c>
      <c r="B81" t="s">
        <v>1711</v>
      </c>
      <c r="C81" t="s">
        <v>1721</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80</v>
      </c>
      <c r="B82" t="s">
        <v>1711</v>
      </c>
      <c r="C82" t="s">
        <v>1722</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147</v>
      </c>
      <c r="B83" t="s">
        <v>1711</v>
      </c>
      <c r="C83" t="s">
        <v>1723</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1724</v>
      </c>
      <c r="B84" t="s">
        <v>1711</v>
      </c>
      <c r="C84" t="s">
        <v>1725</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1726</v>
      </c>
      <c r="B85" t="s">
        <v>1711</v>
      </c>
      <c r="C85" t="s">
        <v>1727</v>
      </c>
    </row>
    <row r="88" spans="1:48">
      <c r="A88" t="s">
        <v>1710</v>
      </c>
      <c r="B88" t="s">
        <v>1729</v>
      </c>
      <c r="D88">
        <f>$D46</f>
        <v/>
      </c>
    </row>
    <row r="89" spans="1:48">
      <c r="A89" t="s">
        <v>1713</v>
      </c>
      <c r="B89" t="s">
        <v>1729</v>
      </c>
      <c r="D89">
        <f>$D47</f>
        <v/>
      </c>
    </row>
    <row r="90" spans="1:48">
      <c r="A90" t="s">
        <v>1715</v>
      </c>
      <c r="B90" t="s">
        <v>1729</v>
      </c>
      <c r="D90">
        <f>SUM($D48:$D50)/3</f>
        <v/>
      </c>
    </row>
    <row r="91" spans="1:48">
      <c r="A91" t="s">
        <v>1717</v>
      </c>
      <c r="B91" t="s">
        <v>1729</v>
      </c>
      <c r="D91">
        <f>$D51</f>
        <v/>
      </c>
    </row>
    <row r="92" spans="1:48">
      <c r="A92" t="s">
        <v>47</v>
      </c>
      <c r="B92" t="s">
        <v>1729</v>
      </c>
      <c r="D92">
        <f>$D52</f>
        <v/>
      </c>
    </row>
    <row r="93" spans="1:48">
      <c r="A93" t="s">
        <v>38</v>
      </c>
      <c r="B93" t="s">
        <v>1729</v>
      </c>
      <c r="D93">
        <f>SUM($D53:D54)/2</f>
        <v/>
      </c>
    </row>
    <row r="94" spans="1:48">
      <c r="A94" t="s">
        <v>66</v>
      </c>
      <c r="B94" t="s">
        <v>1729</v>
      </c>
      <c r="D94">
        <f>D55</f>
        <v/>
      </c>
    </row>
    <row r="95" spans="1:48">
      <c r="A95" t="s">
        <v>80</v>
      </c>
      <c r="B95" t="s">
        <v>1729</v>
      </c>
      <c r="D95">
        <f>D56</f>
        <v/>
      </c>
    </row>
    <row r="96" spans="1:48">
      <c r="A96" t="s">
        <v>147</v>
      </c>
      <c r="B96" t="s">
        <v>1729</v>
      </c>
      <c r="D96">
        <f>SUM(D57:D58)/2</f>
        <v/>
      </c>
    </row>
    <row r="97" spans="1:48">
      <c r="A97" t="s">
        <v>1724</v>
      </c>
      <c r="B97" t="s">
        <v>1729</v>
      </c>
      <c r="D97">
        <f>AVERAGE(D88:D96)</f>
        <v/>
      </c>
      <c r="E97" t="s">
        <v>1730</v>
      </c>
    </row>
    <row r="99" spans="1:48">
      <c r="A99" t="s">
        <v>1731</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1732</v>
      </c>
    </row>
    <row r="113" spans="1:48">
      <c r="A113" t="s">
        <v>1733</v>
      </c>
    </row>
    <row r="114" spans="1:48">
      <c r="B114" t="s">
        <v>1675</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0</v>
      </c>
    </row>
    <row r="117" spans="1:48">
      <c r="A117" t="s">
        <v>1734</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1735</v>
      </c>
      <c r="D1" t="s">
        <v>1736</v>
      </c>
    </row>
    <row r="2" spans="1:47">
      <c r="A2" t="s">
        <v>1737</v>
      </c>
      <c r="B2" t="s">
        <v>1641</v>
      </c>
      <c r="C2" t="s">
        <v>1738</v>
      </c>
      <c r="D2">
        <f>'EIA Consumption'!AF46/'EIA Consumption'!AF47</f>
        <v/>
      </c>
      <c r="E2">
        <f>'EIA Consumption'!AG46/'EIA Consumption'!AG47</f>
        <v/>
      </c>
      <c r="F2">
        <f>'EIA Consumption'!AH46/'EIA Consumption'!AH47</f>
        <v/>
      </c>
      <c r="G2">
        <f>'EIA Consumption'!AI46/'EIA Consumption'!AI47</f>
        <v/>
      </c>
      <c r="H2">
        <f>'EIA Consumption'!AJ46/'EIA Consumption'!AJ47</f>
        <v/>
      </c>
      <c r="I2">
        <f>'EIA Consumption'!AK46/'EIA Consumption'!AK47</f>
        <v/>
      </c>
      <c r="J2">
        <f>'EIA Consumption'!AL46/'EIA Consumption'!AL47</f>
        <v/>
      </c>
      <c r="K2">
        <f>'EIA Consumption'!AM46/'EIA Consumption'!AM47</f>
        <v/>
      </c>
      <c r="L2">
        <f>'EIA Consumption'!AN46/'EIA Consumption'!AN47</f>
        <v/>
      </c>
      <c r="M2">
        <f>'EIA Consumption'!AO46/'EIA Consumption'!AO47</f>
        <v/>
      </c>
      <c r="N2">
        <f>'EIA Consumption'!AP46/'EIA Consumption'!AP47</f>
        <v/>
      </c>
      <c r="O2">
        <f>'EIA Consumption'!AQ46/'EIA Consumption'!AQ47</f>
        <v/>
      </c>
      <c r="P2">
        <f>'EIA Consumption'!AR46/'EIA Consumption'!AR47</f>
        <v/>
      </c>
      <c r="Q2">
        <f>'EIA Consumption'!AS46/'EIA Consumption'!AS47</f>
        <v/>
      </c>
      <c r="R2">
        <f>'EIA Consumption'!AT46/'EIA Consumption'!AT47</f>
        <v/>
      </c>
      <c r="S2">
        <f>'EIA Consumption'!AU46/'EIA Consumption'!AU47</f>
        <v/>
      </c>
      <c r="T2">
        <f>'EIA Consumption'!AV46/'EIA Consumption'!AV47</f>
        <v/>
      </c>
      <c r="U2">
        <f>'EIA Consumption'!AW46/'EIA Consumption'!AW47</f>
        <v/>
      </c>
      <c r="V2">
        <f>'EIA Consumption'!AX46/'EIA Consumption'!AX47</f>
        <v/>
      </c>
      <c r="W2">
        <f>'EIA Consumption'!AY46/'EIA Consumption'!AY47</f>
        <v/>
      </c>
      <c r="X2">
        <f>'EIA Consumption'!AZ46/'EIA Consumption'!AZ47</f>
        <v/>
      </c>
      <c r="Y2">
        <f>'EIA Consumption'!BA46/'EIA Consumption'!BA47</f>
        <v/>
      </c>
      <c r="Z2">
        <f>'EIA Consumption'!BB46/'EIA Consumption'!BB47</f>
        <v/>
      </c>
      <c r="AA2">
        <f>'EIA Consumption'!BC46/'EIA Consumption'!BC47</f>
        <v/>
      </c>
      <c r="AB2">
        <f>'EIA Consumption'!BD46/'EIA Consumption'!BD47</f>
        <v/>
      </c>
      <c r="AC2">
        <f>'EIA Consumption'!BE46/'EIA Consumption'!BE47</f>
        <v/>
      </c>
      <c r="AD2">
        <f>'EIA Consumption'!BF46/'EIA Consumption'!BF47</f>
        <v/>
      </c>
      <c r="AE2">
        <f>'EIA Consumption'!BG46/'EIA Consumption'!BG47</f>
        <v/>
      </c>
      <c r="AF2">
        <f>'EIA Consumption'!BH46/'EIA Consumption'!BH47</f>
        <v/>
      </c>
      <c r="AG2">
        <f>'EIA Consumption'!BI46/'EIA Consumption'!BI47</f>
        <v/>
      </c>
      <c r="AH2">
        <f>'EIA Consumption'!BJ46/'EIA Consumption'!BJ47</f>
        <v/>
      </c>
      <c r="AI2">
        <f>'EIA Consumption'!BK46/'EIA Consumption'!BK47</f>
        <v/>
      </c>
      <c r="AJ2">
        <f>'EIA Consumption'!BL46/'EIA Consumption'!BL47</f>
        <v/>
      </c>
      <c r="AK2">
        <f>'EIA Consumption'!BM46/'EIA Consumption'!BM47</f>
        <v/>
      </c>
      <c r="AL2">
        <f>'EIA Consumption'!BN46/'EIA Consumption'!BN47</f>
        <v/>
      </c>
      <c r="AM2">
        <f>'EIA Consumption'!BO46/'EIA Consumption'!BO47</f>
        <v/>
      </c>
      <c r="AN2">
        <f>'EIA Consumption'!BP46/'EIA Consumption'!BP47</f>
        <v/>
      </c>
      <c r="AO2">
        <f>'EIA Consumption'!BQ46/'EIA Consumption'!BQ47</f>
        <v/>
      </c>
      <c r="AP2">
        <f>'EIA Consumption'!BR46/'EIA Consumption'!BR47</f>
        <v/>
      </c>
      <c r="AQ2">
        <f>'EIA Consumption'!BS46/'EIA Consumption'!BS47</f>
        <v/>
      </c>
      <c r="AR2">
        <f>'EIA Consumption'!BT46/'EIA Consumption'!BT47</f>
        <v/>
      </c>
      <c r="AS2">
        <f>'EIA Consumption'!BU46/'EIA Consumption'!BU47</f>
        <v/>
      </c>
      <c r="AT2">
        <f>'EIA Consumption'!BV46/'EIA Consumption'!BV47</f>
        <v/>
      </c>
      <c r="AU2">
        <f>'EIA Consumption'!BW46/'EIA Consumption'!BW47</f>
        <v/>
      </c>
    </row>
    <row r="3" spans="1:47">
      <c r="A3" t="s">
        <v>1739</v>
      </c>
      <c r="B3" t="s">
        <v>1642</v>
      </c>
      <c r="C3" t="s">
        <v>1643</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303</v>
      </c>
      <c r="B4" t="s">
        <v>1646</v>
      </c>
      <c r="C4" t="s">
        <v>1740</v>
      </c>
      <c r="D4">
        <f>SUMIFS('EIA Imports Distillate Fuel'!$D:$D,'EIA Imports Distillate Fuel'!$A:$A,D$3,'EIA Imports Distillate Fuel'!$C:$C,$A4)</f>
        <v/>
      </c>
      <c r="E4">
        <f>SUMIFS('EIA Imports Distillate Fuel'!$D:$D,'EIA Imports Distillate Fuel'!$A:$A,E$3,'EIA Imports Distillate Fuel'!$C:$C,$A4)</f>
        <v/>
      </c>
      <c r="F4">
        <f>SUMIFS('EIA Imports Distillate Fuel'!$D:$D,'EIA Imports Distillate Fuel'!$A:$A,F$3,'EIA Imports Distillate Fuel'!$C:$C,$A4)</f>
        <v/>
      </c>
      <c r="G4">
        <f>SUMIFS('EIA Imports Distillate Fuel'!$D:$D,'EIA Imports Distillate Fuel'!$A:$A,G$3,'EIA Imports Distillate Fuel'!$C:$C,$A4)</f>
        <v/>
      </c>
      <c r="H4">
        <f>SUMIFS('EIA Imports Distillate Fuel'!$D:$D,'EIA Imports Distillate Fuel'!$A:$A,H$3,'EIA Imports Distillate Fuel'!$C:$C,$A4)</f>
        <v/>
      </c>
      <c r="I4">
        <f>SUMIFS('EIA Imports Distillate Fuel'!$D:$D,'EIA Imports Distillate Fuel'!$A:$A,I$3,'EIA Imports Distillate Fuel'!$C:$C,$A4)</f>
        <v/>
      </c>
      <c r="J4">
        <f>SUMIFS('EIA Imports Distillate Fuel'!$D:$D,'EIA Imports Distillate Fuel'!$A:$A,J$3,'EIA Imports Distillate Fuel'!$C:$C,$A4)</f>
        <v/>
      </c>
      <c r="K4">
        <f>SUMIFS('EIA Imports Distillate Fuel'!$D:$D,'EIA Imports Distillate Fuel'!$A:$A,K$3,'EIA Imports Distillate Fuel'!$C:$C,$A4)</f>
        <v/>
      </c>
      <c r="L4">
        <f>SUMIFS('EIA Imports Distillate Fuel'!$D:$D,'EIA Imports Distillate Fuel'!$A:$A,L$3,'EIA Imports Distillate Fuel'!$C:$C,$A4)</f>
        <v/>
      </c>
      <c r="M4">
        <f>SUMIFS('EIA Imports Distillate Fuel'!$D:$D,'EIA Imports Distillate Fuel'!$A:$A,M$3,'EIA Imports Distillate Fuel'!$C:$C,$A4)</f>
        <v/>
      </c>
      <c r="N4">
        <f>SUMIFS('EIA Imports Distillate Fuel'!$D:$D,'EIA Imports Distillate Fuel'!$A:$A,N$3,'EIA Imports Distillate Fuel'!$C:$C,$A4)</f>
        <v/>
      </c>
      <c r="O4">
        <f>SUMIFS('EIA Imports Distillate Fuel'!$D:$D,'EIA Imports Distillate Fuel'!$A:$A,O$3,'EIA Imports Distillate Fuel'!$C:$C,$A4)</f>
        <v/>
      </c>
      <c r="P4">
        <f>SUMIFS('EIA Imports Distillate Fuel'!$D:$D,'EIA Imports Distillate Fuel'!$A:$A,P$3,'EIA Imports Distillate Fuel'!$C:$C,$A4)</f>
        <v/>
      </c>
      <c r="Q4">
        <f>SUMIFS('EIA Imports Distillate Fuel'!$D:$D,'EIA Imports Distillate Fuel'!$A:$A,Q$3,'EIA Imports Distillate Fuel'!$C:$C,$A4)</f>
        <v/>
      </c>
      <c r="R4">
        <f>SUMIFS('EIA Imports Distillate Fuel'!$D:$D,'EIA Imports Distillate Fuel'!$A:$A,R$3,'EIA Imports Distillate Fuel'!$C:$C,$A4)</f>
        <v/>
      </c>
      <c r="S4">
        <f>SUMIFS('EIA Imports Distillate Fuel'!$D:$D,'EIA Imports Distillate Fuel'!$A:$A,S$3,'EIA Imports Distillate Fuel'!$C:$C,$A4)</f>
        <v/>
      </c>
      <c r="T4">
        <f>SUMIFS('EIA Imports Distillate Fuel'!$D:$D,'EIA Imports Distillate Fuel'!$A:$A,T$3,'EIA Imports Distillate Fuel'!$C:$C,$A4)</f>
        <v/>
      </c>
      <c r="U4">
        <f>SUMIFS('EIA Imports Distillate Fuel'!$D:$D,'EIA Imports Distillate Fuel'!$A:$A,U$3,'EIA Imports Distillate Fuel'!$C:$C,$A4)</f>
        <v/>
      </c>
      <c r="V4">
        <f>SUMIFS('EIA Imports Distillate Fuel'!$D:$D,'EIA Imports Distillate Fuel'!$A:$A,V$3,'EIA Imports Distillate Fuel'!$C:$C,$A4)</f>
        <v/>
      </c>
      <c r="W4">
        <f>SUMIFS('EIA Imports Distillate Fuel'!$D:$D,'EIA Imports Distillate Fuel'!$A:$A,W$3,'EIA Imports Distillate Fuel'!$C:$C,$A4)</f>
        <v/>
      </c>
      <c r="X4">
        <f>SUMIFS('EIA Imports Distillate Fuel'!$D:$D,'EIA Imports Distillate Fuel'!$A:$A,X$3,'EIA Imports Distillate Fuel'!$C:$C,$A4)</f>
        <v/>
      </c>
      <c r="Y4">
        <f>SUMIFS('EIA Imports Distillate Fuel'!$D:$D,'EIA Imports Distillate Fuel'!$A:$A,Y$3,'EIA Imports Distillate Fuel'!$C:$C,$A4)</f>
        <v/>
      </c>
      <c r="Z4">
        <f>SUMIFS('EIA Imports Distillate Fuel'!$D:$D,'EIA Imports Distillate Fuel'!$A:$A,Z$3,'EIA Imports Distillate Fuel'!$C:$C,$A4)</f>
        <v/>
      </c>
      <c r="AA4">
        <f>SUMIFS('EIA Imports Distillate Fuel'!$D:$D,'EIA Imports Distillate Fuel'!$A:$A,AA$3,'EIA Imports Distillate Fuel'!$C:$C,$A4)</f>
        <v/>
      </c>
      <c r="AB4">
        <f>SUMIFS('EIA Imports Distillate Fuel'!$D:$D,'EIA Imports Distillate Fuel'!$A:$A,AB$3,'EIA Imports Distillate Fuel'!$C:$C,$A4)</f>
        <v/>
      </c>
      <c r="AC4">
        <f>SUMIFS('EIA Imports Distillate Fuel'!$D:$D,'EIA Imports Distillate Fuel'!$A:$A,AC$3,'EIA Imports Distillate Fuel'!$C:$C,$A4)</f>
        <v/>
      </c>
      <c r="AD4">
        <f>SUMIFS('EIA Imports Distillate Fuel'!$D:$D,'EIA Imports Distillate Fuel'!$A:$A,AD$3,'EIA Imports Distillate Fuel'!$C:$C,$A4)</f>
        <v/>
      </c>
      <c r="AE4">
        <f>SUMIFS('EIA Imports Distillate Fuel'!$D:$D,'EIA Imports Distillate Fuel'!$A:$A,AE$3,'EIA Imports Distillate Fuel'!$C:$C,$A4)</f>
        <v/>
      </c>
      <c r="AF4">
        <f>SUMIFS('EIA Imports Distillate Fuel'!$D:$D,'EIA Imports Distillate Fuel'!$A:$A,AF$3,'EIA Imports Distillate Fuel'!$C:$C,$A4)</f>
        <v/>
      </c>
      <c r="AG4">
        <f>SUMIFS('EIA Imports Distillate Fuel'!$D:$D,'EIA Imports Distillate Fuel'!$A:$A,AG$3,'EIA Imports Distillate Fuel'!$C:$C,$A4)</f>
        <v/>
      </c>
      <c r="AH4">
        <f>SUMIFS('EIA Imports Distillate Fuel'!$D:$D,'EIA Imports Distillate Fuel'!$A:$A,AH$3,'EIA Imports Distillate Fuel'!$C:$C,$A4)</f>
        <v/>
      </c>
      <c r="AI4">
        <f>SUMIFS('EIA Imports Distillate Fuel'!$D:$D,'EIA Imports Distillate Fuel'!$A:$A,AI$3,'EIA Imports Distillate Fuel'!$C:$C,$A4)</f>
        <v/>
      </c>
      <c r="AJ4">
        <f>SUMIFS('EIA Imports Distillate Fuel'!$D:$D,'EIA Imports Distillate Fuel'!$A:$A,AJ$3,'EIA Imports Distillate Fuel'!$C:$C,$A4)</f>
        <v/>
      </c>
      <c r="AK4">
        <f>SUMIFS('EIA Imports Distillate Fuel'!$D:$D,'EIA Imports Distillate Fuel'!$A:$A,AK$3,'EIA Imports Distillate Fuel'!$C:$C,$A4)</f>
        <v/>
      </c>
      <c r="AL4">
        <f>SUMIFS('EIA Imports Distillate Fuel'!$D:$D,'EIA Imports Distillate Fuel'!$A:$A,AL$3,'EIA Imports Distillate Fuel'!$C:$C,$A4)</f>
        <v/>
      </c>
      <c r="AM4">
        <f>SUMIFS('EIA Imports Distillate Fuel'!$D:$D,'EIA Imports Distillate Fuel'!$A:$A,AM$3,'EIA Imports Distillate Fuel'!$C:$C,$A4)</f>
        <v/>
      </c>
      <c r="AN4">
        <f>SUMIFS('EIA Imports Distillate Fuel'!$D:$D,'EIA Imports Distillate Fuel'!$A:$A,AN$3,'EIA Imports Distillate Fuel'!$C:$C,$A4)</f>
        <v/>
      </c>
      <c r="AO4">
        <f>SUMIFS('EIA Imports Distillate Fuel'!$D:$D,'EIA Imports Distillate Fuel'!$A:$A,AO$3,'EIA Imports Distillate Fuel'!$C:$C,$A4)</f>
        <v/>
      </c>
      <c r="AP4">
        <f>SUMIFS('EIA Imports Distillate Fuel'!$D:$D,'EIA Imports Distillate Fuel'!$A:$A,AP$3,'EIA Imports Distillate Fuel'!$C:$C,$A4)</f>
        <v/>
      </c>
      <c r="AQ4">
        <f>SUMIFS('EIA Imports Distillate Fuel'!$D:$D,'EIA Imports Distillate Fuel'!$A:$A,AQ$3,'EIA Imports Distillate Fuel'!$C:$C,$A4)</f>
        <v/>
      </c>
      <c r="AR4">
        <f>SUMIFS('EIA Imports Distillate Fuel'!$D:$D,'EIA Imports Distillate Fuel'!$A:$A,AR$3,'EIA Imports Distillate Fuel'!$C:$C,$A4)</f>
        <v/>
      </c>
      <c r="AS4">
        <f>SUMIFS('EIA Imports Distillate Fuel'!$D:$D,'EIA Imports Distillate Fuel'!$A:$A,AS$3,'EIA Imports Distillate Fuel'!$C:$C,$A4)</f>
        <v/>
      </c>
      <c r="AT4">
        <f>SUMIFS('EIA Imports Distillate Fuel'!$D:$D,'EIA Imports Distillate Fuel'!$A:$A,AT$3,'EIA Imports Distillate Fuel'!$C:$C,$A4)</f>
        <v/>
      </c>
      <c r="AU4">
        <f>SUMIFS('EIA Imports Distillate Fuel'!$D:$D,'EIA Imports Distillate Fuel'!$A:$A,AU$3,'EIA Imports Distillate Fuel'!$C:$C,$A4)</f>
        <v/>
      </c>
    </row>
    <row r="5" spans="1:47">
      <c r="A5" t="s">
        <v>414</v>
      </c>
      <c r="B5" t="s">
        <v>1646</v>
      </c>
      <c r="C5" t="s">
        <v>1740</v>
      </c>
      <c r="D5">
        <f>SUMIFS('EIA Imports Distillate Fuel'!$D:$D,'EIA Imports Distillate Fuel'!$A:$A,D$3,'EIA Imports Distillate Fuel'!$C:$C,$A5)</f>
        <v/>
      </c>
      <c r="E5">
        <f>SUMIFS('EIA Imports Distillate Fuel'!$D:$D,'EIA Imports Distillate Fuel'!$A:$A,E$3,'EIA Imports Distillate Fuel'!$C:$C,$A5)</f>
        <v/>
      </c>
      <c r="F5">
        <f>SUMIFS('EIA Imports Distillate Fuel'!$D:$D,'EIA Imports Distillate Fuel'!$A:$A,F$3,'EIA Imports Distillate Fuel'!$C:$C,$A5)</f>
        <v/>
      </c>
      <c r="G5">
        <f>SUMIFS('EIA Imports Distillate Fuel'!$D:$D,'EIA Imports Distillate Fuel'!$A:$A,G$3,'EIA Imports Distillate Fuel'!$C:$C,$A5)</f>
        <v/>
      </c>
      <c r="H5">
        <f>SUMIFS('EIA Imports Distillate Fuel'!$D:$D,'EIA Imports Distillate Fuel'!$A:$A,H$3,'EIA Imports Distillate Fuel'!$C:$C,$A5)</f>
        <v/>
      </c>
      <c r="I5">
        <f>SUMIFS('EIA Imports Distillate Fuel'!$D:$D,'EIA Imports Distillate Fuel'!$A:$A,I$3,'EIA Imports Distillate Fuel'!$C:$C,$A5)</f>
        <v/>
      </c>
      <c r="J5">
        <f>SUMIFS('EIA Imports Distillate Fuel'!$D:$D,'EIA Imports Distillate Fuel'!$A:$A,J$3,'EIA Imports Distillate Fuel'!$C:$C,$A5)</f>
        <v/>
      </c>
      <c r="K5">
        <f>SUMIFS('EIA Imports Distillate Fuel'!$D:$D,'EIA Imports Distillate Fuel'!$A:$A,K$3,'EIA Imports Distillate Fuel'!$C:$C,$A5)</f>
        <v/>
      </c>
      <c r="L5">
        <f>SUMIFS('EIA Imports Distillate Fuel'!$D:$D,'EIA Imports Distillate Fuel'!$A:$A,L$3,'EIA Imports Distillate Fuel'!$C:$C,$A5)</f>
        <v/>
      </c>
      <c r="M5">
        <f>SUMIFS('EIA Imports Distillate Fuel'!$D:$D,'EIA Imports Distillate Fuel'!$A:$A,M$3,'EIA Imports Distillate Fuel'!$C:$C,$A5)</f>
        <v/>
      </c>
      <c r="N5">
        <f>SUMIFS('EIA Imports Distillate Fuel'!$D:$D,'EIA Imports Distillate Fuel'!$A:$A,N$3,'EIA Imports Distillate Fuel'!$C:$C,$A5)</f>
        <v/>
      </c>
      <c r="O5">
        <f>SUMIFS('EIA Imports Distillate Fuel'!$D:$D,'EIA Imports Distillate Fuel'!$A:$A,O$3,'EIA Imports Distillate Fuel'!$C:$C,$A5)</f>
        <v/>
      </c>
      <c r="P5">
        <f>SUMIFS('EIA Imports Distillate Fuel'!$D:$D,'EIA Imports Distillate Fuel'!$A:$A,P$3,'EIA Imports Distillate Fuel'!$C:$C,$A5)</f>
        <v/>
      </c>
      <c r="Q5">
        <f>SUMIFS('EIA Imports Distillate Fuel'!$D:$D,'EIA Imports Distillate Fuel'!$A:$A,Q$3,'EIA Imports Distillate Fuel'!$C:$C,$A5)</f>
        <v/>
      </c>
      <c r="R5">
        <f>SUMIFS('EIA Imports Distillate Fuel'!$D:$D,'EIA Imports Distillate Fuel'!$A:$A,R$3,'EIA Imports Distillate Fuel'!$C:$C,$A5)</f>
        <v/>
      </c>
      <c r="S5">
        <f>SUMIFS('EIA Imports Distillate Fuel'!$D:$D,'EIA Imports Distillate Fuel'!$A:$A,S$3,'EIA Imports Distillate Fuel'!$C:$C,$A5)</f>
        <v/>
      </c>
      <c r="T5">
        <f>SUMIFS('EIA Imports Distillate Fuel'!$D:$D,'EIA Imports Distillate Fuel'!$A:$A,T$3,'EIA Imports Distillate Fuel'!$C:$C,$A5)</f>
        <v/>
      </c>
      <c r="U5">
        <f>SUMIFS('EIA Imports Distillate Fuel'!$D:$D,'EIA Imports Distillate Fuel'!$A:$A,U$3,'EIA Imports Distillate Fuel'!$C:$C,$A5)</f>
        <v/>
      </c>
      <c r="V5">
        <f>SUMIFS('EIA Imports Distillate Fuel'!$D:$D,'EIA Imports Distillate Fuel'!$A:$A,V$3,'EIA Imports Distillate Fuel'!$C:$C,$A5)</f>
        <v/>
      </c>
      <c r="W5">
        <f>SUMIFS('EIA Imports Distillate Fuel'!$D:$D,'EIA Imports Distillate Fuel'!$A:$A,W$3,'EIA Imports Distillate Fuel'!$C:$C,$A5)</f>
        <v/>
      </c>
      <c r="X5">
        <f>SUMIFS('EIA Imports Distillate Fuel'!$D:$D,'EIA Imports Distillate Fuel'!$A:$A,X$3,'EIA Imports Distillate Fuel'!$C:$C,$A5)</f>
        <v/>
      </c>
      <c r="Y5">
        <f>SUMIFS('EIA Imports Distillate Fuel'!$D:$D,'EIA Imports Distillate Fuel'!$A:$A,Y$3,'EIA Imports Distillate Fuel'!$C:$C,$A5)</f>
        <v/>
      </c>
      <c r="Z5">
        <f>SUMIFS('EIA Imports Distillate Fuel'!$D:$D,'EIA Imports Distillate Fuel'!$A:$A,Z$3,'EIA Imports Distillate Fuel'!$C:$C,$A5)</f>
        <v/>
      </c>
      <c r="AA5">
        <f>SUMIFS('EIA Imports Distillate Fuel'!$D:$D,'EIA Imports Distillate Fuel'!$A:$A,AA$3,'EIA Imports Distillate Fuel'!$C:$C,$A5)</f>
        <v/>
      </c>
      <c r="AB5">
        <f>SUMIFS('EIA Imports Distillate Fuel'!$D:$D,'EIA Imports Distillate Fuel'!$A:$A,AB$3,'EIA Imports Distillate Fuel'!$C:$C,$A5)</f>
        <v/>
      </c>
      <c r="AC5">
        <f>SUMIFS('EIA Imports Distillate Fuel'!$D:$D,'EIA Imports Distillate Fuel'!$A:$A,AC$3,'EIA Imports Distillate Fuel'!$C:$C,$A5)</f>
        <v/>
      </c>
      <c r="AD5">
        <f>SUMIFS('EIA Imports Distillate Fuel'!$D:$D,'EIA Imports Distillate Fuel'!$A:$A,AD$3,'EIA Imports Distillate Fuel'!$C:$C,$A5)</f>
        <v/>
      </c>
      <c r="AE5">
        <f>SUMIFS('EIA Imports Distillate Fuel'!$D:$D,'EIA Imports Distillate Fuel'!$A:$A,AE$3,'EIA Imports Distillate Fuel'!$C:$C,$A5)</f>
        <v/>
      </c>
      <c r="AF5">
        <f>SUMIFS('EIA Imports Distillate Fuel'!$D:$D,'EIA Imports Distillate Fuel'!$A:$A,AF$3,'EIA Imports Distillate Fuel'!$C:$C,$A5)</f>
        <v/>
      </c>
      <c r="AG5">
        <f>SUMIFS('EIA Imports Distillate Fuel'!$D:$D,'EIA Imports Distillate Fuel'!$A:$A,AG$3,'EIA Imports Distillate Fuel'!$C:$C,$A5)</f>
        <v/>
      </c>
      <c r="AH5">
        <f>SUMIFS('EIA Imports Distillate Fuel'!$D:$D,'EIA Imports Distillate Fuel'!$A:$A,AH$3,'EIA Imports Distillate Fuel'!$C:$C,$A5)</f>
        <v/>
      </c>
      <c r="AI5">
        <f>SUMIFS('EIA Imports Distillate Fuel'!$D:$D,'EIA Imports Distillate Fuel'!$A:$A,AI$3,'EIA Imports Distillate Fuel'!$C:$C,$A5)</f>
        <v/>
      </c>
      <c r="AJ5">
        <f>SUMIFS('EIA Imports Distillate Fuel'!$D:$D,'EIA Imports Distillate Fuel'!$A:$A,AJ$3,'EIA Imports Distillate Fuel'!$C:$C,$A5)</f>
        <v/>
      </c>
      <c r="AK5">
        <f>SUMIFS('EIA Imports Distillate Fuel'!$D:$D,'EIA Imports Distillate Fuel'!$A:$A,AK$3,'EIA Imports Distillate Fuel'!$C:$C,$A5)</f>
        <v/>
      </c>
      <c r="AL5">
        <f>SUMIFS('EIA Imports Distillate Fuel'!$D:$D,'EIA Imports Distillate Fuel'!$A:$A,AL$3,'EIA Imports Distillate Fuel'!$C:$C,$A5)</f>
        <v/>
      </c>
      <c r="AM5">
        <f>SUMIFS('EIA Imports Distillate Fuel'!$D:$D,'EIA Imports Distillate Fuel'!$A:$A,AM$3,'EIA Imports Distillate Fuel'!$C:$C,$A5)</f>
        <v/>
      </c>
      <c r="AN5">
        <f>SUMIFS('EIA Imports Distillate Fuel'!$D:$D,'EIA Imports Distillate Fuel'!$A:$A,AN$3,'EIA Imports Distillate Fuel'!$C:$C,$A5)</f>
        <v/>
      </c>
      <c r="AO5">
        <f>SUMIFS('EIA Imports Distillate Fuel'!$D:$D,'EIA Imports Distillate Fuel'!$A:$A,AO$3,'EIA Imports Distillate Fuel'!$C:$C,$A5)</f>
        <v/>
      </c>
      <c r="AP5">
        <f>SUMIFS('EIA Imports Distillate Fuel'!$D:$D,'EIA Imports Distillate Fuel'!$A:$A,AP$3,'EIA Imports Distillate Fuel'!$C:$C,$A5)</f>
        <v/>
      </c>
      <c r="AQ5">
        <f>SUMIFS('EIA Imports Distillate Fuel'!$D:$D,'EIA Imports Distillate Fuel'!$A:$A,AQ$3,'EIA Imports Distillate Fuel'!$C:$C,$A5)</f>
        <v/>
      </c>
      <c r="AR5">
        <f>SUMIFS('EIA Imports Distillate Fuel'!$D:$D,'EIA Imports Distillate Fuel'!$A:$A,AR$3,'EIA Imports Distillate Fuel'!$C:$C,$A5)</f>
        <v/>
      </c>
      <c r="AS5">
        <f>SUMIFS('EIA Imports Distillate Fuel'!$D:$D,'EIA Imports Distillate Fuel'!$A:$A,AS$3,'EIA Imports Distillate Fuel'!$C:$C,$A5)</f>
        <v/>
      </c>
      <c r="AT5">
        <f>SUMIFS('EIA Imports Distillate Fuel'!$D:$D,'EIA Imports Distillate Fuel'!$A:$A,AT$3,'EIA Imports Distillate Fuel'!$C:$C,$A5)</f>
        <v/>
      </c>
      <c r="AU5">
        <f>SUMIFS('EIA Imports Distillate Fuel'!$D:$D,'EIA Imports Distillate Fuel'!$A:$A,AU$3,'EIA Imports Distillate Fuel'!$C:$C,$A5)</f>
        <v/>
      </c>
    </row>
    <row r="6" spans="1:47">
      <c r="A6" t="s">
        <v>323</v>
      </c>
      <c r="B6" t="s">
        <v>1646</v>
      </c>
      <c r="C6" t="s">
        <v>1740</v>
      </c>
      <c r="D6">
        <f>SUMIFS('EIA Imports Distillate Fuel'!$D:$D,'EIA Imports Distillate Fuel'!$A:$A,D$3,'EIA Imports Distillate Fuel'!$C:$C,$A6)</f>
        <v/>
      </c>
      <c r="E6">
        <f>SUMIFS('EIA Imports Distillate Fuel'!$D:$D,'EIA Imports Distillate Fuel'!$A:$A,E$3,'EIA Imports Distillate Fuel'!$C:$C,$A6)</f>
        <v/>
      </c>
      <c r="F6">
        <f>SUMIFS('EIA Imports Distillate Fuel'!$D:$D,'EIA Imports Distillate Fuel'!$A:$A,F$3,'EIA Imports Distillate Fuel'!$C:$C,$A6)</f>
        <v/>
      </c>
      <c r="G6">
        <f>SUMIFS('EIA Imports Distillate Fuel'!$D:$D,'EIA Imports Distillate Fuel'!$A:$A,G$3,'EIA Imports Distillate Fuel'!$C:$C,$A6)</f>
        <v/>
      </c>
      <c r="H6">
        <f>SUMIFS('EIA Imports Distillate Fuel'!$D:$D,'EIA Imports Distillate Fuel'!$A:$A,H$3,'EIA Imports Distillate Fuel'!$C:$C,$A6)</f>
        <v/>
      </c>
      <c r="I6">
        <f>SUMIFS('EIA Imports Distillate Fuel'!$D:$D,'EIA Imports Distillate Fuel'!$A:$A,I$3,'EIA Imports Distillate Fuel'!$C:$C,$A6)</f>
        <v/>
      </c>
      <c r="J6">
        <f>SUMIFS('EIA Imports Distillate Fuel'!$D:$D,'EIA Imports Distillate Fuel'!$A:$A,J$3,'EIA Imports Distillate Fuel'!$C:$C,$A6)</f>
        <v/>
      </c>
      <c r="K6">
        <f>SUMIFS('EIA Imports Distillate Fuel'!$D:$D,'EIA Imports Distillate Fuel'!$A:$A,K$3,'EIA Imports Distillate Fuel'!$C:$C,$A6)</f>
        <v/>
      </c>
      <c r="L6">
        <f>SUMIFS('EIA Imports Distillate Fuel'!$D:$D,'EIA Imports Distillate Fuel'!$A:$A,L$3,'EIA Imports Distillate Fuel'!$C:$C,$A6)</f>
        <v/>
      </c>
      <c r="M6">
        <f>SUMIFS('EIA Imports Distillate Fuel'!$D:$D,'EIA Imports Distillate Fuel'!$A:$A,M$3,'EIA Imports Distillate Fuel'!$C:$C,$A6)</f>
        <v/>
      </c>
      <c r="N6">
        <f>SUMIFS('EIA Imports Distillate Fuel'!$D:$D,'EIA Imports Distillate Fuel'!$A:$A,N$3,'EIA Imports Distillate Fuel'!$C:$C,$A6)</f>
        <v/>
      </c>
      <c r="O6">
        <f>SUMIFS('EIA Imports Distillate Fuel'!$D:$D,'EIA Imports Distillate Fuel'!$A:$A,O$3,'EIA Imports Distillate Fuel'!$C:$C,$A6)</f>
        <v/>
      </c>
      <c r="P6">
        <f>SUMIFS('EIA Imports Distillate Fuel'!$D:$D,'EIA Imports Distillate Fuel'!$A:$A,P$3,'EIA Imports Distillate Fuel'!$C:$C,$A6)</f>
        <v/>
      </c>
      <c r="Q6">
        <f>SUMIFS('EIA Imports Distillate Fuel'!$D:$D,'EIA Imports Distillate Fuel'!$A:$A,Q$3,'EIA Imports Distillate Fuel'!$C:$C,$A6)</f>
        <v/>
      </c>
      <c r="R6">
        <f>SUMIFS('EIA Imports Distillate Fuel'!$D:$D,'EIA Imports Distillate Fuel'!$A:$A,R$3,'EIA Imports Distillate Fuel'!$C:$C,$A6)</f>
        <v/>
      </c>
      <c r="S6">
        <f>SUMIFS('EIA Imports Distillate Fuel'!$D:$D,'EIA Imports Distillate Fuel'!$A:$A,S$3,'EIA Imports Distillate Fuel'!$C:$C,$A6)</f>
        <v/>
      </c>
      <c r="T6">
        <f>SUMIFS('EIA Imports Distillate Fuel'!$D:$D,'EIA Imports Distillate Fuel'!$A:$A,T$3,'EIA Imports Distillate Fuel'!$C:$C,$A6)</f>
        <v/>
      </c>
      <c r="U6">
        <f>SUMIFS('EIA Imports Distillate Fuel'!$D:$D,'EIA Imports Distillate Fuel'!$A:$A,U$3,'EIA Imports Distillate Fuel'!$C:$C,$A6)</f>
        <v/>
      </c>
      <c r="V6">
        <f>SUMIFS('EIA Imports Distillate Fuel'!$D:$D,'EIA Imports Distillate Fuel'!$A:$A,V$3,'EIA Imports Distillate Fuel'!$C:$C,$A6)</f>
        <v/>
      </c>
      <c r="W6">
        <f>SUMIFS('EIA Imports Distillate Fuel'!$D:$D,'EIA Imports Distillate Fuel'!$A:$A,W$3,'EIA Imports Distillate Fuel'!$C:$C,$A6)</f>
        <v/>
      </c>
      <c r="X6">
        <f>SUMIFS('EIA Imports Distillate Fuel'!$D:$D,'EIA Imports Distillate Fuel'!$A:$A,X$3,'EIA Imports Distillate Fuel'!$C:$C,$A6)</f>
        <v/>
      </c>
      <c r="Y6">
        <f>SUMIFS('EIA Imports Distillate Fuel'!$D:$D,'EIA Imports Distillate Fuel'!$A:$A,Y$3,'EIA Imports Distillate Fuel'!$C:$C,$A6)</f>
        <v/>
      </c>
      <c r="Z6">
        <f>SUMIFS('EIA Imports Distillate Fuel'!$D:$D,'EIA Imports Distillate Fuel'!$A:$A,Z$3,'EIA Imports Distillate Fuel'!$C:$C,$A6)</f>
        <v/>
      </c>
      <c r="AA6">
        <f>SUMIFS('EIA Imports Distillate Fuel'!$D:$D,'EIA Imports Distillate Fuel'!$A:$A,AA$3,'EIA Imports Distillate Fuel'!$C:$C,$A6)</f>
        <v/>
      </c>
      <c r="AB6">
        <f>SUMIFS('EIA Imports Distillate Fuel'!$D:$D,'EIA Imports Distillate Fuel'!$A:$A,AB$3,'EIA Imports Distillate Fuel'!$C:$C,$A6)</f>
        <v/>
      </c>
      <c r="AC6">
        <f>SUMIFS('EIA Imports Distillate Fuel'!$D:$D,'EIA Imports Distillate Fuel'!$A:$A,AC$3,'EIA Imports Distillate Fuel'!$C:$C,$A6)</f>
        <v/>
      </c>
      <c r="AD6">
        <f>SUMIFS('EIA Imports Distillate Fuel'!$D:$D,'EIA Imports Distillate Fuel'!$A:$A,AD$3,'EIA Imports Distillate Fuel'!$C:$C,$A6)</f>
        <v/>
      </c>
      <c r="AE6">
        <f>SUMIFS('EIA Imports Distillate Fuel'!$D:$D,'EIA Imports Distillate Fuel'!$A:$A,AE$3,'EIA Imports Distillate Fuel'!$C:$C,$A6)</f>
        <v/>
      </c>
      <c r="AF6">
        <f>SUMIFS('EIA Imports Distillate Fuel'!$D:$D,'EIA Imports Distillate Fuel'!$A:$A,AF$3,'EIA Imports Distillate Fuel'!$C:$C,$A6)</f>
        <v/>
      </c>
      <c r="AG6">
        <f>SUMIFS('EIA Imports Distillate Fuel'!$D:$D,'EIA Imports Distillate Fuel'!$A:$A,AG$3,'EIA Imports Distillate Fuel'!$C:$C,$A6)</f>
        <v/>
      </c>
      <c r="AH6">
        <f>SUMIFS('EIA Imports Distillate Fuel'!$D:$D,'EIA Imports Distillate Fuel'!$A:$A,AH$3,'EIA Imports Distillate Fuel'!$C:$C,$A6)</f>
        <v/>
      </c>
      <c r="AI6">
        <f>SUMIFS('EIA Imports Distillate Fuel'!$D:$D,'EIA Imports Distillate Fuel'!$A:$A,AI$3,'EIA Imports Distillate Fuel'!$C:$C,$A6)</f>
        <v/>
      </c>
      <c r="AJ6">
        <f>SUMIFS('EIA Imports Distillate Fuel'!$D:$D,'EIA Imports Distillate Fuel'!$A:$A,AJ$3,'EIA Imports Distillate Fuel'!$C:$C,$A6)</f>
        <v/>
      </c>
      <c r="AK6">
        <f>SUMIFS('EIA Imports Distillate Fuel'!$D:$D,'EIA Imports Distillate Fuel'!$A:$A,AK$3,'EIA Imports Distillate Fuel'!$C:$C,$A6)</f>
        <v/>
      </c>
      <c r="AL6">
        <f>SUMIFS('EIA Imports Distillate Fuel'!$D:$D,'EIA Imports Distillate Fuel'!$A:$A,AL$3,'EIA Imports Distillate Fuel'!$C:$C,$A6)</f>
        <v/>
      </c>
      <c r="AM6">
        <f>SUMIFS('EIA Imports Distillate Fuel'!$D:$D,'EIA Imports Distillate Fuel'!$A:$A,AM$3,'EIA Imports Distillate Fuel'!$C:$C,$A6)</f>
        <v/>
      </c>
      <c r="AN6">
        <f>SUMIFS('EIA Imports Distillate Fuel'!$D:$D,'EIA Imports Distillate Fuel'!$A:$A,AN$3,'EIA Imports Distillate Fuel'!$C:$C,$A6)</f>
        <v/>
      </c>
      <c r="AO6">
        <f>SUMIFS('EIA Imports Distillate Fuel'!$D:$D,'EIA Imports Distillate Fuel'!$A:$A,AO$3,'EIA Imports Distillate Fuel'!$C:$C,$A6)</f>
        <v/>
      </c>
      <c r="AP6">
        <f>SUMIFS('EIA Imports Distillate Fuel'!$D:$D,'EIA Imports Distillate Fuel'!$A:$A,AP$3,'EIA Imports Distillate Fuel'!$C:$C,$A6)</f>
        <v/>
      </c>
      <c r="AQ6">
        <f>SUMIFS('EIA Imports Distillate Fuel'!$D:$D,'EIA Imports Distillate Fuel'!$A:$A,AQ$3,'EIA Imports Distillate Fuel'!$C:$C,$A6)</f>
        <v/>
      </c>
      <c r="AR6">
        <f>SUMIFS('EIA Imports Distillate Fuel'!$D:$D,'EIA Imports Distillate Fuel'!$A:$A,AR$3,'EIA Imports Distillate Fuel'!$C:$C,$A6)</f>
        <v/>
      </c>
      <c r="AS6">
        <f>SUMIFS('EIA Imports Distillate Fuel'!$D:$D,'EIA Imports Distillate Fuel'!$A:$A,AS$3,'EIA Imports Distillate Fuel'!$C:$C,$A6)</f>
        <v/>
      </c>
      <c r="AT6">
        <f>SUMIFS('EIA Imports Distillate Fuel'!$D:$D,'EIA Imports Distillate Fuel'!$A:$A,AT$3,'EIA Imports Distillate Fuel'!$C:$C,$A6)</f>
        <v/>
      </c>
      <c r="AU6">
        <f>SUMIFS('EIA Imports Distillate Fuel'!$D:$D,'EIA Imports Distillate Fuel'!$A:$A,AU$3,'EIA Imports Distillate Fuel'!$C:$C,$A6)</f>
        <v/>
      </c>
    </row>
    <row r="7" spans="1:47">
      <c r="A7" t="s">
        <v>291</v>
      </c>
      <c r="B7" t="s">
        <v>1646</v>
      </c>
      <c r="C7" t="s">
        <v>1740</v>
      </c>
      <c r="D7">
        <f>SUMIFS('EIA Imports Distillate Fuel'!$D:$D,'EIA Imports Distillate Fuel'!$A:$A,D$3,'EIA Imports Distillate Fuel'!$C:$C,$A7)</f>
        <v/>
      </c>
      <c r="E7">
        <f>SUMIFS('EIA Imports Distillate Fuel'!$D:$D,'EIA Imports Distillate Fuel'!$A:$A,E$3,'EIA Imports Distillate Fuel'!$C:$C,$A7)</f>
        <v/>
      </c>
      <c r="F7">
        <f>SUMIFS('EIA Imports Distillate Fuel'!$D:$D,'EIA Imports Distillate Fuel'!$A:$A,F$3,'EIA Imports Distillate Fuel'!$C:$C,$A7)</f>
        <v/>
      </c>
      <c r="G7">
        <f>SUMIFS('EIA Imports Distillate Fuel'!$D:$D,'EIA Imports Distillate Fuel'!$A:$A,G$3,'EIA Imports Distillate Fuel'!$C:$C,$A7)</f>
        <v/>
      </c>
      <c r="H7">
        <f>SUMIFS('EIA Imports Distillate Fuel'!$D:$D,'EIA Imports Distillate Fuel'!$A:$A,H$3,'EIA Imports Distillate Fuel'!$C:$C,$A7)</f>
        <v/>
      </c>
      <c r="I7">
        <f>SUMIFS('EIA Imports Distillate Fuel'!$D:$D,'EIA Imports Distillate Fuel'!$A:$A,I$3,'EIA Imports Distillate Fuel'!$C:$C,$A7)</f>
        <v/>
      </c>
      <c r="J7">
        <f>SUMIFS('EIA Imports Distillate Fuel'!$D:$D,'EIA Imports Distillate Fuel'!$A:$A,J$3,'EIA Imports Distillate Fuel'!$C:$C,$A7)</f>
        <v/>
      </c>
      <c r="K7">
        <f>SUMIFS('EIA Imports Distillate Fuel'!$D:$D,'EIA Imports Distillate Fuel'!$A:$A,K$3,'EIA Imports Distillate Fuel'!$C:$C,$A7)</f>
        <v/>
      </c>
      <c r="L7">
        <f>SUMIFS('EIA Imports Distillate Fuel'!$D:$D,'EIA Imports Distillate Fuel'!$A:$A,L$3,'EIA Imports Distillate Fuel'!$C:$C,$A7)</f>
        <v/>
      </c>
      <c r="M7">
        <f>SUMIFS('EIA Imports Distillate Fuel'!$D:$D,'EIA Imports Distillate Fuel'!$A:$A,M$3,'EIA Imports Distillate Fuel'!$C:$C,$A7)</f>
        <v/>
      </c>
      <c r="N7">
        <f>SUMIFS('EIA Imports Distillate Fuel'!$D:$D,'EIA Imports Distillate Fuel'!$A:$A,N$3,'EIA Imports Distillate Fuel'!$C:$C,$A7)</f>
        <v/>
      </c>
      <c r="O7">
        <f>SUMIFS('EIA Imports Distillate Fuel'!$D:$D,'EIA Imports Distillate Fuel'!$A:$A,O$3,'EIA Imports Distillate Fuel'!$C:$C,$A7)</f>
        <v/>
      </c>
      <c r="P7">
        <f>SUMIFS('EIA Imports Distillate Fuel'!$D:$D,'EIA Imports Distillate Fuel'!$A:$A,P$3,'EIA Imports Distillate Fuel'!$C:$C,$A7)</f>
        <v/>
      </c>
      <c r="Q7">
        <f>SUMIFS('EIA Imports Distillate Fuel'!$D:$D,'EIA Imports Distillate Fuel'!$A:$A,Q$3,'EIA Imports Distillate Fuel'!$C:$C,$A7)</f>
        <v/>
      </c>
      <c r="R7">
        <f>SUMIFS('EIA Imports Distillate Fuel'!$D:$D,'EIA Imports Distillate Fuel'!$A:$A,R$3,'EIA Imports Distillate Fuel'!$C:$C,$A7)</f>
        <v/>
      </c>
      <c r="S7">
        <f>SUMIFS('EIA Imports Distillate Fuel'!$D:$D,'EIA Imports Distillate Fuel'!$A:$A,S$3,'EIA Imports Distillate Fuel'!$C:$C,$A7)</f>
        <v/>
      </c>
      <c r="T7">
        <f>SUMIFS('EIA Imports Distillate Fuel'!$D:$D,'EIA Imports Distillate Fuel'!$A:$A,T$3,'EIA Imports Distillate Fuel'!$C:$C,$A7)</f>
        <v/>
      </c>
      <c r="U7">
        <f>SUMIFS('EIA Imports Distillate Fuel'!$D:$D,'EIA Imports Distillate Fuel'!$A:$A,U$3,'EIA Imports Distillate Fuel'!$C:$C,$A7)</f>
        <v/>
      </c>
      <c r="V7">
        <f>SUMIFS('EIA Imports Distillate Fuel'!$D:$D,'EIA Imports Distillate Fuel'!$A:$A,V$3,'EIA Imports Distillate Fuel'!$C:$C,$A7)</f>
        <v/>
      </c>
      <c r="W7">
        <f>SUMIFS('EIA Imports Distillate Fuel'!$D:$D,'EIA Imports Distillate Fuel'!$A:$A,W$3,'EIA Imports Distillate Fuel'!$C:$C,$A7)</f>
        <v/>
      </c>
      <c r="X7">
        <f>SUMIFS('EIA Imports Distillate Fuel'!$D:$D,'EIA Imports Distillate Fuel'!$A:$A,X$3,'EIA Imports Distillate Fuel'!$C:$C,$A7)</f>
        <v/>
      </c>
      <c r="Y7">
        <f>SUMIFS('EIA Imports Distillate Fuel'!$D:$D,'EIA Imports Distillate Fuel'!$A:$A,Y$3,'EIA Imports Distillate Fuel'!$C:$C,$A7)</f>
        <v/>
      </c>
      <c r="Z7">
        <f>SUMIFS('EIA Imports Distillate Fuel'!$D:$D,'EIA Imports Distillate Fuel'!$A:$A,Z$3,'EIA Imports Distillate Fuel'!$C:$C,$A7)</f>
        <v/>
      </c>
      <c r="AA7">
        <f>SUMIFS('EIA Imports Distillate Fuel'!$D:$D,'EIA Imports Distillate Fuel'!$A:$A,AA$3,'EIA Imports Distillate Fuel'!$C:$C,$A7)</f>
        <v/>
      </c>
      <c r="AB7">
        <f>SUMIFS('EIA Imports Distillate Fuel'!$D:$D,'EIA Imports Distillate Fuel'!$A:$A,AB$3,'EIA Imports Distillate Fuel'!$C:$C,$A7)</f>
        <v/>
      </c>
      <c r="AC7">
        <f>SUMIFS('EIA Imports Distillate Fuel'!$D:$D,'EIA Imports Distillate Fuel'!$A:$A,AC$3,'EIA Imports Distillate Fuel'!$C:$C,$A7)</f>
        <v/>
      </c>
      <c r="AD7">
        <f>SUMIFS('EIA Imports Distillate Fuel'!$D:$D,'EIA Imports Distillate Fuel'!$A:$A,AD$3,'EIA Imports Distillate Fuel'!$C:$C,$A7)</f>
        <v/>
      </c>
      <c r="AE7">
        <f>SUMIFS('EIA Imports Distillate Fuel'!$D:$D,'EIA Imports Distillate Fuel'!$A:$A,AE$3,'EIA Imports Distillate Fuel'!$C:$C,$A7)</f>
        <v/>
      </c>
      <c r="AF7">
        <f>SUMIFS('EIA Imports Distillate Fuel'!$D:$D,'EIA Imports Distillate Fuel'!$A:$A,AF$3,'EIA Imports Distillate Fuel'!$C:$C,$A7)</f>
        <v/>
      </c>
      <c r="AG7">
        <f>SUMIFS('EIA Imports Distillate Fuel'!$D:$D,'EIA Imports Distillate Fuel'!$A:$A,AG$3,'EIA Imports Distillate Fuel'!$C:$C,$A7)</f>
        <v/>
      </c>
      <c r="AH7">
        <f>SUMIFS('EIA Imports Distillate Fuel'!$D:$D,'EIA Imports Distillate Fuel'!$A:$A,AH$3,'EIA Imports Distillate Fuel'!$C:$C,$A7)</f>
        <v/>
      </c>
      <c r="AI7">
        <f>SUMIFS('EIA Imports Distillate Fuel'!$D:$D,'EIA Imports Distillate Fuel'!$A:$A,AI$3,'EIA Imports Distillate Fuel'!$C:$C,$A7)</f>
        <v/>
      </c>
      <c r="AJ7">
        <f>SUMIFS('EIA Imports Distillate Fuel'!$D:$D,'EIA Imports Distillate Fuel'!$A:$A,AJ$3,'EIA Imports Distillate Fuel'!$C:$C,$A7)</f>
        <v/>
      </c>
      <c r="AK7">
        <f>SUMIFS('EIA Imports Distillate Fuel'!$D:$D,'EIA Imports Distillate Fuel'!$A:$A,AK$3,'EIA Imports Distillate Fuel'!$C:$C,$A7)</f>
        <v/>
      </c>
      <c r="AL7">
        <f>SUMIFS('EIA Imports Distillate Fuel'!$D:$D,'EIA Imports Distillate Fuel'!$A:$A,AL$3,'EIA Imports Distillate Fuel'!$C:$C,$A7)</f>
        <v/>
      </c>
      <c r="AM7">
        <f>SUMIFS('EIA Imports Distillate Fuel'!$D:$D,'EIA Imports Distillate Fuel'!$A:$A,AM$3,'EIA Imports Distillate Fuel'!$C:$C,$A7)</f>
        <v/>
      </c>
      <c r="AN7">
        <f>SUMIFS('EIA Imports Distillate Fuel'!$D:$D,'EIA Imports Distillate Fuel'!$A:$A,AN$3,'EIA Imports Distillate Fuel'!$C:$C,$A7)</f>
        <v/>
      </c>
      <c r="AO7">
        <f>SUMIFS('EIA Imports Distillate Fuel'!$D:$D,'EIA Imports Distillate Fuel'!$A:$A,AO$3,'EIA Imports Distillate Fuel'!$C:$C,$A7)</f>
        <v/>
      </c>
      <c r="AP7">
        <f>SUMIFS('EIA Imports Distillate Fuel'!$D:$D,'EIA Imports Distillate Fuel'!$A:$A,AP$3,'EIA Imports Distillate Fuel'!$C:$C,$A7)</f>
        <v/>
      </c>
      <c r="AQ7">
        <f>SUMIFS('EIA Imports Distillate Fuel'!$D:$D,'EIA Imports Distillate Fuel'!$A:$A,AQ$3,'EIA Imports Distillate Fuel'!$C:$C,$A7)</f>
        <v/>
      </c>
      <c r="AR7">
        <f>SUMIFS('EIA Imports Distillate Fuel'!$D:$D,'EIA Imports Distillate Fuel'!$A:$A,AR$3,'EIA Imports Distillate Fuel'!$C:$C,$A7)</f>
        <v/>
      </c>
      <c r="AS7">
        <f>SUMIFS('EIA Imports Distillate Fuel'!$D:$D,'EIA Imports Distillate Fuel'!$A:$A,AS$3,'EIA Imports Distillate Fuel'!$C:$C,$A7)</f>
        <v/>
      </c>
      <c r="AT7">
        <f>SUMIFS('EIA Imports Distillate Fuel'!$D:$D,'EIA Imports Distillate Fuel'!$A:$A,AT$3,'EIA Imports Distillate Fuel'!$C:$C,$A7)</f>
        <v/>
      </c>
      <c r="AU7">
        <f>SUMIFS('EIA Imports Distillate Fuel'!$D:$D,'EIA Imports Distillate Fuel'!$A:$A,AU$3,'EIA Imports Distillate Fuel'!$C:$C,$A7)</f>
        <v/>
      </c>
    </row>
    <row r="8" spans="1:47">
      <c r="A8" t="s">
        <v>280</v>
      </c>
      <c r="B8" t="s">
        <v>1646</v>
      </c>
      <c r="C8" t="s">
        <v>1740</v>
      </c>
      <c r="D8">
        <f>SUMIFS('EIA Imports Distillate Fuel'!$D:$D,'EIA Imports Distillate Fuel'!$A:$A,D$3,'EIA Imports Distillate Fuel'!$C:$C,$A8)</f>
        <v/>
      </c>
      <c r="E8">
        <f>SUMIFS('EIA Imports Distillate Fuel'!$D:$D,'EIA Imports Distillate Fuel'!$A:$A,E$3,'EIA Imports Distillate Fuel'!$C:$C,$A8)</f>
        <v/>
      </c>
      <c r="F8">
        <f>SUMIFS('EIA Imports Distillate Fuel'!$D:$D,'EIA Imports Distillate Fuel'!$A:$A,F$3,'EIA Imports Distillate Fuel'!$C:$C,$A8)</f>
        <v/>
      </c>
      <c r="G8">
        <f>SUMIFS('EIA Imports Distillate Fuel'!$D:$D,'EIA Imports Distillate Fuel'!$A:$A,G$3,'EIA Imports Distillate Fuel'!$C:$C,$A8)</f>
        <v/>
      </c>
      <c r="H8">
        <f>SUMIFS('EIA Imports Distillate Fuel'!$D:$D,'EIA Imports Distillate Fuel'!$A:$A,H$3,'EIA Imports Distillate Fuel'!$C:$C,$A8)</f>
        <v/>
      </c>
      <c r="I8">
        <f>SUMIFS('EIA Imports Distillate Fuel'!$D:$D,'EIA Imports Distillate Fuel'!$A:$A,I$3,'EIA Imports Distillate Fuel'!$C:$C,$A8)</f>
        <v/>
      </c>
      <c r="J8">
        <f>SUMIFS('EIA Imports Distillate Fuel'!$D:$D,'EIA Imports Distillate Fuel'!$A:$A,J$3,'EIA Imports Distillate Fuel'!$C:$C,$A8)</f>
        <v/>
      </c>
      <c r="K8">
        <f>SUMIFS('EIA Imports Distillate Fuel'!$D:$D,'EIA Imports Distillate Fuel'!$A:$A,K$3,'EIA Imports Distillate Fuel'!$C:$C,$A8)</f>
        <v/>
      </c>
      <c r="L8">
        <f>SUMIFS('EIA Imports Distillate Fuel'!$D:$D,'EIA Imports Distillate Fuel'!$A:$A,L$3,'EIA Imports Distillate Fuel'!$C:$C,$A8)</f>
        <v/>
      </c>
      <c r="M8">
        <f>SUMIFS('EIA Imports Distillate Fuel'!$D:$D,'EIA Imports Distillate Fuel'!$A:$A,M$3,'EIA Imports Distillate Fuel'!$C:$C,$A8)</f>
        <v/>
      </c>
      <c r="N8">
        <f>SUMIFS('EIA Imports Distillate Fuel'!$D:$D,'EIA Imports Distillate Fuel'!$A:$A,N$3,'EIA Imports Distillate Fuel'!$C:$C,$A8)</f>
        <v/>
      </c>
      <c r="O8">
        <f>SUMIFS('EIA Imports Distillate Fuel'!$D:$D,'EIA Imports Distillate Fuel'!$A:$A,O$3,'EIA Imports Distillate Fuel'!$C:$C,$A8)</f>
        <v/>
      </c>
      <c r="P8">
        <f>SUMIFS('EIA Imports Distillate Fuel'!$D:$D,'EIA Imports Distillate Fuel'!$A:$A,P$3,'EIA Imports Distillate Fuel'!$C:$C,$A8)</f>
        <v/>
      </c>
      <c r="Q8">
        <f>SUMIFS('EIA Imports Distillate Fuel'!$D:$D,'EIA Imports Distillate Fuel'!$A:$A,Q$3,'EIA Imports Distillate Fuel'!$C:$C,$A8)</f>
        <v/>
      </c>
      <c r="R8">
        <f>SUMIFS('EIA Imports Distillate Fuel'!$D:$D,'EIA Imports Distillate Fuel'!$A:$A,R$3,'EIA Imports Distillate Fuel'!$C:$C,$A8)</f>
        <v/>
      </c>
      <c r="S8">
        <f>SUMIFS('EIA Imports Distillate Fuel'!$D:$D,'EIA Imports Distillate Fuel'!$A:$A,S$3,'EIA Imports Distillate Fuel'!$C:$C,$A8)</f>
        <v/>
      </c>
      <c r="T8">
        <f>SUMIFS('EIA Imports Distillate Fuel'!$D:$D,'EIA Imports Distillate Fuel'!$A:$A,T$3,'EIA Imports Distillate Fuel'!$C:$C,$A8)</f>
        <v/>
      </c>
      <c r="U8">
        <f>SUMIFS('EIA Imports Distillate Fuel'!$D:$D,'EIA Imports Distillate Fuel'!$A:$A,U$3,'EIA Imports Distillate Fuel'!$C:$C,$A8)</f>
        <v/>
      </c>
      <c r="V8">
        <f>SUMIFS('EIA Imports Distillate Fuel'!$D:$D,'EIA Imports Distillate Fuel'!$A:$A,V$3,'EIA Imports Distillate Fuel'!$C:$C,$A8)</f>
        <v/>
      </c>
      <c r="W8">
        <f>SUMIFS('EIA Imports Distillate Fuel'!$D:$D,'EIA Imports Distillate Fuel'!$A:$A,W$3,'EIA Imports Distillate Fuel'!$C:$C,$A8)</f>
        <v/>
      </c>
      <c r="X8">
        <f>SUMIFS('EIA Imports Distillate Fuel'!$D:$D,'EIA Imports Distillate Fuel'!$A:$A,X$3,'EIA Imports Distillate Fuel'!$C:$C,$A8)</f>
        <v/>
      </c>
      <c r="Y8">
        <f>SUMIFS('EIA Imports Distillate Fuel'!$D:$D,'EIA Imports Distillate Fuel'!$A:$A,Y$3,'EIA Imports Distillate Fuel'!$C:$C,$A8)</f>
        <v/>
      </c>
      <c r="Z8">
        <f>SUMIFS('EIA Imports Distillate Fuel'!$D:$D,'EIA Imports Distillate Fuel'!$A:$A,Z$3,'EIA Imports Distillate Fuel'!$C:$C,$A8)</f>
        <v/>
      </c>
      <c r="AA8">
        <f>SUMIFS('EIA Imports Distillate Fuel'!$D:$D,'EIA Imports Distillate Fuel'!$A:$A,AA$3,'EIA Imports Distillate Fuel'!$C:$C,$A8)</f>
        <v/>
      </c>
      <c r="AB8">
        <f>SUMIFS('EIA Imports Distillate Fuel'!$D:$D,'EIA Imports Distillate Fuel'!$A:$A,AB$3,'EIA Imports Distillate Fuel'!$C:$C,$A8)</f>
        <v/>
      </c>
      <c r="AC8">
        <f>SUMIFS('EIA Imports Distillate Fuel'!$D:$D,'EIA Imports Distillate Fuel'!$A:$A,AC$3,'EIA Imports Distillate Fuel'!$C:$C,$A8)</f>
        <v/>
      </c>
      <c r="AD8">
        <f>SUMIFS('EIA Imports Distillate Fuel'!$D:$D,'EIA Imports Distillate Fuel'!$A:$A,AD$3,'EIA Imports Distillate Fuel'!$C:$C,$A8)</f>
        <v/>
      </c>
      <c r="AE8">
        <f>SUMIFS('EIA Imports Distillate Fuel'!$D:$D,'EIA Imports Distillate Fuel'!$A:$A,AE$3,'EIA Imports Distillate Fuel'!$C:$C,$A8)</f>
        <v/>
      </c>
      <c r="AF8">
        <f>SUMIFS('EIA Imports Distillate Fuel'!$D:$D,'EIA Imports Distillate Fuel'!$A:$A,AF$3,'EIA Imports Distillate Fuel'!$C:$C,$A8)</f>
        <v/>
      </c>
      <c r="AG8">
        <f>SUMIFS('EIA Imports Distillate Fuel'!$D:$D,'EIA Imports Distillate Fuel'!$A:$A,AG$3,'EIA Imports Distillate Fuel'!$C:$C,$A8)</f>
        <v/>
      </c>
      <c r="AH8">
        <f>SUMIFS('EIA Imports Distillate Fuel'!$D:$D,'EIA Imports Distillate Fuel'!$A:$A,AH$3,'EIA Imports Distillate Fuel'!$C:$C,$A8)</f>
        <v/>
      </c>
      <c r="AI8">
        <f>SUMIFS('EIA Imports Distillate Fuel'!$D:$D,'EIA Imports Distillate Fuel'!$A:$A,AI$3,'EIA Imports Distillate Fuel'!$C:$C,$A8)</f>
        <v/>
      </c>
      <c r="AJ8">
        <f>SUMIFS('EIA Imports Distillate Fuel'!$D:$D,'EIA Imports Distillate Fuel'!$A:$A,AJ$3,'EIA Imports Distillate Fuel'!$C:$C,$A8)</f>
        <v/>
      </c>
      <c r="AK8">
        <f>SUMIFS('EIA Imports Distillate Fuel'!$D:$D,'EIA Imports Distillate Fuel'!$A:$A,AK$3,'EIA Imports Distillate Fuel'!$C:$C,$A8)</f>
        <v/>
      </c>
      <c r="AL8">
        <f>SUMIFS('EIA Imports Distillate Fuel'!$D:$D,'EIA Imports Distillate Fuel'!$A:$A,AL$3,'EIA Imports Distillate Fuel'!$C:$C,$A8)</f>
        <v/>
      </c>
      <c r="AM8">
        <f>SUMIFS('EIA Imports Distillate Fuel'!$D:$D,'EIA Imports Distillate Fuel'!$A:$A,AM$3,'EIA Imports Distillate Fuel'!$C:$C,$A8)</f>
        <v/>
      </c>
      <c r="AN8">
        <f>SUMIFS('EIA Imports Distillate Fuel'!$D:$D,'EIA Imports Distillate Fuel'!$A:$A,AN$3,'EIA Imports Distillate Fuel'!$C:$C,$A8)</f>
        <v/>
      </c>
      <c r="AO8">
        <f>SUMIFS('EIA Imports Distillate Fuel'!$D:$D,'EIA Imports Distillate Fuel'!$A:$A,AO$3,'EIA Imports Distillate Fuel'!$C:$C,$A8)</f>
        <v/>
      </c>
      <c r="AP8">
        <f>SUMIFS('EIA Imports Distillate Fuel'!$D:$D,'EIA Imports Distillate Fuel'!$A:$A,AP$3,'EIA Imports Distillate Fuel'!$C:$C,$A8)</f>
        <v/>
      </c>
      <c r="AQ8">
        <f>SUMIFS('EIA Imports Distillate Fuel'!$D:$D,'EIA Imports Distillate Fuel'!$A:$A,AQ$3,'EIA Imports Distillate Fuel'!$C:$C,$A8)</f>
        <v/>
      </c>
      <c r="AR8">
        <f>SUMIFS('EIA Imports Distillate Fuel'!$D:$D,'EIA Imports Distillate Fuel'!$A:$A,AR$3,'EIA Imports Distillate Fuel'!$C:$C,$A8)</f>
        <v/>
      </c>
      <c r="AS8">
        <f>SUMIFS('EIA Imports Distillate Fuel'!$D:$D,'EIA Imports Distillate Fuel'!$A:$A,AS$3,'EIA Imports Distillate Fuel'!$C:$C,$A8)</f>
        <v/>
      </c>
      <c r="AT8">
        <f>SUMIFS('EIA Imports Distillate Fuel'!$D:$D,'EIA Imports Distillate Fuel'!$A:$A,AT$3,'EIA Imports Distillate Fuel'!$C:$C,$A8)</f>
        <v/>
      </c>
      <c r="AU8">
        <f>SUMIFS('EIA Imports Distillate Fuel'!$D:$D,'EIA Imports Distillate Fuel'!$A:$A,AU$3,'EIA Imports Distillate Fuel'!$C:$C,$A8)</f>
        <v/>
      </c>
    </row>
    <row r="9" spans="1:47">
      <c r="A9" t="s">
        <v>311</v>
      </c>
      <c r="B9" t="s">
        <v>1646</v>
      </c>
      <c r="C9" t="s">
        <v>1740</v>
      </c>
      <c r="D9">
        <f>SUMIFS('EIA Imports Distillate Fuel'!$D:$D,'EIA Imports Distillate Fuel'!$A:$A,D$3,'EIA Imports Distillate Fuel'!$C:$C,$A9)</f>
        <v/>
      </c>
      <c r="E9">
        <f>SUMIFS('EIA Imports Distillate Fuel'!$D:$D,'EIA Imports Distillate Fuel'!$A:$A,E$3,'EIA Imports Distillate Fuel'!$C:$C,$A9)</f>
        <v/>
      </c>
      <c r="F9">
        <f>SUMIFS('EIA Imports Distillate Fuel'!$D:$D,'EIA Imports Distillate Fuel'!$A:$A,F$3,'EIA Imports Distillate Fuel'!$C:$C,$A9)</f>
        <v/>
      </c>
      <c r="G9">
        <f>SUMIFS('EIA Imports Distillate Fuel'!$D:$D,'EIA Imports Distillate Fuel'!$A:$A,G$3,'EIA Imports Distillate Fuel'!$C:$C,$A9)</f>
        <v/>
      </c>
      <c r="H9">
        <f>SUMIFS('EIA Imports Distillate Fuel'!$D:$D,'EIA Imports Distillate Fuel'!$A:$A,H$3,'EIA Imports Distillate Fuel'!$C:$C,$A9)</f>
        <v/>
      </c>
      <c r="I9">
        <f>SUMIFS('EIA Imports Distillate Fuel'!$D:$D,'EIA Imports Distillate Fuel'!$A:$A,I$3,'EIA Imports Distillate Fuel'!$C:$C,$A9)</f>
        <v/>
      </c>
      <c r="J9">
        <f>SUMIFS('EIA Imports Distillate Fuel'!$D:$D,'EIA Imports Distillate Fuel'!$A:$A,J$3,'EIA Imports Distillate Fuel'!$C:$C,$A9)</f>
        <v/>
      </c>
      <c r="K9">
        <f>SUMIFS('EIA Imports Distillate Fuel'!$D:$D,'EIA Imports Distillate Fuel'!$A:$A,K$3,'EIA Imports Distillate Fuel'!$C:$C,$A9)</f>
        <v/>
      </c>
      <c r="L9">
        <f>SUMIFS('EIA Imports Distillate Fuel'!$D:$D,'EIA Imports Distillate Fuel'!$A:$A,L$3,'EIA Imports Distillate Fuel'!$C:$C,$A9)</f>
        <v/>
      </c>
      <c r="M9">
        <f>SUMIFS('EIA Imports Distillate Fuel'!$D:$D,'EIA Imports Distillate Fuel'!$A:$A,M$3,'EIA Imports Distillate Fuel'!$C:$C,$A9)</f>
        <v/>
      </c>
      <c r="N9">
        <f>SUMIFS('EIA Imports Distillate Fuel'!$D:$D,'EIA Imports Distillate Fuel'!$A:$A,N$3,'EIA Imports Distillate Fuel'!$C:$C,$A9)</f>
        <v/>
      </c>
      <c r="O9">
        <f>SUMIFS('EIA Imports Distillate Fuel'!$D:$D,'EIA Imports Distillate Fuel'!$A:$A,O$3,'EIA Imports Distillate Fuel'!$C:$C,$A9)</f>
        <v/>
      </c>
      <c r="P9">
        <f>SUMIFS('EIA Imports Distillate Fuel'!$D:$D,'EIA Imports Distillate Fuel'!$A:$A,P$3,'EIA Imports Distillate Fuel'!$C:$C,$A9)</f>
        <v/>
      </c>
      <c r="Q9">
        <f>SUMIFS('EIA Imports Distillate Fuel'!$D:$D,'EIA Imports Distillate Fuel'!$A:$A,Q$3,'EIA Imports Distillate Fuel'!$C:$C,$A9)</f>
        <v/>
      </c>
      <c r="R9">
        <f>SUMIFS('EIA Imports Distillate Fuel'!$D:$D,'EIA Imports Distillate Fuel'!$A:$A,R$3,'EIA Imports Distillate Fuel'!$C:$C,$A9)</f>
        <v/>
      </c>
      <c r="S9">
        <f>SUMIFS('EIA Imports Distillate Fuel'!$D:$D,'EIA Imports Distillate Fuel'!$A:$A,S$3,'EIA Imports Distillate Fuel'!$C:$C,$A9)</f>
        <v/>
      </c>
      <c r="T9">
        <f>SUMIFS('EIA Imports Distillate Fuel'!$D:$D,'EIA Imports Distillate Fuel'!$A:$A,T$3,'EIA Imports Distillate Fuel'!$C:$C,$A9)</f>
        <v/>
      </c>
      <c r="U9">
        <f>SUMIFS('EIA Imports Distillate Fuel'!$D:$D,'EIA Imports Distillate Fuel'!$A:$A,U$3,'EIA Imports Distillate Fuel'!$C:$C,$A9)</f>
        <v/>
      </c>
      <c r="V9">
        <f>SUMIFS('EIA Imports Distillate Fuel'!$D:$D,'EIA Imports Distillate Fuel'!$A:$A,V$3,'EIA Imports Distillate Fuel'!$C:$C,$A9)</f>
        <v/>
      </c>
      <c r="W9">
        <f>SUMIFS('EIA Imports Distillate Fuel'!$D:$D,'EIA Imports Distillate Fuel'!$A:$A,W$3,'EIA Imports Distillate Fuel'!$C:$C,$A9)</f>
        <v/>
      </c>
      <c r="X9">
        <f>SUMIFS('EIA Imports Distillate Fuel'!$D:$D,'EIA Imports Distillate Fuel'!$A:$A,X$3,'EIA Imports Distillate Fuel'!$C:$C,$A9)</f>
        <v/>
      </c>
      <c r="Y9">
        <f>SUMIFS('EIA Imports Distillate Fuel'!$D:$D,'EIA Imports Distillate Fuel'!$A:$A,Y$3,'EIA Imports Distillate Fuel'!$C:$C,$A9)</f>
        <v/>
      </c>
      <c r="Z9">
        <f>SUMIFS('EIA Imports Distillate Fuel'!$D:$D,'EIA Imports Distillate Fuel'!$A:$A,Z$3,'EIA Imports Distillate Fuel'!$C:$C,$A9)</f>
        <v/>
      </c>
      <c r="AA9">
        <f>SUMIFS('EIA Imports Distillate Fuel'!$D:$D,'EIA Imports Distillate Fuel'!$A:$A,AA$3,'EIA Imports Distillate Fuel'!$C:$C,$A9)</f>
        <v/>
      </c>
      <c r="AB9">
        <f>SUMIFS('EIA Imports Distillate Fuel'!$D:$D,'EIA Imports Distillate Fuel'!$A:$A,AB$3,'EIA Imports Distillate Fuel'!$C:$C,$A9)</f>
        <v/>
      </c>
      <c r="AC9">
        <f>SUMIFS('EIA Imports Distillate Fuel'!$D:$D,'EIA Imports Distillate Fuel'!$A:$A,AC$3,'EIA Imports Distillate Fuel'!$C:$C,$A9)</f>
        <v/>
      </c>
      <c r="AD9">
        <f>SUMIFS('EIA Imports Distillate Fuel'!$D:$D,'EIA Imports Distillate Fuel'!$A:$A,AD$3,'EIA Imports Distillate Fuel'!$C:$C,$A9)</f>
        <v/>
      </c>
      <c r="AE9">
        <f>SUMIFS('EIA Imports Distillate Fuel'!$D:$D,'EIA Imports Distillate Fuel'!$A:$A,AE$3,'EIA Imports Distillate Fuel'!$C:$C,$A9)</f>
        <v/>
      </c>
      <c r="AF9">
        <f>SUMIFS('EIA Imports Distillate Fuel'!$D:$D,'EIA Imports Distillate Fuel'!$A:$A,AF$3,'EIA Imports Distillate Fuel'!$C:$C,$A9)</f>
        <v/>
      </c>
      <c r="AG9">
        <f>SUMIFS('EIA Imports Distillate Fuel'!$D:$D,'EIA Imports Distillate Fuel'!$A:$A,AG$3,'EIA Imports Distillate Fuel'!$C:$C,$A9)</f>
        <v/>
      </c>
      <c r="AH9">
        <f>SUMIFS('EIA Imports Distillate Fuel'!$D:$D,'EIA Imports Distillate Fuel'!$A:$A,AH$3,'EIA Imports Distillate Fuel'!$C:$C,$A9)</f>
        <v/>
      </c>
      <c r="AI9">
        <f>SUMIFS('EIA Imports Distillate Fuel'!$D:$D,'EIA Imports Distillate Fuel'!$A:$A,AI$3,'EIA Imports Distillate Fuel'!$C:$C,$A9)</f>
        <v/>
      </c>
      <c r="AJ9">
        <f>SUMIFS('EIA Imports Distillate Fuel'!$D:$D,'EIA Imports Distillate Fuel'!$A:$A,AJ$3,'EIA Imports Distillate Fuel'!$C:$C,$A9)</f>
        <v/>
      </c>
      <c r="AK9">
        <f>SUMIFS('EIA Imports Distillate Fuel'!$D:$D,'EIA Imports Distillate Fuel'!$A:$A,AK$3,'EIA Imports Distillate Fuel'!$C:$C,$A9)</f>
        <v/>
      </c>
      <c r="AL9">
        <f>SUMIFS('EIA Imports Distillate Fuel'!$D:$D,'EIA Imports Distillate Fuel'!$A:$A,AL$3,'EIA Imports Distillate Fuel'!$C:$C,$A9)</f>
        <v/>
      </c>
      <c r="AM9">
        <f>SUMIFS('EIA Imports Distillate Fuel'!$D:$D,'EIA Imports Distillate Fuel'!$A:$A,AM$3,'EIA Imports Distillate Fuel'!$C:$C,$A9)</f>
        <v/>
      </c>
      <c r="AN9">
        <f>SUMIFS('EIA Imports Distillate Fuel'!$D:$D,'EIA Imports Distillate Fuel'!$A:$A,AN$3,'EIA Imports Distillate Fuel'!$C:$C,$A9)</f>
        <v/>
      </c>
      <c r="AO9">
        <f>SUMIFS('EIA Imports Distillate Fuel'!$D:$D,'EIA Imports Distillate Fuel'!$A:$A,AO$3,'EIA Imports Distillate Fuel'!$C:$C,$A9)</f>
        <v/>
      </c>
      <c r="AP9">
        <f>SUMIFS('EIA Imports Distillate Fuel'!$D:$D,'EIA Imports Distillate Fuel'!$A:$A,AP$3,'EIA Imports Distillate Fuel'!$C:$C,$A9)</f>
        <v/>
      </c>
      <c r="AQ9">
        <f>SUMIFS('EIA Imports Distillate Fuel'!$D:$D,'EIA Imports Distillate Fuel'!$A:$A,AQ$3,'EIA Imports Distillate Fuel'!$C:$C,$A9)</f>
        <v/>
      </c>
      <c r="AR9">
        <f>SUMIFS('EIA Imports Distillate Fuel'!$D:$D,'EIA Imports Distillate Fuel'!$A:$A,AR$3,'EIA Imports Distillate Fuel'!$C:$C,$A9)</f>
        <v/>
      </c>
      <c r="AS9">
        <f>SUMIFS('EIA Imports Distillate Fuel'!$D:$D,'EIA Imports Distillate Fuel'!$A:$A,AS$3,'EIA Imports Distillate Fuel'!$C:$C,$A9)</f>
        <v/>
      </c>
      <c r="AT9">
        <f>SUMIFS('EIA Imports Distillate Fuel'!$D:$D,'EIA Imports Distillate Fuel'!$A:$A,AT$3,'EIA Imports Distillate Fuel'!$C:$C,$A9)</f>
        <v/>
      </c>
      <c r="AU9">
        <f>SUMIFS('EIA Imports Distillate Fuel'!$D:$D,'EIA Imports Distillate Fuel'!$A:$A,AU$3,'EIA Imports Distillate Fuel'!$C:$C,$A9)</f>
        <v/>
      </c>
    </row>
    <row r="10" spans="1:47">
      <c r="A10" t="s">
        <v>349</v>
      </c>
      <c r="B10" t="s">
        <v>1646</v>
      </c>
      <c r="C10" t="s">
        <v>1740</v>
      </c>
      <c r="D10">
        <f>SUMIFS('EIA Imports Distillate Fuel'!$D:$D,'EIA Imports Distillate Fuel'!$A:$A,D$3,'EIA Imports Distillate Fuel'!$C:$C,$A10)</f>
        <v/>
      </c>
      <c r="E10">
        <f>SUMIFS('EIA Imports Distillate Fuel'!$D:$D,'EIA Imports Distillate Fuel'!$A:$A,E$3,'EIA Imports Distillate Fuel'!$C:$C,$A10)</f>
        <v/>
      </c>
      <c r="F10">
        <f>SUMIFS('EIA Imports Distillate Fuel'!$D:$D,'EIA Imports Distillate Fuel'!$A:$A,F$3,'EIA Imports Distillate Fuel'!$C:$C,$A10)</f>
        <v/>
      </c>
      <c r="G10">
        <f>SUMIFS('EIA Imports Distillate Fuel'!$D:$D,'EIA Imports Distillate Fuel'!$A:$A,G$3,'EIA Imports Distillate Fuel'!$C:$C,$A10)</f>
        <v/>
      </c>
      <c r="H10">
        <f>SUMIFS('EIA Imports Distillate Fuel'!$D:$D,'EIA Imports Distillate Fuel'!$A:$A,H$3,'EIA Imports Distillate Fuel'!$C:$C,$A10)</f>
        <v/>
      </c>
      <c r="I10">
        <f>SUMIFS('EIA Imports Distillate Fuel'!$D:$D,'EIA Imports Distillate Fuel'!$A:$A,I$3,'EIA Imports Distillate Fuel'!$C:$C,$A10)</f>
        <v/>
      </c>
      <c r="J10">
        <f>SUMIFS('EIA Imports Distillate Fuel'!$D:$D,'EIA Imports Distillate Fuel'!$A:$A,J$3,'EIA Imports Distillate Fuel'!$C:$C,$A10)</f>
        <v/>
      </c>
      <c r="K10">
        <f>SUMIFS('EIA Imports Distillate Fuel'!$D:$D,'EIA Imports Distillate Fuel'!$A:$A,K$3,'EIA Imports Distillate Fuel'!$C:$C,$A10)</f>
        <v/>
      </c>
      <c r="L10">
        <f>SUMIFS('EIA Imports Distillate Fuel'!$D:$D,'EIA Imports Distillate Fuel'!$A:$A,L$3,'EIA Imports Distillate Fuel'!$C:$C,$A10)</f>
        <v/>
      </c>
      <c r="M10">
        <f>SUMIFS('EIA Imports Distillate Fuel'!$D:$D,'EIA Imports Distillate Fuel'!$A:$A,M$3,'EIA Imports Distillate Fuel'!$C:$C,$A10)</f>
        <v/>
      </c>
      <c r="N10">
        <f>SUMIFS('EIA Imports Distillate Fuel'!$D:$D,'EIA Imports Distillate Fuel'!$A:$A,N$3,'EIA Imports Distillate Fuel'!$C:$C,$A10)</f>
        <v/>
      </c>
      <c r="O10">
        <f>SUMIFS('EIA Imports Distillate Fuel'!$D:$D,'EIA Imports Distillate Fuel'!$A:$A,O$3,'EIA Imports Distillate Fuel'!$C:$C,$A10)</f>
        <v/>
      </c>
      <c r="P10">
        <f>SUMIFS('EIA Imports Distillate Fuel'!$D:$D,'EIA Imports Distillate Fuel'!$A:$A,P$3,'EIA Imports Distillate Fuel'!$C:$C,$A10)</f>
        <v/>
      </c>
      <c r="Q10">
        <f>SUMIFS('EIA Imports Distillate Fuel'!$D:$D,'EIA Imports Distillate Fuel'!$A:$A,Q$3,'EIA Imports Distillate Fuel'!$C:$C,$A10)</f>
        <v/>
      </c>
      <c r="R10">
        <f>SUMIFS('EIA Imports Distillate Fuel'!$D:$D,'EIA Imports Distillate Fuel'!$A:$A,R$3,'EIA Imports Distillate Fuel'!$C:$C,$A10)</f>
        <v/>
      </c>
      <c r="S10">
        <f>SUMIFS('EIA Imports Distillate Fuel'!$D:$D,'EIA Imports Distillate Fuel'!$A:$A,S$3,'EIA Imports Distillate Fuel'!$C:$C,$A10)</f>
        <v/>
      </c>
      <c r="T10">
        <f>SUMIFS('EIA Imports Distillate Fuel'!$D:$D,'EIA Imports Distillate Fuel'!$A:$A,T$3,'EIA Imports Distillate Fuel'!$C:$C,$A10)</f>
        <v/>
      </c>
      <c r="U10">
        <f>SUMIFS('EIA Imports Distillate Fuel'!$D:$D,'EIA Imports Distillate Fuel'!$A:$A,U$3,'EIA Imports Distillate Fuel'!$C:$C,$A10)</f>
        <v/>
      </c>
      <c r="V10">
        <f>SUMIFS('EIA Imports Distillate Fuel'!$D:$D,'EIA Imports Distillate Fuel'!$A:$A,V$3,'EIA Imports Distillate Fuel'!$C:$C,$A10)</f>
        <v/>
      </c>
      <c r="W10">
        <f>SUMIFS('EIA Imports Distillate Fuel'!$D:$D,'EIA Imports Distillate Fuel'!$A:$A,W$3,'EIA Imports Distillate Fuel'!$C:$C,$A10)</f>
        <v/>
      </c>
      <c r="X10">
        <f>SUMIFS('EIA Imports Distillate Fuel'!$D:$D,'EIA Imports Distillate Fuel'!$A:$A,X$3,'EIA Imports Distillate Fuel'!$C:$C,$A10)</f>
        <v/>
      </c>
      <c r="Y10">
        <f>SUMIFS('EIA Imports Distillate Fuel'!$D:$D,'EIA Imports Distillate Fuel'!$A:$A,Y$3,'EIA Imports Distillate Fuel'!$C:$C,$A10)</f>
        <v/>
      </c>
      <c r="Z10">
        <f>SUMIFS('EIA Imports Distillate Fuel'!$D:$D,'EIA Imports Distillate Fuel'!$A:$A,Z$3,'EIA Imports Distillate Fuel'!$C:$C,$A10)</f>
        <v/>
      </c>
      <c r="AA10">
        <f>SUMIFS('EIA Imports Distillate Fuel'!$D:$D,'EIA Imports Distillate Fuel'!$A:$A,AA$3,'EIA Imports Distillate Fuel'!$C:$C,$A10)</f>
        <v/>
      </c>
      <c r="AB10">
        <f>SUMIFS('EIA Imports Distillate Fuel'!$D:$D,'EIA Imports Distillate Fuel'!$A:$A,AB$3,'EIA Imports Distillate Fuel'!$C:$C,$A10)</f>
        <v/>
      </c>
      <c r="AC10">
        <f>SUMIFS('EIA Imports Distillate Fuel'!$D:$D,'EIA Imports Distillate Fuel'!$A:$A,AC$3,'EIA Imports Distillate Fuel'!$C:$C,$A10)</f>
        <v/>
      </c>
      <c r="AD10">
        <f>SUMIFS('EIA Imports Distillate Fuel'!$D:$D,'EIA Imports Distillate Fuel'!$A:$A,AD$3,'EIA Imports Distillate Fuel'!$C:$C,$A10)</f>
        <v/>
      </c>
      <c r="AE10">
        <f>SUMIFS('EIA Imports Distillate Fuel'!$D:$D,'EIA Imports Distillate Fuel'!$A:$A,AE$3,'EIA Imports Distillate Fuel'!$C:$C,$A10)</f>
        <v/>
      </c>
      <c r="AF10">
        <f>SUMIFS('EIA Imports Distillate Fuel'!$D:$D,'EIA Imports Distillate Fuel'!$A:$A,AF$3,'EIA Imports Distillate Fuel'!$C:$C,$A10)</f>
        <v/>
      </c>
      <c r="AG10">
        <f>SUMIFS('EIA Imports Distillate Fuel'!$D:$D,'EIA Imports Distillate Fuel'!$A:$A,AG$3,'EIA Imports Distillate Fuel'!$C:$C,$A10)</f>
        <v/>
      </c>
      <c r="AH10">
        <f>SUMIFS('EIA Imports Distillate Fuel'!$D:$D,'EIA Imports Distillate Fuel'!$A:$A,AH$3,'EIA Imports Distillate Fuel'!$C:$C,$A10)</f>
        <v/>
      </c>
      <c r="AI10">
        <f>SUMIFS('EIA Imports Distillate Fuel'!$D:$D,'EIA Imports Distillate Fuel'!$A:$A,AI$3,'EIA Imports Distillate Fuel'!$C:$C,$A10)</f>
        <v/>
      </c>
      <c r="AJ10">
        <f>SUMIFS('EIA Imports Distillate Fuel'!$D:$D,'EIA Imports Distillate Fuel'!$A:$A,AJ$3,'EIA Imports Distillate Fuel'!$C:$C,$A10)</f>
        <v/>
      </c>
      <c r="AK10">
        <f>SUMIFS('EIA Imports Distillate Fuel'!$D:$D,'EIA Imports Distillate Fuel'!$A:$A,AK$3,'EIA Imports Distillate Fuel'!$C:$C,$A10)</f>
        <v/>
      </c>
      <c r="AL10">
        <f>SUMIFS('EIA Imports Distillate Fuel'!$D:$D,'EIA Imports Distillate Fuel'!$A:$A,AL$3,'EIA Imports Distillate Fuel'!$C:$C,$A10)</f>
        <v/>
      </c>
      <c r="AM10">
        <f>SUMIFS('EIA Imports Distillate Fuel'!$D:$D,'EIA Imports Distillate Fuel'!$A:$A,AM$3,'EIA Imports Distillate Fuel'!$C:$C,$A10)</f>
        <v/>
      </c>
      <c r="AN10">
        <f>SUMIFS('EIA Imports Distillate Fuel'!$D:$D,'EIA Imports Distillate Fuel'!$A:$A,AN$3,'EIA Imports Distillate Fuel'!$C:$C,$A10)</f>
        <v/>
      </c>
      <c r="AO10">
        <f>SUMIFS('EIA Imports Distillate Fuel'!$D:$D,'EIA Imports Distillate Fuel'!$A:$A,AO$3,'EIA Imports Distillate Fuel'!$C:$C,$A10)</f>
        <v/>
      </c>
      <c r="AP10">
        <f>SUMIFS('EIA Imports Distillate Fuel'!$D:$D,'EIA Imports Distillate Fuel'!$A:$A,AP$3,'EIA Imports Distillate Fuel'!$C:$C,$A10)</f>
        <v/>
      </c>
      <c r="AQ10">
        <f>SUMIFS('EIA Imports Distillate Fuel'!$D:$D,'EIA Imports Distillate Fuel'!$A:$A,AQ$3,'EIA Imports Distillate Fuel'!$C:$C,$A10)</f>
        <v/>
      </c>
      <c r="AR10">
        <f>SUMIFS('EIA Imports Distillate Fuel'!$D:$D,'EIA Imports Distillate Fuel'!$A:$A,AR$3,'EIA Imports Distillate Fuel'!$C:$C,$A10)</f>
        <v/>
      </c>
      <c r="AS10">
        <f>SUMIFS('EIA Imports Distillate Fuel'!$D:$D,'EIA Imports Distillate Fuel'!$A:$A,AS$3,'EIA Imports Distillate Fuel'!$C:$C,$A10)</f>
        <v/>
      </c>
      <c r="AT10">
        <f>SUMIFS('EIA Imports Distillate Fuel'!$D:$D,'EIA Imports Distillate Fuel'!$A:$A,AT$3,'EIA Imports Distillate Fuel'!$C:$C,$A10)</f>
        <v/>
      </c>
      <c r="AU10">
        <f>SUMIFS('EIA Imports Distillate Fuel'!$D:$D,'EIA Imports Distillate Fuel'!$A:$A,AU$3,'EIA Imports Distillate Fuel'!$C:$C,$A10)</f>
        <v/>
      </c>
    </row>
    <row r="11" spans="1:47">
      <c r="A11" t="s">
        <v>399</v>
      </c>
      <c r="B11" t="s">
        <v>1646</v>
      </c>
      <c r="C11" t="s">
        <v>1740</v>
      </c>
      <c r="D11">
        <f>SUMIFS('EIA Imports Distillate Fuel'!$D:$D,'EIA Imports Distillate Fuel'!$A:$A,D$3,'EIA Imports Distillate Fuel'!$C:$C,$A11)</f>
        <v/>
      </c>
      <c r="E11">
        <f>SUMIFS('EIA Imports Distillate Fuel'!$D:$D,'EIA Imports Distillate Fuel'!$A:$A,E$3,'EIA Imports Distillate Fuel'!$C:$C,$A11)</f>
        <v/>
      </c>
      <c r="F11">
        <f>SUMIFS('EIA Imports Distillate Fuel'!$D:$D,'EIA Imports Distillate Fuel'!$A:$A,F$3,'EIA Imports Distillate Fuel'!$C:$C,$A11)</f>
        <v/>
      </c>
      <c r="G11">
        <f>SUMIFS('EIA Imports Distillate Fuel'!$D:$D,'EIA Imports Distillate Fuel'!$A:$A,G$3,'EIA Imports Distillate Fuel'!$C:$C,$A11)</f>
        <v/>
      </c>
      <c r="H11">
        <f>SUMIFS('EIA Imports Distillate Fuel'!$D:$D,'EIA Imports Distillate Fuel'!$A:$A,H$3,'EIA Imports Distillate Fuel'!$C:$C,$A11)</f>
        <v/>
      </c>
      <c r="I11">
        <f>SUMIFS('EIA Imports Distillate Fuel'!$D:$D,'EIA Imports Distillate Fuel'!$A:$A,I$3,'EIA Imports Distillate Fuel'!$C:$C,$A11)</f>
        <v/>
      </c>
      <c r="J11">
        <f>SUMIFS('EIA Imports Distillate Fuel'!$D:$D,'EIA Imports Distillate Fuel'!$A:$A,J$3,'EIA Imports Distillate Fuel'!$C:$C,$A11)</f>
        <v/>
      </c>
      <c r="K11">
        <f>SUMIFS('EIA Imports Distillate Fuel'!$D:$D,'EIA Imports Distillate Fuel'!$A:$A,K$3,'EIA Imports Distillate Fuel'!$C:$C,$A11)</f>
        <v/>
      </c>
      <c r="L11">
        <f>SUMIFS('EIA Imports Distillate Fuel'!$D:$D,'EIA Imports Distillate Fuel'!$A:$A,L$3,'EIA Imports Distillate Fuel'!$C:$C,$A11)</f>
        <v/>
      </c>
      <c r="M11">
        <f>SUMIFS('EIA Imports Distillate Fuel'!$D:$D,'EIA Imports Distillate Fuel'!$A:$A,M$3,'EIA Imports Distillate Fuel'!$C:$C,$A11)</f>
        <v/>
      </c>
      <c r="N11">
        <f>SUMIFS('EIA Imports Distillate Fuel'!$D:$D,'EIA Imports Distillate Fuel'!$A:$A,N$3,'EIA Imports Distillate Fuel'!$C:$C,$A11)</f>
        <v/>
      </c>
      <c r="O11">
        <f>SUMIFS('EIA Imports Distillate Fuel'!$D:$D,'EIA Imports Distillate Fuel'!$A:$A,O$3,'EIA Imports Distillate Fuel'!$C:$C,$A11)</f>
        <v/>
      </c>
      <c r="P11">
        <f>SUMIFS('EIA Imports Distillate Fuel'!$D:$D,'EIA Imports Distillate Fuel'!$A:$A,P$3,'EIA Imports Distillate Fuel'!$C:$C,$A11)</f>
        <v/>
      </c>
      <c r="Q11">
        <f>SUMIFS('EIA Imports Distillate Fuel'!$D:$D,'EIA Imports Distillate Fuel'!$A:$A,Q$3,'EIA Imports Distillate Fuel'!$C:$C,$A11)</f>
        <v/>
      </c>
      <c r="R11">
        <f>SUMIFS('EIA Imports Distillate Fuel'!$D:$D,'EIA Imports Distillate Fuel'!$A:$A,R$3,'EIA Imports Distillate Fuel'!$C:$C,$A11)</f>
        <v/>
      </c>
      <c r="S11">
        <f>SUMIFS('EIA Imports Distillate Fuel'!$D:$D,'EIA Imports Distillate Fuel'!$A:$A,S$3,'EIA Imports Distillate Fuel'!$C:$C,$A11)</f>
        <v/>
      </c>
      <c r="T11">
        <f>SUMIFS('EIA Imports Distillate Fuel'!$D:$D,'EIA Imports Distillate Fuel'!$A:$A,T$3,'EIA Imports Distillate Fuel'!$C:$C,$A11)</f>
        <v/>
      </c>
      <c r="U11">
        <f>SUMIFS('EIA Imports Distillate Fuel'!$D:$D,'EIA Imports Distillate Fuel'!$A:$A,U$3,'EIA Imports Distillate Fuel'!$C:$C,$A11)</f>
        <v/>
      </c>
      <c r="V11">
        <f>SUMIFS('EIA Imports Distillate Fuel'!$D:$D,'EIA Imports Distillate Fuel'!$A:$A,V$3,'EIA Imports Distillate Fuel'!$C:$C,$A11)</f>
        <v/>
      </c>
      <c r="W11">
        <f>SUMIFS('EIA Imports Distillate Fuel'!$D:$D,'EIA Imports Distillate Fuel'!$A:$A,W$3,'EIA Imports Distillate Fuel'!$C:$C,$A11)</f>
        <v/>
      </c>
      <c r="X11">
        <f>SUMIFS('EIA Imports Distillate Fuel'!$D:$D,'EIA Imports Distillate Fuel'!$A:$A,X$3,'EIA Imports Distillate Fuel'!$C:$C,$A11)</f>
        <v/>
      </c>
      <c r="Y11">
        <f>SUMIFS('EIA Imports Distillate Fuel'!$D:$D,'EIA Imports Distillate Fuel'!$A:$A,Y$3,'EIA Imports Distillate Fuel'!$C:$C,$A11)</f>
        <v/>
      </c>
      <c r="Z11">
        <f>SUMIFS('EIA Imports Distillate Fuel'!$D:$D,'EIA Imports Distillate Fuel'!$A:$A,Z$3,'EIA Imports Distillate Fuel'!$C:$C,$A11)</f>
        <v/>
      </c>
      <c r="AA11">
        <f>SUMIFS('EIA Imports Distillate Fuel'!$D:$D,'EIA Imports Distillate Fuel'!$A:$A,AA$3,'EIA Imports Distillate Fuel'!$C:$C,$A11)</f>
        <v/>
      </c>
      <c r="AB11">
        <f>SUMIFS('EIA Imports Distillate Fuel'!$D:$D,'EIA Imports Distillate Fuel'!$A:$A,AB$3,'EIA Imports Distillate Fuel'!$C:$C,$A11)</f>
        <v/>
      </c>
      <c r="AC11">
        <f>SUMIFS('EIA Imports Distillate Fuel'!$D:$D,'EIA Imports Distillate Fuel'!$A:$A,AC$3,'EIA Imports Distillate Fuel'!$C:$C,$A11)</f>
        <v/>
      </c>
      <c r="AD11">
        <f>SUMIFS('EIA Imports Distillate Fuel'!$D:$D,'EIA Imports Distillate Fuel'!$A:$A,AD$3,'EIA Imports Distillate Fuel'!$C:$C,$A11)</f>
        <v/>
      </c>
      <c r="AE11">
        <f>SUMIFS('EIA Imports Distillate Fuel'!$D:$D,'EIA Imports Distillate Fuel'!$A:$A,AE$3,'EIA Imports Distillate Fuel'!$C:$C,$A11)</f>
        <v/>
      </c>
      <c r="AF11">
        <f>SUMIFS('EIA Imports Distillate Fuel'!$D:$D,'EIA Imports Distillate Fuel'!$A:$A,AF$3,'EIA Imports Distillate Fuel'!$C:$C,$A11)</f>
        <v/>
      </c>
      <c r="AG11">
        <f>SUMIFS('EIA Imports Distillate Fuel'!$D:$D,'EIA Imports Distillate Fuel'!$A:$A,AG$3,'EIA Imports Distillate Fuel'!$C:$C,$A11)</f>
        <v/>
      </c>
      <c r="AH11">
        <f>SUMIFS('EIA Imports Distillate Fuel'!$D:$D,'EIA Imports Distillate Fuel'!$A:$A,AH$3,'EIA Imports Distillate Fuel'!$C:$C,$A11)</f>
        <v/>
      </c>
      <c r="AI11">
        <f>SUMIFS('EIA Imports Distillate Fuel'!$D:$D,'EIA Imports Distillate Fuel'!$A:$A,AI$3,'EIA Imports Distillate Fuel'!$C:$C,$A11)</f>
        <v/>
      </c>
      <c r="AJ11">
        <f>SUMIFS('EIA Imports Distillate Fuel'!$D:$D,'EIA Imports Distillate Fuel'!$A:$A,AJ$3,'EIA Imports Distillate Fuel'!$C:$C,$A11)</f>
        <v/>
      </c>
      <c r="AK11">
        <f>SUMIFS('EIA Imports Distillate Fuel'!$D:$D,'EIA Imports Distillate Fuel'!$A:$A,AK$3,'EIA Imports Distillate Fuel'!$C:$C,$A11)</f>
        <v/>
      </c>
      <c r="AL11">
        <f>SUMIFS('EIA Imports Distillate Fuel'!$D:$D,'EIA Imports Distillate Fuel'!$A:$A,AL$3,'EIA Imports Distillate Fuel'!$C:$C,$A11)</f>
        <v/>
      </c>
      <c r="AM11">
        <f>SUMIFS('EIA Imports Distillate Fuel'!$D:$D,'EIA Imports Distillate Fuel'!$A:$A,AM$3,'EIA Imports Distillate Fuel'!$C:$C,$A11)</f>
        <v/>
      </c>
      <c r="AN11">
        <f>SUMIFS('EIA Imports Distillate Fuel'!$D:$D,'EIA Imports Distillate Fuel'!$A:$A,AN$3,'EIA Imports Distillate Fuel'!$C:$C,$A11)</f>
        <v/>
      </c>
      <c r="AO11">
        <f>SUMIFS('EIA Imports Distillate Fuel'!$D:$D,'EIA Imports Distillate Fuel'!$A:$A,AO$3,'EIA Imports Distillate Fuel'!$C:$C,$A11)</f>
        <v/>
      </c>
      <c r="AP11">
        <f>SUMIFS('EIA Imports Distillate Fuel'!$D:$D,'EIA Imports Distillate Fuel'!$A:$A,AP$3,'EIA Imports Distillate Fuel'!$C:$C,$A11)</f>
        <v/>
      </c>
      <c r="AQ11">
        <f>SUMIFS('EIA Imports Distillate Fuel'!$D:$D,'EIA Imports Distillate Fuel'!$A:$A,AQ$3,'EIA Imports Distillate Fuel'!$C:$C,$A11)</f>
        <v/>
      </c>
      <c r="AR11">
        <f>SUMIFS('EIA Imports Distillate Fuel'!$D:$D,'EIA Imports Distillate Fuel'!$A:$A,AR$3,'EIA Imports Distillate Fuel'!$C:$C,$A11)</f>
        <v/>
      </c>
      <c r="AS11">
        <f>SUMIFS('EIA Imports Distillate Fuel'!$D:$D,'EIA Imports Distillate Fuel'!$A:$A,AS$3,'EIA Imports Distillate Fuel'!$C:$C,$A11)</f>
        <v/>
      </c>
      <c r="AT11">
        <f>SUMIFS('EIA Imports Distillate Fuel'!$D:$D,'EIA Imports Distillate Fuel'!$A:$A,AT$3,'EIA Imports Distillate Fuel'!$C:$C,$A11)</f>
        <v/>
      </c>
      <c r="AU11">
        <f>SUMIFS('EIA Imports Distillate Fuel'!$D:$D,'EIA Imports Distillate Fuel'!$A:$A,AU$3,'EIA Imports Distillate Fuel'!$C:$C,$A11)</f>
        <v/>
      </c>
    </row>
    <row r="12" spans="1:47">
      <c r="A12" t="s">
        <v>288</v>
      </c>
      <c r="B12" t="s">
        <v>1646</v>
      </c>
      <c r="C12" t="s">
        <v>1740</v>
      </c>
      <c r="D12">
        <f>SUMIFS('EIA Imports Distillate Fuel'!$D:$D,'EIA Imports Distillate Fuel'!$A:$A,D$3,'EIA Imports Distillate Fuel'!$C:$C,$A12)</f>
        <v/>
      </c>
      <c r="E12">
        <f>SUMIFS('EIA Imports Distillate Fuel'!$D:$D,'EIA Imports Distillate Fuel'!$A:$A,E$3,'EIA Imports Distillate Fuel'!$C:$C,$A12)</f>
        <v/>
      </c>
      <c r="F12">
        <f>SUMIFS('EIA Imports Distillate Fuel'!$D:$D,'EIA Imports Distillate Fuel'!$A:$A,F$3,'EIA Imports Distillate Fuel'!$C:$C,$A12)</f>
        <v/>
      </c>
      <c r="G12">
        <f>SUMIFS('EIA Imports Distillate Fuel'!$D:$D,'EIA Imports Distillate Fuel'!$A:$A,G$3,'EIA Imports Distillate Fuel'!$C:$C,$A12)</f>
        <v/>
      </c>
      <c r="H12">
        <f>SUMIFS('EIA Imports Distillate Fuel'!$D:$D,'EIA Imports Distillate Fuel'!$A:$A,H$3,'EIA Imports Distillate Fuel'!$C:$C,$A12)</f>
        <v/>
      </c>
      <c r="I12">
        <f>SUMIFS('EIA Imports Distillate Fuel'!$D:$D,'EIA Imports Distillate Fuel'!$A:$A,I$3,'EIA Imports Distillate Fuel'!$C:$C,$A12)</f>
        <v/>
      </c>
      <c r="J12">
        <f>SUMIFS('EIA Imports Distillate Fuel'!$D:$D,'EIA Imports Distillate Fuel'!$A:$A,J$3,'EIA Imports Distillate Fuel'!$C:$C,$A12)</f>
        <v/>
      </c>
      <c r="K12">
        <f>SUMIFS('EIA Imports Distillate Fuel'!$D:$D,'EIA Imports Distillate Fuel'!$A:$A,K$3,'EIA Imports Distillate Fuel'!$C:$C,$A12)</f>
        <v/>
      </c>
      <c r="L12">
        <f>SUMIFS('EIA Imports Distillate Fuel'!$D:$D,'EIA Imports Distillate Fuel'!$A:$A,L$3,'EIA Imports Distillate Fuel'!$C:$C,$A12)</f>
        <v/>
      </c>
      <c r="M12">
        <f>SUMIFS('EIA Imports Distillate Fuel'!$D:$D,'EIA Imports Distillate Fuel'!$A:$A,M$3,'EIA Imports Distillate Fuel'!$C:$C,$A12)</f>
        <v/>
      </c>
      <c r="N12">
        <f>SUMIFS('EIA Imports Distillate Fuel'!$D:$D,'EIA Imports Distillate Fuel'!$A:$A,N$3,'EIA Imports Distillate Fuel'!$C:$C,$A12)</f>
        <v/>
      </c>
      <c r="O12">
        <f>SUMIFS('EIA Imports Distillate Fuel'!$D:$D,'EIA Imports Distillate Fuel'!$A:$A,O$3,'EIA Imports Distillate Fuel'!$C:$C,$A12)</f>
        <v/>
      </c>
      <c r="P12">
        <f>SUMIFS('EIA Imports Distillate Fuel'!$D:$D,'EIA Imports Distillate Fuel'!$A:$A,P$3,'EIA Imports Distillate Fuel'!$C:$C,$A12)</f>
        <v/>
      </c>
      <c r="Q12">
        <f>SUMIFS('EIA Imports Distillate Fuel'!$D:$D,'EIA Imports Distillate Fuel'!$A:$A,Q$3,'EIA Imports Distillate Fuel'!$C:$C,$A12)</f>
        <v/>
      </c>
      <c r="R12">
        <f>SUMIFS('EIA Imports Distillate Fuel'!$D:$D,'EIA Imports Distillate Fuel'!$A:$A,R$3,'EIA Imports Distillate Fuel'!$C:$C,$A12)</f>
        <v/>
      </c>
      <c r="S12">
        <f>SUMIFS('EIA Imports Distillate Fuel'!$D:$D,'EIA Imports Distillate Fuel'!$A:$A,S$3,'EIA Imports Distillate Fuel'!$C:$C,$A12)</f>
        <v/>
      </c>
      <c r="T12">
        <f>SUMIFS('EIA Imports Distillate Fuel'!$D:$D,'EIA Imports Distillate Fuel'!$A:$A,T$3,'EIA Imports Distillate Fuel'!$C:$C,$A12)</f>
        <v/>
      </c>
      <c r="U12">
        <f>SUMIFS('EIA Imports Distillate Fuel'!$D:$D,'EIA Imports Distillate Fuel'!$A:$A,U$3,'EIA Imports Distillate Fuel'!$C:$C,$A12)</f>
        <v/>
      </c>
      <c r="V12">
        <f>SUMIFS('EIA Imports Distillate Fuel'!$D:$D,'EIA Imports Distillate Fuel'!$A:$A,V$3,'EIA Imports Distillate Fuel'!$C:$C,$A12)</f>
        <v/>
      </c>
      <c r="W12">
        <f>SUMIFS('EIA Imports Distillate Fuel'!$D:$D,'EIA Imports Distillate Fuel'!$A:$A,W$3,'EIA Imports Distillate Fuel'!$C:$C,$A12)</f>
        <v/>
      </c>
      <c r="X12">
        <f>SUMIFS('EIA Imports Distillate Fuel'!$D:$D,'EIA Imports Distillate Fuel'!$A:$A,X$3,'EIA Imports Distillate Fuel'!$C:$C,$A12)</f>
        <v/>
      </c>
      <c r="Y12">
        <f>SUMIFS('EIA Imports Distillate Fuel'!$D:$D,'EIA Imports Distillate Fuel'!$A:$A,Y$3,'EIA Imports Distillate Fuel'!$C:$C,$A12)</f>
        <v/>
      </c>
      <c r="Z12">
        <f>SUMIFS('EIA Imports Distillate Fuel'!$D:$D,'EIA Imports Distillate Fuel'!$A:$A,Z$3,'EIA Imports Distillate Fuel'!$C:$C,$A12)</f>
        <v/>
      </c>
      <c r="AA12">
        <f>SUMIFS('EIA Imports Distillate Fuel'!$D:$D,'EIA Imports Distillate Fuel'!$A:$A,AA$3,'EIA Imports Distillate Fuel'!$C:$C,$A12)</f>
        <v/>
      </c>
      <c r="AB12">
        <f>SUMIFS('EIA Imports Distillate Fuel'!$D:$D,'EIA Imports Distillate Fuel'!$A:$A,AB$3,'EIA Imports Distillate Fuel'!$C:$C,$A12)</f>
        <v/>
      </c>
      <c r="AC12">
        <f>SUMIFS('EIA Imports Distillate Fuel'!$D:$D,'EIA Imports Distillate Fuel'!$A:$A,AC$3,'EIA Imports Distillate Fuel'!$C:$C,$A12)</f>
        <v/>
      </c>
      <c r="AD12">
        <f>SUMIFS('EIA Imports Distillate Fuel'!$D:$D,'EIA Imports Distillate Fuel'!$A:$A,AD$3,'EIA Imports Distillate Fuel'!$C:$C,$A12)</f>
        <v/>
      </c>
      <c r="AE12">
        <f>SUMIFS('EIA Imports Distillate Fuel'!$D:$D,'EIA Imports Distillate Fuel'!$A:$A,AE$3,'EIA Imports Distillate Fuel'!$C:$C,$A12)</f>
        <v/>
      </c>
      <c r="AF12">
        <f>SUMIFS('EIA Imports Distillate Fuel'!$D:$D,'EIA Imports Distillate Fuel'!$A:$A,AF$3,'EIA Imports Distillate Fuel'!$C:$C,$A12)</f>
        <v/>
      </c>
      <c r="AG12">
        <f>SUMIFS('EIA Imports Distillate Fuel'!$D:$D,'EIA Imports Distillate Fuel'!$A:$A,AG$3,'EIA Imports Distillate Fuel'!$C:$C,$A12)</f>
        <v/>
      </c>
      <c r="AH12">
        <f>SUMIFS('EIA Imports Distillate Fuel'!$D:$D,'EIA Imports Distillate Fuel'!$A:$A,AH$3,'EIA Imports Distillate Fuel'!$C:$C,$A12)</f>
        <v/>
      </c>
      <c r="AI12">
        <f>SUMIFS('EIA Imports Distillate Fuel'!$D:$D,'EIA Imports Distillate Fuel'!$A:$A,AI$3,'EIA Imports Distillate Fuel'!$C:$C,$A12)</f>
        <v/>
      </c>
      <c r="AJ12">
        <f>SUMIFS('EIA Imports Distillate Fuel'!$D:$D,'EIA Imports Distillate Fuel'!$A:$A,AJ$3,'EIA Imports Distillate Fuel'!$C:$C,$A12)</f>
        <v/>
      </c>
      <c r="AK12">
        <f>SUMIFS('EIA Imports Distillate Fuel'!$D:$D,'EIA Imports Distillate Fuel'!$A:$A,AK$3,'EIA Imports Distillate Fuel'!$C:$C,$A12)</f>
        <v/>
      </c>
      <c r="AL12">
        <f>SUMIFS('EIA Imports Distillate Fuel'!$D:$D,'EIA Imports Distillate Fuel'!$A:$A,AL$3,'EIA Imports Distillate Fuel'!$C:$C,$A12)</f>
        <v/>
      </c>
      <c r="AM12">
        <f>SUMIFS('EIA Imports Distillate Fuel'!$D:$D,'EIA Imports Distillate Fuel'!$A:$A,AM$3,'EIA Imports Distillate Fuel'!$C:$C,$A12)</f>
        <v/>
      </c>
      <c r="AN12">
        <f>SUMIFS('EIA Imports Distillate Fuel'!$D:$D,'EIA Imports Distillate Fuel'!$A:$A,AN$3,'EIA Imports Distillate Fuel'!$C:$C,$A12)</f>
        <v/>
      </c>
      <c r="AO12">
        <f>SUMIFS('EIA Imports Distillate Fuel'!$D:$D,'EIA Imports Distillate Fuel'!$A:$A,AO$3,'EIA Imports Distillate Fuel'!$C:$C,$A12)</f>
        <v/>
      </c>
      <c r="AP12">
        <f>SUMIFS('EIA Imports Distillate Fuel'!$D:$D,'EIA Imports Distillate Fuel'!$A:$A,AP$3,'EIA Imports Distillate Fuel'!$C:$C,$A12)</f>
        <v/>
      </c>
      <c r="AQ12">
        <f>SUMIFS('EIA Imports Distillate Fuel'!$D:$D,'EIA Imports Distillate Fuel'!$A:$A,AQ$3,'EIA Imports Distillate Fuel'!$C:$C,$A12)</f>
        <v/>
      </c>
      <c r="AR12">
        <f>SUMIFS('EIA Imports Distillate Fuel'!$D:$D,'EIA Imports Distillate Fuel'!$A:$A,AR$3,'EIA Imports Distillate Fuel'!$C:$C,$A12)</f>
        <v/>
      </c>
      <c r="AS12">
        <f>SUMIFS('EIA Imports Distillate Fuel'!$D:$D,'EIA Imports Distillate Fuel'!$A:$A,AS$3,'EIA Imports Distillate Fuel'!$C:$C,$A12)</f>
        <v/>
      </c>
      <c r="AT12">
        <f>SUMIFS('EIA Imports Distillate Fuel'!$D:$D,'EIA Imports Distillate Fuel'!$A:$A,AT$3,'EIA Imports Distillate Fuel'!$C:$C,$A12)</f>
        <v/>
      </c>
      <c r="AU12">
        <f>SUMIFS('EIA Imports Distillate Fuel'!$D:$D,'EIA Imports Distillate Fuel'!$A:$A,AU$3,'EIA Imports Distillate Fuel'!$C:$C,$A12)</f>
        <v/>
      </c>
    </row>
    <row r="13" spans="1:47">
      <c r="A13" t="s">
        <v>272</v>
      </c>
      <c r="B13" t="s">
        <v>1646</v>
      </c>
      <c r="C13" t="s">
        <v>1740</v>
      </c>
      <c r="D13">
        <f>SUMIFS('EIA Imports Distillate Fuel'!$D:$D,'EIA Imports Distillate Fuel'!$A:$A,D$3,'EIA Imports Distillate Fuel'!$C:$C,$A13)</f>
        <v/>
      </c>
      <c r="E13">
        <f>SUMIFS('EIA Imports Distillate Fuel'!$D:$D,'EIA Imports Distillate Fuel'!$A:$A,E$3,'EIA Imports Distillate Fuel'!$C:$C,$A13)</f>
        <v/>
      </c>
      <c r="F13">
        <f>SUMIFS('EIA Imports Distillate Fuel'!$D:$D,'EIA Imports Distillate Fuel'!$A:$A,F$3,'EIA Imports Distillate Fuel'!$C:$C,$A13)</f>
        <v/>
      </c>
      <c r="G13">
        <f>SUMIFS('EIA Imports Distillate Fuel'!$D:$D,'EIA Imports Distillate Fuel'!$A:$A,G$3,'EIA Imports Distillate Fuel'!$C:$C,$A13)</f>
        <v/>
      </c>
      <c r="H13">
        <f>SUMIFS('EIA Imports Distillate Fuel'!$D:$D,'EIA Imports Distillate Fuel'!$A:$A,H$3,'EIA Imports Distillate Fuel'!$C:$C,$A13)</f>
        <v/>
      </c>
      <c r="I13">
        <f>SUMIFS('EIA Imports Distillate Fuel'!$D:$D,'EIA Imports Distillate Fuel'!$A:$A,I$3,'EIA Imports Distillate Fuel'!$C:$C,$A13)</f>
        <v/>
      </c>
      <c r="J13">
        <f>SUMIFS('EIA Imports Distillate Fuel'!$D:$D,'EIA Imports Distillate Fuel'!$A:$A,J$3,'EIA Imports Distillate Fuel'!$C:$C,$A13)</f>
        <v/>
      </c>
      <c r="K13">
        <f>SUMIFS('EIA Imports Distillate Fuel'!$D:$D,'EIA Imports Distillate Fuel'!$A:$A,K$3,'EIA Imports Distillate Fuel'!$C:$C,$A13)</f>
        <v/>
      </c>
      <c r="L13">
        <f>SUMIFS('EIA Imports Distillate Fuel'!$D:$D,'EIA Imports Distillate Fuel'!$A:$A,L$3,'EIA Imports Distillate Fuel'!$C:$C,$A13)</f>
        <v/>
      </c>
      <c r="M13">
        <f>SUMIFS('EIA Imports Distillate Fuel'!$D:$D,'EIA Imports Distillate Fuel'!$A:$A,M$3,'EIA Imports Distillate Fuel'!$C:$C,$A13)</f>
        <v/>
      </c>
      <c r="N13">
        <f>SUMIFS('EIA Imports Distillate Fuel'!$D:$D,'EIA Imports Distillate Fuel'!$A:$A,N$3,'EIA Imports Distillate Fuel'!$C:$C,$A13)</f>
        <v/>
      </c>
      <c r="O13">
        <f>SUMIFS('EIA Imports Distillate Fuel'!$D:$D,'EIA Imports Distillate Fuel'!$A:$A,O$3,'EIA Imports Distillate Fuel'!$C:$C,$A13)</f>
        <v/>
      </c>
      <c r="P13">
        <f>SUMIFS('EIA Imports Distillate Fuel'!$D:$D,'EIA Imports Distillate Fuel'!$A:$A,P$3,'EIA Imports Distillate Fuel'!$C:$C,$A13)</f>
        <v/>
      </c>
      <c r="Q13">
        <f>SUMIFS('EIA Imports Distillate Fuel'!$D:$D,'EIA Imports Distillate Fuel'!$A:$A,Q$3,'EIA Imports Distillate Fuel'!$C:$C,$A13)</f>
        <v/>
      </c>
      <c r="R13">
        <f>SUMIFS('EIA Imports Distillate Fuel'!$D:$D,'EIA Imports Distillate Fuel'!$A:$A,R$3,'EIA Imports Distillate Fuel'!$C:$C,$A13)</f>
        <v/>
      </c>
      <c r="S13">
        <f>SUMIFS('EIA Imports Distillate Fuel'!$D:$D,'EIA Imports Distillate Fuel'!$A:$A,S$3,'EIA Imports Distillate Fuel'!$C:$C,$A13)</f>
        <v/>
      </c>
      <c r="T13">
        <f>SUMIFS('EIA Imports Distillate Fuel'!$D:$D,'EIA Imports Distillate Fuel'!$A:$A,T$3,'EIA Imports Distillate Fuel'!$C:$C,$A13)</f>
        <v/>
      </c>
      <c r="U13">
        <f>SUMIFS('EIA Imports Distillate Fuel'!$D:$D,'EIA Imports Distillate Fuel'!$A:$A,U$3,'EIA Imports Distillate Fuel'!$C:$C,$A13)</f>
        <v/>
      </c>
      <c r="V13">
        <f>SUMIFS('EIA Imports Distillate Fuel'!$D:$D,'EIA Imports Distillate Fuel'!$A:$A,V$3,'EIA Imports Distillate Fuel'!$C:$C,$A13)</f>
        <v/>
      </c>
      <c r="W13">
        <f>SUMIFS('EIA Imports Distillate Fuel'!$D:$D,'EIA Imports Distillate Fuel'!$A:$A,W$3,'EIA Imports Distillate Fuel'!$C:$C,$A13)</f>
        <v/>
      </c>
      <c r="X13">
        <f>SUMIFS('EIA Imports Distillate Fuel'!$D:$D,'EIA Imports Distillate Fuel'!$A:$A,X$3,'EIA Imports Distillate Fuel'!$C:$C,$A13)</f>
        <v/>
      </c>
      <c r="Y13">
        <f>SUMIFS('EIA Imports Distillate Fuel'!$D:$D,'EIA Imports Distillate Fuel'!$A:$A,Y$3,'EIA Imports Distillate Fuel'!$C:$C,$A13)</f>
        <v/>
      </c>
      <c r="Z13">
        <f>SUMIFS('EIA Imports Distillate Fuel'!$D:$D,'EIA Imports Distillate Fuel'!$A:$A,Z$3,'EIA Imports Distillate Fuel'!$C:$C,$A13)</f>
        <v/>
      </c>
      <c r="AA13">
        <f>SUMIFS('EIA Imports Distillate Fuel'!$D:$D,'EIA Imports Distillate Fuel'!$A:$A,AA$3,'EIA Imports Distillate Fuel'!$C:$C,$A13)</f>
        <v/>
      </c>
      <c r="AB13">
        <f>SUMIFS('EIA Imports Distillate Fuel'!$D:$D,'EIA Imports Distillate Fuel'!$A:$A,AB$3,'EIA Imports Distillate Fuel'!$C:$C,$A13)</f>
        <v/>
      </c>
      <c r="AC13">
        <f>SUMIFS('EIA Imports Distillate Fuel'!$D:$D,'EIA Imports Distillate Fuel'!$A:$A,AC$3,'EIA Imports Distillate Fuel'!$C:$C,$A13)</f>
        <v/>
      </c>
      <c r="AD13">
        <f>SUMIFS('EIA Imports Distillate Fuel'!$D:$D,'EIA Imports Distillate Fuel'!$A:$A,AD$3,'EIA Imports Distillate Fuel'!$C:$C,$A13)</f>
        <v/>
      </c>
      <c r="AE13">
        <f>SUMIFS('EIA Imports Distillate Fuel'!$D:$D,'EIA Imports Distillate Fuel'!$A:$A,AE$3,'EIA Imports Distillate Fuel'!$C:$C,$A13)</f>
        <v/>
      </c>
      <c r="AF13">
        <f>SUMIFS('EIA Imports Distillate Fuel'!$D:$D,'EIA Imports Distillate Fuel'!$A:$A,AF$3,'EIA Imports Distillate Fuel'!$C:$C,$A13)</f>
        <v/>
      </c>
      <c r="AG13">
        <f>SUMIFS('EIA Imports Distillate Fuel'!$D:$D,'EIA Imports Distillate Fuel'!$A:$A,AG$3,'EIA Imports Distillate Fuel'!$C:$C,$A13)</f>
        <v/>
      </c>
      <c r="AH13">
        <f>SUMIFS('EIA Imports Distillate Fuel'!$D:$D,'EIA Imports Distillate Fuel'!$A:$A,AH$3,'EIA Imports Distillate Fuel'!$C:$C,$A13)</f>
        <v/>
      </c>
      <c r="AI13">
        <f>SUMIFS('EIA Imports Distillate Fuel'!$D:$D,'EIA Imports Distillate Fuel'!$A:$A,AI$3,'EIA Imports Distillate Fuel'!$C:$C,$A13)</f>
        <v/>
      </c>
      <c r="AJ13">
        <f>SUMIFS('EIA Imports Distillate Fuel'!$D:$D,'EIA Imports Distillate Fuel'!$A:$A,AJ$3,'EIA Imports Distillate Fuel'!$C:$C,$A13)</f>
        <v/>
      </c>
      <c r="AK13">
        <f>SUMIFS('EIA Imports Distillate Fuel'!$D:$D,'EIA Imports Distillate Fuel'!$A:$A,AK$3,'EIA Imports Distillate Fuel'!$C:$C,$A13)</f>
        <v/>
      </c>
      <c r="AL13">
        <f>SUMIFS('EIA Imports Distillate Fuel'!$D:$D,'EIA Imports Distillate Fuel'!$A:$A,AL$3,'EIA Imports Distillate Fuel'!$C:$C,$A13)</f>
        <v/>
      </c>
      <c r="AM13">
        <f>SUMIFS('EIA Imports Distillate Fuel'!$D:$D,'EIA Imports Distillate Fuel'!$A:$A,AM$3,'EIA Imports Distillate Fuel'!$C:$C,$A13)</f>
        <v/>
      </c>
      <c r="AN13">
        <f>SUMIFS('EIA Imports Distillate Fuel'!$D:$D,'EIA Imports Distillate Fuel'!$A:$A,AN$3,'EIA Imports Distillate Fuel'!$C:$C,$A13)</f>
        <v/>
      </c>
      <c r="AO13">
        <f>SUMIFS('EIA Imports Distillate Fuel'!$D:$D,'EIA Imports Distillate Fuel'!$A:$A,AO$3,'EIA Imports Distillate Fuel'!$C:$C,$A13)</f>
        <v/>
      </c>
      <c r="AP13">
        <f>SUMIFS('EIA Imports Distillate Fuel'!$D:$D,'EIA Imports Distillate Fuel'!$A:$A,AP$3,'EIA Imports Distillate Fuel'!$C:$C,$A13)</f>
        <v/>
      </c>
      <c r="AQ13">
        <f>SUMIFS('EIA Imports Distillate Fuel'!$D:$D,'EIA Imports Distillate Fuel'!$A:$A,AQ$3,'EIA Imports Distillate Fuel'!$C:$C,$A13)</f>
        <v/>
      </c>
      <c r="AR13">
        <f>SUMIFS('EIA Imports Distillate Fuel'!$D:$D,'EIA Imports Distillate Fuel'!$A:$A,AR$3,'EIA Imports Distillate Fuel'!$C:$C,$A13)</f>
        <v/>
      </c>
      <c r="AS13">
        <f>SUMIFS('EIA Imports Distillate Fuel'!$D:$D,'EIA Imports Distillate Fuel'!$A:$A,AS$3,'EIA Imports Distillate Fuel'!$C:$C,$A13)</f>
        <v/>
      </c>
      <c r="AT13">
        <f>SUMIFS('EIA Imports Distillate Fuel'!$D:$D,'EIA Imports Distillate Fuel'!$A:$A,AT$3,'EIA Imports Distillate Fuel'!$C:$C,$A13)</f>
        <v/>
      </c>
      <c r="AU13">
        <f>SUMIFS('EIA Imports Distillate Fuel'!$D:$D,'EIA Imports Distillate Fuel'!$A:$A,AU$3,'EIA Imports Distillate Fuel'!$C:$C,$A13)</f>
        <v/>
      </c>
    </row>
    <row r="14" spans="1:47">
      <c r="A14" t="s">
        <v>415</v>
      </c>
      <c r="B14" t="s">
        <v>1646</v>
      </c>
      <c r="C14" t="s">
        <v>1740</v>
      </c>
      <c r="D14">
        <f>SUMIFS('EIA Imports Distillate Fuel'!$D:$D,'EIA Imports Distillate Fuel'!$A:$A,D$3,'EIA Imports Distillate Fuel'!$C:$C,$A14)</f>
        <v/>
      </c>
      <c r="E14">
        <f>SUMIFS('EIA Imports Distillate Fuel'!$D:$D,'EIA Imports Distillate Fuel'!$A:$A,E$3,'EIA Imports Distillate Fuel'!$C:$C,$A14)</f>
        <v/>
      </c>
      <c r="F14">
        <f>SUMIFS('EIA Imports Distillate Fuel'!$D:$D,'EIA Imports Distillate Fuel'!$A:$A,F$3,'EIA Imports Distillate Fuel'!$C:$C,$A14)</f>
        <v/>
      </c>
      <c r="G14">
        <f>SUMIFS('EIA Imports Distillate Fuel'!$D:$D,'EIA Imports Distillate Fuel'!$A:$A,G$3,'EIA Imports Distillate Fuel'!$C:$C,$A14)</f>
        <v/>
      </c>
      <c r="H14">
        <f>SUMIFS('EIA Imports Distillate Fuel'!$D:$D,'EIA Imports Distillate Fuel'!$A:$A,H$3,'EIA Imports Distillate Fuel'!$C:$C,$A14)</f>
        <v/>
      </c>
      <c r="I14">
        <f>SUMIFS('EIA Imports Distillate Fuel'!$D:$D,'EIA Imports Distillate Fuel'!$A:$A,I$3,'EIA Imports Distillate Fuel'!$C:$C,$A14)</f>
        <v/>
      </c>
      <c r="J14">
        <f>SUMIFS('EIA Imports Distillate Fuel'!$D:$D,'EIA Imports Distillate Fuel'!$A:$A,J$3,'EIA Imports Distillate Fuel'!$C:$C,$A14)</f>
        <v/>
      </c>
      <c r="K14">
        <f>SUMIFS('EIA Imports Distillate Fuel'!$D:$D,'EIA Imports Distillate Fuel'!$A:$A,K$3,'EIA Imports Distillate Fuel'!$C:$C,$A14)</f>
        <v/>
      </c>
      <c r="L14">
        <f>SUMIFS('EIA Imports Distillate Fuel'!$D:$D,'EIA Imports Distillate Fuel'!$A:$A,L$3,'EIA Imports Distillate Fuel'!$C:$C,$A14)</f>
        <v/>
      </c>
      <c r="M14">
        <f>SUMIFS('EIA Imports Distillate Fuel'!$D:$D,'EIA Imports Distillate Fuel'!$A:$A,M$3,'EIA Imports Distillate Fuel'!$C:$C,$A14)</f>
        <v/>
      </c>
      <c r="N14">
        <f>SUMIFS('EIA Imports Distillate Fuel'!$D:$D,'EIA Imports Distillate Fuel'!$A:$A,N$3,'EIA Imports Distillate Fuel'!$C:$C,$A14)</f>
        <v/>
      </c>
      <c r="O14">
        <f>SUMIFS('EIA Imports Distillate Fuel'!$D:$D,'EIA Imports Distillate Fuel'!$A:$A,O$3,'EIA Imports Distillate Fuel'!$C:$C,$A14)</f>
        <v/>
      </c>
      <c r="P14">
        <f>SUMIFS('EIA Imports Distillate Fuel'!$D:$D,'EIA Imports Distillate Fuel'!$A:$A,P$3,'EIA Imports Distillate Fuel'!$C:$C,$A14)</f>
        <v/>
      </c>
      <c r="Q14">
        <f>SUMIFS('EIA Imports Distillate Fuel'!$D:$D,'EIA Imports Distillate Fuel'!$A:$A,Q$3,'EIA Imports Distillate Fuel'!$C:$C,$A14)</f>
        <v/>
      </c>
      <c r="R14">
        <f>SUMIFS('EIA Imports Distillate Fuel'!$D:$D,'EIA Imports Distillate Fuel'!$A:$A,R$3,'EIA Imports Distillate Fuel'!$C:$C,$A14)</f>
        <v/>
      </c>
      <c r="S14">
        <f>SUMIFS('EIA Imports Distillate Fuel'!$D:$D,'EIA Imports Distillate Fuel'!$A:$A,S$3,'EIA Imports Distillate Fuel'!$C:$C,$A14)</f>
        <v/>
      </c>
      <c r="T14">
        <f>SUMIFS('EIA Imports Distillate Fuel'!$D:$D,'EIA Imports Distillate Fuel'!$A:$A,T$3,'EIA Imports Distillate Fuel'!$C:$C,$A14)</f>
        <v/>
      </c>
      <c r="U14">
        <f>SUMIFS('EIA Imports Distillate Fuel'!$D:$D,'EIA Imports Distillate Fuel'!$A:$A,U$3,'EIA Imports Distillate Fuel'!$C:$C,$A14)</f>
        <v/>
      </c>
      <c r="V14">
        <f>SUMIFS('EIA Imports Distillate Fuel'!$D:$D,'EIA Imports Distillate Fuel'!$A:$A,V$3,'EIA Imports Distillate Fuel'!$C:$C,$A14)</f>
        <v/>
      </c>
      <c r="W14">
        <f>SUMIFS('EIA Imports Distillate Fuel'!$D:$D,'EIA Imports Distillate Fuel'!$A:$A,W$3,'EIA Imports Distillate Fuel'!$C:$C,$A14)</f>
        <v/>
      </c>
      <c r="X14">
        <f>SUMIFS('EIA Imports Distillate Fuel'!$D:$D,'EIA Imports Distillate Fuel'!$A:$A,X$3,'EIA Imports Distillate Fuel'!$C:$C,$A14)</f>
        <v/>
      </c>
      <c r="Y14">
        <f>SUMIFS('EIA Imports Distillate Fuel'!$D:$D,'EIA Imports Distillate Fuel'!$A:$A,Y$3,'EIA Imports Distillate Fuel'!$C:$C,$A14)</f>
        <v/>
      </c>
      <c r="Z14">
        <f>SUMIFS('EIA Imports Distillate Fuel'!$D:$D,'EIA Imports Distillate Fuel'!$A:$A,Z$3,'EIA Imports Distillate Fuel'!$C:$C,$A14)</f>
        <v/>
      </c>
      <c r="AA14">
        <f>SUMIFS('EIA Imports Distillate Fuel'!$D:$D,'EIA Imports Distillate Fuel'!$A:$A,AA$3,'EIA Imports Distillate Fuel'!$C:$C,$A14)</f>
        <v/>
      </c>
      <c r="AB14">
        <f>SUMIFS('EIA Imports Distillate Fuel'!$D:$D,'EIA Imports Distillate Fuel'!$A:$A,AB$3,'EIA Imports Distillate Fuel'!$C:$C,$A14)</f>
        <v/>
      </c>
      <c r="AC14">
        <f>SUMIFS('EIA Imports Distillate Fuel'!$D:$D,'EIA Imports Distillate Fuel'!$A:$A,AC$3,'EIA Imports Distillate Fuel'!$C:$C,$A14)</f>
        <v/>
      </c>
      <c r="AD14">
        <f>SUMIFS('EIA Imports Distillate Fuel'!$D:$D,'EIA Imports Distillate Fuel'!$A:$A,AD$3,'EIA Imports Distillate Fuel'!$C:$C,$A14)</f>
        <v/>
      </c>
      <c r="AE14">
        <f>SUMIFS('EIA Imports Distillate Fuel'!$D:$D,'EIA Imports Distillate Fuel'!$A:$A,AE$3,'EIA Imports Distillate Fuel'!$C:$C,$A14)</f>
        <v/>
      </c>
      <c r="AF14">
        <f>SUMIFS('EIA Imports Distillate Fuel'!$D:$D,'EIA Imports Distillate Fuel'!$A:$A,AF$3,'EIA Imports Distillate Fuel'!$C:$C,$A14)</f>
        <v/>
      </c>
      <c r="AG14">
        <f>SUMIFS('EIA Imports Distillate Fuel'!$D:$D,'EIA Imports Distillate Fuel'!$A:$A,AG$3,'EIA Imports Distillate Fuel'!$C:$C,$A14)</f>
        <v/>
      </c>
      <c r="AH14">
        <f>SUMIFS('EIA Imports Distillate Fuel'!$D:$D,'EIA Imports Distillate Fuel'!$A:$A,AH$3,'EIA Imports Distillate Fuel'!$C:$C,$A14)</f>
        <v/>
      </c>
      <c r="AI14">
        <f>SUMIFS('EIA Imports Distillate Fuel'!$D:$D,'EIA Imports Distillate Fuel'!$A:$A,AI$3,'EIA Imports Distillate Fuel'!$C:$C,$A14)</f>
        <v/>
      </c>
      <c r="AJ14">
        <f>SUMIFS('EIA Imports Distillate Fuel'!$D:$D,'EIA Imports Distillate Fuel'!$A:$A,AJ$3,'EIA Imports Distillate Fuel'!$C:$C,$A14)</f>
        <v/>
      </c>
      <c r="AK14">
        <f>SUMIFS('EIA Imports Distillate Fuel'!$D:$D,'EIA Imports Distillate Fuel'!$A:$A,AK$3,'EIA Imports Distillate Fuel'!$C:$C,$A14)</f>
        <v/>
      </c>
      <c r="AL14">
        <f>SUMIFS('EIA Imports Distillate Fuel'!$D:$D,'EIA Imports Distillate Fuel'!$A:$A,AL$3,'EIA Imports Distillate Fuel'!$C:$C,$A14)</f>
        <v/>
      </c>
      <c r="AM14">
        <f>SUMIFS('EIA Imports Distillate Fuel'!$D:$D,'EIA Imports Distillate Fuel'!$A:$A,AM$3,'EIA Imports Distillate Fuel'!$C:$C,$A14)</f>
        <v/>
      </c>
      <c r="AN14">
        <f>SUMIFS('EIA Imports Distillate Fuel'!$D:$D,'EIA Imports Distillate Fuel'!$A:$A,AN$3,'EIA Imports Distillate Fuel'!$C:$C,$A14)</f>
        <v/>
      </c>
      <c r="AO14">
        <f>SUMIFS('EIA Imports Distillate Fuel'!$D:$D,'EIA Imports Distillate Fuel'!$A:$A,AO$3,'EIA Imports Distillate Fuel'!$C:$C,$A14)</f>
        <v/>
      </c>
      <c r="AP14">
        <f>SUMIFS('EIA Imports Distillate Fuel'!$D:$D,'EIA Imports Distillate Fuel'!$A:$A,AP$3,'EIA Imports Distillate Fuel'!$C:$C,$A14)</f>
        <v/>
      </c>
      <c r="AQ14">
        <f>SUMIFS('EIA Imports Distillate Fuel'!$D:$D,'EIA Imports Distillate Fuel'!$A:$A,AQ$3,'EIA Imports Distillate Fuel'!$C:$C,$A14)</f>
        <v/>
      </c>
      <c r="AR14">
        <f>SUMIFS('EIA Imports Distillate Fuel'!$D:$D,'EIA Imports Distillate Fuel'!$A:$A,AR$3,'EIA Imports Distillate Fuel'!$C:$C,$A14)</f>
        <v/>
      </c>
      <c r="AS14">
        <f>SUMIFS('EIA Imports Distillate Fuel'!$D:$D,'EIA Imports Distillate Fuel'!$A:$A,AS$3,'EIA Imports Distillate Fuel'!$C:$C,$A14)</f>
        <v/>
      </c>
      <c r="AT14">
        <f>SUMIFS('EIA Imports Distillate Fuel'!$D:$D,'EIA Imports Distillate Fuel'!$A:$A,AT$3,'EIA Imports Distillate Fuel'!$C:$C,$A14)</f>
        <v/>
      </c>
      <c r="AU14">
        <f>SUMIFS('EIA Imports Distillate Fuel'!$D:$D,'EIA Imports Distillate Fuel'!$A:$A,AU$3,'EIA Imports Distillate Fuel'!$C:$C,$A14)</f>
        <v/>
      </c>
    </row>
    <row r="15" spans="1:47">
      <c r="A15" t="s">
        <v>273</v>
      </c>
      <c r="B15" t="s">
        <v>1646</v>
      </c>
      <c r="C15" t="s">
        <v>1740</v>
      </c>
      <c r="D15">
        <f>SUMIFS('EIA Imports Distillate Fuel'!$D:$D,'EIA Imports Distillate Fuel'!$A:$A,D$3,'EIA Imports Distillate Fuel'!$C:$C,$A15)</f>
        <v/>
      </c>
      <c r="E15">
        <f>SUMIFS('EIA Imports Distillate Fuel'!$D:$D,'EIA Imports Distillate Fuel'!$A:$A,E$3,'EIA Imports Distillate Fuel'!$C:$C,$A15)</f>
        <v/>
      </c>
      <c r="F15">
        <f>SUMIFS('EIA Imports Distillate Fuel'!$D:$D,'EIA Imports Distillate Fuel'!$A:$A,F$3,'EIA Imports Distillate Fuel'!$C:$C,$A15)</f>
        <v/>
      </c>
      <c r="G15">
        <f>SUMIFS('EIA Imports Distillate Fuel'!$D:$D,'EIA Imports Distillate Fuel'!$A:$A,G$3,'EIA Imports Distillate Fuel'!$C:$C,$A15)</f>
        <v/>
      </c>
      <c r="H15">
        <f>SUMIFS('EIA Imports Distillate Fuel'!$D:$D,'EIA Imports Distillate Fuel'!$A:$A,H$3,'EIA Imports Distillate Fuel'!$C:$C,$A15)</f>
        <v/>
      </c>
      <c r="I15">
        <f>SUMIFS('EIA Imports Distillate Fuel'!$D:$D,'EIA Imports Distillate Fuel'!$A:$A,I$3,'EIA Imports Distillate Fuel'!$C:$C,$A15)</f>
        <v/>
      </c>
      <c r="J15">
        <f>SUMIFS('EIA Imports Distillate Fuel'!$D:$D,'EIA Imports Distillate Fuel'!$A:$A,J$3,'EIA Imports Distillate Fuel'!$C:$C,$A15)</f>
        <v/>
      </c>
      <c r="K15">
        <f>SUMIFS('EIA Imports Distillate Fuel'!$D:$D,'EIA Imports Distillate Fuel'!$A:$A,K$3,'EIA Imports Distillate Fuel'!$C:$C,$A15)</f>
        <v/>
      </c>
      <c r="L15">
        <f>SUMIFS('EIA Imports Distillate Fuel'!$D:$D,'EIA Imports Distillate Fuel'!$A:$A,L$3,'EIA Imports Distillate Fuel'!$C:$C,$A15)</f>
        <v/>
      </c>
      <c r="M15">
        <f>SUMIFS('EIA Imports Distillate Fuel'!$D:$D,'EIA Imports Distillate Fuel'!$A:$A,M$3,'EIA Imports Distillate Fuel'!$C:$C,$A15)</f>
        <v/>
      </c>
      <c r="N15">
        <f>SUMIFS('EIA Imports Distillate Fuel'!$D:$D,'EIA Imports Distillate Fuel'!$A:$A,N$3,'EIA Imports Distillate Fuel'!$C:$C,$A15)</f>
        <v/>
      </c>
      <c r="O15">
        <f>SUMIFS('EIA Imports Distillate Fuel'!$D:$D,'EIA Imports Distillate Fuel'!$A:$A,O$3,'EIA Imports Distillate Fuel'!$C:$C,$A15)</f>
        <v/>
      </c>
      <c r="P15">
        <f>SUMIFS('EIA Imports Distillate Fuel'!$D:$D,'EIA Imports Distillate Fuel'!$A:$A,P$3,'EIA Imports Distillate Fuel'!$C:$C,$A15)</f>
        <v/>
      </c>
      <c r="Q15">
        <f>SUMIFS('EIA Imports Distillate Fuel'!$D:$D,'EIA Imports Distillate Fuel'!$A:$A,Q$3,'EIA Imports Distillate Fuel'!$C:$C,$A15)</f>
        <v/>
      </c>
      <c r="R15">
        <f>SUMIFS('EIA Imports Distillate Fuel'!$D:$D,'EIA Imports Distillate Fuel'!$A:$A,R$3,'EIA Imports Distillate Fuel'!$C:$C,$A15)</f>
        <v/>
      </c>
      <c r="S15">
        <f>SUMIFS('EIA Imports Distillate Fuel'!$D:$D,'EIA Imports Distillate Fuel'!$A:$A,S$3,'EIA Imports Distillate Fuel'!$C:$C,$A15)</f>
        <v/>
      </c>
      <c r="T15">
        <f>SUMIFS('EIA Imports Distillate Fuel'!$D:$D,'EIA Imports Distillate Fuel'!$A:$A,T$3,'EIA Imports Distillate Fuel'!$C:$C,$A15)</f>
        <v/>
      </c>
      <c r="U15">
        <f>SUMIFS('EIA Imports Distillate Fuel'!$D:$D,'EIA Imports Distillate Fuel'!$A:$A,U$3,'EIA Imports Distillate Fuel'!$C:$C,$A15)</f>
        <v/>
      </c>
      <c r="V15">
        <f>SUMIFS('EIA Imports Distillate Fuel'!$D:$D,'EIA Imports Distillate Fuel'!$A:$A,V$3,'EIA Imports Distillate Fuel'!$C:$C,$A15)</f>
        <v/>
      </c>
      <c r="W15">
        <f>SUMIFS('EIA Imports Distillate Fuel'!$D:$D,'EIA Imports Distillate Fuel'!$A:$A,W$3,'EIA Imports Distillate Fuel'!$C:$C,$A15)</f>
        <v/>
      </c>
      <c r="X15">
        <f>SUMIFS('EIA Imports Distillate Fuel'!$D:$D,'EIA Imports Distillate Fuel'!$A:$A,X$3,'EIA Imports Distillate Fuel'!$C:$C,$A15)</f>
        <v/>
      </c>
      <c r="Y15">
        <f>SUMIFS('EIA Imports Distillate Fuel'!$D:$D,'EIA Imports Distillate Fuel'!$A:$A,Y$3,'EIA Imports Distillate Fuel'!$C:$C,$A15)</f>
        <v/>
      </c>
      <c r="Z15">
        <f>SUMIFS('EIA Imports Distillate Fuel'!$D:$D,'EIA Imports Distillate Fuel'!$A:$A,Z$3,'EIA Imports Distillate Fuel'!$C:$C,$A15)</f>
        <v/>
      </c>
      <c r="AA15">
        <f>SUMIFS('EIA Imports Distillate Fuel'!$D:$D,'EIA Imports Distillate Fuel'!$A:$A,AA$3,'EIA Imports Distillate Fuel'!$C:$C,$A15)</f>
        <v/>
      </c>
      <c r="AB15">
        <f>SUMIFS('EIA Imports Distillate Fuel'!$D:$D,'EIA Imports Distillate Fuel'!$A:$A,AB$3,'EIA Imports Distillate Fuel'!$C:$C,$A15)</f>
        <v/>
      </c>
      <c r="AC15">
        <f>SUMIFS('EIA Imports Distillate Fuel'!$D:$D,'EIA Imports Distillate Fuel'!$A:$A,AC$3,'EIA Imports Distillate Fuel'!$C:$C,$A15)</f>
        <v/>
      </c>
      <c r="AD15">
        <f>SUMIFS('EIA Imports Distillate Fuel'!$D:$D,'EIA Imports Distillate Fuel'!$A:$A,AD$3,'EIA Imports Distillate Fuel'!$C:$C,$A15)</f>
        <v/>
      </c>
      <c r="AE15">
        <f>SUMIFS('EIA Imports Distillate Fuel'!$D:$D,'EIA Imports Distillate Fuel'!$A:$A,AE$3,'EIA Imports Distillate Fuel'!$C:$C,$A15)</f>
        <v/>
      </c>
      <c r="AF15">
        <f>SUMIFS('EIA Imports Distillate Fuel'!$D:$D,'EIA Imports Distillate Fuel'!$A:$A,AF$3,'EIA Imports Distillate Fuel'!$C:$C,$A15)</f>
        <v/>
      </c>
      <c r="AG15">
        <f>SUMIFS('EIA Imports Distillate Fuel'!$D:$D,'EIA Imports Distillate Fuel'!$A:$A,AG$3,'EIA Imports Distillate Fuel'!$C:$C,$A15)</f>
        <v/>
      </c>
      <c r="AH15">
        <f>SUMIFS('EIA Imports Distillate Fuel'!$D:$D,'EIA Imports Distillate Fuel'!$A:$A,AH$3,'EIA Imports Distillate Fuel'!$C:$C,$A15)</f>
        <v/>
      </c>
      <c r="AI15">
        <f>SUMIFS('EIA Imports Distillate Fuel'!$D:$D,'EIA Imports Distillate Fuel'!$A:$A,AI$3,'EIA Imports Distillate Fuel'!$C:$C,$A15)</f>
        <v/>
      </c>
      <c r="AJ15">
        <f>SUMIFS('EIA Imports Distillate Fuel'!$D:$D,'EIA Imports Distillate Fuel'!$A:$A,AJ$3,'EIA Imports Distillate Fuel'!$C:$C,$A15)</f>
        <v/>
      </c>
      <c r="AK15">
        <f>SUMIFS('EIA Imports Distillate Fuel'!$D:$D,'EIA Imports Distillate Fuel'!$A:$A,AK$3,'EIA Imports Distillate Fuel'!$C:$C,$A15)</f>
        <v/>
      </c>
      <c r="AL15">
        <f>SUMIFS('EIA Imports Distillate Fuel'!$D:$D,'EIA Imports Distillate Fuel'!$A:$A,AL$3,'EIA Imports Distillate Fuel'!$C:$C,$A15)</f>
        <v/>
      </c>
      <c r="AM15">
        <f>SUMIFS('EIA Imports Distillate Fuel'!$D:$D,'EIA Imports Distillate Fuel'!$A:$A,AM$3,'EIA Imports Distillate Fuel'!$C:$C,$A15)</f>
        <v/>
      </c>
      <c r="AN15">
        <f>SUMIFS('EIA Imports Distillate Fuel'!$D:$D,'EIA Imports Distillate Fuel'!$A:$A,AN$3,'EIA Imports Distillate Fuel'!$C:$C,$A15)</f>
        <v/>
      </c>
      <c r="AO15">
        <f>SUMIFS('EIA Imports Distillate Fuel'!$D:$D,'EIA Imports Distillate Fuel'!$A:$A,AO$3,'EIA Imports Distillate Fuel'!$C:$C,$A15)</f>
        <v/>
      </c>
      <c r="AP15">
        <f>SUMIFS('EIA Imports Distillate Fuel'!$D:$D,'EIA Imports Distillate Fuel'!$A:$A,AP$3,'EIA Imports Distillate Fuel'!$C:$C,$A15)</f>
        <v/>
      </c>
      <c r="AQ15">
        <f>SUMIFS('EIA Imports Distillate Fuel'!$D:$D,'EIA Imports Distillate Fuel'!$A:$A,AQ$3,'EIA Imports Distillate Fuel'!$C:$C,$A15)</f>
        <v/>
      </c>
      <c r="AR15">
        <f>SUMIFS('EIA Imports Distillate Fuel'!$D:$D,'EIA Imports Distillate Fuel'!$A:$A,AR$3,'EIA Imports Distillate Fuel'!$C:$C,$A15)</f>
        <v/>
      </c>
      <c r="AS15">
        <f>SUMIFS('EIA Imports Distillate Fuel'!$D:$D,'EIA Imports Distillate Fuel'!$A:$A,AS$3,'EIA Imports Distillate Fuel'!$C:$C,$A15)</f>
        <v/>
      </c>
      <c r="AT15">
        <f>SUMIFS('EIA Imports Distillate Fuel'!$D:$D,'EIA Imports Distillate Fuel'!$A:$A,AT$3,'EIA Imports Distillate Fuel'!$C:$C,$A15)</f>
        <v/>
      </c>
      <c r="AU15">
        <f>SUMIFS('EIA Imports Distillate Fuel'!$D:$D,'EIA Imports Distillate Fuel'!$A:$A,AU$3,'EIA Imports Distillate Fuel'!$C:$C,$A15)</f>
        <v/>
      </c>
    </row>
    <row r="16" spans="1:47">
      <c r="A16" t="s">
        <v>332</v>
      </c>
      <c r="B16" t="s">
        <v>1646</v>
      </c>
      <c r="C16" t="s">
        <v>1740</v>
      </c>
      <c r="D16">
        <f>SUMIFS('EIA Imports Distillate Fuel'!$D:$D,'EIA Imports Distillate Fuel'!$A:$A,D$3,'EIA Imports Distillate Fuel'!$C:$C,$A16)</f>
        <v/>
      </c>
      <c r="E16">
        <f>SUMIFS('EIA Imports Distillate Fuel'!$D:$D,'EIA Imports Distillate Fuel'!$A:$A,E$3,'EIA Imports Distillate Fuel'!$C:$C,$A16)</f>
        <v/>
      </c>
      <c r="F16">
        <f>SUMIFS('EIA Imports Distillate Fuel'!$D:$D,'EIA Imports Distillate Fuel'!$A:$A,F$3,'EIA Imports Distillate Fuel'!$C:$C,$A16)</f>
        <v/>
      </c>
      <c r="G16">
        <f>SUMIFS('EIA Imports Distillate Fuel'!$D:$D,'EIA Imports Distillate Fuel'!$A:$A,G$3,'EIA Imports Distillate Fuel'!$C:$C,$A16)</f>
        <v/>
      </c>
      <c r="H16">
        <f>SUMIFS('EIA Imports Distillate Fuel'!$D:$D,'EIA Imports Distillate Fuel'!$A:$A,H$3,'EIA Imports Distillate Fuel'!$C:$C,$A16)</f>
        <v/>
      </c>
      <c r="I16">
        <f>SUMIFS('EIA Imports Distillate Fuel'!$D:$D,'EIA Imports Distillate Fuel'!$A:$A,I$3,'EIA Imports Distillate Fuel'!$C:$C,$A16)</f>
        <v/>
      </c>
      <c r="J16">
        <f>SUMIFS('EIA Imports Distillate Fuel'!$D:$D,'EIA Imports Distillate Fuel'!$A:$A,J$3,'EIA Imports Distillate Fuel'!$C:$C,$A16)</f>
        <v/>
      </c>
      <c r="K16">
        <f>SUMIFS('EIA Imports Distillate Fuel'!$D:$D,'EIA Imports Distillate Fuel'!$A:$A,K$3,'EIA Imports Distillate Fuel'!$C:$C,$A16)</f>
        <v/>
      </c>
      <c r="L16">
        <f>SUMIFS('EIA Imports Distillate Fuel'!$D:$D,'EIA Imports Distillate Fuel'!$A:$A,L$3,'EIA Imports Distillate Fuel'!$C:$C,$A16)</f>
        <v/>
      </c>
      <c r="M16">
        <f>SUMIFS('EIA Imports Distillate Fuel'!$D:$D,'EIA Imports Distillate Fuel'!$A:$A,M$3,'EIA Imports Distillate Fuel'!$C:$C,$A16)</f>
        <v/>
      </c>
      <c r="N16">
        <f>SUMIFS('EIA Imports Distillate Fuel'!$D:$D,'EIA Imports Distillate Fuel'!$A:$A,N$3,'EIA Imports Distillate Fuel'!$C:$C,$A16)</f>
        <v/>
      </c>
      <c r="O16">
        <f>SUMIFS('EIA Imports Distillate Fuel'!$D:$D,'EIA Imports Distillate Fuel'!$A:$A,O$3,'EIA Imports Distillate Fuel'!$C:$C,$A16)</f>
        <v/>
      </c>
      <c r="P16">
        <f>SUMIFS('EIA Imports Distillate Fuel'!$D:$D,'EIA Imports Distillate Fuel'!$A:$A,P$3,'EIA Imports Distillate Fuel'!$C:$C,$A16)</f>
        <v/>
      </c>
      <c r="Q16">
        <f>SUMIFS('EIA Imports Distillate Fuel'!$D:$D,'EIA Imports Distillate Fuel'!$A:$A,Q$3,'EIA Imports Distillate Fuel'!$C:$C,$A16)</f>
        <v/>
      </c>
      <c r="R16">
        <f>SUMIFS('EIA Imports Distillate Fuel'!$D:$D,'EIA Imports Distillate Fuel'!$A:$A,R$3,'EIA Imports Distillate Fuel'!$C:$C,$A16)</f>
        <v/>
      </c>
      <c r="S16">
        <f>SUMIFS('EIA Imports Distillate Fuel'!$D:$D,'EIA Imports Distillate Fuel'!$A:$A,S$3,'EIA Imports Distillate Fuel'!$C:$C,$A16)</f>
        <v/>
      </c>
      <c r="T16">
        <f>SUMIFS('EIA Imports Distillate Fuel'!$D:$D,'EIA Imports Distillate Fuel'!$A:$A,T$3,'EIA Imports Distillate Fuel'!$C:$C,$A16)</f>
        <v/>
      </c>
      <c r="U16">
        <f>SUMIFS('EIA Imports Distillate Fuel'!$D:$D,'EIA Imports Distillate Fuel'!$A:$A,U$3,'EIA Imports Distillate Fuel'!$C:$C,$A16)</f>
        <v/>
      </c>
      <c r="V16">
        <f>SUMIFS('EIA Imports Distillate Fuel'!$D:$D,'EIA Imports Distillate Fuel'!$A:$A,V$3,'EIA Imports Distillate Fuel'!$C:$C,$A16)</f>
        <v/>
      </c>
      <c r="W16">
        <f>SUMIFS('EIA Imports Distillate Fuel'!$D:$D,'EIA Imports Distillate Fuel'!$A:$A,W$3,'EIA Imports Distillate Fuel'!$C:$C,$A16)</f>
        <v/>
      </c>
      <c r="X16">
        <f>SUMIFS('EIA Imports Distillate Fuel'!$D:$D,'EIA Imports Distillate Fuel'!$A:$A,X$3,'EIA Imports Distillate Fuel'!$C:$C,$A16)</f>
        <v/>
      </c>
      <c r="Y16">
        <f>SUMIFS('EIA Imports Distillate Fuel'!$D:$D,'EIA Imports Distillate Fuel'!$A:$A,Y$3,'EIA Imports Distillate Fuel'!$C:$C,$A16)</f>
        <v/>
      </c>
      <c r="Z16">
        <f>SUMIFS('EIA Imports Distillate Fuel'!$D:$D,'EIA Imports Distillate Fuel'!$A:$A,Z$3,'EIA Imports Distillate Fuel'!$C:$C,$A16)</f>
        <v/>
      </c>
      <c r="AA16">
        <f>SUMIFS('EIA Imports Distillate Fuel'!$D:$D,'EIA Imports Distillate Fuel'!$A:$A,AA$3,'EIA Imports Distillate Fuel'!$C:$C,$A16)</f>
        <v/>
      </c>
      <c r="AB16">
        <f>SUMIFS('EIA Imports Distillate Fuel'!$D:$D,'EIA Imports Distillate Fuel'!$A:$A,AB$3,'EIA Imports Distillate Fuel'!$C:$C,$A16)</f>
        <v/>
      </c>
      <c r="AC16">
        <f>SUMIFS('EIA Imports Distillate Fuel'!$D:$D,'EIA Imports Distillate Fuel'!$A:$A,AC$3,'EIA Imports Distillate Fuel'!$C:$C,$A16)</f>
        <v/>
      </c>
      <c r="AD16">
        <f>SUMIFS('EIA Imports Distillate Fuel'!$D:$D,'EIA Imports Distillate Fuel'!$A:$A,AD$3,'EIA Imports Distillate Fuel'!$C:$C,$A16)</f>
        <v/>
      </c>
      <c r="AE16">
        <f>SUMIFS('EIA Imports Distillate Fuel'!$D:$D,'EIA Imports Distillate Fuel'!$A:$A,AE$3,'EIA Imports Distillate Fuel'!$C:$C,$A16)</f>
        <v/>
      </c>
      <c r="AF16">
        <f>SUMIFS('EIA Imports Distillate Fuel'!$D:$D,'EIA Imports Distillate Fuel'!$A:$A,AF$3,'EIA Imports Distillate Fuel'!$C:$C,$A16)</f>
        <v/>
      </c>
      <c r="AG16">
        <f>SUMIFS('EIA Imports Distillate Fuel'!$D:$D,'EIA Imports Distillate Fuel'!$A:$A,AG$3,'EIA Imports Distillate Fuel'!$C:$C,$A16)</f>
        <v/>
      </c>
      <c r="AH16">
        <f>SUMIFS('EIA Imports Distillate Fuel'!$D:$D,'EIA Imports Distillate Fuel'!$A:$A,AH$3,'EIA Imports Distillate Fuel'!$C:$C,$A16)</f>
        <v/>
      </c>
      <c r="AI16">
        <f>SUMIFS('EIA Imports Distillate Fuel'!$D:$D,'EIA Imports Distillate Fuel'!$A:$A,AI$3,'EIA Imports Distillate Fuel'!$C:$C,$A16)</f>
        <v/>
      </c>
      <c r="AJ16">
        <f>SUMIFS('EIA Imports Distillate Fuel'!$D:$D,'EIA Imports Distillate Fuel'!$A:$A,AJ$3,'EIA Imports Distillate Fuel'!$C:$C,$A16)</f>
        <v/>
      </c>
      <c r="AK16">
        <f>SUMIFS('EIA Imports Distillate Fuel'!$D:$D,'EIA Imports Distillate Fuel'!$A:$A,AK$3,'EIA Imports Distillate Fuel'!$C:$C,$A16)</f>
        <v/>
      </c>
      <c r="AL16">
        <f>SUMIFS('EIA Imports Distillate Fuel'!$D:$D,'EIA Imports Distillate Fuel'!$A:$A,AL$3,'EIA Imports Distillate Fuel'!$C:$C,$A16)</f>
        <v/>
      </c>
      <c r="AM16">
        <f>SUMIFS('EIA Imports Distillate Fuel'!$D:$D,'EIA Imports Distillate Fuel'!$A:$A,AM$3,'EIA Imports Distillate Fuel'!$C:$C,$A16)</f>
        <v/>
      </c>
      <c r="AN16">
        <f>SUMIFS('EIA Imports Distillate Fuel'!$D:$D,'EIA Imports Distillate Fuel'!$A:$A,AN$3,'EIA Imports Distillate Fuel'!$C:$C,$A16)</f>
        <v/>
      </c>
      <c r="AO16">
        <f>SUMIFS('EIA Imports Distillate Fuel'!$D:$D,'EIA Imports Distillate Fuel'!$A:$A,AO$3,'EIA Imports Distillate Fuel'!$C:$C,$A16)</f>
        <v/>
      </c>
      <c r="AP16">
        <f>SUMIFS('EIA Imports Distillate Fuel'!$D:$D,'EIA Imports Distillate Fuel'!$A:$A,AP$3,'EIA Imports Distillate Fuel'!$C:$C,$A16)</f>
        <v/>
      </c>
      <c r="AQ16">
        <f>SUMIFS('EIA Imports Distillate Fuel'!$D:$D,'EIA Imports Distillate Fuel'!$A:$A,AQ$3,'EIA Imports Distillate Fuel'!$C:$C,$A16)</f>
        <v/>
      </c>
      <c r="AR16">
        <f>SUMIFS('EIA Imports Distillate Fuel'!$D:$D,'EIA Imports Distillate Fuel'!$A:$A,AR$3,'EIA Imports Distillate Fuel'!$C:$C,$A16)</f>
        <v/>
      </c>
      <c r="AS16">
        <f>SUMIFS('EIA Imports Distillate Fuel'!$D:$D,'EIA Imports Distillate Fuel'!$A:$A,AS$3,'EIA Imports Distillate Fuel'!$C:$C,$A16)</f>
        <v/>
      </c>
      <c r="AT16">
        <f>SUMIFS('EIA Imports Distillate Fuel'!$D:$D,'EIA Imports Distillate Fuel'!$A:$A,AT$3,'EIA Imports Distillate Fuel'!$C:$C,$A16)</f>
        <v/>
      </c>
      <c r="AU16">
        <f>SUMIFS('EIA Imports Distillate Fuel'!$D:$D,'EIA Imports Distillate Fuel'!$A:$A,AU$3,'EIA Imports Distillate Fuel'!$C:$C,$A16)</f>
        <v/>
      </c>
    </row>
    <row r="17" spans="1:47">
      <c r="A17" t="s">
        <v>306</v>
      </c>
      <c r="B17" t="s">
        <v>1646</v>
      </c>
      <c r="C17" t="s">
        <v>1740</v>
      </c>
      <c r="D17">
        <f>SUMIFS('EIA Imports Distillate Fuel'!$D:$D,'EIA Imports Distillate Fuel'!$A:$A,D$3,'EIA Imports Distillate Fuel'!$C:$C,$A17)</f>
        <v/>
      </c>
      <c r="E17">
        <f>SUMIFS('EIA Imports Distillate Fuel'!$D:$D,'EIA Imports Distillate Fuel'!$A:$A,E$3,'EIA Imports Distillate Fuel'!$C:$C,$A17)</f>
        <v/>
      </c>
      <c r="F17">
        <f>SUMIFS('EIA Imports Distillate Fuel'!$D:$D,'EIA Imports Distillate Fuel'!$A:$A,F$3,'EIA Imports Distillate Fuel'!$C:$C,$A17)</f>
        <v/>
      </c>
      <c r="G17">
        <f>SUMIFS('EIA Imports Distillate Fuel'!$D:$D,'EIA Imports Distillate Fuel'!$A:$A,G$3,'EIA Imports Distillate Fuel'!$C:$C,$A17)</f>
        <v/>
      </c>
      <c r="H17">
        <f>SUMIFS('EIA Imports Distillate Fuel'!$D:$D,'EIA Imports Distillate Fuel'!$A:$A,H$3,'EIA Imports Distillate Fuel'!$C:$C,$A17)</f>
        <v/>
      </c>
      <c r="I17">
        <f>SUMIFS('EIA Imports Distillate Fuel'!$D:$D,'EIA Imports Distillate Fuel'!$A:$A,I$3,'EIA Imports Distillate Fuel'!$C:$C,$A17)</f>
        <v/>
      </c>
      <c r="J17">
        <f>SUMIFS('EIA Imports Distillate Fuel'!$D:$D,'EIA Imports Distillate Fuel'!$A:$A,J$3,'EIA Imports Distillate Fuel'!$C:$C,$A17)</f>
        <v/>
      </c>
      <c r="K17">
        <f>SUMIFS('EIA Imports Distillate Fuel'!$D:$D,'EIA Imports Distillate Fuel'!$A:$A,K$3,'EIA Imports Distillate Fuel'!$C:$C,$A17)</f>
        <v/>
      </c>
      <c r="L17">
        <f>SUMIFS('EIA Imports Distillate Fuel'!$D:$D,'EIA Imports Distillate Fuel'!$A:$A,L$3,'EIA Imports Distillate Fuel'!$C:$C,$A17)</f>
        <v/>
      </c>
      <c r="M17">
        <f>SUMIFS('EIA Imports Distillate Fuel'!$D:$D,'EIA Imports Distillate Fuel'!$A:$A,M$3,'EIA Imports Distillate Fuel'!$C:$C,$A17)</f>
        <v/>
      </c>
      <c r="N17">
        <f>SUMIFS('EIA Imports Distillate Fuel'!$D:$D,'EIA Imports Distillate Fuel'!$A:$A,N$3,'EIA Imports Distillate Fuel'!$C:$C,$A17)</f>
        <v/>
      </c>
      <c r="O17">
        <f>SUMIFS('EIA Imports Distillate Fuel'!$D:$D,'EIA Imports Distillate Fuel'!$A:$A,O$3,'EIA Imports Distillate Fuel'!$C:$C,$A17)</f>
        <v/>
      </c>
      <c r="P17">
        <f>SUMIFS('EIA Imports Distillate Fuel'!$D:$D,'EIA Imports Distillate Fuel'!$A:$A,P$3,'EIA Imports Distillate Fuel'!$C:$C,$A17)</f>
        <v/>
      </c>
      <c r="Q17">
        <f>SUMIFS('EIA Imports Distillate Fuel'!$D:$D,'EIA Imports Distillate Fuel'!$A:$A,Q$3,'EIA Imports Distillate Fuel'!$C:$C,$A17)</f>
        <v/>
      </c>
      <c r="R17">
        <f>SUMIFS('EIA Imports Distillate Fuel'!$D:$D,'EIA Imports Distillate Fuel'!$A:$A,R$3,'EIA Imports Distillate Fuel'!$C:$C,$A17)</f>
        <v/>
      </c>
      <c r="S17">
        <f>SUMIFS('EIA Imports Distillate Fuel'!$D:$D,'EIA Imports Distillate Fuel'!$A:$A,S$3,'EIA Imports Distillate Fuel'!$C:$C,$A17)</f>
        <v/>
      </c>
      <c r="T17">
        <f>SUMIFS('EIA Imports Distillate Fuel'!$D:$D,'EIA Imports Distillate Fuel'!$A:$A,T$3,'EIA Imports Distillate Fuel'!$C:$C,$A17)</f>
        <v/>
      </c>
      <c r="U17">
        <f>SUMIFS('EIA Imports Distillate Fuel'!$D:$D,'EIA Imports Distillate Fuel'!$A:$A,U$3,'EIA Imports Distillate Fuel'!$C:$C,$A17)</f>
        <v/>
      </c>
      <c r="V17">
        <f>SUMIFS('EIA Imports Distillate Fuel'!$D:$D,'EIA Imports Distillate Fuel'!$A:$A,V$3,'EIA Imports Distillate Fuel'!$C:$C,$A17)</f>
        <v/>
      </c>
      <c r="W17">
        <f>SUMIFS('EIA Imports Distillate Fuel'!$D:$D,'EIA Imports Distillate Fuel'!$A:$A,W$3,'EIA Imports Distillate Fuel'!$C:$C,$A17)</f>
        <v/>
      </c>
      <c r="X17">
        <f>SUMIFS('EIA Imports Distillate Fuel'!$D:$D,'EIA Imports Distillate Fuel'!$A:$A,X$3,'EIA Imports Distillate Fuel'!$C:$C,$A17)</f>
        <v/>
      </c>
      <c r="Y17">
        <f>SUMIFS('EIA Imports Distillate Fuel'!$D:$D,'EIA Imports Distillate Fuel'!$A:$A,Y$3,'EIA Imports Distillate Fuel'!$C:$C,$A17)</f>
        <v/>
      </c>
      <c r="Z17">
        <f>SUMIFS('EIA Imports Distillate Fuel'!$D:$D,'EIA Imports Distillate Fuel'!$A:$A,Z$3,'EIA Imports Distillate Fuel'!$C:$C,$A17)</f>
        <v/>
      </c>
      <c r="AA17">
        <f>SUMIFS('EIA Imports Distillate Fuel'!$D:$D,'EIA Imports Distillate Fuel'!$A:$A,AA$3,'EIA Imports Distillate Fuel'!$C:$C,$A17)</f>
        <v/>
      </c>
      <c r="AB17">
        <f>SUMIFS('EIA Imports Distillate Fuel'!$D:$D,'EIA Imports Distillate Fuel'!$A:$A,AB$3,'EIA Imports Distillate Fuel'!$C:$C,$A17)</f>
        <v/>
      </c>
      <c r="AC17">
        <f>SUMIFS('EIA Imports Distillate Fuel'!$D:$D,'EIA Imports Distillate Fuel'!$A:$A,AC$3,'EIA Imports Distillate Fuel'!$C:$C,$A17)</f>
        <v/>
      </c>
      <c r="AD17">
        <f>SUMIFS('EIA Imports Distillate Fuel'!$D:$D,'EIA Imports Distillate Fuel'!$A:$A,AD$3,'EIA Imports Distillate Fuel'!$C:$C,$A17)</f>
        <v/>
      </c>
      <c r="AE17">
        <f>SUMIFS('EIA Imports Distillate Fuel'!$D:$D,'EIA Imports Distillate Fuel'!$A:$A,AE$3,'EIA Imports Distillate Fuel'!$C:$C,$A17)</f>
        <v/>
      </c>
      <c r="AF17">
        <f>SUMIFS('EIA Imports Distillate Fuel'!$D:$D,'EIA Imports Distillate Fuel'!$A:$A,AF$3,'EIA Imports Distillate Fuel'!$C:$C,$A17)</f>
        <v/>
      </c>
      <c r="AG17">
        <f>SUMIFS('EIA Imports Distillate Fuel'!$D:$D,'EIA Imports Distillate Fuel'!$A:$A,AG$3,'EIA Imports Distillate Fuel'!$C:$C,$A17)</f>
        <v/>
      </c>
      <c r="AH17">
        <f>SUMIFS('EIA Imports Distillate Fuel'!$D:$D,'EIA Imports Distillate Fuel'!$A:$A,AH$3,'EIA Imports Distillate Fuel'!$C:$C,$A17)</f>
        <v/>
      </c>
      <c r="AI17">
        <f>SUMIFS('EIA Imports Distillate Fuel'!$D:$D,'EIA Imports Distillate Fuel'!$A:$A,AI$3,'EIA Imports Distillate Fuel'!$C:$C,$A17)</f>
        <v/>
      </c>
      <c r="AJ17">
        <f>SUMIFS('EIA Imports Distillate Fuel'!$D:$D,'EIA Imports Distillate Fuel'!$A:$A,AJ$3,'EIA Imports Distillate Fuel'!$C:$C,$A17)</f>
        <v/>
      </c>
      <c r="AK17">
        <f>SUMIFS('EIA Imports Distillate Fuel'!$D:$D,'EIA Imports Distillate Fuel'!$A:$A,AK$3,'EIA Imports Distillate Fuel'!$C:$C,$A17)</f>
        <v/>
      </c>
      <c r="AL17">
        <f>SUMIFS('EIA Imports Distillate Fuel'!$D:$D,'EIA Imports Distillate Fuel'!$A:$A,AL$3,'EIA Imports Distillate Fuel'!$C:$C,$A17)</f>
        <v/>
      </c>
      <c r="AM17">
        <f>SUMIFS('EIA Imports Distillate Fuel'!$D:$D,'EIA Imports Distillate Fuel'!$A:$A,AM$3,'EIA Imports Distillate Fuel'!$C:$C,$A17)</f>
        <v/>
      </c>
      <c r="AN17">
        <f>SUMIFS('EIA Imports Distillate Fuel'!$D:$D,'EIA Imports Distillate Fuel'!$A:$A,AN$3,'EIA Imports Distillate Fuel'!$C:$C,$A17)</f>
        <v/>
      </c>
      <c r="AO17">
        <f>SUMIFS('EIA Imports Distillate Fuel'!$D:$D,'EIA Imports Distillate Fuel'!$A:$A,AO$3,'EIA Imports Distillate Fuel'!$C:$C,$A17)</f>
        <v/>
      </c>
      <c r="AP17">
        <f>SUMIFS('EIA Imports Distillate Fuel'!$D:$D,'EIA Imports Distillate Fuel'!$A:$A,AP$3,'EIA Imports Distillate Fuel'!$C:$C,$A17)</f>
        <v/>
      </c>
      <c r="AQ17">
        <f>SUMIFS('EIA Imports Distillate Fuel'!$D:$D,'EIA Imports Distillate Fuel'!$A:$A,AQ$3,'EIA Imports Distillate Fuel'!$C:$C,$A17)</f>
        <v/>
      </c>
      <c r="AR17">
        <f>SUMIFS('EIA Imports Distillate Fuel'!$D:$D,'EIA Imports Distillate Fuel'!$A:$A,AR$3,'EIA Imports Distillate Fuel'!$C:$C,$A17)</f>
        <v/>
      </c>
      <c r="AS17">
        <f>SUMIFS('EIA Imports Distillate Fuel'!$D:$D,'EIA Imports Distillate Fuel'!$A:$A,AS$3,'EIA Imports Distillate Fuel'!$C:$C,$A17)</f>
        <v/>
      </c>
      <c r="AT17">
        <f>SUMIFS('EIA Imports Distillate Fuel'!$D:$D,'EIA Imports Distillate Fuel'!$A:$A,AT$3,'EIA Imports Distillate Fuel'!$C:$C,$A17)</f>
        <v/>
      </c>
      <c r="AU17">
        <f>SUMIFS('EIA Imports Distillate Fuel'!$D:$D,'EIA Imports Distillate Fuel'!$A:$A,AU$3,'EIA Imports Distillate Fuel'!$C:$C,$A17)</f>
        <v/>
      </c>
    </row>
    <row r="18" spans="1:47">
      <c r="A18" t="s">
        <v>418</v>
      </c>
      <c r="B18" t="s">
        <v>1646</v>
      </c>
      <c r="C18" t="s">
        <v>1740</v>
      </c>
      <c r="D18">
        <f>SUMIFS('EIA Imports Distillate Fuel'!$D:$D,'EIA Imports Distillate Fuel'!$A:$A,D$3,'EIA Imports Distillate Fuel'!$C:$C,$A18)</f>
        <v/>
      </c>
      <c r="E18">
        <f>SUMIFS('EIA Imports Distillate Fuel'!$D:$D,'EIA Imports Distillate Fuel'!$A:$A,E$3,'EIA Imports Distillate Fuel'!$C:$C,$A18)</f>
        <v/>
      </c>
      <c r="F18">
        <f>SUMIFS('EIA Imports Distillate Fuel'!$D:$D,'EIA Imports Distillate Fuel'!$A:$A,F$3,'EIA Imports Distillate Fuel'!$C:$C,$A18)</f>
        <v/>
      </c>
      <c r="G18">
        <f>SUMIFS('EIA Imports Distillate Fuel'!$D:$D,'EIA Imports Distillate Fuel'!$A:$A,G$3,'EIA Imports Distillate Fuel'!$C:$C,$A18)</f>
        <v/>
      </c>
      <c r="H18">
        <f>SUMIFS('EIA Imports Distillate Fuel'!$D:$D,'EIA Imports Distillate Fuel'!$A:$A,H$3,'EIA Imports Distillate Fuel'!$C:$C,$A18)</f>
        <v/>
      </c>
      <c r="I18">
        <f>SUMIFS('EIA Imports Distillate Fuel'!$D:$D,'EIA Imports Distillate Fuel'!$A:$A,I$3,'EIA Imports Distillate Fuel'!$C:$C,$A18)</f>
        <v/>
      </c>
      <c r="J18">
        <f>SUMIFS('EIA Imports Distillate Fuel'!$D:$D,'EIA Imports Distillate Fuel'!$A:$A,J$3,'EIA Imports Distillate Fuel'!$C:$C,$A18)</f>
        <v/>
      </c>
      <c r="K18">
        <f>SUMIFS('EIA Imports Distillate Fuel'!$D:$D,'EIA Imports Distillate Fuel'!$A:$A,K$3,'EIA Imports Distillate Fuel'!$C:$C,$A18)</f>
        <v/>
      </c>
      <c r="L18">
        <f>SUMIFS('EIA Imports Distillate Fuel'!$D:$D,'EIA Imports Distillate Fuel'!$A:$A,L$3,'EIA Imports Distillate Fuel'!$C:$C,$A18)</f>
        <v/>
      </c>
      <c r="M18">
        <f>SUMIFS('EIA Imports Distillate Fuel'!$D:$D,'EIA Imports Distillate Fuel'!$A:$A,M$3,'EIA Imports Distillate Fuel'!$C:$C,$A18)</f>
        <v/>
      </c>
      <c r="N18">
        <f>SUMIFS('EIA Imports Distillate Fuel'!$D:$D,'EIA Imports Distillate Fuel'!$A:$A,N$3,'EIA Imports Distillate Fuel'!$C:$C,$A18)</f>
        <v/>
      </c>
      <c r="O18">
        <f>SUMIFS('EIA Imports Distillate Fuel'!$D:$D,'EIA Imports Distillate Fuel'!$A:$A,O$3,'EIA Imports Distillate Fuel'!$C:$C,$A18)</f>
        <v/>
      </c>
      <c r="P18">
        <f>SUMIFS('EIA Imports Distillate Fuel'!$D:$D,'EIA Imports Distillate Fuel'!$A:$A,P$3,'EIA Imports Distillate Fuel'!$C:$C,$A18)</f>
        <v/>
      </c>
      <c r="Q18">
        <f>SUMIFS('EIA Imports Distillate Fuel'!$D:$D,'EIA Imports Distillate Fuel'!$A:$A,Q$3,'EIA Imports Distillate Fuel'!$C:$C,$A18)</f>
        <v/>
      </c>
      <c r="R18">
        <f>SUMIFS('EIA Imports Distillate Fuel'!$D:$D,'EIA Imports Distillate Fuel'!$A:$A,R$3,'EIA Imports Distillate Fuel'!$C:$C,$A18)</f>
        <v/>
      </c>
      <c r="S18">
        <f>SUMIFS('EIA Imports Distillate Fuel'!$D:$D,'EIA Imports Distillate Fuel'!$A:$A,S$3,'EIA Imports Distillate Fuel'!$C:$C,$A18)</f>
        <v/>
      </c>
      <c r="T18">
        <f>SUMIFS('EIA Imports Distillate Fuel'!$D:$D,'EIA Imports Distillate Fuel'!$A:$A,T$3,'EIA Imports Distillate Fuel'!$C:$C,$A18)</f>
        <v/>
      </c>
      <c r="U18">
        <f>SUMIFS('EIA Imports Distillate Fuel'!$D:$D,'EIA Imports Distillate Fuel'!$A:$A,U$3,'EIA Imports Distillate Fuel'!$C:$C,$A18)</f>
        <v/>
      </c>
      <c r="V18">
        <f>SUMIFS('EIA Imports Distillate Fuel'!$D:$D,'EIA Imports Distillate Fuel'!$A:$A,V$3,'EIA Imports Distillate Fuel'!$C:$C,$A18)</f>
        <v/>
      </c>
      <c r="W18">
        <f>SUMIFS('EIA Imports Distillate Fuel'!$D:$D,'EIA Imports Distillate Fuel'!$A:$A,W$3,'EIA Imports Distillate Fuel'!$C:$C,$A18)</f>
        <v/>
      </c>
      <c r="X18">
        <f>SUMIFS('EIA Imports Distillate Fuel'!$D:$D,'EIA Imports Distillate Fuel'!$A:$A,X$3,'EIA Imports Distillate Fuel'!$C:$C,$A18)</f>
        <v/>
      </c>
      <c r="Y18">
        <f>SUMIFS('EIA Imports Distillate Fuel'!$D:$D,'EIA Imports Distillate Fuel'!$A:$A,Y$3,'EIA Imports Distillate Fuel'!$C:$C,$A18)</f>
        <v/>
      </c>
      <c r="Z18">
        <f>SUMIFS('EIA Imports Distillate Fuel'!$D:$D,'EIA Imports Distillate Fuel'!$A:$A,Z$3,'EIA Imports Distillate Fuel'!$C:$C,$A18)</f>
        <v/>
      </c>
      <c r="AA18">
        <f>SUMIFS('EIA Imports Distillate Fuel'!$D:$D,'EIA Imports Distillate Fuel'!$A:$A,AA$3,'EIA Imports Distillate Fuel'!$C:$C,$A18)</f>
        <v/>
      </c>
      <c r="AB18">
        <f>SUMIFS('EIA Imports Distillate Fuel'!$D:$D,'EIA Imports Distillate Fuel'!$A:$A,AB$3,'EIA Imports Distillate Fuel'!$C:$C,$A18)</f>
        <v/>
      </c>
      <c r="AC18">
        <f>SUMIFS('EIA Imports Distillate Fuel'!$D:$D,'EIA Imports Distillate Fuel'!$A:$A,AC$3,'EIA Imports Distillate Fuel'!$C:$C,$A18)</f>
        <v/>
      </c>
      <c r="AD18">
        <f>SUMIFS('EIA Imports Distillate Fuel'!$D:$D,'EIA Imports Distillate Fuel'!$A:$A,AD$3,'EIA Imports Distillate Fuel'!$C:$C,$A18)</f>
        <v/>
      </c>
      <c r="AE18">
        <f>SUMIFS('EIA Imports Distillate Fuel'!$D:$D,'EIA Imports Distillate Fuel'!$A:$A,AE$3,'EIA Imports Distillate Fuel'!$C:$C,$A18)</f>
        <v/>
      </c>
      <c r="AF18">
        <f>SUMIFS('EIA Imports Distillate Fuel'!$D:$D,'EIA Imports Distillate Fuel'!$A:$A,AF$3,'EIA Imports Distillate Fuel'!$C:$C,$A18)</f>
        <v/>
      </c>
      <c r="AG18">
        <f>SUMIFS('EIA Imports Distillate Fuel'!$D:$D,'EIA Imports Distillate Fuel'!$A:$A,AG$3,'EIA Imports Distillate Fuel'!$C:$C,$A18)</f>
        <v/>
      </c>
      <c r="AH18">
        <f>SUMIFS('EIA Imports Distillate Fuel'!$D:$D,'EIA Imports Distillate Fuel'!$A:$A,AH$3,'EIA Imports Distillate Fuel'!$C:$C,$A18)</f>
        <v/>
      </c>
      <c r="AI18">
        <f>SUMIFS('EIA Imports Distillate Fuel'!$D:$D,'EIA Imports Distillate Fuel'!$A:$A,AI$3,'EIA Imports Distillate Fuel'!$C:$C,$A18)</f>
        <v/>
      </c>
      <c r="AJ18">
        <f>SUMIFS('EIA Imports Distillate Fuel'!$D:$D,'EIA Imports Distillate Fuel'!$A:$A,AJ$3,'EIA Imports Distillate Fuel'!$C:$C,$A18)</f>
        <v/>
      </c>
      <c r="AK18">
        <f>SUMIFS('EIA Imports Distillate Fuel'!$D:$D,'EIA Imports Distillate Fuel'!$A:$A,AK$3,'EIA Imports Distillate Fuel'!$C:$C,$A18)</f>
        <v/>
      </c>
      <c r="AL18">
        <f>SUMIFS('EIA Imports Distillate Fuel'!$D:$D,'EIA Imports Distillate Fuel'!$A:$A,AL$3,'EIA Imports Distillate Fuel'!$C:$C,$A18)</f>
        <v/>
      </c>
      <c r="AM18">
        <f>SUMIFS('EIA Imports Distillate Fuel'!$D:$D,'EIA Imports Distillate Fuel'!$A:$A,AM$3,'EIA Imports Distillate Fuel'!$C:$C,$A18)</f>
        <v/>
      </c>
      <c r="AN18">
        <f>SUMIFS('EIA Imports Distillate Fuel'!$D:$D,'EIA Imports Distillate Fuel'!$A:$A,AN$3,'EIA Imports Distillate Fuel'!$C:$C,$A18)</f>
        <v/>
      </c>
      <c r="AO18">
        <f>SUMIFS('EIA Imports Distillate Fuel'!$D:$D,'EIA Imports Distillate Fuel'!$A:$A,AO$3,'EIA Imports Distillate Fuel'!$C:$C,$A18)</f>
        <v/>
      </c>
      <c r="AP18">
        <f>SUMIFS('EIA Imports Distillate Fuel'!$D:$D,'EIA Imports Distillate Fuel'!$A:$A,AP$3,'EIA Imports Distillate Fuel'!$C:$C,$A18)</f>
        <v/>
      </c>
      <c r="AQ18">
        <f>SUMIFS('EIA Imports Distillate Fuel'!$D:$D,'EIA Imports Distillate Fuel'!$A:$A,AQ$3,'EIA Imports Distillate Fuel'!$C:$C,$A18)</f>
        <v/>
      </c>
      <c r="AR18">
        <f>SUMIFS('EIA Imports Distillate Fuel'!$D:$D,'EIA Imports Distillate Fuel'!$A:$A,AR$3,'EIA Imports Distillate Fuel'!$C:$C,$A18)</f>
        <v/>
      </c>
      <c r="AS18">
        <f>SUMIFS('EIA Imports Distillate Fuel'!$D:$D,'EIA Imports Distillate Fuel'!$A:$A,AS$3,'EIA Imports Distillate Fuel'!$C:$C,$A18)</f>
        <v/>
      </c>
      <c r="AT18">
        <f>SUMIFS('EIA Imports Distillate Fuel'!$D:$D,'EIA Imports Distillate Fuel'!$A:$A,AT$3,'EIA Imports Distillate Fuel'!$C:$C,$A18)</f>
        <v/>
      </c>
      <c r="AU18">
        <f>SUMIFS('EIA Imports Distillate Fuel'!$D:$D,'EIA Imports Distillate Fuel'!$A:$A,AU$3,'EIA Imports Distillate Fuel'!$C:$C,$A18)</f>
        <v/>
      </c>
    </row>
    <row r="19" spans="1:47">
      <c r="A19" t="s">
        <v>412</v>
      </c>
      <c r="B19" t="s">
        <v>1646</v>
      </c>
      <c r="C19" t="s">
        <v>1740</v>
      </c>
      <c r="D19">
        <f>SUMIFS('EIA Imports Distillate Fuel'!$D:$D,'EIA Imports Distillate Fuel'!$A:$A,D$3,'EIA Imports Distillate Fuel'!$C:$C,$A19)</f>
        <v/>
      </c>
      <c r="E19">
        <f>SUMIFS('EIA Imports Distillate Fuel'!$D:$D,'EIA Imports Distillate Fuel'!$A:$A,E$3,'EIA Imports Distillate Fuel'!$C:$C,$A19)</f>
        <v/>
      </c>
      <c r="F19">
        <f>SUMIFS('EIA Imports Distillate Fuel'!$D:$D,'EIA Imports Distillate Fuel'!$A:$A,F$3,'EIA Imports Distillate Fuel'!$C:$C,$A19)</f>
        <v/>
      </c>
      <c r="G19">
        <f>SUMIFS('EIA Imports Distillate Fuel'!$D:$D,'EIA Imports Distillate Fuel'!$A:$A,G$3,'EIA Imports Distillate Fuel'!$C:$C,$A19)</f>
        <v/>
      </c>
      <c r="H19">
        <f>SUMIFS('EIA Imports Distillate Fuel'!$D:$D,'EIA Imports Distillate Fuel'!$A:$A,H$3,'EIA Imports Distillate Fuel'!$C:$C,$A19)</f>
        <v/>
      </c>
      <c r="I19">
        <f>SUMIFS('EIA Imports Distillate Fuel'!$D:$D,'EIA Imports Distillate Fuel'!$A:$A,I$3,'EIA Imports Distillate Fuel'!$C:$C,$A19)</f>
        <v/>
      </c>
      <c r="J19">
        <f>SUMIFS('EIA Imports Distillate Fuel'!$D:$D,'EIA Imports Distillate Fuel'!$A:$A,J$3,'EIA Imports Distillate Fuel'!$C:$C,$A19)</f>
        <v/>
      </c>
      <c r="K19">
        <f>SUMIFS('EIA Imports Distillate Fuel'!$D:$D,'EIA Imports Distillate Fuel'!$A:$A,K$3,'EIA Imports Distillate Fuel'!$C:$C,$A19)</f>
        <v/>
      </c>
      <c r="L19">
        <f>SUMIFS('EIA Imports Distillate Fuel'!$D:$D,'EIA Imports Distillate Fuel'!$A:$A,L$3,'EIA Imports Distillate Fuel'!$C:$C,$A19)</f>
        <v/>
      </c>
      <c r="M19">
        <f>SUMIFS('EIA Imports Distillate Fuel'!$D:$D,'EIA Imports Distillate Fuel'!$A:$A,M$3,'EIA Imports Distillate Fuel'!$C:$C,$A19)</f>
        <v/>
      </c>
      <c r="N19">
        <f>SUMIFS('EIA Imports Distillate Fuel'!$D:$D,'EIA Imports Distillate Fuel'!$A:$A,N$3,'EIA Imports Distillate Fuel'!$C:$C,$A19)</f>
        <v/>
      </c>
      <c r="O19">
        <f>SUMIFS('EIA Imports Distillate Fuel'!$D:$D,'EIA Imports Distillate Fuel'!$A:$A,O$3,'EIA Imports Distillate Fuel'!$C:$C,$A19)</f>
        <v/>
      </c>
      <c r="P19">
        <f>SUMIFS('EIA Imports Distillate Fuel'!$D:$D,'EIA Imports Distillate Fuel'!$A:$A,P$3,'EIA Imports Distillate Fuel'!$C:$C,$A19)</f>
        <v/>
      </c>
      <c r="Q19">
        <f>SUMIFS('EIA Imports Distillate Fuel'!$D:$D,'EIA Imports Distillate Fuel'!$A:$A,Q$3,'EIA Imports Distillate Fuel'!$C:$C,$A19)</f>
        <v/>
      </c>
      <c r="R19">
        <f>SUMIFS('EIA Imports Distillate Fuel'!$D:$D,'EIA Imports Distillate Fuel'!$A:$A,R$3,'EIA Imports Distillate Fuel'!$C:$C,$A19)</f>
        <v/>
      </c>
      <c r="S19">
        <f>SUMIFS('EIA Imports Distillate Fuel'!$D:$D,'EIA Imports Distillate Fuel'!$A:$A,S$3,'EIA Imports Distillate Fuel'!$C:$C,$A19)</f>
        <v/>
      </c>
      <c r="T19">
        <f>SUMIFS('EIA Imports Distillate Fuel'!$D:$D,'EIA Imports Distillate Fuel'!$A:$A,T$3,'EIA Imports Distillate Fuel'!$C:$C,$A19)</f>
        <v/>
      </c>
      <c r="U19">
        <f>SUMIFS('EIA Imports Distillate Fuel'!$D:$D,'EIA Imports Distillate Fuel'!$A:$A,U$3,'EIA Imports Distillate Fuel'!$C:$C,$A19)</f>
        <v/>
      </c>
      <c r="V19">
        <f>SUMIFS('EIA Imports Distillate Fuel'!$D:$D,'EIA Imports Distillate Fuel'!$A:$A,V$3,'EIA Imports Distillate Fuel'!$C:$C,$A19)</f>
        <v/>
      </c>
      <c r="W19">
        <f>SUMIFS('EIA Imports Distillate Fuel'!$D:$D,'EIA Imports Distillate Fuel'!$A:$A,W$3,'EIA Imports Distillate Fuel'!$C:$C,$A19)</f>
        <v/>
      </c>
      <c r="X19">
        <f>SUMIFS('EIA Imports Distillate Fuel'!$D:$D,'EIA Imports Distillate Fuel'!$A:$A,X$3,'EIA Imports Distillate Fuel'!$C:$C,$A19)</f>
        <v/>
      </c>
      <c r="Y19">
        <f>SUMIFS('EIA Imports Distillate Fuel'!$D:$D,'EIA Imports Distillate Fuel'!$A:$A,Y$3,'EIA Imports Distillate Fuel'!$C:$C,$A19)</f>
        <v/>
      </c>
      <c r="Z19">
        <f>SUMIFS('EIA Imports Distillate Fuel'!$D:$D,'EIA Imports Distillate Fuel'!$A:$A,Z$3,'EIA Imports Distillate Fuel'!$C:$C,$A19)</f>
        <v/>
      </c>
      <c r="AA19">
        <f>SUMIFS('EIA Imports Distillate Fuel'!$D:$D,'EIA Imports Distillate Fuel'!$A:$A,AA$3,'EIA Imports Distillate Fuel'!$C:$C,$A19)</f>
        <v/>
      </c>
      <c r="AB19">
        <f>SUMIFS('EIA Imports Distillate Fuel'!$D:$D,'EIA Imports Distillate Fuel'!$A:$A,AB$3,'EIA Imports Distillate Fuel'!$C:$C,$A19)</f>
        <v/>
      </c>
      <c r="AC19">
        <f>SUMIFS('EIA Imports Distillate Fuel'!$D:$D,'EIA Imports Distillate Fuel'!$A:$A,AC$3,'EIA Imports Distillate Fuel'!$C:$C,$A19)</f>
        <v/>
      </c>
      <c r="AD19">
        <f>SUMIFS('EIA Imports Distillate Fuel'!$D:$D,'EIA Imports Distillate Fuel'!$A:$A,AD$3,'EIA Imports Distillate Fuel'!$C:$C,$A19)</f>
        <v/>
      </c>
      <c r="AE19">
        <f>SUMIFS('EIA Imports Distillate Fuel'!$D:$D,'EIA Imports Distillate Fuel'!$A:$A,AE$3,'EIA Imports Distillate Fuel'!$C:$C,$A19)</f>
        <v/>
      </c>
      <c r="AF19">
        <f>SUMIFS('EIA Imports Distillate Fuel'!$D:$D,'EIA Imports Distillate Fuel'!$A:$A,AF$3,'EIA Imports Distillate Fuel'!$C:$C,$A19)</f>
        <v/>
      </c>
      <c r="AG19">
        <f>SUMIFS('EIA Imports Distillate Fuel'!$D:$D,'EIA Imports Distillate Fuel'!$A:$A,AG$3,'EIA Imports Distillate Fuel'!$C:$C,$A19)</f>
        <v/>
      </c>
      <c r="AH19">
        <f>SUMIFS('EIA Imports Distillate Fuel'!$D:$D,'EIA Imports Distillate Fuel'!$A:$A,AH$3,'EIA Imports Distillate Fuel'!$C:$C,$A19)</f>
        <v/>
      </c>
      <c r="AI19">
        <f>SUMIFS('EIA Imports Distillate Fuel'!$D:$D,'EIA Imports Distillate Fuel'!$A:$A,AI$3,'EIA Imports Distillate Fuel'!$C:$C,$A19)</f>
        <v/>
      </c>
      <c r="AJ19">
        <f>SUMIFS('EIA Imports Distillate Fuel'!$D:$D,'EIA Imports Distillate Fuel'!$A:$A,AJ$3,'EIA Imports Distillate Fuel'!$C:$C,$A19)</f>
        <v/>
      </c>
      <c r="AK19">
        <f>SUMIFS('EIA Imports Distillate Fuel'!$D:$D,'EIA Imports Distillate Fuel'!$A:$A,AK$3,'EIA Imports Distillate Fuel'!$C:$C,$A19)</f>
        <v/>
      </c>
      <c r="AL19">
        <f>SUMIFS('EIA Imports Distillate Fuel'!$D:$D,'EIA Imports Distillate Fuel'!$A:$A,AL$3,'EIA Imports Distillate Fuel'!$C:$C,$A19)</f>
        <v/>
      </c>
      <c r="AM19">
        <f>SUMIFS('EIA Imports Distillate Fuel'!$D:$D,'EIA Imports Distillate Fuel'!$A:$A,AM$3,'EIA Imports Distillate Fuel'!$C:$C,$A19)</f>
        <v/>
      </c>
      <c r="AN19">
        <f>SUMIFS('EIA Imports Distillate Fuel'!$D:$D,'EIA Imports Distillate Fuel'!$A:$A,AN$3,'EIA Imports Distillate Fuel'!$C:$C,$A19)</f>
        <v/>
      </c>
      <c r="AO19">
        <f>SUMIFS('EIA Imports Distillate Fuel'!$D:$D,'EIA Imports Distillate Fuel'!$A:$A,AO$3,'EIA Imports Distillate Fuel'!$C:$C,$A19)</f>
        <v/>
      </c>
      <c r="AP19">
        <f>SUMIFS('EIA Imports Distillate Fuel'!$D:$D,'EIA Imports Distillate Fuel'!$A:$A,AP$3,'EIA Imports Distillate Fuel'!$C:$C,$A19)</f>
        <v/>
      </c>
      <c r="AQ19">
        <f>SUMIFS('EIA Imports Distillate Fuel'!$D:$D,'EIA Imports Distillate Fuel'!$A:$A,AQ$3,'EIA Imports Distillate Fuel'!$C:$C,$A19)</f>
        <v/>
      </c>
      <c r="AR19">
        <f>SUMIFS('EIA Imports Distillate Fuel'!$D:$D,'EIA Imports Distillate Fuel'!$A:$A,AR$3,'EIA Imports Distillate Fuel'!$C:$C,$A19)</f>
        <v/>
      </c>
      <c r="AS19">
        <f>SUMIFS('EIA Imports Distillate Fuel'!$D:$D,'EIA Imports Distillate Fuel'!$A:$A,AS$3,'EIA Imports Distillate Fuel'!$C:$C,$A19)</f>
        <v/>
      </c>
      <c r="AT19">
        <f>SUMIFS('EIA Imports Distillate Fuel'!$D:$D,'EIA Imports Distillate Fuel'!$A:$A,AT$3,'EIA Imports Distillate Fuel'!$C:$C,$A19)</f>
        <v/>
      </c>
      <c r="AU19">
        <f>SUMIFS('EIA Imports Distillate Fuel'!$D:$D,'EIA Imports Distillate Fuel'!$A:$A,AU$3,'EIA Imports Distillate Fuel'!$C:$C,$A19)</f>
        <v/>
      </c>
    </row>
    <row r="20" spans="1:47">
      <c r="A20" t="s">
        <v>287</v>
      </c>
      <c r="B20" t="s">
        <v>1646</v>
      </c>
      <c r="C20" t="s">
        <v>1740</v>
      </c>
      <c r="D20">
        <f>SUMIFS('EIA Imports Distillate Fuel'!$D:$D,'EIA Imports Distillate Fuel'!$A:$A,D$3,'EIA Imports Distillate Fuel'!$C:$C,$A20)</f>
        <v/>
      </c>
      <c r="E20">
        <f>SUMIFS('EIA Imports Distillate Fuel'!$D:$D,'EIA Imports Distillate Fuel'!$A:$A,E$3,'EIA Imports Distillate Fuel'!$C:$C,$A20)</f>
        <v/>
      </c>
      <c r="F20">
        <f>SUMIFS('EIA Imports Distillate Fuel'!$D:$D,'EIA Imports Distillate Fuel'!$A:$A,F$3,'EIA Imports Distillate Fuel'!$C:$C,$A20)</f>
        <v/>
      </c>
      <c r="G20">
        <f>SUMIFS('EIA Imports Distillate Fuel'!$D:$D,'EIA Imports Distillate Fuel'!$A:$A,G$3,'EIA Imports Distillate Fuel'!$C:$C,$A20)</f>
        <v/>
      </c>
      <c r="H20">
        <f>SUMIFS('EIA Imports Distillate Fuel'!$D:$D,'EIA Imports Distillate Fuel'!$A:$A,H$3,'EIA Imports Distillate Fuel'!$C:$C,$A20)</f>
        <v/>
      </c>
      <c r="I20">
        <f>SUMIFS('EIA Imports Distillate Fuel'!$D:$D,'EIA Imports Distillate Fuel'!$A:$A,I$3,'EIA Imports Distillate Fuel'!$C:$C,$A20)</f>
        <v/>
      </c>
      <c r="J20">
        <f>SUMIFS('EIA Imports Distillate Fuel'!$D:$D,'EIA Imports Distillate Fuel'!$A:$A,J$3,'EIA Imports Distillate Fuel'!$C:$C,$A20)</f>
        <v/>
      </c>
      <c r="K20">
        <f>SUMIFS('EIA Imports Distillate Fuel'!$D:$D,'EIA Imports Distillate Fuel'!$A:$A,K$3,'EIA Imports Distillate Fuel'!$C:$C,$A20)</f>
        <v/>
      </c>
      <c r="L20">
        <f>SUMIFS('EIA Imports Distillate Fuel'!$D:$D,'EIA Imports Distillate Fuel'!$A:$A,L$3,'EIA Imports Distillate Fuel'!$C:$C,$A20)</f>
        <v/>
      </c>
      <c r="M20">
        <f>SUMIFS('EIA Imports Distillate Fuel'!$D:$D,'EIA Imports Distillate Fuel'!$A:$A,M$3,'EIA Imports Distillate Fuel'!$C:$C,$A20)</f>
        <v/>
      </c>
      <c r="N20">
        <f>SUMIFS('EIA Imports Distillate Fuel'!$D:$D,'EIA Imports Distillate Fuel'!$A:$A,N$3,'EIA Imports Distillate Fuel'!$C:$C,$A20)</f>
        <v/>
      </c>
      <c r="O20">
        <f>SUMIFS('EIA Imports Distillate Fuel'!$D:$D,'EIA Imports Distillate Fuel'!$A:$A,O$3,'EIA Imports Distillate Fuel'!$C:$C,$A20)</f>
        <v/>
      </c>
      <c r="P20">
        <f>SUMIFS('EIA Imports Distillate Fuel'!$D:$D,'EIA Imports Distillate Fuel'!$A:$A,P$3,'EIA Imports Distillate Fuel'!$C:$C,$A20)</f>
        <v/>
      </c>
      <c r="Q20">
        <f>SUMIFS('EIA Imports Distillate Fuel'!$D:$D,'EIA Imports Distillate Fuel'!$A:$A,Q$3,'EIA Imports Distillate Fuel'!$C:$C,$A20)</f>
        <v/>
      </c>
      <c r="R20">
        <f>SUMIFS('EIA Imports Distillate Fuel'!$D:$D,'EIA Imports Distillate Fuel'!$A:$A,R$3,'EIA Imports Distillate Fuel'!$C:$C,$A20)</f>
        <v/>
      </c>
      <c r="S20">
        <f>SUMIFS('EIA Imports Distillate Fuel'!$D:$D,'EIA Imports Distillate Fuel'!$A:$A,S$3,'EIA Imports Distillate Fuel'!$C:$C,$A20)</f>
        <v/>
      </c>
      <c r="T20">
        <f>SUMIFS('EIA Imports Distillate Fuel'!$D:$D,'EIA Imports Distillate Fuel'!$A:$A,T$3,'EIA Imports Distillate Fuel'!$C:$C,$A20)</f>
        <v/>
      </c>
      <c r="U20">
        <f>SUMIFS('EIA Imports Distillate Fuel'!$D:$D,'EIA Imports Distillate Fuel'!$A:$A,U$3,'EIA Imports Distillate Fuel'!$C:$C,$A20)</f>
        <v/>
      </c>
      <c r="V20">
        <f>SUMIFS('EIA Imports Distillate Fuel'!$D:$D,'EIA Imports Distillate Fuel'!$A:$A,V$3,'EIA Imports Distillate Fuel'!$C:$C,$A20)</f>
        <v/>
      </c>
      <c r="W20">
        <f>SUMIFS('EIA Imports Distillate Fuel'!$D:$D,'EIA Imports Distillate Fuel'!$A:$A,W$3,'EIA Imports Distillate Fuel'!$C:$C,$A20)</f>
        <v/>
      </c>
      <c r="X20">
        <f>SUMIFS('EIA Imports Distillate Fuel'!$D:$D,'EIA Imports Distillate Fuel'!$A:$A,X$3,'EIA Imports Distillate Fuel'!$C:$C,$A20)</f>
        <v/>
      </c>
      <c r="Y20">
        <f>SUMIFS('EIA Imports Distillate Fuel'!$D:$D,'EIA Imports Distillate Fuel'!$A:$A,Y$3,'EIA Imports Distillate Fuel'!$C:$C,$A20)</f>
        <v/>
      </c>
      <c r="Z20">
        <f>SUMIFS('EIA Imports Distillate Fuel'!$D:$D,'EIA Imports Distillate Fuel'!$A:$A,Z$3,'EIA Imports Distillate Fuel'!$C:$C,$A20)</f>
        <v/>
      </c>
      <c r="AA20">
        <f>SUMIFS('EIA Imports Distillate Fuel'!$D:$D,'EIA Imports Distillate Fuel'!$A:$A,AA$3,'EIA Imports Distillate Fuel'!$C:$C,$A20)</f>
        <v/>
      </c>
      <c r="AB20">
        <f>SUMIFS('EIA Imports Distillate Fuel'!$D:$D,'EIA Imports Distillate Fuel'!$A:$A,AB$3,'EIA Imports Distillate Fuel'!$C:$C,$A20)</f>
        <v/>
      </c>
      <c r="AC20">
        <f>SUMIFS('EIA Imports Distillate Fuel'!$D:$D,'EIA Imports Distillate Fuel'!$A:$A,AC$3,'EIA Imports Distillate Fuel'!$C:$C,$A20)</f>
        <v/>
      </c>
      <c r="AD20">
        <f>SUMIFS('EIA Imports Distillate Fuel'!$D:$D,'EIA Imports Distillate Fuel'!$A:$A,AD$3,'EIA Imports Distillate Fuel'!$C:$C,$A20)</f>
        <v/>
      </c>
      <c r="AE20">
        <f>SUMIFS('EIA Imports Distillate Fuel'!$D:$D,'EIA Imports Distillate Fuel'!$A:$A,AE$3,'EIA Imports Distillate Fuel'!$C:$C,$A20)</f>
        <v/>
      </c>
      <c r="AF20">
        <f>SUMIFS('EIA Imports Distillate Fuel'!$D:$D,'EIA Imports Distillate Fuel'!$A:$A,AF$3,'EIA Imports Distillate Fuel'!$C:$C,$A20)</f>
        <v/>
      </c>
      <c r="AG20">
        <f>SUMIFS('EIA Imports Distillate Fuel'!$D:$D,'EIA Imports Distillate Fuel'!$A:$A,AG$3,'EIA Imports Distillate Fuel'!$C:$C,$A20)</f>
        <v/>
      </c>
      <c r="AH20">
        <f>SUMIFS('EIA Imports Distillate Fuel'!$D:$D,'EIA Imports Distillate Fuel'!$A:$A,AH$3,'EIA Imports Distillate Fuel'!$C:$C,$A20)</f>
        <v/>
      </c>
      <c r="AI20">
        <f>SUMIFS('EIA Imports Distillate Fuel'!$D:$D,'EIA Imports Distillate Fuel'!$A:$A,AI$3,'EIA Imports Distillate Fuel'!$C:$C,$A20)</f>
        <v/>
      </c>
      <c r="AJ20">
        <f>SUMIFS('EIA Imports Distillate Fuel'!$D:$D,'EIA Imports Distillate Fuel'!$A:$A,AJ$3,'EIA Imports Distillate Fuel'!$C:$C,$A20)</f>
        <v/>
      </c>
      <c r="AK20">
        <f>SUMIFS('EIA Imports Distillate Fuel'!$D:$D,'EIA Imports Distillate Fuel'!$A:$A,AK$3,'EIA Imports Distillate Fuel'!$C:$C,$A20)</f>
        <v/>
      </c>
      <c r="AL20">
        <f>SUMIFS('EIA Imports Distillate Fuel'!$D:$D,'EIA Imports Distillate Fuel'!$A:$A,AL$3,'EIA Imports Distillate Fuel'!$C:$C,$A20)</f>
        <v/>
      </c>
      <c r="AM20">
        <f>SUMIFS('EIA Imports Distillate Fuel'!$D:$D,'EIA Imports Distillate Fuel'!$A:$A,AM$3,'EIA Imports Distillate Fuel'!$C:$C,$A20)</f>
        <v/>
      </c>
      <c r="AN20">
        <f>SUMIFS('EIA Imports Distillate Fuel'!$D:$D,'EIA Imports Distillate Fuel'!$A:$A,AN$3,'EIA Imports Distillate Fuel'!$C:$C,$A20)</f>
        <v/>
      </c>
      <c r="AO20">
        <f>SUMIFS('EIA Imports Distillate Fuel'!$D:$D,'EIA Imports Distillate Fuel'!$A:$A,AO$3,'EIA Imports Distillate Fuel'!$C:$C,$A20)</f>
        <v/>
      </c>
      <c r="AP20">
        <f>SUMIFS('EIA Imports Distillate Fuel'!$D:$D,'EIA Imports Distillate Fuel'!$A:$A,AP$3,'EIA Imports Distillate Fuel'!$C:$C,$A20)</f>
        <v/>
      </c>
      <c r="AQ20">
        <f>SUMIFS('EIA Imports Distillate Fuel'!$D:$D,'EIA Imports Distillate Fuel'!$A:$A,AQ$3,'EIA Imports Distillate Fuel'!$C:$C,$A20)</f>
        <v/>
      </c>
      <c r="AR20">
        <f>SUMIFS('EIA Imports Distillate Fuel'!$D:$D,'EIA Imports Distillate Fuel'!$A:$A,AR$3,'EIA Imports Distillate Fuel'!$C:$C,$A20)</f>
        <v/>
      </c>
      <c r="AS20">
        <f>SUMIFS('EIA Imports Distillate Fuel'!$D:$D,'EIA Imports Distillate Fuel'!$A:$A,AS$3,'EIA Imports Distillate Fuel'!$C:$C,$A20)</f>
        <v/>
      </c>
      <c r="AT20">
        <f>SUMIFS('EIA Imports Distillate Fuel'!$D:$D,'EIA Imports Distillate Fuel'!$A:$A,AT$3,'EIA Imports Distillate Fuel'!$C:$C,$A20)</f>
        <v/>
      </c>
      <c r="AU20">
        <f>SUMIFS('EIA Imports Distillate Fuel'!$D:$D,'EIA Imports Distillate Fuel'!$A:$A,AU$3,'EIA Imports Distillate Fuel'!$C:$C,$A20)</f>
        <v/>
      </c>
    </row>
    <row r="21" spans="1:47">
      <c r="A21" t="s">
        <v>374</v>
      </c>
      <c r="B21" t="s">
        <v>1646</v>
      </c>
      <c r="C21" t="s">
        <v>1740</v>
      </c>
      <c r="D21">
        <f>SUMIFS('EIA Imports Distillate Fuel'!$D:$D,'EIA Imports Distillate Fuel'!$A:$A,D$3,'EIA Imports Distillate Fuel'!$C:$C,$A21)</f>
        <v/>
      </c>
      <c r="E21">
        <f>SUMIFS('EIA Imports Distillate Fuel'!$D:$D,'EIA Imports Distillate Fuel'!$A:$A,E$3,'EIA Imports Distillate Fuel'!$C:$C,$A21)</f>
        <v/>
      </c>
      <c r="F21">
        <f>SUMIFS('EIA Imports Distillate Fuel'!$D:$D,'EIA Imports Distillate Fuel'!$A:$A,F$3,'EIA Imports Distillate Fuel'!$C:$C,$A21)</f>
        <v/>
      </c>
      <c r="G21">
        <f>SUMIFS('EIA Imports Distillate Fuel'!$D:$D,'EIA Imports Distillate Fuel'!$A:$A,G$3,'EIA Imports Distillate Fuel'!$C:$C,$A21)</f>
        <v/>
      </c>
      <c r="H21">
        <f>SUMIFS('EIA Imports Distillate Fuel'!$D:$D,'EIA Imports Distillate Fuel'!$A:$A,H$3,'EIA Imports Distillate Fuel'!$C:$C,$A21)</f>
        <v/>
      </c>
      <c r="I21">
        <f>SUMIFS('EIA Imports Distillate Fuel'!$D:$D,'EIA Imports Distillate Fuel'!$A:$A,I$3,'EIA Imports Distillate Fuel'!$C:$C,$A21)</f>
        <v/>
      </c>
      <c r="J21">
        <f>SUMIFS('EIA Imports Distillate Fuel'!$D:$D,'EIA Imports Distillate Fuel'!$A:$A,J$3,'EIA Imports Distillate Fuel'!$C:$C,$A21)</f>
        <v/>
      </c>
      <c r="K21">
        <f>SUMIFS('EIA Imports Distillate Fuel'!$D:$D,'EIA Imports Distillate Fuel'!$A:$A,K$3,'EIA Imports Distillate Fuel'!$C:$C,$A21)</f>
        <v/>
      </c>
      <c r="L21">
        <f>SUMIFS('EIA Imports Distillate Fuel'!$D:$D,'EIA Imports Distillate Fuel'!$A:$A,L$3,'EIA Imports Distillate Fuel'!$C:$C,$A21)</f>
        <v/>
      </c>
      <c r="M21">
        <f>SUMIFS('EIA Imports Distillate Fuel'!$D:$D,'EIA Imports Distillate Fuel'!$A:$A,M$3,'EIA Imports Distillate Fuel'!$C:$C,$A21)</f>
        <v/>
      </c>
      <c r="N21">
        <f>SUMIFS('EIA Imports Distillate Fuel'!$D:$D,'EIA Imports Distillate Fuel'!$A:$A,N$3,'EIA Imports Distillate Fuel'!$C:$C,$A21)</f>
        <v/>
      </c>
      <c r="O21">
        <f>SUMIFS('EIA Imports Distillate Fuel'!$D:$D,'EIA Imports Distillate Fuel'!$A:$A,O$3,'EIA Imports Distillate Fuel'!$C:$C,$A21)</f>
        <v/>
      </c>
      <c r="P21">
        <f>SUMIFS('EIA Imports Distillate Fuel'!$D:$D,'EIA Imports Distillate Fuel'!$A:$A,P$3,'EIA Imports Distillate Fuel'!$C:$C,$A21)</f>
        <v/>
      </c>
      <c r="Q21">
        <f>SUMIFS('EIA Imports Distillate Fuel'!$D:$D,'EIA Imports Distillate Fuel'!$A:$A,Q$3,'EIA Imports Distillate Fuel'!$C:$C,$A21)</f>
        <v/>
      </c>
      <c r="R21">
        <f>SUMIFS('EIA Imports Distillate Fuel'!$D:$D,'EIA Imports Distillate Fuel'!$A:$A,R$3,'EIA Imports Distillate Fuel'!$C:$C,$A21)</f>
        <v/>
      </c>
      <c r="S21">
        <f>SUMIFS('EIA Imports Distillate Fuel'!$D:$D,'EIA Imports Distillate Fuel'!$A:$A,S$3,'EIA Imports Distillate Fuel'!$C:$C,$A21)</f>
        <v/>
      </c>
      <c r="T21">
        <f>SUMIFS('EIA Imports Distillate Fuel'!$D:$D,'EIA Imports Distillate Fuel'!$A:$A,T$3,'EIA Imports Distillate Fuel'!$C:$C,$A21)</f>
        <v/>
      </c>
      <c r="U21">
        <f>SUMIFS('EIA Imports Distillate Fuel'!$D:$D,'EIA Imports Distillate Fuel'!$A:$A,U$3,'EIA Imports Distillate Fuel'!$C:$C,$A21)</f>
        <v/>
      </c>
      <c r="V21">
        <f>SUMIFS('EIA Imports Distillate Fuel'!$D:$D,'EIA Imports Distillate Fuel'!$A:$A,V$3,'EIA Imports Distillate Fuel'!$C:$C,$A21)</f>
        <v/>
      </c>
      <c r="W21">
        <f>SUMIFS('EIA Imports Distillate Fuel'!$D:$D,'EIA Imports Distillate Fuel'!$A:$A,W$3,'EIA Imports Distillate Fuel'!$C:$C,$A21)</f>
        <v/>
      </c>
      <c r="X21">
        <f>SUMIFS('EIA Imports Distillate Fuel'!$D:$D,'EIA Imports Distillate Fuel'!$A:$A,X$3,'EIA Imports Distillate Fuel'!$C:$C,$A21)</f>
        <v/>
      </c>
      <c r="Y21">
        <f>SUMIFS('EIA Imports Distillate Fuel'!$D:$D,'EIA Imports Distillate Fuel'!$A:$A,Y$3,'EIA Imports Distillate Fuel'!$C:$C,$A21)</f>
        <v/>
      </c>
      <c r="Z21">
        <f>SUMIFS('EIA Imports Distillate Fuel'!$D:$D,'EIA Imports Distillate Fuel'!$A:$A,Z$3,'EIA Imports Distillate Fuel'!$C:$C,$A21)</f>
        <v/>
      </c>
      <c r="AA21">
        <f>SUMIFS('EIA Imports Distillate Fuel'!$D:$D,'EIA Imports Distillate Fuel'!$A:$A,AA$3,'EIA Imports Distillate Fuel'!$C:$C,$A21)</f>
        <v/>
      </c>
      <c r="AB21">
        <f>SUMIFS('EIA Imports Distillate Fuel'!$D:$D,'EIA Imports Distillate Fuel'!$A:$A,AB$3,'EIA Imports Distillate Fuel'!$C:$C,$A21)</f>
        <v/>
      </c>
      <c r="AC21">
        <f>SUMIFS('EIA Imports Distillate Fuel'!$D:$D,'EIA Imports Distillate Fuel'!$A:$A,AC$3,'EIA Imports Distillate Fuel'!$C:$C,$A21)</f>
        <v/>
      </c>
      <c r="AD21">
        <f>SUMIFS('EIA Imports Distillate Fuel'!$D:$D,'EIA Imports Distillate Fuel'!$A:$A,AD$3,'EIA Imports Distillate Fuel'!$C:$C,$A21)</f>
        <v/>
      </c>
      <c r="AE21">
        <f>SUMIFS('EIA Imports Distillate Fuel'!$D:$D,'EIA Imports Distillate Fuel'!$A:$A,AE$3,'EIA Imports Distillate Fuel'!$C:$C,$A21)</f>
        <v/>
      </c>
      <c r="AF21">
        <f>SUMIFS('EIA Imports Distillate Fuel'!$D:$D,'EIA Imports Distillate Fuel'!$A:$A,AF$3,'EIA Imports Distillate Fuel'!$C:$C,$A21)</f>
        <v/>
      </c>
      <c r="AG21">
        <f>SUMIFS('EIA Imports Distillate Fuel'!$D:$D,'EIA Imports Distillate Fuel'!$A:$A,AG$3,'EIA Imports Distillate Fuel'!$C:$C,$A21)</f>
        <v/>
      </c>
      <c r="AH21">
        <f>SUMIFS('EIA Imports Distillate Fuel'!$D:$D,'EIA Imports Distillate Fuel'!$A:$A,AH$3,'EIA Imports Distillate Fuel'!$C:$C,$A21)</f>
        <v/>
      </c>
      <c r="AI21">
        <f>SUMIFS('EIA Imports Distillate Fuel'!$D:$D,'EIA Imports Distillate Fuel'!$A:$A,AI$3,'EIA Imports Distillate Fuel'!$C:$C,$A21)</f>
        <v/>
      </c>
      <c r="AJ21">
        <f>SUMIFS('EIA Imports Distillate Fuel'!$D:$D,'EIA Imports Distillate Fuel'!$A:$A,AJ$3,'EIA Imports Distillate Fuel'!$C:$C,$A21)</f>
        <v/>
      </c>
      <c r="AK21">
        <f>SUMIFS('EIA Imports Distillate Fuel'!$D:$D,'EIA Imports Distillate Fuel'!$A:$A,AK$3,'EIA Imports Distillate Fuel'!$C:$C,$A21)</f>
        <v/>
      </c>
      <c r="AL21">
        <f>SUMIFS('EIA Imports Distillate Fuel'!$D:$D,'EIA Imports Distillate Fuel'!$A:$A,AL$3,'EIA Imports Distillate Fuel'!$C:$C,$A21)</f>
        <v/>
      </c>
      <c r="AM21">
        <f>SUMIFS('EIA Imports Distillate Fuel'!$D:$D,'EIA Imports Distillate Fuel'!$A:$A,AM$3,'EIA Imports Distillate Fuel'!$C:$C,$A21)</f>
        <v/>
      </c>
      <c r="AN21">
        <f>SUMIFS('EIA Imports Distillate Fuel'!$D:$D,'EIA Imports Distillate Fuel'!$A:$A,AN$3,'EIA Imports Distillate Fuel'!$C:$C,$A21)</f>
        <v/>
      </c>
      <c r="AO21">
        <f>SUMIFS('EIA Imports Distillate Fuel'!$D:$D,'EIA Imports Distillate Fuel'!$A:$A,AO$3,'EIA Imports Distillate Fuel'!$C:$C,$A21)</f>
        <v/>
      </c>
      <c r="AP21">
        <f>SUMIFS('EIA Imports Distillate Fuel'!$D:$D,'EIA Imports Distillate Fuel'!$A:$A,AP$3,'EIA Imports Distillate Fuel'!$C:$C,$A21)</f>
        <v/>
      </c>
      <c r="AQ21">
        <f>SUMIFS('EIA Imports Distillate Fuel'!$D:$D,'EIA Imports Distillate Fuel'!$A:$A,AQ$3,'EIA Imports Distillate Fuel'!$C:$C,$A21)</f>
        <v/>
      </c>
      <c r="AR21">
        <f>SUMIFS('EIA Imports Distillate Fuel'!$D:$D,'EIA Imports Distillate Fuel'!$A:$A,AR$3,'EIA Imports Distillate Fuel'!$C:$C,$A21)</f>
        <v/>
      </c>
      <c r="AS21">
        <f>SUMIFS('EIA Imports Distillate Fuel'!$D:$D,'EIA Imports Distillate Fuel'!$A:$A,AS$3,'EIA Imports Distillate Fuel'!$C:$C,$A21)</f>
        <v/>
      </c>
      <c r="AT21">
        <f>SUMIFS('EIA Imports Distillate Fuel'!$D:$D,'EIA Imports Distillate Fuel'!$A:$A,AT$3,'EIA Imports Distillate Fuel'!$C:$C,$A21)</f>
        <v/>
      </c>
      <c r="AU21">
        <f>SUMIFS('EIA Imports Distillate Fuel'!$D:$D,'EIA Imports Distillate Fuel'!$A:$A,AU$3,'EIA Imports Distillate Fuel'!$C:$C,$A21)</f>
        <v/>
      </c>
    </row>
    <row r="22" spans="1:47">
      <c r="A22" t="s">
        <v>371</v>
      </c>
      <c r="B22" t="s">
        <v>1646</v>
      </c>
      <c r="C22" t="s">
        <v>1740</v>
      </c>
      <c r="D22">
        <f>SUMIFS('EIA Imports Distillate Fuel'!$D:$D,'EIA Imports Distillate Fuel'!$A:$A,D$3,'EIA Imports Distillate Fuel'!$C:$C,$A22)</f>
        <v/>
      </c>
      <c r="E22">
        <f>SUMIFS('EIA Imports Distillate Fuel'!$D:$D,'EIA Imports Distillate Fuel'!$A:$A,E$3,'EIA Imports Distillate Fuel'!$C:$C,$A22)</f>
        <v/>
      </c>
      <c r="F22">
        <f>SUMIFS('EIA Imports Distillate Fuel'!$D:$D,'EIA Imports Distillate Fuel'!$A:$A,F$3,'EIA Imports Distillate Fuel'!$C:$C,$A22)</f>
        <v/>
      </c>
      <c r="G22">
        <f>SUMIFS('EIA Imports Distillate Fuel'!$D:$D,'EIA Imports Distillate Fuel'!$A:$A,G$3,'EIA Imports Distillate Fuel'!$C:$C,$A22)</f>
        <v/>
      </c>
      <c r="H22">
        <f>SUMIFS('EIA Imports Distillate Fuel'!$D:$D,'EIA Imports Distillate Fuel'!$A:$A,H$3,'EIA Imports Distillate Fuel'!$C:$C,$A22)</f>
        <v/>
      </c>
      <c r="I22">
        <f>SUMIFS('EIA Imports Distillate Fuel'!$D:$D,'EIA Imports Distillate Fuel'!$A:$A,I$3,'EIA Imports Distillate Fuel'!$C:$C,$A22)</f>
        <v/>
      </c>
      <c r="J22">
        <f>SUMIFS('EIA Imports Distillate Fuel'!$D:$D,'EIA Imports Distillate Fuel'!$A:$A,J$3,'EIA Imports Distillate Fuel'!$C:$C,$A22)</f>
        <v/>
      </c>
      <c r="K22">
        <f>SUMIFS('EIA Imports Distillate Fuel'!$D:$D,'EIA Imports Distillate Fuel'!$A:$A,K$3,'EIA Imports Distillate Fuel'!$C:$C,$A22)</f>
        <v/>
      </c>
      <c r="L22">
        <f>SUMIFS('EIA Imports Distillate Fuel'!$D:$D,'EIA Imports Distillate Fuel'!$A:$A,L$3,'EIA Imports Distillate Fuel'!$C:$C,$A22)</f>
        <v/>
      </c>
      <c r="M22">
        <f>SUMIFS('EIA Imports Distillate Fuel'!$D:$D,'EIA Imports Distillate Fuel'!$A:$A,M$3,'EIA Imports Distillate Fuel'!$C:$C,$A22)</f>
        <v/>
      </c>
      <c r="N22">
        <f>SUMIFS('EIA Imports Distillate Fuel'!$D:$D,'EIA Imports Distillate Fuel'!$A:$A,N$3,'EIA Imports Distillate Fuel'!$C:$C,$A22)</f>
        <v/>
      </c>
      <c r="O22">
        <f>SUMIFS('EIA Imports Distillate Fuel'!$D:$D,'EIA Imports Distillate Fuel'!$A:$A,O$3,'EIA Imports Distillate Fuel'!$C:$C,$A22)</f>
        <v/>
      </c>
      <c r="P22">
        <f>SUMIFS('EIA Imports Distillate Fuel'!$D:$D,'EIA Imports Distillate Fuel'!$A:$A,P$3,'EIA Imports Distillate Fuel'!$C:$C,$A22)</f>
        <v/>
      </c>
      <c r="Q22">
        <f>SUMIFS('EIA Imports Distillate Fuel'!$D:$D,'EIA Imports Distillate Fuel'!$A:$A,Q$3,'EIA Imports Distillate Fuel'!$C:$C,$A22)</f>
        <v/>
      </c>
      <c r="R22">
        <f>SUMIFS('EIA Imports Distillate Fuel'!$D:$D,'EIA Imports Distillate Fuel'!$A:$A,R$3,'EIA Imports Distillate Fuel'!$C:$C,$A22)</f>
        <v/>
      </c>
      <c r="S22">
        <f>SUMIFS('EIA Imports Distillate Fuel'!$D:$D,'EIA Imports Distillate Fuel'!$A:$A,S$3,'EIA Imports Distillate Fuel'!$C:$C,$A22)</f>
        <v/>
      </c>
      <c r="T22">
        <f>SUMIFS('EIA Imports Distillate Fuel'!$D:$D,'EIA Imports Distillate Fuel'!$A:$A,T$3,'EIA Imports Distillate Fuel'!$C:$C,$A22)</f>
        <v/>
      </c>
      <c r="U22">
        <f>SUMIFS('EIA Imports Distillate Fuel'!$D:$D,'EIA Imports Distillate Fuel'!$A:$A,U$3,'EIA Imports Distillate Fuel'!$C:$C,$A22)</f>
        <v/>
      </c>
      <c r="V22">
        <f>SUMIFS('EIA Imports Distillate Fuel'!$D:$D,'EIA Imports Distillate Fuel'!$A:$A,V$3,'EIA Imports Distillate Fuel'!$C:$C,$A22)</f>
        <v/>
      </c>
      <c r="W22">
        <f>SUMIFS('EIA Imports Distillate Fuel'!$D:$D,'EIA Imports Distillate Fuel'!$A:$A,W$3,'EIA Imports Distillate Fuel'!$C:$C,$A22)</f>
        <v/>
      </c>
      <c r="X22">
        <f>SUMIFS('EIA Imports Distillate Fuel'!$D:$D,'EIA Imports Distillate Fuel'!$A:$A,X$3,'EIA Imports Distillate Fuel'!$C:$C,$A22)</f>
        <v/>
      </c>
      <c r="Y22">
        <f>SUMIFS('EIA Imports Distillate Fuel'!$D:$D,'EIA Imports Distillate Fuel'!$A:$A,Y$3,'EIA Imports Distillate Fuel'!$C:$C,$A22)</f>
        <v/>
      </c>
      <c r="Z22">
        <f>SUMIFS('EIA Imports Distillate Fuel'!$D:$D,'EIA Imports Distillate Fuel'!$A:$A,Z$3,'EIA Imports Distillate Fuel'!$C:$C,$A22)</f>
        <v/>
      </c>
      <c r="AA22">
        <f>SUMIFS('EIA Imports Distillate Fuel'!$D:$D,'EIA Imports Distillate Fuel'!$A:$A,AA$3,'EIA Imports Distillate Fuel'!$C:$C,$A22)</f>
        <v/>
      </c>
      <c r="AB22">
        <f>SUMIFS('EIA Imports Distillate Fuel'!$D:$D,'EIA Imports Distillate Fuel'!$A:$A,AB$3,'EIA Imports Distillate Fuel'!$C:$C,$A22)</f>
        <v/>
      </c>
      <c r="AC22">
        <f>SUMIFS('EIA Imports Distillate Fuel'!$D:$D,'EIA Imports Distillate Fuel'!$A:$A,AC$3,'EIA Imports Distillate Fuel'!$C:$C,$A22)</f>
        <v/>
      </c>
      <c r="AD22">
        <f>SUMIFS('EIA Imports Distillate Fuel'!$D:$D,'EIA Imports Distillate Fuel'!$A:$A,AD$3,'EIA Imports Distillate Fuel'!$C:$C,$A22)</f>
        <v/>
      </c>
      <c r="AE22">
        <f>SUMIFS('EIA Imports Distillate Fuel'!$D:$D,'EIA Imports Distillate Fuel'!$A:$A,AE$3,'EIA Imports Distillate Fuel'!$C:$C,$A22)</f>
        <v/>
      </c>
      <c r="AF22">
        <f>SUMIFS('EIA Imports Distillate Fuel'!$D:$D,'EIA Imports Distillate Fuel'!$A:$A,AF$3,'EIA Imports Distillate Fuel'!$C:$C,$A22)</f>
        <v/>
      </c>
      <c r="AG22">
        <f>SUMIFS('EIA Imports Distillate Fuel'!$D:$D,'EIA Imports Distillate Fuel'!$A:$A,AG$3,'EIA Imports Distillate Fuel'!$C:$C,$A22)</f>
        <v/>
      </c>
      <c r="AH22">
        <f>SUMIFS('EIA Imports Distillate Fuel'!$D:$D,'EIA Imports Distillate Fuel'!$A:$A,AH$3,'EIA Imports Distillate Fuel'!$C:$C,$A22)</f>
        <v/>
      </c>
      <c r="AI22">
        <f>SUMIFS('EIA Imports Distillate Fuel'!$D:$D,'EIA Imports Distillate Fuel'!$A:$A,AI$3,'EIA Imports Distillate Fuel'!$C:$C,$A22)</f>
        <v/>
      </c>
      <c r="AJ22">
        <f>SUMIFS('EIA Imports Distillate Fuel'!$D:$D,'EIA Imports Distillate Fuel'!$A:$A,AJ$3,'EIA Imports Distillate Fuel'!$C:$C,$A22)</f>
        <v/>
      </c>
      <c r="AK22">
        <f>SUMIFS('EIA Imports Distillate Fuel'!$D:$D,'EIA Imports Distillate Fuel'!$A:$A,AK$3,'EIA Imports Distillate Fuel'!$C:$C,$A22)</f>
        <v/>
      </c>
      <c r="AL22">
        <f>SUMIFS('EIA Imports Distillate Fuel'!$D:$D,'EIA Imports Distillate Fuel'!$A:$A,AL$3,'EIA Imports Distillate Fuel'!$C:$C,$A22)</f>
        <v/>
      </c>
      <c r="AM22">
        <f>SUMIFS('EIA Imports Distillate Fuel'!$D:$D,'EIA Imports Distillate Fuel'!$A:$A,AM$3,'EIA Imports Distillate Fuel'!$C:$C,$A22)</f>
        <v/>
      </c>
      <c r="AN22">
        <f>SUMIFS('EIA Imports Distillate Fuel'!$D:$D,'EIA Imports Distillate Fuel'!$A:$A,AN$3,'EIA Imports Distillate Fuel'!$C:$C,$A22)</f>
        <v/>
      </c>
      <c r="AO22">
        <f>SUMIFS('EIA Imports Distillate Fuel'!$D:$D,'EIA Imports Distillate Fuel'!$A:$A,AO$3,'EIA Imports Distillate Fuel'!$C:$C,$A22)</f>
        <v/>
      </c>
      <c r="AP22">
        <f>SUMIFS('EIA Imports Distillate Fuel'!$D:$D,'EIA Imports Distillate Fuel'!$A:$A,AP$3,'EIA Imports Distillate Fuel'!$C:$C,$A22)</f>
        <v/>
      </c>
      <c r="AQ22">
        <f>SUMIFS('EIA Imports Distillate Fuel'!$D:$D,'EIA Imports Distillate Fuel'!$A:$A,AQ$3,'EIA Imports Distillate Fuel'!$C:$C,$A22)</f>
        <v/>
      </c>
      <c r="AR22">
        <f>SUMIFS('EIA Imports Distillate Fuel'!$D:$D,'EIA Imports Distillate Fuel'!$A:$A,AR$3,'EIA Imports Distillate Fuel'!$C:$C,$A22)</f>
        <v/>
      </c>
      <c r="AS22">
        <f>SUMIFS('EIA Imports Distillate Fuel'!$D:$D,'EIA Imports Distillate Fuel'!$A:$A,AS$3,'EIA Imports Distillate Fuel'!$C:$C,$A22)</f>
        <v/>
      </c>
      <c r="AT22">
        <f>SUMIFS('EIA Imports Distillate Fuel'!$D:$D,'EIA Imports Distillate Fuel'!$A:$A,AT$3,'EIA Imports Distillate Fuel'!$C:$C,$A22)</f>
        <v/>
      </c>
      <c r="AU22">
        <f>SUMIFS('EIA Imports Distillate Fuel'!$D:$D,'EIA Imports Distillate Fuel'!$A:$A,AU$3,'EIA Imports Distillate Fuel'!$C:$C,$A22)</f>
        <v/>
      </c>
    </row>
    <row r="23" spans="1:47">
      <c r="A23" t="s">
        <v>346</v>
      </c>
      <c r="B23" t="s">
        <v>1646</v>
      </c>
      <c r="C23" t="s">
        <v>1740</v>
      </c>
      <c r="D23">
        <f>SUMIFS('EIA Imports Distillate Fuel'!$D:$D,'EIA Imports Distillate Fuel'!$A:$A,D$3,'EIA Imports Distillate Fuel'!$C:$C,$A23)</f>
        <v/>
      </c>
      <c r="E23">
        <f>SUMIFS('EIA Imports Distillate Fuel'!$D:$D,'EIA Imports Distillate Fuel'!$A:$A,E$3,'EIA Imports Distillate Fuel'!$C:$C,$A23)</f>
        <v/>
      </c>
      <c r="F23">
        <f>SUMIFS('EIA Imports Distillate Fuel'!$D:$D,'EIA Imports Distillate Fuel'!$A:$A,F$3,'EIA Imports Distillate Fuel'!$C:$C,$A23)</f>
        <v/>
      </c>
      <c r="G23">
        <f>SUMIFS('EIA Imports Distillate Fuel'!$D:$D,'EIA Imports Distillate Fuel'!$A:$A,G$3,'EIA Imports Distillate Fuel'!$C:$C,$A23)</f>
        <v/>
      </c>
      <c r="H23">
        <f>SUMIFS('EIA Imports Distillate Fuel'!$D:$D,'EIA Imports Distillate Fuel'!$A:$A,H$3,'EIA Imports Distillate Fuel'!$C:$C,$A23)</f>
        <v/>
      </c>
      <c r="I23">
        <f>SUMIFS('EIA Imports Distillate Fuel'!$D:$D,'EIA Imports Distillate Fuel'!$A:$A,I$3,'EIA Imports Distillate Fuel'!$C:$C,$A23)</f>
        <v/>
      </c>
      <c r="J23">
        <f>SUMIFS('EIA Imports Distillate Fuel'!$D:$D,'EIA Imports Distillate Fuel'!$A:$A,J$3,'EIA Imports Distillate Fuel'!$C:$C,$A23)</f>
        <v/>
      </c>
      <c r="K23">
        <f>SUMIFS('EIA Imports Distillate Fuel'!$D:$D,'EIA Imports Distillate Fuel'!$A:$A,K$3,'EIA Imports Distillate Fuel'!$C:$C,$A23)</f>
        <v/>
      </c>
      <c r="L23">
        <f>SUMIFS('EIA Imports Distillate Fuel'!$D:$D,'EIA Imports Distillate Fuel'!$A:$A,L$3,'EIA Imports Distillate Fuel'!$C:$C,$A23)</f>
        <v/>
      </c>
      <c r="M23">
        <f>SUMIFS('EIA Imports Distillate Fuel'!$D:$D,'EIA Imports Distillate Fuel'!$A:$A,M$3,'EIA Imports Distillate Fuel'!$C:$C,$A23)</f>
        <v/>
      </c>
      <c r="N23">
        <f>SUMIFS('EIA Imports Distillate Fuel'!$D:$D,'EIA Imports Distillate Fuel'!$A:$A,N$3,'EIA Imports Distillate Fuel'!$C:$C,$A23)</f>
        <v/>
      </c>
      <c r="O23">
        <f>SUMIFS('EIA Imports Distillate Fuel'!$D:$D,'EIA Imports Distillate Fuel'!$A:$A,O$3,'EIA Imports Distillate Fuel'!$C:$C,$A23)</f>
        <v/>
      </c>
      <c r="P23">
        <f>SUMIFS('EIA Imports Distillate Fuel'!$D:$D,'EIA Imports Distillate Fuel'!$A:$A,P$3,'EIA Imports Distillate Fuel'!$C:$C,$A23)</f>
        <v/>
      </c>
      <c r="Q23">
        <f>SUMIFS('EIA Imports Distillate Fuel'!$D:$D,'EIA Imports Distillate Fuel'!$A:$A,Q$3,'EIA Imports Distillate Fuel'!$C:$C,$A23)</f>
        <v/>
      </c>
      <c r="R23">
        <f>SUMIFS('EIA Imports Distillate Fuel'!$D:$D,'EIA Imports Distillate Fuel'!$A:$A,R$3,'EIA Imports Distillate Fuel'!$C:$C,$A23)</f>
        <v/>
      </c>
      <c r="S23">
        <f>SUMIFS('EIA Imports Distillate Fuel'!$D:$D,'EIA Imports Distillate Fuel'!$A:$A,S$3,'EIA Imports Distillate Fuel'!$C:$C,$A23)</f>
        <v/>
      </c>
      <c r="T23">
        <f>SUMIFS('EIA Imports Distillate Fuel'!$D:$D,'EIA Imports Distillate Fuel'!$A:$A,T$3,'EIA Imports Distillate Fuel'!$C:$C,$A23)</f>
        <v/>
      </c>
      <c r="U23">
        <f>SUMIFS('EIA Imports Distillate Fuel'!$D:$D,'EIA Imports Distillate Fuel'!$A:$A,U$3,'EIA Imports Distillate Fuel'!$C:$C,$A23)</f>
        <v/>
      </c>
      <c r="V23">
        <f>SUMIFS('EIA Imports Distillate Fuel'!$D:$D,'EIA Imports Distillate Fuel'!$A:$A,V$3,'EIA Imports Distillate Fuel'!$C:$C,$A23)</f>
        <v/>
      </c>
      <c r="W23">
        <f>SUMIFS('EIA Imports Distillate Fuel'!$D:$D,'EIA Imports Distillate Fuel'!$A:$A,W$3,'EIA Imports Distillate Fuel'!$C:$C,$A23)</f>
        <v/>
      </c>
      <c r="X23">
        <f>SUMIFS('EIA Imports Distillate Fuel'!$D:$D,'EIA Imports Distillate Fuel'!$A:$A,X$3,'EIA Imports Distillate Fuel'!$C:$C,$A23)</f>
        <v/>
      </c>
      <c r="Y23">
        <f>SUMIFS('EIA Imports Distillate Fuel'!$D:$D,'EIA Imports Distillate Fuel'!$A:$A,Y$3,'EIA Imports Distillate Fuel'!$C:$C,$A23)</f>
        <v/>
      </c>
      <c r="Z23">
        <f>SUMIFS('EIA Imports Distillate Fuel'!$D:$D,'EIA Imports Distillate Fuel'!$A:$A,Z$3,'EIA Imports Distillate Fuel'!$C:$C,$A23)</f>
        <v/>
      </c>
      <c r="AA23">
        <f>SUMIFS('EIA Imports Distillate Fuel'!$D:$D,'EIA Imports Distillate Fuel'!$A:$A,AA$3,'EIA Imports Distillate Fuel'!$C:$C,$A23)</f>
        <v/>
      </c>
      <c r="AB23">
        <f>SUMIFS('EIA Imports Distillate Fuel'!$D:$D,'EIA Imports Distillate Fuel'!$A:$A,AB$3,'EIA Imports Distillate Fuel'!$C:$C,$A23)</f>
        <v/>
      </c>
      <c r="AC23">
        <f>SUMIFS('EIA Imports Distillate Fuel'!$D:$D,'EIA Imports Distillate Fuel'!$A:$A,AC$3,'EIA Imports Distillate Fuel'!$C:$C,$A23)</f>
        <v/>
      </c>
      <c r="AD23">
        <f>SUMIFS('EIA Imports Distillate Fuel'!$D:$D,'EIA Imports Distillate Fuel'!$A:$A,AD$3,'EIA Imports Distillate Fuel'!$C:$C,$A23)</f>
        <v/>
      </c>
      <c r="AE23">
        <f>SUMIFS('EIA Imports Distillate Fuel'!$D:$D,'EIA Imports Distillate Fuel'!$A:$A,AE$3,'EIA Imports Distillate Fuel'!$C:$C,$A23)</f>
        <v/>
      </c>
      <c r="AF23">
        <f>SUMIFS('EIA Imports Distillate Fuel'!$D:$D,'EIA Imports Distillate Fuel'!$A:$A,AF$3,'EIA Imports Distillate Fuel'!$C:$C,$A23)</f>
        <v/>
      </c>
      <c r="AG23">
        <f>SUMIFS('EIA Imports Distillate Fuel'!$D:$D,'EIA Imports Distillate Fuel'!$A:$A,AG$3,'EIA Imports Distillate Fuel'!$C:$C,$A23)</f>
        <v/>
      </c>
      <c r="AH23">
        <f>SUMIFS('EIA Imports Distillate Fuel'!$D:$D,'EIA Imports Distillate Fuel'!$A:$A,AH$3,'EIA Imports Distillate Fuel'!$C:$C,$A23)</f>
        <v/>
      </c>
      <c r="AI23">
        <f>SUMIFS('EIA Imports Distillate Fuel'!$D:$D,'EIA Imports Distillate Fuel'!$A:$A,AI$3,'EIA Imports Distillate Fuel'!$C:$C,$A23)</f>
        <v/>
      </c>
      <c r="AJ23">
        <f>SUMIFS('EIA Imports Distillate Fuel'!$D:$D,'EIA Imports Distillate Fuel'!$A:$A,AJ$3,'EIA Imports Distillate Fuel'!$C:$C,$A23)</f>
        <v/>
      </c>
      <c r="AK23">
        <f>SUMIFS('EIA Imports Distillate Fuel'!$D:$D,'EIA Imports Distillate Fuel'!$A:$A,AK$3,'EIA Imports Distillate Fuel'!$C:$C,$A23)</f>
        <v/>
      </c>
      <c r="AL23">
        <f>SUMIFS('EIA Imports Distillate Fuel'!$D:$D,'EIA Imports Distillate Fuel'!$A:$A,AL$3,'EIA Imports Distillate Fuel'!$C:$C,$A23)</f>
        <v/>
      </c>
      <c r="AM23">
        <f>SUMIFS('EIA Imports Distillate Fuel'!$D:$D,'EIA Imports Distillate Fuel'!$A:$A,AM$3,'EIA Imports Distillate Fuel'!$C:$C,$A23)</f>
        <v/>
      </c>
      <c r="AN23">
        <f>SUMIFS('EIA Imports Distillate Fuel'!$D:$D,'EIA Imports Distillate Fuel'!$A:$A,AN$3,'EIA Imports Distillate Fuel'!$C:$C,$A23)</f>
        <v/>
      </c>
      <c r="AO23">
        <f>SUMIFS('EIA Imports Distillate Fuel'!$D:$D,'EIA Imports Distillate Fuel'!$A:$A,AO$3,'EIA Imports Distillate Fuel'!$C:$C,$A23)</f>
        <v/>
      </c>
      <c r="AP23">
        <f>SUMIFS('EIA Imports Distillate Fuel'!$D:$D,'EIA Imports Distillate Fuel'!$A:$A,AP$3,'EIA Imports Distillate Fuel'!$C:$C,$A23)</f>
        <v/>
      </c>
      <c r="AQ23">
        <f>SUMIFS('EIA Imports Distillate Fuel'!$D:$D,'EIA Imports Distillate Fuel'!$A:$A,AQ$3,'EIA Imports Distillate Fuel'!$C:$C,$A23)</f>
        <v/>
      </c>
      <c r="AR23">
        <f>SUMIFS('EIA Imports Distillate Fuel'!$D:$D,'EIA Imports Distillate Fuel'!$A:$A,AR$3,'EIA Imports Distillate Fuel'!$C:$C,$A23)</f>
        <v/>
      </c>
      <c r="AS23">
        <f>SUMIFS('EIA Imports Distillate Fuel'!$D:$D,'EIA Imports Distillate Fuel'!$A:$A,AS$3,'EIA Imports Distillate Fuel'!$C:$C,$A23)</f>
        <v/>
      </c>
      <c r="AT23">
        <f>SUMIFS('EIA Imports Distillate Fuel'!$D:$D,'EIA Imports Distillate Fuel'!$A:$A,AT$3,'EIA Imports Distillate Fuel'!$C:$C,$A23)</f>
        <v/>
      </c>
      <c r="AU23">
        <f>SUMIFS('EIA Imports Distillate Fuel'!$D:$D,'EIA Imports Distillate Fuel'!$A:$A,AU$3,'EIA Imports Distillate Fuel'!$C:$C,$A23)</f>
        <v/>
      </c>
    </row>
    <row r="24" spans="1:47">
      <c r="A24" t="s">
        <v>279</v>
      </c>
      <c r="B24" t="s">
        <v>1646</v>
      </c>
      <c r="C24" t="s">
        <v>1740</v>
      </c>
      <c r="D24">
        <f>SUMIFS('EIA Imports Distillate Fuel'!$D:$D,'EIA Imports Distillate Fuel'!$A:$A,D$3,'EIA Imports Distillate Fuel'!$C:$C,$A24)</f>
        <v/>
      </c>
      <c r="E24">
        <f>SUMIFS('EIA Imports Distillate Fuel'!$D:$D,'EIA Imports Distillate Fuel'!$A:$A,E$3,'EIA Imports Distillate Fuel'!$C:$C,$A24)</f>
        <v/>
      </c>
      <c r="F24">
        <f>SUMIFS('EIA Imports Distillate Fuel'!$D:$D,'EIA Imports Distillate Fuel'!$A:$A,F$3,'EIA Imports Distillate Fuel'!$C:$C,$A24)</f>
        <v/>
      </c>
      <c r="G24">
        <f>SUMIFS('EIA Imports Distillate Fuel'!$D:$D,'EIA Imports Distillate Fuel'!$A:$A,G$3,'EIA Imports Distillate Fuel'!$C:$C,$A24)</f>
        <v/>
      </c>
      <c r="H24">
        <f>SUMIFS('EIA Imports Distillate Fuel'!$D:$D,'EIA Imports Distillate Fuel'!$A:$A,H$3,'EIA Imports Distillate Fuel'!$C:$C,$A24)</f>
        <v/>
      </c>
      <c r="I24">
        <f>SUMIFS('EIA Imports Distillate Fuel'!$D:$D,'EIA Imports Distillate Fuel'!$A:$A,I$3,'EIA Imports Distillate Fuel'!$C:$C,$A24)</f>
        <v/>
      </c>
      <c r="J24">
        <f>SUMIFS('EIA Imports Distillate Fuel'!$D:$D,'EIA Imports Distillate Fuel'!$A:$A,J$3,'EIA Imports Distillate Fuel'!$C:$C,$A24)</f>
        <v/>
      </c>
      <c r="K24">
        <f>SUMIFS('EIA Imports Distillate Fuel'!$D:$D,'EIA Imports Distillate Fuel'!$A:$A,K$3,'EIA Imports Distillate Fuel'!$C:$C,$A24)</f>
        <v/>
      </c>
      <c r="L24">
        <f>SUMIFS('EIA Imports Distillate Fuel'!$D:$D,'EIA Imports Distillate Fuel'!$A:$A,L$3,'EIA Imports Distillate Fuel'!$C:$C,$A24)</f>
        <v/>
      </c>
      <c r="M24">
        <f>SUMIFS('EIA Imports Distillate Fuel'!$D:$D,'EIA Imports Distillate Fuel'!$A:$A,M$3,'EIA Imports Distillate Fuel'!$C:$C,$A24)</f>
        <v/>
      </c>
      <c r="N24">
        <f>SUMIFS('EIA Imports Distillate Fuel'!$D:$D,'EIA Imports Distillate Fuel'!$A:$A,N$3,'EIA Imports Distillate Fuel'!$C:$C,$A24)</f>
        <v/>
      </c>
      <c r="O24">
        <f>SUMIFS('EIA Imports Distillate Fuel'!$D:$D,'EIA Imports Distillate Fuel'!$A:$A,O$3,'EIA Imports Distillate Fuel'!$C:$C,$A24)</f>
        <v/>
      </c>
      <c r="P24">
        <f>SUMIFS('EIA Imports Distillate Fuel'!$D:$D,'EIA Imports Distillate Fuel'!$A:$A,P$3,'EIA Imports Distillate Fuel'!$C:$C,$A24)</f>
        <v/>
      </c>
      <c r="Q24">
        <f>SUMIFS('EIA Imports Distillate Fuel'!$D:$D,'EIA Imports Distillate Fuel'!$A:$A,Q$3,'EIA Imports Distillate Fuel'!$C:$C,$A24)</f>
        <v/>
      </c>
      <c r="R24">
        <f>SUMIFS('EIA Imports Distillate Fuel'!$D:$D,'EIA Imports Distillate Fuel'!$A:$A,R$3,'EIA Imports Distillate Fuel'!$C:$C,$A24)</f>
        <v/>
      </c>
      <c r="S24">
        <f>SUMIFS('EIA Imports Distillate Fuel'!$D:$D,'EIA Imports Distillate Fuel'!$A:$A,S$3,'EIA Imports Distillate Fuel'!$C:$C,$A24)</f>
        <v/>
      </c>
      <c r="T24">
        <f>SUMIFS('EIA Imports Distillate Fuel'!$D:$D,'EIA Imports Distillate Fuel'!$A:$A,T$3,'EIA Imports Distillate Fuel'!$C:$C,$A24)</f>
        <v/>
      </c>
      <c r="U24">
        <f>SUMIFS('EIA Imports Distillate Fuel'!$D:$D,'EIA Imports Distillate Fuel'!$A:$A,U$3,'EIA Imports Distillate Fuel'!$C:$C,$A24)</f>
        <v/>
      </c>
      <c r="V24">
        <f>SUMIFS('EIA Imports Distillate Fuel'!$D:$D,'EIA Imports Distillate Fuel'!$A:$A,V$3,'EIA Imports Distillate Fuel'!$C:$C,$A24)</f>
        <v/>
      </c>
      <c r="W24">
        <f>SUMIFS('EIA Imports Distillate Fuel'!$D:$D,'EIA Imports Distillate Fuel'!$A:$A,W$3,'EIA Imports Distillate Fuel'!$C:$C,$A24)</f>
        <v/>
      </c>
      <c r="X24">
        <f>SUMIFS('EIA Imports Distillate Fuel'!$D:$D,'EIA Imports Distillate Fuel'!$A:$A,X$3,'EIA Imports Distillate Fuel'!$C:$C,$A24)</f>
        <v/>
      </c>
      <c r="Y24">
        <f>SUMIFS('EIA Imports Distillate Fuel'!$D:$D,'EIA Imports Distillate Fuel'!$A:$A,Y$3,'EIA Imports Distillate Fuel'!$C:$C,$A24)</f>
        <v/>
      </c>
      <c r="Z24">
        <f>SUMIFS('EIA Imports Distillate Fuel'!$D:$D,'EIA Imports Distillate Fuel'!$A:$A,Z$3,'EIA Imports Distillate Fuel'!$C:$C,$A24)</f>
        <v/>
      </c>
      <c r="AA24">
        <f>SUMIFS('EIA Imports Distillate Fuel'!$D:$D,'EIA Imports Distillate Fuel'!$A:$A,AA$3,'EIA Imports Distillate Fuel'!$C:$C,$A24)</f>
        <v/>
      </c>
      <c r="AB24">
        <f>SUMIFS('EIA Imports Distillate Fuel'!$D:$D,'EIA Imports Distillate Fuel'!$A:$A,AB$3,'EIA Imports Distillate Fuel'!$C:$C,$A24)</f>
        <v/>
      </c>
      <c r="AC24">
        <f>SUMIFS('EIA Imports Distillate Fuel'!$D:$D,'EIA Imports Distillate Fuel'!$A:$A,AC$3,'EIA Imports Distillate Fuel'!$C:$C,$A24)</f>
        <v/>
      </c>
      <c r="AD24">
        <f>SUMIFS('EIA Imports Distillate Fuel'!$D:$D,'EIA Imports Distillate Fuel'!$A:$A,AD$3,'EIA Imports Distillate Fuel'!$C:$C,$A24)</f>
        <v/>
      </c>
      <c r="AE24">
        <f>SUMIFS('EIA Imports Distillate Fuel'!$D:$D,'EIA Imports Distillate Fuel'!$A:$A,AE$3,'EIA Imports Distillate Fuel'!$C:$C,$A24)</f>
        <v/>
      </c>
      <c r="AF24">
        <f>SUMIFS('EIA Imports Distillate Fuel'!$D:$D,'EIA Imports Distillate Fuel'!$A:$A,AF$3,'EIA Imports Distillate Fuel'!$C:$C,$A24)</f>
        <v/>
      </c>
      <c r="AG24">
        <f>SUMIFS('EIA Imports Distillate Fuel'!$D:$D,'EIA Imports Distillate Fuel'!$A:$A,AG$3,'EIA Imports Distillate Fuel'!$C:$C,$A24)</f>
        <v/>
      </c>
      <c r="AH24">
        <f>SUMIFS('EIA Imports Distillate Fuel'!$D:$D,'EIA Imports Distillate Fuel'!$A:$A,AH$3,'EIA Imports Distillate Fuel'!$C:$C,$A24)</f>
        <v/>
      </c>
      <c r="AI24">
        <f>SUMIFS('EIA Imports Distillate Fuel'!$D:$D,'EIA Imports Distillate Fuel'!$A:$A,AI$3,'EIA Imports Distillate Fuel'!$C:$C,$A24)</f>
        <v/>
      </c>
      <c r="AJ24">
        <f>SUMIFS('EIA Imports Distillate Fuel'!$D:$D,'EIA Imports Distillate Fuel'!$A:$A,AJ$3,'EIA Imports Distillate Fuel'!$C:$C,$A24)</f>
        <v/>
      </c>
      <c r="AK24">
        <f>SUMIFS('EIA Imports Distillate Fuel'!$D:$D,'EIA Imports Distillate Fuel'!$A:$A,AK$3,'EIA Imports Distillate Fuel'!$C:$C,$A24)</f>
        <v/>
      </c>
      <c r="AL24">
        <f>SUMIFS('EIA Imports Distillate Fuel'!$D:$D,'EIA Imports Distillate Fuel'!$A:$A,AL$3,'EIA Imports Distillate Fuel'!$C:$C,$A24)</f>
        <v/>
      </c>
      <c r="AM24">
        <f>SUMIFS('EIA Imports Distillate Fuel'!$D:$D,'EIA Imports Distillate Fuel'!$A:$A,AM$3,'EIA Imports Distillate Fuel'!$C:$C,$A24)</f>
        <v/>
      </c>
      <c r="AN24">
        <f>SUMIFS('EIA Imports Distillate Fuel'!$D:$D,'EIA Imports Distillate Fuel'!$A:$A,AN$3,'EIA Imports Distillate Fuel'!$C:$C,$A24)</f>
        <v/>
      </c>
      <c r="AO24">
        <f>SUMIFS('EIA Imports Distillate Fuel'!$D:$D,'EIA Imports Distillate Fuel'!$A:$A,AO$3,'EIA Imports Distillate Fuel'!$C:$C,$A24)</f>
        <v/>
      </c>
      <c r="AP24">
        <f>SUMIFS('EIA Imports Distillate Fuel'!$D:$D,'EIA Imports Distillate Fuel'!$A:$A,AP$3,'EIA Imports Distillate Fuel'!$C:$C,$A24)</f>
        <v/>
      </c>
      <c r="AQ24">
        <f>SUMIFS('EIA Imports Distillate Fuel'!$D:$D,'EIA Imports Distillate Fuel'!$A:$A,AQ$3,'EIA Imports Distillate Fuel'!$C:$C,$A24)</f>
        <v/>
      </c>
      <c r="AR24">
        <f>SUMIFS('EIA Imports Distillate Fuel'!$D:$D,'EIA Imports Distillate Fuel'!$A:$A,AR$3,'EIA Imports Distillate Fuel'!$C:$C,$A24)</f>
        <v/>
      </c>
      <c r="AS24">
        <f>SUMIFS('EIA Imports Distillate Fuel'!$D:$D,'EIA Imports Distillate Fuel'!$A:$A,AS$3,'EIA Imports Distillate Fuel'!$C:$C,$A24)</f>
        <v/>
      </c>
      <c r="AT24">
        <f>SUMIFS('EIA Imports Distillate Fuel'!$D:$D,'EIA Imports Distillate Fuel'!$A:$A,AT$3,'EIA Imports Distillate Fuel'!$C:$C,$A24)</f>
        <v/>
      </c>
      <c r="AU24">
        <f>SUMIFS('EIA Imports Distillate Fuel'!$D:$D,'EIA Imports Distillate Fuel'!$A:$A,AU$3,'EIA Imports Distillate Fuel'!$C:$C,$A24)</f>
        <v/>
      </c>
    </row>
    <row r="25" spans="1:47">
      <c r="A25" t="s">
        <v>296</v>
      </c>
      <c r="B25" t="s">
        <v>1646</v>
      </c>
      <c r="C25" t="s">
        <v>1740</v>
      </c>
      <c r="D25">
        <f>SUMIFS('EIA Imports Distillate Fuel'!$D:$D,'EIA Imports Distillate Fuel'!$A:$A,D$3,'EIA Imports Distillate Fuel'!$C:$C,$A25)</f>
        <v/>
      </c>
      <c r="E25">
        <f>SUMIFS('EIA Imports Distillate Fuel'!$D:$D,'EIA Imports Distillate Fuel'!$A:$A,E$3,'EIA Imports Distillate Fuel'!$C:$C,$A25)</f>
        <v/>
      </c>
      <c r="F25">
        <f>SUMIFS('EIA Imports Distillate Fuel'!$D:$D,'EIA Imports Distillate Fuel'!$A:$A,F$3,'EIA Imports Distillate Fuel'!$C:$C,$A25)</f>
        <v/>
      </c>
      <c r="G25">
        <f>SUMIFS('EIA Imports Distillate Fuel'!$D:$D,'EIA Imports Distillate Fuel'!$A:$A,G$3,'EIA Imports Distillate Fuel'!$C:$C,$A25)</f>
        <v/>
      </c>
      <c r="H25">
        <f>SUMIFS('EIA Imports Distillate Fuel'!$D:$D,'EIA Imports Distillate Fuel'!$A:$A,H$3,'EIA Imports Distillate Fuel'!$C:$C,$A25)</f>
        <v/>
      </c>
      <c r="I25">
        <f>SUMIFS('EIA Imports Distillate Fuel'!$D:$D,'EIA Imports Distillate Fuel'!$A:$A,I$3,'EIA Imports Distillate Fuel'!$C:$C,$A25)</f>
        <v/>
      </c>
      <c r="J25">
        <f>SUMIFS('EIA Imports Distillate Fuel'!$D:$D,'EIA Imports Distillate Fuel'!$A:$A,J$3,'EIA Imports Distillate Fuel'!$C:$C,$A25)</f>
        <v/>
      </c>
      <c r="K25">
        <f>SUMIFS('EIA Imports Distillate Fuel'!$D:$D,'EIA Imports Distillate Fuel'!$A:$A,K$3,'EIA Imports Distillate Fuel'!$C:$C,$A25)</f>
        <v/>
      </c>
      <c r="L25">
        <f>SUMIFS('EIA Imports Distillate Fuel'!$D:$D,'EIA Imports Distillate Fuel'!$A:$A,L$3,'EIA Imports Distillate Fuel'!$C:$C,$A25)</f>
        <v/>
      </c>
      <c r="M25">
        <f>SUMIFS('EIA Imports Distillate Fuel'!$D:$D,'EIA Imports Distillate Fuel'!$A:$A,M$3,'EIA Imports Distillate Fuel'!$C:$C,$A25)</f>
        <v/>
      </c>
      <c r="N25">
        <f>SUMIFS('EIA Imports Distillate Fuel'!$D:$D,'EIA Imports Distillate Fuel'!$A:$A,N$3,'EIA Imports Distillate Fuel'!$C:$C,$A25)</f>
        <v/>
      </c>
      <c r="O25">
        <f>SUMIFS('EIA Imports Distillate Fuel'!$D:$D,'EIA Imports Distillate Fuel'!$A:$A,O$3,'EIA Imports Distillate Fuel'!$C:$C,$A25)</f>
        <v/>
      </c>
      <c r="P25">
        <f>SUMIFS('EIA Imports Distillate Fuel'!$D:$D,'EIA Imports Distillate Fuel'!$A:$A,P$3,'EIA Imports Distillate Fuel'!$C:$C,$A25)</f>
        <v/>
      </c>
      <c r="Q25">
        <f>SUMIFS('EIA Imports Distillate Fuel'!$D:$D,'EIA Imports Distillate Fuel'!$A:$A,Q$3,'EIA Imports Distillate Fuel'!$C:$C,$A25)</f>
        <v/>
      </c>
      <c r="R25">
        <f>SUMIFS('EIA Imports Distillate Fuel'!$D:$D,'EIA Imports Distillate Fuel'!$A:$A,R$3,'EIA Imports Distillate Fuel'!$C:$C,$A25)</f>
        <v/>
      </c>
      <c r="S25">
        <f>SUMIFS('EIA Imports Distillate Fuel'!$D:$D,'EIA Imports Distillate Fuel'!$A:$A,S$3,'EIA Imports Distillate Fuel'!$C:$C,$A25)</f>
        <v/>
      </c>
      <c r="T25">
        <f>SUMIFS('EIA Imports Distillate Fuel'!$D:$D,'EIA Imports Distillate Fuel'!$A:$A,T$3,'EIA Imports Distillate Fuel'!$C:$C,$A25)</f>
        <v/>
      </c>
      <c r="U25">
        <f>SUMIFS('EIA Imports Distillate Fuel'!$D:$D,'EIA Imports Distillate Fuel'!$A:$A,U$3,'EIA Imports Distillate Fuel'!$C:$C,$A25)</f>
        <v/>
      </c>
      <c r="V25">
        <f>SUMIFS('EIA Imports Distillate Fuel'!$D:$D,'EIA Imports Distillate Fuel'!$A:$A,V$3,'EIA Imports Distillate Fuel'!$C:$C,$A25)</f>
        <v/>
      </c>
      <c r="W25">
        <f>SUMIFS('EIA Imports Distillate Fuel'!$D:$D,'EIA Imports Distillate Fuel'!$A:$A,W$3,'EIA Imports Distillate Fuel'!$C:$C,$A25)</f>
        <v/>
      </c>
      <c r="X25">
        <f>SUMIFS('EIA Imports Distillate Fuel'!$D:$D,'EIA Imports Distillate Fuel'!$A:$A,X$3,'EIA Imports Distillate Fuel'!$C:$C,$A25)</f>
        <v/>
      </c>
      <c r="Y25">
        <f>SUMIFS('EIA Imports Distillate Fuel'!$D:$D,'EIA Imports Distillate Fuel'!$A:$A,Y$3,'EIA Imports Distillate Fuel'!$C:$C,$A25)</f>
        <v/>
      </c>
      <c r="Z25">
        <f>SUMIFS('EIA Imports Distillate Fuel'!$D:$D,'EIA Imports Distillate Fuel'!$A:$A,Z$3,'EIA Imports Distillate Fuel'!$C:$C,$A25)</f>
        <v/>
      </c>
      <c r="AA25">
        <f>SUMIFS('EIA Imports Distillate Fuel'!$D:$D,'EIA Imports Distillate Fuel'!$A:$A,AA$3,'EIA Imports Distillate Fuel'!$C:$C,$A25)</f>
        <v/>
      </c>
      <c r="AB25">
        <f>SUMIFS('EIA Imports Distillate Fuel'!$D:$D,'EIA Imports Distillate Fuel'!$A:$A,AB$3,'EIA Imports Distillate Fuel'!$C:$C,$A25)</f>
        <v/>
      </c>
      <c r="AC25">
        <f>SUMIFS('EIA Imports Distillate Fuel'!$D:$D,'EIA Imports Distillate Fuel'!$A:$A,AC$3,'EIA Imports Distillate Fuel'!$C:$C,$A25)</f>
        <v/>
      </c>
      <c r="AD25">
        <f>SUMIFS('EIA Imports Distillate Fuel'!$D:$D,'EIA Imports Distillate Fuel'!$A:$A,AD$3,'EIA Imports Distillate Fuel'!$C:$C,$A25)</f>
        <v/>
      </c>
      <c r="AE25">
        <f>SUMIFS('EIA Imports Distillate Fuel'!$D:$D,'EIA Imports Distillate Fuel'!$A:$A,AE$3,'EIA Imports Distillate Fuel'!$C:$C,$A25)</f>
        <v/>
      </c>
      <c r="AF25">
        <f>SUMIFS('EIA Imports Distillate Fuel'!$D:$D,'EIA Imports Distillate Fuel'!$A:$A,AF$3,'EIA Imports Distillate Fuel'!$C:$C,$A25)</f>
        <v/>
      </c>
      <c r="AG25">
        <f>SUMIFS('EIA Imports Distillate Fuel'!$D:$D,'EIA Imports Distillate Fuel'!$A:$A,AG$3,'EIA Imports Distillate Fuel'!$C:$C,$A25)</f>
        <v/>
      </c>
      <c r="AH25">
        <f>SUMIFS('EIA Imports Distillate Fuel'!$D:$D,'EIA Imports Distillate Fuel'!$A:$A,AH$3,'EIA Imports Distillate Fuel'!$C:$C,$A25)</f>
        <v/>
      </c>
      <c r="AI25">
        <f>SUMIFS('EIA Imports Distillate Fuel'!$D:$D,'EIA Imports Distillate Fuel'!$A:$A,AI$3,'EIA Imports Distillate Fuel'!$C:$C,$A25)</f>
        <v/>
      </c>
      <c r="AJ25">
        <f>SUMIFS('EIA Imports Distillate Fuel'!$D:$D,'EIA Imports Distillate Fuel'!$A:$A,AJ$3,'EIA Imports Distillate Fuel'!$C:$C,$A25)</f>
        <v/>
      </c>
      <c r="AK25">
        <f>SUMIFS('EIA Imports Distillate Fuel'!$D:$D,'EIA Imports Distillate Fuel'!$A:$A,AK$3,'EIA Imports Distillate Fuel'!$C:$C,$A25)</f>
        <v/>
      </c>
      <c r="AL25">
        <f>SUMIFS('EIA Imports Distillate Fuel'!$D:$D,'EIA Imports Distillate Fuel'!$A:$A,AL$3,'EIA Imports Distillate Fuel'!$C:$C,$A25)</f>
        <v/>
      </c>
      <c r="AM25">
        <f>SUMIFS('EIA Imports Distillate Fuel'!$D:$D,'EIA Imports Distillate Fuel'!$A:$A,AM$3,'EIA Imports Distillate Fuel'!$C:$C,$A25)</f>
        <v/>
      </c>
      <c r="AN25">
        <f>SUMIFS('EIA Imports Distillate Fuel'!$D:$D,'EIA Imports Distillate Fuel'!$A:$A,AN$3,'EIA Imports Distillate Fuel'!$C:$C,$A25)</f>
        <v/>
      </c>
      <c r="AO25">
        <f>SUMIFS('EIA Imports Distillate Fuel'!$D:$D,'EIA Imports Distillate Fuel'!$A:$A,AO$3,'EIA Imports Distillate Fuel'!$C:$C,$A25)</f>
        <v/>
      </c>
      <c r="AP25">
        <f>SUMIFS('EIA Imports Distillate Fuel'!$D:$D,'EIA Imports Distillate Fuel'!$A:$A,AP$3,'EIA Imports Distillate Fuel'!$C:$C,$A25)</f>
        <v/>
      </c>
      <c r="AQ25">
        <f>SUMIFS('EIA Imports Distillate Fuel'!$D:$D,'EIA Imports Distillate Fuel'!$A:$A,AQ$3,'EIA Imports Distillate Fuel'!$C:$C,$A25)</f>
        <v/>
      </c>
      <c r="AR25">
        <f>SUMIFS('EIA Imports Distillate Fuel'!$D:$D,'EIA Imports Distillate Fuel'!$A:$A,AR$3,'EIA Imports Distillate Fuel'!$C:$C,$A25)</f>
        <v/>
      </c>
      <c r="AS25">
        <f>SUMIFS('EIA Imports Distillate Fuel'!$D:$D,'EIA Imports Distillate Fuel'!$A:$A,AS$3,'EIA Imports Distillate Fuel'!$C:$C,$A25)</f>
        <v/>
      </c>
      <c r="AT25">
        <f>SUMIFS('EIA Imports Distillate Fuel'!$D:$D,'EIA Imports Distillate Fuel'!$A:$A,AT$3,'EIA Imports Distillate Fuel'!$C:$C,$A25)</f>
        <v/>
      </c>
      <c r="AU25">
        <f>SUMIFS('EIA Imports Distillate Fuel'!$D:$D,'EIA Imports Distillate Fuel'!$A:$A,AU$3,'EIA Imports Distillate Fuel'!$C:$C,$A25)</f>
        <v/>
      </c>
    </row>
    <row r="26" spans="1:47">
      <c r="A26" t="s">
        <v>334</v>
      </c>
      <c r="B26" t="s">
        <v>1646</v>
      </c>
      <c r="C26" t="s">
        <v>1740</v>
      </c>
      <c r="D26">
        <f>SUMIFS('EIA Imports Distillate Fuel'!$D:$D,'EIA Imports Distillate Fuel'!$A:$A,D$3,'EIA Imports Distillate Fuel'!$C:$C,$A26)</f>
        <v/>
      </c>
      <c r="E26">
        <f>SUMIFS('EIA Imports Distillate Fuel'!$D:$D,'EIA Imports Distillate Fuel'!$A:$A,E$3,'EIA Imports Distillate Fuel'!$C:$C,$A26)</f>
        <v/>
      </c>
      <c r="F26">
        <f>SUMIFS('EIA Imports Distillate Fuel'!$D:$D,'EIA Imports Distillate Fuel'!$A:$A,F$3,'EIA Imports Distillate Fuel'!$C:$C,$A26)</f>
        <v/>
      </c>
      <c r="G26">
        <f>SUMIFS('EIA Imports Distillate Fuel'!$D:$D,'EIA Imports Distillate Fuel'!$A:$A,G$3,'EIA Imports Distillate Fuel'!$C:$C,$A26)</f>
        <v/>
      </c>
      <c r="H26">
        <f>SUMIFS('EIA Imports Distillate Fuel'!$D:$D,'EIA Imports Distillate Fuel'!$A:$A,H$3,'EIA Imports Distillate Fuel'!$C:$C,$A26)</f>
        <v/>
      </c>
      <c r="I26">
        <f>SUMIFS('EIA Imports Distillate Fuel'!$D:$D,'EIA Imports Distillate Fuel'!$A:$A,I$3,'EIA Imports Distillate Fuel'!$C:$C,$A26)</f>
        <v/>
      </c>
      <c r="J26">
        <f>SUMIFS('EIA Imports Distillate Fuel'!$D:$D,'EIA Imports Distillate Fuel'!$A:$A,J$3,'EIA Imports Distillate Fuel'!$C:$C,$A26)</f>
        <v/>
      </c>
      <c r="K26">
        <f>SUMIFS('EIA Imports Distillate Fuel'!$D:$D,'EIA Imports Distillate Fuel'!$A:$A,K$3,'EIA Imports Distillate Fuel'!$C:$C,$A26)</f>
        <v/>
      </c>
      <c r="L26">
        <f>SUMIFS('EIA Imports Distillate Fuel'!$D:$D,'EIA Imports Distillate Fuel'!$A:$A,L$3,'EIA Imports Distillate Fuel'!$C:$C,$A26)</f>
        <v/>
      </c>
      <c r="M26">
        <f>SUMIFS('EIA Imports Distillate Fuel'!$D:$D,'EIA Imports Distillate Fuel'!$A:$A,M$3,'EIA Imports Distillate Fuel'!$C:$C,$A26)</f>
        <v/>
      </c>
      <c r="N26">
        <f>SUMIFS('EIA Imports Distillate Fuel'!$D:$D,'EIA Imports Distillate Fuel'!$A:$A,N$3,'EIA Imports Distillate Fuel'!$C:$C,$A26)</f>
        <v/>
      </c>
      <c r="O26">
        <f>SUMIFS('EIA Imports Distillate Fuel'!$D:$D,'EIA Imports Distillate Fuel'!$A:$A,O$3,'EIA Imports Distillate Fuel'!$C:$C,$A26)</f>
        <v/>
      </c>
      <c r="P26">
        <f>SUMIFS('EIA Imports Distillate Fuel'!$D:$D,'EIA Imports Distillate Fuel'!$A:$A,P$3,'EIA Imports Distillate Fuel'!$C:$C,$A26)</f>
        <v/>
      </c>
      <c r="Q26">
        <f>SUMIFS('EIA Imports Distillate Fuel'!$D:$D,'EIA Imports Distillate Fuel'!$A:$A,Q$3,'EIA Imports Distillate Fuel'!$C:$C,$A26)</f>
        <v/>
      </c>
      <c r="R26">
        <f>SUMIFS('EIA Imports Distillate Fuel'!$D:$D,'EIA Imports Distillate Fuel'!$A:$A,R$3,'EIA Imports Distillate Fuel'!$C:$C,$A26)</f>
        <v/>
      </c>
      <c r="S26">
        <f>SUMIFS('EIA Imports Distillate Fuel'!$D:$D,'EIA Imports Distillate Fuel'!$A:$A,S$3,'EIA Imports Distillate Fuel'!$C:$C,$A26)</f>
        <v/>
      </c>
      <c r="T26">
        <f>SUMIFS('EIA Imports Distillate Fuel'!$D:$D,'EIA Imports Distillate Fuel'!$A:$A,T$3,'EIA Imports Distillate Fuel'!$C:$C,$A26)</f>
        <v/>
      </c>
      <c r="U26">
        <f>SUMIFS('EIA Imports Distillate Fuel'!$D:$D,'EIA Imports Distillate Fuel'!$A:$A,U$3,'EIA Imports Distillate Fuel'!$C:$C,$A26)</f>
        <v/>
      </c>
      <c r="V26">
        <f>SUMIFS('EIA Imports Distillate Fuel'!$D:$D,'EIA Imports Distillate Fuel'!$A:$A,V$3,'EIA Imports Distillate Fuel'!$C:$C,$A26)</f>
        <v/>
      </c>
      <c r="W26">
        <f>SUMIFS('EIA Imports Distillate Fuel'!$D:$D,'EIA Imports Distillate Fuel'!$A:$A,W$3,'EIA Imports Distillate Fuel'!$C:$C,$A26)</f>
        <v/>
      </c>
      <c r="X26">
        <f>SUMIFS('EIA Imports Distillate Fuel'!$D:$D,'EIA Imports Distillate Fuel'!$A:$A,X$3,'EIA Imports Distillate Fuel'!$C:$C,$A26)</f>
        <v/>
      </c>
      <c r="Y26">
        <f>SUMIFS('EIA Imports Distillate Fuel'!$D:$D,'EIA Imports Distillate Fuel'!$A:$A,Y$3,'EIA Imports Distillate Fuel'!$C:$C,$A26)</f>
        <v/>
      </c>
      <c r="Z26">
        <f>SUMIFS('EIA Imports Distillate Fuel'!$D:$D,'EIA Imports Distillate Fuel'!$A:$A,Z$3,'EIA Imports Distillate Fuel'!$C:$C,$A26)</f>
        <v/>
      </c>
      <c r="AA26">
        <f>SUMIFS('EIA Imports Distillate Fuel'!$D:$D,'EIA Imports Distillate Fuel'!$A:$A,AA$3,'EIA Imports Distillate Fuel'!$C:$C,$A26)</f>
        <v/>
      </c>
      <c r="AB26">
        <f>SUMIFS('EIA Imports Distillate Fuel'!$D:$D,'EIA Imports Distillate Fuel'!$A:$A,AB$3,'EIA Imports Distillate Fuel'!$C:$C,$A26)</f>
        <v/>
      </c>
      <c r="AC26">
        <f>SUMIFS('EIA Imports Distillate Fuel'!$D:$D,'EIA Imports Distillate Fuel'!$A:$A,AC$3,'EIA Imports Distillate Fuel'!$C:$C,$A26)</f>
        <v/>
      </c>
      <c r="AD26">
        <f>SUMIFS('EIA Imports Distillate Fuel'!$D:$D,'EIA Imports Distillate Fuel'!$A:$A,AD$3,'EIA Imports Distillate Fuel'!$C:$C,$A26)</f>
        <v/>
      </c>
      <c r="AE26">
        <f>SUMIFS('EIA Imports Distillate Fuel'!$D:$D,'EIA Imports Distillate Fuel'!$A:$A,AE$3,'EIA Imports Distillate Fuel'!$C:$C,$A26)</f>
        <v/>
      </c>
      <c r="AF26">
        <f>SUMIFS('EIA Imports Distillate Fuel'!$D:$D,'EIA Imports Distillate Fuel'!$A:$A,AF$3,'EIA Imports Distillate Fuel'!$C:$C,$A26)</f>
        <v/>
      </c>
      <c r="AG26">
        <f>SUMIFS('EIA Imports Distillate Fuel'!$D:$D,'EIA Imports Distillate Fuel'!$A:$A,AG$3,'EIA Imports Distillate Fuel'!$C:$C,$A26)</f>
        <v/>
      </c>
      <c r="AH26">
        <f>SUMIFS('EIA Imports Distillate Fuel'!$D:$D,'EIA Imports Distillate Fuel'!$A:$A,AH$3,'EIA Imports Distillate Fuel'!$C:$C,$A26)</f>
        <v/>
      </c>
      <c r="AI26">
        <f>SUMIFS('EIA Imports Distillate Fuel'!$D:$D,'EIA Imports Distillate Fuel'!$A:$A,AI$3,'EIA Imports Distillate Fuel'!$C:$C,$A26)</f>
        <v/>
      </c>
      <c r="AJ26">
        <f>SUMIFS('EIA Imports Distillate Fuel'!$D:$D,'EIA Imports Distillate Fuel'!$A:$A,AJ$3,'EIA Imports Distillate Fuel'!$C:$C,$A26)</f>
        <v/>
      </c>
      <c r="AK26">
        <f>SUMIFS('EIA Imports Distillate Fuel'!$D:$D,'EIA Imports Distillate Fuel'!$A:$A,AK$3,'EIA Imports Distillate Fuel'!$C:$C,$A26)</f>
        <v/>
      </c>
      <c r="AL26">
        <f>SUMIFS('EIA Imports Distillate Fuel'!$D:$D,'EIA Imports Distillate Fuel'!$A:$A,AL$3,'EIA Imports Distillate Fuel'!$C:$C,$A26)</f>
        <v/>
      </c>
      <c r="AM26">
        <f>SUMIFS('EIA Imports Distillate Fuel'!$D:$D,'EIA Imports Distillate Fuel'!$A:$A,AM$3,'EIA Imports Distillate Fuel'!$C:$C,$A26)</f>
        <v/>
      </c>
      <c r="AN26">
        <f>SUMIFS('EIA Imports Distillate Fuel'!$D:$D,'EIA Imports Distillate Fuel'!$A:$A,AN$3,'EIA Imports Distillate Fuel'!$C:$C,$A26)</f>
        <v/>
      </c>
      <c r="AO26">
        <f>SUMIFS('EIA Imports Distillate Fuel'!$D:$D,'EIA Imports Distillate Fuel'!$A:$A,AO$3,'EIA Imports Distillate Fuel'!$C:$C,$A26)</f>
        <v/>
      </c>
      <c r="AP26">
        <f>SUMIFS('EIA Imports Distillate Fuel'!$D:$D,'EIA Imports Distillate Fuel'!$A:$A,AP$3,'EIA Imports Distillate Fuel'!$C:$C,$A26)</f>
        <v/>
      </c>
      <c r="AQ26">
        <f>SUMIFS('EIA Imports Distillate Fuel'!$D:$D,'EIA Imports Distillate Fuel'!$A:$A,AQ$3,'EIA Imports Distillate Fuel'!$C:$C,$A26)</f>
        <v/>
      </c>
      <c r="AR26">
        <f>SUMIFS('EIA Imports Distillate Fuel'!$D:$D,'EIA Imports Distillate Fuel'!$A:$A,AR$3,'EIA Imports Distillate Fuel'!$C:$C,$A26)</f>
        <v/>
      </c>
      <c r="AS26">
        <f>SUMIFS('EIA Imports Distillate Fuel'!$D:$D,'EIA Imports Distillate Fuel'!$A:$A,AS$3,'EIA Imports Distillate Fuel'!$C:$C,$A26)</f>
        <v/>
      </c>
      <c r="AT26">
        <f>SUMIFS('EIA Imports Distillate Fuel'!$D:$D,'EIA Imports Distillate Fuel'!$A:$A,AT$3,'EIA Imports Distillate Fuel'!$C:$C,$A26)</f>
        <v/>
      </c>
      <c r="AU26">
        <f>SUMIFS('EIA Imports Distillate Fuel'!$D:$D,'EIA Imports Distillate Fuel'!$A:$A,AU$3,'EIA Imports Distillate Fuel'!$C:$C,$A26)</f>
        <v/>
      </c>
    </row>
    <row r="27" spans="1:47">
      <c r="A27" t="s">
        <v>252</v>
      </c>
      <c r="B27" t="s">
        <v>1646</v>
      </c>
      <c r="C27" t="s">
        <v>1740</v>
      </c>
      <c r="D27">
        <f>SUMIFS('EIA Imports Distillate Fuel'!$D:$D,'EIA Imports Distillate Fuel'!$A:$A,D$3,'EIA Imports Distillate Fuel'!$C:$C,$A27)</f>
        <v/>
      </c>
      <c r="E27">
        <f>SUMIFS('EIA Imports Distillate Fuel'!$D:$D,'EIA Imports Distillate Fuel'!$A:$A,E$3,'EIA Imports Distillate Fuel'!$C:$C,$A27)</f>
        <v/>
      </c>
      <c r="F27">
        <f>SUMIFS('EIA Imports Distillate Fuel'!$D:$D,'EIA Imports Distillate Fuel'!$A:$A,F$3,'EIA Imports Distillate Fuel'!$C:$C,$A27)</f>
        <v/>
      </c>
      <c r="G27">
        <f>SUMIFS('EIA Imports Distillate Fuel'!$D:$D,'EIA Imports Distillate Fuel'!$A:$A,G$3,'EIA Imports Distillate Fuel'!$C:$C,$A27)</f>
        <v/>
      </c>
      <c r="H27">
        <f>SUMIFS('EIA Imports Distillate Fuel'!$D:$D,'EIA Imports Distillate Fuel'!$A:$A,H$3,'EIA Imports Distillate Fuel'!$C:$C,$A27)</f>
        <v/>
      </c>
      <c r="I27">
        <f>SUMIFS('EIA Imports Distillate Fuel'!$D:$D,'EIA Imports Distillate Fuel'!$A:$A,I$3,'EIA Imports Distillate Fuel'!$C:$C,$A27)</f>
        <v/>
      </c>
      <c r="J27">
        <f>SUMIFS('EIA Imports Distillate Fuel'!$D:$D,'EIA Imports Distillate Fuel'!$A:$A,J$3,'EIA Imports Distillate Fuel'!$C:$C,$A27)</f>
        <v/>
      </c>
      <c r="K27">
        <f>SUMIFS('EIA Imports Distillate Fuel'!$D:$D,'EIA Imports Distillate Fuel'!$A:$A,K$3,'EIA Imports Distillate Fuel'!$C:$C,$A27)</f>
        <v/>
      </c>
      <c r="L27">
        <f>SUMIFS('EIA Imports Distillate Fuel'!$D:$D,'EIA Imports Distillate Fuel'!$A:$A,L$3,'EIA Imports Distillate Fuel'!$C:$C,$A27)</f>
        <v/>
      </c>
      <c r="M27">
        <f>SUMIFS('EIA Imports Distillate Fuel'!$D:$D,'EIA Imports Distillate Fuel'!$A:$A,M$3,'EIA Imports Distillate Fuel'!$C:$C,$A27)</f>
        <v/>
      </c>
      <c r="N27">
        <f>SUMIFS('EIA Imports Distillate Fuel'!$D:$D,'EIA Imports Distillate Fuel'!$A:$A,N$3,'EIA Imports Distillate Fuel'!$C:$C,$A27)</f>
        <v/>
      </c>
      <c r="O27">
        <f>SUMIFS('EIA Imports Distillate Fuel'!$D:$D,'EIA Imports Distillate Fuel'!$A:$A,O$3,'EIA Imports Distillate Fuel'!$C:$C,$A27)</f>
        <v/>
      </c>
      <c r="P27">
        <f>SUMIFS('EIA Imports Distillate Fuel'!$D:$D,'EIA Imports Distillate Fuel'!$A:$A,P$3,'EIA Imports Distillate Fuel'!$C:$C,$A27)</f>
        <v/>
      </c>
      <c r="Q27">
        <f>SUMIFS('EIA Imports Distillate Fuel'!$D:$D,'EIA Imports Distillate Fuel'!$A:$A,Q$3,'EIA Imports Distillate Fuel'!$C:$C,$A27)</f>
        <v/>
      </c>
      <c r="R27">
        <f>SUMIFS('EIA Imports Distillate Fuel'!$D:$D,'EIA Imports Distillate Fuel'!$A:$A,R$3,'EIA Imports Distillate Fuel'!$C:$C,$A27)</f>
        <v/>
      </c>
      <c r="S27">
        <f>SUMIFS('EIA Imports Distillate Fuel'!$D:$D,'EIA Imports Distillate Fuel'!$A:$A,S$3,'EIA Imports Distillate Fuel'!$C:$C,$A27)</f>
        <v/>
      </c>
      <c r="T27">
        <f>SUMIFS('EIA Imports Distillate Fuel'!$D:$D,'EIA Imports Distillate Fuel'!$A:$A,T$3,'EIA Imports Distillate Fuel'!$C:$C,$A27)</f>
        <v/>
      </c>
      <c r="U27">
        <f>SUMIFS('EIA Imports Distillate Fuel'!$D:$D,'EIA Imports Distillate Fuel'!$A:$A,U$3,'EIA Imports Distillate Fuel'!$C:$C,$A27)</f>
        <v/>
      </c>
      <c r="V27">
        <f>SUMIFS('EIA Imports Distillate Fuel'!$D:$D,'EIA Imports Distillate Fuel'!$A:$A,V$3,'EIA Imports Distillate Fuel'!$C:$C,$A27)</f>
        <v/>
      </c>
      <c r="W27">
        <f>SUMIFS('EIA Imports Distillate Fuel'!$D:$D,'EIA Imports Distillate Fuel'!$A:$A,W$3,'EIA Imports Distillate Fuel'!$C:$C,$A27)</f>
        <v/>
      </c>
      <c r="X27">
        <f>SUMIFS('EIA Imports Distillate Fuel'!$D:$D,'EIA Imports Distillate Fuel'!$A:$A,X$3,'EIA Imports Distillate Fuel'!$C:$C,$A27)</f>
        <v/>
      </c>
      <c r="Y27">
        <f>SUMIFS('EIA Imports Distillate Fuel'!$D:$D,'EIA Imports Distillate Fuel'!$A:$A,Y$3,'EIA Imports Distillate Fuel'!$C:$C,$A27)</f>
        <v/>
      </c>
      <c r="Z27">
        <f>SUMIFS('EIA Imports Distillate Fuel'!$D:$D,'EIA Imports Distillate Fuel'!$A:$A,Z$3,'EIA Imports Distillate Fuel'!$C:$C,$A27)</f>
        <v/>
      </c>
      <c r="AA27">
        <f>SUMIFS('EIA Imports Distillate Fuel'!$D:$D,'EIA Imports Distillate Fuel'!$A:$A,AA$3,'EIA Imports Distillate Fuel'!$C:$C,$A27)</f>
        <v/>
      </c>
      <c r="AB27">
        <f>SUMIFS('EIA Imports Distillate Fuel'!$D:$D,'EIA Imports Distillate Fuel'!$A:$A,AB$3,'EIA Imports Distillate Fuel'!$C:$C,$A27)</f>
        <v/>
      </c>
      <c r="AC27">
        <f>SUMIFS('EIA Imports Distillate Fuel'!$D:$D,'EIA Imports Distillate Fuel'!$A:$A,AC$3,'EIA Imports Distillate Fuel'!$C:$C,$A27)</f>
        <v/>
      </c>
      <c r="AD27">
        <f>SUMIFS('EIA Imports Distillate Fuel'!$D:$D,'EIA Imports Distillate Fuel'!$A:$A,AD$3,'EIA Imports Distillate Fuel'!$C:$C,$A27)</f>
        <v/>
      </c>
      <c r="AE27">
        <f>SUMIFS('EIA Imports Distillate Fuel'!$D:$D,'EIA Imports Distillate Fuel'!$A:$A,AE$3,'EIA Imports Distillate Fuel'!$C:$C,$A27)</f>
        <v/>
      </c>
      <c r="AF27">
        <f>SUMIFS('EIA Imports Distillate Fuel'!$D:$D,'EIA Imports Distillate Fuel'!$A:$A,AF$3,'EIA Imports Distillate Fuel'!$C:$C,$A27)</f>
        <v/>
      </c>
      <c r="AG27">
        <f>SUMIFS('EIA Imports Distillate Fuel'!$D:$D,'EIA Imports Distillate Fuel'!$A:$A,AG$3,'EIA Imports Distillate Fuel'!$C:$C,$A27)</f>
        <v/>
      </c>
      <c r="AH27">
        <f>SUMIFS('EIA Imports Distillate Fuel'!$D:$D,'EIA Imports Distillate Fuel'!$A:$A,AH$3,'EIA Imports Distillate Fuel'!$C:$C,$A27)</f>
        <v/>
      </c>
      <c r="AI27">
        <f>SUMIFS('EIA Imports Distillate Fuel'!$D:$D,'EIA Imports Distillate Fuel'!$A:$A,AI$3,'EIA Imports Distillate Fuel'!$C:$C,$A27)</f>
        <v/>
      </c>
      <c r="AJ27">
        <f>SUMIFS('EIA Imports Distillate Fuel'!$D:$D,'EIA Imports Distillate Fuel'!$A:$A,AJ$3,'EIA Imports Distillate Fuel'!$C:$C,$A27)</f>
        <v/>
      </c>
      <c r="AK27">
        <f>SUMIFS('EIA Imports Distillate Fuel'!$D:$D,'EIA Imports Distillate Fuel'!$A:$A,AK$3,'EIA Imports Distillate Fuel'!$C:$C,$A27)</f>
        <v/>
      </c>
      <c r="AL27">
        <f>SUMIFS('EIA Imports Distillate Fuel'!$D:$D,'EIA Imports Distillate Fuel'!$A:$A,AL$3,'EIA Imports Distillate Fuel'!$C:$C,$A27)</f>
        <v/>
      </c>
      <c r="AM27">
        <f>SUMIFS('EIA Imports Distillate Fuel'!$D:$D,'EIA Imports Distillate Fuel'!$A:$A,AM$3,'EIA Imports Distillate Fuel'!$C:$C,$A27)</f>
        <v/>
      </c>
      <c r="AN27">
        <f>SUMIFS('EIA Imports Distillate Fuel'!$D:$D,'EIA Imports Distillate Fuel'!$A:$A,AN$3,'EIA Imports Distillate Fuel'!$C:$C,$A27)</f>
        <v/>
      </c>
      <c r="AO27">
        <f>SUMIFS('EIA Imports Distillate Fuel'!$D:$D,'EIA Imports Distillate Fuel'!$A:$A,AO$3,'EIA Imports Distillate Fuel'!$C:$C,$A27)</f>
        <v/>
      </c>
      <c r="AP27">
        <f>SUMIFS('EIA Imports Distillate Fuel'!$D:$D,'EIA Imports Distillate Fuel'!$A:$A,AP$3,'EIA Imports Distillate Fuel'!$C:$C,$A27)</f>
        <v/>
      </c>
      <c r="AQ27">
        <f>SUMIFS('EIA Imports Distillate Fuel'!$D:$D,'EIA Imports Distillate Fuel'!$A:$A,AQ$3,'EIA Imports Distillate Fuel'!$C:$C,$A27)</f>
        <v/>
      </c>
      <c r="AR27">
        <f>SUMIFS('EIA Imports Distillate Fuel'!$D:$D,'EIA Imports Distillate Fuel'!$A:$A,AR$3,'EIA Imports Distillate Fuel'!$C:$C,$A27)</f>
        <v/>
      </c>
      <c r="AS27">
        <f>SUMIFS('EIA Imports Distillate Fuel'!$D:$D,'EIA Imports Distillate Fuel'!$A:$A,AS$3,'EIA Imports Distillate Fuel'!$C:$C,$A27)</f>
        <v/>
      </c>
      <c r="AT27">
        <f>SUMIFS('EIA Imports Distillate Fuel'!$D:$D,'EIA Imports Distillate Fuel'!$A:$A,AT$3,'EIA Imports Distillate Fuel'!$C:$C,$A27)</f>
        <v/>
      </c>
      <c r="AU27">
        <f>SUMIFS('EIA Imports Distillate Fuel'!$D:$D,'EIA Imports Distillate Fuel'!$A:$A,AU$3,'EIA Imports Distillate Fuel'!$C:$C,$A27)</f>
        <v/>
      </c>
    </row>
    <row r="28" spans="1:47">
      <c r="A28" t="s">
        <v>420</v>
      </c>
      <c r="B28" t="s">
        <v>1646</v>
      </c>
      <c r="C28" t="s">
        <v>1740</v>
      </c>
      <c r="D28">
        <f>SUMIFS('EIA Imports Distillate Fuel'!$D:$D,'EIA Imports Distillate Fuel'!$A:$A,D$3,'EIA Imports Distillate Fuel'!$C:$C,$A28)</f>
        <v/>
      </c>
      <c r="E28">
        <f>SUMIFS('EIA Imports Distillate Fuel'!$D:$D,'EIA Imports Distillate Fuel'!$A:$A,E$3,'EIA Imports Distillate Fuel'!$C:$C,$A28)</f>
        <v/>
      </c>
      <c r="F28">
        <f>SUMIFS('EIA Imports Distillate Fuel'!$D:$D,'EIA Imports Distillate Fuel'!$A:$A,F$3,'EIA Imports Distillate Fuel'!$C:$C,$A28)</f>
        <v/>
      </c>
      <c r="G28">
        <f>SUMIFS('EIA Imports Distillate Fuel'!$D:$D,'EIA Imports Distillate Fuel'!$A:$A,G$3,'EIA Imports Distillate Fuel'!$C:$C,$A28)</f>
        <v/>
      </c>
      <c r="H28">
        <f>SUMIFS('EIA Imports Distillate Fuel'!$D:$D,'EIA Imports Distillate Fuel'!$A:$A,H$3,'EIA Imports Distillate Fuel'!$C:$C,$A28)</f>
        <v/>
      </c>
      <c r="I28">
        <f>SUMIFS('EIA Imports Distillate Fuel'!$D:$D,'EIA Imports Distillate Fuel'!$A:$A,I$3,'EIA Imports Distillate Fuel'!$C:$C,$A28)</f>
        <v/>
      </c>
      <c r="J28">
        <f>SUMIFS('EIA Imports Distillate Fuel'!$D:$D,'EIA Imports Distillate Fuel'!$A:$A,J$3,'EIA Imports Distillate Fuel'!$C:$C,$A28)</f>
        <v/>
      </c>
      <c r="K28">
        <f>SUMIFS('EIA Imports Distillate Fuel'!$D:$D,'EIA Imports Distillate Fuel'!$A:$A,K$3,'EIA Imports Distillate Fuel'!$C:$C,$A28)</f>
        <v/>
      </c>
      <c r="L28">
        <f>SUMIFS('EIA Imports Distillate Fuel'!$D:$D,'EIA Imports Distillate Fuel'!$A:$A,L$3,'EIA Imports Distillate Fuel'!$C:$C,$A28)</f>
        <v/>
      </c>
      <c r="M28">
        <f>SUMIFS('EIA Imports Distillate Fuel'!$D:$D,'EIA Imports Distillate Fuel'!$A:$A,M$3,'EIA Imports Distillate Fuel'!$C:$C,$A28)</f>
        <v/>
      </c>
      <c r="N28">
        <f>SUMIFS('EIA Imports Distillate Fuel'!$D:$D,'EIA Imports Distillate Fuel'!$A:$A,N$3,'EIA Imports Distillate Fuel'!$C:$C,$A28)</f>
        <v/>
      </c>
      <c r="O28">
        <f>SUMIFS('EIA Imports Distillate Fuel'!$D:$D,'EIA Imports Distillate Fuel'!$A:$A,O$3,'EIA Imports Distillate Fuel'!$C:$C,$A28)</f>
        <v/>
      </c>
      <c r="P28">
        <f>SUMIFS('EIA Imports Distillate Fuel'!$D:$D,'EIA Imports Distillate Fuel'!$A:$A,P$3,'EIA Imports Distillate Fuel'!$C:$C,$A28)</f>
        <v/>
      </c>
      <c r="Q28">
        <f>SUMIFS('EIA Imports Distillate Fuel'!$D:$D,'EIA Imports Distillate Fuel'!$A:$A,Q$3,'EIA Imports Distillate Fuel'!$C:$C,$A28)</f>
        <v/>
      </c>
      <c r="R28">
        <f>SUMIFS('EIA Imports Distillate Fuel'!$D:$D,'EIA Imports Distillate Fuel'!$A:$A,R$3,'EIA Imports Distillate Fuel'!$C:$C,$A28)</f>
        <v/>
      </c>
      <c r="S28">
        <f>SUMIFS('EIA Imports Distillate Fuel'!$D:$D,'EIA Imports Distillate Fuel'!$A:$A,S$3,'EIA Imports Distillate Fuel'!$C:$C,$A28)</f>
        <v/>
      </c>
      <c r="T28">
        <f>SUMIFS('EIA Imports Distillate Fuel'!$D:$D,'EIA Imports Distillate Fuel'!$A:$A,T$3,'EIA Imports Distillate Fuel'!$C:$C,$A28)</f>
        <v/>
      </c>
      <c r="U28">
        <f>SUMIFS('EIA Imports Distillate Fuel'!$D:$D,'EIA Imports Distillate Fuel'!$A:$A,U$3,'EIA Imports Distillate Fuel'!$C:$C,$A28)</f>
        <v/>
      </c>
      <c r="V28">
        <f>SUMIFS('EIA Imports Distillate Fuel'!$D:$D,'EIA Imports Distillate Fuel'!$A:$A,V$3,'EIA Imports Distillate Fuel'!$C:$C,$A28)</f>
        <v/>
      </c>
      <c r="W28">
        <f>SUMIFS('EIA Imports Distillate Fuel'!$D:$D,'EIA Imports Distillate Fuel'!$A:$A,W$3,'EIA Imports Distillate Fuel'!$C:$C,$A28)</f>
        <v/>
      </c>
      <c r="X28">
        <f>SUMIFS('EIA Imports Distillate Fuel'!$D:$D,'EIA Imports Distillate Fuel'!$A:$A,X$3,'EIA Imports Distillate Fuel'!$C:$C,$A28)</f>
        <v/>
      </c>
      <c r="Y28">
        <f>SUMIFS('EIA Imports Distillate Fuel'!$D:$D,'EIA Imports Distillate Fuel'!$A:$A,Y$3,'EIA Imports Distillate Fuel'!$C:$C,$A28)</f>
        <v/>
      </c>
      <c r="Z28">
        <f>SUMIFS('EIA Imports Distillate Fuel'!$D:$D,'EIA Imports Distillate Fuel'!$A:$A,Z$3,'EIA Imports Distillate Fuel'!$C:$C,$A28)</f>
        <v/>
      </c>
      <c r="AA28">
        <f>SUMIFS('EIA Imports Distillate Fuel'!$D:$D,'EIA Imports Distillate Fuel'!$A:$A,AA$3,'EIA Imports Distillate Fuel'!$C:$C,$A28)</f>
        <v/>
      </c>
      <c r="AB28">
        <f>SUMIFS('EIA Imports Distillate Fuel'!$D:$D,'EIA Imports Distillate Fuel'!$A:$A,AB$3,'EIA Imports Distillate Fuel'!$C:$C,$A28)</f>
        <v/>
      </c>
      <c r="AC28">
        <f>SUMIFS('EIA Imports Distillate Fuel'!$D:$D,'EIA Imports Distillate Fuel'!$A:$A,AC$3,'EIA Imports Distillate Fuel'!$C:$C,$A28)</f>
        <v/>
      </c>
      <c r="AD28">
        <f>SUMIFS('EIA Imports Distillate Fuel'!$D:$D,'EIA Imports Distillate Fuel'!$A:$A,AD$3,'EIA Imports Distillate Fuel'!$C:$C,$A28)</f>
        <v/>
      </c>
      <c r="AE28">
        <f>SUMIFS('EIA Imports Distillate Fuel'!$D:$D,'EIA Imports Distillate Fuel'!$A:$A,AE$3,'EIA Imports Distillate Fuel'!$C:$C,$A28)</f>
        <v/>
      </c>
      <c r="AF28">
        <f>SUMIFS('EIA Imports Distillate Fuel'!$D:$D,'EIA Imports Distillate Fuel'!$A:$A,AF$3,'EIA Imports Distillate Fuel'!$C:$C,$A28)</f>
        <v/>
      </c>
      <c r="AG28">
        <f>SUMIFS('EIA Imports Distillate Fuel'!$D:$D,'EIA Imports Distillate Fuel'!$A:$A,AG$3,'EIA Imports Distillate Fuel'!$C:$C,$A28)</f>
        <v/>
      </c>
      <c r="AH28">
        <f>SUMIFS('EIA Imports Distillate Fuel'!$D:$D,'EIA Imports Distillate Fuel'!$A:$A,AH$3,'EIA Imports Distillate Fuel'!$C:$C,$A28)</f>
        <v/>
      </c>
      <c r="AI28">
        <f>SUMIFS('EIA Imports Distillate Fuel'!$D:$D,'EIA Imports Distillate Fuel'!$A:$A,AI$3,'EIA Imports Distillate Fuel'!$C:$C,$A28)</f>
        <v/>
      </c>
      <c r="AJ28">
        <f>SUMIFS('EIA Imports Distillate Fuel'!$D:$D,'EIA Imports Distillate Fuel'!$A:$A,AJ$3,'EIA Imports Distillate Fuel'!$C:$C,$A28)</f>
        <v/>
      </c>
      <c r="AK28">
        <f>SUMIFS('EIA Imports Distillate Fuel'!$D:$D,'EIA Imports Distillate Fuel'!$A:$A,AK$3,'EIA Imports Distillate Fuel'!$C:$C,$A28)</f>
        <v/>
      </c>
      <c r="AL28">
        <f>SUMIFS('EIA Imports Distillate Fuel'!$D:$D,'EIA Imports Distillate Fuel'!$A:$A,AL$3,'EIA Imports Distillate Fuel'!$C:$C,$A28)</f>
        <v/>
      </c>
      <c r="AM28">
        <f>SUMIFS('EIA Imports Distillate Fuel'!$D:$D,'EIA Imports Distillate Fuel'!$A:$A,AM$3,'EIA Imports Distillate Fuel'!$C:$C,$A28)</f>
        <v/>
      </c>
      <c r="AN28">
        <f>SUMIFS('EIA Imports Distillate Fuel'!$D:$D,'EIA Imports Distillate Fuel'!$A:$A,AN$3,'EIA Imports Distillate Fuel'!$C:$C,$A28)</f>
        <v/>
      </c>
      <c r="AO28">
        <f>SUMIFS('EIA Imports Distillate Fuel'!$D:$D,'EIA Imports Distillate Fuel'!$A:$A,AO$3,'EIA Imports Distillate Fuel'!$C:$C,$A28)</f>
        <v/>
      </c>
      <c r="AP28">
        <f>SUMIFS('EIA Imports Distillate Fuel'!$D:$D,'EIA Imports Distillate Fuel'!$A:$A,AP$3,'EIA Imports Distillate Fuel'!$C:$C,$A28)</f>
        <v/>
      </c>
      <c r="AQ28">
        <f>SUMIFS('EIA Imports Distillate Fuel'!$D:$D,'EIA Imports Distillate Fuel'!$A:$A,AQ$3,'EIA Imports Distillate Fuel'!$C:$C,$A28)</f>
        <v/>
      </c>
      <c r="AR28">
        <f>SUMIFS('EIA Imports Distillate Fuel'!$D:$D,'EIA Imports Distillate Fuel'!$A:$A,AR$3,'EIA Imports Distillate Fuel'!$C:$C,$A28)</f>
        <v/>
      </c>
      <c r="AS28">
        <f>SUMIFS('EIA Imports Distillate Fuel'!$D:$D,'EIA Imports Distillate Fuel'!$A:$A,AS$3,'EIA Imports Distillate Fuel'!$C:$C,$A28)</f>
        <v/>
      </c>
      <c r="AT28">
        <f>SUMIFS('EIA Imports Distillate Fuel'!$D:$D,'EIA Imports Distillate Fuel'!$A:$A,AT$3,'EIA Imports Distillate Fuel'!$C:$C,$A28)</f>
        <v/>
      </c>
      <c r="AU28">
        <f>SUMIFS('EIA Imports Distillate Fuel'!$D:$D,'EIA Imports Distillate Fuel'!$A:$A,AU$3,'EIA Imports Distillate Fuel'!$C:$C,$A28)</f>
        <v/>
      </c>
    </row>
    <row r="29" spans="1:47">
      <c r="A29" t="s">
        <v>386</v>
      </c>
      <c r="B29" t="s">
        <v>1646</v>
      </c>
      <c r="C29" t="s">
        <v>1740</v>
      </c>
      <c r="D29">
        <f>SUMIFS('EIA Imports Distillate Fuel'!$D:$D,'EIA Imports Distillate Fuel'!$A:$A,D$3,'EIA Imports Distillate Fuel'!$C:$C,$A29)</f>
        <v/>
      </c>
      <c r="E29">
        <f>SUMIFS('EIA Imports Distillate Fuel'!$D:$D,'EIA Imports Distillate Fuel'!$A:$A,E$3,'EIA Imports Distillate Fuel'!$C:$C,$A29)</f>
        <v/>
      </c>
      <c r="F29">
        <f>SUMIFS('EIA Imports Distillate Fuel'!$D:$D,'EIA Imports Distillate Fuel'!$A:$A,F$3,'EIA Imports Distillate Fuel'!$C:$C,$A29)</f>
        <v/>
      </c>
      <c r="G29">
        <f>SUMIFS('EIA Imports Distillate Fuel'!$D:$D,'EIA Imports Distillate Fuel'!$A:$A,G$3,'EIA Imports Distillate Fuel'!$C:$C,$A29)</f>
        <v/>
      </c>
      <c r="H29">
        <f>SUMIFS('EIA Imports Distillate Fuel'!$D:$D,'EIA Imports Distillate Fuel'!$A:$A,H$3,'EIA Imports Distillate Fuel'!$C:$C,$A29)</f>
        <v/>
      </c>
      <c r="I29">
        <f>SUMIFS('EIA Imports Distillate Fuel'!$D:$D,'EIA Imports Distillate Fuel'!$A:$A,I$3,'EIA Imports Distillate Fuel'!$C:$C,$A29)</f>
        <v/>
      </c>
      <c r="J29">
        <f>SUMIFS('EIA Imports Distillate Fuel'!$D:$D,'EIA Imports Distillate Fuel'!$A:$A,J$3,'EIA Imports Distillate Fuel'!$C:$C,$A29)</f>
        <v/>
      </c>
      <c r="K29">
        <f>SUMIFS('EIA Imports Distillate Fuel'!$D:$D,'EIA Imports Distillate Fuel'!$A:$A,K$3,'EIA Imports Distillate Fuel'!$C:$C,$A29)</f>
        <v/>
      </c>
      <c r="L29">
        <f>SUMIFS('EIA Imports Distillate Fuel'!$D:$D,'EIA Imports Distillate Fuel'!$A:$A,L$3,'EIA Imports Distillate Fuel'!$C:$C,$A29)</f>
        <v/>
      </c>
      <c r="M29">
        <f>SUMIFS('EIA Imports Distillate Fuel'!$D:$D,'EIA Imports Distillate Fuel'!$A:$A,M$3,'EIA Imports Distillate Fuel'!$C:$C,$A29)</f>
        <v/>
      </c>
      <c r="N29">
        <f>SUMIFS('EIA Imports Distillate Fuel'!$D:$D,'EIA Imports Distillate Fuel'!$A:$A,N$3,'EIA Imports Distillate Fuel'!$C:$C,$A29)</f>
        <v/>
      </c>
      <c r="O29">
        <f>SUMIFS('EIA Imports Distillate Fuel'!$D:$D,'EIA Imports Distillate Fuel'!$A:$A,O$3,'EIA Imports Distillate Fuel'!$C:$C,$A29)</f>
        <v/>
      </c>
      <c r="P29">
        <f>SUMIFS('EIA Imports Distillate Fuel'!$D:$D,'EIA Imports Distillate Fuel'!$A:$A,P$3,'EIA Imports Distillate Fuel'!$C:$C,$A29)</f>
        <v/>
      </c>
      <c r="Q29">
        <f>SUMIFS('EIA Imports Distillate Fuel'!$D:$D,'EIA Imports Distillate Fuel'!$A:$A,Q$3,'EIA Imports Distillate Fuel'!$C:$C,$A29)</f>
        <v/>
      </c>
      <c r="R29">
        <f>SUMIFS('EIA Imports Distillate Fuel'!$D:$D,'EIA Imports Distillate Fuel'!$A:$A,R$3,'EIA Imports Distillate Fuel'!$C:$C,$A29)</f>
        <v/>
      </c>
      <c r="S29">
        <f>SUMIFS('EIA Imports Distillate Fuel'!$D:$D,'EIA Imports Distillate Fuel'!$A:$A,S$3,'EIA Imports Distillate Fuel'!$C:$C,$A29)</f>
        <v/>
      </c>
      <c r="T29">
        <f>SUMIFS('EIA Imports Distillate Fuel'!$D:$D,'EIA Imports Distillate Fuel'!$A:$A,T$3,'EIA Imports Distillate Fuel'!$C:$C,$A29)</f>
        <v/>
      </c>
      <c r="U29">
        <f>SUMIFS('EIA Imports Distillate Fuel'!$D:$D,'EIA Imports Distillate Fuel'!$A:$A,U$3,'EIA Imports Distillate Fuel'!$C:$C,$A29)</f>
        <v/>
      </c>
      <c r="V29">
        <f>SUMIFS('EIA Imports Distillate Fuel'!$D:$D,'EIA Imports Distillate Fuel'!$A:$A,V$3,'EIA Imports Distillate Fuel'!$C:$C,$A29)</f>
        <v/>
      </c>
      <c r="W29">
        <f>SUMIFS('EIA Imports Distillate Fuel'!$D:$D,'EIA Imports Distillate Fuel'!$A:$A,W$3,'EIA Imports Distillate Fuel'!$C:$C,$A29)</f>
        <v/>
      </c>
      <c r="X29">
        <f>SUMIFS('EIA Imports Distillate Fuel'!$D:$D,'EIA Imports Distillate Fuel'!$A:$A,X$3,'EIA Imports Distillate Fuel'!$C:$C,$A29)</f>
        <v/>
      </c>
      <c r="Y29">
        <f>SUMIFS('EIA Imports Distillate Fuel'!$D:$D,'EIA Imports Distillate Fuel'!$A:$A,Y$3,'EIA Imports Distillate Fuel'!$C:$C,$A29)</f>
        <v/>
      </c>
      <c r="Z29">
        <f>SUMIFS('EIA Imports Distillate Fuel'!$D:$D,'EIA Imports Distillate Fuel'!$A:$A,Z$3,'EIA Imports Distillate Fuel'!$C:$C,$A29)</f>
        <v/>
      </c>
      <c r="AA29">
        <f>SUMIFS('EIA Imports Distillate Fuel'!$D:$D,'EIA Imports Distillate Fuel'!$A:$A,AA$3,'EIA Imports Distillate Fuel'!$C:$C,$A29)</f>
        <v/>
      </c>
      <c r="AB29">
        <f>SUMIFS('EIA Imports Distillate Fuel'!$D:$D,'EIA Imports Distillate Fuel'!$A:$A,AB$3,'EIA Imports Distillate Fuel'!$C:$C,$A29)</f>
        <v/>
      </c>
      <c r="AC29">
        <f>SUMIFS('EIA Imports Distillate Fuel'!$D:$D,'EIA Imports Distillate Fuel'!$A:$A,AC$3,'EIA Imports Distillate Fuel'!$C:$C,$A29)</f>
        <v/>
      </c>
      <c r="AD29">
        <f>SUMIFS('EIA Imports Distillate Fuel'!$D:$D,'EIA Imports Distillate Fuel'!$A:$A,AD$3,'EIA Imports Distillate Fuel'!$C:$C,$A29)</f>
        <v/>
      </c>
      <c r="AE29">
        <f>SUMIFS('EIA Imports Distillate Fuel'!$D:$D,'EIA Imports Distillate Fuel'!$A:$A,AE$3,'EIA Imports Distillate Fuel'!$C:$C,$A29)</f>
        <v/>
      </c>
      <c r="AF29">
        <f>SUMIFS('EIA Imports Distillate Fuel'!$D:$D,'EIA Imports Distillate Fuel'!$A:$A,AF$3,'EIA Imports Distillate Fuel'!$C:$C,$A29)</f>
        <v/>
      </c>
      <c r="AG29">
        <f>SUMIFS('EIA Imports Distillate Fuel'!$D:$D,'EIA Imports Distillate Fuel'!$A:$A,AG$3,'EIA Imports Distillate Fuel'!$C:$C,$A29)</f>
        <v/>
      </c>
      <c r="AH29">
        <f>SUMIFS('EIA Imports Distillate Fuel'!$D:$D,'EIA Imports Distillate Fuel'!$A:$A,AH$3,'EIA Imports Distillate Fuel'!$C:$C,$A29)</f>
        <v/>
      </c>
      <c r="AI29">
        <f>SUMIFS('EIA Imports Distillate Fuel'!$D:$D,'EIA Imports Distillate Fuel'!$A:$A,AI$3,'EIA Imports Distillate Fuel'!$C:$C,$A29)</f>
        <v/>
      </c>
      <c r="AJ29">
        <f>SUMIFS('EIA Imports Distillate Fuel'!$D:$D,'EIA Imports Distillate Fuel'!$A:$A,AJ$3,'EIA Imports Distillate Fuel'!$C:$C,$A29)</f>
        <v/>
      </c>
      <c r="AK29">
        <f>SUMIFS('EIA Imports Distillate Fuel'!$D:$D,'EIA Imports Distillate Fuel'!$A:$A,AK$3,'EIA Imports Distillate Fuel'!$C:$C,$A29)</f>
        <v/>
      </c>
      <c r="AL29">
        <f>SUMIFS('EIA Imports Distillate Fuel'!$D:$D,'EIA Imports Distillate Fuel'!$A:$A,AL$3,'EIA Imports Distillate Fuel'!$C:$C,$A29)</f>
        <v/>
      </c>
      <c r="AM29">
        <f>SUMIFS('EIA Imports Distillate Fuel'!$D:$D,'EIA Imports Distillate Fuel'!$A:$A,AM$3,'EIA Imports Distillate Fuel'!$C:$C,$A29)</f>
        <v/>
      </c>
      <c r="AN29">
        <f>SUMIFS('EIA Imports Distillate Fuel'!$D:$D,'EIA Imports Distillate Fuel'!$A:$A,AN$3,'EIA Imports Distillate Fuel'!$C:$C,$A29)</f>
        <v/>
      </c>
      <c r="AO29">
        <f>SUMIFS('EIA Imports Distillate Fuel'!$D:$D,'EIA Imports Distillate Fuel'!$A:$A,AO$3,'EIA Imports Distillate Fuel'!$C:$C,$A29)</f>
        <v/>
      </c>
      <c r="AP29">
        <f>SUMIFS('EIA Imports Distillate Fuel'!$D:$D,'EIA Imports Distillate Fuel'!$A:$A,AP$3,'EIA Imports Distillate Fuel'!$C:$C,$A29)</f>
        <v/>
      </c>
      <c r="AQ29">
        <f>SUMIFS('EIA Imports Distillate Fuel'!$D:$D,'EIA Imports Distillate Fuel'!$A:$A,AQ$3,'EIA Imports Distillate Fuel'!$C:$C,$A29)</f>
        <v/>
      </c>
      <c r="AR29">
        <f>SUMIFS('EIA Imports Distillate Fuel'!$D:$D,'EIA Imports Distillate Fuel'!$A:$A,AR$3,'EIA Imports Distillate Fuel'!$C:$C,$A29)</f>
        <v/>
      </c>
      <c r="AS29">
        <f>SUMIFS('EIA Imports Distillate Fuel'!$D:$D,'EIA Imports Distillate Fuel'!$A:$A,AS$3,'EIA Imports Distillate Fuel'!$C:$C,$A29)</f>
        <v/>
      </c>
      <c r="AT29">
        <f>SUMIFS('EIA Imports Distillate Fuel'!$D:$D,'EIA Imports Distillate Fuel'!$A:$A,AT$3,'EIA Imports Distillate Fuel'!$C:$C,$A29)</f>
        <v/>
      </c>
      <c r="AU29">
        <f>SUMIFS('EIA Imports Distillate Fuel'!$D:$D,'EIA Imports Distillate Fuel'!$A:$A,AU$3,'EIA Imports Distillate Fuel'!$C:$C,$A29)</f>
        <v/>
      </c>
    </row>
    <row r="30" spans="1:47">
      <c r="A30" t="s">
        <v>266</v>
      </c>
      <c r="B30" t="s">
        <v>1646</v>
      </c>
      <c r="C30" t="s">
        <v>1740</v>
      </c>
      <c r="D30">
        <f>SUMIFS('EIA Imports Distillate Fuel'!$D:$D,'EIA Imports Distillate Fuel'!$A:$A,D$3,'EIA Imports Distillate Fuel'!$C:$C,$A30)</f>
        <v/>
      </c>
      <c r="E30">
        <f>SUMIFS('EIA Imports Distillate Fuel'!$D:$D,'EIA Imports Distillate Fuel'!$A:$A,E$3,'EIA Imports Distillate Fuel'!$C:$C,$A30)</f>
        <v/>
      </c>
      <c r="F30">
        <f>SUMIFS('EIA Imports Distillate Fuel'!$D:$D,'EIA Imports Distillate Fuel'!$A:$A,F$3,'EIA Imports Distillate Fuel'!$C:$C,$A30)</f>
        <v/>
      </c>
      <c r="G30">
        <f>SUMIFS('EIA Imports Distillate Fuel'!$D:$D,'EIA Imports Distillate Fuel'!$A:$A,G$3,'EIA Imports Distillate Fuel'!$C:$C,$A30)</f>
        <v/>
      </c>
      <c r="H30">
        <f>SUMIFS('EIA Imports Distillate Fuel'!$D:$D,'EIA Imports Distillate Fuel'!$A:$A,H$3,'EIA Imports Distillate Fuel'!$C:$C,$A30)</f>
        <v/>
      </c>
      <c r="I30">
        <f>SUMIFS('EIA Imports Distillate Fuel'!$D:$D,'EIA Imports Distillate Fuel'!$A:$A,I$3,'EIA Imports Distillate Fuel'!$C:$C,$A30)</f>
        <v/>
      </c>
      <c r="J30">
        <f>SUMIFS('EIA Imports Distillate Fuel'!$D:$D,'EIA Imports Distillate Fuel'!$A:$A,J$3,'EIA Imports Distillate Fuel'!$C:$C,$A30)</f>
        <v/>
      </c>
      <c r="K30">
        <f>SUMIFS('EIA Imports Distillate Fuel'!$D:$D,'EIA Imports Distillate Fuel'!$A:$A,K$3,'EIA Imports Distillate Fuel'!$C:$C,$A30)</f>
        <v/>
      </c>
      <c r="L30">
        <f>SUMIFS('EIA Imports Distillate Fuel'!$D:$D,'EIA Imports Distillate Fuel'!$A:$A,L$3,'EIA Imports Distillate Fuel'!$C:$C,$A30)</f>
        <v/>
      </c>
      <c r="M30">
        <f>SUMIFS('EIA Imports Distillate Fuel'!$D:$D,'EIA Imports Distillate Fuel'!$A:$A,M$3,'EIA Imports Distillate Fuel'!$C:$C,$A30)</f>
        <v/>
      </c>
      <c r="N30">
        <f>SUMIFS('EIA Imports Distillate Fuel'!$D:$D,'EIA Imports Distillate Fuel'!$A:$A,N$3,'EIA Imports Distillate Fuel'!$C:$C,$A30)</f>
        <v/>
      </c>
      <c r="O30">
        <f>SUMIFS('EIA Imports Distillate Fuel'!$D:$D,'EIA Imports Distillate Fuel'!$A:$A,O$3,'EIA Imports Distillate Fuel'!$C:$C,$A30)</f>
        <v/>
      </c>
      <c r="P30">
        <f>SUMIFS('EIA Imports Distillate Fuel'!$D:$D,'EIA Imports Distillate Fuel'!$A:$A,P$3,'EIA Imports Distillate Fuel'!$C:$C,$A30)</f>
        <v/>
      </c>
      <c r="Q30">
        <f>SUMIFS('EIA Imports Distillate Fuel'!$D:$D,'EIA Imports Distillate Fuel'!$A:$A,Q$3,'EIA Imports Distillate Fuel'!$C:$C,$A30)</f>
        <v/>
      </c>
      <c r="R30">
        <f>SUMIFS('EIA Imports Distillate Fuel'!$D:$D,'EIA Imports Distillate Fuel'!$A:$A,R$3,'EIA Imports Distillate Fuel'!$C:$C,$A30)</f>
        <v/>
      </c>
      <c r="S30">
        <f>SUMIFS('EIA Imports Distillate Fuel'!$D:$D,'EIA Imports Distillate Fuel'!$A:$A,S$3,'EIA Imports Distillate Fuel'!$C:$C,$A30)</f>
        <v/>
      </c>
      <c r="T30">
        <f>SUMIFS('EIA Imports Distillate Fuel'!$D:$D,'EIA Imports Distillate Fuel'!$A:$A,T$3,'EIA Imports Distillate Fuel'!$C:$C,$A30)</f>
        <v/>
      </c>
      <c r="U30">
        <f>SUMIFS('EIA Imports Distillate Fuel'!$D:$D,'EIA Imports Distillate Fuel'!$A:$A,U$3,'EIA Imports Distillate Fuel'!$C:$C,$A30)</f>
        <v/>
      </c>
      <c r="V30">
        <f>SUMIFS('EIA Imports Distillate Fuel'!$D:$D,'EIA Imports Distillate Fuel'!$A:$A,V$3,'EIA Imports Distillate Fuel'!$C:$C,$A30)</f>
        <v/>
      </c>
      <c r="W30">
        <f>SUMIFS('EIA Imports Distillate Fuel'!$D:$D,'EIA Imports Distillate Fuel'!$A:$A,W$3,'EIA Imports Distillate Fuel'!$C:$C,$A30)</f>
        <v/>
      </c>
      <c r="X30">
        <f>SUMIFS('EIA Imports Distillate Fuel'!$D:$D,'EIA Imports Distillate Fuel'!$A:$A,X$3,'EIA Imports Distillate Fuel'!$C:$C,$A30)</f>
        <v/>
      </c>
      <c r="Y30">
        <f>SUMIFS('EIA Imports Distillate Fuel'!$D:$D,'EIA Imports Distillate Fuel'!$A:$A,Y$3,'EIA Imports Distillate Fuel'!$C:$C,$A30)</f>
        <v/>
      </c>
      <c r="Z30">
        <f>SUMIFS('EIA Imports Distillate Fuel'!$D:$D,'EIA Imports Distillate Fuel'!$A:$A,Z$3,'EIA Imports Distillate Fuel'!$C:$C,$A30)</f>
        <v/>
      </c>
      <c r="AA30">
        <f>SUMIFS('EIA Imports Distillate Fuel'!$D:$D,'EIA Imports Distillate Fuel'!$A:$A,AA$3,'EIA Imports Distillate Fuel'!$C:$C,$A30)</f>
        <v/>
      </c>
      <c r="AB30">
        <f>SUMIFS('EIA Imports Distillate Fuel'!$D:$D,'EIA Imports Distillate Fuel'!$A:$A,AB$3,'EIA Imports Distillate Fuel'!$C:$C,$A30)</f>
        <v/>
      </c>
      <c r="AC30">
        <f>SUMIFS('EIA Imports Distillate Fuel'!$D:$D,'EIA Imports Distillate Fuel'!$A:$A,AC$3,'EIA Imports Distillate Fuel'!$C:$C,$A30)</f>
        <v/>
      </c>
      <c r="AD30">
        <f>SUMIFS('EIA Imports Distillate Fuel'!$D:$D,'EIA Imports Distillate Fuel'!$A:$A,AD$3,'EIA Imports Distillate Fuel'!$C:$C,$A30)</f>
        <v/>
      </c>
      <c r="AE30">
        <f>SUMIFS('EIA Imports Distillate Fuel'!$D:$D,'EIA Imports Distillate Fuel'!$A:$A,AE$3,'EIA Imports Distillate Fuel'!$C:$C,$A30)</f>
        <v/>
      </c>
      <c r="AF30">
        <f>SUMIFS('EIA Imports Distillate Fuel'!$D:$D,'EIA Imports Distillate Fuel'!$A:$A,AF$3,'EIA Imports Distillate Fuel'!$C:$C,$A30)</f>
        <v/>
      </c>
      <c r="AG30">
        <f>SUMIFS('EIA Imports Distillate Fuel'!$D:$D,'EIA Imports Distillate Fuel'!$A:$A,AG$3,'EIA Imports Distillate Fuel'!$C:$C,$A30)</f>
        <v/>
      </c>
      <c r="AH30">
        <f>SUMIFS('EIA Imports Distillate Fuel'!$D:$D,'EIA Imports Distillate Fuel'!$A:$A,AH$3,'EIA Imports Distillate Fuel'!$C:$C,$A30)</f>
        <v/>
      </c>
      <c r="AI30">
        <f>SUMIFS('EIA Imports Distillate Fuel'!$D:$D,'EIA Imports Distillate Fuel'!$A:$A,AI$3,'EIA Imports Distillate Fuel'!$C:$C,$A30)</f>
        <v/>
      </c>
      <c r="AJ30">
        <f>SUMIFS('EIA Imports Distillate Fuel'!$D:$D,'EIA Imports Distillate Fuel'!$A:$A,AJ$3,'EIA Imports Distillate Fuel'!$C:$C,$A30)</f>
        <v/>
      </c>
      <c r="AK30">
        <f>SUMIFS('EIA Imports Distillate Fuel'!$D:$D,'EIA Imports Distillate Fuel'!$A:$A,AK$3,'EIA Imports Distillate Fuel'!$C:$C,$A30)</f>
        <v/>
      </c>
      <c r="AL30">
        <f>SUMIFS('EIA Imports Distillate Fuel'!$D:$D,'EIA Imports Distillate Fuel'!$A:$A,AL$3,'EIA Imports Distillate Fuel'!$C:$C,$A30)</f>
        <v/>
      </c>
      <c r="AM30">
        <f>SUMIFS('EIA Imports Distillate Fuel'!$D:$D,'EIA Imports Distillate Fuel'!$A:$A,AM$3,'EIA Imports Distillate Fuel'!$C:$C,$A30)</f>
        <v/>
      </c>
      <c r="AN30">
        <f>SUMIFS('EIA Imports Distillate Fuel'!$D:$D,'EIA Imports Distillate Fuel'!$A:$A,AN$3,'EIA Imports Distillate Fuel'!$C:$C,$A30)</f>
        <v/>
      </c>
      <c r="AO30">
        <f>SUMIFS('EIA Imports Distillate Fuel'!$D:$D,'EIA Imports Distillate Fuel'!$A:$A,AO$3,'EIA Imports Distillate Fuel'!$C:$C,$A30)</f>
        <v/>
      </c>
      <c r="AP30">
        <f>SUMIFS('EIA Imports Distillate Fuel'!$D:$D,'EIA Imports Distillate Fuel'!$A:$A,AP$3,'EIA Imports Distillate Fuel'!$C:$C,$A30)</f>
        <v/>
      </c>
      <c r="AQ30">
        <f>SUMIFS('EIA Imports Distillate Fuel'!$D:$D,'EIA Imports Distillate Fuel'!$A:$A,AQ$3,'EIA Imports Distillate Fuel'!$C:$C,$A30)</f>
        <v/>
      </c>
      <c r="AR30">
        <f>SUMIFS('EIA Imports Distillate Fuel'!$D:$D,'EIA Imports Distillate Fuel'!$A:$A,AR$3,'EIA Imports Distillate Fuel'!$C:$C,$A30)</f>
        <v/>
      </c>
      <c r="AS30">
        <f>SUMIFS('EIA Imports Distillate Fuel'!$D:$D,'EIA Imports Distillate Fuel'!$A:$A,AS$3,'EIA Imports Distillate Fuel'!$C:$C,$A30)</f>
        <v/>
      </c>
      <c r="AT30">
        <f>SUMIFS('EIA Imports Distillate Fuel'!$D:$D,'EIA Imports Distillate Fuel'!$A:$A,AT$3,'EIA Imports Distillate Fuel'!$C:$C,$A30)</f>
        <v/>
      </c>
      <c r="AU30">
        <f>SUMIFS('EIA Imports Distillate Fuel'!$D:$D,'EIA Imports Distillate Fuel'!$A:$A,AU$3,'EIA Imports Distillate Fuel'!$C:$C,$A30)</f>
        <v/>
      </c>
    </row>
    <row r="31" spans="1:47">
      <c r="A31" t="s">
        <v>261</v>
      </c>
      <c r="B31" t="s">
        <v>1646</v>
      </c>
      <c r="C31" t="s">
        <v>1740</v>
      </c>
      <c r="D31">
        <f>SUMIFS('EIA Imports Distillate Fuel'!$D:$D,'EIA Imports Distillate Fuel'!$A:$A,D$3,'EIA Imports Distillate Fuel'!$C:$C,$A31)</f>
        <v/>
      </c>
      <c r="E31">
        <f>SUMIFS('EIA Imports Distillate Fuel'!$D:$D,'EIA Imports Distillate Fuel'!$A:$A,E$3,'EIA Imports Distillate Fuel'!$C:$C,$A31)</f>
        <v/>
      </c>
      <c r="F31">
        <f>SUMIFS('EIA Imports Distillate Fuel'!$D:$D,'EIA Imports Distillate Fuel'!$A:$A,F$3,'EIA Imports Distillate Fuel'!$C:$C,$A31)</f>
        <v/>
      </c>
      <c r="G31">
        <f>SUMIFS('EIA Imports Distillate Fuel'!$D:$D,'EIA Imports Distillate Fuel'!$A:$A,G$3,'EIA Imports Distillate Fuel'!$C:$C,$A31)</f>
        <v/>
      </c>
      <c r="H31">
        <f>SUMIFS('EIA Imports Distillate Fuel'!$D:$D,'EIA Imports Distillate Fuel'!$A:$A,H$3,'EIA Imports Distillate Fuel'!$C:$C,$A31)</f>
        <v/>
      </c>
      <c r="I31">
        <f>SUMIFS('EIA Imports Distillate Fuel'!$D:$D,'EIA Imports Distillate Fuel'!$A:$A,I$3,'EIA Imports Distillate Fuel'!$C:$C,$A31)</f>
        <v/>
      </c>
      <c r="J31">
        <f>SUMIFS('EIA Imports Distillate Fuel'!$D:$D,'EIA Imports Distillate Fuel'!$A:$A,J$3,'EIA Imports Distillate Fuel'!$C:$C,$A31)</f>
        <v/>
      </c>
      <c r="K31">
        <f>SUMIFS('EIA Imports Distillate Fuel'!$D:$D,'EIA Imports Distillate Fuel'!$A:$A,K$3,'EIA Imports Distillate Fuel'!$C:$C,$A31)</f>
        <v/>
      </c>
      <c r="L31">
        <f>SUMIFS('EIA Imports Distillate Fuel'!$D:$D,'EIA Imports Distillate Fuel'!$A:$A,L$3,'EIA Imports Distillate Fuel'!$C:$C,$A31)</f>
        <v/>
      </c>
      <c r="M31">
        <f>SUMIFS('EIA Imports Distillate Fuel'!$D:$D,'EIA Imports Distillate Fuel'!$A:$A,M$3,'EIA Imports Distillate Fuel'!$C:$C,$A31)</f>
        <v/>
      </c>
      <c r="N31">
        <f>SUMIFS('EIA Imports Distillate Fuel'!$D:$D,'EIA Imports Distillate Fuel'!$A:$A,N$3,'EIA Imports Distillate Fuel'!$C:$C,$A31)</f>
        <v/>
      </c>
      <c r="O31">
        <f>SUMIFS('EIA Imports Distillate Fuel'!$D:$D,'EIA Imports Distillate Fuel'!$A:$A,O$3,'EIA Imports Distillate Fuel'!$C:$C,$A31)</f>
        <v/>
      </c>
      <c r="P31">
        <f>SUMIFS('EIA Imports Distillate Fuel'!$D:$D,'EIA Imports Distillate Fuel'!$A:$A,P$3,'EIA Imports Distillate Fuel'!$C:$C,$A31)</f>
        <v/>
      </c>
      <c r="Q31">
        <f>SUMIFS('EIA Imports Distillate Fuel'!$D:$D,'EIA Imports Distillate Fuel'!$A:$A,Q$3,'EIA Imports Distillate Fuel'!$C:$C,$A31)</f>
        <v/>
      </c>
      <c r="R31">
        <f>SUMIFS('EIA Imports Distillate Fuel'!$D:$D,'EIA Imports Distillate Fuel'!$A:$A,R$3,'EIA Imports Distillate Fuel'!$C:$C,$A31)</f>
        <v/>
      </c>
      <c r="S31">
        <f>SUMIFS('EIA Imports Distillate Fuel'!$D:$D,'EIA Imports Distillate Fuel'!$A:$A,S$3,'EIA Imports Distillate Fuel'!$C:$C,$A31)</f>
        <v/>
      </c>
      <c r="T31">
        <f>SUMIFS('EIA Imports Distillate Fuel'!$D:$D,'EIA Imports Distillate Fuel'!$A:$A,T$3,'EIA Imports Distillate Fuel'!$C:$C,$A31)</f>
        <v/>
      </c>
      <c r="U31">
        <f>SUMIFS('EIA Imports Distillate Fuel'!$D:$D,'EIA Imports Distillate Fuel'!$A:$A,U$3,'EIA Imports Distillate Fuel'!$C:$C,$A31)</f>
        <v/>
      </c>
      <c r="V31">
        <f>SUMIFS('EIA Imports Distillate Fuel'!$D:$D,'EIA Imports Distillate Fuel'!$A:$A,V$3,'EIA Imports Distillate Fuel'!$C:$C,$A31)</f>
        <v/>
      </c>
      <c r="W31">
        <f>SUMIFS('EIA Imports Distillate Fuel'!$D:$D,'EIA Imports Distillate Fuel'!$A:$A,W$3,'EIA Imports Distillate Fuel'!$C:$C,$A31)</f>
        <v/>
      </c>
      <c r="X31">
        <f>SUMIFS('EIA Imports Distillate Fuel'!$D:$D,'EIA Imports Distillate Fuel'!$A:$A,X$3,'EIA Imports Distillate Fuel'!$C:$C,$A31)</f>
        <v/>
      </c>
      <c r="Y31">
        <f>SUMIFS('EIA Imports Distillate Fuel'!$D:$D,'EIA Imports Distillate Fuel'!$A:$A,Y$3,'EIA Imports Distillate Fuel'!$C:$C,$A31)</f>
        <v/>
      </c>
      <c r="Z31">
        <f>SUMIFS('EIA Imports Distillate Fuel'!$D:$D,'EIA Imports Distillate Fuel'!$A:$A,Z$3,'EIA Imports Distillate Fuel'!$C:$C,$A31)</f>
        <v/>
      </c>
      <c r="AA31">
        <f>SUMIFS('EIA Imports Distillate Fuel'!$D:$D,'EIA Imports Distillate Fuel'!$A:$A,AA$3,'EIA Imports Distillate Fuel'!$C:$C,$A31)</f>
        <v/>
      </c>
      <c r="AB31">
        <f>SUMIFS('EIA Imports Distillate Fuel'!$D:$D,'EIA Imports Distillate Fuel'!$A:$A,AB$3,'EIA Imports Distillate Fuel'!$C:$C,$A31)</f>
        <v/>
      </c>
      <c r="AC31">
        <f>SUMIFS('EIA Imports Distillate Fuel'!$D:$D,'EIA Imports Distillate Fuel'!$A:$A,AC$3,'EIA Imports Distillate Fuel'!$C:$C,$A31)</f>
        <v/>
      </c>
      <c r="AD31">
        <f>SUMIFS('EIA Imports Distillate Fuel'!$D:$D,'EIA Imports Distillate Fuel'!$A:$A,AD$3,'EIA Imports Distillate Fuel'!$C:$C,$A31)</f>
        <v/>
      </c>
      <c r="AE31">
        <f>SUMIFS('EIA Imports Distillate Fuel'!$D:$D,'EIA Imports Distillate Fuel'!$A:$A,AE$3,'EIA Imports Distillate Fuel'!$C:$C,$A31)</f>
        <v/>
      </c>
      <c r="AF31">
        <f>SUMIFS('EIA Imports Distillate Fuel'!$D:$D,'EIA Imports Distillate Fuel'!$A:$A,AF$3,'EIA Imports Distillate Fuel'!$C:$C,$A31)</f>
        <v/>
      </c>
      <c r="AG31">
        <f>SUMIFS('EIA Imports Distillate Fuel'!$D:$D,'EIA Imports Distillate Fuel'!$A:$A,AG$3,'EIA Imports Distillate Fuel'!$C:$C,$A31)</f>
        <v/>
      </c>
      <c r="AH31">
        <f>SUMIFS('EIA Imports Distillate Fuel'!$D:$D,'EIA Imports Distillate Fuel'!$A:$A,AH$3,'EIA Imports Distillate Fuel'!$C:$C,$A31)</f>
        <v/>
      </c>
      <c r="AI31">
        <f>SUMIFS('EIA Imports Distillate Fuel'!$D:$D,'EIA Imports Distillate Fuel'!$A:$A,AI$3,'EIA Imports Distillate Fuel'!$C:$C,$A31)</f>
        <v/>
      </c>
      <c r="AJ31">
        <f>SUMIFS('EIA Imports Distillate Fuel'!$D:$D,'EIA Imports Distillate Fuel'!$A:$A,AJ$3,'EIA Imports Distillate Fuel'!$C:$C,$A31)</f>
        <v/>
      </c>
      <c r="AK31">
        <f>SUMIFS('EIA Imports Distillate Fuel'!$D:$D,'EIA Imports Distillate Fuel'!$A:$A,AK$3,'EIA Imports Distillate Fuel'!$C:$C,$A31)</f>
        <v/>
      </c>
      <c r="AL31">
        <f>SUMIFS('EIA Imports Distillate Fuel'!$D:$D,'EIA Imports Distillate Fuel'!$A:$A,AL$3,'EIA Imports Distillate Fuel'!$C:$C,$A31)</f>
        <v/>
      </c>
      <c r="AM31">
        <f>SUMIFS('EIA Imports Distillate Fuel'!$D:$D,'EIA Imports Distillate Fuel'!$A:$A,AM$3,'EIA Imports Distillate Fuel'!$C:$C,$A31)</f>
        <v/>
      </c>
      <c r="AN31">
        <f>SUMIFS('EIA Imports Distillate Fuel'!$D:$D,'EIA Imports Distillate Fuel'!$A:$A,AN$3,'EIA Imports Distillate Fuel'!$C:$C,$A31)</f>
        <v/>
      </c>
      <c r="AO31">
        <f>SUMIFS('EIA Imports Distillate Fuel'!$D:$D,'EIA Imports Distillate Fuel'!$A:$A,AO$3,'EIA Imports Distillate Fuel'!$C:$C,$A31)</f>
        <v/>
      </c>
      <c r="AP31">
        <f>SUMIFS('EIA Imports Distillate Fuel'!$D:$D,'EIA Imports Distillate Fuel'!$A:$A,AP$3,'EIA Imports Distillate Fuel'!$C:$C,$A31)</f>
        <v/>
      </c>
      <c r="AQ31">
        <f>SUMIFS('EIA Imports Distillate Fuel'!$D:$D,'EIA Imports Distillate Fuel'!$A:$A,AQ$3,'EIA Imports Distillate Fuel'!$C:$C,$A31)</f>
        <v/>
      </c>
      <c r="AR31">
        <f>SUMIFS('EIA Imports Distillate Fuel'!$D:$D,'EIA Imports Distillate Fuel'!$A:$A,AR$3,'EIA Imports Distillate Fuel'!$C:$C,$A31)</f>
        <v/>
      </c>
      <c r="AS31">
        <f>SUMIFS('EIA Imports Distillate Fuel'!$D:$D,'EIA Imports Distillate Fuel'!$A:$A,AS$3,'EIA Imports Distillate Fuel'!$C:$C,$A31)</f>
        <v/>
      </c>
      <c r="AT31">
        <f>SUMIFS('EIA Imports Distillate Fuel'!$D:$D,'EIA Imports Distillate Fuel'!$A:$A,AT$3,'EIA Imports Distillate Fuel'!$C:$C,$A31)</f>
        <v/>
      </c>
      <c r="AU31">
        <f>SUMIFS('EIA Imports Distillate Fuel'!$D:$D,'EIA Imports Distillate Fuel'!$A:$A,AU$3,'EIA Imports Distillate Fuel'!$C:$C,$A31)</f>
        <v/>
      </c>
    </row>
    <row r="32" spans="1:47">
      <c r="A32" t="s">
        <v>361</v>
      </c>
      <c r="B32" t="s">
        <v>1646</v>
      </c>
      <c r="C32" t="s">
        <v>1740</v>
      </c>
      <c r="D32">
        <f>SUMIFS('EIA Imports Distillate Fuel'!$D:$D,'EIA Imports Distillate Fuel'!$A:$A,D$3,'EIA Imports Distillate Fuel'!$C:$C,$A32)</f>
        <v/>
      </c>
      <c r="E32">
        <f>SUMIFS('EIA Imports Distillate Fuel'!$D:$D,'EIA Imports Distillate Fuel'!$A:$A,E$3,'EIA Imports Distillate Fuel'!$C:$C,$A32)</f>
        <v/>
      </c>
      <c r="F32">
        <f>SUMIFS('EIA Imports Distillate Fuel'!$D:$D,'EIA Imports Distillate Fuel'!$A:$A,F$3,'EIA Imports Distillate Fuel'!$C:$C,$A32)</f>
        <v/>
      </c>
      <c r="G32">
        <f>SUMIFS('EIA Imports Distillate Fuel'!$D:$D,'EIA Imports Distillate Fuel'!$A:$A,G$3,'EIA Imports Distillate Fuel'!$C:$C,$A32)</f>
        <v/>
      </c>
      <c r="H32">
        <f>SUMIFS('EIA Imports Distillate Fuel'!$D:$D,'EIA Imports Distillate Fuel'!$A:$A,H$3,'EIA Imports Distillate Fuel'!$C:$C,$A32)</f>
        <v/>
      </c>
      <c r="I32">
        <f>SUMIFS('EIA Imports Distillate Fuel'!$D:$D,'EIA Imports Distillate Fuel'!$A:$A,I$3,'EIA Imports Distillate Fuel'!$C:$C,$A32)</f>
        <v/>
      </c>
      <c r="J32">
        <f>SUMIFS('EIA Imports Distillate Fuel'!$D:$D,'EIA Imports Distillate Fuel'!$A:$A,J$3,'EIA Imports Distillate Fuel'!$C:$C,$A32)</f>
        <v/>
      </c>
      <c r="K32">
        <f>SUMIFS('EIA Imports Distillate Fuel'!$D:$D,'EIA Imports Distillate Fuel'!$A:$A,K$3,'EIA Imports Distillate Fuel'!$C:$C,$A32)</f>
        <v/>
      </c>
      <c r="L32">
        <f>SUMIFS('EIA Imports Distillate Fuel'!$D:$D,'EIA Imports Distillate Fuel'!$A:$A,L$3,'EIA Imports Distillate Fuel'!$C:$C,$A32)</f>
        <v/>
      </c>
      <c r="M32">
        <f>SUMIFS('EIA Imports Distillate Fuel'!$D:$D,'EIA Imports Distillate Fuel'!$A:$A,M$3,'EIA Imports Distillate Fuel'!$C:$C,$A32)</f>
        <v/>
      </c>
      <c r="N32">
        <f>SUMIFS('EIA Imports Distillate Fuel'!$D:$D,'EIA Imports Distillate Fuel'!$A:$A,N$3,'EIA Imports Distillate Fuel'!$C:$C,$A32)</f>
        <v/>
      </c>
      <c r="O32">
        <f>SUMIFS('EIA Imports Distillate Fuel'!$D:$D,'EIA Imports Distillate Fuel'!$A:$A,O$3,'EIA Imports Distillate Fuel'!$C:$C,$A32)</f>
        <v/>
      </c>
      <c r="P32">
        <f>SUMIFS('EIA Imports Distillate Fuel'!$D:$D,'EIA Imports Distillate Fuel'!$A:$A,P$3,'EIA Imports Distillate Fuel'!$C:$C,$A32)</f>
        <v/>
      </c>
      <c r="Q32">
        <f>SUMIFS('EIA Imports Distillate Fuel'!$D:$D,'EIA Imports Distillate Fuel'!$A:$A,Q$3,'EIA Imports Distillate Fuel'!$C:$C,$A32)</f>
        <v/>
      </c>
      <c r="R32">
        <f>SUMIFS('EIA Imports Distillate Fuel'!$D:$D,'EIA Imports Distillate Fuel'!$A:$A,R$3,'EIA Imports Distillate Fuel'!$C:$C,$A32)</f>
        <v/>
      </c>
      <c r="S32">
        <f>SUMIFS('EIA Imports Distillate Fuel'!$D:$D,'EIA Imports Distillate Fuel'!$A:$A,S$3,'EIA Imports Distillate Fuel'!$C:$C,$A32)</f>
        <v/>
      </c>
      <c r="T32">
        <f>SUMIFS('EIA Imports Distillate Fuel'!$D:$D,'EIA Imports Distillate Fuel'!$A:$A,T$3,'EIA Imports Distillate Fuel'!$C:$C,$A32)</f>
        <v/>
      </c>
      <c r="U32">
        <f>SUMIFS('EIA Imports Distillate Fuel'!$D:$D,'EIA Imports Distillate Fuel'!$A:$A,U$3,'EIA Imports Distillate Fuel'!$C:$C,$A32)</f>
        <v/>
      </c>
      <c r="V32">
        <f>SUMIFS('EIA Imports Distillate Fuel'!$D:$D,'EIA Imports Distillate Fuel'!$A:$A,V$3,'EIA Imports Distillate Fuel'!$C:$C,$A32)</f>
        <v/>
      </c>
      <c r="W32">
        <f>SUMIFS('EIA Imports Distillate Fuel'!$D:$D,'EIA Imports Distillate Fuel'!$A:$A,W$3,'EIA Imports Distillate Fuel'!$C:$C,$A32)</f>
        <v/>
      </c>
      <c r="X32">
        <f>SUMIFS('EIA Imports Distillate Fuel'!$D:$D,'EIA Imports Distillate Fuel'!$A:$A,X$3,'EIA Imports Distillate Fuel'!$C:$C,$A32)</f>
        <v/>
      </c>
      <c r="Y32">
        <f>SUMIFS('EIA Imports Distillate Fuel'!$D:$D,'EIA Imports Distillate Fuel'!$A:$A,Y$3,'EIA Imports Distillate Fuel'!$C:$C,$A32)</f>
        <v/>
      </c>
      <c r="Z32">
        <f>SUMIFS('EIA Imports Distillate Fuel'!$D:$D,'EIA Imports Distillate Fuel'!$A:$A,Z$3,'EIA Imports Distillate Fuel'!$C:$C,$A32)</f>
        <v/>
      </c>
      <c r="AA32">
        <f>SUMIFS('EIA Imports Distillate Fuel'!$D:$D,'EIA Imports Distillate Fuel'!$A:$A,AA$3,'EIA Imports Distillate Fuel'!$C:$C,$A32)</f>
        <v/>
      </c>
      <c r="AB32">
        <f>SUMIFS('EIA Imports Distillate Fuel'!$D:$D,'EIA Imports Distillate Fuel'!$A:$A,AB$3,'EIA Imports Distillate Fuel'!$C:$C,$A32)</f>
        <v/>
      </c>
      <c r="AC32">
        <f>SUMIFS('EIA Imports Distillate Fuel'!$D:$D,'EIA Imports Distillate Fuel'!$A:$A,AC$3,'EIA Imports Distillate Fuel'!$C:$C,$A32)</f>
        <v/>
      </c>
      <c r="AD32">
        <f>SUMIFS('EIA Imports Distillate Fuel'!$D:$D,'EIA Imports Distillate Fuel'!$A:$A,AD$3,'EIA Imports Distillate Fuel'!$C:$C,$A32)</f>
        <v/>
      </c>
      <c r="AE32">
        <f>SUMIFS('EIA Imports Distillate Fuel'!$D:$D,'EIA Imports Distillate Fuel'!$A:$A,AE$3,'EIA Imports Distillate Fuel'!$C:$C,$A32)</f>
        <v/>
      </c>
      <c r="AF32">
        <f>SUMIFS('EIA Imports Distillate Fuel'!$D:$D,'EIA Imports Distillate Fuel'!$A:$A,AF$3,'EIA Imports Distillate Fuel'!$C:$C,$A32)</f>
        <v/>
      </c>
      <c r="AG32">
        <f>SUMIFS('EIA Imports Distillate Fuel'!$D:$D,'EIA Imports Distillate Fuel'!$A:$A,AG$3,'EIA Imports Distillate Fuel'!$C:$C,$A32)</f>
        <v/>
      </c>
      <c r="AH32">
        <f>SUMIFS('EIA Imports Distillate Fuel'!$D:$D,'EIA Imports Distillate Fuel'!$A:$A,AH$3,'EIA Imports Distillate Fuel'!$C:$C,$A32)</f>
        <v/>
      </c>
      <c r="AI32">
        <f>SUMIFS('EIA Imports Distillate Fuel'!$D:$D,'EIA Imports Distillate Fuel'!$A:$A,AI$3,'EIA Imports Distillate Fuel'!$C:$C,$A32)</f>
        <v/>
      </c>
      <c r="AJ32">
        <f>SUMIFS('EIA Imports Distillate Fuel'!$D:$D,'EIA Imports Distillate Fuel'!$A:$A,AJ$3,'EIA Imports Distillate Fuel'!$C:$C,$A32)</f>
        <v/>
      </c>
      <c r="AK32">
        <f>SUMIFS('EIA Imports Distillate Fuel'!$D:$D,'EIA Imports Distillate Fuel'!$A:$A,AK$3,'EIA Imports Distillate Fuel'!$C:$C,$A32)</f>
        <v/>
      </c>
      <c r="AL32">
        <f>SUMIFS('EIA Imports Distillate Fuel'!$D:$D,'EIA Imports Distillate Fuel'!$A:$A,AL$3,'EIA Imports Distillate Fuel'!$C:$C,$A32)</f>
        <v/>
      </c>
      <c r="AM32">
        <f>SUMIFS('EIA Imports Distillate Fuel'!$D:$D,'EIA Imports Distillate Fuel'!$A:$A,AM$3,'EIA Imports Distillate Fuel'!$C:$C,$A32)</f>
        <v/>
      </c>
      <c r="AN32">
        <f>SUMIFS('EIA Imports Distillate Fuel'!$D:$D,'EIA Imports Distillate Fuel'!$A:$A,AN$3,'EIA Imports Distillate Fuel'!$C:$C,$A32)</f>
        <v/>
      </c>
      <c r="AO32">
        <f>SUMIFS('EIA Imports Distillate Fuel'!$D:$D,'EIA Imports Distillate Fuel'!$A:$A,AO$3,'EIA Imports Distillate Fuel'!$C:$C,$A32)</f>
        <v/>
      </c>
      <c r="AP32">
        <f>SUMIFS('EIA Imports Distillate Fuel'!$D:$D,'EIA Imports Distillate Fuel'!$A:$A,AP$3,'EIA Imports Distillate Fuel'!$C:$C,$A32)</f>
        <v/>
      </c>
      <c r="AQ32">
        <f>SUMIFS('EIA Imports Distillate Fuel'!$D:$D,'EIA Imports Distillate Fuel'!$A:$A,AQ$3,'EIA Imports Distillate Fuel'!$C:$C,$A32)</f>
        <v/>
      </c>
      <c r="AR32">
        <f>SUMIFS('EIA Imports Distillate Fuel'!$D:$D,'EIA Imports Distillate Fuel'!$A:$A,AR$3,'EIA Imports Distillate Fuel'!$C:$C,$A32)</f>
        <v/>
      </c>
      <c r="AS32">
        <f>SUMIFS('EIA Imports Distillate Fuel'!$D:$D,'EIA Imports Distillate Fuel'!$A:$A,AS$3,'EIA Imports Distillate Fuel'!$C:$C,$A32)</f>
        <v/>
      </c>
      <c r="AT32">
        <f>SUMIFS('EIA Imports Distillate Fuel'!$D:$D,'EIA Imports Distillate Fuel'!$A:$A,AT$3,'EIA Imports Distillate Fuel'!$C:$C,$A32)</f>
        <v/>
      </c>
      <c r="AU32">
        <f>SUMIFS('EIA Imports Distillate Fuel'!$D:$D,'EIA Imports Distillate Fuel'!$A:$A,AU$3,'EIA Imports Distillate Fuel'!$C:$C,$A32)</f>
        <v/>
      </c>
    </row>
    <row r="33" spans="1:47">
      <c r="A33" t="s">
        <v>283</v>
      </c>
      <c r="B33" t="s">
        <v>1646</v>
      </c>
      <c r="C33" t="s">
        <v>1740</v>
      </c>
      <c r="D33">
        <f>SUMIFS('EIA Imports Distillate Fuel'!$D:$D,'EIA Imports Distillate Fuel'!$A:$A,D$3,'EIA Imports Distillate Fuel'!$C:$C,$A33)</f>
        <v/>
      </c>
      <c r="E33">
        <f>SUMIFS('EIA Imports Distillate Fuel'!$D:$D,'EIA Imports Distillate Fuel'!$A:$A,E$3,'EIA Imports Distillate Fuel'!$C:$C,$A33)</f>
        <v/>
      </c>
      <c r="F33">
        <f>SUMIFS('EIA Imports Distillate Fuel'!$D:$D,'EIA Imports Distillate Fuel'!$A:$A,F$3,'EIA Imports Distillate Fuel'!$C:$C,$A33)</f>
        <v/>
      </c>
      <c r="G33">
        <f>SUMIFS('EIA Imports Distillate Fuel'!$D:$D,'EIA Imports Distillate Fuel'!$A:$A,G$3,'EIA Imports Distillate Fuel'!$C:$C,$A33)</f>
        <v/>
      </c>
      <c r="H33">
        <f>SUMIFS('EIA Imports Distillate Fuel'!$D:$D,'EIA Imports Distillate Fuel'!$A:$A,H$3,'EIA Imports Distillate Fuel'!$C:$C,$A33)</f>
        <v/>
      </c>
      <c r="I33">
        <f>SUMIFS('EIA Imports Distillate Fuel'!$D:$D,'EIA Imports Distillate Fuel'!$A:$A,I$3,'EIA Imports Distillate Fuel'!$C:$C,$A33)</f>
        <v/>
      </c>
      <c r="J33">
        <f>SUMIFS('EIA Imports Distillate Fuel'!$D:$D,'EIA Imports Distillate Fuel'!$A:$A,J$3,'EIA Imports Distillate Fuel'!$C:$C,$A33)</f>
        <v/>
      </c>
      <c r="K33">
        <f>SUMIFS('EIA Imports Distillate Fuel'!$D:$D,'EIA Imports Distillate Fuel'!$A:$A,K$3,'EIA Imports Distillate Fuel'!$C:$C,$A33)</f>
        <v/>
      </c>
      <c r="L33">
        <f>SUMIFS('EIA Imports Distillate Fuel'!$D:$D,'EIA Imports Distillate Fuel'!$A:$A,L$3,'EIA Imports Distillate Fuel'!$C:$C,$A33)</f>
        <v/>
      </c>
      <c r="M33">
        <f>SUMIFS('EIA Imports Distillate Fuel'!$D:$D,'EIA Imports Distillate Fuel'!$A:$A,M$3,'EIA Imports Distillate Fuel'!$C:$C,$A33)</f>
        <v/>
      </c>
      <c r="N33">
        <f>SUMIFS('EIA Imports Distillate Fuel'!$D:$D,'EIA Imports Distillate Fuel'!$A:$A,N$3,'EIA Imports Distillate Fuel'!$C:$C,$A33)</f>
        <v/>
      </c>
      <c r="O33">
        <f>SUMIFS('EIA Imports Distillate Fuel'!$D:$D,'EIA Imports Distillate Fuel'!$A:$A,O$3,'EIA Imports Distillate Fuel'!$C:$C,$A33)</f>
        <v/>
      </c>
      <c r="P33">
        <f>SUMIFS('EIA Imports Distillate Fuel'!$D:$D,'EIA Imports Distillate Fuel'!$A:$A,P$3,'EIA Imports Distillate Fuel'!$C:$C,$A33)</f>
        <v/>
      </c>
      <c r="Q33">
        <f>SUMIFS('EIA Imports Distillate Fuel'!$D:$D,'EIA Imports Distillate Fuel'!$A:$A,Q$3,'EIA Imports Distillate Fuel'!$C:$C,$A33)</f>
        <v/>
      </c>
      <c r="R33">
        <f>SUMIFS('EIA Imports Distillate Fuel'!$D:$D,'EIA Imports Distillate Fuel'!$A:$A,R$3,'EIA Imports Distillate Fuel'!$C:$C,$A33)</f>
        <v/>
      </c>
      <c r="S33">
        <f>SUMIFS('EIA Imports Distillate Fuel'!$D:$D,'EIA Imports Distillate Fuel'!$A:$A,S$3,'EIA Imports Distillate Fuel'!$C:$C,$A33)</f>
        <v/>
      </c>
      <c r="T33">
        <f>SUMIFS('EIA Imports Distillate Fuel'!$D:$D,'EIA Imports Distillate Fuel'!$A:$A,T$3,'EIA Imports Distillate Fuel'!$C:$C,$A33)</f>
        <v/>
      </c>
      <c r="U33">
        <f>SUMIFS('EIA Imports Distillate Fuel'!$D:$D,'EIA Imports Distillate Fuel'!$A:$A,U$3,'EIA Imports Distillate Fuel'!$C:$C,$A33)</f>
        <v/>
      </c>
      <c r="V33">
        <f>SUMIFS('EIA Imports Distillate Fuel'!$D:$D,'EIA Imports Distillate Fuel'!$A:$A,V$3,'EIA Imports Distillate Fuel'!$C:$C,$A33)</f>
        <v/>
      </c>
      <c r="W33">
        <f>SUMIFS('EIA Imports Distillate Fuel'!$D:$D,'EIA Imports Distillate Fuel'!$A:$A,W$3,'EIA Imports Distillate Fuel'!$C:$C,$A33)</f>
        <v/>
      </c>
      <c r="X33">
        <f>SUMIFS('EIA Imports Distillate Fuel'!$D:$D,'EIA Imports Distillate Fuel'!$A:$A,X$3,'EIA Imports Distillate Fuel'!$C:$C,$A33)</f>
        <v/>
      </c>
      <c r="Y33">
        <f>SUMIFS('EIA Imports Distillate Fuel'!$D:$D,'EIA Imports Distillate Fuel'!$A:$A,Y$3,'EIA Imports Distillate Fuel'!$C:$C,$A33)</f>
        <v/>
      </c>
      <c r="Z33">
        <f>SUMIFS('EIA Imports Distillate Fuel'!$D:$D,'EIA Imports Distillate Fuel'!$A:$A,Z$3,'EIA Imports Distillate Fuel'!$C:$C,$A33)</f>
        <v/>
      </c>
      <c r="AA33">
        <f>SUMIFS('EIA Imports Distillate Fuel'!$D:$D,'EIA Imports Distillate Fuel'!$A:$A,AA$3,'EIA Imports Distillate Fuel'!$C:$C,$A33)</f>
        <v/>
      </c>
      <c r="AB33">
        <f>SUMIFS('EIA Imports Distillate Fuel'!$D:$D,'EIA Imports Distillate Fuel'!$A:$A,AB$3,'EIA Imports Distillate Fuel'!$C:$C,$A33)</f>
        <v/>
      </c>
      <c r="AC33">
        <f>SUMIFS('EIA Imports Distillate Fuel'!$D:$D,'EIA Imports Distillate Fuel'!$A:$A,AC$3,'EIA Imports Distillate Fuel'!$C:$C,$A33)</f>
        <v/>
      </c>
      <c r="AD33">
        <f>SUMIFS('EIA Imports Distillate Fuel'!$D:$D,'EIA Imports Distillate Fuel'!$A:$A,AD$3,'EIA Imports Distillate Fuel'!$C:$C,$A33)</f>
        <v/>
      </c>
      <c r="AE33">
        <f>SUMIFS('EIA Imports Distillate Fuel'!$D:$D,'EIA Imports Distillate Fuel'!$A:$A,AE$3,'EIA Imports Distillate Fuel'!$C:$C,$A33)</f>
        <v/>
      </c>
      <c r="AF33">
        <f>SUMIFS('EIA Imports Distillate Fuel'!$D:$D,'EIA Imports Distillate Fuel'!$A:$A,AF$3,'EIA Imports Distillate Fuel'!$C:$C,$A33)</f>
        <v/>
      </c>
      <c r="AG33">
        <f>SUMIFS('EIA Imports Distillate Fuel'!$D:$D,'EIA Imports Distillate Fuel'!$A:$A,AG$3,'EIA Imports Distillate Fuel'!$C:$C,$A33)</f>
        <v/>
      </c>
      <c r="AH33">
        <f>SUMIFS('EIA Imports Distillate Fuel'!$D:$D,'EIA Imports Distillate Fuel'!$A:$A,AH$3,'EIA Imports Distillate Fuel'!$C:$C,$A33)</f>
        <v/>
      </c>
      <c r="AI33">
        <f>SUMIFS('EIA Imports Distillate Fuel'!$D:$D,'EIA Imports Distillate Fuel'!$A:$A,AI$3,'EIA Imports Distillate Fuel'!$C:$C,$A33)</f>
        <v/>
      </c>
      <c r="AJ33">
        <f>SUMIFS('EIA Imports Distillate Fuel'!$D:$D,'EIA Imports Distillate Fuel'!$A:$A,AJ$3,'EIA Imports Distillate Fuel'!$C:$C,$A33)</f>
        <v/>
      </c>
      <c r="AK33">
        <f>SUMIFS('EIA Imports Distillate Fuel'!$D:$D,'EIA Imports Distillate Fuel'!$A:$A,AK$3,'EIA Imports Distillate Fuel'!$C:$C,$A33)</f>
        <v/>
      </c>
      <c r="AL33">
        <f>SUMIFS('EIA Imports Distillate Fuel'!$D:$D,'EIA Imports Distillate Fuel'!$A:$A,AL$3,'EIA Imports Distillate Fuel'!$C:$C,$A33)</f>
        <v/>
      </c>
      <c r="AM33">
        <f>SUMIFS('EIA Imports Distillate Fuel'!$D:$D,'EIA Imports Distillate Fuel'!$A:$A,AM$3,'EIA Imports Distillate Fuel'!$C:$C,$A33)</f>
        <v/>
      </c>
      <c r="AN33">
        <f>SUMIFS('EIA Imports Distillate Fuel'!$D:$D,'EIA Imports Distillate Fuel'!$A:$A,AN$3,'EIA Imports Distillate Fuel'!$C:$C,$A33)</f>
        <v/>
      </c>
      <c r="AO33">
        <f>SUMIFS('EIA Imports Distillate Fuel'!$D:$D,'EIA Imports Distillate Fuel'!$A:$A,AO$3,'EIA Imports Distillate Fuel'!$C:$C,$A33)</f>
        <v/>
      </c>
      <c r="AP33">
        <f>SUMIFS('EIA Imports Distillate Fuel'!$D:$D,'EIA Imports Distillate Fuel'!$A:$A,AP$3,'EIA Imports Distillate Fuel'!$C:$C,$A33)</f>
        <v/>
      </c>
      <c r="AQ33">
        <f>SUMIFS('EIA Imports Distillate Fuel'!$D:$D,'EIA Imports Distillate Fuel'!$A:$A,AQ$3,'EIA Imports Distillate Fuel'!$C:$C,$A33)</f>
        <v/>
      </c>
      <c r="AR33">
        <f>SUMIFS('EIA Imports Distillate Fuel'!$D:$D,'EIA Imports Distillate Fuel'!$A:$A,AR$3,'EIA Imports Distillate Fuel'!$C:$C,$A33)</f>
        <v/>
      </c>
      <c r="AS33">
        <f>SUMIFS('EIA Imports Distillate Fuel'!$D:$D,'EIA Imports Distillate Fuel'!$A:$A,AS$3,'EIA Imports Distillate Fuel'!$C:$C,$A33)</f>
        <v/>
      </c>
      <c r="AT33">
        <f>SUMIFS('EIA Imports Distillate Fuel'!$D:$D,'EIA Imports Distillate Fuel'!$A:$A,AT$3,'EIA Imports Distillate Fuel'!$C:$C,$A33)</f>
        <v/>
      </c>
      <c r="AU33">
        <f>SUMIFS('EIA Imports Distillate Fuel'!$D:$D,'EIA Imports Distillate Fuel'!$A:$A,AU$3,'EIA Imports Distillate Fuel'!$C:$C,$A33)</f>
        <v/>
      </c>
    </row>
    <row r="34" spans="1:47">
      <c r="A34" t="s">
        <v>369</v>
      </c>
      <c r="B34" t="s">
        <v>1646</v>
      </c>
      <c r="C34" t="s">
        <v>1740</v>
      </c>
      <c r="D34">
        <f>SUMIFS('EIA Imports Distillate Fuel'!$D:$D,'EIA Imports Distillate Fuel'!$A:$A,D$3,'EIA Imports Distillate Fuel'!$C:$C,$A34)</f>
        <v/>
      </c>
      <c r="E34">
        <f>SUMIFS('EIA Imports Distillate Fuel'!$D:$D,'EIA Imports Distillate Fuel'!$A:$A,E$3,'EIA Imports Distillate Fuel'!$C:$C,$A34)</f>
        <v/>
      </c>
      <c r="F34">
        <f>SUMIFS('EIA Imports Distillate Fuel'!$D:$D,'EIA Imports Distillate Fuel'!$A:$A,F$3,'EIA Imports Distillate Fuel'!$C:$C,$A34)</f>
        <v/>
      </c>
      <c r="G34">
        <f>SUMIFS('EIA Imports Distillate Fuel'!$D:$D,'EIA Imports Distillate Fuel'!$A:$A,G$3,'EIA Imports Distillate Fuel'!$C:$C,$A34)</f>
        <v/>
      </c>
      <c r="H34">
        <f>SUMIFS('EIA Imports Distillate Fuel'!$D:$D,'EIA Imports Distillate Fuel'!$A:$A,H$3,'EIA Imports Distillate Fuel'!$C:$C,$A34)</f>
        <v/>
      </c>
      <c r="I34">
        <f>SUMIFS('EIA Imports Distillate Fuel'!$D:$D,'EIA Imports Distillate Fuel'!$A:$A,I$3,'EIA Imports Distillate Fuel'!$C:$C,$A34)</f>
        <v/>
      </c>
      <c r="J34">
        <f>SUMIFS('EIA Imports Distillate Fuel'!$D:$D,'EIA Imports Distillate Fuel'!$A:$A,J$3,'EIA Imports Distillate Fuel'!$C:$C,$A34)</f>
        <v/>
      </c>
      <c r="K34">
        <f>SUMIFS('EIA Imports Distillate Fuel'!$D:$D,'EIA Imports Distillate Fuel'!$A:$A,K$3,'EIA Imports Distillate Fuel'!$C:$C,$A34)</f>
        <v/>
      </c>
      <c r="L34">
        <f>SUMIFS('EIA Imports Distillate Fuel'!$D:$D,'EIA Imports Distillate Fuel'!$A:$A,L$3,'EIA Imports Distillate Fuel'!$C:$C,$A34)</f>
        <v/>
      </c>
      <c r="M34">
        <f>SUMIFS('EIA Imports Distillate Fuel'!$D:$D,'EIA Imports Distillate Fuel'!$A:$A,M$3,'EIA Imports Distillate Fuel'!$C:$C,$A34)</f>
        <v/>
      </c>
      <c r="N34">
        <f>SUMIFS('EIA Imports Distillate Fuel'!$D:$D,'EIA Imports Distillate Fuel'!$A:$A,N$3,'EIA Imports Distillate Fuel'!$C:$C,$A34)</f>
        <v/>
      </c>
      <c r="O34">
        <f>SUMIFS('EIA Imports Distillate Fuel'!$D:$D,'EIA Imports Distillate Fuel'!$A:$A,O$3,'EIA Imports Distillate Fuel'!$C:$C,$A34)</f>
        <v/>
      </c>
      <c r="P34">
        <f>SUMIFS('EIA Imports Distillate Fuel'!$D:$D,'EIA Imports Distillate Fuel'!$A:$A,P$3,'EIA Imports Distillate Fuel'!$C:$C,$A34)</f>
        <v/>
      </c>
      <c r="Q34">
        <f>SUMIFS('EIA Imports Distillate Fuel'!$D:$D,'EIA Imports Distillate Fuel'!$A:$A,Q$3,'EIA Imports Distillate Fuel'!$C:$C,$A34)</f>
        <v/>
      </c>
      <c r="R34">
        <f>SUMIFS('EIA Imports Distillate Fuel'!$D:$D,'EIA Imports Distillate Fuel'!$A:$A,R$3,'EIA Imports Distillate Fuel'!$C:$C,$A34)</f>
        <v/>
      </c>
      <c r="S34">
        <f>SUMIFS('EIA Imports Distillate Fuel'!$D:$D,'EIA Imports Distillate Fuel'!$A:$A,S$3,'EIA Imports Distillate Fuel'!$C:$C,$A34)</f>
        <v/>
      </c>
      <c r="T34">
        <f>SUMIFS('EIA Imports Distillate Fuel'!$D:$D,'EIA Imports Distillate Fuel'!$A:$A,T$3,'EIA Imports Distillate Fuel'!$C:$C,$A34)</f>
        <v/>
      </c>
      <c r="U34">
        <f>SUMIFS('EIA Imports Distillate Fuel'!$D:$D,'EIA Imports Distillate Fuel'!$A:$A,U$3,'EIA Imports Distillate Fuel'!$C:$C,$A34)</f>
        <v/>
      </c>
      <c r="V34">
        <f>SUMIFS('EIA Imports Distillate Fuel'!$D:$D,'EIA Imports Distillate Fuel'!$A:$A,V$3,'EIA Imports Distillate Fuel'!$C:$C,$A34)</f>
        <v/>
      </c>
      <c r="W34">
        <f>SUMIFS('EIA Imports Distillate Fuel'!$D:$D,'EIA Imports Distillate Fuel'!$A:$A,W$3,'EIA Imports Distillate Fuel'!$C:$C,$A34)</f>
        <v/>
      </c>
      <c r="X34">
        <f>SUMIFS('EIA Imports Distillate Fuel'!$D:$D,'EIA Imports Distillate Fuel'!$A:$A,X$3,'EIA Imports Distillate Fuel'!$C:$C,$A34)</f>
        <v/>
      </c>
      <c r="Y34">
        <f>SUMIFS('EIA Imports Distillate Fuel'!$D:$D,'EIA Imports Distillate Fuel'!$A:$A,Y$3,'EIA Imports Distillate Fuel'!$C:$C,$A34)</f>
        <v/>
      </c>
      <c r="Z34">
        <f>SUMIFS('EIA Imports Distillate Fuel'!$D:$D,'EIA Imports Distillate Fuel'!$A:$A,Z$3,'EIA Imports Distillate Fuel'!$C:$C,$A34)</f>
        <v/>
      </c>
      <c r="AA34">
        <f>SUMIFS('EIA Imports Distillate Fuel'!$D:$D,'EIA Imports Distillate Fuel'!$A:$A,AA$3,'EIA Imports Distillate Fuel'!$C:$C,$A34)</f>
        <v/>
      </c>
      <c r="AB34">
        <f>SUMIFS('EIA Imports Distillate Fuel'!$D:$D,'EIA Imports Distillate Fuel'!$A:$A,AB$3,'EIA Imports Distillate Fuel'!$C:$C,$A34)</f>
        <v/>
      </c>
      <c r="AC34">
        <f>SUMIFS('EIA Imports Distillate Fuel'!$D:$D,'EIA Imports Distillate Fuel'!$A:$A,AC$3,'EIA Imports Distillate Fuel'!$C:$C,$A34)</f>
        <v/>
      </c>
      <c r="AD34">
        <f>SUMIFS('EIA Imports Distillate Fuel'!$D:$D,'EIA Imports Distillate Fuel'!$A:$A,AD$3,'EIA Imports Distillate Fuel'!$C:$C,$A34)</f>
        <v/>
      </c>
      <c r="AE34">
        <f>SUMIFS('EIA Imports Distillate Fuel'!$D:$D,'EIA Imports Distillate Fuel'!$A:$A,AE$3,'EIA Imports Distillate Fuel'!$C:$C,$A34)</f>
        <v/>
      </c>
      <c r="AF34">
        <f>SUMIFS('EIA Imports Distillate Fuel'!$D:$D,'EIA Imports Distillate Fuel'!$A:$A,AF$3,'EIA Imports Distillate Fuel'!$C:$C,$A34)</f>
        <v/>
      </c>
      <c r="AG34">
        <f>SUMIFS('EIA Imports Distillate Fuel'!$D:$D,'EIA Imports Distillate Fuel'!$A:$A,AG$3,'EIA Imports Distillate Fuel'!$C:$C,$A34)</f>
        <v/>
      </c>
      <c r="AH34">
        <f>SUMIFS('EIA Imports Distillate Fuel'!$D:$D,'EIA Imports Distillate Fuel'!$A:$A,AH$3,'EIA Imports Distillate Fuel'!$C:$C,$A34)</f>
        <v/>
      </c>
      <c r="AI34">
        <f>SUMIFS('EIA Imports Distillate Fuel'!$D:$D,'EIA Imports Distillate Fuel'!$A:$A,AI$3,'EIA Imports Distillate Fuel'!$C:$C,$A34)</f>
        <v/>
      </c>
      <c r="AJ34">
        <f>SUMIFS('EIA Imports Distillate Fuel'!$D:$D,'EIA Imports Distillate Fuel'!$A:$A,AJ$3,'EIA Imports Distillate Fuel'!$C:$C,$A34)</f>
        <v/>
      </c>
      <c r="AK34">
        <f>SUMIFS('EIA Imports Distillate Fuel'!$D:$D,'EIA Imports Distillate Fuel'!$A:$A,AK$3,'EIA Imports Distillate Fuel'!$C:$C,$A34)</f>
        <v/>
      </c>
      <c r="AL34">
        <f>SUMIFS('EIA Imports Distillate Fuel'!$D:$D,'EIA Imports Distillate Fuel'!$A:$A,AL$3,'EIA Imports Distillate Fuel'!$C:$C,$A34)</f>
        <v/>
      </c>
      <c r="AM34">
        <f>SUMIFS('EIA Imports Distillate Fuel'!$D:$D,'EIA Imports Distillate Fuel'!$A:$A,AM$3,'EIA Imports Distillate Fuel'!$C:$C,$A34)</f>
        <v/>
      </c>
      <c r="AN34">
        <f>SUMIFS('EIA Imports Distillate Fuel'!$D:$D,'EIA Imports Distillate Fuel'!$A:$A,AN$3,'EIA Imports Distillate Fuel'!$C:$C,$A34)</f>
        <v/>
      </c>
      <c r="AO34">
        <f>SUMIFS('EIA Imports Distillate Fuel'!$D:$D,'EIA Imports Distillate Fuel'!$A:$A,AO$3,'EIA Imports Distillate Fuel'!$C:$C,$A34)</f>
        <v/>
      </c>
      <c r="AP34">
        <f>SUMIFS('EIA Imports Distillate Fuel'!$D:$D,'EIA Imports Distillate Fuel'!$A:$A,AP$3,'EIA Imports Distillate Fuel'!$C:$C,$A34)</f>
        <v/>
      </c>
      <c r="AQ34">
        <f>SUMIFS('EIA Imports Distillate Fuel'!$D:$D,'EIA Imports Distillate Fuel'!$A:$A,AQ$3,'EIA Imports Distillate Fuel'!$C:$C,$A34)</f>
        <v/>
      </c>
      <c r="AR34">
        <f>SUMIFS('EIA Imports Distillate Fuel'!$D:$D,'EIA Imports Distillate Fuel'!$A:$A,AR$3,'EIA Imports Distillate Fuel'!$C:$C,$A34)</f>
        <v/>
      </c>
      <c r="AS34">
        <f>SUMIFS('EIA Imports Distillate Fuel'!$D:$D,'EIA Imports Distillate Fuel'!$A:$A,AS$3,'EIA Imports Distillate Fuel'!$C:$C,$A34)</f>
        <v/>
      </c>
      <c r="AT34">
        <f>SUMIFS('EIA Imports Distillate Fuel'!$D:$D,'EIA Imports Distillate Fuel'!$A:$A,AT$3,'EIA Imports Distillate Fuel'!$C:$C,$A34)</f>
        <v/>
      </c>
      <c r="AU34">
        <f>SUMIFS('EIA Imports Distillate Fuel'!$D:$D,'EIA Imports Distillate Fuel'!$A:$A,AU$3,'EIA Imports Distillate Fuel'!$C:$C,$A34)</f>
        <v/>
      </c>
    </row>
    <row r="35" spans="1:47">
      <c r="A35" t="s">
        <v>270</v>
      </c>
      <c r="B35" t="s">
        <v>1646</v>
      </c>
      <c r="C35" t="s">
        <v>1740</v>
      </c>
      <c r="D35">
        <f>SUMIFS('EIA Imports Distillate Fuel'!$D:$D,'EIA Imports Distillate Fuel'!$A:$A,D$3,'EIA Imports Distillate Fuel'!$C:$C,$A35)</f>
        <v/>
      </c>
      <c r="E35">
        <f>SUMIFS('EIA Imports Distillate Fuel'!$D:$D,'EIA Imports Distillate Fuel'!$A:$A,E$3,'EIA Imports Distillate Fuel'!$C:$C,$A35)</f>
        <v/>
      </c>
      <c r="F35">
        <f>SUMIFS('EIA Imports Distillate Fuel'!$D:$D,'EIA Imports Distillate Fuel'!$A:$A,F$3,'EIA Imports Distillate Fuel'!$C:$C,$A35)</f>
        <v/>
      </c>
      <c r="G35">
        <f>SUMIFS('EIA Imports Distillate Fuel'!$D:$D,'EIA Imports Distillate Fuel'!$A:$A,G$3,'EIA Imports Distillate Fuel'!$C:$C,$A35)</f>
        <v/>
      </c>
      <c r="H35">
        <f>SUMIFS('EIA Imports Distillate Fuel'!$D:$D,'EIA Imports Distillate Fuel'!$A:$A,H$3,'EIA Imports Distillate Fuel'!$C:$C,$A35)</f>
        <v/>
      </c>
      <c r="I35">
        <f>SUMIFS('EIA Imports Distillate Fuel'!$D:$D,'EIA Imports Distillate Fuel'!$A:$A,I$3,'EIA Imports Distillate Fuel'!$C:$C,$A35)</f>
        <v/>
      </c>
      <c r="J35">
        <f>SUMIFS('EIA Imports Distillate Fuel'!$D:$D,'EIA Imports Distillate Fuel'!$A:$A,J$3,'EIA Imports Distillate Fuel'!$C:$C,$A35)</f>
        <v/>
      </c>
      <c r="K35">
        <f>SUMIFS('EIA Imports Distillate Fuel'!$D:$D,'EIA Imports Distillate Fuel'!$A:$A,K$3,'EIA Imports Distillate Fuel'!$C:$C,$A35)</f>
        <v/>
      </c>
      <c r="L35">
        <f>SUMIFS('EIA Imports Distillate Fuel'!$D:$D,'EIA Imports Distillate Fuel'!$A:$A,L$3,'EIA Imports Distillate Fuel'!$C:$C,$A35)</f>
        <v/>
      </c>
      <c r="M35">
        <f>SUMIFS('EIA Imports Distillate Fuel'!$D:$D,'EIA Imports Distillate Fuel'!$A:$A,M$3,'EIA Imports Distillate Fuel'!$C:$C,$A35)</f>
        <v/>
      </c>
      <c r="N35">
        <f>SUMIFS('EIA Imports Distillate Fuel'!$D:$D,'EIA Imports Distillate Fuel'!$A:$A,N$3,'EIA Imports Distillate Fuel'!$C:$C,$A35)</f>
        <v/>
      </c>
      <c r="O35">
        <f>SUMIFS('EIA Imports Distillate Fuel'!$D:$D,'EIA Imports Distillate Fuel'!$A:$A,O$3,'EIA Imports Distillate Fuel'!$C:$C,$A35)</f>
        <v/>
      </c>
      <c r="P35">
        <f>SUMIFS('EIA Imports Distillate Fuel'!$D:$D,'EIA Imports Distillate Fuel'!$A:$A,P$3,'EIA Imports Distillate Fuel'!$C:$C,$A35)</f>
        <v/>
      </c>
      <c r="Q35">
        <f>SUMIFS('EIA Imports Distillate Fuel'!$D:$D,'EIA Imports Distillate Fuel'!$A:$A,Q$3,'EIA Imports Distillate Fuel'!$C:$C,$A35)</f>
        <v/>
      </c>
      <c r="R35">
        <f>SUMIFS('EIA Imports Distillate Fuel'!$D:$D,'EIA Imports Distillate Fuel'!$A:$A,R$3,'EIA Imports Distillate Fuel'!$C:$C,$A35)</f>
        <v/>
      </c>
      <c r="S35">
        <f>SUMIFS('EIA Imports Distillate Fuel'!$D:$D,'EIA Imports Distillate Fuel'!$A:$A,S$3,'EIA Imports Distillate Fuel'!$C:$C,$A35)</f>
        <v/>
      </c>
      <c r="T35">
        <f>SUMIFS('EIA Imports Distillate Fuel'!$D:$D,'EIA Imports Distillate Fuel'!$A:$A,T$3,'EIA Imports Distillate Fuel'!$C:$C,$A35)</f>
        <v/>
      </c>
      <c r="U35">
        <f>SUMIFS('EIA Imports Distillate Fuel'!$D:$D,'EIA Imports Distillate Fuel'!$A:$A,U$3,'EIA Imports Distillate Fuel'!$C:$C,$A35)</f>
        <v/>
      </c>
      <c r="V35">
        <f>SUMIFS('EIA Imports Distillate Fuel'!$D:$D,'EIA Imports Distillate Fuel'!$A:$A,V$3,'EIA Imports Distillate Fuel'!$C:$C,$A35)</f>
        <v/>
      </c>
      <c r="W35">
        <f>SUMIFS('EIA Imports Distillate Fuel'!$D:$D,'EIA Imports Distillate Fuel'!$A:$A,W$3,'EIA Imports Distillate Fuel'!$C:$C,$A35)</f>
        <v/>
      </c>
      <c r="X35">
        <f>SUMIFS('EIA Imports Distillate Fuel'!$D:$D,'EIA Imports Distillate Fuel'!$A:$A,X$3,'EIA Imports Distillate Fuel'!$C:$C,$A35)</f>
        <v/>
      </c>
      <c r="Y35">
        <f>SUMIFS('EIA Imports Distillate Fuel'!$D:$D,'EIA Imports Distillate Fuel'!$A:$A,Y$3,'EIA Imports Distillate Fuel'!$C:$C,$A35)</f>
        <v/>
      </c>
      <c r="Z35">
        <f>SUMIFS('EIA Imports Distillate Fuel'!$D:$D,'EIA Imports Distillate Fuel'!$A:$A,Z$3,'EIA Imports Distillate Fuel'!$C:$C,$A35)</f>
        <v/>
      </c>
      <c r="AA35">
        <f>SUMIFS('EIA Imports Distillate Fuel'!$D:$D,'EIA Imports Distillate Fuel'!$A:$A,AA$3,'EIA Imports Distillate Fuel'!$C:$C,$A35)</f>
        <v/>
      </c>
      <c r="AB35">
        <f>SUMIFS('EIA Imports Distillate Fuel'!$D:$D,'EIA Imports Distillate Fuel'!$A:$A,AB$3,'EIA Imports Distillate Fuel'!$C:$C,$A35)</f>
        <v/>
      </c>
      <c r="AC35">
        <f>SUMIFS('EIA Imports Distillate Fuel'!$D:$D,'EIA Imports Distillate Fuel'!$A:$A,AC$3,'EIA Imports Distillate Fuel'!$C:$C,$A35)</f>
        <v/>
      </c>
      <c r="AD35">
        <f>SUMIFS('EIA Imports Distillate Fuel'!$D:$D,'EIA Imports Distillate Fuel'!$A:$A,AD$3,'EIA Imports Distillate Fuel'!$C:$C,$A35)</f>
        <v/>
      </c>
      <c r="AE35">
        <f>SUMIFS('EIA Imports Distillate Fuel'!$D:$D,'EIA Imports Distillate Fuel'!$A:$A,AE$3,'EIA Imports Distillate Fuel'!$C:$C,$A35)</f>
        <v/>
      </c>
      <c r="AF35">
        <f>SUMIFS('EIA Imports Distillate Fuel'!$D:$D,'EIA Imports Distillate Fuel'!$A:$A,AF$3,'EIA Imports Distillate Fuel'!$C:$C,$A35)</f>
        <v/>
      </c>
      <c r="AG35">
        <f>SUMIFS('EIA Imports Distillate Fuel'!$D:$D,'EIA Imports Distillate Fuel'!$A:$A,AG$3,'EIA Imports Distillate Fuel'!$C:$C,$A35)</f>
        <v/>
      </c>
      <c r="AH35">
        <f>SUMIFS('EIA Imports Distillate Fuel'!$D:$D,'EIA Imports Distillate Fuel'!$A:$A,AH$3,'EIA Imports Distillate Fuel'!$C:$C,$A35)</f>
        <v/>
      </c>
      <c r="AI35">
        <f>SUMIFS('EIA Imports Distillate Fuel'!$D:$D,'EIA Imports Distillate Fuel'!$A:$A,AI$3,'EIA Imports Distillate Fuel'!$C:$C,$A35)</f>
        <v/>
      </c>
      <c r="AJ35">
        <f>SUMIFS('EIA Imports Distillate Fuel'!$D:$D,'EIA Imports Distillate Fuel'!$A:$A,AJ$3,'EIA Imports Distillate Fuel'!$C:$C,$A35)</f>
        <v/>
      </c>
      <c r="AK35">
        <f>SUMIFS('EIA Imports Distillate Fuel'!$D:$D,'EIA Imports Distillate Fuel'!$A:$A,AK$3,'EIA Imports Distillate Fuel'!$C:$C,$A35)</f>
        <v/>
      </c>
      <c r="AL35">
        <f>SUMIFS('EIA Imports Distillate Fuel'!$D:$D,'EIA Imports Distillate Fuel'!$A:$A,AL$3,'EIA Imports Distillate Fuel'!$C:$C,$A35)</f>
        <v/>
      </c>
      <c r="AM35">
        <f>SUMIFS('EIA Imports Distillate Fuel'!$D:$D,'EIA Imports Distillate Fuel'!$A:$A,AM$3,'EIA Imports Distillate Fuel'!$C:$C,$A35)</f>
        <v/>
      </c>
      <c r="AN35">
        <f>SUMIFS('EIA Imports Distillate Fuel'!$D:$D,'EIA Imports Distillate Fuel'!$A:$A,AN$3,'EIA Imports Distillate Fuel'!$C:$C,$A35)</f>
        <v/>
      </c>
      <c r="AO35">
        <f>SUMIFS('EIA Imports Distillate Fuel'!$D:$D,'EIA Imports Distillate Fuel'!$A:$A,AO$3,'EIA Imports Distillate Fuel'!$C:$C,$A35)</f>
        <v/>
      </c>
      <c r="AP35">
        <f>SUMIFS('EIA Imports Distillate Fuel'!$D:$D,'EIA Imports Distillate Fuel'!$A:$A,AP$3,'EIA Imports Distillate Fuel'!$C:$C,$A35)</f>
        <v/>
      </c>
      <c r="AQ35">
        <f>SUMIFS('EIA Imports Distillate Fuel'!$D:$D,'EIA Imports Distillate Fuel'!$A:$A,AQ$3,'EIA Imports Distillate Fuel'!$C:$C,$A35)</f>
        <v/>
      </c>
      <c r="AR35">
        <f>SUMIFS('EIA Imports Distillate Fuel'!$D:$D,'EIA Imports Distillate Fuel'!$A:$A,AR$3,'EIA Imports Distillate Fuel'!$C:$C,$A35)</f>
        <v/>
      </c>
      <c r="AS35">
        <f>SUMIFS('EIA Imports Distillate Fuel'!$D:$D,'EIA Imports Distillate Fuel'!$A:$A,AS$3,'EIA Imports Distillate Fuel'!$C:$C,$A35)</f>
        <v/>
      </c>
      <c r="AT35">
        <f>SUMIFS('EIA Imports Distillate Fuel'!$D:$D,'EIA Imports Distillate Fuel'!$A:$A,AT$3,'EIA Imports Distillate Fuel'!$C:$C,$A35)</f>
        <v/>
      </c>
      <c r="AU35">
        <f>SUMIFS('EIA Imports Distillate Fuel'!$D:$D,'EIA Imports Distillate Fuel'!$A:$A,AU$3,'EIA Imports Distillate Fuel'!$C:$C,$A35)</f>
        <v/>
      </c>
    </row>
    <row r="36" spans="1:47">
      <c r="A36" t="s">
        <v>328</v>
      </c>
      <c r="B36" t="s">
        <v>1646</v>
      </c>
      <c r="C36" t="s">
        <v>1740</v>
      </c>
      <c r="D36">
        <f>SUMIFS('EIA Imports Distillate Fuel'!$D:$D,'EIA Imports Distillate Fuel'!$A:$A,D$3,'EIA Imports Distillate Fuel'!$C:$C,$A36)</f>
        <v/>
      </c>
      <c r="E36">
        <f>SUMIFS('EIA Imports Distillate Fuel'!$D:$D,'EIA Imports Distillate Fuel'!$A:$A,E$3,'EIA Imports Distillate Fuel'!$C:$C,$A36)</f>
        <v/>
      </c>
      <c r="F36">
        <f>SUMIFS('EIA Imports Distillate Fuel'!$D:$D,'EIA Imports Distillate Fuel'!$A:$A,F$3,'EIA Imports Distillate Fuel'!$C:$C,$A36)</f>
        <v/>
      </c>
      <c r="G36">
        <f>SUMIFS('EIA Imports Distillate Fuel'!$D:$D,'EIA Imports Distillate Fuel'!$A:$A,G$3,'EIA Imports Distillate Fuel'!$C:$C,$A36)</f>
        <v/>
      </c>
      <c r="H36">
        <f>SUMIFS('EIA Imports Distillate Fuel'!$D:$D,'EIA Imports Distillate Fuel'!$A:$A,H$3,'EIA Imports Distillate Fuel'!$C:$C,$A36)</f>
        <v/>
      </c>
      <c r="I36">
        <f>SUMIFS('EIA Imports Distillate Fuel'!$D:$D,'EIA Imports Distillate Fuel'!$A:$A,I$3,'EIA Imports Distillate Fuel'!$C:$C,$A36)</f>
        <v/>
      </c>
      <c r="J36">
        <f>SUMIFS('EIA Imports Distillate Fuel'!$D:$D,'EIA Imports Distillate Fuel'!$A:$A,J$3,'EIA Imports Distillate Fuel'!$C:$C,$A36)</f>
        <v/>
      </c>
      <c r="K36">
        <f>SUMIFS('EIA Imports Distillate Fuel'!$D:$D,'EIA Imports Distillate Fuel'!$A:$A,K$3,'EIA Imports Distillate Fuel'!$C:$C,$A36)</f>
        <v/>
      </c>
      <c r="L36">
        <f>SUMIFS('EIA Imports Distillate Fuel'!$D:$D,'EIA Imports Distillate Fuel'!$A:$A,L$3,'EIA Imports Distillate Fuel'!$C:$C,$A36)</f>
        <v/>
      </c>
      <c r="M36">
        <f>SUMIFS('EIA Imports Distillate Fuel'!$D:$D,'EIA Imports Distillate Fuel'!$A:$A,M$3,'EIA Imports Distillate Fuel'!$C:$C,$A36)</f>
        <v/>
      </c>
      <c r="N36">
        <f>SUMIFS('EIA Imports Distillate Fuel'!$D:$D,'EIA Imports Distillate Fuel'!$A:$A,N$3,'EIA Imports Distillate Fuel'!$C:$C,$A36)</f>
        <v/>
      </c>
      <c r="O36">
        <f>SUMIFS('EIA Imports Distillate Fuel'!$D:$D,'EIA Imports Distillate Fuel'!$A:$A,O$3,'EIA Imports Distillate Fuel'!$C:$C,$A36)</f>
        <v/>
      </c>
      <c r="P36">
        <f>SUMIFS('EIA Imports Distillate Fuel'!$D:$D,'EIA Imports Distillate Fuel'!$A:$A,P$3,'EIA Imports Distillate Fuel'!$C:$C,$A36)</f>
        <v/>
      </c>
      <c r="Q36">
        <f>SUMIFS('EIA Imports Distillate Fuel'!$D:$D,'EIA Imports Distillate Fuel'!$A:$A,Q$3,'EIA Imports Distillate Fuel'!$C:$C,$A36)</f>
        <v/>
      </c>
      <c r="R36">
        <f>SUMIFS('EIA Imports Distillate Fuel'!$D:$D,'EIA Imports Distillate Fuel'!$A:$A,R$3,'EIA Imports Distillate Fuel'!$C:$C,$A36)</f>
        <v/>
      </c>
      <c r="S36">
        <f>SUMIFS('EIA Imports Distillate Fuel'!$D:$D,'EIA Imports Distillate Fuel'!$A:$A,S$3,'EIA Imports Distillate Fuel'!$C:$C,$A36)</f>
        <v/>
      </c>
      <c r="T36">
        <f>SUMIFS('EIA Imports Distillate Fuel'!$D:$D,'EIA Imports Distillate Fuel'!$A:$A,T$3,'EIA Imports Distillate Fuel'!$C:$C,$A36)</f>
        <v/>
      </c>
      <c r="U36">
        <f>SUMIFS('EIA Imports Distillate Fuel'!$D:$D,'EIA Imports Distillate Fuel'!$A:$A,U$3,'EIA Imports Distillate Fuel'!$C:$C,$A36)</f>
        <v/>
      </c>
      <c r="V36">
        <f>SUMIFS('EIA Imports Distillate Fuel'!$D:$D,'EIA Imports Distillate Fuel'!$A:$A,V$3,'EIA Imports Distillate Fuel'!$C:$C,$A36)</f>
        <v/>
      </c>
      <c r="W36">
        <f>SUMIFS('EIA Imports Distillate Fuel'!$D:$D,'EIA Imports Distillate Fuel'!$A:$A,W$3,'EIA Imports Distillate Fuel'!$C:$C,$A36)</f>
        <v/>
      </c>
      <c r="X36">
        <f>SUMIFS('EIA Imports Distillate Fuel'!$D:$D,'EIA Imports Distillate Fuel'!$A:$A,X$3,'EIA Imports Distillate Fuel'!$C:$C,$A36)</f>
        <v/>
      </c>
      <c r="Y36">
        <f>SUMIFS('EIA Imports Distillate Fuel'!$D:$D,'EIA Imports Distillate Fuel'!$A:$A,Y$3,'EIA Imports Distillate Fuel'!$C:$C,$A36)</f>
        <v/>
      </c>
      <c r="Z36">
        <f>SUMIFS('EIA Imports Distillate Fuel'!$D:$D,'EIA Imports Distillate Fuel'!$A:$A,Z$3,'EIA Imports Distillate Fuel'!$C:$C,$A36)</f>
        <v/>
      </c>
      <c r="AA36">
        <f>SUMIFS('EIA Imports Distillate Fuel'!$D:$D,'EIA Imports Distillate Fuel'!$A:$A,AA$3,'EIA Imports Distillate Fuel'!$C:$C,$A36)</f>
        <v/>
      </c>
      <c r="AB36">
        <f>SUMIFS('EIA Imports Distillate Fuel'!$D:$D,'EIA Imports Distillate Fuel'!$A:$A,AB$3,'EIA Imports Distillate Fuel'!$C:$C,$A36)</f>
        <v/>
      </c>
      <c r="AC36">
        <f>SUMIFS('EIA Imports Distillate Fuel'!$D:$D,'EIA Imports Distillate Fuel'!$A:$A,AC$3,'EIA Imports Distillate Fuel'!$C:$C,$A36)</f>
        <v/>
      </c>
      <c r="AD36">
        <f>SUMIFS('EIA Imports Distillate Fuel'!$D:$D,'EIA Imports Distillate Fuel'!$A:$A,AD$3,'EIA Imports Distillate Fuel'!$C:$C,$A36)</f>
        <v/>
      </c>
      <c r="AE36">
        <f>SUMIFS('EIA Imports Distillate Fuel'!$D:$D,'EIA Imports Distillate Fuel'!$A:$A,AE$3,'EIA Imports Distillate Fuel'!$C:$C,$A36)</f>
        <v/>
      </c>
      <c r="AF36">
        <f>SUMIFS('EIA Imports Distillate Fuel'!$D:$D,'EIA Imports Distillate Fuel'!$A:$A,AF$3,'EIA Imports Distillate Fuel'!$C:$C,$A36)</f>
        <v/>
      </c>
      <c r="AG36">
        <f>SUMIFS('EIA Imports Distillate Fuel'!$D:$D,'EIA Imports Distillate Fuel'!$A:$A,AG$3,'EIA Imports Distillate Fuel'!$C:$C,$A36)</f>
        <v/>
      </c>
      <c r="AH36">
        <f>SUMIFS('EIA Imports Distillate Fuel'!$D:$D,'EIA Imports Distillate Fuel'!$A:$A,AH$3,'EIA Imports Distillate Fuel'!$C:$C,$A36)</f>
        <v/>
      </c>
      <c r="AI36">
        <f>SUMIFS('EIA Imports Distillate Fuel'!$D:$D,'EIA Imports Distillate Fuel'!$A:$A,AI$3,'EIA Imports Distillate Fuel'!$C:$C,$A36)</f>
        <v/>
      </c>
      <c r="AJ36">
        <f>SUMIFS('EIA Imports Distillate Fuel'!$D:$D,'EIA Imports Distillate Fuel'!$A:$A,AJ$3,'EIA Imports Distillate Fuel'!$C:$C,$A36)</f>
        <v/>
      </c>
      <c r="AK36">
        <f>SUMIFS('EIA Imports Distillate Fuel'!$D:$D,'EIA Imports Distillate Fuel'!$A:$A,AK$3,'EIA Imports Distillate Fuel'!$C:$C,$A36)</f>
        <v/>
      </c>
      <c r="AL36">
        <f>SUMIFS('EIA Imports Distillate Fuel'!$D:$D,'EIA Imports Distillate Fuel'!$A:$A,AL$3,'EIA Imports Distillate Fuel'!$C:$C,$A36)</f>
        <v/>
      </c>
      <c r="AM36">
        <f>SUMIFS('EIA Imports Distillate Fuel'!$D:$D,'EIA Imports Distillate Fuel'!$A:$A,AM$3,'EIA Imports Distillate Fuel'!$C:$C,$A36)</f>
        <v/>
      </c>
      <c r="AN36">
        <f>SUMIFS('EIA Imports Distillate Fuel'!$D:$D,'EIA Imports Distillate Fuel'!$A:$A,AN$3,'EIA Imports Distillate Fuel'!$C:$C,$A36)</f>
        <v/>
      </c>
      <c r="AO36">
        <f>SUMIFS('EIA Imports Distillate Fuel'!$D:$D,'EIA Imports Distillate Fuel'!$A:$A,AO$3,'EIA Imports Distillate Fuel'!$C:$C,$A36)</f>
        <v/>
      </c>
      <c r="AP36">
        <f>SUMIFS('EIA Imports Distillate Fuel'!$D:$D,'EIA Imports Distillate Fuel'!$A:$A,AP$3,'EIA Imports Distillate Fuel'!$C:$C,$A36)</f>
        <v/>
      </c>
      <c r="AQ36">
        <f>SUMIFS('EIA Imports Distillate Fuel'!$D:$D,'EIA Imports Distillate Fuel'!$A:$A,AQ$3,'EIA Imports Distillate Fuel'!$C:$C,$A36)</f>
        <v/>
      </c>
      <c r="AR36">
        <f>SUMIFS('EIA Imports Distillate Fuel'!$D:$D,'EIA Imports Distillate Fuel'!$A:$A,AR$3,'EIA Imports Distillate Fuel'!$C:$C,$A36)</f>
        <v/>
      </c>
      <c r="AS36">
        <f>SUMIFS('EIA Imports Distillate Fuel'!$D:$D,'EIA Imports Distillate Fuel'!$A:$A,AS$3,'EIA Imports Distillate Fuel'!$C:$C,$A36)</f>
        <v/>
      </c>
      <c r="AT36">
        <f>SUMIFS('EIA Imports Distillate Fuel'!$D:$D,'EIA Imports Distillate Fuel'!$A:$A,AT$3,'EIA Imports Distillate Fuel'!$C:$C,$A36)</f>
        <v/>
      </c>
      <c r="AU36">
        <f>SUMIFS('EIA Imports Distillate Fuel'!$D:$D,'EIA Imports Distillate Fuel'!$A:$A,AU$3,'EIA Imports Distillate Fuel'!$C:$C,$A36)</f>
        <v/>
      </c>
    </row>
    <row r="37" spans="1:47">
      <c r="A37" t="s">
        <v>290</v>
      </c>
      <c r="B37" t="s">
        <v>1646</v>
      </c>
      <c r="C37" t="s">
        <v>1740</v>
      </c>
      <c r="D37">
        <f>SUMIFS('EIA Imports Distillate Fuel'!$D:$D,'EIA Imports Distillate Fuel'!$A:$A,D$3,'EIA Imports Distillate Fuel'!$C:$C,$A37)</f>
        <v/>
      </c>
      <c r="E37">
        <f>SUMIFS('EIA Imports Distillate Fuel'!$D:$D,'EIA Imports Distillate Fuel'!$A:$A,E$3,'EIA Imports Distillate Fuel'!$C:$C,$A37)</f>
        <v/>
      </c>
      <c r="F37">
        <f>SUMIFS('EIA Imports Distillate Fuel'!$D:$D,'EIA Imports Distillate Fuel'!$A:$A,F$3,'EIA Imports Distillate Fuel'!$C:$C,$A37)</f>
        <v/>
      </c>
      <c r="G37">
        <f>SUMIFS('EIA Imports Distillate Fuel'!$D:$D,'EIA Imports Distillate Fuel'!$A:$A,G$3,'EIA Imports Distillate Fuel'!$C:$C,$A37)</f>
        <v/>
      </c>
      <c r="H37">
        <f>SUMIFS('EIA Imports Distillate Fuel'!$D:$D,'EIA Imports Distillate Fuel'!$A:$A,H$3,'EIA Imports Distillate Fuel'!$C:$C,$A37)</f>
        <v/>
      </c>
      <c r="I37">
        <f>SUMIFS('EIA Imports Distillate Fuel'!$D:$D,'EIA Imports Distillate Fuel'!$A:$A,I$3,'EIA Imports Distillate Fuel'!$C:$C,$A37)</f>
        <v/>
      </c>
      <c r="J37">
        <f>SUMIFS('EIA Imports Distillate Fuel'!$D:$D,'EIA Imports Distillate Fuel'!$A:$A,J$3,'EIA Imports Distillate Fuel'!$C:$C,$A37)</f>
        <v/>
      </c>
      <c r="K37">
        <f>SUMIFS('EIA Imports Distillate Fuel'!$D:$D,'EIA Imports Distillate Fuel'!$A:$A,K$3,'EIA Imports Distillate Fuel'!$C:$C,$A37)</f>
        <v/>
      </c>
      <c r="L37">
        <f>SUMIFS('EIA Imports Distillate Fuel'!$D:$D,'EIA Imports Distillate Fuel'!$A:$A,L$3,'EIA Imports Distillate Fuel'!$C:$C,$A37)</f>
        <v/>
      </c>
      <c r="M37">
        <f>SUMIFS('EIA Imports Distillate Fuel'!$D:$D,'EIA Imports Distillate Fuel'!$A:$A,M$3,'EIA Imports Distillate Fuel'!$C:$C,$A37)</f>
        <v/>
      </c>
      <c r="N37">
        <f>SUMIFS('EIA Imports Distillate Fuel'!$D:$D,'EIA Imports Distillate Fuel'!$A:$A,N$3,'EIA Imports Distillate Fuel'!$C:$C,$A37)</f>
        <v/>
      </c>
      <c r="O37">
        <f>SUMIFS('EIA Imports Distillate Fuel'!$D:$D,'EIA Imports Distillate Fuel'!$A:$A,O$3,'EIA Imports Distillate Fuel'!$C:$C,$A37)</f>
        <v/>
      </c>
      <c r="P37">
        <f>SUMIFS('EIA Imports Distillate Fuel'!$D:$D,'EIA Imports Distillate Fuel'!$A:$A,P$3,'EIA Imports Distillate Fuel'!$C:$C,$A37)</f>
        <v/>
      </c>
      <c r="Q37">
        <f>SUMIFS('EIA Imports Distillate Fuel'!$D:$D,'EIA Imports Distillate Fuel'!$A:$A,Q$3,'EIA Imports Distillate Fuel'!$C:$C,$A37)</f>
        <v/>
      </c>
      <c r="R37">
        <f>SUMIFS('EIA Imports Distillate Fuel'!$D:$D,'EIA Imports Distillate Fuel'!$A:$A,R$3,'EIA Imports Distillate Fuel'!$C:$C,$A37)</f>
        <v/>
      </c>
      <c r="S37">
        <f>SUMIFS('EIA Imports Distillate Fuel'!$D:$D,'EIA Imports Distillate Fuel'!$A:$A,S$3,'EIA Imports Distillate Fuel'!$C:$C,$A37)</f>
        <v/>
      </c>
      <c r="T37">
        <f>SUMIFS('EIA Imports Distillate Fuel'!$D:$D,'EIA Imports Distillate Fuel'!$A:$A,T$3,'EIA Imports Distillate Fuel'!$C:$C,$A37)</f>
        <v/>
      </c>
      <c r="U37">
        <f>SUMIFS('EIA Imports Distillate Fuel'!$D:$D,'EIA Imports Distillate Fuel'!$A:$A,U$3,'EIA Imports Distillate Fuel'!$C:$C,$A37)</f>
        <v/>
      </c>
      <c r="V37">
        <f>SUMIFS('EIA Imports Distillate Fuel'!$D:$D,'EIA Imports Distillate Fuel'!$A:$A,V$3,'EIA Imports Distillate Fuel'!$C:$C,$A37)</f>
        <v/>
      </c>
      <c r="W37">
        <f>SUMIFS('EIA Imports Distillate Fuel'!$D:$D,'EIA Imports Distillate Fuel'!$A:$A,W$3,'EIA Imports Distillate Fuel'!$C:$C,$A37)</f>
        <v/>
      </c>
      <c r="X37">
        <f>SUMIFS('EIA Imports Distillate Fuel'!$D:$D,'EIA Imports Distillate Fuel'!$A:$A,X$3,'EIA Imports Distillate Fuel'!$C:$C,$A37)</f>
        <v/>
      </c>
      <c r="Y37">
        <f>SUMIFS('EIA Imports Distillate Fuel'!$D:$D,'EIA Imports Distillate Fuel'!$A:$A,Y$3,'EIA Imports Distillate Fuel'!$C:$C,$A37)</f>
        <v/>
      </c>
      <c r="Z37">
        <f>SUMIFS('EIA Imports Distillate Fuel'!$D:$D,'EIA Imports Distillate Fuel'!$A:$A,Z$3,'EIA Imports Distillate Fuel'!$C:$C,$A37)</f>
        <v/>
      </c>
      <c r="AA37">
        <f>SUMIFS('EIA Imports Distillate Fuel'!$D:$D,'EIA Imports Distillate Fuel'!$A:$A,AA$3,'EIA Imports Distillate Fuel'!$C:$C,$A37)</f>
        <v/>
      </c>
      <c r="AB37">
        <f>SUMIFS('EIA Imports Distillate Fuel'!$D:$D,'EIA Imports Distillate Fuel'!$A:$A,AB$3,'EIA Imports Distillate Fuel'!$C:$C,$A37)</f>
        <v/>
      </c>
      <c r="AC37">
        <f>SUMIFS('EIA Imports Distillate Fuel'!$D:$D,'EIA Imports Distillate Fuel'!$A:$A,AC$3,'EIA Imports Distillate Fuel'!$C:$C,$A37)</f>
        <v/>
      </c>
      <c r="AD37">
        <f>SUMIFS('EIA Imports Distillate Fuel'!$D:$D,'EIA Imports Distillate Fuel'!$A:$A,AD$3,'EIA Imports Distillate Fuel'!$C:$C,$A37)</f>
        <v/>
      </c>
      <c r="AE37">
        <f>SUMIFS('EIA Imports Distillate Fuel'!$D:$D,'EIA Imports Distillate Fuel'!$A:$A,AE$3,'EIA Imports Distillate Fuel'!$C:$C,$A37)</f>
        <v/>
      </c>
      <c r="AF37">
        <f>SUMIFS('EIA Imports Distillate Fuel'!$D:$D,'EIA Imports Distillate Fuel'!$A:$A,AF$3,'EIA Imports Distillate Fuel'!$C:$C,$A37)</f>
        <v/>
      </c>
      <c r="AG37">
        <f>SUMIFS('EIA Imports Distillate Fuel'!$D:$D,'EIA Imports Distillate Fuel'!$A:$A,AG$3,'EIA Imports Distillate Fuel'!$C:$C,$A37)</f>
        <v/>
      </c>
      <c r="AH37">
        <f>SUMIFS('EIA Imports Distillate Fuel'!$D:$D,'EIA Imports Distillate Fuel'!$A:$A,AH$3,'EIA Imports Distillate Fuel'!$C:$C,$A37)</f>
        <v/>
      </c>
      <c r="AI37">
        <f>SUMIFS('EIA Imports Distillate Fuel'!$D:$D,'EIA Imports Distillate Fuel'!$A:$A,AI$3,'EIA Imports Distillate Fuel'!$C:$C,$A37)</f>
        <v/>
      </c>
      <c r="AJ37">
        <f>SUMIFS('EIA Imports Distillate Fuel'!$D:$D,'EIA Imports Distillate Fuel'!$A:$A,AJ$3,'EIA Imports Distillate Fuel'!$C:$C,$A37)</f>
        <v/>
      </c>
      <c r="AK37">
        <f>SUMIFS('EIA Imports Distillate Fuel'!$D:$D,'EIA Imports Distillate Fuel'!$A:$A,AK$3,'EIA Imports Distillate Fuel'!$C:$C,$A37)</f>
        <v/>
      </c>
      <c r="AL37">
        <f>SUMIFS('EIA Imports Distillate Fuel'!$D:$D,'EIA Imports Distillate Fuel'!$A:$A,AL$3,'EIA Imports Distillate Fuel'!$C:$C,$A37)</f>
        <v/>
      </c>
      <c r="AM37">
        <f>SUMIFS('EIA Imports Distillate Fuel'!$D:$D,'EIA Imports Distillate Fuel'!$A:$A,AM$3,'EIA Imports Distillate Fuel'!$C:$C,$A37)</f>
        <v/>
      </c>
      <c r="AN37">
        <f>SUMIFS('EIA Imports Distillate Fuel'!$D:$D,'EIA Imports Distillate Fuel'!$A:$A,AN$3,'EIA Imports Distillate Fuel'!$C:$C,$A37)</f>
        <v/>
      </c>
      <c r="AO37">
        <f>SUMIFS('EIA Imports Distillate Fuel'!$D:$D,'EIA Imports Distillate Fuel'!$A:$A,AO$3,'EIA Imports Distillate Fuel'!$C:$C,$A37)</f>
        <v/>
      </c>
      <c r="AP37">
        <f>SUMIFS('EIA Imports Distillate Fuel'!$D:$D,'EIA Imports Distillate Fuel'!$A:$A,AP$3,'EIA Imports Distillate Fuel'!$C:$C,$A37)</f>
        <v/>
      </c>
      <c r="AQ37">
        <f>SUMIFS('EIA Imports Distillate Fuel'!$D:$D,'EIA Imports Distillate Fuel'!$A:$A,AQ$3,'EIA Imports Distillate Fuel'!$C:$C,$A37)</f>
        <v/>
      </c>
      <c r="AR37">
        <f>SUMIFS('EIA Imports Distillate Fuel'!$D:$D,'EIA Imports Distillate Fuel'!$A:$A,AR$3,'EIA Imports Distillate Fuel'!$C:$C,$A37)</f>
        <v/>
      </c>
      <c r="AS37">
        <f>SUMIFS('EIA Imports Distillate Fuel'!$D:$D,'EIA Imports Distillate Fuel'!$A:$A,AS$3,'EIA Imports Distillate Fuel'!$C:$C,$A37)</f>
        <v/>
      </c>
      <c r="AT37">
        <f>SUMIFS('EIA Imports Distillate Fuel'!$D:$D,'EIA Imports Distillate Fuel'!$A:$A,AT$3,'EIA Imports Distillate Fuel'!$C:$C,$A37)</f>
        <v/>
      </c>
      <c r="AU37">
        <f>SUMIFS('EIA Imports Distillate Fuel'!$D:$D,'EIA Imports Distillate Fuel'!$A:$A,AU$3,'EIA Imports Distillate Fuel'!$C:$C,$A37)</f>
        <v/>
      </c>
    </row>
    <row r="38" spans="1:47">
      <c r="A38" t="s">
        <v>298</v>
      </c>
      <c r="B38" t="s">
        <v>1646</v>
      </c>
      <c r="C38" t="s">
        <v>1740</v>
      </c>
      <c r="D38">
        <f>SUMIFS('EIA Imports Distillate Fuel'!$D:$D,'EIA Imports Distillate Fuel'!$A:$A,D$3,'EIA Imports Distillate Fuel'!$C:$C,$A38)</f>
        <v/>
      </c>
      <c r="E38">
        <f>SUMIFS('EIA Imports Distillate Fuel'!$D:$D,'EIA Imports Distillate Fuel'!$A:$A,E$3,'EIA Imports Distillate Fuel'!$C:$C,$A38)</f>
        <v/>
      </c>
      <c r="F38">
        <f>SUMIFS('EIA Imports Distillate Fuel'!$D:$D,'EIA Imports Distillate Fuel'!$A:$A,F$3,'EIA Imports Distillate Fuel'!$C:$C,$A38)</f>
        <v/>
      </c>
      <c r="G38">
        <f>SUMIFS('EIA Imports Distillate Fuel'!$D:$D,'EIA Imports Distillate Fuel'!$A:$A,G$3,'EIA Imports Distillate Fuel'!$C:$C,$A38)</f>
        <v/>
      </c>
      <c r="H38">
        <f>SUMIFS('EIA Imports Distillate Fuel'!$D:$D,'EIA Imports Distillate Fuel'!$A:$A,H$3,'EIA Imports Distillate Fuel'!$C:$C,$A38)</f>
        <v/>
      </c>
      <c r="I38">
        <f>SUMIFS('EIA Imports Distillate Fuel'!$D:$D,'EIA Imports Distillate Fuel'!$A:$A,I$3,'EIA Imports Distillate Fuel'!$C:$C,$A38)</f>
        <v/>
      </c>
      <c r="J38">
        <f>SUMIFS('EIA Imports Distillate Fuel'!$D:$D,'EIA Imports Distillate Fuel'!$A:$A,J$3,'EIA Imports Distillate Fuel'!$C:$C,$A38)</f>
        <v/>
      </c>
      <c r="K38">
        <f>SUMIFS('EIA Imports Distillate Fuel'!$D:$D,'EIA Imports Distillate Fuel'!$A:$A,K$3,'EIA Imports Distillate Fuel'!$C:$C,$A38)</f>
        <v/>
      </c>
      <c r="L38">
        <f>SUMIFS('EIA Imports Distillate Fuel'!$D:$D,'EIA Imports Distillate Fuel'!$A:$A,L$3,'EIA Imports Distillate Fuel'!$C:$C,$A38)</f>
        <v/>
      </c>
      <c r="M38">
        <f>SUMIFS('EIA Imports Distillate Fuel'!$D:$D,'EIA Imports Distillate Fuel'!$A:$A,M$3,'EIA Imports Distillate Fuel'!$C:$C,$A38)</f>
        <v/>
      </c>
      <c r="N38">
        <f>SUMIFS('EIA Imports Distillate Fuel'!$D:$D,'EIA Imports Distillate Fuel'!$A:$A,N$3,'EIA Imports Distillate Fuel'!$C:$C,$A38)</f>
        <v/>
      </c>
      <c r="O38">
        <f>SUMIFS('EIA Imports Distillate Fuel'!$D:$D,'EIA Imports Distillate Fuel'!$A:$A,O$3,'EIA Imports Distillate Fuel'!$C:$C,$A38)</f>
        <v/>
      </c>
      <c r="P38">
        <f>SUMIFS('EIA Imports Distillate Fuel'!$D:$D,'EIA Imports Distillate Fuel'!$A:$A,P$3,'EIA Imports Distillate Fuel'!$C:$C,$A38)</f>
        <v/>
      </c>
      <c r="Q38">
        <f>SUMIFS('EIA Imports Distillate Fuel'!$D:$D,'EIA Imports Distillate Fuel'!$A:$A,Q$3,'EIA Imports Distillate Fuel'!$C:$C,$A38)</f>
        <v/>
      </c>
      <c r="R38">
        <f>SUMIFS('EIA Imports Distillate Fuel'!$D:$D,'EIA Imports Distillate Fuel'!$A:$A,R$3,'EIA Imports Distillate Fuel'!$C:$C,$A38)</f>
        <v/>
      </c>
      <c r="S38">
        <f>SUMIFS('EIA Imports Distillate Fuel'!$D:$D,'EIA Imports Distillate Fuel'!$A:$A,S$3,'EIA Imports Distillate Fuel'!$C:$C,$A38)</f>
        <v/>
      </c>
      <c r="T38">
        <f>SUMIFS('EIA Imports Distillate Fuel'!$D:$D,'EIA Imports Distillate Fuel'!$A:$A,T$3,'EIA Imports Distillate Fuel'!$C:$C,$A38)</f>
        <v/>
      </c>
      <c r="U38">
        <f>SUMIFS('EIA Imports Distillate Fuel'!$D:$D,'EIA Imports Distillate Fuel'!$A:$A,U$3,'EIA Imports Distillate Fuel'!$C:$C,$A38)</f>
        <v/>
      </c>
      <c r="V38">
        <f>SUMIFS('EIA Imports Distillate Fuel'!$D:$D,'EIA Imports Distillate Fuel'!$A:$A,V$3,'EIA Imports Distillate Fuel'!$C:$C,$A38)</f>
        <v/>
      </c>
      <c r="W38">
        <f>SUMIFS('EIA Imports Distillate Fuel'!$D:$D,'EIA Imports Distillate Fuel'!$A:$A,W$3,'EIA Imports Distillate Fuel'!$C:$C,$A38)</f>
        <v/>
      </c>
      <c r="X38">
        <f>SUMIFS('EIA Imports Distillate Fuel'!$D:$D,'EIA Imports Distillate Fuel'!$A:$A,X$3,'EIA Imports Distillate Fuel'!$C:$C,$A38)</f>
        <v/>
      </c>
      <c r="Y38">
        <f>SUMIFS('EIA Imports Distillate Fuel'!$D:$D,'EIA Imports Distillate Fuel'!$A:$A,Y$3,'EIA Imports Distillate Fuel'!$C:$C,$A38)</f>
        <v/>
      </c>
      <c r="Z38">
        <f>SUMIFS('EIA Imports Distillate Fuel'!$D:$D,'EIA Imports Distillate Fuel'!$A:$A,Z$3,'EIA Imports Distillate Fuel'!$C:$C,$A38)</f>
        <v/>
      </c>
      <c r="AA38">
        <f>SUMIFS('EIA Imports Distillate Fuel'!$D:$D,'EIA Imports Distillate Fuel'!$A:$A,AA$3,'EIA Imports Distillate Fuel'!$C:$C,$A38)</f>
        <v/>
      </c>
      <c r="AB38">
        <f>SUMIFS('EIA Imports Distillate Fuel'!$D:$D,'EIA Imports Distillate Fuel'!$A:$A,AB$3,'EIA Imports Distillate Fuel'!$C:$C,$A38)</f>
        <v/>
      </c>
      <c r="AC38">
        <f>SUMIFS('EIA Imports Distillate Fuel'!$D:$D,'EIA Imports Distillate Fuel'!$A:$A,AC$3,'EIA Imports Distillate Fuel'!$C:$C,$A38)</f>
        <v/>
      </c>
      <c r="AD38">
        <f>SUMIFS('EIA Imports Distillate Fuel'!$D:$D,'EIA Imports Distillate Fuel'!$A:$A,AD$3,'EIA Imports Distillate Fuel'!$C:$C,$A38)</f>
        <v/>
      </c>
      <c r="AE38">
        <f>SUMIFS('EIA Imports Distillate Fuel'!$D:$D,'EIA Imports Distillate Fuel'!$A:$A,AE$3,'EIA Imports Distillate Fuel'!$C:$C,$A38)</f>
        <v/>
      </c>
      <c r="AF38">
        <f>SUMIFS('EIA Imports Distillate Fuel'!$D:$D,'EIA Imports Distillate Fuel'!$A:$A,AF$3,'EIA Imports Distillate Fuel'!$C:$C,$A38)</f>
        <v/>
      </c>
      <c r="AG38">
        <f>SUMIFS('EIA Imports Distillate Fuel'!$D:$D,'EIA Imports Distillate Fuel'!$A:$A,AG$3,'EIA Imports Distillate Fuel'!$C:$C,$A38)</f>
        <v/>
      </c>
      <c r="AH38">
        <f>SUMIFS('EIA Imports Distillate Fuel'!$D:$D,'EIA Imports Distillate Fuel'!$A:$A,AH$3,'EIA Imports Distillate Fuel'!$C:$C,$A38)</f>
        <v/>
      </c>
      <c r="AI38">
        <f>SUMIFS('EIA Imports Distillate Fuel'!$D:$D,'EIA Imports Distillate Fuel'!$A:$A,AI$3,'EIA Imports Distillate Fuel'!$C:$C,$A38)</f>
        <v/>
      </c>
      <c r="AJ38">
        <f>SUMIFS('EIA Imports Distillate Fuel'!$D:$D,'EIA Imports Distillate Fuel'!$A:$A,AJ$3,'EIA Imports Distillate Fuel'!$C:$C,$A38)</f>
        <v/>
      </c>
      <c r="AK38">
        <f>SUMIFS('EIA Imports Distillate Fuel'!$D:$D,'EIA Imports Distillate Fuel'!$A:$A,AK$3,'EIA Imports Distillate Fuel'!$C:$C,$A38)</f>
        <v/>
      </c>
      <c r="AL38">
        <f>SUMIFS('EIA Imports Distillate Fuel'!$D:$D,'EIA Imports Distillate Fuel'!$A:$A,AL$3,'EIA Imports Distillate Fuel'!$C:$C,$A38)</f>
        <v/>
      </c>
      <c r="AM38">
        <f>SUMIFS('EIA Imports Distillate Fuel'!$D:$D,'EIA Imports Distillate Fuel'!$A:$A,AM$3,'EIA Imports Distillate Fuel'!$C:$C,$A38)</f>
        <v/>
      </c>
      <c r="AN38">
        <f>SUMIFS('EIA Imports Distillate Fuel'!$D:$D,'EIA Imports Distillate Fuel'!$A:$A,AN$3,'EIA Imports Distillate Fuel'!$C:$C,$A38)</f>
        <v/>
      </c>
      <c r="AO38">
        <f>SUMIFS('EIA Imports Distillate Fuel'!$D:$D,'EIA Imports Distillate Fuel'!$A:$A,AO$3,'EIA Imports Distillate Fuel'!$C:$C,$A38)</f>
        <v/>
      </c>
      <c r="AP38">
        <f>SUMIFS('EIA Imports Distillate Fuel'!$D:$D,'EIA Imports Distillate Fuel'!$A:$A,AP$3,'EIA Imports Distillate Fuel'!$C:$C,$A38)</f>
        <v/>
      </c>
      <c r="AQ38">
        <f>SUMIFS('EIA Imports Distillate Fuel'!$D:$D,'EIA Imports Distillate Fuel'!$A:$A,AQ$3,'EIA Imports Distillate Fuel'!$C:$C,$A38)</f>
        <v/>
      </c>
      <c r="AR38">
        <f>SUMIFS('EIA Imports Distillate Fuel'!$D:$D,'EIA Imports Distillate Fuel'!$A:$A,AR$3,'EIA Imports Distillate Fuel'!$C:$C,$A38)</f>
        <v/>
      </c>
      <c r="AS38">
        <f>SUMIFS('EIA Imports Distillate Fuel'!$D:$D,'EIA Imports Distillate Fuel'!$A:$A,AS$3,'EIA Imports Distillate Fuel'!$C:$C,$A38)</f>
        <v/>
      </c>
      <c r="AT38">
        <f>SUMIFS('EIA Imports Distillate Fuel'!$D:$D,'EIA Imports Distillate Fuel'!$A:$A,AT$3,'EIA Imports Distillate Fuel'!$C:$C,$A38)</f>
        <v/>
      </c>
      <c r="AU38">
        <f>SUMIFS('EIA Imports Distillate Fuel'!$D:$D,'EIA Imports Distillate Fuel'!$A:$A,AU$3,'EIA Imports Distillate Fuel'!$C:$C,$A38)</f>
        <v/>
      </c>
    </row>
    <row r="39" spans="1:47">
      <c r="A39" t="s">
        <v>307</v>
      </c>
      <c r="B39" t="s">
        <v>1646</v>
      </c>
      <c r="C39" t="s">
        <v>1740</v>
      </c>
      <c r="D39">
        <f>SUMIFS('EIA Imports Distillate Fuel'!$D:$D,'EIA Imports Distillate Fuel'!$A:$A,D$3,'EIA Imports Distillate Fuel'!$C:$C,$A39)</f>
        <v/>
      </c>
      <c r="E39">
        <f>SUMIFS('EIA Imports Distillate Fuel'!$D:$D,'EIA Imports Distillate Fuel'!$A:$A,E$3,'EIA Imports Distillate Fuel'!$C:$C,$A39)</f>
        <v/>
      </c>
      <c r="F39">
        <f>SUMIFS('EIA Imports Distillate Fuel'!$D:$D,'EIA Imports Distillate Fuel'!$A:$A,F$3,'EIA Imports Distillate Fuel'!$C:$C,$A39)</f>
        <v/>
      </c>
      <c r="G39">
        <f>SUMIFS('EIA Imports Distillate Fuel'!$D:$D,'EIA Imports Distillate Fuel'!$A:$A,G$3,'EIA Imports Distillate Fuel'!$C:$C,$A39)</f>
        <v/>
      </c>
      <c r="H39">
        <f>SUMIFS('EIA Imports Distillate Fuel'!$D:$D,'EIA Imports Distillate Fuel'!$A:$A,H$3,'EIA Imports Distillate Fuel'!$C:$C,$A39)</f>
        <v/>
      </c>
      <c r="I39">
        <f>SUMIFS('EIA Imports Distillate Fuel'!$D:$D,'EIA Imports Distillate Fuel'!$A:$A,I$3,'EIA Imports Distillate Fuel'!$C:$C,$A39)</f>
        <v/>
      </c>
      <c r="J39">
        <f>SUMIFS('EIA Imports Distillate Fuel'!$D:$D,'EIA Imports Distillate Fuel'!$A:$A,J$3,'EIA Imports Distillate Fuel'!$C:$C,$A39)</f>
        <v/>
      </c>
      <c r="K39">
        <f>SUMIFS('EIA Imports Distillate Fuel'!$D:$D,'EIA Imports Distillate Fuel'!$A:$A,K$3,'EIA Imports Distillate Fuel'!$C:$C,$A39)</f>
        <v/>
      </c>
      <c r="L39">
        <f>SUMIFS('EIA Imports Distillate Fuel'!$D:$D,'EIA Imports Distillate Fuel'!$A:$A,L$3,'EIA Imports Distillate Fuel'!$C:$C,$A39)</f>
        <v/>
      </c>
      <c r="M39">
        <f>SUMIFS('EIA Imports Distillate Fuel'!$D:$D,'EIA Imports Distillate Fuel'!$A:$A,M$3,'EIA Imports Distillate Fuel'!$C:$C,$A39)</f>
        <v/>
      </c>
      <c r="N39">
        <f>SUMIFS('EIA Imports Distillate Fuel'!$D:$D,'EIA Imports Distillate Fuel'!$A:$A,N$3,'EIA Imports Distillate Fuel'!$C:$C,$A39)</f>
        <v/>
      </c>
      <c r="O39">
        <f>SUMIFS('EIA Imports Distillate Fuel'!$D:$D,'EIA Imports Distillate Fuel'!$A:$A,O$3,'EIA Imports Distillate Fuel'!$C:$C,$A39)</f>
        <v/>
      </c>
      <c r="P39">
        <f>SUMIFS('EIA Imports Distillate Fuel'!$D:$D,'EIA Imports Distillate Fuel'!$A:$A,P$3,'EIA Imports Distillate Fuel'!$C:$C,$A39)</f>
        <v/>
      </c>
      <c r="Q39">
        <f>SUMIFS('EIA Imports Distillate Fuel'!$D:$D,'EIA Imports Distillate Fuel'!$A:$A,Q$3,'EIA Imports Distillate Fuel'!$C:$C,$A39)</f>
        <v/>
      </c>
      <c r="R39">
        <f>SUMIFS('EIA Imports Distillate Fuel'!$D:$D,'EIA Imports Distillate Fuel'!$A:$A,R$3,'EIA Imports Distillate Fuel'!$C:$C,$A39)</f>
        <v/>
      </c>
      <c r="S39">
        <f>SUMIFS('EIA Imports Distillate Fuel'!$D:$D,'EIA Imports Distillate Fuel'!$A:$A,S$3,'EIA Imports Distillate Fuel'!$C:$C,$A39)</f>
        <v/>
      </c>
      <c r="T39">
        <f>SUMIFS('EIA Imports Distillate Fuel'!$D:$D,'EIA Imports Distillate Fuel'!$A:$A,T$3,'EIA Imports Distillate Fuel'!$C:$C,$A39)</f>
        <v/>
      </c>
      <c r="U39">
        <f>SUMIFS('EIA Imports Distillate Fuel'!$D:$D,'EIA Imports Distillate Fuel'!$A:$A,U$3,'EIA Imports Distillate Fuel'!$C:$C,$A39)</f>
        <v/>
      </c>
      <c r="V39">
        <f>SUMIFS('EIA Imports Distillate Fuel'!$D:$D,'EIA Imports Distillate Fuel'!$A:$A,V$3,'EIA Imports Distillate Fuel'!$C:$C,$A39)</f>
        <v/>
      </c>
      <c r="W39">
        <f>SUMIFS('EIA Imports Distillate Fuel'!$D:$D,'EIA Imports Distillate Fuel'!$A:$A,W$3,'EIA Imports Distillate Fuel'!$C:$C,$A39)</f>
        <v/>
      </c>
      <c r="X39">
        <f>SUMIFS('EIA Imports Distillate Fuel'!$D:$D,'EIA Imports Distillate Fuel'!$A:$A,X$3,'EIA Imports Distillate Fuel'!$C:$C,$A39)</f>
        <v/>
      </c>
      <c r="Y39">
        <f>SUMIFS('EIA Imports Distillate Fuel'!$D:$D,'EIA Imports Distillate Fuel'!$A:$A,Y$3,'EIA Imports Distillate Fuel'!$C:$C,$A39)</f>
        <v/>
      </c>
      <c r="Z39">
        <f>SUMIFS('EIA Imports Distillate Fuel'!$D:$D,'EIA Imports Distillate Fuel'!$A:$A,Z$3,'EIA Imports Distillate Fuel'!$C:$C,$A39)</f>
        <v/>
      </c>
      <c r="AA39">
        <f>SUMIFS('EIA Imports Distillate Fuel'!$D:$D,'EIA Imports Distillate Fuel'!$A:$A,AA$3,'EIA Imports Distillate Fuel'!$C:$C,$A39)</f>
        <v/>
      </c>
      <c r="AB39">
        <f>SUMIFS('EIA Imports Distillate Fuel'!$D:$D,'EIA Imports Distillate Fuel'!$A:$A,AB$3,'EIA Imports Distillate Fuel'!$C:$C,$A39)</f>
        <v/>
      </c>
      <c r="AC39">
        <f>SUMIFS('EIA Imports Distillate Fuel'!$D:$D,'EIA Imports Distillate Fuel'!$A:$A,AC$3,'EIA Imports Distillate Fuel'!$C:$C,$A39)</f>
        <v/>
      </c>
      <c r="AD39">
        <f>SUMIFS('EIA Imports Distillate Fuel'!$D:$D,'EIA Imports Distillate Fuel'!$A:$A,AD$3,'EIA Imports Distillate Fuel'!$C:$C,$A39)</f>
        <v/>
      </c>
      <c r="AE39">
        <f>SUMIFS('EIA Imports Distillate Fuel'!$D:$D,'EIA Imports Distillate Fuel'!$A:$A,AE$3,'EIA Imports Distillate Fuel'!$C:$C,$A39)</f>
        <v/>
      </c>
      <c r="AF39">
        <f>SUMIFS('EIA Imports Distillate Fuel'!$D:$D,'EIA Imports Distillate Fuel'!$A:$A,AF$3,'EIA Imports Distillate Fuel'!$C:$C,$A39)</f>
        <v/>
      </c>
      <c r="AG39">
        <f>SUMIFS('EIA Imports Distillate Fuel'!$D:$D,'EIA Imports Distillate Fuel'!$A:$A,AG$3,'EIA Imports Distillate Fuel'!$C:$C,$A39)</f>
        <v/>
      </c>
      <c r="AH39">
        <f>SUMIFS('EIA Imports Distillate Fuel'!$D:$D,'EIA Imports Distillate Fuel'!$A:$A,AH$3,'EIA Imports Distillate Fuel'!$C:$C,$A39)</f>
        <v/>
      </c>
      <c r="AI39">
        <f>SUMIFS('EIA Imports Distillate Fuel'!$D:$D,'EIA Imports Distillate Fuel'!$A:$A,AI$3,'EIA Imports Distillate Fuel'!$C:$C,$A39)</f>
        <v/>
      </c>
      <c r="AJ39">
        <f>SUMIFS('EIA Imports Distillate Fuel'!$D:$D,'EIA Imports Distillate Fuel'!$A:$A,AJ$3,'EIA Imports Distillate Fuel'!$C:$C,$A39)</f>
        <v/>
      </c>
      <c r="AK39">
        <f>SUMIFS('EIA Imports Distillate Fuel'!$D:$D,'EIA Imports Distillate Fuel'!$A:$A,AK$3,'EIA Imports Distillate Fuel'!$C:$C,$A39)</f>
        <v/>
      </c>
      <c r="AL39">
        <f>SUMIFS('EIA Imports Distillate Fuel'!$D:$D,'EIA Imports Distillate Fuel'!$A:$A,AL$3,'EIA Imports Distillate Fuel'!$C:$C,$A39)</f>
        <v/>
      </c>
      <c r="AM39">
        <f>SUMIFS('EIA Imports Distillate Fuel'!$D:$D,'EIA Imports Distillate Fuel'!$A:$A,AM$3,'EIA Imports Distillate Fuel'!$C:$C,$A39)</f>
        <v/>
      </c>
      <c r="AN39">
        <f>SUMIFS('EIA Imports Distillate Fuel'!$D:$D,'EIA Imports Distillate Fuel'!$A:$A,AN$3,'EIA Imports Distillate Fuel'!$C:$C,$A39)</f>
        <v/>
      </c>
      <c r="AO39">
        <f>SUMIFS('EIA Imports Distillate Fuel'!$D:$D,'EIA Imports Distillate Fuel'!$A:$A,AO$3,'EIA Imports Distillate Fuel'!$C:$C,$A39)</f>
        <v/>
      </c>
      <c r="AP39">
        <f>SUMIFS('EIA Imports Distillate Fuel'!$D:$D,'EIA Imports Distillate Fuel'!$A:$A,AP$3,'EIA Imports Distillate Fuel'!$C:$C,$A39)</f>
        <v/>
      </c>
      <c r="AQ39">
        <f>SUMIFS('EIA Imports Distillate Fuel'!$D:$D,'EIA Imports Distillate Fuel'!$A:$A,AQ$3,'EIA Imports Distillate Fuel'!$C:$C,$A39)</f>
        <v/>
      </c>
      <c r="AR39">
        <f>SUMIFS('EIA Imports Distillate Fuel'!$D:$D,'EIA Imports Distillate Fuel'!$A:$A,AR$3,'EIA Imports Distillate Fuel'!$C:$C,$A39)</f>
        <v/>
      </c>
      <c r="AS39">
        <f>SUMIFS('EIA Imports Distillate Fuel'!$D:$D,'EIA Imports Distillate Fuel'!$A:$A,AS$3,'EIA Imports Distillate Fuel'!$C:$C,$A39)</f>
        <v/>
      </c>
      <c r="AT39">
        <f>SUMIFS('EIA Imports Distillate Fuel'!$D:$D,'EIA Imports Distillate Fuel'!$A:$A,AT$3,'EIA Imports Distillate Fuel'!$C:$C,$A39)</f>
        <v/>
      </c>
      <c r="AU39">
        <f>SUMIFS('EIA Imports Distillate Fuel'!$D:$D,'EIA Imports Distillate Fuel'!$A:$A,AU$3,'EIA Imports Distillate Fuel'!$C:$C,$A39)</f>
        <v/>
      </c>
    </row>
    <row r="40" spans="1:47">
      <c r="A40" t="s">
        <v>359</v>
      </c>
      <c r="B40" t="s">
        <v>1646</v>
      </c>
      <c r="C40" t="s">
        <v>1740</v>
      </c>
      <c r="D40">
        <f>SUMIFS('EIA Imports Distillate Fuel'!$D:$D,'EIA Imports Distillate Fuel'!$A:$A,D$3,'EIA Imports Distillate Fuel'!$C:$C,$A40)</f>
        <v/>
      </c>
      <c r="E40">
        <f>SUMIFS('EIA Imports Distillate Fuel'!$D:$D,'EIA Imports Distillate Fuel'!$A:$A,E$3,'EIA Imports Distillate Fuel'!$C:$C,$A40)</f>
        <v/>
      </c>
      <c r="F40">
        <f>SUMIFS('EIA Imports Distillate Fuel'!$D:$D,'EIA Imports Distillate Fuel'!$A:$A,F$3,'EIA Imports Distillate Fuel'!$C:$C,$A40)</f>
        <v/>
      </c>
      <c r="G40">
        <f>SUMIFS('EIA Imports Distillate Fuel'!$D:$D,'EIA Imports Distillate Fuel'!$A:$A,G$3,'EIA Imports Distillate Fuel'!$C:$C,$A40)</f>
        <v/>
      </c>
      <c r="H40">
        <f>SUMIFS('EIA Imports Distillate Fuel'!$D:$D,'EIA Imports Distillate Fuel'!$A:$A,H$3,'EIA Imports Distillate Fuel'!$C:$C,$A40)</f>
        <v/>
      </c>
      <c r="I40">
        <f>SUMIFS('EIA Imports Distillate Fuel'!$D:$D,'EIA Imports Distillate Fuel'!$A:$A,I$3,'EIA Imports Distillate Fuel'!$C:$C,$A40)</f>
        <v/>
      </c>
      <c r="J40">
        <f>SUMIFS('EIA Imports Distillate Fuel'!$D:$D,'EIA Imports Distillate Fuel'!$A:$A,J$3,'EIA Imports Distillate Fuel'!$C:$C,$A40)</f>
        <v/>
      </c>
      <c r="K40">
        <f>SUMIFS('EIA Imports Distillate Fuel'!$D:$D,'EIA Imports Distillate Fuel'!$A:$A,K$3,'EIA Imports Distillate Fuel'!$C:$C,$A40)</f>
        <v/>
      </c>
      <c r="L40">
        <f>SUMIFS('EIA Imports Distillate Fuel'!$D:$D,'EIA Imports Distillate Fuel'!$A:$A,L$3,'EIA Imports Distillate Fuel'!$C:$C,$A40)</f>
        <v/>
      </c>
      <c r="M40">
        <f>SUMIFS('EIA Imports Distillate Fuel'!$D:$D,'EIA Imports Distillate Fuel'!$A:$A,M$3,'EIA Imports Distillate Fuel'!$C:$C,$A40)</f>
        <v/>
      </c>
      <c r="N40">
        <f>SUMIFS('EIA Imports Distillate Fuel'!$D:$D,'EIA Imports Distillate Fuel'!$A:$A,N$3,'EIA Imports Distillate Fuel'!$C:$C,$A40)</f>
        <v/>
      </c>
      <c r="O40">
        <f>SUMIFS('EIA Imports Distillate Fuel'!$D:$D,'EIA Imports Distillate Fuel'!$A:$A,O$3,'EIA Imports Distillate Fuel'!$C:$C,$A40)</f>
        <v/>
      </c>
      <c r="P40">
        <f>SUMIFS('EIA Imports Distillate Fuel'!$D:$D,'EIA Imports Distillate Fuel'!$A:$A,P$3,'EIA Imports Distillate Fuel'!$C:$C,$A40)</f>
        <v/>
      </c>
      <c r="Q40">
        <f>SUMIFS('EIA Imports Distillate Fuel'!$D:$D,'EIA Imports Distillate Fuel'!$A:$A,Q$3,'EIA Imports Distillate Fuel'!$C:$C,$A40)</f>
        <v/>
      </c>
      <c r="R40">
        <f>SUMIFS('EIA Imports Distillate Fuel'!$D:$D,'EIA Imports Distillate Fuel'!$A:$A,R$3,'EIA Imports Distillate Fuel'!$C:$C,$A40)</f>
        <v/>
      </c>
      <c r="S40">
        <f>SUMIFS('EIA Imports Distillate Fuel'!$D:$D,'EIA Imports Distillate Fuel'!$A:$A,S$3,'EIA Imports Distillate Fuel'!$C:$C,$A40)</f>
        <v/>
      </c>
      <c r="T40">
        <f>SUMIFS('EIA Imports Distillate Fuel'!$D:$D,'EIA Imports Distillate Fuel'!$A:$A,T$3,'EIA Imports Distillate Fuel'!$C:$C,$A40)</f>
        <v/>
      </c>
      <c r="U40">
        <f>SUMIFS('EIA Imports Distillate Fuel'!$D:$D,'EIA Imports Distillate Fuel'!$A:$A,U$3,'EIA Imports Distillate Fuel'!$C:$C,$A40)</f>
        <v/>
      </c>
      <c r="V40">
        <f>SUMIFS('EIA Imports Distillate Fuel'!$D:$D,'EIA Imports Distillate Fuel'!$A:$A,V$3,'EIA Imports Distillate Fuel'!$C:$C,$A40)</f>
        <v/>
      </c>
      <c r="W40">
        <f>SUMIFS('EIA Imports Distillate Fuel'!$D:$D,'EIA Imports Distillate Fuel'!$A:$A,W$3,'EIA Imports Distillate Fuel'!$C:$C,$A40)</f>
        <v/>
      </c>
      <c r="X40">
        <f>SUMIFS('EIA Imports Distillate Fuel'!$D:$D,'EIA Imports Distillate Fuel'!$A:$A,X$3,'EIA Imports Distillate Fuel'!$C:$C,$A40)</f>
        <v/>
      </c>
      <c r="Y40">
        <f>SUMIFS('EIA Imports Distillate Fuel'!$D:$D,'EIA Imports Distillate Fuel'!$A:$A,Y$3,'EIA Imports Distillate Fuel'!$C:$C,$A40)</f>
        <v/>
      </c>
      <c r="Z40">
        <f>SUMIFS('EIA Imports Distillate Fuel'!$D:$D,'EIA Imports Distillate Fuel'!$A:$A,Z$3,'EIA Imports Distillate Fuel'!$C:$C,$A40)</f>
        <v/>
      </c>
      <c r="AA40">
        <f>SUMIFS('EIA Imports Distillate Fuel'!$D:$D,'EIA Imports Distillate Fuel'!$A:$A,AA$3,'EIA Imports Distillate Fuel'!$C:$C,$A40)</f>
        <v/>
      </c>
      <c r="AB40">
        <f>SUMIFS('EIA Imports Distillate Fuel'!$D:$D,'EIA Imports Distillate Fuel'!$A:$A,AB$3,'EIA Imports Distillate Fuel'!$C:$C,$A40)</f>
        <v/>
      </c>
      <c r="AC40">
        <f>SUMIFS('EIA Imports Distillate Fuel'!$D:$D,'EIA Imports Distillate Fuel'!$A:$A,AC$3,'EIA Imports Distillate Fuel'!$C:$C,$A40)</f>
        <v/>
      </c>
      <c r="AD40">
        <f>SUMIFS('EIA Imports Distillate Fuel'!$D:$D,'EIA Imports Distillate Fuel'!$A:$A,AD$3,'EIA Imports Distillate Fuel'!$C:$C,$A40)</f>
        <v/>
      </c>
      <c r="AE40">
        <f>SUMIFS('EIA Imports Distillate Fuel'!$D:$D,'EIA Imports Distillate Fuel'!$A:$A,AE$3,'EIA Imports Distillate Fuel'!$C:$C,$A40)</f>
        <v/>
      </c>
      <c r="AF40">
        <f>SUMIFS('EIA Imports Distillate Fuel'!$D:$D,'EIA Imports Distillate Fuel'!$A:$A,AF$3,'EIA Imports Distillate Fuel'!$C:$C,$A40)</f>
        <v/>
      </c>
      <c r="AG40">
        <f>SUMIFS('EIA Imports Distillate Fuel'!$D:$D,'EIA Imports Distillate Fuel'!$A:$A,AG$3,'EIA Imports Distillate Fuel'!$C:$C,$A40)</f>
        <v/>
      </c>
      <c r="AH40">
        <f>SUMIFS('EIA Imports Distillate Fuel'!$D:$D,'EIA Imports Distillate Fuel'!$A:$A,AH$3,'EIA Imports Distillate Fuel'!$C:$C,$A40)</f>
        <v/>
      </c>
      <c r="AI40">
        <f>SUMIFS('EIA Imports Distillate Fuel'!$D:$D,'EIA Imports Distillate Fuel'!$A:$A,AI$3,'EIA Imports Distillate Fuel'!$C:$C,$A40)</f>
        <v/>
      </c>
      <c r="AJ40">
        <f>SUMIFS('EIA Imports Distillate Fuel'!$D:$D,'EIA Imports Distillate Fuel'!$A:$A,AJ$3,'EIA Imports Distillate Fuel'!$C:$C,$A40)</f>
        <v/>
      </c>
      <c r="AK40">
        <f>SUMIFS('EIA Imports Distillate Fuel'!$D:$D,'EIA Imports Distillate Fuel'!$A:$A,AK$3,'EIA Imports Distillate Fuel'!$C:$C,$A40)</f>
        <v/>
      </c>
      <c r="AL40">
        <f>SUMIFS('EIA Imports Distillate Fuel'!$D:$D,'EIA Imports Distillate Fuel'!$A:$A,AL$3,'EIA Imports Distillate Fuel'!$C:$C,$A40)</f>
        <v/>
      </c>
      <c r="AM40">
        <f>SUMIFS('EIA Imports Distillate Fuel'!$D:$D,'EIA Imports Distillate Fuel'!$A:$A,AM$3,'EIA Imports Distillate Fuel'!$C:$C,$A40)</f>
        <v/>
      </c>
      <c r="AN40">
        <f>SUMIFS('EIA Imports Distillate Fuel'!$D:$D,'EIA Imports Distillate Fuel'!$A:$A,AN$3,'EIA Imports Distillate Fuel'!$C:$C,$A40)</f>
        <v/>
      </c>
      <c r="AO40">
        <f>SUMIFS('EIA Imports Distillate Fuel'!$D:$D,'EIA Imports Distillate Fuel'!$A:$A,AO$3,'EIA Imports Distillate Fuel'!$C:$C,$A40)</f>
        <v/>
      </c>
      <c r="AP40">
        <f>SUMIFS('EIA Imports Distillate Fuel'!$D:$D,'EIA Imports Distillate Fuel'!$A:$A,AP$3,'EIA Imports Distillate Fuel'!$C:$C,$A40)</f>
        <v/>
      </c>
      <c r="AQ40">
        <f>SUMIFS('EIA Imports Distillate Fuel'!$D:$D,'EIA Imports Distillate Fuel'!$A:$A,AQ$3,'EIA Imports Distillate Fuel'!$C:$C,$A40)</f>
        <v/>
      </c>
      <c r="AR40">
        <f>SUMIFS('EIA Imports Distillate Fuel'!$D:$D,'EIA Imports Distillate Fuel'!$A:$A,AR$3,'EIA Imports Distillate Fuel'!$C:$C,$A40)</f>
        <v/>
      </c>
      <c r="AS40">
        <f>SUMIFS('EIA Imports Distillate Fuel'!$D:$D,'EIA Imports Distillate Fuel'!$A:$A,AS$3,'EIA Imports Distillate Fuel'!$C:$C,$A40)</f>
        <v/>
      </c>
      <c r="AT40">
        <f>SUMIFS('EIA Imports Distillate Fuel'!$D:$D,'EIA Imports Distillate Fuel'!$A:$A,AT$3,'EIA Imports Distillate Fuel'!$C:$C,$A40)</f>
        <v/>
      </c>
      <c r="AU40">
        <f>SUMIFS('EIA Imports Distillate Fuel'!$D:$D,'EIA Imports Distillate Fuel'!$A:$A,AU$3,'EIA Imports Distillate Fuel'!$C:$C,$A40)</f>
        <v/>
      </c>
    </row>
    <row r="41" spans="1:47">
      <c r="A41" t="s">
        <v>343</v>
      </c>
      <c r="B41" t="s">
        <v>1646</v>
      </c>
      <c r="C41" t="s">
        <v>1740</v>
      </c>
      <c r="D41">
        <f>SUMIFS('EIA Imports Distillate Fuel'!$D:$D,'EIA Imports Distillate Fuel'!$A:$A,D$3,'EIA Imports Distillate Fuel'!$C:$C,$A41)</f>
        <v/>
      </c>
      <c r="E41">
        <f>SUMIFS('EIA Imports Distillate Fuel'!$D:$D,'EIA Imports Distillate Fuel'!$A:$A,E$3,'EIA Imports Distillate Fuel'!$C:$C,$A41)</f>
        <v/>
      </c>
      <c r="F41">
        <f>SUMIFS('EIA Imports Distillate Fuel'!$D:$D,'EIA Imports Distillate Fuel'!$A:$A,F$3,'EIA Imports Distillate Fuel'!$C:$C,$A41)</f>
        <v/>
      </c>
      <c r="G41">
        <f>SUMIFS('EIA Imports Distillate Fuel'!$D:$D,'EIA Imports Distillate Fuel'!$A:$A,G$3,'EIA Imports Distillate Fuel'!$C:$C,$A41)</f>
        <v/>
      </c>
      <c r="H41">
        <f>SUMIFS('EIA Imports Distillate Fuel'!$D:$D,'EIA Imports Distillate Fuel'!$A:$A,H$3,'EIA Imports Distillate Fuel'!$C:$C,$A41)</f>
        <v/>
      </c>
      <c r="I41">
        <f>SUMIFS('EIA Imports Distillate Fuel'!$D:$D,'EIA Imports Distillate Fuel'!$A:$A,I$3,'EIA Imports Distillate Fuel'!$C:$C,$A41)</f>
        <v/>
      </c>
      <c r="J41">
        <f>SUMIFS('EIA Imports Distillate Fuel'!$D:$D,'EIA Imports Distillate Fuel'!$A:$A,J$3,'EIA Imports Distillate Fuel'!$C:$C,$A41)</f>
        <v/>
      </c>
      <c r="K41">
        <f>SUMIFS('EIA Imports Distillate Fuel'!$D:$D,'EIA Imports Distillate Fuel'!$A:$A,K$3,'EIA Imports Distillate Fuel'!$C:$C,$A41)</f>
        <v/>
      </c>
      <c r="L41">
        <f>SUMIFS('EIA Imports Distillate Fuel'!$D:$D,'EIA Imports Distillate Fuel'!$A:$A,L$3,'EIA Imports Distillate Fuel'!$C:$C,$A41)</f>
        <v/>
      </c>
      <c r="M41">
        <f>SUMIFS('EIA Imports Distillate Fuel'!$D:$D,'EIA Imports Distillate Fuel'!$A:$A,M$3,'EIA Imports Distillate Fuel'!$C:$C,$A41)</f>
        <v/>
      </c>
      <c r="N41">
        <f>SUMIFS('EIA Imports Distillate Fuel'!$D:$D,'EIA Imports Distillate Fuel'!$A:$A,N$3,'EIA Imports Distillate Fuel'!$C:$C,$A41)</f>
        <v/>
      </c>
      <c r="O41">
        <f>SUMIFS('EIA Imports Distillate Fuel'!$D:$D,'EIA Imports Distillate Fuel'!$A:$A,O$3,'EIA Imports Distillate Fuel'!$C:$C,$A41)</f>
        <v/>
      </c>
      <c r="P41">
        <f>SUMIFS('EIA Imports Distillate Fuel'!$D:$D,'EIA Imports Distillate Fuel'!$A:$A,P$3,'EIA Imports Distillate Fuel'!$C:$C,$A41)</f>
        <v/>
      </c>
      <c r="Q41">
        <f>SUMIFS('EIA Imports Distillate Fuel'!$D:$D,'EIA Imports Distillate Fuel'!$A:$A,Q$3,'EIA Imports Distillate Fuel'!$C:$C,$A41)</f>
        <v/>
      </c>
      <c r="R41">
        <f>SUMIFS('EIA Imports Distillate Fuel'!$D:$D,'EIA Imports Distillate Fuel'!$A:$A,R$3,'EIA Imports Distillate Fuel'!$C:$C,$A41)</f>
        <v/>
      </c>
      <c r="S41">
        <f>SUMIFS('EIA Imports Distillate Fuel'!$D:$D,'EIA Imports Distillate Fuel'!$A:$A,S$3,'EIA Imports Distillate Fuel'!$C:$C,$A41)</f>
        <v/>
      </c>
      <c r="T41">
        <f>SUMIFS('EIA Imports Distillate Fuel'!$D:$D,'EIA Imports Distillate Fuel'!$A:$A,T$3,'EIA Imports Distillate Fuel'!$C:$C,$A41)</f>
        <v/>
      </c>
      <c r="U41">
        <f>SUMIFS('EIA Imports Distillate Fuel'!$D:$D,'EIA Imports Distillate Fuel'!$A:$A,U$3,'EIA Imports Distillate Fuel'!$C:$C,$A41)</f>
        <v/>
      </c>
      <c r="V41">
        <f>SUMIFS('EIA Imports Distillate Fuel'!$D:$D,'EIA Imports Distillate Fuel'!$A:$A,V$3,'EIA Imports Distillate Fuel'!$C:$C,$A41)</f>
        <v/>
      </c>
      <c r="W41">
        <f>SUMIFS('EIA Imports Distillate Fuel'!$D:$D,'EIA Imports Distillate Fuel'!$A:$A,W$3,'EIA Imports Distillate Fuel'!$C:$C,$A41)</f>
        <v/>
      </c>
      <c r="X41">
        <f>SUMIFS('EIA Imports Distillate Fuel'!$D:$D,'EIA Imports Distillate Fuel'!$A:$A,X$3,'EIA Imports Distillate Fuel'!$C:$C,$A41)</f>
        <v/>
      </c>
      <c r="Y41">
        <f>SUMIFS('EIA Imports Distillate Fuel'!$D:$D,'EIA Imports Distillate Fuel'!$A:$A,Y$3,'EIA Imports Distillate Fuel'!$C:$C,$A41)</f>
        <v/>
      </c>
      <c r="Z41">
        <f>SUMIFS('EIA Imports Distillate Fuel'!$D:$D,'EIA Imports Distillate Fuel'!$A:$A,Z$3,'EIA Imports Distillate Fuel'!$C:$C,$A41)</f>
        <v/>
      </c>
      <c r="AA41">
        <f>SUMIFS('EIA Imports Distillate Fuel'!$D:$D,'EIA Imports Distillate Fuel'!$A:$A,AA$3,'EIA Imports Distillate Fuel'!$C:$C,$A41)</f>
        <v/>
      </c>
      <c r="AB41">
        <f>SUMIFS('EIA Imports Distillate Fuel'!$D:$D,'EIA Imports Distillate Fuel'!$A:$A,AB$3,'EIA Imports Distillate Fuel'!$C:$C,$A41)</f>
        <v/>
      </c>
      <c r="AC41">
        <f>SUMIFS('EIA Imports Distillate Fuel'!$D:$D,'EIA Imports Distillate Fuel'!$A:$A,AC$3,'EIA Imports Distillate Fuel'!$C:$C,$A41)</f>
        <v/>
      </c>
      <c r="AD41">
        <f>SUMIFS('EIA Imports Distillate Fuel'!$D:$D,'EIA Imports Distillate Fuel'!$A:$A,AD$3,'EIA Imports Distillate Fuel'!$C:$C,$A41)</f>
        <v/>
      </c>
      <c r="AE41">
        <f>SUMIFS('EIA Imports Distillate Fuel'!$D:$D,'EIA Imports Distillate Fuel'!$A:$A,AE$3,'EIA Imports Distillate Fuel'!$C:$C,$A41)</f>
        <v/>
      </c>
      <c r="AF41">
        <f>SUMIFS('EIA Imports Distillate Fuel'!$D:$D,'EIA Imports Distillate Fuel'!$A:$A,AF$3,'EIA Imports Distillate Fuel'!$C:$C,$A41)</f>
        <v/>
      </c>
      <c r="AG41">
        <f>SUMIFS('EIA Imports Distillate Fuel'!$D:$D,'EIA Imports Distillate Fuel'!$A:$A,AG$3,'EIA Imports Distillate Fuel'!$C:$C,$A41)</f>
        <v/>
      </c>
      <c r="AH41">
        <f>SUMIFS('EIA Imports Distillate Fuel'!$D:$D,'EIA Imports Distillate Fuel'!$A:$A,AH$3,'EIA Imports Distillate Fuel'!$C:$C,$A41)</f>
        <v/>
      </c>
      <c r="AI41">
        <f>SUMIFS('EIA Imports Distillate Fuel'!$D:$D,'EIA Imports Distillate Fuel'!$A:$A,AI$3,'EIA Imports Distillate Fuel'!$C:$C,$A41)</f>
        <v/>
      </c>
      <c r="AJ41">
        <f>SUMIFS('EIA Imports Distillate Fuel'!$D:$D,'EIA Imports Distillate Fuel'!$A:$A,AJ$3,'EIA Imports Distillate Fuel'!$C:$C,$A41)</f>
        <v/>
      </c>
      <c r="AK41">
        <f>SUMIFS('EIA Imports Distillate Fuel'!$D:$D,'EIA Imports Distillate Fuel'!$A:$A,AK$3,'EIA Imports Distillate Fuel'!$C:$C,$A41)</f>
        <v/>
      </c>
      <c r="AL41">
        <f>SUMIFS('EIA Imports Distillate Fuel'!$D:$D,'EIA Imports Distillate Fuel'!$A:$A,AL$3,'EIA Imports Distillate Fuel'!$C:$C,$A41)</f>
        <v/>
      </c>
      <c r="AM41">
        <f>SUMIFS('EIA Imports Distillate Fuel'!$D:$D,'EIA Imports Distillate Fuel'!$A:$A,AM$3,'EIA Imports Distillate Fuel'!$C:$C,$A41)</f>
        <v/>
      </c>
      <c r="AN41">
        <f>SUMIFS('EIA Imports Distillate Fuel'!$D:$D,'EIA Imports Distillate Fuel'!$A:$A,AN$3,'EIA Imports Distillate Fuel'!$C:$C,$A41)</f>
        <v/>
      </c>
      <c r="AO41">
        <f>SUMIFS('EIA Imports Distillate Fuel'!$D:$D,'EIA Imports Distillate Fuel'!$A:$A,AO$3,'EIA Imports Distillate Fuel'!$C:$C,$A41)</f>
        <v/>
      </c>
      <c r="AP41">
        <f>SUMIFS('EIA Imports Distillate Fuel'!$D:$D,'EIA Imports Distillate Fuel'!$A:$A,AP$3,'EIA Imports Distillate Fuel'!$C:$C,$A41)</f>
        <v/>
      </c>
      <c r="AQ41">
        <f>SUMIFS('EIA Imports Distillate Fuel'!$D:$D,'EIA Imports Distillate Fuel'!$A:$A,AQ$3,'EIA Imports Distillate Fuel'!$C:$C,$A41)</f>
        <v/>
      </c>
      <c r="AR41">
        <f>SUMIFS('EIA Imports Distillate Fuel'!$D:$D,'EIA Imports Distillate Fuel'!$A:$A,AR$3,'EIA Imports Distillate Fuel'!$C:$C,$A41)</f>
        <v/>
      </c>
      <c r="AS41">
        <f>SUMIFS('EIA Imports Distillate Fuel'!$D:$D,'EIA Imports Distillate Fuel'!$A:$A,AS$3,'EIA Imports Distillate Fuel'!$C:$C,$A41)</f>
        <v/>
      </c>
      <c r="AT41">
        <f>SUMIFS('EIA Imports Distillate Fuel'!$D:$D,'EIA Imports Distillate Fuel'!$A:$A,AT$3,'EIA Imports Distillate Fuel'!$C:$C,$A41)</f>
        <v/>
      </c>
      <c r="AU41">
        <f>SUMIFS('EIA Imports Distillate Fuel'!$D:$D,'EIA Imports Distillate Fuel'!$A:$A,AU$3,'EIA Imports Distillate Fuel'!$C:$C,$A41)</f>
        <v/>
      </c>
    </row>
    <row r="42" spans="1:47">
      <c r="A42" t="s">
        <v>295</v>
      </c>
      <c r="B42" t="s">
        <v>1646</v>
      </c>
      <c r="C42" t="s">
        <v>1740</v>
      </c>
      <c r="D42">
        <f>SUMIFS('EIA Imports Distillate Fuel'!$D:$D,'EIA Imports Distillate Fuel'!$A:$A,D$3,'EIA Imports Distillate Fuel'!$C:$C,$A42)</f>
        <v/>
      </c>
      <c r="E42">
        <f>SUMIFS('EIA Imports Distillate Fuel'!$D:$D,'EIA Imports Distillate Fuel'!$A:$A,E$3,'EIA Imports Distillate Fuel'!$C:$C,$A42)</f>
        <v/>
      </c>
      <c r="F42">
        <f>SUMIFS('EIA Imports Distillate Fuel'!$D:$D,'EIA Imports Distillate Fuel'!$A:$A,F$3,'EIA Imports Distillate Fuel'!$C:$C,$A42)</f>
        <v/>
      </c>
      <c r="G42">
        <f>SUMIFS('EIA Imports Distillate Fuel'!$D:$D,'EIA Imports Distillate Fuel'!$A:$A,G$3,'EIA Imports Distillate Fuel'!$C:$C,$A42)</f>
        <v/>
      </c>
      <c r="H42">
        <f>SUMIFS('EIA Imports Distillate Fuel'!$D:$D,'EIA Imports Distillate Fuel'!$A:$A,H$3,'EIA Imports Distillate Fuel'!$C:$C,$A42)</f>
        <v/>
      </c>
      <c r="I42">
        <f>SUMIFS('EIA Imports Distillate Fuel'!$D:$D,'EIA Imports Distillate Fuel'!$A:$A,I$3,'EIA Imports Distillate Fuel'!$C:$C,$A42)</f>
        <v/>
      </c>
      <c r="J42">
        <f>SUMIFS('EIA Imports Distillate Fuel'!$D:$D,'EIA Imports Distillate Fuel'!$A:$A,J$3,'EIA Imports Distillate Fuel'!$C:$C,$A42)</f>
        <v/>
      </c>
      <c r="K42">
        <f>SUMIFS('EIA Imports Distillate Fuel'!$D:$D,'EIA Imports Distillate Fuel'!$A:$A,K$3,'EIA Imports Distillate Fuel'!$C:$C,$A42)</f>
        <v/>
      </c>
      <c r="L42">
        <f>SUMIFS('EIA Imports Distillate Fuel'!$D:$D,'EIA Imports Distillate Fuel'!$A:$A,L$3,'EIA Imports Distillate Fuel'!$C:$C,$A42)</f>
        <v/>
      </c>
      <c r="M42">
        <f>SUMIFS('EIA Imports Distillate Fuel'!$D:$D,'EIA Imports Distillate Fuel'!$A:$A,M$3,'EIA Imports Distillate Fuel'!$C:$C,$A42)</f>
        <v/>
      </c>
      <c r="N42">
        <f>SUMIFS('EIA Imports Distillate Fuel'!$D:$D,'EIA Imports Distillate Fuel'!$A:$A,N$3,'EIA Imports Distillate Fuel'!$C:$C,$A42)</f>
        <v/>
      </c>
      <c r="O42">
        <f>SUMIFS('EIA Imports Distillate Fuel'!$D:$D,'EIA Imports Distillate Fuel'!$A:$A,O$3,'EIA Imports Distillate Fuel'!$C:$C,$A42)</f>
        <v/>
      </c>
      <c r="P42">
        <f>SUMIFS('EIA Imports Distillate Fuel'!$D:$D,'EIA Imports Distillate Fuel'!$A:$A,P$3,'EIA Imports Distillate Fuel'!$C:$C,$A42)</f>
        <v/>
      </c>
      <c r="Q42">
        <f>SUMIFS('EIA Imports Distillate Fuel'!$D:$D,'EIA Imports Distillate Fuel'!$A:$A,Q$3,'EIA Imports Distillate Fuel'!$C:$C,$A42)</f>
        <v/>
      </c>
      <c r="R42">
        <f>SUMIFS('EIA Imports Distillate Fuel'!$D:$D,'EIA Imports Distillate Fuel'!$A:$A,R$3,'EIA Imports Distillate Fuel'!$C:$C,$A42)</f>
        <v/>
      </c>
      <c r="S42">
        <f>SUMIFS('EIA Imports Distillate Fuel'!$D:$D,'EIA Imports Distillate Fuel'!$A:$A,S$3,'EIA Imports Distillate Fuel'!$C:$C,$A42)</f>
        <v/>
      </c>
      <c r="T42">
        <f>SUMIFS('EIA Imports Distillate Fuel'!$D:$D,'EIA Imports Distillate Fuel'!$A:$A,T$3,'EIA Imports Distillate Fuel'!$C:$C,$A42)</f>
        <v/>
      </c>
      <c r="U42">
        <f>SUMIFS('EIA Imports Distillate Fuel'!$D:$D,'EIA Imports Distillate Fuel'!$A:$A,U$3,'EIA Imports Distillate Fuel'!$C:$C,$A42)</f>
        <v/>
      </c>
      <c r="V42">
        <f>SUMIFS('EIA Imports Distillate Fuel'!$D:$D,'EIA Imports Distillate Fuel'!$A:$A,V$3,'EIA Imports Distillate Fuel'!$C:$C,$A42)</f>
        <v/>
      </c>
      <c r="W42">
        <f>SUMIFS('EIA Imports Distillate Fuel'!$D:$D,'EIA Imports Distillate Fuel'!$A:$A,W$3,'EIA Imports Distillate Fuel'!$C:$C,$A42)</f>
        <v/>
      </c>
      <c r="X42">
        <f>SUMIFS('EIA Imports Distillate Fuel'!$D:$D,'EIA Imports Distillate Fuel'!$A:$A,X$3,'EIA Imports Distillate Fuel'!$C:$C,$A42)</f>
        <v/>
      </c>
      <c r="Y42">
        <f>SUMIFS('EIA Imports Distillate Fuel'!$D:$D,'EIA Imports Distillate Fuel'!$A:$A,Y$3,'EIA Imports Distillate Fuel'!$C:$C,$A42)</f>
        <v/>
      </c>
      <c r="Z42">
        <f>SUMIFS('EIA Imports Distillate Fuel'!$D:$D,'EIA Imports Distillate Fuel'!$A:$A,Z$3,'EIA Imports Distillate Fuel'!$C:$C,$A42)</f>
        <v/>
      </c>
      <c r="AA42">
        <f>SUMIFS('EIA Imports Distillate Fuel'!$D:$D,'EIA Imports Distillate Fuel'!$A:$A,AA$3,'EIA Imports Distillate Fuel'!$C:$C,$A42)</f>
        <v/>
      </c>
      <c r="AB42">
        <f>SUMIFS('EIA Imports Distillate Fuel'!$D:$D,'EIA Imports Distillate Fuel'!$A:$A,AB$3,'EIA Imports Distillate Fuel'!$C:$C,$A42)</f>
        <v/>
      </c>
      <c r="AC42">
        <f>SUMIFS('EIA Imports Distillate Fuel'!$D:$D,'EIA Imports Distillate Fuel'!$A:$A,AC$3,'EIA Imports Distillate Fuel'!$C:$C,$A42)</f>
        <v/>
      </c>
      <c r="AD42">
        <f>SUMIFS('EIA Imports Distillate Fuel'!$D:$D,'EIA Imports Distillate Fuel'!$A:$A,AD$3,'EIA Imports Distillate Fuel'!$C:$C,$A42)</f>
        <v/>
      </c>
      <c r="AE42">
        <f>SUMIFS('EIA Imports Distillate Fuel'!$D:$D,'EIA Imports Distillate Fuel'!$A:$A,AE$3,'EIA Imports Distillate Fuel'!$C:$C,$A42)</f>
        <v/>
      </c>
      <c r="AF42">
        <f>SUMIFS('EIA Imports Distillate Fuel'!$D:$D,'EIA Imports Distillate Fuel'!$A:$A,AF$3,'EIA Imports Distillate Fuel'!$C:$C,$A42)</f>
        <v/>
      </c>
      <c r="AG42">
        <f>SUMIFS('EIA Imports Distillate Fuel'!$D:$D,'EIA Imports Distillate Fuel'!$A:$A,AG$3,'EIA Imports Distillate Fuel'!$C:$C,$A42)</f>
        <v/>
      </c>
      <c r="AH42">
        <f>SUMIFS('EIA Imports Distillate Fuel'!$D:$D,'EIA Imports Distillate Fuel'!$A:$A,AH$3,'EIA Imports Distillate Fuel'!$C:$C,$A42)</f>
        <v/>
      </c>
      <c r="AI42">
        <f>SUMIFS('EIA Imports Distillate Fuel'!$D:$D,'EIA Imports Distillate Fuel'!$A:$A,AI$3,'EIA Imports Distillate Fuel'!$C:$C,$A42)</f>
        <v/>
      </c>
      <c r="AJ42">
        <f>SUMIFS('EIA Imports Distillate Fuel'!$D:$D,'EIA Imports Distillate Fuel'!$A:$A,AJ$3,'EIA Imports Distillate Fuel'!$C:$C,$A42)</f>
        <v/>
      </c>
      <c r="AK42">
        <f>SUMIFS('EIA Imports Distillate Fuel'!$D:$D,'EIA Imports Distillate Fuel'!$A:$A,AK$3,'EIA Imports Distillate Fuel'!$C:$C,$A42)</f>
        <v/>
      </c>
      <c r="AL42">
        <f>SUMIFS('EIA Imports Distillate Fuel'!$D:$D,'EIA Imports Distillate Fuel'!$A:$A,AL$3,'EIA Imports Distillate Fuel'!$C:$C,$A42)</f>
        <v/>
      </c>
      <c r="AM42">
        <f>SUMIFS('EIA Imports Distillate Fuel'!$D:$D,'EIA Imports Distillate Fuel'!$A:$A,AM$3,'EIA Imports Distillate Fuel'!$C:$C,$A42)</f>
        <v/>
      </c>
      <c r="AN42">
        <f>SUMIFS('EIA Imports Distillate Fuel'!$D:$D,'EIA Imports Distillate Fuel'!$A:$A,AN$3,'EIA Imports Distillate Fuel'!$C:$C,$A42)</f>
        <v/>
      </c>
      <c r="AO42">
        <f>SUMIFS('EIA Imports Distillate Fuel'!$D:$D,'EIA Imports Distillate Fuel'!$A:$A,AO$3,'EIA Imports Distillate Fuel'!$C:$C,$A42)</f>
        <v/>
      </c>
      <c r="AP42">
        <f>SUMIFS('EIA Imports Distillate Fuel'!$D:$D,'EIA Imports Distillate Fuel'!$A:$A,AP$3,'EIA Imports Distillate Fuel'!$C:$C,$A42)</f>
        <v/>
      </c>
      <c r="AQ42">
        <f>SUMIFS('EIA Imports Distillate Fuel'!$D:$D,'EIA Imports Distillate Fuel'!$A:$A,AQ$3,'EIA Imports Distillate Fuel'!$C:$C,$A42)</f>
        <v/>
      </c>
      <c r="AR42">
        <f>SUMIFS('EIA Imports Distillate Fuel'!$D:$D,'EIA Imports Distillate Fuel'!$A:$A,AR$3,'EIA Imports Distillate Fuel'!$C:$C,$A42)</f>
        <v/>
      </c>
      <c r="AS42">
        <f>SUMIFS('EIA Imports Distillate Fuel'!$D:$D,'EIA Imports Distillate Fuel'!$A:$A,AS$3,'EIA Imports Distillate Fuel'!$C:$C,$A42)</f>
        <v/>
      </c>
      <c r="AT42">
        <f>SUMIFS('EIA Imports Distillate Fuel'!$D:$D,'EIA Imports Distillate Fuel'!$A:$A,AT$3,'EIA Imports Distillate Fuel'!$C:$C,$A42)</f>
        <v/>
      </c>
      <c r="AU42">
        <f>SUMIFS('EIA Imports Distillate Fuel'!$D:$D,'EIA Imports Distillate Fuel'!$A:$A,AU$3,'EIA Imports Distillate Fuel'!$C:$C,$A42)</f>
        <v/>
      </c>
    </row>
    <row r="43" spans="1:47">
      <c r="A43" t="s">
        <v>300</v>
      </c>
      <c r="B43" t="s">
        <v>1646</v>
      </c>
      <c r="C43" t="s">
        <v>1740</v>
      </c>
      <c r="D43">
        <f>SUMIFS('EIA Imports Distillate Fuel'!$D:$D,'EIA Imports Distillate Fuel'!$A:$A,D$3,'EIA Imports Distillate Fuel'!$C:$C,$A43)</f>
        <v/>
      </c>
      <c r="E43">
        <f>SUMIFS('EIA Imports Distillate Fuel'!$D:$D,'EIA Imports Distillate Fuel'!$A:$A,E$3,'EIA Imports Distillate Fuel'!$C:$C,$A43)</f>
        <v/>
      </c>
      <c r="F43">
        <f>SUMIFS('EIA Imports Distillate Fuel'!$D:$D,'EIA Imports Distillate Fuel'!$A:$A,F$3,'EIA Imports Distillate Fuel'!$C:$C,$A43)</f>
        <v/>
      </c>
      <c r="G43">
        <f>SUMIFS('EIA Imports Distillate Fuel'!$D:$D,'EIA Imports Distillate Fuel'!$A:$A,G$3,'EIA Imports Distillate Fuel'!$C:$C,$A43)</f>
        <v/>
      </c>
      <c r="H43">
        <f>SUMIFS('EIA Imports Distillate Fuel'!$D:$D,'EIA Imports Distillate Fuel'!$A:$A,H$3,'EIA Imports Distillate Fuel'!$C:$C,$A43)</f>
        <v/>
      </c>
      <c r="I43">
        <f>SUMIFS('EIA Imports Distillate Fuel'!$D:$D,'EIA Imports Distillate Fuel'!$A:$A,I$3,'EIA Imports Distillate Fuel'!$C:$C,$A43)</f>
        <v/>
      </c>
      <c r="J43">
        <f>SUMIFS('EIA Imports Distillate Fuel'!$D:$D,'EIA Imports Distillate Fuel'!$A:$A,J$3,'EIA Imports Distillate Fuel'!$C:$C,$A43)</f>
        <v/>
      </c>
      <c r="K43">
        <f>SUMIFS('EIA Imports Distillate Fuel'!$D:$D,'EIA Imports Distillate Fuel'!$A:$A,K$3,'EIA Imports Distillate Fuel'!$C:$C,$A43)</f>
        <v/>
      </c>
      <c r="L43">
        <f>SUMIFS('EIA Imports Distillate Fuel'!$D:$D,'EIA Imports Distillate Fuel'!$A:$A,L$3,'EIA Imports Distillate Fuel'!$C:$C,$A43)</f>
        <v/>
      </c>
      <c r="M43">
        <f>SUMIFS('EIA Imports Distillate Fuel'!$D:$D,'EIA Imports Distillate Fuel'!$A:$A,M$3,'EIA Imports Distillate Fuel'!$C:$C,$A43)</f>
        <v/>
      </c>
      <c r="N43">
        <f>SUMIFS('EIA Imports Distillate Fuel'!$D:$D,'EIA Imports Distillate Fuel'!$A:$A,N$3,'EIA Imports Distillate Fuel'!$C:$C,$A43)</f>
        <v/>
      </c>
      <c r="O43">
        <f>SUMIFS('EIA Imports Distillate Fuel'!$D:$D,'EIA Imports Distillate Fuel'!$A:$A,O$3,'EIA Imports Distillate Fuel'!$C:$C,$A43)</f>
        <v/>
      </c>
      <c r="P43">
        <f>SUMIFS('EIA Imports Distillate Fuel'!$D:$D,'EIA Imports Distillate Fuel'!$A:$A,P$3,'EIA Imports Distillate Fuel'!$C:$C,$A43)</f>
        <v/>
      </c>
      <c r="Q43">
        <f>SUMIFS('EIA Imports Distillate Fuel'!$D:$D,'EIA Imports Distillate Fuel'!$A:$A,Q$3,'EIA Imports Distillate Fuel'!$C:$C,$A43)</f>
        <v/>
      </c>
      <c r="R43">
        <f>SUMIFS('EIA Imports Distillate Fuel'!$D:$D,'EIA Imports Distillate Fuel'!$A:$A,R$3,'EIA Imports Distillate Fuel'!$C:$C,$A43)</f>
        <v/>
      </c>
      <c r="S43">
        <f>SUMIFS('EIA Imports Distillate Fuel'!$D:$D,'EIA Imports Distillate Fuel'!$A:$A,S$3,'EIA Imports Distillate Fuel'!$C:$C,$A43)</f>
        <v/>
      </c>
      <c r="T43">
        <f>SUMIFS('EIA Imports Distillate Fuel'!$D:$D,'EIA Imports Distillate Fuel'!$A:$A,T$3,'EIA Imports Distillate Fuel'!$C:$C,$A43)</f>
        <v/>
      </c>
      <c r="U43">
        <f>SUMIFS('EIA Imports Distillate Fuel'!$D:$D,'EIA Imports Distillate Fuel'!$A:$A,U$3,'EIA Imports Distillate Fuel'!$C:$C,$A43)</f>
        <v/>
      </c>
      <c r="V43">
        <f>SUMIFS('EIA Imports Distillate Fuel'!$D:$D,'EIA Imports Distillate Fuel'!$A:$A,V$3,'EIA Imports Distillate Fuel'!$C:$C,$A43)</f>
        <v/>
      </c>
      <c r="W43">
        <f>SUMIFS('EIA Imports Distillate Fuel'!$D:$D,'EIA Imports Distillate Fuel'!$A:$A,W$3,'EIA Imports Distillate Fuel'!$C:$C,$A43)</f>
        <v/>
      </c>
      <c r="X43">
        <f>SUMIFS('EIA Imports Distillate Fuel'!$D:$D,'EIA Imports Distillate Fuel'!$A:$A,X$3,'EIA Imports Distillate Fuel'!$C:$C,$A43)</f>
        <v/>
      </c>
      <c r="Y43">
        <f>SUMIFS('EIA Imports Distillate Fuel'!$D:$D,'EIA Imports Distillate Fuel'!$A:$A,Y$3,'EIA Imports Distillate Fuel'!$C:$C,$A43)</f>
        <v/>
      </c>
      <c r="Z43">
        <f>SUMIFS('EIA Imports Distillate Fuel'!$D:$D,'EIA Imports Distillate Fuel'!$A:$A,Z$3,'EIA Imports Distillate Fuel'!$C:$C,$A43)</f>
        <v/>
      </c>
      <c r="AA43">
        <f>SUMIFS('EIA Imports Distillate Fuel'!$D:$D,'EIA Imports Distillate Fuel'!$A:$A,AA$3,'EIA Imports Distillate Fuel'!$C:$C,$A43)</f>
        <v/>
      </c>
      <c r="AB43">
        <f>SUMIFS('EIA Imports Distillate Fuel'!$D:$D,'EIA Imports Distillate Fuel'!$A:$A,AB$3,'EIA Imports Distillate Fuel'!$C:$C,$A43)</f>
        <v/>
      </c>
      <c r="AC43">
        <f>SUMIFS('EIA Imports Distillate Fuel'!$D:$D,'EIA Imports Distillate Fuel'!$A:$A,AC$3,'EIA Imports Distillate Fuel'!$C:$C,$A43)</f>
        <v/>
      </c>
      <c r="AD43">
        <f>SUMIFS('EIA Imports Distillate Fuel'!$D:$D,'EIA Imports Distillate Fuel'!$A:$A,AD$3,'EIA Imports Distillate Fuel'!$C:$C,$A43)</f>
        <v/>
      </c>
      <c r="AE43">
        <f>SUMIFS('EIA Imports Distillate Fuel'!$D:$D,'EIA Imports Distillate Fuel'!$A:$A,AE$3,'EIA Imports Distillate Fuel'!$C:$C,$A43)</f>
        <v/>
      </c>
      <c r="AF43">
        <f>SUMIFS('EIA Imports Distillate Fuel'!$D:$D,'EIA Imports Distillate Fuel'!$A:$A,AF$3,'EIA Imports Distillate Fuel'!$C:$C,$A43)</f>
        <v/>
      </c>
      <c r="AG43">
        <f>SUMIFS('EIA Imports Distillate Fuel'!$D:$D,'EIA Imports Distillate Fuel'!$A:$A,AG$3,'EIA Imports Distillate Fuel'!$C:$C,$A43)</f>
        <v/>
      </c>
      <c r="AH43">
        <f>SUMIFS('EIA Imports Distillate Fuel'!$D:$D,'EIA Imports Distillate Fuel'!$A:$A,AH$3,'EIA Imports Distillate Fuel'!$C:$C,$A43)</f>
        <v/>
      </c>
      <c r="AI43">
        <f>SUMIFS('EIA Imports Distillate Fuel'!$D:$D,'EIA Imports Distillate Fuel'!$A:$A,AI$3,'EIA Imports Distillate Fuel'!$C:$C,$A43)</f>
        <v/>
      </c>
      <c r="AJ43">
        <f>SUMIFS('EIA Imports Distillate Fuel'!$D:$D,'EIA Imports Distillate Fuel'!$A:$A,AJ$3,'EIA Imports Distillate Fuel'!$C:$C,$A43)</f>
        <v/>
      </c>
      <c r="AK43">
        <f>SUMIFS('EIA Imports Distillate Fuel'!$D:$D,'EIA Imports Distillate Fuel'!$A:$A,AK$3,'EIA Imports Distillate Fuel'!$C:$C,$A43)</f>
        <v/>
      </c>
      <c r="AL43">
        <f>SUMIFS('EIA Imports Distillate Fuel'!$D:$D,'EIA Imports Distillate Fuel'!$A:$A,AL$3,'EIA Imports Distillate Fuel'!$C:$C,$A43)</f>
        <v/>
      </c>
      <c r="AM43">
        <f>SUMIFS('EIA Imports Distillate Fuel'!$D:$D,'EIA Imports Distillate Fuel'!$A:$A,AM$3,'EIA Imports Distillate Fuel'!$C:$C,$A43)</f>
        <v/>
      </c>
      <c r="AN43">
        <f>SUMIFS('EIA Imports Distillate Fuel'!$D:$D,'EIA Imports Distillate Fuel'!$A:$A,AN$3,'EIA Imports Distillate Fuel'!$C:$C,$A43)</f>
        <v/>
      </c>
      <c r="AO43">
        <f>SUMIFS('EIA Imports Distillate Fuel'!$D:$D,'EIA Imports Distillate Fuel'!$A:$A,AO$3,'EIA Imports Distillate Fuel'!$C:$C,$A43)</f>
        <v/>
      </c>
      <c r="AP43">
        <f>SUMIFS('EIA Imports Distillate Fuel'!$D:$D,'EIA Imports Distillate Fuel'!$A:$A,AP$3,'EIA Imports Distillate Fuel'!$C:$C,$A43)</f>
        <v/>
      </c>
      <c r="AQ43">
        <f>SUMIFS('EIA Imports Distillate Fuel'!$D:$D,'EIA Imports Distillate Fuel'!$A:$A,AQ$3,'EIA Imports Distillate Fuel'!$C:$C,$A43)</f>
        <v/>
      </c>
      <c r="AR43">
        <f>SUMIFS('EIA Imports Distillate Fuel'!$D:$D,'EIA Imports Distillate Fuel'!$A:$A,AR$3,'EIA Imports Distillate Fuel'!$C:$C,$A43)</f>
        <v/>
      </c>
      <c r="AS43">
        <f>SUMIFS('EIA Imports Distillate Fuel'!$D:$D,'EIA Imports Distillate Fuel'!$A:$A,AS$3,'EIA Imports Distillate Fuel'!$C:$C,$A43)</f>
        <v/>
      </c>
      <c r="AT43">
        <f>SUMIFS('EIA Imports Distillate Fuel'!$D:$D,'EIA Imports Distillate Fuel'!$A:$A,AT$3,'EIA Imports Distillate Fuel'!$C:$C,$A43)</f>
        <v/>
      </c>
      <c r="AU43">
        <f>SUMIFS('EIA Imports Distillate Fuel'!$D:$D,'EIA Imports Distillate Fuel'!$A:$A,AU$3,'EIA Imports Distillate Fuel'!$C:$C,$A43)</f>
        <v/>
      </c>
    </row>
    <row r="44" spans="1:47">
      <c r="A44" t="s">
        <v>377</v>
      </c>
      <c r="B44" t="s">
        <v>1646</v>
      </c>
      <c r="C44" t="s">
        <v>1740</v>
      </c>
      <c r="D44">
        <f>SUMIFS('EIA Imports Distillate Fuel'!$D:$D,'EIA Imports Distillate Fuel'!$A:$A,D$3,'EIA Imports Distillate Fuel'!$C:$C,$A44)</f>
        <v/>
      </c>
      <c r="E44">
        <f>SUMIFS('EIA Imports Distillate Fuel'!$D:$D,'EIA Imports Distillate Fuel'!$A:$A,E$3,'EIA Imports Distillate Fuel'!$C:$C,$A44)</f>
        <v/>
      </c>
      <c r="F44">
        <f>SUMIFS('EIA Imports Distillate Fuel'!$D:$D,'EIA Imports Distillate Fuel'!$A:$A,F$3,'EIA Imports Distillate Fuel'!$C:$C,$A44)</f>
        <v/>
      </c>
      <c r="G44">
        <f>SUMIFS('EIA Imports Distillate Fuel'!$D:$D,'EIA Imports Distillate Fuel'!$A:$A,G$3,'EIA Imports Distillate Fuel'!$C:$C,$A44)</f>
        <v/>
      </c>
      <c r="H44">
        <f>SUMIFS('EIA Imports Distillate Fuel'!$D:$D,'EIA Imports Distillate Fuel'!$A:$A,H$3,'EIA Imports Distillate Fuel'!$C:$C,$A44)</f>
        <v/>
      </c>
      <c r="I44">
        <f>SUMIFS('EIA Imports Distillate Fuel'!$D:$D,'EIA Imports Distillate Fuel'!$A:$A,I$3,'EIA Imports Distillate Fuel'!$C:$C,$A44)</f>
        <v/>
      </c>
      <c r="J44">
        <f>SUMIFS('EIA Imports Distillate Fuel'!$D:$D,'EIA Imports Distillate Fuel'!$A:$A,J$3,'EIA Imports Distillate Fuel'!$C:$C,$A44)</f>
        <v/>
      </c>
      <c r="K44">
        <f>SUMIFS('EIA Imports Distillate Fuel'!$D:$D,'EIA Imports Distillate Fuel'!$A:$A,K$3,'EIA Imports Distillate Fuel'!$C:$C,$A44)</f>
        <v/>
      </c>
      <c r="L44">
        <f>SUMIFS('EIA Imports Distillate Fuel'!$D:$D,'EIA Imports Distillate Fuel'!$A:$A,L$3,'EIA Imports Distillate Fuel'!$C:$C,$A44)</f>
        <v/>
      </c>
      <c r="M44">
        <f>SUMIFS('EIA Imports Distillate Fuel'!$D:$D,'EIA Imports Distillate Fuel'!$A:$A,M$3,'EIA Imports Distillate Fuel'!$C:$C,$A44)</f>
        <v/>
      </c>
      <c r="N44">
        <f>SUMIFS('EIA Imports Distillate Fuel'!$D:$D,'EIA Imports Distillate Fuel'!$A:$A,N$3,'EIA Imports Distillate Fuel'!$C:$C,$A44)</f>
        <v/>
      </c>
      <c r="O44">
        <f>SUMIFS('EIA Imports Distillate Fuel'!$D:$D,'EIA Imports Distillate Fuel'!$A:$A,O$3,'EIA Imports Distillate Fuel'!$C:$C,$A44)</f>
        <v/>
      </c>
      <c r="P44">
        <f>SUMIFS('EIA Imports Distillate Fuel'!$D:$D,'EIA Imports Distillate Fuel'!$A:$A,P$3,'EIA Imports Distillate Fuel'!$C:$C,$A44)</f>
        <v/>
      </c>
      <c r="Q44">
        <f>SUMIFS('EIA Imports Distillate Fuel'!$D:$D,'EIA Imports Distillate Fuel'!$A:$A,Q$3,'EIA Imports Distillate Fuel'!$C:$C,$A44)</f>
        <v/>
      </c>
      <c r="R44">
        <f>SUMIFS('EIA Imports Distillate Fuel'!$D:$D,'EIA Imports Distillate Fuel'!$A:$A,R$3,'EIA Imports Distillate Fuel'!$C:$C,$A44)</f>
        <v/>
      </c>
      <c r="S44">
        <f>SUMIFS('EIA Imports Distillate Fuel'!$D:$D,'EIA Imports Distillate Fuel'!$A:$A,S$3,'EIA Imports Distillate Fuel'!$C:$C,$A44)</f>
        <v/>
      </c>
      <c r="T44">
        <f>SUMIFS('EIA Imports Distillate Fuel'!$D:$D,'EIA Imports Distillate Fuel'!$A:$A,T$3,'EIA Imports Distillate Fuel'!$C:$C,$A44)</f>
        <v/>
      </c>
      <c r="U44">
        <f>SUMIFS('EIA Imports Distillate Fuel'!$D:$D,'EIA Imports Distillate Fuel'!$A:$A,U$3,'EIA Imports Distillate Fuel'!$C:$C,$A44)</f>
        <v/>
      </c>
      <c r="V44">
        <f>SUMIFS('EIA Imports Distillate Fuel'!$D:$D,'EIA Imports Distillate Fuel'!$A:$A,V$3,'EIA Imports Distillate Fuel'!$C:$C,$A44)</f>
        <v/>
      </c>
      <c r="W44">
        <f>SUMIFS('EIA Imports Distillate Fuel'!$D:$D,'EIA Imports Distillate Fuel'!$A:$A,W$3,'EIA Imports Distillate Fuel'!$C:$C,$A44)</f>
        <v/>
      </c>
      <c r="X44">
        <f>SUMIFS('EIA Imports Distillate Fuel'!$D:$D,'EIA Imports Distillate Fuel'!$A:$A,X$3,'EIA Imports Distillate Fuel'!$C:$C,$A44)</f>
        <v/>
      </c>
      <c r="Y44">
        <f>SUMIFS('EIA Imports Distillate Fuel'!$D:$D,'EIA Imports Distillate Fuel'!$A:$A,Y$3,'EIA Imports Distillate Fuel'!$C:$C,$A44)</f>
        <v/>
      </c>
      <c r="Z44">
        <f>SUMIFS('EIA Imports Distillate Fuel'!$D:$D,'EIA Imports Distillate Fuel'!$A:$A,Z$3,'EIA Imports Distillate Fuel'!$C:$C,$A44)</f>
        <v/>
      </c>
      <c r="AA44">
        <f>SUMIFS('EIA Imports Distillate Fuel'!$D:$D,'EIA Imports Distillate Fuel'!$A:$A,AA$3,'EIA Imports Distillate Fuel'!$C:$C,$A44)</f>
        <v/>
      </c>
      <c r="AB44">
        <f>SUMIFS('EIA Imports Distillate Fuel'!$D:$D,'EIA Imports Distillate Fuel'!$A:$A,AB$3,'EIA Imports Distillate Fuel'!$C:$C,$A44)</f>
        <v/>
      </c>
      <c r="AC44">
        <f>SUMIFS('EIA Imports Distillate Fuel'!$D:$D,'EIA Imports Distillate Fuel'!$A:$A,AC$3,'EIA Imports Distillate Fuel'!$C:$C,$A44)</f>
        <v/>
      </c>
      <c r="AD44">
        <f>SUMIFS('EIA Imports Distillate Fuel'!$D:$D,'EIA Imports Distillate Fuel'!$A:$A,AD$3,'EIA Imports Distillate Fuel'!$C:$C,$A44)</f>
        <v/>
      </c>
      <c r="AE44">
        <f>SUMIFS('EIA Imports Distillate Fuel'!$D:$D,'EIA Imports Distillate Fuel'!$A:$A,AE$3,'EIA Imports Distillate Fuel'!$C:$C,$A44)</f>
        <v/>
      </c>
      <c r="AF44">
        <f>SUMIFS('EIA Imports Distillate Fuel'!$D:$D,'EIA Imports Distillate Fuel'!$A:$A,AF$3,'EIA Imports Distillate Fuel'!$C:$C,$A44)</f>
        <v/>
      </c>
      <c r="AG44">
        <f>SUMIFS('EIA Imports Distillate Fuel'!$D:$D,'EIA Imports Distillate Fuel'!$A:$A,AG$3,'EIA Imports Distillate Fuel'!$C:$C,$A44)</f>
        <v/>
      </c>
      <c r="AH44">
        <f>SUMIFS('EIA Imports Distillate Fuel'!$D:$D,'EIA Imports Distillate Fuel'!$A:$A,AH$3,'EIA Imports Distillate Fuel'!$C:$C,$A44)</f>
        <v/>
      </c>
      <c r="AI44">
        <f>SUMIFS('EIA Imports Distillate Fuel'!$D:$D,'EIA Imports Distillate Fuel'!$A:$A,AI$3,'EIA Imports Distillate Fuel'!$C:$C,$A44)</f>
        <v/>
      </c>
      <c r="AJ44">
        <f>SUMIFS('EIA Imports Distillate Fuel'!$D:$D,'EIA Imports Distillate Fuel'!$A:$A,AJ$3,'EIA Imports Distillate Fuel'!$C:$C,$A44)</f>
        <v/>
      </c>
      <c r="AK44">
        <f>SUMIFS('EIA Imports Distillate Fuel'!$D:$D,'EIA Imports Distillate Fuel'!$A:$A,AK$3,'EIA Imports Distillate Fuel'!$C:$C,$A44)</f>
        <v/>
      </c>
      <c r="AL44">
        <f>SUMIFS('EIA Imports Distillate Fuel'!$D:$D,'EIA Imports Distillate Fuel'!$A:$A,AL$3,'EIA Imports Distillate Fuel'!$C:$C,$A44)</f>
        <v/>
      </c>
      <c r="AM44">
        <f>SUMIFS('EIA Imports Distillate Fuel'!$D:$D,'EIA Imports Distillate Fuel'!$A:$A,AM$3,'EIA Imports Distillate Fuel'!$C:$C,$A44)</f>
        <v/>
      </c>
      <c r="AN44">
        <f>SUMIFS('EIA Imports Distillate Fuel'!$D:$D,'EIA Imports Distillate Fuel'!$A:$A,AN$3,'EIA Imports Distillate Fuel'!$C:$C,$A44)</f>
        <v/>
      </c>
      <c r="AO44">
        <f>SUMIFS('EIA Imports Distillate Fuel'!$D:$D,'EIA Imports Distillate Fuel'!$A:$A,AO$3,'EIA Imports Distillate Fuel'!$C:$C,$A44)</f>
        <v/>
      </c>
      <c r="AP44">
        <f>SUMIFS('EIA Imports Distillate Fuel'!$D:$D,'EIA Imports Distillate Fuel'!$A:$A,AP$3,'EIA Imports Distillate Fuel'!$C:$C,$A44)</f>
        <v/>
      </c>
      <c r="AQ44">
        <f>SUMIFS('EIA Imports Distillate Fuel'!$D:$D,'EIA Imports Distillate Fuel'!$A:$A,AQ$3,'EIA Imports Distillate Fuel'!$C:$C,$A44)</f>
        <v/>
      </c>
      <c r="AR44">
        <f>SUMIFS('EIA Imports Distillate Fuel'!$D:$D,'EIA Imports Distillate Fuel'!$A:$A,AR$3,'EIA Imports Distillate Fuel'!$C:$C,$A44)</f>
        <v/>
      </c>
      <c r="AS44">
        <f>SUMIFS('EIA Imports Distillate Fuel'!$D:$D,'EIA Imports Distillate Fuel'!$A:$A,AS$3,'EIA Imports Distillate Fuel'!$C:$C,$A44)</f>
        <v/>
      </c>
      <c r="AT44">
        <f>SUMIFS('EIA Imports Distillate Fuel'!$D:$D,'EIA Imports Distillate Fuel'!$A:$A,AT$3,'EIA Imports Distillate Fuel'!$C:$C,$A44)</f>
        <v/>
      </c>
      <c r="AU44">
        <f>SUMIFS('EIA Imports Distillate Fuel'!$D:$D,'EIA Imports Distillate Fuel'!$A:$A,AU$3,'EIA Imports Distillate Fuel'!$C:$C,$A44)</f>
        <v/>
      </c>
    </row>
    <row r="45" spans="1:47">
      <c r="A45" t="s">
        <v>325</v>
      </c>
      <c r="B45" t="s">
        <v>1646</v>
      </c>
      <c r="C45" t="s">
        <v>1740</v>
      </c>
      <c r="D45">
        <f>SUMIFS('EIA Imports Distillate Fuel'!$D:$D,'EIA Imports Distillate Fuel'!$A:$A,D$3,'EIA Imports Distillate Fuel'!$C:$C,$A45)</f>
        <v/>
      </c>
      <c r="E45">
        <f>SUMIFS('EIA Imports Distillate Fuel'!$D:$D,'EIA Imports Distillate Fuel'!$A:$A,E$3,'EIA Imports Distillate Fuel'!$C:$C,$A45)</f>
        <v/>
      </c>
      <c r="F45">
        <f>SUMIFS('EIA Imports Distillate Fuel'!$D:$D,'EIA Imports Distillate Fuel'!$A:$A,F$3,'EIA Imports Distillate Fuel'!$C:$C,$A45)</f>
        <v/>
      </c>
      <c r="G45">
        <f>SUMIFS('EIA Imports Distillate Fuel'!$D:$D,'EIA Imports Distillate Fuel'!$A:$A,G$3,'EIA Imports Distillate Fuel'!$C:$C,$A45)</f>
        <v/>
      </c>
      <c r="H45">
        <f>SUMIFS('EIA Imports Distillate Fuel'!$D:$D,'EIA Imports Distillate Fuel'!$A:$A,H$3,'EIA Imports Distillate Fuel'!$C:$C,$A45)</f>
        <v/>
      </c>
      <c r="I45">
        <f>SUMIFS('EIA Imports Distillate Fuel'!$D:$D,'EIA Imports Distillate Fuel'!$A:$A,I$3,'EIA Imports Distillate Fuel'!$C:$C,$A45)</f>
        <v/>
      </c>
      <c r="J45">
        <f>SUMIFS('EIA Imports Distillate Fuel'!$D:$D,'EIA Imports Distillate Fuel'!$A:$A,J$3,'EIA Imports Distillate Fuel'!$C:$C,$A45)</f>
        <v/>
      </c>
      <c r="K45">
        <f>SUMIFS('EIA Imports Distillate Fuel'!$D:$D,'EIA Imports Distillate Fuel'!$A:$A,K$3,'EIA Imports Distillate Fuel'!$C:$C,$A45)</f>
        <v/>
      </c>
      <c r="L45">
        <f>SUMIFS('EIA Imports Distillate Fuel'!$D:$D,'EIA Imports Distillate Fuel'!$A:$A,L$3,'EIA Imports Distillate Fuel'!$C:$C,$A45)</f>
        <v/>
      </c>
      <c r="M45">
        <f>SUMIFS('EIA Imports Distillate Fuel'!$D:$D,'EIA Imports Distillate Fuel'!$A:$A,M$3,'EIA Imports Distillate Fuel'!$C:$C,$A45)</f>
        <v/>
      </c>
      <c r="N45">
        <f>SUMIFS('EIA Imports Distillate Fuel'!$D:$D,'EIA Imports Distillate Fuel'!$A:$A,N$3,'EIA Imports Distillate Fuel'!$C:$C,$A45)</f>
        <v/>
      </c>
      <c r="O45">
        <f>SUMIFS('EIA Imports Distillate Fuel'!$D:$D,'EIA Imports Distillate Fuel'!$A:$A,O$3,'EIA Imports Distillate Fuel'!$C:$C,$A45)</f>
        <v/>
      </c>
      <c r="P45">
        <f>SUMIFS('EIA Imports Distillate Fuel'!$D:$D,'EIA Imports Distillate Fuel'!$A:$A,P$3,'EIA Imports Distillate Fuel'!$C:$C,$A45)</f>
        <v/>
      </c>
      <c r="Q45">
        <f>SUMIFS('EIA Imports Distillate Fuel'!$D:$D,'EIA Imports Distillate Fuel'!$A:$A,Q$3,'EIA Imports Distillate Fuel'!$C:$C,$A45)</f>
        <v/>
      </c>
      <c r="R45">
        <f>SUMIFS('EIA Imports Distillate Fuel'!$D:$D,'EIA Imports Distillate Fuel'!$A:$A,R$3,'EIA Imports Distillate Fuel'!$C:$C,$A45)</f>
        <v/>
      </c>
      <c r="S45">
        <f>SUMIFS('EIA Imports Distillate Fuel'!$D:$D,'EIA Imports Distillate Fuel'!$A:$A,S$3,'EIA Imports Distillate Fuel'!$C:$C,$A45)</f>
        <v/>
      </c>
      <c r="T45">
        <f>SUMIFS('EIA Imports Distillate Fuel'!$D:$D,'EIA Imports Distillate Fuel'!$A:$A,T$3,'EIA Imports Distillate Fuel'!$C:$C,$A45)</f>
        <v/>
      </c>
      <c r="U45">
        <f>SUMIFS('EIA Imports Distillate Fuel'!$D:$D,'EIA Imports Distillate Fuel'!$A:$A,U$3,'EIA Imports Distillate Fuel'!$C:$C,$A45)</f>
        <v/>
      </c>
      <c r="V45">
        <f>SUMIFS('EIA Imports Distillate Fuel'!$D:$D,'EIA Imports Distillate Fuel'!$A:$A,V$3,'EIA Imports Distillate Fuel'!$C:$C,$A45)</f>
        <v/>
      </c>
      <c r="W45">
        <f>SUMIFS('EIA Imports Distillate Fuel'!$D:$D,'EIA Imports Distillate Fuel'!$A:$A,W$3,'EIA Imports Distillate Fuel'!$C:$C,$A45)</f>
        <v/>
      </c>
      <c r="X45">
        <f>SUMIFS('EIA Imports Distillate Fuel'!$D:$D,'EIA Imports Distillate Fuel'!$A:$A,X$3,'EIA Imports Distillate Fuel'!$C:$C,$A45)</f>
        <v/>
      </c>
      <c r="Y45">
        <f>SUMIFS('EIA Imports Distillate Fuel'!$D:$D,'EIA Imports Distillate Fuel'!$A:$A,Y$3,'EIA Imports Distillate Fuel'!$C:$C,$A45)</f>
        <v/>
      </c>
      <c r="Z45">
        <f>SUMIFS('EIA Imports Distillate Fuel'!$D:$D,'EIA Imports Distillate Fuel'!$A:$A,Z$3,'EIA Imports Distillate Fuel'!$C:$C,$A45)</f>
        <v/>
      </c>
      <c r="AA45">
        <f>SUMIFS('EIA Imports Distillate Fuel'!$D:$D,'EIA Imports Distillate Fuel'!$A:$A,AA$3,'EIA Imports Distillate Fuel'!$C:$C,$A45)</f>
        <v/>
      </c>
      <c r="AB45">
        <f>SUMIFS('EIA Imports Distillate Fuel'!$D:$D,'EIA Imports Distillate Fuel'!$A:$A,AB$3,'EIA Imports Distillate Fuel'!$C:$C,$A45)</f>
        <v/>
      </c>
      <c r="AC45">
        <f>SUMIFS('EIA Imports Distillate Fuel'!$D:$D,'EIA Imports Distillate Fuel'!$A:$A,AC$3,'EIA Imports Distillate Fuel'!$C:$C,$A45)</f>
        <v/>
      </c>
      <c r="AD45">
        <f>SUMIFS('EIA Imports Distillate Fuel'!$D:$D,'EIA Imports Distillate Fuel'!$A:$A,AD$3,'EIA Imports Distillate Fuel'!$C:$C,$A45)</f>
        <v/>
      </c>
      <c r="AE45">
        <f>SUMIFS('EIA Imports Distillate Fuel'!$D:$D,'EIA Imports Distillate Fuel'!$A:$A,AE$3,'EIA Imports Distillate Fuel'!$C:$C,$A45)</f>
        <v/>
      </c>
      <c r="AF45">
        <f>SUMIFS('EIA Imports Distillate Fuel'!$D:$D,'EIA Imports Distillate Fuel'!$A:$A,AF$3,'EIA Imports Distillate Fuel'!$C:$C,$A45)</f>
        <v/>
      </c>
      <c r="AG45">
        <f>SUMIFS('EIA Imports Distillate Fuel'!$D:$D,'EIA Imports Distillate Fuel'!$A:$A,AG$3,'EIA Imports Distillate Fuel'!$C:$C,$A45)</f>
        <v/>
      </c>
      <c r="AH45">
        <f>SUMIFS('EIA Imports Distillate Fuel'!$D:$D,'EIA Imports Distillate Fuel'!$A:$A,AH$3,'EIA Imports Distillate Fuel'!$C:$C,$A45)</f>
        <v/>
      </c>
      <c r="AI45">
        <f>SUMIFS('EIA Imports Distillate Fuel'!$D:$D,'EIA Imports Distillate Fuel'!$A:$A,AI$3,'EIA Imports Distillate Fuel'!$C:$C,$A45)</f>
        <v/>
      </c>
      <c r="AJ45">
        <f>SUMIFS('EIA Imports Distillate Fuel'!$D:$D,'EIA Imports Distillate Fuel'!$A:$A,AJ$3,'EIA Imports Distillate Fuel'!$C:$C,$A45)</f>
        <v/>
      </c>
      <c r="AK45">
        <f>SUMIFS('EIA Imports Distillate Fuel'!$D:$D,'EIA Imports Distillate Fuel'!$A:$A,AK$3,'EIA Imports Distillate Fuel'!$C:$C,$A45)</f>
        <v/>
      </c>
      <c r="AL45">
        <f>SUMIFS('EIA Imports Distillate Fuel'!$D:$D,'EIA Imports Distillate Fuel'!$A:$A,AL$3,'EIA Imports Distillate Fuel'!$C:$C,$A45)</f>
        <v/>
      </c>
      <c r="AM45">
        <f>SUMIFS('EIA Imports Distillate Fuel'!$D:$D,'EIA Imports Distillate Fuel'!$A:$A,AM$3,'EIA Imports Distillate Fuel'!$C:$C,$A45)</f>
        <v/>
      </c>
      <c r="AN45">
        <f>SUMIFS('EIA Imports Distillate Fuel'!$D:$D,'EIA Imports Distillate Fuel'!$A:$A,AN$3,'EIA Imports Distillate Fuel'!$C:$C,$A45)</f>
        <v/>
      </c>
      <c r="AO45">
        <f>SUMIFS('EIA Imports Distillate Fuel'!$D:$D,'EIA Imports Distillate Fuel'!$A:$A,AO$3,'EIA Imports Distillate Fuel'!$C:$C,$A45)</f>
        <v/>
      </c>
      <c r="AP45">
        <f>SUMIFS('EIA Imports Distillate Fuel'!$D:$D,'EIA Imports Distillate Fuel'!$A:$A,AP$3,'EIA Imports Distillate Fuel'!$C:$C,$A45)</f>
        <v/>
      </c>
      <c r="AQ45">
        <f>SUMIFS('EIA Imports Distillate Fuel'!$D:$D,'EIA Imports Distillate Fuel'!$A:$A,AQ$3,'EIA Imports Distillate Fuel'!$C:$C,$A45)</f>
        <v/>
      </c>
      <c r="AR45">
        <f>SUMIFS('EIA Imports Distillate Fuel'!$D:$D,'EIA Imports Distillate Fuel'!$A:$A,AR$3,'EIA Imports Distillate Fuel'!$C:$C,$A45)</f>
        <v/>
      </c>
      <c r="AS45">
        <f>SUMIFS('EIA Imports Distillate Fuel'!$D:$D,'EIA Imports Distillate Fuel'!$A:$A,AS$3,'EIA Imports Distillate Fuel'!$C:$C,$A45)</f>
        <v/>
      </c>
      <c r="AT45">
        <f>SUMIFS('EIA Imports Distillate Fuel'!$D:$D,'EIA Imports Distillate Fuel'!$A:$A,AT$3,'EIA Imports Distillate Fuel'!$C:$C,$A45)</f>
        <v/>
      </c>
      <c r="AU45">
        <f>SUMIFS('EIA Imports Distillate Fuel'!$D:$D,'EIA Imports Distillate Fuel'!$A:$A,AU$3,'EIA Imports Distillate Fuel'!$C:$C,$A45)</f>
        <v/>
      </c>
    </row>
    <row r="46" spans="1:47">
      <c r="A46" t="s">
        <v>317</v>
      </c>
      <c r="B46" t="s">
        <v>1646</v>
      </c>
      <c r="C46" t="s">
        <v>1740</v>
      </c>
      <c r="D46">
        <f>SUMIFS('EIA Imports Distillate Fuel'!$D:$D,'EIA Imports Distillate Fuel'!$A:$A,D$3,'EIA Imports Distillate Fuel'!$C:$C,$A46)</f>
        <v/>
      </c>
      <c r="E46">
        <f>SUMIFS('EIA Imports Distillate Fuel'!$D:$D,'EIA Imports Distillate Fuel'!$A:$A,E$3,'EIA Imports Distillate Fuel'!$C:$C,$A46)</f>
        <v/>
      </c>
      <c r="F46">
        <f>SUMIFS('EIA Imports Distillate Fuel'!$D:$D,'EIA Imports Distillate Fuel'!$A:$A,F$3,'EIA Imports Distillate Fuel'!$C:$C,$A46)</f>
        <v/>
      </c>
      <c r="G46">
        <f>SUMIFS('EIA Imports Distillate Fuel'!$D:$D,'EIA Imports Distillate Fuel'!$A:$A,G$3,'EIA Imports Distillate Fuel'!$C:$C,$A46)</f>
        <v/>
      </c>
      <c r="H46">
        <f>SUMIFS('EIA Imports Distillate Fuel'!$D:$D,'EIA Imports Distillate Fuel'!$A:$A,H$3,'EIA Imports Distillate Fuel'!$C:$C,$A46)</f>
        <v/>
      </c>
      <c r="I46">
        <f>SUMIFS('EIA Imports Distillate Fuel'!$D:$D,'EIA Imports Distillate Fuel'!$A:$A,I$3,'EIA Imports Distillate Fuel'!$C:$C,$A46)</f>
        <v/>
      </c>
      <c r="J46">
        <f>SUMIFS('EIA Imports Distillate Fuel'!$D:$D,'EIA Imports Distillate Fuel'!$A:$A,J$3,'EIA Imports Distillate Fuel'!$C:$C,$A46)</f>
        <v/>
      </c>
      <c r="K46">
        <f>SUMIFS('EIA Imports Distillate Fuel'!$D:$D,'EIA Imports Distillate Fuel'!$A:$A,K$3,'EIA Imports Distillate Fuel'!$C:$C,$A46)</f>
        <v/>
      </c>
      <c r="L46">
        <f>SUMIFS('EIA Imports Distillate Fuel'!$D:$D,'EIA Imports Distillate Fuel'!$A:$A,L$3,'EIA Imports Distillate Fuel'!$C:$C,$A46)</f>
        <v/>
      </c>
      <c r="M46">
        <f>SUMIFS('EIA Imports Distillate Fuel'!$D:$D,'EIA Imports Distillate Fuel'!$A:$A,M$3,'EIA Imports Distillate Fuel'!$C:$C,$A46)</f>
        <v/>
      </c>
      <c r="N46">
        <f>SUMIFS('EIA Imports Distillate Fuel'!$D:$D,'EIA Imports Distillate Fuel'!$A:$A,N$3,'EIA Imports Distillate Fuel'!$C:$C,$A46)</f>
        <v/>
      </c>
      <c r="O46">
        <f>SUMIFS('EIA Imports Distillate Fuel'!$D:$D,'EIA Imports Distillate Fuel'!$A:$A,O$3,'EIA Imports Distillate Fuel'!$C:$C,$A46)</f>
        <v/>
      </c>
      <c r="P46">
        <f>SUMIFS('EIA Imports Distillate Fuel'!$D:$D,'EIA Imports Distillate Fuel'!$A:$A,P$3,'EIA Imports Distillate Fuel'!$C:$C,$A46)</f>
        <v/>
      </c>
      <c r="Q46">
        <f>SUMIFS('EIA Imports Distillate Fuel'!$D:$D,'EIA Imports Distillate Fuel'!$A:$A,Q$3,'EIA Imports Distillate Fuel'!$C:$C,$A46)</f>
        <v/>
      </c>
      <c r="R46">
        <f>SUMIFS('EIA Imports Distillate Fuel'!$D:$D,'EIA Imports Distillate Fuel'!$A:$A,R$3,'EIA Imports Distillate Fuel'!$C:$C,$A46)</f>
        <v/>
      </c>
      <c r="S46">
        <f>SUMIFS('EIA Imports Distillate Fuel'!$D:$D,'EIA Imports Distillate Fuel'!$A:$A,S$3,'EIA Imports Distillate Fuel'!$C:$C,$A46)</f>
        <v/>
      </c>
      <c r="T46">
        <f>SUMIFS('EIA Imports Distillate Fuel'!$D:$D,'EIA Imports Distillate Fuel'!$A:$A,T$3,'EIA Imports Distillate Fuel'!$C:$C,$A46)</f>
        <v/>
      </c>
      <c r="U46">
        <f>SUMIFS('EIA Imports Distillate Fuel'!$D:$D,'EIA Imports Distillate Fuel'!$A:$A,U$3,'EIA Imports Distillate Fuel'!$C:$C,$A46)</f>
        <v/>
      </c>
      <c r="V46">
        <f>SUMIFS('EIA Imports Distillate Fuel'!$D:$D,'EIA Imports Distillate Fuel'!$A:$A,V$3,'EIA Imports Distillate Fuel'!$C:$C,$A46)</f>
        <v/>
      </c>
      <c r="W46">
        <f>SUMIFS('EIA Imports Distillate Fuel'!$D:$D,'EIA Imports Distillate Fuel'!$A:$A,W$3,'EIA Imports Distillate Fuel'!$C:$C,$A46)</f>
        <v/>
      </c>
      <c r="X46">
        <f>SUMIFS('EIA Imports Distillate Fuel'!$D:$D,'EIA Imports Distillate Fuel'!$A:$A,X$3,'EIA Imports Distillate Fuel'!$C:$C,$A46)</f>
        <v/>
      </c>
      <c r="Y46">
        <f>SUMIFS('EIA Imports Distillate Fuel'!$D:$D,'EIA Imports Distillate Fuel'!$A:$A,Y$3,'EIA Imports Distillate Fuel'!$C:$C,$A46)</f>
        <v/>
      </c>
      <c r="Z46">
        <f>SUMIFS('EIA Imports Distillate Fuel'!$D:$D,'EIA Imports Distillate Fuel'!$A:$A,Z$3,'EIA Imports Distillate Fuel'!$C:$C,$A46)</f>
        <v/>
      </c>
      <c r="AA46">
        <f>SUMIFS('EIA Imports Distillate Fuel'!$D:$D,'EIA Imports Distillate Fuel'!$A:$A,AA$3,'EIA Imports Distillate Fuel'!$C:$C,$A46)</f>
        <v/>
      </c>
      <c r="AB46">
        <f>SUMIFS('EIA Imports Distillate Fuel'!$D:$D,'EIA Imports Distillate Fuel'!$A:$A,AB$3,'EIA Imports Distillate Fuel'!$C:$C,$A46)</f>
        <v/>
      </c>
      <c r="AC46">
        <f>SUMIFS('EIA Imports Distillate Fuel'!$D:$D,'EIA Imports Distillate Fuel'!$A:$A,AC$3,'EIA Imports Distillate Fuel'!$C:$C,$A46)</f>
        <v/>
      </c>
      <c r="AD46">
        <f>SUMIFS('EIA Imports Distillate Fuel'!$D:$D,'EIA Imports Distillate Fuel'!$A:$A,AD$3,'EIA Imports Distillate Fuel'!$C:$C,$A46)</f>
        <v/>
      </c>
      <c r="AE46">
        <f>SUMIFS('EIA Imports Distillate Fuel'!$D:$D,'EIA Imports Distillate Fuel'!$A:$A,AE$3,'EIA Imports Distillate Fuel'!$C:$C,$A46)</f>
        <v/>
      </c>
      <c r="AF46">
        <f>SUMIFS('EIA Imports Distillate Fuel'!$D:$D,'EIA Imports Distillate Fuel'!$A:$A,AF$3,'EIA Imports Distillate Fuel'!$C:$C,$A46)</f>
        <v/>
      </c>
      <c r="AG46">
        <f>SUMIFS('EIA Imports Distillate Fuel'!$D:$D,'EIA Imports Distillate Fuel'!$A:$A,AG$3,'EIA Imports Distillate Fuel'!$C:$C,$A46)</f>
        <v/>
      </c>
      <c r="AH46">
        <f>SUMIFS('EIA Imports Distillate Fuel'!$D:$D,'EIA Imports Distillate Fuel'!$A:$A,AH$3,'EIA Imports Distillate Fuel'!$C:$C,$A46)</f>
        <v/>
      </c>
      <c r="AI46">
        <f>SUMIFS('EIA Imports Distillate Fuel'!$D:$D,'EIA Imports Distillate Fuel'!$A:$A,AI$3,'EIA Imports Distillate Fuel'!$C:$C,$A46)</f>
        <v/>
      </c>
      <c r="AJ46">
        <f>SUMIFS('EIA Imports Distillate Fuel'!$D:$D,'EIA Imports Distillate Fuel'!$A:$A,AJ$3,'EIA Imports Distillate Fuel'!$C:$C,$A46)</f>
        <v/>
      </c>
      <c r="AK46">
        <f>SUMIFS('EIA Imports Distillate Fuel'!$D:$D,'EIA Imports Distillate Fuel'!$A:$A,AK$3,'EIA Imports Distillate Fuel'!$C:$C,$A46)</f>
        <v/>
      </c>
      <c r="AL46">
        <f>SUMIFS('EIA Imports Distillate Fuel'!$D:$D,'EIA Imports Distillate Fuel'!$A:$A,AL$3,'EIA Imports Distillate Fuel'!$C:$C,$A46)</f>
        <v/>
      </c>
      <c r="AM46">
        <f>SUMIFS('EIA Imports Distillate Fuel'!$D:$D,'EIA Imports Distillate Fuel'!$A:$A,AM$3,'EIA Imports Distillate Fuel'!$C:$C,$A46)</f>
        <v/>
      </c>
      <c r="AN46">
        <f>SUMIFS('EIA Imports Distillate Fuel'!$D:$D,'EIA Imports Distillate Fuel'!$A:$A,AN$3,'EIA Imports Distillate Fuel'!$C:$C,$A46)</f>
        <v/>
      </c>
      <c r="AO46">
        <f>SUMIFS('EIA Imports Distillate Fuel'!$D:$D,'EIA Imports Distillate Fuel'!$A:$A,AO$3,'EIA Imports Distillate Fuel'!$C:$C,$A46)</f>
        <v/>
      </c>
      <c r="AP46">
        <f>SUMIFS('EIA Imports Distillate Fuel'!$D:$D,'EIA Imports Distillate Fuel'!$A:$A,AP$3,'EIA Imports Distillate Fuel'!$C:$C,$A46)</f>
        <v/>
      </c>
      <c r="AQ46">
        <f>SUMIFS('EIA Imports Distillate Fuel'!$D:$D,'EIA Imports Distillate Fuel'!$A:$A,AQ$3,'EIA Imports Distillate Fuel'!$C:$C,$A46)</f>
        <v/>
      </c>
      <c r="AR46">
        <f>SUMIFS('EIA Imports Distillate Fuel'!$D:$D,'EIA Imports Distillate Fuel'!$A:$A,AR$3,'EIA Imports Distillate Fuel'!$C:$C,$A46)</f>
        <v/>
      </c>
      <c r="AS46">
        <f>SUMIFS('EIA Imports Distillate Fuel'!$D:$D,'EIA Imports Distillate Fuel'!$A:$A,AS$3,'EIA Imports Distillate Fuel'!$C:$C,$A46)</f>
        <v/>
      </c>
      <c r="AT46">
        <f>SUMIFS('EIA Imports Distillate Fuel'!$D:$D,'EIA Imports Distillate Fuel'!$A:$A,AT$3,'EIA Imports Distillate Fuel'!$C:$C,$A46)</f>
        <v/>
      </c>
      <c r="AU46">
        <f>SUMIFS('EIA Imports Distillate Fuel'!$D:$D,'EIA Imports Distillate Fuel'!$A:$A,AU$3,'EIA Imports Distillate Fuel'!$C:$C,$A46)</f>
        <v/>
      </c>
    </row>
    <row r="47" spans="1:47">
      <c r="A47" t="s">
        <v>281</v>
      </c>
      <c r="B47" t="s">
        <v>1646</v>
      </c>
      <c r="C47" t="s">
        <v>1740</v>
      </c>
      <c r="D47">
        <f>SUMIFS('EIA Imports Distillate Fuel'!$D:$D,'EIA Imports Distillate Fuel'!$A:$A,D$3,'EIA Imports Distillate Fuel'!$C:$C,$A47)</f>
        <v/>
      </c>
      <c r="E47">
        <f>SUMIFS('EIA Imports Distillate Fuel'!$D:$D,'EIA Imports Distillate Fuel'!$A:$A,E$3,'EIA Imports Distillate Fuel'!$C:$C,$A47)</f>
        <v/>
      </c>
      <c r="F47">
        <f>SUMIFS('EIA Imports Distillate Fuel'!$D:$D,'EIA Imports Distillate Fuel'!$A:$A,F$3,'EIA Imports Distillate Fuel'!$C:$C,$A47)</f>
        <v/>
      </c>
      <c r="G47">
        <f>SUMIFS('EIA Imports Distillate Fuel'!$D:$D,'EIA Imports Distillate Fuel'!$A:$A,G$3,'EIA Imports Distillate Fuel'!$C:$C,$A47)</f>
        <v/>
      </c>
      <c r="H47">
        <f>SUMIFS('EIA Imports Distillate Fuel'!$D:$D,'EIA Imports Distillate Fuel'!$A:$A,H$3,'EIA Imports Distillate Fuel'!$C:$C,$A47)</f>
        <v/>
      </c>
      <c r="I47">
        <f>SUMIFS('EIA Imports Distillate Fuel'!$D:$D,'EIA Imports Distillate Fuel'!$A:$A,I$3,'EIA Imports Distillate Fuel'!$C:$C,$A47)</f>
        <v/>
      </c>
      <c r="J47">
        <f>SUMIFS('EIA Imports Distillate Fuel'!$D:$D,'EIA Imports Distillate Fuel'!$A:$A,J$3,'EIA Imports Distillate Fuel'!$C:$C,$A47)</f>
        <v/>
      </c>
      <c r="K47">
        <f>SUMIFS('EIA Imports Distillate Fuel'!$D:$D,'EIA Imports Distillate Fuel'!$A:$A,K$3,'EIA Imports Distillate Fuel'!$C:$C,$A47)</f>
        <v/>
      </c>
      <c r="L47">
        <f>SUMIFS('EIA Imports Distillate Fuel'!$D:$D,'EIA Imports Distillate Fuel'!$A:$A,L$3,'EIA Imports Distillate Fuel'!$C:$C,$A47)</f>
        <v/>
      </c>
      <c r="M47">
        <f>SUMIFS('EIA Imports Distillate Fuel'!$D:$D,'EIA Imports Distillate Fuel'!$A:$A,M$3,'EIA Imports Distillate Fuel'!$C:$C,$A47)</f>
        <v/>
      </c>
      <c r="N47">
        <f>SUMIFS('EIA Imports Distillate Fuel'!$D:$D,'EIA Imports Distillate Fuel'!$A:$A,N$3,'EIA Imports Distillate Fuel'!$C:$C,$A47)</f>
        <v/>
      </c>
      <c r="O47">
        <f>SUMIFS('EIA Imports Distillate Fuel'!$D:$D,'EIA Imports Distillate Fuel'!$A:$A,O$3,'EIA Imports Distillate Fuel'!$C:$C,$A47)</f>
        <v/>
      </c>
      <c r="P47">
        <f>SUMIFS('EIA Imports Distillate Fuel'!$D:$D,'EIA Imports Distillate Fuel'!$A:$A,P$3,'EIA Imports Distillate Fuel'!$C:$C,$A47)</f>
        <v/>
      </c>
      <c r="Q47">
        <f>SUMIFS('EIA Imports Distillate Fuel'!$D:$D,'EIA Imports Distillate Fuel'!$A:$A,Q$3,'EIA Imports Distillate Fuel'!$C:$C,$A47)</f>
        <v/>
      </c>
      <c r="R47">
        <f>SUMIFS('EIA Imports Distillate Fuel'!$D:$D,'EIA Imports Distillate Fuel'!$A:$A,R$3,'EIA Imports Distillate Fuel'!$C:$C,$A47)</f>
        <v/>
      </c>
      <c r="S47">
        <f>SUMIFS('EIA Imports Distillate Fuel'!$D:$D,'EIA Imports Distillate Fuel'!$A:$A,S$3,'EIA Imports Distillate Fuel'!$C:$C,$A47)</f>
        <v/>
      </c>
      <c r="T47">
        <f>SUMIFS('EIA Imports Distillate Fuel'!$D:$D,'EIA Imports Distillate Fuel'!$A:$A,T$3,'EIA Imports Distillate Fuel'!$C:$C,$A47)</f>
        <v/>
      </c>
      <c r="U47">
        <f>SUMIFS('EIA Imports Distillate Fuel'!$D:$D,'EIA Imports Distillate Fuel'!$A:$A,U$3,'EIA Imports Distillate Fuel'!$C:$C,$A47)</f>
        <v/>
      </c>
      <c r="V47">
        <f>SUMIFS('EIA Imports Distillate Fuel'!$D:$D,'EIA Imports Distillate Fuel'!$A:$A,V$3,'EIA Imports Distillate Fuel'!$C:$C,$A47)</f>
        <v/>
      </c>
      <c r="W47">
        <f>SUMIFS('EIA Imports Distillate Fuel'!$D:$D,'EIA Imports Distillate Fuel'!$A:$A,W$3,'EIA Imports Distillate Fuel'!$C:$C,$A47)</f>
        <v/>
      </c>
      <c r="X47">
        <f>SUMIFS('EIA Imports Distillate Fuel'!$D:$D,'EIA Imports Distillate Fuel'!$A:$A,X$3,'EIA Imports Distillate Fuel'!$C:$C,$A47)</f>
        <v/>
      </c>
      <c r="Y47">
        <f>SUMIFS('EIA Imports Distillate Fuel'!$D:$D,'EIA Imports Distillate Fuel'!$A:$A,Y$3,'EIA Imports Distillate Fuel'!$C:$C,$A47)</f>
        <v/>
      </c>
      <c r="Z47">
        <f>SUMIFS('EIA Imports Distillate Fuel'!$D:$D,'EIA Imports Distillate Fuel'!$A:$A,Z$3,'EIA Imports Distillate Fuel'!$C:$C,$A47)</f>
        <v/>
      </c>
      <c r="AA47">
        <f>SUMIFS('EIA Imports Distillate Fuel'!$D:$D,'EIA Imports Distillate Fuel'!$A:$A,AA$3,'EIA Imports Distillate Fuel'!$C:$C,$A47)</f>
        <v/>
      </c>
      <c r="AB47">
        <f>SUMIFS('EIA Imports Distillate Fuel'!$D:$D,'EIA Imports Distillate Fuel'!$A:$A,AB$3,'EIA Imports Distillate Fuel'!$C:$C,$A47)</f>
        <v/>
      </c>
      <c r="AC47">
        <f>SUMIFS('EIA Imports Distillate Fuel'!$D:$D,'EIA Imports Distillate Fuel'!$A:$A,AC$3,'EIA Imports Distillate Fuel'!$C:$C,$A47)</f>
        <v/>
      </c>
      <c r="AD47">
        <f>SUMIFS('EIA Imports Distillate Fuel'!$D:$D,'EIA Imports Distillate Fuel'!$A:$A,AD$3,'EIA Imports Distillate Fuel'!$C:$C,$A47)</f>
        <v/>
      </c>
      <c r="AE47">
        <f>SUMIFS('EIA Imports Distillate Fuel'!$D:$D,'EIA Imports Distillate Fuel'!$A:$A,AE$3,'EIA Imports Distillate Fuel'!$C:$C,$A47)</f>
        <v/>
      </c>
      <c r="AF47">
        <f>SUMIFS('EIA Imports Distillate Fuel'!$D:$D,'EIA Imports Distillate Fuel'!$A:$A,AF$3,'EIA Imports Distillate Fuel'!$C:$C,$A47)</f>
        <v/>
      </c>
      <c r="AG47">
        <f>SUMIFS('EIA Imports Distillate Fuel'!$D:$D,'EIA Imports Distillate Fuel'!$A:$A,AG$3,'EIA Imports Distillate Fuel'!$C:$C,$A47)</f>
        <v/>
      </c>
      <c r="AH47">
        <f>SUMIFS('EIA Imports Distillate Fuel'!$D:$D,'EIA Imports Distillate Fuel'!$A:$A,AH$3,'EIA Imports Distillate Fuel'!$C:$C,$A47)</f>
        <v/>
      </c>
      <c r="AI47">
        <f>SUMIFS('EIA Imports Distillate Fuel'!$D:$D,'EIA Imports Distillate Fuel'!$A:$A,AI$3,'EIA Imports Distillate Fuel'!$C:$C,$A47)</f>
        <v/>
      </c>
      <c r="AJ47">
        <f>SUMIFS('EIA Imports Distillate Fuel'!$D:$D,'EIA Imports Distillate Fuel'!$A:$A,AJ$3,'EIA Imports Distillate Fuel'!$C:$C,$A47)</f>
        <v/>
      </c>
      <c r="AK47">
        <f>SUMIFS('EIA Imports Distillate Fuel'!$D:$D,'EIA Imports Distillate Fuel'!$A:$A,AK$3,'EIA Imports Distillate Fuel'!$C:$C,$A47)</f>
        <v/>
      </c>
      <c r="AL47">
        <f>SUMIFS('EIA Imports Distillate Fuel'!$D:$D,'EIA Imports Distillate Fuel'!$A:$A,AL$3,'EIA Imports Distillate Fuel'!$C:$C,$A47)</f>
        <v/>
      </c>
      <c r="AM47">
        <f>SUMIFS('EIA Imports Distillate Fuel'!$D:$D,'EIA Imports Distillate Fuel'!$A:$A,AM$3,'EIA Imports Distillate Fuel'!$C:$C,$A47)</f>
        <v/>
      </c>
      <c r="AN47">
        <f>SUMIFS('EIA Imports Distillate Fuel'!$D:$D,'EIA Imports Distillate Fuel'!$A:$A,AN$3,'EIA Imports Distillate Fuel'!$C:$C,$A47)</f>
        <v/>
      </c>
      <c r="AO47">
        <f>SUMIFS('EIA Imports Distillate Fuel'!$D:$D,'EIA Imports Distillate Fuel'!$A:$A,AO$3,'EIA Imports Distillate Fuel'!$C:$C,$A47)</f>
        <v/>
      </c>
      <c r="AP47">
        <f>SUMIFS('EIA Imports Distillate Fuel'!$D:$D,'EIA Imports Distillate Fuel'!$A:$A,AP$3,'EIA Imports Distillate Fuel'!$C:$C,$A47)</f>
        <v/>
      </c>
      <c r="AQ47">
        <f>SUMIFS('EIA Imports Distillate Fuel'!$D:$D,'EIA Imports Distillate Fuel'!$A:$A,AQ$3,'EIA Imports Distillate Fuel'!$C:$C,$A47)</f>
        <v/>
      </c>
      <c r="AR47">
        <f>SUMIFS('EIA Imports Distillate Fuel'!$D:$D,'EIA Imports Distillate Fuel'!$A:$A,AR$3,'EIA Imports Distillate Fuel'!$C:$C,$A47)</f>
        <v/>
      </c>
      <c r="AS47">
        <f>SUMIFS('EIA Imports Distillate Fuel'!$D:$D,'EIA Imports Distillate Fuel'!$A:$A,AS$3,'EIA Imports Distillate Fuel'!$C:$C,$A47)</f>
        <v/>
      </c>
      <c r="AT47">
        <f>SUMIFS('EIA Imports Distillate Fuel'!$D:$D,'EIA Imports Distillate Fuel'!$A:$A,AT$3,'EIA Imports Distillate Fuel'!$C:$C,$A47)</f>
        <v/>
      </c>
      <c r="AU47">
        <f>SUMIFS('EIA Imports Distillate Fuel'!$D:$D,'EIA Imports Distillate Fuel'!$A:$A,AU$3,'EIA Imports Distillate Fuel'!$C:$C,$A47)</f>
        <v/>
      </c>
    </row>
    <row r="48" spans="1:47">
      <c r="A48" t="s">
        <v>262</v>
      </c>
      <c r="B48" t="s">
        <v>1646</v>
      </c>
      <c r="C48" t="s">
        <v>1740</v>
      </c>
      <c r="D48">
        <f>SUMIFS('EIA Imports Distillate Fuel'!$D:$D,'EIA Imports Distillate Fuel'!$A:$A,D$3,'EIA Imports Distillate Fuel'!$C:$C,$A48)</f>
        <v/>
      </c>
      <c r="E48">
        <f>SUMIFS('EIA Imports Distillate Fuel'!$D:$D,'EIA Imports Distillate Fuel'!$A:$A,E$3,'EIA Imports Distillate Fuel'!$C:$C,$A48)</f>
        <v/>
      </c>
      <c r="F48">
        <f>SUMIFS('EIA Imports Distillate Fuel'!$D:$D,'EIA Imports Distillate Fuel'!$A:$A,F$3,'EIA Imports Distillate Fuel'!$C:$C,$A48)</f>
        <v/>
      </c>
      <c r="G48">
        <f>SUMIFS('EIA Imports Distillate Fuel'!$D:$D,'EIA Imports Distillate Fuel'!$A:$A,G$3,'EIA Imports Distillate Fuel'!$C:$C,$A48)</f>
        <v/>
      </c>
      <c r="H48">
        <f>SUMIFS('EIA Imports Distillate Fuel'!$D:$D,'EIA Imports Distillate Fuel'!$A:$A,H$3,'EIA Imports Distillate Fuel'!$C:$C,$A48)</f>
        <v/>
      </c>
      <c r="I48">
        <f>SUMIFS('EIA Imports Distillate Fuel'!$D:$D,'EIA Imports Distillate Fuel'!$A:$A,I$3,'EIA Imports Distillate Fuel'!$C:$C,$A48)</f>
        <v/>
      </c>
      <c r="J48">
        <f>SUMIFS('EIA Imports Distillate Fuel'!$D:$D,'EIA Imports Distillate Fuel'!$A:$A,J$3,'EIA Imports Distillate Fuel'!$C:$C,$A48)</f>
        <v/>
      </c>
      <c r="K48">
        <f>SUMIFS('EIA Imports Distillate Fuel'!$D:$D,'EIA Imports Distillate Fuel'!$A:$A,K$3,'EIA Imports Distillate Fuel'!$C:$C,$A48)</f>
        <v/>
      </c>
      <c r="L48">
        <f>SUMIFS('EIA Imports Distillate Fuel'!$D:$D,'EIA Imports Distillate Fuel'!$A:$A,L$3,'EIA Imports Distillate Fuel'!$C:$C,$A48)</f>
        <v/>
      </c>
      <c r="M48">
        <f>SUMIFS('EIA Imports Distillate Fuel'!$D:$D,'EIA Imports Distillate Fuel'!$A:$A,M$3,'EIA Imports Distillate Fuel'!$C:$C,$A48)</f>
        <v/>
      </c>
      <c r="N48">
        <f>SUMIFS('EIA Imports Distillate Fuel'!$D:$D,'EIA Imports Distillate Fuel'!$A:$A,N$3,'EIA Imports Distillate Fuel'!$C:$C,$A48)</f>
        <v/>
      </c>
      <c r="O48">
        <f>SUMIFS('EIA Imports Distillate Fuel'!$D:$D,'EIA Imports Distillate Fuel'!$A:$A,O$3,'EIA Imports Distillate Fuel'!$C:$C,$A48)</f>
        <v/>
      </c>
      <c r="P48">
        <f>SUMIFS('EIA Imports Distillate Fuel'!$D:$D,'EIA Imports Distillate Fuel'!$A:$A,P$3,'EIA Imports Distillate Fuel'!$C:$C,$A48)</f>
        <v/>
      </c>
      <c r="Q48">
        <f>SUMIFS('EIA Imports Distillate Fuel'!$D:$D,'EIA Imports Distillate Fuel'!$A:$A,Q$3,'EIA Imports Distillate Fuel'!$C:$C,$A48)</f>
        <v/>
      </c>
      <c r="R48">
        <f>SUMIFS('EIA Imports Distillate Fuel'!$D:$D,'EIA Imports Distillate Fuel'!$A:$A,R$3,'EIA Imports Distillate Fuel'!$C:$C,$A48)</f>
        <v/>
      </c>
      <c r="S48">
        <f>SUMIFS('EIA Imports Distillate Fuel'!$D:$D,'EIA Imports Distillate Fuel'!$A:$A,S$3,'EIA Imports Distillate Fuel'!$C:$C,$A48)</f>
        <v/>
      </c>
      <c r="T48">
        <f>SUMIFS('EIA Imports Distillate Fuel'!$D:$D,'EIA Imports Distillate Fuel'!$A:$A,T$3,'EIA Imports Distillate Fuel'!$C:$C,$A48)</f>
        <v/>
      </c>
      <c r="U48">
        <f>SUMIFS('EIA Imports Distillate Fuel'!$D:$D,'EIA Imports Distillate Fuel'!$A:$A,U$3,'EIA Imports Distillate Fuel'!$C:$C,$A48)</f>
        <v/>
      </c>
      <c r="V48">
        <f>SUMIFS('EIA Imports Distillate Fuel'!$D:$D,'EIA Imports Distillate Fuel'!$A:$A,V$3,'EIA Imports Distillate Fuel'!$C:$C,$A48)</f>
        <v/>
      </c>
      <c r="W48">
        <f>SUMIFS('EIA Imports Distillate Fuel'!$D:$D,'EIA Imports Distillate Fuel'!$A:$A,W$3,'EIA Imports Distillate Fuel'!$C:$C,$A48)</f>
        <v/>
      </c>
      <c r="X48">
        <f>SUMIFS('EIA Imports Distillate Fuel'!$D:$D,'EIA Imports Distillate Fuel'!$A:$A,X$3,'EIA Imports Distillate Fuel'!$C:$C,$A48)</f>
        <v/>
      </c>
      <c r="Y48">
        <f>SUMIFS('EIA Imports Distillate Fuel'!$D:$D,'EIA Imports Distillate Fuel'!$A:$A,Y$3,'EIA Imports Distillate Fuel'!$C:$C,$A48)</f>
        <v/>
      </c>
      <c r="Z48">
        <f>SUMIFS('EIA Imports Distillate Fuel'!$D:$D,'EIA Imports Distillate Fuel'!$A:$A,Z$3,'EIA Imports Distillate Fuel'!$C:$C,$A48)</f>
        <v/>
      </c>
      <c r="AA48">
        <f>SUMIFS('EIA Imports Distillate Fuel'!$D:$D,'EIA Imports Distillate Fuel'!$A:$A,AA$3,'EIA Imports Distillate Fuel'!$C:$C,$A48)</f>
        <v/>
      </c>
      <c r="AB48">
        <f>SUMIFS('EIA Imports Distillate Fuel'!$D:$D,'EIA Imports Distillate Fuel'!$A:$A,AB$3,'EIA Imports Distillate Fuel'!$C:$C,$A48)</f>
        <v/>
      </c>
      <c r="AC48">
        <f>SUMIFS('EIA Imports Distillate Fuel'!$D:$D,'EIA Imports Distillate Fuel'!$A:$A,AC$3,'EIA Imports Distillate Fuel'!$C:$C,$A48)</f>
        <v/>
      </c>
      <c r="AD48">
        <f>SUMIFS('EIA Imports Distillate Fuel'!$D:$D,'EIA Imports Distillate Fuel'!$A:$A,AD$3,'EIA Imports Distillate Fuel'!$C:$C,$A48)</f>
        <v/>
      </c>
      <c r="AE48">
        <f>SUMIFS('EIA Imports Distillate Fuel'!$D:$D,'EIA Imports Distillate Fuel'!$A:$A,AE$3,'EIA Imports Distillate Fuel'!$C:$C,$A48)</f>
        <v/>
      </c>
      <c r="AF48">
        <f>SUMIFS('EIA Imports Distillate Fuel'!$D:$D,'EIA Imports Distillate Fuel'!$A:$A,AF$3,'EIA Imports Distillate Fuel'!$C:$C,$A48)</f>
        <v/>
      </c>
      <c r="AG48">
        <f>SUMIFS('EIA Imports Distillate Fuel'!$D:$D,'EIA Imports Distillate Fuel'!$A:$A,AG$3,'EIA Imports Distillate Fuel'!$C:$C,$A48)</f>
        <v/>
      </c>
      <c r="AH48">
        <f>SUMIFS('EIA Imports Distillate Fuel'!$D:$D,'EIA Imports Distillate Fuel'!$A:$A,AH$3,'EIA Imports Distillate Fuel'!$C:$C,$A48)</f>
        <v/>
      </c>
      <c r="AI48">
        <f>SUMIFS('EIA Imports Distillate Fuel'!$D:$D,'EIA Imports Distillate Fuel'!$A:$A,AI$3,'EIA Imports Distillate Fuel'!$C:$C,$A48)</f>
        <v/>
      </c>
      <c r="AJ48">
        <f>SUMIFS('EIA Imports Distillate Fuel'!$D:$D,'EIA Imports Distillate Fuel'!$A:$A,AJ$3,'EIA Imports Distillate Fuel'!$C:$C,$A48)</f>
        <v/>
      </c>
      <c r="AK48">
        <f>SUMIFS('EIA Imports Distillate Fuel'!$D:$D,'EIA Imports Distillate Fuel'!$A:$A,AK$3,'EIA Imports Distillate Fuel'!$C:$C,$A48)</f>
        <v/>
      </c>
      <c r="AL48">
        <f>SUMIFS('EIA Imports Distillate Fuel'!$D:$D,'EIA Imports Distillate Fuel'!$A:$A,AL$3,'EIA Imports Distillate Fuel'!$C:$C,$A48)</f>
        <v/>
      </c>
      <c r="AM48">
        <f>SUMIFS('EIA Imports Distillate Fuel'!$D:$D,'EIA Imports Distillate Fuel'!$A:$A,AM$3,'EIA Imports Distillate Fuel'!$C:$C,$A48)</f>
        <v/>
      </c>
      <c r="AN48">
        <f>SUMIFS('EIA Imports Distillate Fuel'!$D:$D,'EIA Imports Distillate Fuel'!$A:$A,AN$3,'EIA Imports Distillate Fuel'!$C:$C,$A48)</f>
        <v/>
      </c>
      <c r="AO48">
        <f>SUMIFS('EIA Imports Distillate Fuel'!$D:$D,'EIA Imports Distillate Fuel'!$A:$A,AO$3,'EIA Imports Distillate Fuel'!$C:$C,$A48)</f>
        <v/>
      </c>
      <c r="AP48">
        <f>SUMIFS('EIA Imports Distillate Fuel'!$D:$D,'EIA Imports Distillate Fuel'!$A:$A,AP$3,'EIA Imports Distillate Fuel'!$C:$C,$A48)</f>
        <v/>
      </c>
      <c r="AQ48">
        <f>SUMIFS('EIA Imports Distillate Fuel'!$D:$D,'EIA Imports Distillate Fuel'!$A:$A,AQ$3,'EIA Imports Distillate Fuel'!$C:$C,$A48)</f>
        <v/>
      </c>
      <c r="AR48">
        <f>SUMIFS('EIA Imports Distillate Fuel'!$D:$D,'EIA Imports Distillate Fuel'!$A:$A,AR$3,'EIA Imports Distillate Fuel'!$C:$C,$A48)</f>
        <v/>
      </c>
      <c r="AS48">
        <f>SUMIFS('EIA Imports Distillate Fuel'!$D:$D,'EIA Imports Distillate Fuel'!$A:$A,AS$3,'EIA Imports Distillate Fuel'!$C:$C,$A48)</f>
        <v/>
      </c>
      <c r="AT48">
        <f>SUMIFS('EIA Imports Distillate Fuel'!$D:$D,'EIA Imports Distillate Fuel'!$A:$A,AT$3,'EIA Imports Distillate Fuel'!$C:$C,$A48)</f>
        <v/>
      </c>
      <c r="AU48">
        <f>SUMIFS('EIA Imports Distillate Fuel'!$D:$D,'EIA Imports Distillate Fuel'!$A:$A,AU$3,'EIA Imports Distillate Fuel'!$C:$C,$A48)</f>
        <v/>
      </c>
    </row>
    <row r="49" spans="1:47">
      <c r="A49" t="s">
        <v>337</v>
      </c>
      <c r="B49" t="s">
        <v>1646</v>
      </c>
      <c r="C49" t="s">
        <v>1740</v>
      </c>
      <c r="D49">
        <f>SUMIFS('EIA Imports Distillate Fuel'!$D:$D,'EIA Imports Distillate Fuel'!$A:$A,D$3,'EIA Imports Distillate Fuel'!$C:$C,$A49)</f>
        <v/>
      </c>
      <c r="E49">
        <f>SUMIFS('EIA Imports Distillate Fuel'!$D:$D,'EIA Imports Distillate Fuel'!$A:$A,E$3,'EIA Imports Distillate Fuel'!$C:$C,$A49)</f>
        <v/>
      </c>
      <c r="F49">
        <f>SUMIFS('EIA Imports Distillate Fuel'!$D:$D,'EIA Imports Distillate Fuel'!$A:$A,F$3,'EIA Imports Distillate Fuel'!$C:$C,$A49)</f>
        <v/>
      </c>
      <c r="G49">
        <f>SUMIFS('EIA Imports Distillate Fuel'!$D:$D,'EIA Imports Distillate Fuel'!$A:$A,G$3,'EIA Imports Distillate Fuel'!$C:$C,$A49)</f>
        <v/>
      </c>
      <c r="H49">
        <f>SUMIFS('EIA Imports Distillate Fuel'!$D:$D,'EIA Imports Distillate Fuel'!$A:$A,H$3,'EIA Imports Distillate Fuel'!$C:$C,$A49)</f>
        <v/>
      </c>
      <c r="I49">
        <f>SUMIFS('EIA Imports Distillate Fuel'!$D:$D,'EIA Imports Distillate Fuel'!$A:$A,I$3,'EIA Imports Distillate Fuel'!$C:$C,$A49)</f>
        <v/>
      </c>
      <c r="J49">
        <f>SUMIFS('EIA Imports Distillate Fuel'!$D:$D,'EIA Imports Distillate Fuel'!$A:$A,J$3,'EIA Imports Distillate Fuel'!$C:$C,$A49)</f>
        <v/>
      </c>
      <c r="K49">
        <f>SUMIFS('EIA Imports Distillate Fuel'!$D:$D,'EIA Imports Distillate Fuel'!$A:$A,K$3,'EIA Imports Distillate Fuel'!$C:$C,$A49)</f>
        <v/>
      </c>
      <c r="L49">
        <f>SUMIFS('EIA Imports Distillate Fuel'!$D:$D,'EIA Imports Distillate Fuel'!$A:$A,L$3,'EIA Imports Distillate Fuel'!$C:$C,$A49)</f>
        <v/>
      </c>
      <c r="M49">
        <f>SUMIFS('EIA Imports Distillate Fuel'!$D:$D,'EIA Imports Distillate Fuel'!$A:$A,M$3,'EIA Imports Distillate Fuel'!$C:$C,$A49)</f>
        <v/>
      </c>
      <c r="N49">
        <f>SUMIFS('EIA Imports Distillate Fuel'!$D:$D,'EIA Imports Distillate Fuel'!$A:$A,N$3,'EIA Imports Distillate Fuel'!$C:$C,$A49)</f>
        <v/>
      </c>
      <c r="O49">
        <f>SUMIFS('EIA Imports Distillate Fuel'!$D:$D,'EIA Imports Distillate Fuel'!$A:$A,O$3,'EIA Imports Distillate Fuel'!$C:$C,$A49)</f>
        <v/>
      </c>
      <c r="P49">
        <f>SUMIFS('EIA Imports Distillate Fuel'!$D:$D,'EIA Imports Distillate Fuel'!$A:$A,P$3,'EIA Imports Distillate Fuel'!$C:$C,$A49)</f>
        <v/>
      </c>
      <c r="Q49">
        <f>SUMIFS('EIA Imports Distillate Fuel'!$D:$D,'EIA Imports Distillate Fuel'!$A:$A,Q$3,'EIA Imports Distillate Fuel'!$C:$C,$A49)</f>
        <v/>
      </c>
      <c r="R49">
        <f>SUMIFS('EIA Imports Distillate Fuel'!$D:$D,'EIA Imports Distillate Fuel'!$A:$A,R$3,'EIA Imports Distillate Fuel'!$C:$C,$A49)</f>
        <v/>
      </c>
      <c r="S49">
        <f>SUMIFS('EIA Imports Distillate Fuel'!$D:$D,'EIA Imports Distillate Fuel'!$A:$A,S$3,'EIA Imports Distillate Fuel'!$C:$C,$A49)</f>
        <v/>
      </c>
      <c r="T49">
        <f>SUMIFS('EIA Imports Distillate Fuel'!$D:$D,'EIA Imports Distillate Fuel'!$A:$A,T$3,'EIA Imports Distillate Fuel'!$C:$C,$A49)</f>
        <v/>
      </c>
      <c r="U49">
        <f>SUMIFS('EIA Imports Distillate Fuel'!$D:$D,'EIA Imports Distillate Fuel'!$A:$A,U$3,'EIA Imports Distillate Fuel'!$C:$C,$A49)</f>
        <v/>
      </c>
      <c r="V49">
        <f>SUMIFS('EIA Imports Distillate Fuel'!$D:$D,'EIA Imports Distillate Fuel'!$A:$A,V$3,'EIA Imports Distillate Fuel'!$C:$C,$A49)</f>
        <v/>
      </c>
      <c r="W49">
        <f>SUMIFS('EIA Imports Distillate Fuel'!$D:$D,'EIA Imports Distillate Fuel'!$A:$A,W$3,'EIA Imports Distillate Fuel'!$C:$C,$A49)</f>
        <v/>
      </c>
      <c r="X49">
        <f>SUMIFS('EIA Imports Distillate Fuel'!$D:$D,'EIA Imports Distillate Fuel'!$A:$A,X$3,'EIA Imports Distillate Fuel'!$C:$C,$A49)</f>
        <v/>
      </c>
      <c r="Y49">
        <f>SUMIFS('EIA Imports Distillate Fuel'!$D:$D,'EIA Imports Distillate Fuel'!$A:$A,Y$3,'EIA Imports Distillate Fuel'!$C:$C,$A49)</f>
        <v/>
      </c>
      <c r="Z49">
        <f>SUMIFS('EIA Imports Distillate Fuel'!$D:$D,'EIA Imports Distillate Fuel'!$A:$A,Z$3,'EIA Imports Distillate Fuel'!$C:$C,$A49)</f>
        <v/>
      </c>
      <c r="AA49">
        <f>SUMIFS('EIA Imports Distillate Fuel'!$D:$D,'EIA Imports Distillate Fuel'!$A:$A,AA$3,'EIA Imports Distillate Fuel'!$C:$C,$A49)</f>
        <v/>
      </c>
      <c r="AB49">
        <f>SUMIFS('EIA Imports Distillate Fuel'!$D:$D,'EIA Imports Distillate Fuel'!$A:$A,AB$3,'EIA Imports Distillate Fuel'!$C:$C,$A49)</f>
        <v/>
      </c>
      <c r="AC49">
        <f>SUMIFS('EIA Imports Distillate Fuel'!$D:$D,'EIA Imports Distillate Fuel'!$A:$A,AC$3,'EIA Imports Distillate Fuel'!$C:$C,$A49)</f>
        <v/>
      </c>
      <c r="AD49">
        <f>SUMIFS('EIA Imports Distillate Fuel'!$D:$D,'EIA Imports Distillate Fuel'!$A:$A,AD$3,'EIA Imports Distillate Fuel'!$C:$C,$A49)</f>
        <v/>
      </c>
      <c r="AE49">
        <f>SUMIFS('EIA Imports Distillate Fuel'!$D:$D,'EIA Imports Distillate Fuel'!$A:$A,AE$3,'EIA Imports Distillate Fuel'!$C:$C,$A49)</f>
        <v/>
      </c>
      <c r="AF49">
        <f>SUMIFS('EIA Imports Distillate Fuel'!$D:$D,'EIA Imports Distillate Fuel'!$A:$A,AF$3,'EIA Imports Distillate Fuel'!$C:$C,$A49)</f>
        <v/>
      </c>
      <c r="AG49">
        <f>SUMIFS('EIA Imports Distillate Fuel'!$D:$D,'EIA Imports Distillate Fuel'!$A:$A,AG$3,'EIA Imports Distillate Fuel'!$C:$C,$A49)</f>
        <v/>
      </c>
      <c r="AH49">
        <f>SUMIFS('EIA Imports Distillate Fuel'!$D:$D,'EIA Imports Distillate Fuel'!$A:$A,AH$3,'EIA Imports Distillate Fuel'!$C:$C,$A49)</f>
        <v/>
      </c>
      <c r="AI49">
        <f>SUMIFS('EIA Imports Distillate Fuel'!$D:$D,'EIA Imports Distillate Fuel'!$A:$A,AI$3,'EIA Imports Distillate Fuel'!$C:$C,$A49)</f>
        <v/>
      </c>
      <c r="AJ49">
        <f>SUMIFS('EIA Imports Distillate Fuel'!$D:$D,'EIA Imports Distillate Fuel'!$A:$A,AJ$3,'EIA Imports Distillate Fuel'!$C:$C,$A49)</f>
        <v/>
      </c>
      <c r="AK49">
        <f>SUMIFS('EIA Imports Distillate Fuel'!$D:$D,'EIA Imports Distillate Fuel'!$A:$A,AK$3,'EIA Imports Distillate Fuel'!$C:$C,$A49)</f>
        <v/>
      </c>
      <c r="AL49">
        <f>SUMIFS('EIA Imports Distillate Fuel'!$D:$D,'EIA Imports Distillate Fuel'!$A:$A,AL$3,'EIA Imports Distillate Fuel'!$C:$C,$A49)</f>
        <v/>
      </c>
      <c r="AM49">
        <f>SUMIFS('EIA Imports Distillate Fuel'!$D:$D,'EIA Imports Distillate Fuel'!$A:$A,AM$3,'EIA Imports Distillate Fuel'!$C:$C,$A49)</f>
        <v/>
      </c>
      <c r="AN49">
        <f>SUMIFS('EIA Imports Distillate Fuel'!$D:$D,'EIA Imports Distillate Fuel'!$A:$A,AN$3,'EIA Imports Distillate Fuel'!$C:$C,$A49)</f>
        <v/>
      </c>
      <c r="AO49">
        <f>SUMIFS('EIA Imports Distillate Fuel'!$D:$D,'EIA Imports Distillate Fuel'!$A:$A,AO$3,'EIA Imports Distillate Fuel'!$C:$C,$A49)</f>
        <v/>
      </c>
      <c r="AP49">
        <f>SUMIFS('EIA Imports Distillate Fuel'!$D:$D,'EIA Imports Distillate Fuel'!$A:$A,AP$3,'EIA Imports Distillate Fuel'!$C:$C,$A49)</f>
        <v/>
      </c>
      <c r="AQ49">
        <f>SUMIFS('EIA Imports Distillate Fuel'!$D:$D,'EIA Imports Distillate Fuel'!$A:$A,AQ$3,'EIA Imports Distillate Fuel'!$C:$C,$A49)</f>
        <v/>
      </c>
      <c r="AR49">
        <f>SUMIFS('EIA Imports Distillate Fuel'!$D:$D,'EIA Imports Distillate Fuel'!$A:$A,AR$3,'EIA Imports Distillate Fuel'!$C:$C,$A49)</f>
        <v/>
      </c>
      <c r="AS49">
        <f>SUMIFS('EIA Imports Distillate Fuel'!$D:$D,'EIA Imports Distillate Fuel'!$A:$A,AS$3,'EIA Imports Distillate Fuel'!$C:$C,$A49)</f>
        <v/>
      </c>
      <c r="AT49">
        <f>SUMIFS('EIA Imports Distillate Fuel'!$D:$D,'EIA Imports Distillate Fuel'!$A:$A,AT$3,'EIA Imports Distillate Fuel'!$C:$C,$A49)</f>
        <v/>
      </c>
      <c r="AU49">
        <f>SUMIFS('EIA Imports Distillate Fuel'!$D:$D,'EIA Imports Distillate Fuel'!$A:$A,AU$3,'EIA Imports Distillate Fuel'!$C:$C,$A49)</f>
        <v/>
      </c>
    </row>
    <row r="50" spans="1:47">
      <c r="A50" t="s">
        <v>342</v>
      </c>
      <c r="B50" t="s">
        <v>1646</v>
      </c>
      <c r="C50" t="s">
        <v>1740</v>
      </c>
      <c r="D50">
        <f>SUMIFS('EIA Imports Distillate Fuel'!$D:$D,'EIA Imports Distillate Fuel'!$A:$A,D$3,'EIA Imports Distillate Fuel'!$C:$C,$A50)</f>
        <v/>
      </c>
      <c r="E50">
        <f>SUMIFS('EIA Imports Distillate Fuel'!$D:$D,'EIA Imports Distillate Fuel'!$A:$A,E$3,'EIA Imports Distillate Fuel'!$C:$C,$A50)</f>
        <v/>
      </c>
      <c r="F50">
        <f>SUMIFS('EIA Imports Distillate Fuel'!$D:$D,'EIA Imports Distillate Fuel'!$A:$A,F$3,'EIA Imports Distillate Fuel'!$C:$C,$A50)</f>
        <v/>
      </c>
      <c r="G50">
        <f>SUMIFS('EIA Imports Distillate Fuel'!$D:$D,'EIA Imports Distillate Fuel'!$A:$A,G$3,'EIA Imports Distillate Fuel'!$C:$C,$A50)</f>
        <v/>
      </c>
      <c r="H50">
        <f>SUMIFS('EIA Imports Distillate Fuel'!$D:$D,'EIA Imports Distillate Fuel'!$A:$A,H$3,'EIA Imports Distillate Fuel'!$C:$C,$A50)</f>
        <v/>
      </c>
      <c r="I50">
        <f>SUMIFS('EIA Imports Distillate Fuel'!$D:$D,'EIA Imports Distillate Fuel'!$A:$A,I$3,'EIA Imports Distillate Fuel'!$C:$C,$A50)</f>
        <v/>
      </c>
      <c r="J50">
        <f>SUMIFS('EIA Imports Distillate Fuel'!$D:$D,'EIA Imports Distillate Fuel'!$A:$A,J$3,'EIA Imports Distillate Fuel'!$C:$C,$A50)</f>
        <v/>
      </c>
      <c r="K50">
        <f>SUMIFS('EIA Imports Distillate Fuel'!$D:$D,'EIA Imports Distillate Fuel'!$A:$A,K$3,'EIA Imports Distillate Fuel'!$C:$C,$A50)</f>
        <v/>
      </c>
      <c r="L50">
        <f>SUMIFS('EIA Imports Distillate Fuel'!$D:$D,'EIA Imports Distillate Fuel'!$A:$A,L$3,'EIA Imports Distillate Fuel'!$C:$C,$A50)</f>
        <v/>
      </c>
      <c r="M50">
        <f>SUMIFS('EIA Imports Distillate Fuel'!$D:$D,'EIA Imports Distillate Fuel'!$A:$A,M$3,'EIA Imports Distillate Fuel'!$C:$C,$A50)</f>
        <v/>
      </c>
      <c r="N50">
        <f>SUMIFS('EIA Imports Distillate Fuel'!$D:$D,'EIA Imports Distillate Fuel'!$A:$A,N$3,'EIA Imports Distillate Fuel'!$C:$C,$A50)</f>
        <v/>
      </c>
      <c r="O50">
        <f>SUMIFS('EIA Imports Distillate Fuel'!$D:$D,'EIA Imports Distillate Fuel'!$A:$A,O$3,'EIA Imports Distillate Fuel'!$C:$C,$A50)</f>
        <v/>
      </c>
      <c r="P50">
        <f>SUMIFS('EIA Imports Distillate Fuel'!$D:$D,'EIA Imports Distillate Fuel'!$A:$A,P$3,'EIA Imports Distillate Fuel'!$C:$C,$A50)</f>
        <v/>
      </c>
      <c r="Q50">
        <f>SUMIFS('EIA Imports Distillate Fuel'!$D:$D,'EIA Imports Distillate Fuel'!$A:$A,Q$3,'EIA Imports Distillate Fuel'!$C:$C,$A50)</f>
        <v/>
      </c>
      <c r="R50">
        <f>SUMIFS('EIA Imports Distillate Fuel'!$D:$D,'EIA Imports Distillate Fuel'!$A:$A,R$3,'EIA Imports Distillate Fuel'!$C:$C,$A50)</f>
        <v/>
      </c>
      <c r="S50">
        <f>SUMIFS('EIA Imports Distillate Fuel'!$D:$D,'EIA Imports Distillate Fuel'!$A:$A,S$3,'EIA Imports Distillate Fuel'!$C:$C,$A50)</f>
        <v/>
      </c>
      <c r="T50">
        <f>SUMIFS('EIA Imports Distillate Fuel'!$D:$D,'EIA Imports Distillate Fuel'!$A:$A,T$3,'EIA Imports Distillate Fuel'!$C:$C,$A50)</f>
        <v/>
      </c>
      <c r="U50">
        <f>SUMIFS('EIA Imports Distillate Fuel'!$D:$D,'EIA Imports Distillate Fuel'!$A:$A,U$3,'EIA Imports Distillate Fuel'!$C:$C,$A50)</f>
        <v/>
      </c>
      <c r="V50">
        <f>SUMIFS('EIA Imports Distillate Fuel'!$D:$D,'EIA Imports Distillate Fuel'!$A:$A,V$3,'EIA Imports Distillate Fuel'!$C:$C,$A50)</f>
        <v/>
      </c>
      <c r="W50">
        <f>SUMIFS('EIA Imports Distillate Fuel'!$D:$D,'EIA Imports Distillate Fuel'!$A:$A,W$3,'EIA Imports Distillate Fuel'!$C:$C,$A50)</f>
        <v/>
      </c>
      <c r="X50">
        <f>SUMIFS('EIA Imports Distillate Fuel'!$D:$D,'EIA Imports Distillate Fuel'!$A:$A,X$3,'EIA Imports Distillate Fuel'!$C:$C,$A50)</f>
        <v/>
      </c>
      <c r="Y50">
        <f>SUMIFS('EIA Imports Distillate Fuel'!$D:$D,'EIA Imports Distillate Fuel'!$A:$A,Y$3,'EIA Imports Distillate Fuel'!$C:$C,$A50)</f>
        <v/>
      </c>
      <c r="Z50">
        <f>SUMIFS('EIA Imports Distillate Fuel'!$D:$D,'EIA Imports Distillate Fuel'!$A:$A,Z$3,'EIA Imports Distillate Fuel'!$C:$C,$A50)</f>
        <v/>
      </c>
      <c r="AA50">
        <f>SUMIFS('EIA Imports Distillate Fuel'!$D:$D,'EIA Imports Distillate Fuel'!$A:$A,AA$3,'EIA Imports Distillate Fuel'!$C:$C,$A50)</f>
        <v/>
      </c>
      <c r="AB50">
        <f>SUMIFS('EIA Imports Distillate Fuel'!$D:$D,'EIA Imports Distillate Fuel'!$A:$A,AB$3,'EIA Imports Distillate Fuel'!$C:$C,$A50)</f>
        <v/>
      </c>
      <c r="AC50">
        <f>SUMIFS('EIA Imports Distillate Fuel'!$D:$D,'EIA Imports Distillate Fuel'!$A:$A,AC$3,'EIA Imports Distillate Fuel'!$C:$C,$A50)</f>
        <v/>
      </c>
      <c r="AD50">
        <f>SUMIFS('EIA Imports Distillate Fuel'!$D:$D,'EIA Imports Distillate Fuel'!$A:$A,AD$3,'EIA Imports Distillate Fuel'!$C:$C,$A50)</f>
        <v/>
      </c>
      <c r="AE50">
        <f>SUMIFS('EIA Imports Distillate Fuel'!$D:$D,'EIA Imports Distillate Fuel'!$A:$A,AE$3,'EIA Imports Distillate Fuel'!$C:$C,$A50)</f>
        <v/>
      </c>
      <c r="AF50">
        <f>SUMIFS('EIA Imports Distillate Fuel'!$D:$D,'EIA Imports Distillate Fuel'!$A:$A,AF$3,'EIA Imports Distillate Fuel'!$C:$C,$A50)</f>
        <v/>
      </c>
      <c r="AG50">
        <f>SUMIFS('EIA Imports Distillate Fuel'!$D:$D,'EIA Imports Distillate Fuel'!$A:$A,AG$3,'EIA Imports Distillate Fuel'!$C:$C,$A50)</f>
        <v/>
      </c>
      <c r="AH50">
        <f>SUMIFS('EIA Imports Distillate Fuel'!$D:$D,'EIA Imports Distillate Fuel'!$A:$A,AH$3,'EIA Imports Distillate Fuel'!$C:$C,$A50)</f>
        <v/>
      </c>
      <c r="AI50">
        <f>SUMIFS('EIA Imports Distillate Fuel'!$D:$D,'EIA Imports Distillate Fuel'!$A:$A,AI$3,'EIA Imports Distillate Fuel'!$C:$C,$A50)</f>
        <v/>
      </c>
      <c r="AJ50">
        <f>SUMIFS('EIA Imports Distillate Fuel'!$D:$D,'EIA Imports Distillate Fuel'!$A:$A,AJ$3,'EIA Imports Distillate Fuel'!$C:$C,$A50)</f>
        <v/>
      </c>
      <c r="AK50">
        <f>SUMIFS('EIA Imports Distillate Fuel'!$D:$D,'EIA Imports Distillate Fuel'!$A:$A,AK$3,'EIA Imports Distillate Fuel'!$C:$C,$A50)</f>
        <v/>
      </c>
      <c r="AL50">
        <f>SUMIFS('EIA Imports Distillate Fuel'!$D:$D,'EIA Imports Distillate Fuel'!$A:$A,AL$3,'EIA Imports Distillate Fuel'!$C:$C,$A50)</f>
        <v/>
      </c>
      <c r="AM50">
        <f>SUMIFS('EIA Imports Distillate Fuel'!$D:$D,'EIA Imports Distillate Fuel'!$A:$A,AM$3,'EIA Imports Distillate Fuel'!$C:$C,$A50)</f>
        <v/>
      </c>
      <c r="AN50">
        <f>SUMIFS('EIA Imports Distillate Fuel'!$D:$D,'EIA Imports Distillate Fuel'!$A:$A,AN$3,'EIA Imports Distillate Fuel'!$C:$C,$A50)</f>
        <v/>
      </c>
      <c r="AO50">
        <f>SUMIFS('EIA Imports Distillate Fuel'!$D:$D,'EIA Imports Distillate Fuel'!$A:$A,AO$3,'EIA Imports Distillate Fuel'!$C:$C,$A50)</f>
        <v/>
      </c>
      <c r="AP50">
        <f>SUMIFS('EIA Imports Distillate Fuel'!$D:$D,'EIA Imports Distillate Fuel'!$A:$A,AP$3,'EIA Imports Distillate Fuel'!$C:$C,$A50)</f>
        <v/>
      </c>
      <c r="AQ50">
        <f>SUMIFS('EIA Imports Distillate Fuel'!$D:$D,'EIA Imports Distillate Fuel'!$A:$A,AQ$3,'EIA Imports Distillate Fuel'!$C:$C,$A50)</f>
        <v/>
      </c>
      <c r="AR50">
        <f>SUMIFS('EIA Imports Distillate Fuel'!$D:$D,'EIA Imports Distillate Fuel'!$A:$A,AR$3,'EIA Imports Distillate Fuel'!$C:$C,$A50)</f>
        <v/>
      </c>
      <c r="AS50">
        <f>SUMIFS('EIA Imports Distillate Fuel'!$D:$D,'EIA Imports Distillate Fuel'!$A:$A,AS$3,'EIA Imports Distillate Fuel'!$C:$C,$A50)</f>
        <v/>
      </c>
      <c r="AT50">
        <f>SUMIFS('EIA Imports Distillate Fuel'!$D:$D,'EIA Imports Distillate Fuel'!$A:$A,AT$3,'EIA Imports Distillate Fuel'!$C:$C,$A50)</f>
        <v/>
      </c>
      <c r="AU50">
        <f>SUMIFS('EIA Imports Distillate Fuel'!$D:$D,'EIA Imports Distillate Fuel'!$A:$A,AU$3,'EIA Imports Distillate Fuel'!$C:$C,$A50)</f>
        <v/>
      </c>
    </row>
    <row r="51" spans="1:47">
      <c r="A51" t="s">
        <v>327</v>
      </c>
      <c r="B51" t="s">
        <v>1646</v>
      </c>
      <c r="C51" t="s">
        <v>1740</v>
      </c>
      <c r="D51">
        <f>SUMIFS('EIA Imports Distillate Fuel'!$D:$D,'EIA Imports Distillate Fuel'!$A:$A,D$3,'EIA Imports Distillate Fuel'!$C:$C,$A51)</f>
        <v/>
      </c>
      <c r="E51">
        <f>SUMIFS('EIA Imports Distillate Fuel'!$D:$D,'EIA Imports Distillate Fuel'!$A:$A,E$3,'EIA Imports Distillate Fuel'!$C:$C,$A51)</f>
        <v/>
      </c>
      <c r="F51">
        <f>SUMIFS('EIA Imports Distillate Fuel'!$D:$D,'EIA Imports Distillate Fuel'!$A:$A,F$3,'EIA Imports Distillate Fuel'!$C:$C,$A51)</f>
        <v/>
      </c>
      <c r="G51">
        <f>SUMIFS('EIA Imports Distillate Fuel'!$D:$D,'EIA Imports Distillate Fuel'!$A:$A,G$3,'EIA Imports Distillate Fuel'!$C:$C,$A51)</f>
        <v/>
      </c>
      <c r="H51">
        <f>SUMIFS('EIA Imports Distillate Fuel'!$D:$D,'EIA Imports Distillate Fuel'!$A:$A,H$3,'EIA Imports Distillate Fuel'!$C:$C,$A51)</f>
        <v/>
      </c>
      <c r="I51">
        <f>SUMIFS('EIA Imports Distillate Fuel'!$D:$D,'EIA Imports Distillate Fuel'!$A:$A,I$3,'EIA Imports Distillate Fuel'!$C:$C,$A51)</f>
        <v/>
      </c>
      <c r="J51">
        <f>SUMIFS('EIA Imports Distillate Fuel'!$D:$D,'EIA Imports Distillate Fuel'!$A:$A,J$3,'EIA Imports Distillate Fuel'!$C:$C,$A51)</f>
        <v/>
      </c>
      <c r="K51">
        <f>SUMIFS('EIA Imports Distillate Fuel'!$D:$D,'EIA Imports Distillate Fuel'!$A:$A,K$3,'EIA Imports Distillate Fuel'!$C:$C,$A51)</f>
        <v/>
      </c>
      <c r="L51">
        <f>SUMIFS('EIA Imports Distillate Fuel'!$D:$D,'EIA Imports Distillate Fuel'!$A:$A,L$3,'EIA Imports Distillate Fuel'!$C:$C,$A51)</f>
        <v/>
      </c>
      <c r="M51">
        <f>SUMIFS('EIA Imports Distillate Fuel'!$D:$D,'EIA Imports Distillate Fuel'!$A:$A,M$3,'EIA Imports Distillate Fuel'!$C:$C,$A51)</f>
        <v/>
      </c>
      <c r="N51">
        <f>SUMIFS('EIA Imports Distillate Fuel'!$D:$D,'EIA Imports Distillate Fuel'!$A:$A,N$3,'EIA Imports Distillate Fuel'!$C:$C,$A51)</f>
        <v/>
      </c>
      <c r="O51">
        <f>SUMIFS('EIA Imports Distillate Fuel'!$D:$D,'EIA Imports Distillate Fuel'!$A:$A,O$3,'EIA Imports Distillate Fuel'!$C:$C,$A51)</f>
        <v/>
      </c>
      <c r="P51">
        <f>SUMIFS('EIA Imports Distillate Fuel'!$D:$D,'EIA Imports Distillate Fuel'!$A:$A,P$3,'EIA Imports Distillate Fuel'!$C:$C,$A51)</f>
        <v/>
      </c>
      <c r="Q51">
        <f>SUMIFS('EIA Imports Distillate Fuel'!$D:$D,'EIA Imports Distillate Fuel'!$A:$A,Q$3,'EIA Imports Distillate Fuel'!$C:$C,$A51)</f>
        <v/>
      </c>
      <c r="R51">
        <f>SUMIFS('EIA Imports Distillate Fuel'!$D:$D,'EIA Imports Distillate Fuel'!$A:$A,R$3,'EIA Imports Distillate Fuel'!$C:$C,$A51)</f>
        <v/>
      </c>
      <c r="S51">
        <f>SUMIFS('EIA Imports Distillate Fuel'!$D:$D,'EIA Imports Distillate Fuel'!$A:$A,S$3,'EIA Imports Distillate Fuel'!$C:$C,$A51)</f>
        <v/>
      </c>
      <c r="T51">
        <f>SUMIFS('EIA Imports Distillate Fuel'!$D:$D,'EIA Imports Distillate Fuel'!$A:$A,T$3,'EIA Imports Distillate Fuel'!$C:$C,$A51)</f>
        <v/>
      </c>
      <c r="U51">
        <f>SUMIFS('EIA Imports Distillate Fuel'!$D:$D,'EIA Imports Distillate Fuel'!$A:$A,U$3,'EIA Imports Distillate Fuel'!$C:$C,$A51)</f>
        <v/>
      </c>
      <c r="V51">
        <f>SUMIFS('EIA Imports Distillate Fuel'!$D:$D,'EIA Imports Distillate Fuel'!$A:$A,V$3,'EIA Imports Distillate Fuel'!$C:$C,$A51)</f>
        <v/>
      </c>
      <c r="W51">
        <f>SUMIFS('EIA Imports Distillate Fuel'!$D:$D,'EIA Imports Distillate Fuel'!$A:$A,W$3,'EIA Imports Distillate Fuel'!$C:$C,$A51)</f>
        <v/>
      </c>
      <c r="X51">
        <f>SUMIFS('EIA Imports Distillate Fuel'!$D:$D,'EIA Imports Distillate Fuel'!$A:$A,X$3,'EIA Imports Distillate Fuel'!$C:$C,$A51)</f>
        <v/>
      </c>
      <c r="Y51">
        <f>SUMIFS('EIA Imports Distillate Fuel'!$D:$D,'EIA Imports Distillate Fuel'!$A:$A,Y$3,'EIA Imports Distillate Fuel'!$C:$C,$A51)</f>
        <v/>
      </c>
      <c r="Z51">
        <f>SUMIFS('EIA Imports Distillate Fuel'!$D:$D,'EIA Imports Distillate Fuel'!$A:$A,Z$3,'EIA Imports Distillate Fuel'!$C:$C,$A51)</f>
        <v/>
      </c>
      <c r="AA51">
        <f>SUMIFS('EIA Imports Distillate Fuel'!$D:$D,'EIA Imports Distillate Fuel'!$A:$A,AA$3,'EIA Imports Distillate Fuel'!$C:$C,$A51)</f>
        <v/>
      </c>
      <c r="AB51">
        <f>SUMIFS('EIA Imports Distillate Fuel'!$D:$D,'EIA Imports Distillate Fuel'!$A:$A,AB$3,'EIA Imports Distillate Fuel'!$C:$C,$A51)</f>
        <v/>
      </c>
      <c r="AC51">
        <f>SUMIFS('EIA Imports Distillate Fuel'!$D:$D,'EIA Imports Distillate Fuel'!$A:$A,AC$3,'EIA Imports Distillate Fuel'!$C:$C,$A51)</f>
        <v/>
      </c>
      <c r="AD51">
        <f>SUMIFS('EIA Imports Distillate Fuel'!$D:$D,'EIA Imports Distillate Fuel'!$A:$A,AD$3,'EIA Imports Distillate Fuel'!$C:$C,$A51)</f>
        <v/>
      </c>
      <c r="AE51">
        <f>SUMIFS('EIA Imports Distillate Fuel'!$D:$D,'EIA Imports Distillate Fuel'!$A:$A,AE$3,'EIA Imports Distillate Fuel'!$C:$C,$A51)</f>
        <v/>
      </c>
      <c r="AF51">
        <f>SUMIFS('EIA Imports Distillate Fuel'!$D:$D,'EIA Imports Distillate Fuel'!$A:$A,AF$3,'EIA Imports Distillate Fuel'!$C:$C,$A51)</f>
        <v/>
      </c>
      <c r="AG51">
        <f>SUMIFS('EIA Imports Distillate Fuel'!$D:$D,'EIA Imports Distillate Fuel'!$A:$A,AG$3,'EIA Imports Distillate Fuel'!$C:$C,$A51)</f>
        <v/>
      </c>
      <c r="AH51">
        <f>SUMIFS('EIA Imports Distillate Fuel'!$D:$D,'EIA Imports Distillate Fuel'!$A:$A,AH$3,'EIA Imports Distillate Fuel'!$C:$C,$A51)</f>
        <v/>
      </c>
      <c r="AI51">
        <f>SUMIFS('EIA Imports Distillate Fuel'!$D:$D,'EIA Imports Distillate Fuel'!$A:$A,AI$3,'EIA Imports Distillate Fuel'!$C:$C,$A51)</f>
        <v/>
      </c>
      <c r="AJ51">
        <f>SUMIFS('EIA Imports Distillate Fuel'!$D:$D,'EIA Imports Distillate Fuel'!$A:$A,AJ$3,'EIA Imports Distillate Fuel'!$C:$C,$A51)</f>
        <v/>
      </c>
      <c r="AK51">
        <f>SUMIFS('EIA Imports Distillate Fuel'!$D:$D,'EIA Imports Distillate Fuel'!$A:$A,AK$3,'EIA Imports Distillate Fuel'!$C:$C,$A51)</f>
        <v/>
      </c>
      <c r="AL51">
        <f>SUMIFS('EIA Imports Distillate Fuel'!$D:$D,'EIA Imports Distillate Fuel'!$A:$A,AL$3,'EIA Imports Distillate Fuel'!$C:$C,$A51)</f>
        <v/>
      </c>
      <c r="AM51">
        <f>SUMIFS('EIA Imports Distillate Fuel'!$D:$D,'EIA Imports Distillate Fuel'!$A:$A,AM$3,'EIA Imports Distillate Fuel'!$C:$C,$A51)</f>
        <v/>
      </c>
      <c r="AN51">
        <f>SUMIFS('EIA Imports Distillate Fuel'!$D:$D,'EIA Imports Distillate Fuel'!$A:$A,AN$3,'EIA Imports Distillate Fuel'!$C:$C,$A51)</f>
        <v/>
      </c>
      <c r="AO51">
        <f>SUMIFS('EIA Imports Distillate Fuel'!$D:$D,'EIA Imports Distillate Fuel'!$A:$A,AO$3,'EIA Imports Distillate Fuel'!$C:$C,$A51)</f>
        <v/>
      </c>
      <c r="AP51">
        <f>SUMIFS('EIA Imports Distillate Fuel'!$D:$D,'EIA Imports Distillate Fuel'!$A:$A,AP$3,'EIA Imports Distillate Fuel'!$C:$C,$A51)</f>
        <v/>
      </c>
      <c r="AQ51">
        <f>SUMIFS('EIA Imports Distillate Fuel'!$D:$D,'EIA Imports Distillate Fuel'!$A:$A,AQ$3,'EIA Imports Distillate Fuel'!$C:$C,$A51)</f>
        <v/>
      </c>
      <c r="AR51">
        <f>SUMIFS('EIA Imports Distillate Fuel'!$D:$D,'EIA Imports Distillate Fuel'!$A:$A,AR$3,'EIA Imports Distillate Fuel'!$C:$C,$A51)</f>
        <v/>
      </c>
      <c r="AS51">
        <f>SUMIFS('EIA Imports Distillate Fuel'!$D:$D,'EIA Imports Distillate Fuel'!$A:$A,AS$3,'EIA Imports Distillate Fuel'!$C:$C,$A51)</f>
        <v/>
      </c>
      <c r="AT51">
        <f>SUMIFS('EIA Imports Distillate Fuel'!$D:$D,'EIA Imports Distillate Fuel'!$A:$A,AT$3,'EIA Imports Distillate Fuel'!$C:$C,$A51)</f>
        <v/>
      </c>
      <c r="AU51">
        <f>SUMIFS('EIA Imports Distillate Fuel'!$D:$D,'EIA Imports Distillate Fuel'!$A:$A,AU$3,'EIA Imports Distillate Fuel'!$C:$C,$A51)</f>
        <v/>
      </c>
    </row>
    <row r="52" spans="1:47">
      <c r="A52" t="s">
        <v>294</v>
      </c>
      <c r="B52" t="s">
        <v>1646</v>
      </c>
      <c r="C52" t="s">
        <v>1740</v>
      </c>
      <c r="D52">
        <f>SUMIFS('EIA Imports Distillate Fuel'!$D:$D,'EIA Imports Distillate Fuel'!$A:$A,D$3,'EIA Imports Distillate Fuel'!$C:$C,$A52)</f>
        <v/>
      </c>
      <c r="E52">
        <f>SUMIFS('EIA Imports Distillate Fuel'!$D:$D,'EIA Imports Distillate Fuel'!$A:$A,E$3,'EIA Imports Distillate Fuel'!$C:$C,$A52)</f>
        <v/>
      </c>
      <c r="F52">
        <f>SUMIFS('EIA Imports Distillate Fuel'!$D:$D,'EIA Imports Distillate Fuel'!$A:$A,F$3,'EIA Imports Distillate Fuel'!$C:$C,$A52)</f>
        <v/>
      </c>
      <c r="G52">
        <f>SUMIFS('EIA Imports Distillate Fuel'!$D:$D,'EIA Imports Distillate Fuel'!$A:$A,G$3,'EIA Imports Distillate Fuel'!$C:$C,$A52)</f>
        <v/>
      </c>
      <c r="H52">
        <f>SUMIFS('EIA Imports Distillate Fuel'!$D:$D,'EIA Imports Distillate Fuel'!$A:$A,H$3,'EIA Imports Distillate Fuel'!$C:$C,$A52)</f>
        <v/>
      </c>
      <c r="I52">
        <f>SUMIFS('EIA Imports Distillate Fuel'!$D:$D,'EIA Imports Distillate Fuel'!$A:$A,I$3,'EIA Imports Distillate Fuel'!$C:$C,$A52)</f>
        <v/>
      </c>
      <c r="J52">
        <f>SUMIFS('EIA Imports Distillate Fuel'!$D:$D,'EIA Imports Distillate Fuel'!$A:$A,J$3,'EIA Imports Distillate Fuel'!$C:$C,$A52)</f>
        <v/>
      </c>
      <c r="K52">
        <f>SUMIFS('EIA Imports Distillate Fuel'!$D:$D,'EIA Imports Distillate Fuel'!$A:$A,K$3,'EIA Imports Distillate Fuel'!$C:$C,$A52)</f>
        <v/>
      </c>
      <c r="L52">
        <f>SUMIFS('EIA Imports Distillate Fuel'!$D:$D,'EIA Imports Distillate Fuel'!$A:$A,L$3,'EIA Imports Distillate Fuel'!$C:$C,$A52)</f>
        <v/>
      </c>
      <c r="M52">
        <f>SUMIFS('EIA Imports Distillate Fuel'!$D:$D,'EIA Imports Distillate Fuel'!$A:$A,M$3,'EIA Imports Distillate Fuel'!$C:$C,$A52)</f>
        <v/>
      </c>
      <c r="N52">
        <f>SUMIFS('EIA Imports Distillate Fuel'!$D:$D,'EIA Imports Distillate Fuel'!$A:$A,N$3,'EIA Imports Distillate Fuel'!$C:$C,$A52)</f>
        <v/>
      </c>
      <c r="O52">
        <f>SUMIFS('EIA Imports Distillate Fuel'!$D:$D,'EIA Imports Distillate Fuel'!$A:$A,O$3,'EIA Imports Distillate Fuel'!$C:$C,$A52)</f>
        <v/>
      </c>
      <c r="P52">
        <f>SUMIFS('EIA Imports Distillate Fuel'!$D:$D,'EIA Imports Distillate Fuel'!$A:$A,P$3,'EIA Imports Distillate Fuel'!$C:$C,$A52)</f>
        <v/>
      </c>
      <c r="Q52">
        <f>SUMIFS('EIA Imports Distillate Fuel'!$D:$D,'EIA Imports Distillate Fuel'!$A:$A,Q$3,'EIA Imports Distillate Fuel'!$C:$C,$A52)</f>
        <v/>
      </c>
      <c r="R52">
        <f>SUMIFS('EIA Imports Distillate Fuel'!$D:$D,'EIA Imports Distillate Fuel'!$A:$A,R$3,'EIA Imports Distillate Fuel'!$C:$C,$A52)</f>
        <v/>
      </c>
      <c r="S52">
        <f>SUMIFS('EIA Imports Distillate Fuel'!$D:$D,'EIA Imports Distillate Fuel'!$A:$A,S$3,'EIA Imports Distillate Fuel'!$C:$C,$A52)</f>
        <v/>
      </c>
      <c r="T52">
        <f>SUMIFS('EIA Imports Distillate Fuel'!$D:$D,'EIA Imports Distillate Fuel'!$A:$A,T$3,'EIA Imports Distillate Fuel'!$C:$C,$A52)</f>
        <v/>
      </c>
      <c r="U52">
        <f>SUMIFS('EIA Imports Distillate Fuel'!$D:$D,'EIA Imports Distillate Fuel'!$A:$A,U$3,'EIA Imports Distillate Fuel'!$C:$C,$A52)</f>
        <v/>
      </c>
      <c r="V52">
        <f>SUMIFS('EIA Imports Distillate Fuel'!$D:$D,'EIA Imports Distillate Fuel'!$A:$A,V$3,'EIA Imports Distillate Fuel'!$C:$C,$A52)</f>
        <v/>
      </c>
      <c r="W52">
        <f>SUMIFS('EIA Imports Distillate Fuel'!$D:$D,'EIA Imports Distillate Fuel'!$A:$A,W$3,'EIA Imports Distillate Fuel'!$C:$C,$A52)</f>
        <v/>
      </c>
      <c r="X52">
        <f>SUMIFS('EIA Imports Distillate Fuel'!$D:$D,'EIA Imports Distillate Fuel'!$A:$A,X$3,'EIA Imports Distillate Fuel'!$C:$C,$A52)</f>
        <v/>
      </c>
      <c r="Y52">
        <f>SUMIFS('EIA Imports Distillate Fuel'!$D:$D,'EIA Imports Distillate Fuel'!$A:$A,Y$3,'EIA Imports Distillate Fuel'!$C:$C,$A52)</f>
        <v/>
      </c>
      <c r="Z52">
        <f>SUMIFS('EIA Imports Distillate Fuel'!$D:$D,'EIA Imports Distillate Fuel'!$A:$A,Z$3,'EIA Imports Distillate Fuel'!$C:$C,$A52)</f>
        <v/>
      </c>
      <c r="AA52">
        <f>SUMIFS('EIA Imports Distillate Fuel'!$D:$D,'EIA Imports Distillate Fuel'!$A:$A,AA$3,'EIA Imports Distillate Fuel'!$C:$C,$A52)</f>
        <v/>
      </c>
      <c r="AB52">
        <f>SUMIFS('EIA Imports Distillate Fuel'!$D:$D,'EIA Imports Distillate Fuel'!$A:$A,AB$3,'EIA Imports Distillate Fuel'!$C:$C,$A52)</f>
        <v/>
      </c>
      <c r="AC52">
        <f>SUMIFS('EIA Imports Distillate Fuel'!$D:$D,'EIA Imports Distillate Fuel'!$A:$A,AC$3,'EIA Imports Distillate Fuel'!$C:$C,$A52)</f>
        <v/>
      </c>
      <c r="AD52">
        <f>SUMIFS('EIA Imports Distillate Fuel'!$D:$D,'EIA Imports Distillate Fuel'!$A:$A,AD$3,'EIA Imports Distillate Fuel'!$C:$C,$A52)</f>
        <v/>
      </c>
      <c r="AE52">
        <f>SUMIFS('EIA Imports Distillate Fuel'!$D:$D,'EIA Imports Distillate Fuel'!$A:$A,AE$3,'EIA Imports Distillate Fuel'!$C:$C,$A52)</f>
        <v/>
      </c>
      <c r="AF52">
        <f>SUMIFS('EIA Imports Distillate Fuel'!$D:$D,'EIA Imports Distillate Fuel'!$A:$A,AF$3,'EIA Imports Distillate Fuel'!$C:$C,$A52)</f>
        <v/>
      </c>
      <c r="AG52">
        <f>SUMIFS('EIA Imports Distillate Fuel'!$D:$D,'EIA Imports Distillate Fuel'!$A:$A,AG$3,'EIA Imports Distillate Fuel'!$C:$C,$A52)</f>
        <v/>
      </c>
      <c r="AH52">
        <f>SUMIFS('EIA Imports Distillate Fuel'!$D:$D,'EIA Imports Distillate Fuel'!$A:$A,AH$3,'EIA Imports Distillate Fuel'!$C:$C,$A52)</f>
        <v/>
      </c>
      <c r="AI52">
        <f>SUMIFS('EIA Imports Distillate Fuel'!$D:$D,'EIA Imports Distillate Fuel'!$A:$A,AI$3,'EIA Imports Distillate Fuel'!$C:$C,$A52)</f>
        <v/>
      </c>
      <c r="AJ52">
        <f>SUMIFS('EIA Imports Distillate Fuel'!$D:$D,'EIA Imports Distillate Fuel'!$A:$A,AJ$3,'EIA Imports Distillate Fuel'!$C:$C,$A52)</f>
        <v/>
      </c>
      <c r="AK52">
        <f>SUMIFS('EIA Imports Distillate Fuel'!$D:$D,'EIA Imports Distillate Fuel'!$A:$A,AK$3,'EIA Imports Distillate Fuel'!$C:$C,$A52)</f>
        <v/>
      </c>
      <c r="AL52">
        <f>SUMIFS('EIA Imports Distillate Fuel'!$D:$D,'EIA Imports Distillate Fuel'!$A:$A,AL$3,'EIA Imports Distillate Fuel'!$C:$C,$A52)</f>
        <v/>
      </c>
      <c r="AM52">
        <f>SUMIFS('EIA Imports Distillate Fuel'!$D:$D,'EIA Imports Distillate Fuel'!$A:$A,AM$3,'EIA Imports Distillate Fuel'!$C:$C,$A52)</f>
        <v/>
      </c>
      <c r="AN52">
        <f>SUMIFS('EIA Imports Distillate Fuel'!$D:$D,'EIA Imports Distillate Fuel'!$A:$A,AN$3,'EIA Imports Distillate Fuel'!$C:$C,$A52)</f>
        <v/>
      </c>
      <c r="AO52">
        <f>SUMIFS('EIA Imports Distillate Fuel'!$D:$D,'EIA Imports Distillate Fuel'!$A:$A,AO$3,'EIA Imports Distillate Fuel'!$C:$C,$A52)</f>
        <v/>
      </c>
      <c r="AP52">
        <f>SUMIFS('EIA Imports Distillate Fuel'!$D:$D,'EIA Imports Distillate Fuel'!$A:$A,AP$3,'EIA Imports Distillate Fuel'!$C:$C,$A52)</f>
        <v/>
      </c>
      <c r="AQ52">
        <f>SUMIFS('EIA Imports Distillate Fuel'!$D:$D,'EIA Imports Distillate Fuel'!$A:$A,AQ$3,'EIA Imports Distillate Fuel'!$C:$C,$A52)</f>
        <v/>
      </c>
      <c r="AR52">
        <f>SUMIFS('EIA Imports Distillate Fuel'!$D:$D,'EIA Imports Distillate Fuel'!$A:$A,AR$3,'EIA Imports Distillate Fuel'!$C:$C,$A52)</f>
        <v/>
      </c>
      <c r="AS52">
        <f>SUMIFS('EIA Imports Distillate Fuel'!$D:$D,'EIA Imports Distillate Fuel'!$A:$A,AS$3,'EIA Imports Distillate Fuel'!$C:$C,$A52)</f>
        <v/>
      </c>
      <c r="AT52">
        <f>SUMIFS('EIA Imports Distillate Fuel'!$D:$D,'EIA Imports Distillate Fuel'!$A:$A,AT$3,'EIA Imports Distillate Fuel'!$C:$C,$A52)</f>
        <v/>
      </c>
      <c r="AU52">
        <f>SUMIFS('EIA Imports Distillate Fuel'!$D:$D,'EIA Imports Distillate Fuel'!$A:$A,AU$3,'EIA Imports Distillate Fuel'!$C:$C,$A52)</f>
        <v/>
      </c>
    </row>
    <row r="53" spans="1:47">
      <c r="A53" t="s">
        <v>340</v>
      </c>
      <c r="B53" t="s">
        <v>1646</v>
      </c>
      <c r="C53" t="s">
        <v>1740</v>
      </c>
      <c r="D53">
        <f>SUMIFS('EIA Imports Distillate Fuel'!$D:$D,'EIA Imports Distillate Fuel'!$A:$A,D$3,'EIA Imports Distillate Fuel'!$C:$C,$A53)</f>
        <v/>
      </c>
      <c r="E53">
        <f>SUMIFS('EIA Imports Distillate Fuel'!$D:$D,'EIA Imports Distillate Fuel'!$A:$A,E$3,'EIA Imports Distillate Fuel'!$C:$C,$A53)</f>
        <v/>
      </c>
      <c r="F53">
        <f>SUMIFS('EIA Imports Distillate Fuel'!$D:$D,'EIA Imports Distillate Fuel'!$A:$A,F$3,'EIA Imports Distillate Fuel'!$C:$C,$A53)</f>
        <v/>
      </c>
      <c r="G53">
        <f>SUMIFS('EIA Imports Distillate Fuel'!$D:$D,'EIA Imports Distillate Fuel'!$A:$A,G$3,'EIA Imports Distillate Fuel'!$C:$C,$A53)</f>
        <v/>
      </c>
      <c r="H53">
        <f>SUMIFS('EIA Imports Distillate Fuel'!$D:$D,'EIA Imports Distillate Fuel'!$A:$A,H$3,'EIA Imports Distillate Fuel'!$C:$C,$A53)</f>
        <v/>
      </c>
      <c r="I53">
        <f>SUMIFS('EIA Imports Distillate Fuel'!$D:$D,'EIA Imports Distillate Fuel'!$A:$A,I$3,'EIA Imports Distillate Fuel'!$C:$C,$A53)</f>
        <v/>
      </c>
      <c r="J53">
        <f>SUMIFS('EIA Imports Distillate Fuel'!$D:$D,'EIA Imports Distillate Fuel'!$A:$A,J$3,'EIA Imports Distillate Fuel'!$C:$C,$A53)</f>
        <v/>
      </c>
      <c r="K53">
        <f>SUMIFS('EIA Imports Distillate Fuel'!$D:$D,'EIA Imports Distillate Fuel'!$A:$A,K$3,'EIA Imports Distillate Fuel'!$C:$C,$A53)</f>
        <v/>
      </c>
      <c r="L53">
        <f>SUMIFS('EIA Imports Distillate Fuel'!$D:$D,'EIA Imports Distillate Fuel'!$A:$A,L$3,'EIA Imports Distillate Fuel'!$C:$C,$A53)</f>
        <v/>
      </c>
      <c r="M53">
        <f>SUMIFS('EIA Imports Distillate Fuel'!$D:$D,'EIA Imports Distillate Fuel'!$A:$A,M$3,'EIA Imports Distillate Fuel'!$C:$C,$A53)</f>
        <v/>
      </c>
      <c r="N53">
        <f>SUMIFS('EIA Imports Distillate Fuel'!$D:$D,'EIA Imports Distillate Fuel'!$A:$A,N$3,'EIA Imports Distillate Fuel'!$C:$C,$A53)</f>
        <v/>
      </c>
      <c r="O53">
        <f>SUMIFS('EIA Imports Distillate Fuel'!$D:$D,'EIA Imports Distillate Fuel'!$A:$A,O$3,'EIA Imports Distillate Fuel'!$C:$C,$A53)</f>
        <v/>
      </c>
      <c r="P53">
        <f>SUMIFS('EIA Imports Distillate Fuel'!$D:$D,'EIA Imports Distillate Fuel'!$A:$A,P$3,'EIA Imports Distillate Fuel'!$C:$C,$A53)</f>
        <v/>
      </c>
      <c r="Q53">
        <f>SUMIFS('EIA Imports Distillate Fuel'!$D:$D,'EIA Imports Distillate Fuel'!$A:$A,Q$3,'EIA Imports Distillate Fuel'!$C:$C,$A53)</f>
        <v/>
      </c>
      <c r="R53">
        <f>SUMIFS('EIA Imports Distillate Fuel'!$D:$D,'EIA Imports Distillate Fuel'!$A:$A,R$3,'EIA Imports Distillate Fuel'!$C:$C,$A53)</f>
        <v/>
      </c>
      <c r="S53">
        <f>SUMIFS('EIA Imports Distillate Fuel'!$D:$D,'EIA Imports Distillate Fuel'!$A:$A,S$3,'EIA Imports Distillate Fuel'!$C:$C,$A53)</f>
        <v/>
      </c>
      <c r="T53">
        <f>SUMIFS('EIA Imports Distillate Fuel'!$D:$D,'EIA Imports Distillate Fuel'!$A:$A,T$3,'EIA Imports Distillate Fuel'!$C:$C,$A53)</f>
        <v/>
      </c>
      <c r="U53">
        <f>SUMIFS('EIA Imports Distillate Fuel'!$D:$D,'EIA Imports Distillate Fuel'!$A:$A,U$3,'EIA Imports Distillate Fuel'!$C:$C,$A53)</f>
        <v/>
      </c>
      <c r="V53">
        <f>SUMIFS('EIA Imports Distillate Fuel'!$D:$D,'EIA Imports Distillate Fuel'!$A:$A,V$3,'EIA Imports Distillate Fuel'!$C:$C,$A53)</f>
        <v/>
      </c>
      <c r="W53">
        <f>SUMIFS('EIA Imports Distillate Fuel'!$D:$D,'EIA Imports Distillate Fuel'!$A:$A,W$3,'EIA Imports Distillate Fuel'!$C:$C,$A53)</f>
        <v/>
      </c>
      <c r="X53">
        <f>SUMIFS('EIA Imports Distillate Fuel'!$D:$D,'EIA Imports Distillate Fuel'!$A:$A,X$3,'EIA Imports Distillate Fuel'!$C:$C,$A53)</f>
        <v/>
      </c>
      <c r="Y53">
        <f>SUMIFS('EIA Imports Distillate Fuel'!$D:$D,'EIA Imports Distillate Fuel'!$A:$A,Y$3,'EIA Imports Distillate Fuel'!$C:$C,$A53)</f>
        <v/>
      </c>
      <c r="Z53">
        <f>SUMIFS('EIA Imports Distillate Fuel'!$D:$D,'EIA Imports Distillate Fuel'!$A:$A,Z$3,'EIA Imports Distillate Fuel'!$C:$C,$A53)</f>
        <v/>
      </c>
      <c r="AA53">
        <f>SUMIFS('EIA Imports Distillate Fuel'!$D:$D,'EIA Imports Distillate Fuel'!$A:$A,AA$3,'EIA Imports Distillate Fuel'!$C:$C,$A53)</f>
        <v/>
      </c>
      <c r="AB53">
        <f>SUMIFS('EIA Imports Distillate Fuel'!$D:$D,'EIA Imports Distillate Fuel'!$A:$A,AB$3,'EIA Imports Distillate Fuel'!$C:$C,$A53)</f>
        <v/>
      </c>
      <c r="AC53">
        <f>SUMIFS('EIA Imports Distillate Fuel'!$D:$D,'EIA Imports Distillate Fuel'!$A:$A,AC$3,'EIA Imports Distillate Fuel'!$C:$C,$A53)</f>
        <v/>
      </c>
      <c r="AD53">
        <f>SUMIFS('EIA Imports Distillate Fuel'!$D:$D,'EIA Imports Distillate Fuel'!$A:$A,AD$3,'EIA Imports Distillate Fuel'!$C:$C,$A53)</f>
        <v/>
      </c>
      <c r="AE53">
        <f>SUMIFS('EIA Imports Distillate Fuel'!$D:$D,'EIA Imports Distillate Fuel'!$A:$A,AE$3,'EIA Imports Distillate Fuel'!$C:$C,$A53)</f>
        <v/>
      </c>
      <c r="AF53">
        <f>SUMIFS('EIA Imports Distillate Fuel'!$D:$D,'EIA Imports Distillate Fuel'!$A:$A,AF$3,'EIA Imports Distillate Fuel'!$C:$C,$A53)</f>
        <v/>
      </c>
      <c r="AG53">
        <f>SUMIFS('EIA Imports Distillate Fuel'!$D:$D,'EIA Imports Distillate Fuel'!$A:$A,AG$3,'EIA Imports Distillate Fuel'!$C:$C,$A53)</f>
        <v/>
      </c>
      <c r="AH53">
        <f>SUMIFS('EIA Imports Distillate Fuel'!$D:$D,'EIA Imports Distillate Fuel'!$A:$A,AH$3,'EIA Imports Distillate Fuel'!$C:$C,$A53)</f>
        <v/>
      </c>
      <c r="AI53">
        <f>SUMIFS('EIA Imports Distillate Fuel'!$D:$D,'EIA Imports Distillate Fuel'!$A:$A,AI$3,'EIA Imports Distillate Fuel'!$C:$C,$A53)</f>
        <v/>
      </c>
      <c r="AJ53">
        <f>SUMIFS('EIA Imports Distillate Fuel'!$D:$D,'EIA Imports Distillate Fuel'!$A:$A,AJ$3,'EIA Imports Distillate Fuel'!$C:$C,$A53)</f>
        <v/>
      </c>
      <c r="AK53">
        <f>SUMIFS('EIA Imports Distillate Fuel'!$D:$D,'EIA Imports Distillate Fuel'!$A:$A,AK$3,'EIA Imports Distillate Fuel'!$C:$C,$A53)</f>
        <v/>
      </c>
      <c r="AL53">
        <f>SUMIFS('EIA Imports Distillate Fuel'!$D:$D,'EIA Imports Distillate Fuel'!$A:$A,AL$3,'EIA Imports Distillate Fuel'!$C:$C,$A53)</f>
        <v/>
      </c>
      <c r="AM53">
        <f>SUMIFS('EIA Imports Distillate Fuel'!$D:$D,'EIA Imports Distillate Fuel'!$A:$A,AM$3,'EIA Imports Distillate Fuel'!$C:$C,$A53)</f>
        <v/>
      </c>
      <c r="AN53">
        <f>SUMIFS('EIA Imports Distillate Fuel'!$D:$D,'EIA Imports Distillate Fuel'!$A:$A,AN$3,'EIA Imports Distillate Fuel'!$C:$C,$A53)</f>
        <v/>
      </c>
      <c r="AO53">
        <f>SUMIFS('EIA Imports Distillate Fuel'!$D:$D,'EIA Imports Distillate Fuel'!$A:$A,AO$3,'EIA Imports Distillate Fuel'!$C:$C,$A53)</f>
        <v/>
      </c>
      <c r="AP53">
        <f>SUMIFS('EIA Imports Distillate Fuel'!$D:$D,'EIA Imports Distillate Fuel'!$A:$A,AP$3,'EIA Imports Distillate Fuel'!$C:$C,$A53)</f>
        <v/>
      </c>
      <c r="AQ53">
        <f>SUMIFS('EIA Imports Distillate Fuel'!$D:$D,'EIA Imports Distillate Fuel'!$A:$A,AQ$3,'EIA Imports Distillate Fuel'!$C:$C,$A53)</f>
        <v/>
      </c>
      <c r="AR53">
        <f>SUMIFS('EIA Imports Distillate Fuel'!$D:$D,'EIA Imports Distillate Fuel'!$A:$A,AR$3,'EIA Imports Distillate Fuel'!$C:$C,$A53)</f>
        <v/>
      </c>
      <c r="AS53">
        <f>SUMIFS('EIA Imports Distillate Fuel'!$D:$D,'EIA Imports Distillate Fuel'!$A:$A,AS$3,'EIA Imports Distillate Fuel'!$C:$C,$A53)</f>
        <v/>
      </c>
      <c r="AT53">
        <f>SUMIFS('EIA Imports Distillate Fuel'!$D:$D,'EIA Imports Distillate Fuel'!$A:$A,AT$3,'EIA Imports Distillate Fuel'!$C:$C,$A53)</f>
        <v/>
      </c>
      <c r="AU53">
        <f>SUMIFS('EIA Imports Distillate Fuel'!$D:$D,'EIA Imports Distillate Fuel'!$A:$A,AU$3,'EIA Imports Distillate Fuel'!$C:$C,$A53)</f>
        <v/>
      </c>
    </row>
    <row r="54" spans="1:47">
      <c r="A54" t="s">
        <v>350</v>
      </c>
      <c r="B54" t="s">
        <v>1646</v>
      </c>
      <c r="C54" t="s">
        <v>1740</v>
      </c>
      <c r="D54">
        <f>SUMIFS('EIA Imports Distillate Fuel'!$D:$D,'EIA Imports Distillate Fuel'!$A:$A,D$3,'EIA Imports Distillate Fuel'!$C:$C,$A54)</f>
        <v/>
      </c>
      <c r="E54">
        <f>SUMIFS('EIA Imports Distillate Fuel'!$D:$D,'EIA Imports Distillate Fuel'!$A:$A,E$3,'EIA Imports Distillate Fuel'!$C:$C,$A54)</f>
        <v/>
      </c>
      <c r="F54">
        <f>SUMIFS('EIA Imports Distillate Fuel'!$D:$D,'EIA Imports Distillate Fuel'!$A:$A,F$3,'EIA Imports Distillate Fuel'!$C:$C,$A54)</f>
        <v/>
      </c>
      <c r="G54">
        <f>SUMIFS('EIA Imports Distillate Fuel'!$D:$D,'EIA Imports Distillate Fuel'!$A:$A,G$3,'EIA Imports Distillate Fuel'!$C:$C,$A54)</f>
        <v/>
      </c>
      <c r="H54">
        <f>SUMIFS('EIA Imports Distillate Fuel'!$D:$D,'EIA Imports Distillate Fuel'!$A:$A,H$3,'EIA Imports Distillate Fuel'!$C:$C,$A54)</f>
        <v/>
      </c>
      <c r="I54">
        <f>SUMIFS('EIA Imports Distillate Fuel'!$D:$D,'EIA Imports Distillate Fuel'!$A:$A,I$3,'EIA Imports Distillate Fuel'!$C:$C,$A54)</f>
        <v/>
      </c>
      <c r="J54">
        <f>SUMIFS('EIA Imports Distillate Fuel'!$D:$D,'EIA Imports Distillate Fuel'!$A:$A,J$3,'EIA Imports Distillate Fuel'!$C:$C,$A54)</f>
        <v/>
      </c>
      <c r="K54">
        <f>SUMIFS('EIA Imports Distillate Fuel'!$D:$D,'EIA Imports Distillate Fuel'!$A:$A,K$3,'EIA Imports Distillate Fuel'!$C:$C,$A54)</f>
        <v/>
      </c>
      <c r="L54">
        <f>SUMIFS('EIA Imports Distillate Fuel'!$D:$D,'EIA Imports Distillate Fuel'!$A:$A,L$3,'EIA Imports Distillate Fuel'!$C:$C,$A54)</f>
        <v/>
      </c>
      <c r="M54">
        <f>SUMIFS('EIA Imports Distillate Fuel'!$D:$D,'EIA Imports Distillate Fuel'!$A:$A,M$3,'EIA Imports Distillate Fuel'!$C:$C,$A54)</f>
        <v/>
      </c>
      <c r="N54">
        <f>SUMIFS('EIA Imports Distillate Fuel'!$D:$D,'EIA Imports Distillate Fuel'!$A:$A,N$3,'EIA Imports Distillate Fuel'!$C:$C,$A54)</f>
        <v/>
      </c>
      <c r="O54">
        <f>SUMIFS('EIA Imports Distillate Fuel'!$D:$D,'EIA Imports Distillate Fuel'!$A:$A,O$3,'EIA Imports Distillate Fuel'!$C:$C,$A54)</f>
        <v/>
      </c>
      <c r="P54">
        <f>SUMIFS('EIA Imports Distillate Fuel'!$D:$D,'EIA Imports Distillate Fuel'!$A:$A,P$3,'EIA Imports Distillate Fuel'!$C:$C,$A54)</f>
        <v/>
      </c>
      <c r="Q54">
        <f>SUMIFS('EIA Imports Distillate Fuel'!$D:$D,'EIA Imports Distillate Fuel'!$A:$A,Q$3,'EIA Imports Distillate Fuel'!$C:$C,$A54)</f>
        <v/>
      </c>
      <c r="R54">
        <f>SUMIFS('EIA Imports Distillate Fuel'!$D:$D,'EIA Imports Distillate Fuel'!$A:$A,R$3,'EIA Imports Distillate Fuel'!$C:$C,$A54)</f>
        <v/>
      </c>
      <c r="S54">
        <f>SUMIFS('EIA Imports Distillate Fuel'!$D:$D,'EIA Imports Distillate Fuel'!$A:$A,S$3,'EIA Imports Distillate Fuel'!$C:$C,$A54)</f>
        <v/>
      </c>
      <c r="T54">
        <f>SUMIFS('EIA Imports Distillate Fuel'!$D:$D,'EIA Imports Distillate Fuel'!$A:$A,T$3,'EIA Imports Distillate Fuel'!$C:$C,$A54)</f>
        <v/>
      </c>
      <c r="U54">
        <f>SUMIFS('EIA Imports Distillate Fuel'!$D:$D,'EIA Imports Distillate Fuel'!$A:$A,U$3,'EIA Imports Distillate Fuel'!$C:$C,$A54)</f>
        <v/>
      </c>
      <c r="V54">
        <f>SUMIFS('EIA Imports Distillate Fuel'!$D:$D,'EIA Imports Distillate Fuel'!$A:$A,V$3,'EIA Imports Distillate Fuel'!$C:$C,$A54)</f>
        <v/>
      </c>
      <c r="W54">
        <f>SUMIFS('EIA Imports Distillate Fuel'!$D:$D,'EIA Imports Distillate Fuel'!$A:$A,W$3,'EIA Imports Distillate Fuel'!$C:$C,$A54)</f>
        <v/>
      </c>
      <c r="X54">
        <f>SUMIFS('EIA Imports Distillate Fuel'!$D:$D,'EIA Imports Distillate Fuel'!$A:$A,X$3,'EIA Imports Distillate Fuel'!$C:$C,$A54)</f>
        <v/>
      </c>
      <c r="Y54">
        <f>SUMIFS('EIA Imports Distillate Fuel'!$D:$D,'EIA Imports Distillate Fuel'!$A:$A,Y$3,'EIA Imports Distillate Fuel'!$C:$C,$A54)</f>
        <v/>
      </c>
      <c r="Z54">
        <f>SUMIFS('EIA Imports Distillate Fuel'!$D:$D,'EIA Imports Distillate Fuel'!$A:$A,Z$3,'EIA Imports Distillate Fuel'!$C:$C,$A54)</f>
        <v/>
      </c>
      <c r="AA54">
        <f>SUMIFS('EIA Imports Distillate Fuel'!$D:$D,'EIA Imports Distillate Fuel'!$A:$A,AA$3,'EIA Imports Distillate Fuel'!$C:$C,$A54)</f>
        <v/>
      </c>
      <c r="AB54">
        <f>SUMIFS('EIA Imports Distillate Fuel'!$D:$D,'EIA Imports Distillate Fuel'!$A:$A,AB$3,'EIA Imports Distillate Fuel'!$C:$C,$A54)</f>
        <v/>
      </c>
      <c r="AC54">
        <f>SUMIFS('EIA Imports Distillate Fuel'!$D:$D,'EIA Imports Distillate Fuel'!$A:$A,AC$3,'EIA Imports Distillate Fuel'!$C:$C,$A54)</f>
        <v/>
      </c>
      <c r="AD54">
        <f>SUMIFS('EIA Imports Distillate Fuel'!$D:$D,'EIA Imports Distillate Fuel'!$A:$A,AD$3,'EIA Imports Distillate Fuel'!$C:$C,$A54)</f>
        <v/>
      </c>
      <c r="AE54">
        <f>SUMIFS('EIA Imports Distillate Fuel'!$D:$D,'EIA Imports Distillate Fuel'!$A:$A,AE$3,'EIA Imports Distillate Fuel'!$C:$C,$A54)</f>
        <v/>
      </c>
      <c r="AF54">
        <f>SUMIFS('EIA Imports Distillate Fuel'!$D:$D,'EIA Imports Distillate Fuel'!$A:$A,AF$3,'EIA Imports Distillate Fuel'!$C:$C,$A54)</f>
        <v/>
      </c>
      <c r="AG54">
        <f>SUMIFS('EIA Imports Distillate Fuel'!$D:$D,'EIA Imports Distillate Fuel'!$A:$A,AG$3,'EIA Imports Distillate Fuel'!$C:$C,$A54)</f>
        <v/>
      </c>
      <c r="AH54">
        <f>SUMIFS('EIA Imports Distillate Fuel'!$D:$D,'EIA Imports Distillate Fuel'!$A:$A,AH$3,'EIA Imports Distillate Fuel'!$C:$C,$A54)</f>
        <v/>
      </c>
      <c r="AI54">
        <f>SUMIFS('EIA Imports Distillate Fuel'!$D:$D,'EIA Imports Distillate Fuel'!$A:$A,AI$3,'EIA Imports Distillate Fuel'!$C:$C,$A54)</f>
        <v/>
      </c>
      <c r="AJ54">
        <f>SUMIFS('EIA Imports Distillate Fuel'!$D:$D,'EIA Imports Distillate Fuel'!$A:$A,AJ$3,'EIA Imports Distillate Fuel'!$C:$C,$A54)</f>
        <v/>
      </c>
      <c r="AK54">
        <f>SUMIFS('EIA Imports Distillate Fuel'!$D:$D,'EIA Imports Distillate Fuel'!$A:$A,AK$3,'EIA Imports Distillate Fuel'!$C:$C,$A54)</f>
        <v/>
      </c>
      <c r="AL54">
        <f>SUMIFS('EIA Imports Distillate Fuel'!$D:$D,'EIA Imports Distillate Fuel'!$A:$A,AL$3,'EIA Imports Distillate Fuel'!$C:$C,$A54)</f>
        <v/>
      </c>
      <c r="AM54">
        <f>SUMIFS('EIA Imports Distillate Fuel'!$D:$D,'EIA Imports Distillate Fuel'!$A:$A,AM$3,'EIA Imports Distillate Fuel'!$C:$C,$A54)</f>
        <v/>
      </c>
      <c r="AN54">
        <f>SUMIFS('EIA Imports Distillate Fuel'!$D:$D,'EIA Imports Distillate Fuel'!$A:$A,AN$3,'EIA Imports Distillate Fuel'!$C:$C,$A54)</f>
        <v/>
      </c>
      <c r="AO54">
        <f>SUMIFS('EIA Imports Distillate Fuel'!$D:$D,'EIA Imports Distillate Fuel'!$A:$A,AO$3,'EIA Imports Distillate Fuel'!$C:$C,$A54)</f>
        <v/>
      </c>
      <c r="AP54">
        <f>SUMIFS('EIA Imports Distillate Fuel'!$D:$D,'EIA Imports Distillate Fuel'!$A:$A,AP$3,'EIA Imports Distillate Fuel'!$C:$C,$A54)</f>
        <v/>
      </c>
      <c r="AQ54">
        <f>SUMIFS('EIA Imports Distillate Fuel'!$D:$D,'EIA Imports Distillate Fuel'!$A:$A,AQ$3,'EIA Imports Distillate Fuel'!$C:$C,$A54)</f>
        <v/>
      </c>
      <c r="AR54">
        <f>SUMIFS('EIA Imports Distillate Fuel'!$D:$D,'EIA Imports Distillate Fuel'!$A:$A,AR$3,'EIA Imports Distillate Fuel'!$C:$C,$A54)</f>
        <v/>
      </c>
      <c r="AS54">
        <f>SUMIFS('EIA Imports Distillate Fuel'!$D:$D,'EIA Imports Distillate Fuel'!$A:$A,AS$3,'EIA Imports Distillate Fuel'!$C:$C,$A54)</f>
        <v/>
      </c>
      <c r="AT54">
        <f>SUMIFS('EIA Imports Distillate Fuel'!$D:$D,'EIA Imports Distillate Fuel'!$A:$A,AT$3,'EIA Imports Distillate Fuel'!$C:$C,$A54)</f>
        <v/>
      </c>
      <c r="AU54">
        <f>SUMIFS('EIA Imports Distillate Fuel'!$D:$D,'EIA Imports Distillate Fuel'!$A:$A,AU$3,'EIA Imports Distillate Fuel'!$C:$C,$A54)</f>
        <v/>
      </c>
    </row>
    <row r="55" spans="1:47">
      <c r="A55" t="s">
        <v>257</v>
      </c>
      <c r="B55" t="s">
        <v>1646</v>
      </c>
      <c r="C55" t="s">
        <v>1740</v>
      </c>
      <c r="D55">
        <f>SUMIFS('EIA Imports Distillate Fuel'!$D:$D,'EIA Imports Distillate Fuel'!$A:$A,D$3,'EIA Imports Distillate Fuel'!$C:$C,$A55)</f>
        <v/>
      </c>
      <c r="E55">
        <f>SUMIFS('EIA Imports Distillate Fuel'!$D:$D,'EIA Imports Distillate Fuel'!$A:$A,E$3,'EIA Imports Distillate Fuel'!$C:$C,$A55)</f>
        <v/>
      </c>
      <c r="F55">
        <f>SUMIFS('EIA Imports Distillate Fuel'!$D:$D,'EIA Imports Distillate Fuel'!$A:$A,F$3,'EIA Imports Distillate Fuel'!$C:$C,$A55)</f>
        <v/>
      </c>
      <c r="G55">
        <f>SUMIFS('EIA Imports Distillate Fuel'!$D:$D,'EIA Imports Distillate Fuel'!$A:$A,G$3,'EIA Imports Distillate Fuel'!$C:$C,$A55)</f>
        <v/>
      </c>
      <c r="H55">
        <f>SUMIFS('EIA Imports Distillate Fuel'!$D:$D,'EIA Imports Distillate Fuel'!$A:$A,H$3,'EIA Imports Distillate Fuel'!$C:$C,$A55)</f>
        <v/>
      </c>
      <c r="I55">
        <f>SUMIFS('EIA Imports Distillate Fuel'!$D:$D,'EIA Imports Distillate Fuel'!$A:$A,I$3,'EIA Imports Distillate Fuel'!$C:$C,$A55)</f>
        <v/>
      </c>
      <c r="J55">
        <f>SUMIFS('EIA Imports Distillate Fuel'!$D:$D,'EIA Imports Distillate Fuel'!$A:$A,J$3,'EIA Imports Distillate Fuel'!$C:$C,$A55)</f>
        <v/>
      </c>
      <c r="K55">
        <f>SUMIFS('EIA Imports Distillate Fuel'!$D:$D,'EIA Imports Distillate Fuel'!$A:$A,K$3,'EIA Imports Distillate Fuel'!$C:$C,$A55)</f>
        <v/>
      </c>
      <c r="L55">
        <f>SUMIFS('EIA Imports Distillate Fuel'!$D:$D,'EIA Imports Distillate Fuel'!$A:$A,L$3,'EIA Imports Distillate Fuel'!$C:$C,$A55)</f>
        <v/>
      </c>
      <c r="M55">
        <f>SUMIFS('EIA Imports Distillate Fuel'!$D:$D,'EIA Imports Distillate Fuel'!$A:$A,M$3,'EIA Imports Distillate Fuel'!$C:$C,$A55)</f>
        <v/>
      </c>
      <c r="N55">
        <f>SUMIFS('EIA Imports Distillate Fuel'!$D:$D,'EIA Imports Distillate Fuel'!$A:$A,N$3,'EIA Imports Distillate Fuel'!$C:$C,$A55)</f>
        <v/>
      </c>
      <c r="O55">
        <f>SUMIFS('EIA Imports Distillate Fuel'!$D:$D,'EIA Imports Distillate Fuel'!$A:$A,O$3,'EIA Imports Distillate Fuel'!$C:$C,$A55)</f>
        <v/>
      </c>
      <c r="P55">
        <f>SUMIFS('EIA Imports Distillate Fuel'!$D:$D,'EIA Imports Distillate Fuel'!$A:$A,P$3,'EIA Imports Distillate Fuel'!$C:$C,$A55)</f>
        <v/>
      </c>
      <c r="Q55">
        <f>SUMIFS('EIA Imports Distillate Fuel'!$D:$D,'EIA Imports Distillate Fuel'!$A:$A,Q$3,'EIA Imports Distillate Fuel'!$C:$C,$A55)</f>
        <v/>
      </c>
      <c r="R55">
        <f>SUMIFS('EIA Imports Distillate Fuel'!$D:$D,'EIA Imports Distillate Fuel'!$A:$A,R$3,'EIA Imports Distillate Fuel'!$C:$C,$A55)</f>
        <v/>
      </c>
      <c r="S55">
        <f>SUMIFS('EIA Imports Distillate Fuel'!$D:$D,'EIA Imports Distillate Fuel'!$A:$A,S$3,'EIA Imports Distillate Fuel'!$C:$C,$A55)</f>
        <v/>
      </c>
      <c r="T55">
        <f>SUMIFS('EIA Imports Distillate Fuel'!$D:$D,'EIA Imports Distillate Fuel'!$A:$A,T$3,'EIA Imports Distillate Fuel'!$C:$C,$A55)</f>
        <v/>
      </c>
      <c r="U55">
        <f>SUMIFS('EIA Imports Distillate Fuel'!$D:$D,'EIA Imports Distillate Fuel'!$A:$A,U$3,'EIA Imports Distillate Fuel'!$C:$C,$A55)</f>
        <v/>
      </c>
      <c r="V55">
        <f>SUMIFS('EIA Imports Distillate Fuel'!$D:$D,'EIA Imports Distillate Fuel'!$A:$A,V$3,'EIA Imports Distillate Fuel'!$C:$C,$A55)</f>
        <v/>
      </c>
      <c r="W55">
        <f>SUMIFS('EIA Imports Distillate Fuel'!$D:$D,'EIA Imports Distillate Fuel'!$A:$A,W$3,'EIA Imports Distillate Fuel'!$C:$C,$A55)</f>
        <v/>
      </c>
      <c r="X55">
        <f>SUMIFS('EIA Imports Distillate Fuel'!$D:$D,'EIA Imports Distillate Fuel'!$A:$A,X$3,'EIA Imports Distillate Fuel'!$C:$C,$A55)</f>
        <v/>
      </c>
      <c r="Y55">
        <f>SUMIFS('EIA Imports Distillate Fuel'!$D:$D,'EIA Imports Distillate Fuel'!$A:$A,Y$3,'EIA Imports Distillate Fuel'!$C:$C,$A55)</f>
        <v/>
      </c>
      <c r="Z55">
        <f>SUMIFS('EIA Imports Distillate Fuel'!$D:$D,'EIA Imports Distillate Fuel'!$A:$A,Z$3,'EIA Imports Distillate Fuel'!$C:$C,$A55)</f>
        <v/>
      </c>
      <c r="AA55">
        <f>SUMIFS('EIA Imports Distillate Fuel'!$D:$D,'EIA Imports Distillate Fuel'!$A:$A,AA$3,'EIA Imports Distillate Fuel'!$C:$C,$A55)</f>
        <v/>
      </c>
      <c r="AB55">
        <f>SUMIFS('EIA Imports Distillate Fuel'!$D:$D,'EIA Imports Distillate Fuel'!$A:$A,AB$3,'EIA Imports Distillate Fuel'!$C:$C,$A55)</f>
        <v/>
      </c>
      <c r="AC55">
        <f>SUMIFS('EIA Imports Distillate Fuel'!$D:$D,'EIA Imports Distillate Fuel'!$A:$A,AC$3,'EIA Imports Distillate Fuel'!$C:$C,$A55)</f>
        <v/>
      </c>
      <c r="AD55">
        <f>SUMIFS('EIA Imports Distillate Fuel'!$D:$D,'EIA Imports Distillate Fuel'!$A:$A,AD$3,'EIA Imports Distillate Fuel'!$C:$C,$A55)</f>
        <v/>
      </c>
      <c r="AE55">
        <f>SUMIFS('EIA Imports Distillate Fuel'!$D:$D,'EIA Imports Distillate Fuel'!$A:$A,AE$3,'EIA Imports Distillate Fuel'!$C:$C,$A55)</f>
        <v/>
      </c>
      <c r="AF55">
        <f>SUMIFS('EIA Imports Distillate Fuel'!$D:$D,'EIA Imports Distillate Fuel'!$A:$A,AF$3,'EIA Imports Distillate Fuel'!$C:$C,$A55)</f>
        <v/>
      </c>
      <c r="AG55">
        <f>SUMIFS('EIA Imports Distillate Fuel'!$D:$D,'EIA Imports Distillate Fuel'!$A:$A,AG$3,'EIA Imports Distillate Fuel'!$C:$C,$A55)</f>
        <v/>
      </c>
      <c r="AH55">
        <f>SUMIFS('EIA Imports Distillate Fuel'!$D:$D,'EIA Imports Distillate Fuel'!$A:$A,AH$3,'EIA Imports Distillate Fuel'!$C:$C,$A55)</f>
        <v/>
      </c>
      <c r="AI55">
        <f>SUMIFS('EIA Imports Distillate Fuel'!$D:$D,'EIA Imports Distillate Fuel'!$A:$A,AI$3,'EIA Imports Distillate Fuel'!$C:$C,$A55)</f>
        <v/>
      </c>
      <c r="AJ55">
        <f>SUMIFS('EIA Imports Distillate Fuel'!$D:$D,'EIA Imports Distillate Fuel'!$A:$A,AJ$3,'EIA Imports Distillate Fuel'!$C:$C,$A55)</f>
        <v/>
      </c>
      <c r="AK55">
        <f>SUMIFS('EIA Imports Distillate Fuel'!$D:$D,'EIA Imports Distillate Fuel'!$A:$A,AK$3,'EIA Imports Distillate Fuel'!$C:$C,$A55)</f>
        <v/>
      </c>
      <c r="AL55">
        <f>SUMIFS('EIA Imports Distillate Fuel'!$D:$D,'EIA Imports Distillate Fuel'!$A:$A,AL$3,'EIA Imports Distillate Fuel'!$C:$C,$A55)</f>
        <v/>
      </c>
      <c r="AM55">
        <f>SUMIFS('EIA Imports Distillate Fuel'!$D:$D,'EIA Imports Distillate Fuel'!$A:$A,AM$3,'EIA Imports Distillate Fuel'!$C:$C,$A55)</f>
        <v/>
      </c>
      <c r="AN55">
        <f>SUMIFS('EIA Imports Distillate Fuel'!$D:$D,'EIA Imports Distillate Fuel'!$A:$A,AN$3,'EIA Imports Distillate Fuel'!$C:$C,$A55)</f>
        <v/>
      </c>
      <c r="AO55">
        <f>SUMIFS('EIA Imports Distillate Fuel'!$D:$D,'EIA Imports Distillate Fuel'!$A:$A,AO$3,'EIA Imports Distillate Fuel'!$C:$C,$A55)</f>
        <v/>
      </c>
      <c r="AP55">
        <f>SUMIFS('EIA Imports Distillate Fuel'!$D:$D,'EIA Imports Distillate Fuel'!$A:$A,AP$3,'EIA Imports Distillate Fuel'!$C:$C,$A55)</f>
        <v/>
      </c>
      <c r="AQ55">
        <f>SUMIFS('EIA Imports Distillate Fuel'!$D:$D,'EIA Imports Distillate Fuel'!$A:$A,AQ$3,'EIA Imports Distillate Fuel'!$C:$C,$A55)</f>
        <v/>
      </c>
      <c r="AR55">
        <f>SUMIFS('EIA Imports Distillate Fuel'!$D:$D,'EIA Imports Distillate Fuel'!$A:$A,AR$3,'EIA Imports Distillate Fuel'!$C:$C,$A55)</f>
        <v/>
      </c>
      <c r="AS55">
        <f>SUMIFS('EIA Imports Distillate Fuel'!$D:$D,'EIA Imports Distillate Fuel'!$A:$A,AS$3,'EIA Imports Distillate Fuel'!$C:$C,$A55)</f>
        <v/>
      </c>
      <c r="AT55">
        <f>SUMIFS('EIA Imports Distillate Fuel'!$D:$D,'EIA Imports Distillate Fuel'!$A:$A,AT$3,'EIA Imports Distillate Fuel'!$C:$C,$A55)</f>
        <v/>
      </c>
      <c r="AU55">
        <f>SUMIFS('EIA Imports Distillate Fuel'!$D:$D,'EIA Imports Distillate Fuel'!$A:$A,AU$3,'EIA Imports Distillate Fuel'!$C:$C,$A55)</f>
        <v/>
      </c>
    </row>
    <row r="56" spans="1:47">
      <c r="A56" t="s">
        <v>304</v>
      </c>
      <c r="B56" t="s">
        <v>1646</v>
      </c>
      <c r="C56" t="s">
        <v>1740</v>
      </c>
      <c r="D56">
        <f>SUMIFS('EIA Imports Distillate Fuel'!$D:$D,'EIA Imports Distillate Fuel'!$A:$A,D$3,'EIA Imports Distillate Fuel'!$C:$C,$A56)</f>
        <v/>
      </c>
      <c r="E56">
        <f>SUMIFS('EIA Imports Distillate Fuel'!$D:$D,'EIA Imports Distillate Fuel'!$A:$A,E$3,'EIA Imports Distillate Fuel'!$C:$C,$A56)</f>
        <v/>
      </c>
      <c r="F56">
        <f>SUMIFS('EIA Imports Distillate Fuel'!$D:$D,'EIA Imports Distillate Fuel'!$A:$A,F$3,'EIA Imports Distillate Fuel'!$C:$C,$A56)</f>
        <v/>
      </c>
      <c r="G56">
        <f>SUMIFS('EIA Imports Distillate Fuel'!$D:$D,'EIA Imports Distillate Fuel'!$A:$A,G$3,'EIA Imports Distillate Fuel'!$C:$C,$A56)</f>
        <v/>
      </c>
      <c r="H56">
        <f>SUMIFS('EIA Imports Distillate Fuel'!$D:$D,'EIA Imports Distillate Fuel'!$A:$A,H$3,'EIA Imports Distillate Fuel'!$C:$C,$A56)</f>
        <v/>
      </c>
      <c r="I56">
        <f>SUMIFS('EIA Imports Distillate Fuel'!$D:$D,'EIA Imports Distillate Fuel'!$A:$A,I$3,'EIA Imports Distillate Fuel'!$C:$C,$A56)</f>
        <v/>
      </c>
      <c r="J56">
        <f>SUMIFS('EIA Imports Distillate Fuel'!$D:$D,'EIA Imports Distillate Fuel'!$A:$A,J$3,'EIA Imports Distillate Fuel'!$C:$C,$A56)</f>
        <v/>
      </c>
      <c r="K56">
        <f>SUMIFS('EIA Imports Distillate Fuel'!$D:$D,'EIA Imports Distillate Fuel'!$A:$A,K$3,'EIA Imports Distillate Fuel'!$C:$C,$A56)</f>
        <v/>
      </c>
      <c r="L56">
        <f>SUMIFS('EIA Imports Distillate Fuel'!$D:$D,'EIA Imports Distillate Fuel'!$A:$A,L$3,'EIA Imports Distillate Fuel'!$C:$C,$A56)</f>
        <v/>
      </c>
      <c r="M56">
        <f>SUMIFS('EIA Imports Distillate Fuel'!$D:$D,'EIA Imports Distillate Fuel'!$A:$A,M$3,'EIA Imports Distillate Fuel'!$C:$C,$A56)</f>
        <v/>
      </c>
      <c r="N56">
        <f>SUMIFS('EIA Imports Distillate Fuel'!$D:$D,'EIA Imports Distillate Fuel'!$A:$A,N$3,'EIA Imports Distillate Fuel'!$C:$C,$A56)</f>
        <v/>
      </c>
      <c r="O56">
        <f>SUMIFS('EIA Imports Distillate Fuel'!$D:$D,'EIA Imports Distillate Fuel'!$A:$A,O$3,'EIA Imports Distillate Fuel'!$C:$C,$A56)</f>
        <v/>
      </c>
      <c r="P56">
        <f>SUMIFS('EIA Imports Distillate Fuel'!$D:$D,'EIA Imports Distillate Fuel'!$A:$A,P$3,'EIA Imports Distillate Fuel'!$C:$C,$A56)</f>
        <v/>
      </c>
      <c r="Q56">
        <f>SUMIFS('EIA Imports Distillate Fuel'!$D:$D,'EIA Imports Distillate Fuel'!$A:$A,Q$3,'EIA Imports Distillate Fuel'!$C:$C,$A56)</f>
        <v/>
      </c>
      <c r="R56">
        <f>SUMIFS('EIA Imports Distillate Fuel'!$D:$D,'EIA Imports Distillate Fuel'!$A:$A,R$3,'EIA Imports Distillate Fuel'!$C:$C,$A56)</f>
        <v/>
      </c>
      <c r="S56">
        <f>SUMIFS('EIA Imports Distillate Fuel'!$D:$D,'EIA Imports Distillate Fuel'!$A:$A,S$3,'EIA Imports Distillate Fuel'!$C:$C,$A56)</f>
        <v/>
      </c>
      <c r="T56">
        <f>SUMIFS('EIA Imports Distillate Fuel'!$D:$D,'EIA Imports Distillate Fuel'!$A:$A,T$3,'EIA Imports Distillate Fuel'!$C:$C,$A56)</f>
        <v/>
      </c>
      <c r="U56">
        <f>SUMIFS('EIA Imports Distillate Fuel'!$D:$D,'EIA Imports Distillate Fuel'!$A:$A,U$3,'EIA Imports Distillate Fuel'!$C:$C,$A56)</f>
        <v/>
      </c>
      <c r="V56">
        <f>SUMIFS('EIA Imports Distillate Fuel'!$D:$D,'EIA Imports Distillate Fuel'!$A:$A,V$3,'EIA Imports Distillate Fuel'!$C:$C,$A56)</f>
        <v/>
      </c>
      <c r="W56">
        <f>SUMIFS('EIA Imports Distillate Fuel'!$D:$D,'EIA Imports Distillate Fuel'!$A:$A,W$3,'EIA Imports Distillate Fuel'!$C:$C,$A56)</f>
        <v/>
      </c>
      <c r="X56">
        <f>SUMIFS('EIA Imports Distillate Fuel'!$D:$D,'EIA Imports Distillate Fuel'!$A:$A,X$3,'EIA Imports Distillate Fuel'!$C:$C,$A56)</f>
        <v/>
      </c>
      <c r="Y56">
        <f>SUMIFS('EIA Imports Distillate Fuel'!$D:$D,'EIA Imports Distillate Fuel'!$A:$A,Y$3,'EIA Imports Distillate Fuel'!$C:$C,$A56)</f>
        <v/>
      </c>
      <c r="Z56">
        <f>SUMIFS('EIA Imports Distillate Fuel'!$D:$D,'EIA Imports Distillate Fuel'!$A:$A,Z$3,'EIA Imports Distillate Fuel'!$C:$C,$A56)</f>
        <v/>
      </c>
      <c r="AA56">
        <f>SUMIFS('EIA Imports Distillate Fuel'!$D:$D,'EIA Imports Distillate Fuel'!$A:$A,AA$3,'EIA Imports Distillate Fuel'!$C:$C,$A56)</f>
        <v/>
      </c>
      <c r="AB56">
        <f>SUMIFS('EIA Imports Distillate Fuel'!$D:$D,'EIA Imports Distillate Fuel'!$A:$A,AB$3,'EIA Imports Distillate Fuel'!$C:$C,$A56)</f>
        <v/>
      </c>
      <c r="AC56">
        <f>SUMIFS('EIA Imports Distillate Fuel'!$D:$D,'EIA Imports Distillate Fuel'!$A:$A,AC$3,'EIA Imports Distillate Fuel'!$C:$C,$A56)</f>
        <v/>
      </c>
      <c r="AD56">
        <f>SUMIFS('EIA Imports Distillate Fuel'!$D:$D,'EIA Imports Distillate Fuel'!$A:$A,AD$3,'EIA Imports Distillate Fuel'!$C:$C,$A56)</f>
        <v/>
      </c>
      <c r="AE56">
        <f>SUMIFS('EIA Imports Distillate Fuel'!$D:$D,'EIA Imports Distillate Fuel'!$A:$A,AE$3,'EIA Imports Distillate Fuel'!$C:$C,$A56)</f>
        <v/>
      </c>
      <c r="AF56">
        <f>SUMIFS('EIA Imports Distillate Fuel'!$D:$D,'EIA Imports Distillate Fuel'!$A:$A,AF$3,'EIA Imports Distillate Fuel'!$C:$C,$A56)</f>
        <v/>
      </c>
      <c r="AG56">
        <f>SUMIFS('EIA Imports Distillate Fuel'!$D:$D,'EIA Imports Distillate Fuel'!$A:$A,AG$3,'EIA Imports Distillate Fuel'!$C:$C,$A56)</f>
        <v/>
      </c>
      <c r="AH56">
        <f>SUMIFS('EIA Imports Distillate Fuel'!$D:$D,'EIA Imports Distillate Fuel'!$A:$A,AH$3,'EIA Imports Distillate Fuel'!$C:$C,$A56)</f>
        <v/>
      </c>
      <c r="AI56">
        <f>SUMIFS('EIA Imports Distillate Fuel'!$D:$D,'EIA Imports Distillate Fuel'!$A:$A,AI$3,'EIA Imports Distillate Fuel'!$C:$C,$A56)</f>
        <v/>
      </c>
      <c r="AJ56">
        <f>SUMIFS('EIA Imports Distillate Fuel'!$D:$D,'EIA Imports Distillate Fuel'!$A:$A,AJ$3,'EIA Imports Distillate Fuel'!$C:$C,$A56)</f>
        <v/>
      </c>
      <c r="AK56">
        <f>SUMIFS('EIA Imports Distillate Fuel'!$D:$D,'EIA Imports Distillate Fuel'!$A:$A,AK$3,'EIA Imports Distillate Fuel'!$C:$C,$A56)</f>
        <v/>
      </c>
      <c r="AL56">
        <f>SUMIFS('EIA Imports Distillate Fuel'!$D:$D,'EIA Imports Distillate Fuel'!$A:$A,AL$3,'EIA Imports Distillate Fuel'!$C:$C,$A56)</f>
        <v/>
      </c>
      <c r="AM56">
        <f>SUMIFS('EIA Imports Distillate Fuel'!$D:$D,'EIA Imports Distillate Fuel'!$A:$A,AM$3,'EIA Imports Distillate Fuel'!$C:$C,$A56)</f>
        <v/>
      </c>
      <c r="AN56">
        <f>SUMIFS('EIA Imports Distillate Fuel'!$D:$D,'EIA Imports Distillate Fuel'!$A:$A,AN$3,'EIA Imports Distillate Fuel'!$C:$C,$A56)</f>
        <v/>
      </c>
      <c r="AO56">
        <f>SUMIFS('EIA Imports Distillate Fuel'!$D:$D,'EIA Imports Distillate Fuel'!$A:$A,AO$3,'EIA Imports Distillate Fuel'!$C:$C,$A56)</f>
        <v/>
      </c>
      <c r="AP56">
        <f>SUMIFS('EIA Imports Distillate Fuel'!$D:$D,'EIA Imports Distillate Fuel'!$A:$A,AP$3,'EIA Imports Distillate Fuel'!$C:$C,$A56)</f>
        <v/>
      </c>
      <c r="AQ56">
        <f>SUMIFS('EIA Imports Distillate Fuel'!$D:$D,'EIA Imports Distillate Fuel'!$A:$A,AQ$3,'EIA Imports Distillate Fuel'!$C:$C,$A56)</f>
        <v/>
      </c>
      <c r="AR56">
        <f>SUMIFS('EIA Imports Distillate Fuel'!$D:$D,'EIA Imports Distillate Fuel'!$A:$A,AR$3,'EIA Imports Distillate Fuel'!$C:$C,$A56)</f>
        <v/>
      </c>
      <c r="AS56">
        <f>SUMIFS('EIA Imports Distillate Fuel'!$D:$D,'EIA Imports Distillate Fuel'!$A:$A,AS$3,'EIA Imports Distillate Fuel'!$C:$C,$A56)</f>
        <v/>
      </c>
      <c r="AT56">
        <f>SUMIFS('EIA Imports Distillate Fuel'!$D:$D,'EIA Imports Distillate Fuel'!$A:$A,AT$3,'EIA Imports Distillate Fuel'!$C:$C,$A56)</f>
        <v/>
      </c>
      <c r="AU56">
        <f>SUMIFS('EIA Imports Distillate Fuel'!$D:$D,'EIA Imports Distillate Fuel'!$A:$A,AU$3,'EIA Imports Distillate Fuel'!$C:$C,$A56)</f>
        <v/>
      </c>
    </row>
    <row r="57" spans="1:47">
      <c r="A57" t="s">
        <v>271</v>
      </c>
      <c r="B57" t="s">
        <v>1646</v>
      </c>
      <c r="C57" t="s">
        <v>1740</v>
      </c>
      <c r="D57">
        <f>SUMIFS('EIA Imports Distillate Fuel'!$D:$D,'EIA Imports Distillate Fuel'!$A:$A,D$3,'EIA Imports Distillate Fuel'!$C:$C,$A57)</f>
        <v/>
      </c>
      <c r="E57">
        <f>SUMIFS('EIA Imports Distillate Fuel'!$D:$D,'EIA Imports Distillate Fuel'!$A:$A,E$3,'EIA Imports Distillate Fuel'!$C:$C,$A57)</f>
        <v/>
      </c>
      <c r="F57">
        <f>SUMIFS('EIA Imports Distillate Fuel'!$D:$D,'EIA Imports Distillate Fuel'!$A:$A,F$3,'EIA Imports Distillate Fuel'!$C:$C,$A57)</f>
        <v/>
      </c>
      <c r="G57">
        <f>SUMIFS('EIA Imports Distillate Fuel'!$D:$D,'EIA Imports Distillate Fuel'!$A:$A,G$3,'EIA Imports Distillate Fuel'!$C:$C,$A57)</f>
        <v/>
      </c>
      <c r="H57">
        <f>SUMIFS('EIA Imports Distillate Fuel'!$D:$D,'EIA Imports Distillate Fuel'!$A:$A,H$3,'EIA Imports Distillate Fuel'!$C:$C,$A57)</f>
        <v/>
      </c>
      <c r="I57">
        <f>SUMIFS('EIA Imports Distillate Fuel'!$D:$D,'EIA Imports Distillate Fuel'!$A:$A,I$3,'EIA Imports Distillate Fuel'!$C:$C,$A57)</f>
        <v/>
      </c>
      <c r="J57">
        <f>SUMIFS('EIA Imports Distillate Fuel'!$D:$D,'EIA Imports Distillate Fuel'!$A:$A,J$3,'EIA Imports Distillate Fuel'!$C:$C,$A57)</f>
        <v/>
      </c>
      <c r="K57">
        <f>SUMIFS('EIA Imports Distillate Fuel'!$D:$D,'EIA Imports Distillate Fuel'!$A:$A,K$3,'EIA Imports Distillate Fuel'!$C:$C,$A57)</f>
        <v/>
      </c>
      <c r="L57">
        <f>SUMIFS('EIA Imports Distillate Fuel'!$D:$D,'EIA Imports Distillate Fuel'!$A:$A,L$3,'EIA Imports Distillate Fuel'!$C:$C,$A57)</f>
        <v/>
      </c>
      <c r="M57">
        <f>SUMIFS('EIA Imports Distillate Fuel'!$D:$D,'EIA Imports Distillate Fuel'!$A:$A,M$3,'EIA Imports Distillate Fuel'!$C:$C,$A57)</f>
        <v/>
      </c>
      <c r="N57">
        <f>SUMIFS('EIA Imports Distillate Fuel'!$D:$D,'EIA Imports Distillate Fuel'!$A:$A,N$3,'EIA Imports Distillate Fuel'!$C:$C,$A57)</f>
        <v/>
      </c>
      <c r="O57">
        <f>SUMIFS('EIA Imports Distillate Fuel'!$D:$D,'EIA Imports Distillate Fuel'!$A:$A,O$3,'EIA Imports Distillate Fuel'!$C:$C,$A57)</f>
        <v/>
      </c>
      <c r="P57">
        <f>SUMIFS('EIA Imports Distillate Fuel'!$D:$D,'EIA Imports Distillate Fuel'!$A:$A,P$3,'EIA Imports Distillate Fuel'!$C:$C,$A57)</f>
        <v/>
      </c>
      <c r="Q57">
        <f>SUMIFS('EIA Imports Distillate Fuel'!$D:$D,'EIA Imports Distillate Fuel'!$A:$A,Q$3,'EIA Imports Distillate Fuel'!$C:$C,$A57)</f>
        <v/>
      </c>
      <c r="R57">
        <f>SUMIFS('EIA Imports Distillate Fuel'!$D:$D,'EIA Imports Distillate Fuel'!$A:$A,R$3,'EIA Imports Distillate Fuel'!$C:$C,$A57)</f>
        <v/>
      </c>
      <c r="S57">
        <f>SUMIFS('EIA Imports Distillate Fuel'!$D:$D,'EIA Imports Distillate Fuel'!$A:$A,S$3,'EIA Imports Distillate Fuel'!$C:$C,$A57)</f>
        <v/>
      </c>
      <c r="T57">
        <f>SUMIFS('EIA Imports Distillate Fuel'!$D:$D,'EIA Imports Distillate Fuel'!$A:$A,T$3,'EIA Imports Distillate Fuel'!$C:$C,$A57)</f>
        <v/>
      </c>
      <c r="U57">
        <f>SUMIFS('EIA Imports Distillate Fuel'!$D:$D,'EIA Imports Distillate Fuel'!$A:$A,U$3,'EIA Imports Distillate Fuel'!$C:$C,$A57)</f>
        <v/>
      </c>
      <c r="V57">
        <f>SUMIFS('EIA Imports Distillate Fuel'!$D:$D,'EIA Imports Distillate Fuel'!$A:$A,V$3,'EIA Imports Distillate Fuel'!$C:$C,$A57)</f>
        <v/>
      </c>
      <c r="W57">
        <f>SUMIFS('EIA Imports Distillate Fuel'!$D:$D,'EIA Imports Distillate Fuel'!$A:$A,W$3,'EIA Imports Distillate Fuel'!$C:$C,$A57)</f>
        <v/>
      </c>
      <c r="X57">
        <f>SUMIFS('EIA Imports Distillate Fuel'!$D:$D,'EIA Imports Distillate Fuel'!$A:$A,X$3,'EIA Imports Distillate Fuel'!$C:$C,$A57)</f>
        <v/>
      </c>
      <c r="Y57">
        <f>SUMIFS('EIA Imports Distillate Fuel'!$D:$D,'EIA Imports Distillate Fuel'!$A:$A,Y$3,'EIA Imports Distillate Fuel'!$C:$C,$A57)</f>
        <v/>
      </c>
      <c r="Z57">
        <f>SUMIFS('EIA Imports Distillate Fuel'!$D:$D,'EIA Imports Distillate Fuel'!$A:$A,Z$3,'EIA Imports Distillate Fuel'!$C:$C,$A57)</f>
        <v/>
      </c>
      <c r="AA57">
        <f>SUMIFS('EIA Imports Distillate Fuel'!$D:$D,'EIA Imports Distillate Fuel'!$A:$A,AA$3,'EIA Imports Distillate Fuel'!$C:$C,$A57)</f>
        <v/>
      </c>
      <c r="AB57">
        <f>SUMIFS('EIA Imports Distillate Fuel'!$D:$D,'EIA Imports Distillate Fuel'!$A:$A,AB$3,'EIA Imports Distillate Fuel'!$C:$C,$A57)</f>
        <v/>
      </c>
      <c r="AC57">
        <f>SUMIFS('EIA Imports Distillate Fuel'!$D:$D,'EIA Imports Distillate Fuel'!$A:$A,AC$3,'EIA Imports Distillate Fuel'!$C:$C,$A57)</f>
        <v/>
      </c>
      <c r="AD57">
        <f>SUMIFS('EIA Imports Distillate Fuel'!$D:$D,'EIA Imports Distillate Fuel'!$A:$A,AD$3,'EIA Imports Distillate Fuel'!$C:$C,$A57)</f>
        <v/>
      </c>
      <c r="AE57">
        <f>SUMIFS('EIA Imports Distillate Fuel'!$D:$D,'EIA Imports Distillate Fuel'!$A:$A,AE$3,'EIA Imports Distillate Fuel'!$C:$C,$A57)</f>
        <v/>
      </c>
      <c r="AF57">
        <f>SUMIFS('EIA Imports Distillate Fuel'!$D:$D,'EIA Imports Distillate Fuel'!$A:$A,AF$3,'EIA Imports Distillate Fuel'!$C:$C,$A57)</f>
        <v/>
      </c>
      <c r="AG57">
        <f>SUMIFS('EIA Imports Distillate Fuel'!$D:$D,'EIA Imports Distillate Fuel'!$A:$A,AG$3,'EIA Imports Distillate Fuel'!$C:$C,$A57)</f>
        <v/>
      </c>
      <c r="AH57">
        <f>SUMIFS('EIA Imports Distillate Fuel'!$D:$D,'EIA Imports Distillate Fuel'!$A:$A,AH$3,'EIA Imports Distillate Fuel'!$C:$C,$A57)</f>
        <v/>
      </c>
      <c r="AI57">
        <f>SUMIFS('EIA Imports Distillate Fuel'!$D:$D,'EIA Imports Distillate Fuel'!$A:$A,AI$3,'EIA Imports Distillate Fuel'!$C:$C,$A57)</f>
        <v/>
      </c>
      <c r="AJ57">
        <f>SUMIFS('EIA Imports Distillate Fuel'!$D:$D,'EIA Imports Distillate Fuel'!$A:$A,AJ$3,'EIA Imports Distillate Fuel'!$C:$C,$A57)</f>
        <v/>
      </c>
      <c r="AK57">
        <f>SUMIFS('EIA Imports Distillate Fuel'!$D:$D,'EIA Imports Distillate Fuel'!$A:$A,AK$3,'EIA Imports Distillate Fuel'!$C:$C,$A57)</f>
        <v/>
      </c>
      <c r="AL57">
        <f>SUMIFS('EIA Imports Distillate Fuel'!$D:$D,'EIA Imports Distillate Fuel'!$A:$A,AL$3,'EIA Imports Distillate Fuel'!$C:$C,$A57)</f>
        <v/>
      </c>
      <c r="AM57">
        <f>SUMIFS('EIA Imports Distillate Fuel'!$D:$D,'EIA Imports Distillate Fuel'!$A:$A,AM$3,'EIA Imports Distillate Fuel'!$C:$C,$A57)</f>
        <v/>
      </c>
      <c r="AN57">
        <f>SUMIFS('EIA Imports Distillate Fuel'!$D:$D,'EIA Imports Distillate Fuel'!$A:$A,AN$3,'EIA Imports Distillate Fuel'!$C:$C,$A57)</f>
        <v/>
      </c>
      <c r="AO57">
        <f>SUMIFS('EIA Imports Distillate Fuel'!$D:$D,'EIA Imports Distillate Fuel'!$A:$A,AO$3,'EIA Imports Distillate Fuel'!$C:$C,$A57)</f>
        <v/>
      </c>
      <c r="AP57">
        <f>SUMIFS('EIA Imports Distillate Fuel'!$D:$D,'EIA Imports Distillate Fuel'!$A:$A,AP$3,'EIA Imports Distillate Fuel'!$C:$C,$A57)</f>
        <v/>
      </c>
      <c r="AQ57">
        <f>SUMIFS('EIA Imports Distillate Fuel'!$D:$D,'EIA Imports Distillate Fuel'!$A:$A,AQ$3,'EIA Imports Distillate Fuel'!$C:$C,$A57)</f>
        <v/>
      </c>
      <c r="AR57">
        <f>SUMIFS('EIA Imports Distillate Fuel'!$D:$D,'EIA Imports Distillate Fuel'!$A:$A,AR$3,'EIA Imports Distillate Fuel'!$C:$C,$A57)</f>
        <v/>
      </c>
      <c r="AS57">
        <f>SUMIFS('EIA Imports Distillate Fuel'!$D:$D,'EIA Imports Distillate Fuel'!$A:$A,AS$3,'EIA Imports Distillate Fuel'!$C:$C,$A57)</f>
        <v/>
      </c>
      <c r="AT57">
        <f>SUMIFS('EIA Imports Distillate Fuel'!$D:$D,'EIA Imports Distillate Fuel'!$A:$A,AT$3,'EIA Imports Distillate Fuel'!$C:$C,$A57)</f>
        <v/>
      </c>
      <c r="AU57">
        <f>SUMIFS('EIA Imports Distillate Fuel'!$D:$D,'EIA Imports Distillate Fuel'!$A:$A,AU$3,'EIA Imports Distillate Fuel'!$C:$C,$A57)</f>
        <v/>
      </c>
    </row>
    <row r="58" spans="1:47">
      <c r="A58" t="s">
        <v>358</v>
      </c>
      <c r="B58" t="s">
        <v>1646</v>
      </c>
      <c r="C58" t="s">
        <v>1740</v>
      </c>
      <c r="D58">
        <f>SUMIFS('EIA Imports Distillate Fuel'!$D:$D,'EIA Imports Distillate Fuel'!$A:$A,D$3,'EIA Imports Distillate Fuel'!$C:$C,$A58)</f>
        <v/>
      </c>
      <c r="E58">
        <f>SUMIFS('EIA Imports Distillate Fuel'!$D:$D,'EIA Imports Distillate Fuel'!$A:$A,E$3,'EIA Imports Distillate Fuel'!$C:$C,$A58)</f>
        <v/>
      </c>
      <c r="F58">
        <f>SUMIFS('EIA Imports Distillate Fuel'!$D:$D,'EIA Imports Distillate Fuel'!$A:$A,F$3,'EIA Imports Distillate Fuel'!$C:$C,$A58)</f>
        <v/>
      </c>
      <c r="G58">
        <f>SUMIFS('EIA Imports Distillate Fuel'!$D:$D,'EIA Imports Distillate Fuel'!$A:$A,G$3,'EIA Imports Distillate Fuel'!$C:$C,$A58)</f>
        <v/>
      </c>
      <c r="H58">
        <f>SUMIFS('EIA Imports Distillate Fuel'!$D:$D,'EIA Imports Distillate Fuel'!$A:$A,H$3,'EIA Imports Distillate Fuel'!$C:$C,$A58)</f>
        <v/>
      </c>
      <c r="I58">
        <f>SUMIFS('EIA Imports Distillate Fuel'!$D:$D,'EIA Imports Distillate Fuel'!$A:$A,I$3,'EIA Imports Distillate Fuel'!$C:$C,$A58)</f>
        <v/>
      </c>
      <c r="J58">
        <f>SUMIFS('EIA Imports Distillate Fuel'!$D:$D,'EIA Imports Distillate Fuel'!$A:$A,J$3,'EIA Imports Distillate Fuel'!$C:$C,$A58)</f>
        <v/>
      </c>
      <c r="K58">
        <f>SUMIFS('EIA Imports Distillate Fuel'!$D:$D,'EIA Imports Distillate Fuel'!$A:$A,K$3,'EIA Imports Distillate Fuel'!$C:$C,$A58)</f>
        <v/>
      </c>
      <c r="L58">
        <f>SUMIFS('EIA Imports Distillate Fuel'!$D:$D,'EIA Imports Distillate Fuel'!$A:$A,L$3,'EIA Imports Distillate Fuel'!$C:$C,$A58)</f>
        <v/>
      </c>
      <c r="M58">
        <f>SUMIFS('EIA Imports Distillate Fuel'!$D:$D,'EIA Imports Distillate Fuel'!$A:$A,M$3,'EIA Imports Distillate Fuel'!$C:$C,$A58)</f>
        <v/>
      </c>
      <c r="N58">
        <f>SUMIFS('EIA Imports Distillate Fuel'!$D:$D,'EIA Imports Distillate Fuel'!$A:$A,N$3,'EIA Imports Distillate Fuel'!$C:$C,$A58)</f>
        <v/>
      </c>
      <c r="O58">
        <f>SUMIFS('EIA Imports Distillate Fuel'!$D:$D,'EIA Imports Distillate Fuel'!$A:$A,O$3,'EIA Imports Distillate Fuel'!$C:$C,$A58)</f>
        <v/>
      </c>
      <c r="P58">
        <f>SUMIFS('EIA Imports Distillate Fuel'!$D:$D,'EIA Imports Distillate Fuel'!$A:$A,P$3,'EIA Imports Distillate Fuel'!$C:$C,$A58)</f>
        <v/>
      </c>
      <c r="Q58">
        <f>SUMIFS('EIA Imports Distillate Fuel'!$D:$D,'EIA Imports Distillate Fuel'!$A:$A,Q$3,'EIA Imports Distillate Fuel'!$C:$C,$A58)</f>
        <v/>
      </c>
      <c r="R58">
        <f>SUMIFS('EIA Imports Distillate Fuel'!$D:$D,'EIA Imports Distillate Fuel'!$A:$A,R$3,'EIA Imports Distillate Fuel'!$C:$C,$A58)</f>
        <v/>
      </c>
      <c r="S58">
        <f>SUMIFS('EIA Imports Distillate Fuel'!$D:$D,'EIA Imports Distillate Fuel'!$A:$A,S$3,'EIA Imports Distillate Fuel'!$C:$C,$A58)</f>
        <v/>
      </c>
      <c r="T58">
        <f>SUMIFS('EIA Imports Distillate Fuel'!$D:$D,'EIA Imports Distillate Fuel'!$A:$A,T$3,'EIA Imports Distillate Fuel'!$C:$C,$A58)</f>
        <v/>
      </c>
      <c r="U58">
        <f>SUMIFS('EIA Imports Distillate Fuel'!$D:$D,'EIA Imports Distillate Fuel'!$A:$A,U$3,'EIA Imports Distillate Fuel'!$C:$C,$A58)</f>
        <v/>
      </c>
      <c r="V58">
        <f>SUMIFS('EIA Imports Distillate Fuel'!$D:$D,'EIA Imports Distillate Fuel'!$A:$A,V$3,'EIA Imports Distillate Fuel'!$C:$C,$A58)</f>
        <v/>
      </c>
      <c r="W58">
        <f>SUMIFS('EIA Imports Distillate Fuel'!$D:$D,'EIA Imports Distillate Fuel'!$A:$A,W$3,'EIA Imports Distillate Fuel'!$C:$C,$A58)</f>
        <v/>
      </c>
      <c r="X58">
        <f>SUMIFS('EIA Imports Distillate Fuel'!$D:$D,'EIA Imports Distillate Fuel'!$A:$A,X$3,'EIA Imports Distillate Fuel'!$C:$C,$A58)</f>
        <v/>
      </c>
      <c r="Y58">
        <f>SUMIFS('EIA Imports Distillate Fuel'!$D:$D,'EIA Imports Distillate Fuel'!$A:$A,Y$3,'EIA Imports Distillate Fuel'!$C:$C,$A58)</f>
        <v/>
      </c>
      <c r="Z58">
        <f>SUMIFS('EIA Imports Distillate Fuel'!$D:$D,'EIA Imports Distillate Fuel'!$A:$A,Z$3,'EIA Imports Distillate Fuel'!$C:$C,$A58)</f>
        <v/>
      </c>
      <c r="AA58">
        <f>SUMIFS('EIA Imports Distillate Fuel'!$D:$D,'EIA Imports Distillate Fuel'!$A:$A,AA$3,'EIA Imports Distillate Fuel'!$C:$C,$A58)</f>
        <v/>
      </c>
      <c r="AB58">
        <f>SUMIFS('EIA Imports Distillate Fuel'!$D:$D,'EIA Imports Distillate Fuel'!$A:$A,AB$3,'EIA Imports Distillate Fuel'!$C:$C,$A58)</f>
        <v/>
      </c>
      <c r="AC58">
        <f>SUMIFS('EIA Imports Distillate Fuel'!$D:$D,'EIA Imports Distillate Fuel'!$A:$A,AC$3,'EIA Imports Distillate Fuel'!$C:$C,$A58)</f>
        <v/>
      </c>
      <c r="AD58">
        <f>SUMIFS('EIA Imports Distillate Fuel'!$D:$D,'EIA Imports Distillate Fuel'!$A:$A,AD$3,'EIA Imports Distillate Fuel'!$C:$C,$A58)</f>
        <v/>
      </c>
      <c r="AE58">
        <f>SUMIFS('EIA Imports Distillate Fuel'!$D:$D,'EIA Imports Distillate Fuel'!$A:$A,AE$3,'EIA Imports Distillate Fuel'!$C:$C,$A58)</f>
        <v/>
      </c>
      <c r="AF58">
        <f>SUMIFS('EIA Imports Distillate Fuel'!$D:$D,'EIA Imports Distillate Fuel'!$A:$A,AF$3,'EIA Imports Distillate Fuel'!$C:$C,$A58)</f>
        <v/>
      </c>
      <c r="AG58">
        <f>SUMIFS('EIA Imports Distillate Fuel'!$D:$D,'EIA Imports Distillate Fuel'!$A:$A,AG$3,'EIA Imports Distillate Fuel'!$C:$C,$A58)</f>
        <v/>
      </c>
      <c r="AH58">
        <f>SUMIFS('EIA Imports Distillate Fuel'!$D:$D,'EIA Imports Distillate Fuel'!$A:$A,AH$3,'EIA Imports Distillate Fuel'!$C:$C,$A58)</f>
        <v/>
      </c>
      <c r="AI58">
        <f>SUMIFS('EIA Imports Distillate Fuel'!$D:$D,'EIA Imports Distillate Fuel'!$A:$A,AI$3,'EIA Imports Distillate Fuel'!$C:$C,$A58)</f>
        <v/>
      </c>
      <c r="AJ58">
        <f>SUMIFS('EIA Imports Distillate Fuel'!$D:$D,'EIA Imports Distillate Fuel'!$A:$A,AJ$3,'EIA Imports Distillate Fuel'!$C:$C,$A58)</f>
        <v/>
      </c>
      <c r="AK58">
        <f>SUMIFS('EIA Imports Distillate Fuel'!$D:$D,'EIA Imports Distillate Fuel'!$A:$A,AK$3,'EIA Imports Distillate Fuel'!$C:$C,$A58)</f>
        <v/>
      </c>
      <c r="AL58">
        <f>SUMIFS('EIA Imports Distillate Fuel'!$D:$D,'EIA Imports Distillate Fuel'!$A:$A,AL$3,'EIA Imports Distillate Fuel'!$C:$C,$A58)</f>
        <v/>
      </c>
      <c r="AM58">
        <f>SUMIFS('EIA Imports Distillate Fuel'!$D:$D,'EIA Imports Distillate Fuel'!$A:$A,AM$3,'EIA Imports Distillate Fuel'!$C:$C,$A58)</f>
        <v/>
      </c>
      <c r="AN58">
        <f>SUMIFS('EIA Imports Distillate Fuel'!$D:$D,'EIA Imports Distillate Fuel'!$A:$A,AN$3,'EIA Imports Distillate Fuel'!$C:$C,$A58)</f>
        <v/>
      </c>
      <c r="AO58">
        <f>SUMIFS('EIA Imports Distillate Fuel'!$D:$D,'EIA Imports Distillate Fuel'!$A:$A,AO$3,'EIA Imports Distillate Fuel'!$C:$C,$A58)</f>
        <v/>
      </c>
      <c r="AP58">
        <f>SUMIFS('EIA Imports Distillate Fuel'!$D:$D,'EIA Imports Distillate Fuel'!$A:$A,AP$3,'EIA Imports Distillate Fuel'!$C:$C,$A58)</f>
        <v/>
      </c>
      <c r="AQ58">
        <f>SUMIFS('EIA Imports Distillate Fuel'!$D:$D,'EIA Imports Distillate Fuel'!$A:$A,AQ$3,'EIA Imports Distillate Fuel'!$C:$C,$A58)</f>
        <v/>
      </c>
      <c r="AR58">
        <f>SUMIFS('EIA Imports Distillate Fuel'!$D:$D,'EIA Imports Distillate Fuel'!$A:$A,AR$3,'EIA Imports Distillate Fuel'!$C:$C,$A58)</f>
        <v/>
      </c>
      <c r="AS58">
        <f>SUMIFS('EIA Imports Distillate Fuel'!$D:$D,'EIA Imports Distillate Fuel'!$A:$A,AS$3,'EIA Imports Distillate Fuel'!$C:$C,$A58)</f>
        <v/>
      </c>
      <c r="AT58">
        <f>SUMIFS('EIA Imports Distillate Fuel'!$D:$D,'EIA Imports Distillate Fuel'!$A:$A,AT$3,'EIA Imports Distillate Fuel'!$C:$C,$A58)</f>
        <v/>
      </c>
      <c r="AU58">
        <f>SUMIFS('EIA Imports Distillate Fuel'!$D:$D,'EIA Imports Distillate Fuel'!$A:$A,AU$3,'EIA Imports Distillate Fuel'!$C:$C,$A58)</f>
        <v/>
      </c>
    </row>
    <row r="59" spans="1:47">
      <c r="A59" t="s">
        <v>326</v>
      </c>
      <c r="B59" t="s">
        <v>1646</v>
      </c>
      <c r="C59" t="s">
        <v>1740</v>
      </c>
      <c r="D59">
        <f>SUMIFS('EIA Imports Distillate Fuel'!$D:$D,'EIA Imports Distillate Fuel'!$A:$A,D$3,'EIA Imports Distillate Fuel'!$C:$C,$A59)</f>
        <v/>
      </c>
      <c r="E59">
        <f>SUMIFS('EIA Imports Distillate Fuel'!$D:$D,'EIA Imports Distillate Fuel'!$A:$A,E$3,'EIA Imports Distillate Fuel'!$C:$C,$A59)</f>
        <v/>
      </c>
      <c r="F59">
        <f>SUMIFS('EIA Imports Distillate Fuel'!$D:$D,'EIA Imports Distillate Fuel'!$A:$A,F$3,'EIA Imports Distillate Fuel'!$C:$C,$A59)</f>
        <v/>
      </c>
      <c r="G59">
        <f>SUMIFS('EIA Imports Distillate Fuel'!$D:$D,'EIA Imports Distillate Fuel'!$A:$A,G$3,'EIA Imports Distillate Fuel'!$C:$C,$A59)</f>
        <v/>
      </c>
      <c r="H59">
        <f>SUMIFS('EIA Imports Distillate Fuel'!$D:$D,'EIA Imports Distillate Fuel'!$A:$A,H$3,'EIA Imports Distillate Fuel'!$C:$C,$A59)</f>
        <v/>
      </c>
      <c r="I59">
        <f>SUMIFS('EIA Imports Distillate Fuel'!$D:$D,'EIA Imports Distillate Fuel'!$A:$A,I$3,'EIA Imports Distillate Fuel'!$C:$C,$A59)</f>
        <v/>
      </c>
      <c r="J59">
        <f>SUMIFS('EIA Imports Distillate Fuel'!$D:$D,'EIA Imports Distillate Fuel'!$A:$A,J$3,'EIA Imports Distillate Fuel'!$C:$C,$A59)</f>
        <v/>
      </c>
      <c r="K59">
        <f>SUMIFS('EIA Imports Distillate Fuel'!$D:$D,'EIA Imports Distillate Fuel'!$A:$A,K$3,'EIA Imports Distillate Fuel'!$C:$C,$A59)</f>
        <v/>
      </c>
      <c r="L59">
        <f>SUMIFS('EIA Imports Distillate Fuel'!$D:$D,'EIA Imports Distillate Fuel'!$A:$A,L$3,'EIA Imports Distillate Fuel'!$C:$C,$A59)</f>
        <v/>
      </c>
      <c r="M59">
        <f>SUMIFS('EIA Imports Distillate Fuel'!$D:$D,'EIA Imports Distillate Fuel'!$A:$A,M$3,'EIA Imports Distillate Fuel'!$C:$C,$A59)</f>
        <v/>
      </c>
      <c r="N59">
        <f>SUMIFS('EIA Imports Distillate Fuel'!$D:$D,'EIA Imports Distillate Fuel'!$A:$A,N$3,'EIA Imports Distillate Fuel'!$C:$C,$A59)</f>
        <v/>
      </c>
      <c r="O59">
        <f>SUMIFS('EIA Imports Distillate Fuel'!$D:$D,'EIA Imports Distillate Fuel'!$A:$A,O$3,'EIA Imports Distillate Fuel'!$C:$C,$A59)</f>
        <v/>
      </c>
      <c r="P59">
        <f>SUMIFS('EIA Imports Distillate Fuel'!$D:$D,'EIA Imports Distillate Fuel'!$A:$A,P$3,'EIA Imports Distillate Fuel'!$C:$C,$A59)</f>
        <v/>
      </c>
      <c r="Q59">
        <f>SUMIFS('EIA Imports Distillate Fuel'!$D:$D,'EIA Imports Distillate Fuel'!$A:$A,Q$3,'EIA Imports Distillate Fuel'!$C:$C,$A59)</f>
        <v/>
      </c>
      <c r="R59">
        <f>SUMIFS('EIA Imports Distillate Fuel'!$D:$D,'EIA Imports Distillate Fuel'!$A:$A,R$3,'EIA Imports Distillate Fuel'!$C:$C,$A59)</f>
        <v/>
      </c>
      <c r="S59">
        <f>SUMIFS('EIA Imports Distillate Fuel'!$D:$D,'EIA Imports Distillate Fuel'!$A:$A,S$3,'EIA Imports Distillate Fuel'!$C:$C,$A59)</f>
        <v/>
      </c>
      <c r="T59">
        <f>SUMIFS('EIA Imports Distillate Fuel'!$D:$D,'EIA Imports Distillate Fuel'!$A:$A,T$3,'EIA Imports Distillate Fuel'!$C:$C,$A59)</f>
        <v/>
      </c>
      <c r="U59">
        <f>SUMIFS('EIA Imports Distillate Fuel'!$D:$D,'EIA Imports Distillate Fuel'!$A:$A,U$3,'EIA Imports Distillate Fuel'!$C:$C,$A59)</f>
        <v/>
      </c>
      <c r="V59">
        <f>SUMIFS('EIA Imports Distillate Fuel'!$D:$D,'EIA Imports Distillate Fuel'!$A:$A,V$3,'EIA Imports Distillate Fuel'!$C:$C,$A59)</f>
        <v/>
      </c>
      <c r="W59">
        <f>SUMIFS('EIA Imports Distillate Fuel'!$D:$D,'EIA Imports Distillate Fuel'!$A:$A,W$3,'EIA Imports Distillate Fuel'!$C:$C,$A59)</f>
        <v/>
      </c>
      <c r="X59">
        <f>SUMIFS('EIA Imports Distillate Fuel'!$D:$D,'EIA Imports Distillate Fuel'!$A:$A,X$3,'EIA Imports Distillate Fuel'!$C:$C,$A59)</f>
        <v/>
      </c>
      <c r="Y59">
        <f>SUMIFS('EIA Imports Distillate Fuel'!$D:$D,'EIA Imports Distillate Fuel'!$A:$A,Y$3,'EIA Imports Distillate Fuel'!$C:$C,$A59)</f>
        <v/>
      </c>
      <c r="Z59">
        <f>SUMIFS('EIA Imports Distillate Fuel'!$D:$D,'EIA Imports Distillate Fuel'!$A:$A,Z$3,'EIA Imports Distillate Fuel'!$C:$C,$A59)</f>
        <v/>
      </c>
      <c r="AA59">
        <f>SUMIFS('EIA Imports Distillate Fuel'!$D:$D,'EIA Imports Distillate Fuel'!$A:$A,AA$3,'EIA Imports Distillate Fuel'!$C:$C,$A59)</f>
        <v/>
      </c>
      <c r="AB59">
        <f>SUMIFS('EIA Imports Distillate Fuel'!$D:$D,'EIA Imports Distillate Fuel'!$A:$A,AB$3,'EIA Imports Distillate Fuel'!$C:$C,$A59)</f>
        <v/>
      </c>
      <c r="AC59">
        <f>SUMIFS('EIA Imports Distillate Fuel'!$D:$D,'EIA Imports Distillate Fuel'!$A:$A,AC$3,'EIA Imports Distillate Fuel'!$C:$C,$A59)</f>
        <v/>
      </c>
      <c r="AD59">
        <f>SUMIFS('EIA Imports Distillate Fuel'!$D:$D,'EIA Imports Distillate Fuel'!$A:$A,AD$3,'EIA Imports Distillate Fuel'!$C:$C,$A59)</f>
        <v/>
      </c>
      <c r="AE59">
        <f>SUMIFS('EIA Imports Distillate Fuel'!$D:$D,'EIA Imports Distillate Fuel'!$A:$A,AE$3,'EIA Imports Distillate Fuel'!$C:$C,$A59)</f>
        <v/>
      </c>
      <c r="AF59">
        <f>SUMIFS('EIA Imports Distillate Fuel'!$D:$D,'EIA Imports Distillate Fuel'!$A:$A,AF$3,'EIA Imports Distillate Fuel'!$C:$C,$A59)</f>
        <v/>
      </c>
      <c r="AG59">
        <f>SUMIFS('EIA Imports Distillate Fuel'!$D:$D,'EIA Imports Distillate Fuel'!$A:$A,AG$3,'EIA Imports Distillate Fuel'!$C:$C,$A59)</f>
        <v/>
      </c>
      <c r="AH59">
        <f>SUMIFS('EIA Imports Distillate Fuel'!$D:$D,'EIA Imports Distillate Fuel'!$A:$A,AH$3,'EIA Imports Distillate Fuel'!$C:$C,$A59)</f>
        <v/>
      </c>
      <c r="AI59">
        <f>SUMIFS('EIA Imports Distillate Fuel'!$D:$D,'EIA Imports Distillate Fuel'!$A:$A,AI$3,'EIA Imports Distillate Fuel'!$C:$C,$A59)</f>
        <v/>
      </c>
      <c r="AJ59">
        <f>SUMIFS('EIA Imports Distillate Fuel'!$D:$D,'EIA Imports Distillate Fuel'!$A:$A,AJ$3,'EIA Imports Distillate Fuel'!$C:$C,$A59)</f>
        <v/>
      </c>
      <c r="AK59">
        <f>SUMIFS('EIA Imports Distillate Fuel'!$D:$D,'EIA Imports Distillate Fuel'!$A:$A,AK$3,'EIA Imports Distillate Fuel'!$C:$C,$A59)</f>
        <v/>
      </c>
      <c r="AL59">
        <f>SUMIFS('EIA Imports Distillate Fuel'!$D:$D,'EIA Imports Distillate Fuel'!$A:$A,AL$3,'EIA Imports Distillate Fuel'!$C:$C,$A59)</f>
        <v/>
      </c>
      <c r="AM59">
        <f>SUMIFS('EIA Imports Distillate Fuel'!$D:$D,'EIA Imports Distillate Fuel'!$A:$A,AM$3,'EIA Imports Distillate Fuel'!$C:$C,$A59)</f>
        <v/>
      </c>
      <c r="AN59">
        <f>SUMIFS('EIA Imports Distillate Fuel'!$D:$D,'EIA Imports Distillate Fuel'!$A:$A,AN$3,'EIA Imports Distillate Fuel'!$C:$C,$A59)</f>
        <v/>
      </c>
      <c r="AO59">
        <f>SUMIFS('EIA Imports Distillate Fuel'!$D:$D,'EIA Imports Distillate Fuel'!$A:$A,AO$3,'EIA Imports Distillate Fuel'!$C:$C,$A59)</f>
        <v/>
      </c>
      <c r="AP59">
        <f>SUMIFS('EIA Imports Distillate Fuel'!$D:$D,'EIA Imports Distillate Fuel'!$A:$A,AP$3,'EIA Imports Distillate Fuel'!$C:$C,$A59)</f>
        <v/>
      </c>
      <c r="AQ59">
        <f>SUMIFS('EIA Imports Distillate Fuel'!$D:$D,'EIA Imports Distillate Fuel'!$A:$A,AQ$3,'EIA Imports Distillate Fuel'!$C:$C,$A59)</f>
        <v/>
      </c>
      <c r="AR59">
        <f>SUMIFS('EIA Imports Distillate Fuel'!$D:$D,'EIA Imports Distillate Fuel'!$A:$A,AR$3,'EIA Imports Distillate Fuel'!$C:$C,$A59)</f>
        <v/>
      </c>
      <c r="AS59">
        <f>SUMIFS('EIA Imports Distillate Fuel'!$D:$D,'EIA Imports Distillate Fuel'!$A:$A,AS$3,'EIA Imports Distillate Fuel'!$C:$C,$A59)</f>
        <v/>
      </c>
      <c r="AT59">
        <f>SUMIFS('EIA Imports Distillate Fuel'!$D:$D,'EIA Imports Distillate Fuel'!$A:$A,AT$3,'EIA Imports Distillate Fuel'!$C:$C,$A59)</f>
        <v/>
      </c>
      <c r="AU59">
        <f>SUMIFS('EIA Imports Distillate Fuel'!$D:$D,'EIA Imports Distillate Fuel'!$A:$A,AU$3,'EIA Imports Distillate Fuel'!$C:$C,$A59)</f>
        <v/>
      </c>
    </row>
    <row r="60" spans="1:47">
      <c r="A60" t="s">
        <v>1741</v>
      </c>
      <c r="B60" t="s">
        <v>1646</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1742</v>
      </c>
      <c r="B61" t="s">
        <v>1646</v>
      </c>
      <c r="C61" t="s">
        <v>650</v>
      </c>
      <c r="D61">
        <f>'EIA Consumption'!AF46</f>
        <v/>
      </c>
      <c r="E61">
        <f>'EIA Consumption'!AG46</f>
        <v/>
      </c>
      <c r="F61">
        <f>'EIA Consumption'!AH46</f>
        <v/>
      </c>
      <c r="G61">
        <f>'EIA Consumption'!AI46</f>
        <v/>
      </c>
      <c r="H61">
        <f>'EIA Consumption'!AJ46</f>
        <v/>
      </c>
      <c r="I61">
        <f>'EIA Consumption'!AK46</f>
        <v/>
      </c>
      <c r="J61">
        <f>'EIA Consumption'!AL46</f>
        <v/>
      </c>
      <c r="K61">
        <f>'EIA Consumption'!AM46</f>
        <v/>
      </c>
      <c r="L61">
        <f>'EIA Consumption'!AN46</f>
        <v/>
      </c>
      <c r="M61">
        <f>'EIA Consumption'!AO46</f>
        <v/>
      </c>
      <c r="N61">
        <f>'EIA Consumption'!AP46</f>
        <v/>
      </c>
      <c r="O61">
        <f>'EIA Consumption'!AQ46</f>
        <v/>
      </c>
      <c r="P61">
        <f>'EIA Consumption'!AR46</f>
        <v/>
      </c>
      <c r="Q61">
        <f>'EIA Consumption'!AS46</f>
        <v/>
      </c>
      <c r="R61">
        <f>'EIA Consumption'!AT46</f>
        <v/>
      </c>
      <c r="S61">
        <f>'EIA Consumption'!AU46</f>
        <v/>
      </c>
      <c r="T61">
        <f>'EIA Consumption'!AV46</f>
        <v/>
      </c>
      <c r="U61">
        <f>'EIA Consumption'!AW46</f>
        <v/>
      </c>
      <c r="V61">
        <f>'EIA Consumption'!AX46</f>
        <v/>
      </c>
      <c r="W61">
        <f>'EIA Consumption'!AY46</f>
        <v/>
      </c>
      <c r="X61">
        <f>'EIA Consumption'!AZ46</f>
        <v/>
      </c>
      <c r="Y61">
        <f>'EIA Consumption'!BA46</f>
        <v/>
      </c>
      <c r="Z61">
        <f>'EIA Consumption'!BB46</f>
        <v/>
      </c>
      <c r="AA61">
        <f>'EIA Consumption'!BC46</f>
        <v/>
      </c>
      <c r="AB61">
        <f>'EIA Consumption'!BD46</f>
        <v/>
      </c>
      <c r="AC61">
        <f>'EIA Consumption'!BE46</f>
        <v/>
      </c>
      <c r="AD61">
        <f>'EIA Consumption'!BF46</f>
        <v/>
      </c>
      <c r="AE61">
        <f>'EIA Consumption'!BG46</f>
        <v/>
      </c>
      <c r="AF61">
        <f>'EIA Consumption'!BH46</f>
        <v/>
      </c>
      <c r="AG61">
        <f>'EIA Consumption'!BI46</f>
        <v/>
      </c>
      <c r="AH61">
        <f>'EIA Consumption'!BJ46</f>
        <v/>
      </c>
      <c r="AI61">
        <f>'EIA Consumption'!BK46</f>
        <v/>
      </c>
      <c r="AJ61">
        <f>'EIA Consumption'!BL46</f>
        <v/>
      </c>
      <c r="AK61">
        <f>'EIA Consumption'!BM46</f>
        <v/>
      </c>
      <c r="AL61">
        <f>'EIA Consumption'!BN46</f>
        <v/>
      </c>
      <c r="AM61">
        <f>'EIA Consumption'!BO46</f>
        <v/>
      </c>
      <c r="AN61">
        <f>'EIA Consumption'!BP46</f>
        <v/>
      </c>
      <c r="AO61">
        <f>'EIA Consumption'!BQ46</f>
        <v/>
      </c>
      <c r="AP61">
        <f>'EIA Consumption'!BR46</f>
        <v/>
      </c>
      <c r="AQ61">
        <f>'EIA Consumption'!BS46</f>
        <v/>
      </c>
      <c r="AR61">
        <f>'EIA Consumption'!BT46</f>
        <v/>
      </c>
      <c r="AS61">
        <f>'EIA Consumption'!BU46</f>
        <v/>
      </c>
      <c r="AT61">
        <f>'EIA Consumption'!BV46</f>
        <v/>
      </c>
      <c r="AU61">
        <f>'EIA Consumption'!BW46</f>
        <v/>
      </c>
    </row>
    <row r="62" spans="1:47">
      <c r="A62" t="s">
        <v>1743</v>
      </c>
      <c r="B62" t="s">
        <v>1646</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1742</v>
      </c>
      <c r="B63" t="s">
        <v>1646</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1744</v>
      </c>
    </row>
    <row r="67" spans="1:47">
      <c r="A67" t="s">
        <v>303</v>
      </c>
      <c r="B67" t="s">
        <v>1653</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414</v>
      </c>
      <c r="B68" t="s">
        <v>1653</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323</v>
      </c>
      <c r="B69" t="s">
        <v>1653</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291</v>
      </c>
      <c r="B70" t="s">
        <v>1653</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280</v>
      </c>
      <c r="B71" t="s">
        <v>1653</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311</v>
      </c>
      <c r="B72" t="s">
        <v>1653</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349</v>
      </c>
      <c r="B73" t="s">
        <v>1653</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399</v>
      </c>
      <c r="B74" t="s">
        <v>1653</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288</v>
      </c>
      <c r="B75" t="s">
        <v>1653</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272</v>
      </c>
      <c r="B76" t="s">
        <v>1653</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415</v>
      </c>
      <c r="B77" t="s">
        <v>1653</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273</v>
      </c>
      <c r="B78" t="s">
        <v>1653</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332</v>
      </c>
      <c r="B79" t="s">
        <v>1653</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306</v>
      </c>
      <c r="B80" t="s">
        <v>1653</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418</v>
      </c>
      <c r="B81" t="s">
        <v>1653</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412</v>
      </c>
      <c r="B82" t="s">
        <v>1653</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287</v>
      </c>
      <c r="B83" t="s">
        <v>1653</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374</v>
      </c>
      <c r="B84" t="s">
        <v>1653</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371</v>
      </c>
      <c r="B85" t="s">
        <v>1653</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346</v>
      </c>
      <c r="B86" t="s">
        <v>1653</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279</v>
      </c>
      <c r="B87" t="s">
        <v>1653</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296</v>
      </c>
      <c r="B88" t="s">
        <v>1653</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334</v>
      </c>
      <c r="B89" t="s">
        <v>1653</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252</v>
      </c>
      <c r="B90" t="s">
        <v>1653</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420</v>
      </c>
      <c r="B91" t="s">
        <v>1653</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386</v>
      </c>
      <c r="B92" t="s">
        <v>1653</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266</v>
      </c>
      <c r="B93" t="s">
        <v>1653</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261</v>
      </c>
      <c r="B94" t="s">
        <v>1653</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361</v>
      </c>
      <c r="B95" t="s">
        <v>1653</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283</v>
      </c>
      <c r="B96" t="s">
        <v>1653</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369</v>
      </c>
      <c r="B97" t="s">
        <v>1653</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270</v>
      </c>
      <c r="B98" t="s">
        <v>1653</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328</v>
      </c>
      <c r="B99" t="s">
        <v>1653</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290</v>
      </c>
      <c r="B100" t="s">
        <v>1653</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298</v>
      </c>
      <c r="B101" t="s">
        <v>1653</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307</v>
      </c>
      <c r="B102" t="s">
        <v>1653</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359</v>
      </c>
      <c r="B103" t="s">
        <v>1653</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343</v>
      </c>
      <c r="B104" t="s">
        <v>1653</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295</v>
      </c>
      <c r="B105" t="s">
        <v>1653</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300</v>
      </c>
      <c r="B106" t="s">
        <v>1653</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377</v>
      </c>
      <c r="B107" t="s">
        <v>1653</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325</v>
      </c>
      <c r="B108" t="s">
        <v>1653</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317</v>
      </c>
      <c r="B109" t="s">
        <v>1653</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281</v>
      </c>
      <c r="B110" t="s">
        <v>1653</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262</v>
      </c>
      <c r="B111" t="s">
        <v>1653</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337</v>
      </c>
      <c r="B112" t="s">
        <v>1653</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342</v>
      </c>
      <c r="B113" t="s">
        <v>1653</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327</v>
      </c>
      <c r="B114" t="s">
        <v>1653</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294</v>
      </c>
      <c r="B115" t="s">
        <v>1653</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340</v>
      </c>
      <c r="B116" t="s">
        <v>1653</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350</v>
      </c>
      <c r="B117" t="s">
        <v>1653</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257</v>
      </c>
      <c r="B118" t="s">
        <v>1653</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304</v>
      </c>
      <c r="B119" t="s">
        <v>1653</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271</v>
      </c>
      <c r="B120" t="s">
        <v>1653</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358</v>
      </c>
      <c r="B121" t="s">
        <v>1653</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326</v>
      </c>
      <c r="B122" t="s">
        <v>1653</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1741</v>
      </c>
      <c r="B123" t="s">
        <v>1653</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1742</v>
      </c>
      <c r="B124" t="s">
        <v>1653</v>
      </c>
      <c r="C124" t="s">
        <v>650</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1743</v>
      </c>
      <c r="B125" t="s">
        <v>1653</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1742</v>
      </c>
      <c r="B126" t="s">
        <v>1656</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1745</v>
      </c>
      <c r="B128" t="s">
        <v>1656</v>
      </c>
      <c r="D128">
        <f>'EIA Consumption'!AF48</f>
        <v/>
      </c>
      <c r="E128">
        <f>'EIA Consumption'!AG48</f>
        <v/>
      </c>
      <c r="F128">
        <f>'EIA Consumption'!AH48</f>
        <v/>
      </c>
      <c r="G128">
        <f>'EIA Consumption'!AI48</f>
        <v/>
      </c>
      <c r="H128">
        <f>'EIA Consumption'!AJ48</f>
        <v/>
      </c>
      <c r="I128">
        <f>'EIA Consumption'!AK48</f>
        <v/>
      </c>
      <c r="J128">
        <f>'EIA Consumption'!AL48</f>
        <v/>
      </c>
      <c r="K128">
        <f>'EIA Consumption'!AM48</f>
        <v/>
      </c>
      <c r="L128">
        <f>'EIA Consumption'!AN48</f>
        <v/>
      </c>
      <c r="M128">
        <f>'EIA Consumption'!AO48</f>
        <v/>
      </c>
      <c r="N128">
        <f>'EIA Consumption'!AP48</f>
        <v/>
      </c>
      <c r="O128">
        <f>'EIA Consumption'!AQ48</f>
        <v/>
      </c>
      <c r="P128">
        <f>'EIA Consumption'!AR48</f>
        <v/>
      </c>
      <c r="Q128">
        <f>'EIA Consumption'!AS48</f>
        <v/>
      </c>
      <c r="R128">
        <f>'EIA Consumption'!AT48</f>
        <v/>
      </c>
      <c r="S128">
        <f>'EIA Consumption'!AU48</f>
        <v/>
      </c>
      <c r="T128">
        <f>'EIA Consumption'!AV48</f>
        <v/>
      </c>
      <c r="U128">
        <f>'EIA Consumption'!AW48</f>
        <v/>
      </c>
      <c r="V128">
        <f>'EIA Consumption'!AX48</f>
        <v/>
      </c>
      <c r="W128">
        <f>'EIA Consumption'!AY48</f>
        <v/>
      </c>
      <c r="X128">
        <f>'EIA Consumption'!AZ48</f>
        <v/>
      </c>
      <c r="Y128">
        <f>'EIA Consumption'!BA48</f>
        <v/>
      </c>
      <c r="Z128">
        <f>'EIA Consumption'!BB48</f>
        <v/>
      </c>
      <c r="AA128">
        <f>'EIA Consumption'!BC48</f>
        <v/>
      </c>
      <c r="AB128">
        <f>'EIA Consumption'!BD48</f>
        <v/>
      </c>
      <c r="AC128">
        <f>'EIA Consumption'!BE48</f>
        <v/>
      </c>
      <c r="AD128">
        <f>'EIA Consumption'!BF48</f>
        <v/>
      </c>
      <c r="AE128">
        <f>'EIA Consumption'!BG48</f>
        <v/>
      </c>
      <c r="AF128">
        <f>'EIA Consumption'!BH48</f>
        <v/>
      </c>
      <c r="AG128">
        <f>'EIA Consumption'!BI48</f>
        <v/>
      </c>
      <c r="AH128">
        <f>'EIA Consumption'!BJ48</f>
        <v/>
      </c>
      <c r="AI128">
        <f>'EIA Consumption'!BK48</f>
        <v/>
      </c>
      <c r="AJ128">
        <f>'EIA Consumption'!BL48</f>
        <v/>
      </c>
      <c r="AK128">
        <f>'EIA Consumption'!BM48</f>
        <v/>
      </c>
      <c r="AL128">
        <f>'EIA Consumption'!BN48</f>
        <v/>
      </c>
      <c r="AM128">
        <f>'EIA Consumption'!BO48</f>
        <v/>
      </c>
      <c r="AN128">
        <f>'EIA Consumption'!BP48</f>
        <v/>
      </c>
      <c r="AO128">
        <f>'EIA Consumption'!BQ48</f>
        <v/>
      </c>
      <c r="AP128">
        <f>'EIA Consumption'!BR48</f>
        <v/>
      </c>
      <c r="AQ128">
        <f>'EIA Consumption'!BS48</f>
        <v/>
      </c>
      <c r="AR128">
        <f>'EIA Consumption'!BT48</f>
        <v/>
      </c>
      <c r="AS128">
        <f>'EIA Consumption'!BU48</f>
        <v/>
      </c>
      <c r="AT128">
        <f>'EIA Consumption'!BV48</f>
        <v/>
      </c>
      <c r="AU128">
        <f>'EIA Consumption'!BW48</f>
        <v/>
      </c>
    </row>
    <row r="129" spans="1:47">
      <c r="A129" t="s">
        <v>1746</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c r="AA129">
        <f>AA128-AA126</f>
        <v/>
      </c>
      <c r="AB129">
        <f>AB128-AB126</f>
        <v/>
      </c>
      <c r="AC129">
        <f>AC128-AC126</f>
        <v/>
      </c>
      <c r="AD129">
        <f>AD128-AD126</f>
        <v/>
      </c>
      <c r="AE129">
        <f>AE128-AE126</f>
        <v/>
      </c>
      <c r="AF129">
        <f>AF128-AF126</f>
        <v/>
      </c>
      <c r="AG129">
        <f>AG128-AG126</f>
        <v/>
      </c>
      <c r="AH129">
        <f>AH128-AH126</f>
        <v/>
      </c>
      <c r="AI129">
        <f>AI128-AI126</f>
        <v/>
      </c>
      <c r="AJ129">
        <f>AJ128-AJ126</f>
        <v/>
      </c>
      <c r="AK129">
        <f>AK128-AK126</f>
        <v/>
      </c>
      <c r="AL129">
        <f>AL128-AL126</f>
        <v/>
      </c>
      <c r="AM129">
        <f>AM128-AM126</f>
        <v/>
      </c>
      <c r="AN129">
        <f>AN128-AN126</f>
        <v/>
      </c>
      <c r="AO129">
        <f>AO128-AO126</f>
        <v/>
      </c>
      <c r="AP129">
        <f>AP128-AP126</f>
        <v/>
      </c>
      <c r="AQ129">
        <f>AQ128-AQ126</f>
        <v/>
      </c>
      <c r="AR129">
        <f>AR128-AR126</f>
        <v/>
      </c>
      <c r="AS129">
        <f>AS128-AS126</f>
        <v/>
      </c>
      <c r="AT129">
        <f>AT128-AT126</f>
        <v/>
      </c>
      <c r="AU129">
        <f>AU128-AU126</f>
        <v/>
      </c>
    </row>
    <row r="131" spans="1:47">
      <c r="A131" t="s">
        <v>1657</v>
      </c>
      <c r="C131" t="s">
        <v>1658</v>
      </c>
    </row>
    <row r="133" spans="1:47">
      <c r="A133" t="s">
        <v>303</v>
      </c>
      <c r="B133" t="s">
        <v>1659</v>
      </c>
      <c r="C133">
        <f>'LCEF by Country'!S4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414</v>
      </c>
      <c r="B134" t="s">
        <v>1659</v>
      </c>
      <c r="C134">
        <f>'LCEF by Country'!S5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323</v>
      </c>
      <c r="B135" t="s">
        <v>1659</v>
      </c>
      <c r="C135">
        <f>'LCEF by Country'!S6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291</v>
      </c>
      <c r="B136" t="s">
        <v>1659</v>
      </c>
      <c r="C136">
        <f>'LCEF by Country'!S7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280</v>
      </c>
      <c r="B137" t="s">
        <v>1659</v>
      </c>
      <c r="C137">
        <f>'LCEF by Country'!S8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311</v>
      </c>
      <c r="B138" t="s">
        <v>1659</v>
      </c>
      <c r="C138">
        <f>'LCEF by Country'!S9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349</v>
      </c>
      <c r="B139" t="s">
        <v>1659</v>
      </c>
      <c r="C139">
        <f>'LCEF by Country'!S10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399</v>
      </c>
      <c r="B140" t="s">
        <v>1659</v>
      </c>
      <c r="C140">
        <f>'LCEF by Country'!S11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288</v>
      </c>
      <c r="B141" t="s">
        <v>1659</v>
      </c>
      <c r="C141">
        <f>'LCEF by Country'!S12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272</v>
      </c>
      <c r="B142" t="s">
        <v>1659</v>
      </c>
      <c r="C142">
        <f>'LCEF by Country'!S13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415</v>
      </c>
      <c r="B143" t="s">
        <v>1659</v>
      </c>
      <c r="C143">
        <f>'LCEF by Country'!S14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273</v>
      </c>
      <c r="B144" t="s">
        <v>1659</v>
      </c>
      <c r="C144">
        <f>'LCEF by Country'!S15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332</v>
      </c>
      <c r="B145" t="s">
        <v>1659</v>
      </c>
      <c r="C145">
        <f>'LCEF by Country'!S16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306</v>
      </c>
      <c r="B146" t="s">
        <v>1659</v>
      </c>
      <c r="C146">
        <f>'LCEF by Country'!S17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418</v>
      </c>
      <c r="B147" t="s">
        <v>1659</v>
      </c>
      <c r="C147">
        <f>'LCEF by Country'!S18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412</v>
      </c>
      <c r="B148" t="s">
        <v>1659</v>
      </c>
      <c r="C148">
        <f>'LCEF by Country'!S19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287</v>
      </c>
      <c r="B149" t="s">
        <v>1659</v>
      </c>
      <c r="C149">
        <f>'LCEF by Country'!S20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374</v>
      </c>
      <c r="B150" t="s">
        <v>1659</v>
      </c>
      <c r="C150">
        <f>'LCEF by Country'!S21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371</v>
      </c>
      <c r="B151" t="s">
        <v>1659</v>
      </c>
      <c r="C151">
        <f>'LCEF by Country'!S22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346</v>
      </c>
      <c r="B152" t="s">
        <v>1659</v>
      </c>
      <c r="C152">
        <f>'LCEF by Country'!S23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279</v>
      </c>
      <c r="B153" t="s">
        <v>1659</v>
      </c>
      <c r="C153">
        <f>'LCEF by Country'!S24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296</v>
      </c>
      <c r="B154" t="s">
        <v>1659</v>
      </c>
      <c r="C154">
        <f>'LCEF by Country'!S25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334</v>
      </c>
      <c r="B155" t="s">
        <v>1659</v>
      </c>
      <c r="C155">
        <f>'LCEF by Country'!S26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252</v>
      </c>
      <c r="B156" t="s">
        <v>1659</v>
      </c>
      <c r="C156">
        <f>'LCEF by Country'!S27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420</v>
      </c>
      <c r="B157" t="s">
        <v>1659</v>
      </c>
      <c r="C157">
        <f>'LCEF by Country'!S28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386</v>
      </c>
      <c r="B158" t="s">
        <v>1659</v>
      </c>
      <c r="C158">
        <f>'LCEF by Country'!S29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266</v>
      </c>
      <c r="B159" t="s">
        <v>1659</v>
      </c>
      <c r="C159">
        <f>'LCEF by Country'!S30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261</v>
      </c>
      <c r="B160" t="s">
        <v>1659</v>
      </c>
      <c r="C160">
        <f>'LCEF by Country'!S31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361</v>
      </c>
      <c r="B161" t="s">
        <v>1659</v>
      </c>
      <c r="C161">
        <f>'LCEF by Country'!S32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283</v>
      </c>
      <c r="B162" t="s">
        <v>1659</v>
      </c>
      <c r="C162">
        <f>'LCEF by Country'!S33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369</v>
      </c>
      <c r="B163" t="s">
        <v>1659</v>
      </c>
      <c r="C163">
        <f>'LCEF by Country'!S34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270</v>
      </c>
      <c r="B164" t="s">
        <v>1659</v>
      </c>
      <c r="C164">
        <f>'LCEF by Country'!S35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328</v>
      </c>
      <c r="B165" t="s">
        <v>1659</v>
      </c>
      <c r="C165">
        <f>'LCEF by Country'!S36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290</v>
      </c>
      <c r="B166" t="s">
        <v>1659</v>
      </c>
      <c r="C166">
        <f>'LCEF by Country'!S37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298</v>
      </c>
      <c r="B167" t="s">
        <v>1659</v>
      </c>
      <c r="C167">
        <f>'LCEF by Country'!S38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307</v>
      </c>
      <c r="B168" t="s">
        <v>1659</v>
      </c>
      <c r="C168">
        <f>'LCEF by Country'!S39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359</v>
      </c>
      <c r="B169" t="s">
        <v>1659</v>
      </c>
      <c r="C169">
        <f>'LCEF by Country'!S40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343</v>
      </c>
      <c r="B170" t="s">
        <v>1659</v>
      </c>
      <c r="C170">
        <f>'LCEF by Country'!S41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295</v>
      </c>
      <c r="B171" t="s">
        <v>1659</v>
      </c>
      <c r="C171">
        <f>'LCEF by Country'!S42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300</v>
      </c>
      <c r="B172" t="s">
        <v>1659</v>
      </c>
      <c r="C172">
        <f>'LCEF by Country'!S43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377</v>
      </c>
      <c r="B173" t="s">
        <v>1659</v>
      </c>
      <c r="C173">
        <f>'LCEF by Country'!S44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325</v>
      </c>
      <c r="B174" t="s">
        <v>1659</v>
      </c>
      <c r="C174">
        <f>'LCEF by Country'!S45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317</v>
      </c>
      <c r="B175" t="s">
        <v>1659</v>
      </c>
      <c r="C175">
        <f>'LCEF by Country'!S46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281</v>
      </c>
      <c r="B176" t="s">
        <v>1659</v>
      </c>
      <c r="C176">
        <f>'LCEF by Country'!S47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262</v>
      </c>
      <c r="B177" t="s">
        <v>1659</v>
      </c>
      <c r="C177">
        <f>'LCEF by Country'!S48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337</v>
      </c>
      <c r="B178" t="s">
        <v>1659</v>
      </c>
      <c r="C178">
        <f>'LCEF by Country'!S49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342</v>
      </c>
      <c r="B179" t="s">
        <v>1659</v>
      </c>
      <c r="C179">
        <f>'LCEF by Country'!S50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327</v>
      </c>
      <c r="B180" t="s">
        <v>1659</v>
      </c>
      <c r="C180">
        <f>'LCEF by Country'!S51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294</v>
      </c>
      <c r="B181" t="s">
        <v>1659</v>
      </c>
      <c r="C181">
        <f>'LCEF by Country'!S52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340</v>
      </c>
      <c r="B182" t="s">
        <v>1659</v>
      </c>
      <c r="C182">
        <f>'LCEF by Country'!S53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350</v>
      </c>
      <c r="B183" t="s">
        <v>1659</v>
      </c>
      <c r="C183">
        <f>'LCEF by Country'!S54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257</v>
      </c>
      <c r="B184" t="s">
        <v>1659</v>
      </c>
      <c r="C184">
        <f>'LCEF by Country'!S55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304</v>
      </c>
      <c r="B185" t="s">
        <v>1659</v>
      </c>
      <c r="C185">
        <f>'LCEF by Country'!S56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271</v>
      </c>
      <c r="B186" t="s">
        <v>1659</v>
      </c>
      <c r="C186">
        <f>'LCEF by Country'!S57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358</v>
      </c>
      <c r="B187" t="s">
        <v>1659</v>
      </c>
      <c r="C187">
        <f>'LCEF by Country'!S58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326</v>
      </c>
      <c r="B188" t="s">
        <v>1659</v>
      </c>
      <c r="C188">
        <f>'LCEF by Country'!S59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1747</v>
      </c>
      <c r="B189" t="s">
        <v>1659</v>
      </c>
      <c r="C189">
        <f>'LCEF by Country'!S60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1660</v>
      </c>
      <c r="B191" t="s">
        <v>1659</v>
      </c>
      <c r="C191" t="s">
        <v>1661</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1662</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1663</v>
      </c>
      <c r="D193">
        <f>'Carbon Coefficients'!$D$90</f>
        <v/>
      </c>
      <c r="E193">
        <f>'Carbon Coefficients'!$D$90</f>
        <v/>
      </c>
      <c r="F193">
        <f>'Carbon Coefficients'!$D$90</f>
        <v/>
      </c>
      <c r="G193">
        <f>'Carbon Coefficients'!$D$90</f>
        <v/>
      </c>
      <c r="H193">
        <f>'Carbon Coefficients'!$D$90</f>
        <v/>
      </c>
      <c r="I193">
        <f>'Carbon Coefficients'!$D$90</f>
        <v/>
      </c>
      <c r="J193">
        <f>'Carbon Coefficients'!$D$90</f>
        <v/>
      </c>
      <c r="K193">
        <f>'Carbon Coefficients'!$D$90</f>
        <v/>
      </c>
      <c r="L193">
        <f>'Carbon Coefficients'!$D$90</f>
        <v/>
      </c>
      <c r="M193">
        <f>'Carbon Coefficients'!$D$90</f>
        <v/>
      </c>
      <c r="N193">
        <f>'Carbon Coefficients'!$D$90</f>
        <v/>
      </c>
      <c r="O193">
        <f>'Carbon Coefficients'!$D$90</f>
        <v/>
      </c>
      <c r="P193">
        <f>'Carbon Coefficients'!$D$90</f>
        <v/>
      </c>
      <c r="Q193">
        <f>'Carbon Coefficients'!$D$90</f>
        <v/>
      </c>
      <c r="R193">
        <f>'Carbon Coefficients'!$D$90</f>
        <v/>
      </c>
      <c r="S193">
        <f>'Carbon Coefficients'!$D$90</f>
        <v/>
      </c>
      <c r="T193">
        <f>'Carbon Coefficients'!$D$90</f>
        <v/>
      </c>
      <c r="U193">
        <f>'Carbon Coefficients'!$D$90</f>
        <v/>
      </c>
      <c r="V193">
        <f>'Carbon Coefficients'!$D$90</f>
        <v/>
      </c>
      <c r="W193">
        <f>'Carbon Coefficients'!$D$90</f>
        <v/>
      </c>
      <c r="X193">
        <f>'Carbon Coefficients'!$D$90</f>
        <v/>
      </c>
      <c r="Y193">
        <f>'Carbon Coefficients'!$D$90</f>
        <v/>
      </c>
      <c r="Z193">
        <f>'Carbon Coefficients'!$D$90</f>
        <v/>
      </c>
      <c r="AA193">
        <f>'Carbon Coefficients'!$D$90</f>
        <v/>
      </c>
      <c r="AB193">
        <f>'Carbon Coefficients'!$D$90</f>
        <v/>
      </c>
      <c r="AC193">
        <f>'Carbon Coefficients'!$D$90</f>
        <v/>
      </c>
      <c r="AD193">
        <f>'Carbon Coefficients'!$D$90</f>
        <v/>
      </c>
      <c r="AE193">
        <f>'Carbon Coefficients'!$D$90</f>
        <v/>
      </c>
      <c r="AF193">
        <f>'Carbon Coefficients'!$D$90</f>
        <v/>
      </c>
      <c r="AG193">
        <f>'Carbon Coefficients'!$D$90</f>
        <v/>
      </c>
      <c r="AH193">
        <f>'Carbon Coefficients'!$D$90</f>
        <v/>
      </c>
      <c r="AI193">
        <f>'Carbon Coefficients'!$D$90</f>
        <v/>
      </c>
      <c r="AJ193">
        <f>'Carbon Coefficients'!$D$90</f>
        <v/>
      </c>
      <c r="AK193">
        <f>'Carbon Coefficients'!$D$90</f>
        <v/>
      </c>
      <c r="AL193">
        <f>'Carbon Coefficients'!$D$90</f>
        <v/>
      </c>
      <c r="AM193">
        <f>'Carbon Coefficients'!$D$90</f>
        <v/>
      </c>
      <c r="AN193">
        <f>'Carbon Coefficients'!$D$90</f>
        <v/>
      </c>
      <c r="AO193">
        <f>'Carbon Coefficients'!$D$90</f>
        <v/>
      </c>
      <c r="AP193">
        <f>'Carbon Coefficients'!$D$90</f>
        <v/>
      </c>
      <c r="AQ193">
        <f>'Carbon Coefficients'!$D$90</f>
        <v/>
      </c>
      <c r="AR193">
        <f>'Carbon Coefficients'!$D$90</f>
        <v/>
      </c>
      <c r="AS193">
        <f>'Carbon Coefficients'!$D$90</f>
        <v/>
      </c>
      <c r="AT193">
        <f>'Carbon Coefficients'!$D$90</f>
        <v/>
      </c>
      <c r="AU193">
        <f>'Carbon Coefficients'!$D$90</f>
        <v/>
      </c>
    </row>
    <row r="194" spans="1:47">
      <c r="A194" t="s">
        <v>1664</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1665</v>
      </c>
      <c r="C196" t="s">
        <v>1666</v>
      </c>
    </row>
    <row r="197" spans="1:47">
      <c r="A197" t="s">
        <v>1748</v>
      </c>
    </row>
    <row r="199" spans="1:47">
      <c r="A199" t="s">
        <v>303</v>
      </c>
      <c r="B199" t="s">
        <v>1667</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414</v>
      </c>
      <c r="B200" t="s">
        <v>1667</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323</v>
      </c>
      <c r="B201" t="s">
        <v>1667</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291</v>
      </c>
      <c r="B202" t="s">
        <v>1667</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280</v>
      </c>
      <c r="B203" t="s">
        <v>1667</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311</v>
      </c>
      <c r="B204" t="s">
        <v>1667</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349</v>
      </c>
      <c r="B205" t="s">
        <v>1667</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399</v>
      </c>
      <c r="B206" t="s">
        <v>1667</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288</v>
      </c>
      <c r="B207" t="s">
        <v>1667</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272</v>
      </c>
      <c r="B208" t="s">
        <v>1667</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415</v>
      </c>
      <c r="B209" t="s">
        <v>1667</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273</v>
      </c>
      <c r="B210" t="s">
        <v>1667</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332</v>
      </c>
      <c r="B211" t="s">
        <v>1667</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306</v>
      </c>
      <c r="B212" t="s">
        <v>1667</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418</v>
      </c>
      <c r="B213" t="s">
        <v>1667</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412</v>
      </c>
      <c r="B214" t="s">
        <v>1667</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287</v>
      </c>
      <c r="B215" t="s">
        <v>1667</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374</v>
      </c>
      <c r="B216" t="s">
        <v>1667</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371</v>
      </c>
      <c r="B217" t="s">
        <v>1667</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346</v>
      </c>
      <c r="B218" t="s">
        <v>1667</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279</v>
      </c>
      <c r="B219" t="s">
        <v>1667</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296</v>
      </c>
      <c r="B220" t="s">
        <v>1667</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334</v>
      </c>
      <c r="B221" t="s">
        <v>1667</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252</v>
      </c>
      <c r="B222" t="s">
        <v>1667</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420</v>
      </c>
      <c r="B223" t="s">
        <v>1667</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386</v>
      </c>
      <c r="B224" t="s">
        <v>1667</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266</v>
      </c>
      <c r="B225" t="s">
        <v>1667</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261</v>
      </c>
      <c r="B226" t="s">
        <v>1667</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361</v>
      </c>
      <c r="B227" t="s">
        <v>1667</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283</v>
      </c>
      <c r="B228" t="s">
        <v>1667</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369</v>
      </c>
      <c r="B229" t="s">
        <v>1667</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270</v>
      </c>
      <c r="B230" t="s">
        <v>1667</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328</v>
      </c>
      <c r="B231" t="s">
        <v>1667</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290</v>
      </c>
      <c r="B232" t="s">
        <v>1667</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298</v>
      </c>
      <c r="B233" t="s">
        <v>1667</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307</v>
      </c>
      <c r="B234" t="s">
        <v>1667</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359</v>
      </c>
      <c r="B235" t="s">
        <v>1667</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343</v>
      </c>
      <c r="B236" t="s">
        <v>1667</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295</v>
      </c>
      <c r="B237" t="s">
        <v>1667</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300</v>
      </c>
      <c r="B238" t="s">
        <v>1667</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377</v>
      </c>
      <c r="B239" t="s">
        <v>1667</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325</v>
      </c>
      <c r="B240" t="s">
        <v>1667</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317</v>
      </c>
      <c r="B241" t="s">
        <v>1667</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281</v>
      </c>
      <c r="B242" t="s">
        <v>1667</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262</v>
      </c>
      <c r="B243" t="s">
        <v>1667</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337</v>
      </c>
      <c r="B244" t="s">
        <v>1667</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342</v>
      </c>
      <c r="B245" t="s">
        <v>1667</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327</v>
      </c>
      <c r="B246" t="s">
        <v>1667</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294</v>
      </c>
      <c r="B247" t="s">
        <v>1667</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340</v>
      </c>
      <c r="B248" t="s">
        <v>1667</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350</v>
      </c>
      <c r="B249" t="s">
        <v>1667</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257</v>
      </c>
      <c r="B250" t="s">
        <v>1667</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304</v>
      </c>
      <c r="B251" t="s">
        <v>1667</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271</v>
      </c>
      <c r="B252" t="s">
        <v>1667</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358</v>
      </c>
      <c r="B253" t="s">
        <v>1667</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326</v>
      </c>
      <c r="B254" t="s">
        <v>1667</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1747</v>
      </c>
      <c r="B255" t="s">
        <v>1667</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1749</v>
      </c>
      <c r="B257" t="s">
        <v>1653</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1750</v>
      </c>
      <c r="B258" t="s">
        <v>1653</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1660</v>
      </c>
      <c r="B259" t="s">
        <v>1656</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1668</v>
      </c>
    </row>
    <row r="262" spans="1:47">
      <c r="A262" t="s">
        <v>1669</v>
      </c>
      <c r="B262" t="s">
        <v>1670</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0</v>
      </c>
    </row>
    <row r="265" spans="1:47">
      <c r="A265" t="s">
        <v>1751</v>
      </c>
    </row>
    <row r="266" spans="1:47">
      <c r="A266" t="s">
        <v>1752</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AV260"/>
  <sheetViews>
    <sheetView workbookViewId="0">
      <selection activeCell="A1" sqref="A1"/>
    </sheetView>
  </sheetViews>
  <sheetFormatPr baseColWidth="10" defaultRowHeight="15"/>
  <sheetData>
    <row r="1" spans="1:48">
      <c r="A1" t="s">
        <v>1753</v>
      </c>
      <c r="B1" t="s">
        <v>1736</v>
      </c>
    </row>
    <row r="2" spans="1:48">
      <c r="A2" t="s">
        <v>1639</v>
      </c>
      <c r="B2" t="s">
        <v>1641</v>
      </c>
      <c r="C2" t="s">
        <v>1738</v>
      </c>
      <c r="E2" t="n">
        <v>3.561</v>
      </c>
      <c r="F2" t="n">
        <v>3.561</v>
      </c>
      <c r="G2" t="n">
        <v>3.561</v>
      </c>
      <c r="H2" t="n">
        <v>3.561</v>
      </c>
      <c r="I2" t="n">
        <v>3.561</v>
      </c>
      <c r="J2" t="n">
        <v>3.561</v>
      </c>
      <c r="K2" t="n">
        <v>3.561</v>
      </c>
      <c r="L2" t="n">
        <v>3.561</v>
      </c>
      <c r="M2" t="n">
        <v>3.561</v>
      </c>
      <c r="N2" t="n">
        <v>3.561</v>
      </c>
      <c r="O2" t="n">
        <v>3.561</v>
      </c>
      <c r="P2" t="n">
        <v>3.561</v>
      </c>
      <c r="Q2" t="n">
        <v>3.561</v>
      </c>
      <c r="R2" t="n">
        <v>3.561</v>
      </c>
      <c r="S2" t="n">
        <v>3.561</v>
      </c>
      <c r="T2" t="n">
        <v>3.561</v>
      </c>
      <c r="U2" t="n">
        <v>3.561</v>
      </c>
      <c r="V2" t="n">
        <v>3.561</v>
      </c>
      <c r="W2" t="n">
        <v>3.561</v>
      </c>
      <c r="X2" t="n">
        <v>3.561</v>
      </c>
      <c r="Y2" t="n">
        <v>3.561</v>
      </c>
      <c r="Z2" t="n">
        <v>3.561</v>
      </c>
      <c r="AA2" t="n">
        <v>3.561</v>
      </c>
      <c r="AB2" t="n">
        <v>3.561</v>
      </c>
      <c r="AC2" t="n">
        <v>3.561</v>
      </c>
      <c r="AD2" t="n">
        <v>3.561</v>
      </c>
      <c r="AE2" t="n">
        <v>3.561</v>
      </c>
      <c r="AF2" t="n">
        <v>3.561</v>
      </c>
      <c r="AG2" t="n">
        <v>3.561</v>
      </c>
      <c r="AH2" t="n">
        <v>3.561</v>
      </c>
      <c r="AI2" t="n">
        <v>3.561</v>
      </c>
      <c r="AJ2" t="n">
        <v>3.561</v>
      </c>
      <c r="AK2" t="n">
        <v>3.561</v>
      </c>
      <c r="AL2" t="n">
        <v>3.561</v>
      </c>
      <c r="AM2" t="n">
        <v>3.561</v>
      </c>
      <c r="AN2" t="n">
        <v>3.561</v>
      </c>
      <c r="AO2" t="n">
        <v>3.561</v>
      </c>
      <c r="AP2" t="n">
        <v>3.561</v>
      </c>
      <c r="AQ2" t="n">
        <v>3.561</v>
      </c>
      <c r="AR2" t="n">
        <v>3.561</v>
      </c>
      <c r="AS2" t="n">
        <v>3.561</v>
      </c>
      <c r="AT2" t="n">
        <v>3.561</v>
      </c>
      <c r="AU2" t="n">
        <v>3.561</v>
      </c>
      <c r="AV2" t="n">
        <v>3.561</v>
      </c>
    </row>
    <row r="3" spans="1:48">
      <c r="A3" t="s">
        <v>1739</v>
      </c>
      <c r="B3" t="s">
        <v>1642</v>
      </c>
      <c r="C3" t="s">
        <v>1643</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48">
      <c r="A4" t="s">
        <v>303</v>
      </c>
      <c r="B4" t="s">
        <v>1646</v>
      </c>
      <c r="C4" t="s">
        <v>1740</v>
      </c>
      <c r="E4">
        <f>SUMIFS('EIA Imports Fuel Ethanol'!$D:$D,'EIA Imports Fuel Ethanol'!$A:$A,E$3,'EIA Imports Fuel Ethanol'!$C:$C,$A4)</f>
        <v/>
      </c>
      <c r="F4">
        <f>SUMIFS('EIA Imports Fuel Ethanol'!$D:$D,'EIA Imports Fuel Ethanol'!$A:$A,F$3,'EIA Imports Fuel Ethanol'!$C:$C,$A4)</f>
        <v/>
      </c>
      <c r="G4">
        <f>SUMIFS('EIA Imports Fuel Ethanol'!$D:$D,'EIA Imports Fuel Ethanol'!$A:$A,G$3,'EIA Imports Fuel Ethanol'!$C:$C,$A4)</f>
        <v/>
      </c>
      <c r="H4">
        <f>SUMIFS('EIA Imports Fuel Ethanol'!$D:$D,'EIA Imports Fuel Ethanol'!$A:$A,H$3,'EIA Imports Fuel Ethanol'!$C:$C,$A4)</f>
        <v/>
      </c>
      <c r="I4">
        <f>SUMIFS('EIA Imports Fuel Ethanol'!$D:$D,'EIA Imports Fuel Ethanol'!$A:$A,I$3,'EIA Imports Fuel Ethanol'!$C:$C,$A4)</f>
        <v/>
      </c>
      <c r="J4">
        <f>SUMIFS('EIA Imports Fuel Ethanol'!$D:$D,'EIA Imports Fuel Ethanol'!$A:$A,J$3,'EIA Imports Fuel Ethanol'!$C:$C,$A4)</f>
        <v/>
      </c>
      <c r="K4">
        <f>SUMIFS('EIA Imports Fuel Ethanol'!$D:$D,'EIA Imports Fuel Ethanol'!$A:$A,K$3,'EIA Imports Fuel Ethanol'!$C:$C,$A4)</f>
        <v/>
      </c>
      <c r="L4">
        <f>SUMIFS('EIA Imports Fuel Ethanol'!$D:$D,'EIA Imports Fuel Ethanol'!$A:$A,L$3,'EIA Imports Fuel Ethanol'!$C:$C,$A4)</f>
        <v/>
      </c>
      <c r="M4">
        <f>SUMIFS('EIA Imports Fuel Ethanol'!$D:$D,'EIA Imports Fuel Ethanol'!$A:$A,M$3,'EIA Imports Fuel Ethanol'!$C:$C,$A4)</f>
        <v/>
      </c>
      <c r="N4">
        <f>SUMIFS('EIA Imports Fuel Ethanol'!$D:$D,'EIA Imports Fuel Ethanol'!$A:$A,N$3,'EIA Imports Fuel Ethanol'!$C:$C,$A4)</f>
        <v/>
      </c>
      <c r="O4">
        <f>SUMIFS('EIA Imports Fuel Ethanol'!$D:$D,'EIA Imports Fuel Ethanol'!$A:$A,O$3,'EIA Imports Fuel Ethanol'!$C:$C,$A4)</f>
        <v/>
      </c>
      <c r="P4">
        <f>SUMIFS('EIA Imports Fuel Ethanol'!$D:$D,'EIA Imports Fuel Ethanol'!$A:$A,P$3,'EIA Imports Fuel Ethanol'!$C:$C,$A4)</f>
        <v/>
      </c>
      <c r="Q4">
        <f>SUMIFS('EIA Imports Fuel Ethanol'!$D:$D,'EIA Imports Fuel Ethanol'!$A:$A,Q$3,'EIA Imports Fuel Ethanol'!$C:$C,$A4)</f>
        <v/>
      </c>
      <c r="R4">
        <f>SUMIFS('EIA Imports Fuel Ethanol'!$D:$D,'EIA Imports Fuel Ethanol'!$A:$A,R$3,'EIA Imports Fuel Ethanol'!$C:$C,$A4)</f>
        <v/>
      </c>
      <c r="S4">
        <f>SUMIFS('EIA Imports Fuel Ethanol'!$D:$D,'EIA Imports Fuel Ethanol'!$A:$A,S$3,'EIA Imports Fuel Ethanol'!$C:$C,$A4)</f>
        <v/>
      </c>
      <c r="T4">
        <f>SUMIFS('EIA Imports Fuel Ethanol'!$D:$D,'EIA Imports Fuel Ethanol'!$A:$A,T$3,'EIA Imports Fuel Ethanol'!$C:$C,$A4)</f>
        <v/>
      </c>
      <c r="U4">
        <f>SUMIFS('EIA Imports Fuel Ethanol'!$D:$D,'EIA Imports Fuel Ethanol'!$A:$A,U$3,'EIA Imports Fuel Ethanol'!$C:$C,$A4)</f>
        <v/>
      </c>
      <c r="V4">
        <f>SUMIFS('EIA Imports Fuel Ethanol'!$D:$D,'EIA Imports Fuel Ethanol'!$A:$A,V$3,'EIA Imports Fuel Ethanol'!$C:$C,$A4)</f>
        <v/>
      </c>
      <c r="W4">
        <f>SUMIFS('EIA Imports Fuel Ethanol'!$D:$D,'EIA Imports Fuel Ethanol'!$A:$A,W$3,'EIA Imports Fuel Ethanol'!$C:$C,$A4)</f>
        <v/>
      </c>
      <c r="X4">
        <f>SUMIFS('EIA Imports Fuel Ethanol'!$D:$D,'EIA Imports Fuel Ethanol'!$A:$A,X$3,'EIA Imports Fuel Ethanol'!$C:$C,$A4)</f>
        <v/>
      </c>
      <c r="Y4">
        <f>SUMIFS('EIA Imports Fuel Ethanol'!$D:$D,'EIA Imports Fuel Ethanol'!$A:$A,Y$3,'EIA Imports Fuel Ethanol'!$C:$C,$A4)</f>
        <v/>
      </c>
      <c r="Z4">
        <f>SUMIFS('EIA Imports Fuel Ethanol'!$D:$D,'EIA Imports Fuel Ethanol'!$A:$A,Z$3,'EIA Imports Fuel Ethanol'!$C:$C,$A4)</f>
        <v/>
      </c>
      <c r="AA4">
        <f>SUMIFS('EIA Imports Fuel Ethanol'!$D:$D,'EIA Imports Fuel Ethanol'!$A:$A,AA$3,'EIA Imports Fuel Ethanol'!$C:$C,$A4)</f>
        <v/>
      </c>
      <c r="AB4">
        <f>SUMIFS('EIA Imports Fuel Ethanol'!$D:$D,'EIA Imports Fuel Ethanol'!$A:$A,AB$3,'EIA Imports Fuel Ethanol'!$C:$C,$A4)</f>
        <v/>
      </c>
      <c r="AC4">
        <f>SUMIFS('EIA Imports Fuel Ethanol'!$D:$D,'EIA Imports Fuel Ethanol'!$A:$A,AC$3,'EIA Imports Fuel Ethanol'!$C:$C,$A4)</f>
        <v/>
      </c>
      <c r="AD4">
        <f>SUMIFS('EIA Imports Fuel Ethanol'!$D:$D,'EIA Imports Fuel Ethanol'!$A:$A,AD$3,'EIA Imports Fuel Ethanol'!$C:$C,$A4)</f>
        <v/>
      </c>
      <c r="AE4">
        <f>SUMIFS('EIA Imports Fuel Ethanol'!$D:$D,'EIA Imports Fuel Ethanol'!$A:$A,AE$3,'EIA Imports Fuel Ethanol'!$C:$C,$A4)</f>
        <v/>
      </c>
      <c r="AF4">
        <f>SUMIFS('EIA Imports Fuel Ethanol'!$D:$D,'EIA Imports Fuel Ethanol'!$A:$A,AF$3,'EIA Imports Fuel Ethanol'!$C:$C,$A4)</f>
        <v/>
      </c>
      <c r="AG4">
        <f>SUMIFS('EIA Imports Fuel Ethanol'!$D:$D,'EIA Imports Fuel Ethanol'!$A:$A,AG$3,'EIA Imports Fuel Ethanol'!$C:$C,$A4)</f>
        <v/>
      </c>
      <c r="AH4">
        <f>SUMIFS('EIA Imports Fuel Ethanol'!$D:$D,'EIA Imports Fuel Ethanol'!$A:$A,AH$3,'EIA Imports Fuel Ethanol'!$C:$C,$A4)</f>
        <v/>
      </c>
      <c r="AI4">
        <f>SUMIFS('EIA Imports Fuel Ethanol'!$D:$D,'EIA Imports Fuel Ethanol'!$A:$A,AI$3,'EIA Imports Fuel Ethanol'!$C:$C,$A4)</f>
        <v/>
      </c>
      <c r="AJ4">
        <f>SUMIFS('EIA Imports Fuel Ethanol'!$D:$D,'EIA Imports Fuel Ethanol'!$A:$A,AJ$3,'EIA Imports Fuel Ethanol'!$C:$C,$A4)</f>
        <v/>
      </c>
      <c r="AK4">
        <f>SUMIFS('EIA Imports Fuel Ethanol'!$D:$D,'EIA Imports Fuel Ethanol'!$A:$A,AK$3,'EIA Imports Fuel Ethanol'!$C:$C,$A4)</f>
        <v/>
      </c>
      <c r="AL4">
        <f>SUMIFS('EIA Imports Fuel Ethanol'!$D:$D,'EIA Imports Fuel Ethanol'!$A:$A,AL$3,'EIA Imports Fuel Ethanol'!$C:$C,$A4)</f>
        <v/>
      </c>
      <c r="AM4">
        <f>SUMIFS('EIA Imports Fuel Ethanol'!$D:$D,'EIA Imports Fuel Ethanol'!$A:$A,AM$3,'EIA Imports Fuel Ethanol'!$C:$C,$A4)</f>
        <v/>
      </c>
      <c r="AN4">
        <f>SUMIFS('EIA Imports Fuel Ethanol'!$D:$D,'EIA Imports Fuel Ethanol'!$A:$A,AN$3,'EIA Imports Fuel Ethanol'!$C:$C,$A4)</f>
        <v/>
      </c>
      <c r="AO4">
        <f>SUMIFS('EIA Imports Fuel Ethanol'!$D:$D,'EIA Imports Fuel Ethanol'!$A:$A,AO$3,'EIA Imports Fuel Ethanol'!$C:$C,$A4)</f>
        <v/>
      </c>
      <c r="AP4">
        <f>SUMIFS('EIA Imports Fuel Ethanol'!$D:$D,'EIA Imports Fuel Ethanol'!$A:$A,AP$3,'EIA Imports Fuel Ethanol'!$C:$C,$A4)</f>
        <v/>
      </c>
      <c r="AQ4">
        <f>SUMIFS('EIA Imports Fuel Ethanol'!$D:$D,'EIA Imports Fuel Ethanol'!$A:$A,AQ$3,'EIA Imports Fuel Ethanol'!$C:$C,$A4)</f>
        <v/>
      </c>
      <c r="AR4">
        <f>SUMIFS('EIA Imports Fuel Ethanol'!$D:$D,'EIA Imports Fuel Ethanol'!$A:$A,AR$3,'EIA Imports Fuel Ethanol'!$C:$C,$A4)</f>
        <v/>
      </c>
      <c r="AS4">
        <f>SUMIFS('EIA Imports Fuel Ethanol'!$D:$D,'EIA Imports Fuel Ethanol'!$A:$A,AS$3,'EIA Imports Fuel Ethanol'!$C:$C,$A4)</f>
        <v/>
      </c>
      <c r="AT4">
        <f>SUMIFS('EIA Imports Fuel Ethanol'!$D:$D,'EIA Imports Fuel Ethanol'!$A:$A,AT$3,'EIA Imports Fuel Ethanol'!$C:$C,$A4)</f>
        <v/>
      </c>
      <c r="AU4">
        <f>SUMIFS('EIA Imports Fuel Ethanol'!$D:$D,'EIA Imports Fuel Ethanol'!$A:$A,AU$3,'EIA Imports Fuel Ethanol'!$C:$C,$A4)</f>
        <v/>
      </c>
      <c r="AV4">
        <f>SUMIFS('EIA Imports Fuel Ethanol'!$D:$D,'EIA Imports Fuel Ethanol'!$A:$A,AV$3,'EIA Imports Fuel Ethanol'!$C:$C,$A4)</f>
        <v/>
      </c>
    </row>
    <row r="5" spans="1:48">
      <c r="A5" t="s">
        <v>414</v>
      </c>
      <c r="B5" t="s">
        <v>1646</v>
      </c>
      <c r="C5" t="s">
        <v>1740</v>
      </c>
      <c r="E5">
        <f>SUMIFS('EIA Imports Fuel Ethanol'!$D:$D,'EIA Imports Fuel Ethanol'!$A:$A,E$3,'EIA Imports Fuel Ethanol'!$C:$C,$A5)</f>
        <v/>
      </c>
      <c r="F5">
        <f>SUMIFS('EIA Imports Fuel Ethanol'!$D:$D,'EIA Imports Fuel Ethanol'!$A:$A,F$3,'EIA Imports Fuel Ethanol'!$C:$C,$A5)</f>
        <v/>
      </c>
      <c r="G5">
        <f>SUMIFS('EIA Imports Fuel Ethanol'!$D:$D,'EIA Imports Fuel Ethanol'!$A:$A,G$3,'EIA Imports Fuel Ethanol'!$C:$C,$A5)</f>
        <v/>
      </c>
      <c r="H5">
        <f>SUMIFS('EIA Imports Fuel Ethanol'!$D:$D,'EIA Imports Fuel Ethanol'!$A:$A,H$3,'EIA Imports Fuel Ethanol'!$C:$C,$A5)</f>
        <v/>
      </c>
      <c r="I5">
        <f>SUMIFS('EIA Imports Fuel Ethanol'!$D:$D,'EIA Imports Fuel Ethanol'!$A:$A,I$3,'EIA Imports Fuel Ethanol'!$C:$C,$A5)</f>
        <v/>
      </c>
      <c r="J5">
        <f>SUMIFS('EIA Imports Fuel Ethanol'!$D:$D,'EIA Imports Fuel Ethanol'!$A:$A,J$3,'EIA Imports Fuel Ethanol'!$C:$C,$A5)</f>
        <v/>
      </c>
      <c r="K5">
        <f>SUMIFS('EIA Imports Fuel Ethanol'!$D:$D,'EIA Imports Fuel Ethanol'!$A:$A,K$3,'EIA Imports Fuel Ethanol'!$C:$C,$A5)</f>
        <v/>
      </c>
      <c r="L5">
        <f>SUMIFS('EIA Imports Fuel Ethanol'!$D:$D,'EIA Imports Fuel Ethanol'!$A:$A,L$3,'EIA Imports Fuel Ethanol'!$C:$C,$A5)</f>
        <v/>
      </c>
      <c r="M5">
        <f>SUMIFS('EIA Imports Fuel Ethanol'!$D:$D,'EIA Imports Fuel Ethanol'!$A:$A,M$3,'EIA Imports Fuel Ethanol'!$C:$C,$A5)</f>
        <v/>
      </c>
      <c r="N5">
        <f>SUMIFS('EIA Imports Fuel Ethanol'!$D:$D,'EIA Imports Fuel Ethanol'!$A:$A,N$3,'EIA Imports Fuel Ethanol'!$C:$C,$A5)</f>
        <v/>
      </c>
      <c r="O5">
        <f>SUMIFS('EIA Imports Fuel Ethanol'!$D:$D,'EIA Imports Fuel Ethanol'!$A:$A,O$3,'EIA Imports Fuel Ethanol'!$C:$C,$A5)</f>
        <v/>
      </c>
      <c r="P5">
        <f>SUMIFS('EIA Imports Fuel Ethanol'!$D:$D,'EIA Imports Fuel Ethanol'!$A:$A,P$3,'EIA Imports Fuel Ethanol'!$C:$C,$A5)</f>
        <v/>
      </c>
      <c r="Q5">
        <f>SUMIFS('EIA Imports Fuel Ethanol'!$D:$D,'EIA Imports Fuel Ethanol'!$A:$A,Q$3,'EIA Imports Fuel Ethanol'!$C:$C,$A5)</f>
        <v/>
      </c>
      <c r="R5">
        <f>SUMIFS('EIA Imports Fuel Ethanol'!$D:$D,'EIA Imports Fuel Ethanol'!$A:$A,R$3,'EIA Imports Fuel Ethanol'!$C:$C,$A5)</f>
        <v/>
      </c>
      <c r="S5">
        <f>SUMIFS('EIA Imports Fuel Ethanol'!$D:$D,'EIA Imports Fuel Ethanol'!$A:$A,S$3,'EIA Imports Fuel Ethanol'!$C:$C,$A5)</f>
        <v/>
      </c>
      <c r="T5">
        <f>SUMIFS('EIA Imports Fuel Ethanol'!$D:$D,'EIA Imports Fuel Ethanol'!$A:$A,T$3,'EIA Imports Fuel Ethanol'!$C:$C,$A5)</f>
        <v/>
      </c>
      <c r="U5">
        <f>SUMIFS('EIA Imports Fuel Ethanol'!$D:$D,'EIA Imports Fuel Ethanol'!$A:$A,U$3,'EIA Imports Fuel Ethanol'!$C:$C,$A5)</f>
        <v/>
      </c>
      <c r="V5">
        <f>SUMIFS('EIA Imports Fuel Ethanol'!$D:$D,'EIA Imports Fuel Ethanol'!$A:$A,V$3,'EIA Imports Fuel Ethanol'!$C:$C,$A5)</f>
        <v/>
      </c>
      <c r="W5">
        <f>SUMIFS('EIA Imports Fuel Ethanol'!$D:$D,'EIA Imports Fuel Ethanol'!$A:$A,W$3,'EIA Imports Fuel Ethanol'!$C:$C,$A5)</f>
        <v/>
      </c>
      <c r="X5">
        <f>SUMIFS('EIA Imports Fuel Ethanol'!$D:$D,'EIA Imports Fuel Ethanol'!$A:$A,X$3,'EIA Imports Fuel Ethanol'!$C:$C,$A5)</f>
        <v/>
      </c>
      <c r="Y5">
        <f>SUMIFS('EIA Imports Fuel Ethanol'!$D:$D,'EIA Imports Fuel Ethanol'!$A:$A,Y$3,'EIA Imports Fuel Ethanol'!$C:$C,$A5)</f>
        <v/>
      </c>
      <c r="Z5">
        <f>SUMIFS('EIA Imports Fuel Ethanol'!$D:$D,'EIA Imports Fuel Ethanol'!$A:$A,Z$3,'EIA Imports Fuel Ethanol'!$C:$C,$A5)</f>
        <v/>
      </c>
      <c r="AA5">
        <f>SUMIFS('EIA Imports Fuel Ethanol'!$D:$D,'EIA Imports Fuel Ethanol'!$A:$A,AA$3,'EIA Imports Fuel Ethanol'!$C:$C,$A5)</f>
        <v/>
      </c>
      <c r="AB5">
        <f>SUMIFS('EIA Imports Fuel Ethanol'!$D:$D,'EIA Imports Fuel Ethanol'!$A:$A,AB$3,'EIA Imports Fuel Ethanol'!$C:$C,$A5)</f>
        <v/>
      </c>
      <c r="AC5">
        <f>SUMIFS('EIA Imports Fuel Ethanol'!$D:$D,'EIA Imports Fuel Ethanol'!$A:$A,AC$3,'EIA Imports Fuel Ethanol'!$C:$C,$A5)</f>
        <v/>
      </c>
      <c r="AD5">
        <f>SUMIFS('EIA Imports Fuel Ethanol'!$D:$D,'EIA Imports Fuel Ethanol'!$A:$A,AD$3,'EIA Imports Fuel Ethanol'!$C:$C,$A5)</f>
        <v/>
      </c>
      <c r="AE5">
        <f>SUMIFS('EIA Imports Fuel Ethanol'!$D:$D,'EIA Imports Fuel Ethanol'!$A:$A,AE$3,'EIA Imports Fuel Ethanol'!$C:$C,$A5)</f>
        <v/>
      </c>
      <c r="AF5">
        <f>SUMIFS('EIA Imports Fuel Ethanol'!$D:$D,'EIA Imports Fuel Ethanol'!$A:$A,AF$3,'EIA Imports Fuel Ethanol'!$C:$C,$A5)</f>
        <v/>
      </c>
      <c r="AG5">
        <f>SUMIFS('EIA Imports Fuel Ethanol'!$D:$D,'EIA Imports Fuel Ethanol'!$A:$A,AG$3,'EIA Imports Fuel Ethanol'!$C:$C,$A5)</f>
        <v/>
      </c>
      <c r="AH5">
        <f>SUMIFS('EIA Imports Fuel Ethanol'!$D:$D,'EIA Imports Fuel Ethanol'!$A:$A,AH$3,'EIA Imports Fuel Ethanol'!$C:$C,$A5)</f>
        <v/>
      </c>
      <c r="AI5">
        <f>SUMIFS('EIA Imports Fuel Ethanol'!$D:$D,'EIA Imports Fuel Ethanol'!$A:$A,AI$3,'EIA Imports Fuel Ethanol'!$C:$C,$A5)</f>
        <v/>
      </c>
      <c r="AJ5">
        <f>SUMIFS('EIA Imports Fuel Ethanol'!$D:$D,'EIA Imports Fuel Ethanol'!$A:$A,AJ$3,'EIA Imports Fuel Ethanol'!$C:$C,$A5)</f>
        <v/>
      </c>
      <c r="AK5">
        <f>SUMIFS('EIA Imports Fuel Ethanol'!$D:$D,'EIA Imports Fuel Ethanol'!$A:$A,AK$3,'EIA Imports Fuel Ethanol'!$C:$C,$A5)</f>
        <v/>
      </c>
      <c r="AL5">
        <f>SUMIFS('EIA Imports Fuel Ethanol'!$D:$D,'EIA Imports Fuel Ethanol'!$A:$A,AL$3,'EIA Imports Fuel Ethanol'!$C:$C,$A5)</f>
        <v/>
      </c>
      <c r="AM5">
        <f>SUMIFS('EIA Imports Fuel Ethanol'!$D:$D,'EIA Imports Fuel Ethanol'!$A:$A,AM$3,'EIA Imports Fuel Ethanol'!$C:$C,$A5)</f>
        <v/>
      </c>
      <c r="AN5">
        <f>SUMIFS('EIA Imports Fuel Ethanol'!$D:$D,'EIA Imports Fuel Ethanol'!$A:$A,AN$3,'EIA Imports Fuel Ethanol'!$C:$C,$A5)</f>
        <v/>
      </c>
      <c r="AO5">
        <f>SUMIFS('EIA Imports Fuel Ethanol'!$D:$D,'EIA Imports Fuel Ethanol'!$A:$A,AO$3,'EIA Imports Fuel Ethanol'!$C:$C,$A5)</f>
        <v/>
      </c>
      <c r="AP5">
        <f>SUMIFS('EIA Imports Fuel Ethanol'!$D:$D,'EIA Imports Fuel Ethanol'!$A:$A,AP$3,'EIA Imports Fuel Ethanol'!$C:$C,$A5)</f>
        <v/>
      </c>
      <c r="AQ5">
        <f>SUMIFS('EIA Imports Fuel Ethanol'!$D:$D,'EIA Imports Fuel Ethanol'!$A:$A,AQ$3,'EIA Imports Fuel Ethanol'!$C:$C,$A5)</f>
        <v/>
      </c>
      <c r="AR5">
        <f>SUMIFS('EIA Imports Fuel Ethanol'!$D:$D,'EIA Imports Fuel Ethanol'!$A:$A,AR$3,'EIA Imports Fuel Ethanol'!$C:$C,$A5)</f>
        <v/>
      </c>
      <c r="AS5">
        <f>SUMIFS('EIA Imports Fuel Ethanol'!$D:$D,'EIA Imports Fuel Ethanol'!$A:$A,AS$3,'EIA Imports Fuel Ethanol'!$C:$C,$A5)</f>
        <v/>
      </c>
      <c r="AT5">
        <f>SUMIFS('EIA Imports Fuel Ethanol'!$D:$D,'EIA Imports Fuel Ethanol'!$A:$A,AT$3,'EIA Imports Fuel Ethanol'!$C:$C,$A5)</f>
        <v/>
      </c>
      <c r="AU5">
        <f>SUMIFS('EIA Imports Fuel Ethanol'!$D:$D,'EIA Imports Fuel Ethanol'!$A:$A,AU$3,'EIA Imports Fuel Ethanol'!$C:$C,$A5)</f>
        <v/>
      </c>
      <c r="AV5">
        <f>SUMIFS('EIA Imports Fuel Ethanol'!$D:$D,'EIA Imports Fuel Ethanol'!$A:$A,AV$3,'EIA Imports Fuel Ethanol'!$C:$C,$A5)</f>
        <v/>
      </c>
    </row>
    <row r="6" spans="1:48">
      <c r="A6" t="s">
        <v>323</v>
      </c>
      <c r="B6" t="s">
        <v>1646</v>
      </c>
      <c r="C6" t="s">
        <v>1740</v>
      </c>
      <c r="E6">
        <f>SUMIFS('EIA Imports Fuel Ethanol'!$D:$D,'EIA Imports Fuel Ethanol'!$A:$A,E$3,'EIA Imports Fuel Ethanol'!$C:$C,$A6)</f>
        <v/>
      </c>
      <c r="F6">
        <f>SUMIFS('EIA Imports Fuel Ethanol'!$D:$D,'EIA Imports Fuel Ethanol'!$A:$A,F$3,'EIA Imports Fuel Ethanol'!$C:$C,$A6)</f>
        <v/>
      </c>
      <c r="G6">
        <f>SUMIFS('EIA Imports Fuel Ethanol'!$D:$D,'EIA Imports Fuel Ethanol'!$A:$A,G$3,'EIA Imports Fuel Ethanol'!$C:$C,$A6)</f>
        <v/>
      </c>
      <c r="H6">
        <f>SUMIFS('EIA Imports Fuel Ethanol'!$D:$D,'EIA Imports Fuel Ethanol'!$A:$A,H$3,'EIA Imports Fuel Ethanol'!$C:$C,$A6)</f>
        <v/>
      </c>
      <c r="I6">
        <f>SUMIFS('EIA Imports Fuel Ethanol'!$D:$D,'EIA Imports Fuel Ethanol'!$A:$A,I$3,'EIA Imports Fuel Ethanol'!$C:$C,$A6)</f>
        <v/>
      </c>
      <c r="J6">
        <f>SUMIFS('EIA Imports Fuel Ethanol'!$D:$D,'EIA Imports Fuel Ethanol'!$A:$A,J$3,'EIA Imports Fuel Ethanol'!$C:$C,$A6)</f>
        <v/>
      </c>
      <c r="K6">
        <f>SUMIFS('EIA Imports Fuel Ethanol'!$D:$D,'EIA Imports Fuel Ethanol'!$A:$A,K$3,'EIA Imports Fuel Ethanol'!$C:$C,$A6)</f>
        <v/>
      </c>
      <c r="L6">
        <f>SUMIFS('EIA Imports Fuel Ethanol'!$D:$D,'EIA Imports Fuel Ethanol'!$A:$A,L$3,'EIA Imports Fuel Ethanol'!$C:$C,$A6)</f>
        <v/>
      </c>
      <c r="M6">
        <f>SUMIFS('EIA Imports Fuel Ethanol'!$D:$D,'EIA Imports Fuel Ethanol'!$A:$A,M$3,'EIA Imports Fuel Ethanol'!$C:$C,$A6)</f>
        <v/>
      </c>
      <c r="N6">
        <f>SUMIFS('EIA Imports Fuel Ethanol'!$D:$D,'EIA Imports Fuel Ethanol'!$A:$A,N$3,'EIA Imports Fuel Ethanol'!$C:$C,$A6)</f>
        <v/>
      </c>
      <c r="O6">
        <f>SUMIFS('EIA Imports Fuel Ethanol'!$D:$D,'EIA Imports Fuel Ethanol'!$A:$A,O$3,'EIA Imports Fuel Ethanol'!$C:$C,$A6)</f>
        <v/>
      </c>
      <c r="P6">
        <f>SUMIFS('EIA Imports Fuel Ethanol'!$D:$D,'EIA Imports Fuel Ethanol'!$A:$A,P$3,'EIA Imports Fuel Ethanol'!$C:$C,$A6)</f>
        <v/>
      </c>
      <c r="Q6">
        <f>SUMIFS('EIA Imports Fuel Ethanol'!$D:$D,'EIA Imports Fuel Ethanol'!$A:$A,Q$3,'EIA Imports Fuel Ethanol'!$C:$C,$A6)</f>
        <v/>
      </c>
      <c r="R6">
        <f>SUMIFS('EIA Imports Fuel Ethanol'!$D:$D,'EIA Imports Fuel Ethanol'!$A:$A,R$3,'EIA Imports Fuel Ethanol'!$C:$C,$A6)</f>
        <v/>
      </c>
      <c r="S6">
        <f>SUMIFS('EIA Imports Fuel Ethanol'!$D:$D,'EIA Imports Fuel Ethanol'!$A:$A,S$3,'EIA Imports Fuel Ethanol'!$C:$C,$A6)</f>
        <v/>
      </c>
      <c r="T6">
        <f>SUMIFS('EIA Imports Fuel Ethanol'!$D:$D,'EIA Imports Fuel Ethanol'!$A:$A,T$3,'EIA Imports Fuel Ethanol'!$C:$C,$A6)</f>
        <v/>
      </c>
      <c r="U6">
        <f>SUMIFS('EIA Imports Fuel Ethanol'!$D:$D,'EIA Imports Fuel Ethanol'!$A:$A,U$3,'EIA Imports Fuel Ethanol'!$C:$C,$A6)</f>
        <v/>
      </c>
      <c r="V6">
        <f>SUMIFS('EIA Imports Fuel Ethanol'!$D:$D,'EIA Imports Fuel Ethanol'!$A:$A,V$3,'EIA Imports Fuel Ethanol'!$C:$C,$A6)</f>
        <v/>
      </c>
      <c r="W6">
        <f>SUMIFS('EIA Imports Fuel Ethanol'!$D:$D,'EIA Imports Fuel Ethanol'!$A:$A,W$3,'EIA Imports Fuel Ethanol'!$C:$C,$A6)</f>
        <v/>
      </c>
      <c r="X6">
        <f>SUMIFS('EIA Imports Fuel Ethanol'!$D:$D,'EIA Imports Fuel Ethanol'!$A:$A,X$3,'EIA Imports Fuel Ethanol'!$C:$C,$A6)</f>
        <v/>
      </c>
      <c r="Y6">
        <f>SUMIFS('EIA Imports Fuel Ethanol'!$D:$D,'EIA Imports Fuel Ethanol'!$A:$A,Y$3,'EIA Imports Fuel Ethanol'!$C:$C,$A6)</f>
        <v/>
      </c>
      <c r="Z6">
        <f>SUMIFS('EIA Imports Fuel Ethanol'!$D:$D,'EIA Imports Fuel Ethanol'!$A:$A,Z$3,'EIA Imports Fuel Ethanol'!$C:$C,$A6)</f>
        <v/>
      </c>
      <c r="AA6">
        <f>SUMIFS('EIA Imports Fuel Ethanol'!$D:$D,'EIA Imports Fuel Ethanol'!$A:$A,AA$3,'EIA Imports Fuel Ethanol'!$C:$C,$A6)</f>
        <v/>
      </c>
      <c r="AB6">
        <f>SUMIFS('EIA Imports Fuel Ethanol'!$D:$D,'EIA Imports Fuel Ethanol'!$A:$A,AB$3,'EIA Imports Fuel Ethanol'!$C:$C,$A6)</f>
        <v/>
      </c>
      <c r="AC6">
        <f>SUMIFS('EIA Imports Fuel Ethanol'!$D:$D,'EIA Imports Fuel Ethanol'!$A:$A,AC$3,'EIA Imports Fuel Ethanol'!$C:$C,$A6)</f>
        <v/>
      </c>
      <c r="AD6">
        <f>SUMIFS('EIA Imports Fuel Ethanol'!$D:$D,'EIA Imports Fuel Ethanol'!$A:$A,AD$3,'EIA Imports Fuel Ethanol'!$C:$C,$A6)</f>
        <v/>
      </c>
      <c r="AE6">
        <f>SUMIFS('EIA Imports Fuel Ethanol'!$D:$D,'EIA Imports Fuel Ethanol'!$A:$A,AE$3,'EIA Imports Fuel Ethanol'!$C:$C,$A6)</f>
        <v/>
      </c>
      <c r="AF6">
        <f>SUMIFS('EIA Imports Fuel Ethanol'!$D:$D,'EIA Imports Fuel Ethanol'!$A:$A,AF$3,'EIA Imports Fuel Ethanol'!$C:$C,$A6)</f>
        <v/>
      </c>
      <c r="AG6">
        <f>SUMIFS('EIA Imports Fuel Ethanol'!$D:$D,'EIA Imports Fuel Ethanol'!$A:$A,AG$3,'EIA Imports Fuel Ethanol'!$C:$C,$A6)</f>
        <v/>
      </c>
      <c r="AH6">
        <f>SUMIFS('EIA Imports Fuel Ethanol'!$D:$D,'EIA Imports Fuel Ethanol'!$A:$A,AH$3,'EIA Imports Fuel Ethanol'!$C:$C,$A6)</f>
        <v/>
      </c>
      <c r="AI6">
        <f>SUMIFS('EIA Imports Fuel Ethanol'!$D:$D,'EIA Imports Fuel Ethanol'!$A:$A,AI$3,'EIA Imports Fuel Ethanol'!$C:$C,$A6)</f>
        <v/>
      </c>
      <c r="AJ6">
        <f>SUMIFS('EIA Imports Fuel Ethanol'!$D:$D,'EIA Imports Fuel Ethanol'!$A:$A,AJ$3,'EIA Imports Fuel Ethanol'!$C:$C,$A6)</f>
        <v/>
      </c>
      <c r="AK6">
        <f>SUMIFS('EIA Imports Fuel Ethanol'!$D:$D,'EIA Imports Fuel Ethanol'!$A:$A,AK$3,'EIA Imports Fuel Ethanol'!$C:$C,$A6)</f>
        <v/>
      </c>
      <c r="AL6">
        <f>SUMIFS('EIA Imports Fuel Ethanol'!$D:$D,'EIA Imports Fuel Ethanol'!$A:$A,AL$3,'EIA Imports Fuel Ethanol'!$C:$C,$A6)</f>
        <v/>
      </c>
      <c r="AM6">
        <f>SUMIFS('EIA Imports Fuel Ethanol'!$D:$D,'EIA Imports Fuel Ethanol'!$A:$A,AM$3,'EIA Imports Fuel Ethanol'!$C:$C,$A6)</f>
        <v/>
      </c>
      <c r="AN6">
        <f>SUMIFS('EIA Imports Fuel Ethanol'!$D:$D,'EIA Imports Fuel Ethanol'!$A:$A,AN$3,'EIA Imports Fuel Ethanol'!$C:$C,$A6)</f>
        <v/>
      </c>
      <c r="AO6">
        <f>SUMIFS('EIA Imports Fuel Ethanol'!$D:$D,'EIA Imports Fuel Ethanol'!$A:$A,AO$3,'EIA Imports Fuel Ethanol'!$C:$C,$A6)</f>
        <v/>
      </c>
      <c r="AP6">
        <f>SUMIFS('EIA Imports Fuel Ethanol'!$D:$D,'EIA Imports Fuel Ethanol'!$A:$A,AP$3,'EIA Imports Fuel Ethanol'!$C:$C,$A6)</f>
        <v/>
      </c>
      <c r="AQ6">
        <f>SUMIFS('EIA Imports Fuel Ethanol'!$D:$D,'EIA Imports Fuel Ethanol'!$A:$A,AQ$3,'EIA Imports Fuel Ethanol'!$C:$C,$A6)</f>
        <v/>
      </c>
      <c r="AR6">
        <f>SUMIFS('EIA Imports Fuel Ethanol'!$D:$D,'EIA Imports Fuel Ethanol'!$A:$A,AR$3,'EIA Imports Fuel Ethanol'!$C:$C,$A6)</f>
        <v/>
      </c>
      <c r="AS6">
        <f>SUMIFS('EIA Imports Fuel Ethanol'!$D:$D,'EIA Imports Fuel Ethanol'!$A:$A,AS$3,'EIA Imports Fuel Ethanol'!$C:$C,$A6)</f>
        <v/>
      </c>
      <c r="AT6">
        <f>SUMIFS('EIA Imports Fuel Ethanol'!$D:$D,'EIA Imports Fuel Ethanol'!$A:$A,AT$3,'EIA Imports Fuel Ethanol'!$C:$C,$A6)</f>
        <v/>
      </c>
      <c r="AU6">
        <f>SUMIFS('EIA Imports Fuel Ethanol'!$D:$D,'EIA Imports Fuel Ethanol'!$A:$A,AU$3,'EIA Imports Fuel Ethanol'!$C:$C,$A6)</f>
        <v/>
      </c>
      <c r="AV6">
        <f>SUMIFS('EIA Imports Fuel Ethanol'!$D:$D,'EIA Imports Fuel Ethanol'!$A:$A,AV$3,'EIA Imports Fuel Ethanol'!$C:$C,$A6)</f>
        <v/>
      </c>
    </row>
    <row r="7" spans="1:48">
      <c r="A7" t="s">
        <v>291</v>
      </c>
      <c r="B7" t="s">
        <v>1646</v>
      </c>
      <c r="C7" t="s">
        <v>1740</v>
      </c>
      <c r="E7">
        <f>SUMIFS('EIA Imports Fuel Ethanol'!$D:$D,'EIA Imports Fuel Ethanol'!$A:$A,E$3,'EIA Imports Fuel Ethanol'!$C:$C,$A7)</f>
        <v/>
      </c>
      <c r="F7">
        <f>SUMIFS('EIA Imports Fuel Ethanol'!$D:$D,'EIA Imports Fuel Ethanol'!$A:$A,F$3,'EIA Imports Fuel Ethanol'!$C:$C,$A7)</f>
        <v/>
      </c>
      <c r="G7">
        <f>SUMIFS('EIA Imports Fuel Ethanol'!$D:$D,'EIA Imports Fuel Ethanol'!$A:$A,G$3,'EIA Imports Fuel Ethanol'!$C:$C,$A7)</f>
        <v/>
      </c>
      <c r="H7">
        <f>SUMIFS('EIA Imports Fuel Ethanol'!$D:$D,'EIA Imports Fuel Ethanol'!$A:$A,H$3,'EIA Imports Fuel Ethanol'!$C:$C,$A7)</f>
        <v/>
      </c>
      <c r="I7">
        <f>SUMIFS('EIA Imports Fuel Ethanol'!$D:$D,'EIA Imports Fuel Ethanol'!$A:$A,I$3,'EIA Imports Fuel Ethanol'!$C:$C,$A7)</f>
        <v/>
      </c>
      <c r="J7">
        <f>SUMIFS('EIA Imports Fuel Ethanol'!$D:$D,'EIA Imports Fuel Ethanol'!$A:$A,J$3,'EIA Imports Fuel Ethanol'!$C:$C,$A7)</f>
        <v/>
      </c>
      <c r="K7">
        <f>SUMIFS('EIA Imports Fuel Ethanol'!$D:$D,'EIA Imports Fuel Ethanol'!$A:$A,K$3,'EIA Imports Fuel Ethanol'!$C:$C,$A7)</f>
        <v/>
      </c>
      <c r="L7">
        <f>SUMIFS('EIA Imports Fuel Ethanol'!$D:$D,'EIA Imports Fuel Ethanol'!$A:$A,L$3,'EIA Imports Fuel Ethanol'!$C:$C,$A7)</f>
        <v/>
      </c>
      <c r="M7">
        <f>SUMIFS('EIA Imports Fuel Ethanol'!$D:$D,'EIA Imports Fuel Ethanol'!$A:$A,M$3,'EIA Imports Fuel Ethanol'!$C:$C,$A7)</f>
        <v/>
      </c>
      <c r="N7">
        <f>SUMIFS('EIA Imports Fuel Ethanol'!$D:$D,'EIA Imports Fuel Ethanol'!$A:$A,N$3,'EIA Imports Fuel Ethanol'!$C:$C,$A7)</f>
        <v/>
      </c>
      <c r="O7">
        <f>SUMIFS('EIA Imports Fuel Ethanol'!$D:$D,'EIA Imports Fuel Ethanol'!$A:$A,O$3,'EIA Imports Fuel Ethanol'!$C:$C,$A7)</f>
        <v/>
      </c>
      <c r="P7">
        <f>SUMIFS('EIA Imports Fuel Ethanol'!$D:$D,'EIA Imports Fuel Ethanol'!$A:$A,P$3,'EIA Imports Fuel Ethanol'!$C:$C,$A7)</f>
        <v/>
      </c>
      <c r="Q7">
        <f>SUMIFS('EIA Imports Fuel Ethanol'!$D:$D,'EIA Imports Fuel Ethanol'!$A:$A,Q$3,'EIA Imports Fuel Ethanol'!$C:$C,$A7)</f>
        <v/>
      </c>
      <c r="R7">
        <f>SUMIFS('EIA Imports Fuel Ethanol'!$D:$D,'EIA Imports Fuel Ethanol'!$A:$A,R$3,'EIA Imports Fuel Ethanol'!$C:$C,$A7)</f>
        <v/>
      </c>
      <c r="S7">
        <f>SUMIFS('EIA Imports Fuel Ethanol'!$D:$D,'EIA Imports Fuel Ethanol'!$A:$A,S$3,'EIA Imports Fuel Ethanol'!$C:$C,$A7)</f>
        <v/>
      </c>
      <c r="T7">
        <f>SUMIFS('EIA Imports Fuel Ethanol'!$D:$D,'EIA Imports Fuel Ethanol'!$A:$A,T$3,'EIA Imports Fuel Ethanol'!$C:$C,$A7)</f>
        <v/>
      </c>
      <c r="U7">
        <f>SUMIFS('EIA Imports Fuel Ethanol'!$D:$D,'EIA Imports Fuel Ethanol'!$A:$A,U$3,'EIA Imports Fuel Ethanol'!$C:$C,$A7)</f>
        <v/>
      </c>
      <c r="V7">
        <f>SUMIFS('EIA Imports Fuel Ethanol'!$D:$D,'EIA Imports Fuel Ethanol'!$A:$A,V$3,'EIA Imports Fuel Ethanol'!$C:$C,$A7)</f>
        <v/>
      </c>
      <c r="W7">
        <f>SUMIFS('EIA Imports Fuel Ethanol'!$D:$D,'EIA Imports Fuel Ethanol'!$A:$A,W$3,'EIA Imports Fuel Ethanol'!$C:$C,$A7)</f>
        <v/>
      </c>
      <c r="X7">
        <f>SUMIFS('EIA Imports Fuel Ethanol'!$D:$D,'EIA Imports Fuel Ethanol'!$A:$A,X$3,'EIA Imports Fuel Ethanol'!$C:$C,$A7)</f>
        <v/>
      </c>
      <c r="Y7">
        <f>SUMIFS('EIA Imports Fuel Ethanol'!$D:$D,'EIA Imports Fuel Ethanol'!$A:$A,Y$3,'EIA Imports Fuel Ethanol'!$C:$C,$A7)</f>
        <v/>
      </c>
      <c r="Z7">
        <f>SUMIFS('EIA Imports Fuel Ethanol'!$D:$D,'EIA Imports Fuel Ethanol'!$A:$A,Z$3,'EIA Imports Fuel Ethanol'!$C:$C,$A7)</f>
        <v/>
      </c>
      <c r="AA7">
        <f>SUMIFS('EIA Imports Fuel Ethanol'!$D:$D,'EIA Imports Fuel Ethanol'!$A:$A,AA$3,'EIA Imports Fuel Ethanol'!$C:$C,$A7)</f>
        <v/>
      </c>
      <c r="AB7">
        <f>SUMIFS('EIA Imports Fuel Ethanol'!$D:$D,'EIA Imports Fuel Ethanol'!$A:$A,AB$3,'EIA Imports Fuel Ethanol'!$C:$C,$A7)</f>
        <v/>
      </c>
      <c r="AC7">
        <f>SUMIFS('EIA Imports Fuel Ethanol'!$D:$D,'EIA Imports Fuel Ethanol'!$A:$A,AC$3,'EIA Imports Fuel Ethanol'!$C:$C,$A7)</f>
        <v/>
      </c>
      <c r="AD7">
        <f>SUMIFS('EIA Imports Fuel Ethanol'!$D:$D,'EIA Imports Fuel Ethanol'!$A:$A,AD$3,'EIA Imports Fuel Ethanol'!$C:$C,$A7)</f>
        <v/>
      </c>
      <c r="AE7">
        <f>SUMIFS('EIA Imports Fuel Ethanol'!$D:$D,'EIA Imports Fuel Ethanol'!$A:$A,AE$3,'EIA Imports Fuel Ethanol'!$C:$C,$A7)</f>
        <v/>
      </c>
      <c r="AF7">
        <f>SUMIFS('EIA Imports Fuel Ethanol'!$D:$D,'EIA Imports Fuel Ethanol'!$A:$A,AF$3,'EIA Imports Fuel Ethanol'!$C:$C,$A7)</f>
        <v/>
      </c>
      <c r="AG7">
        <f>SUMIFS('EIA Imports Fuel Ethanol'!$D:$D,'EIA Imports Fuel Ethanol'!$A:$A,AG$3,'EIA Imports Fuel Ethanol'!$C:$C,$A7)</f>
        <v/>
      </c>
      <c r="AH7">
        <f>SUMIFS('EIA Imports Fuel Ethanol'!$D:$D,'EIA Imports Fuel Ethanol'!$A:$A,AH$3,'EIA Imports Fuel Ethanol'!$C:$C,$A7)</f>
        <v/>
      </c>
      <c r="AI7">
        <f>SUMIFS('EIA Imports Fuel Ethanol'!$D:$D,'EIA Imports Fuel Ethanol'!$A:$A,AI$3,'EIA Imports Fuel Ethanol'!$C:$C,$A7)</f>
        <v/>
      </c>
      <c r="AJ7">
        <f>SUMIFS('EIA Imports Fuel Ethanol'!$D:$D,'EIA Imports Fuel Ethanol'!$A:$A,AJ$3,'EIA Imports Fuel Ethanol'!$C:$C,$A7)</f>
        <v/>
      </c>
      <c r="AK7">
        <f>SUMIFS('EIA Imports Fuel Ethanol'!$D:$D,'EIA Imports Fuel Ethanol'!$A:$A,AK$3,'EIA Imports Fuel Ethanol'!$C:$C,$A7)</f>
        <v/>
      </c>
      <c r="AL7">
        <f>SUMIFS('EIA Imports Fuel Ethanol'!$D:$D,'EIA Imports Fuel Ethanol'!$A:$A,AL$3,'EIA Imports Fuel Ethanol'!$C:$C,$A7)</f>
        <v/>
      </c>
      <c r="AM7">
        <f>SUMIFS('EIA Imports Fuel Ethanol'!$D:$D,'EIA Imports Fuel Ethanol'!$A:$A,AM$3,'EIA Imports Fuel Ethanol'!$C:$C,$A7)</f>
        <v/>
      </c>
      <c r="AN7">
        <f>SUMIFS('EIA Imports Fuel Ethanol'!$D:$D,'EIA Imports Fuel Ethanol'!$A:$A,AN$3,'EIA Imports Fuel Ethanol'!$C:$C,$A7)</f>
        <v/>
      </c>
      <c r="AO7">
        <f>SUMIFS('EIA Imports Fuel Ethanol'!$D:$D,'EIA Imports Fuel Ethanol'!$A:$A,AO$3,'EIA Imports Fuel Ethanol'!$C:$C,$A7)</f>
        <v/>
      </c>
      <c r="AP7">
        <f>SUMIFS('EIA Imports Fuel Ethanol'!$D:$D,'EIA Imports Fuel Ethanol'!$A:$A,AP$3,'EIA Imports Fuel Ethanol'!$C:$C,$A7)</f>
        <v/>
      </c>
      <c r="AQ7">
        <f>SUMIFS('EIA Imports Fuel Ethanol'!$D:$D,'EIA Imports Fuel Ethanol'!$A:$A,AQ$3,'EIA Imports Fuel Ethanol'!$C:$C,$A7)</f>
        <v/>
      </c>
      <c r="AR7">
        <f>SUMIFS('EIA Imports Fuel Ethanol'!$D:$D,'EIA Imports Fuel Ethanol'!$A:$A,AR$3,'EIA Imports Fuel Ethanol'!$C:$C,$A7)</f>
        <v/>
      </c>
      <c r="AS7">
        <f>SUMIFS('EIA Imports Fuel Ethanol'!$D:$D,'EIA Imports Fuel Ethanol'!$A:$A,AS$3,'EIA Imports Fuel Ethanol'!$C:$C,$A7)</f>
        <v/>
      </c>
      <c r="AT7">
        <f>SUMIFS('EIA Imports Fuel Ethanol'!$D:$D,'EIA Imports Fuel Ethanol'!$A:$A,AT$3,'EIA Imports Fuel Ethanol'!$C:$C,$A7)</f>
        <v/>
      </c>
      <c r="AU7">
        <f>SUMIFS('EIA Imports Fuel Ethanol'!$D:$D,'EIA Imports Fuel Ethanol'!$A:$A,AU$3,'EIA Imports Fuel Ethanol'!$C:$C,$A7)</f>
        <v/>
      </c>
      <c r="AV7">
        <f>SUMIFS('EIA Imports Fuel Ethanol'!$D:$D,'EIA Imports Fuel Ethanol'!$A:$A,AV$3,'EIA Imports Fuel Ethanol'!$C:$C,$A7)</f>
        <v/>
      </c>
    </row>
    <row r="8" spans="1:48">
      <c r="A8" t="s">
        <v>280</v>
      </c>
      <c r="B8" t="s">
        <v>1646</v>
      </c>
      <c r="C8" t="s">
        <v>1740</v>
      </c>
      <c r="E8">
        <f>SUMIFS('EIA Imports Fuel Ethanol'!$D:$D,'EIA Imports Fuel Ethanol'!$A:$A,E$3,'EIA Imports Fuel Ethanol'!$C:$C,$A8)</f>
        <v/>
      </c>
      <c r="F8">
        <f>SUMIFS('EIA Imports Fuel Ethanol'!$D:$D,'EIA Imports Fuel Ethanol'!$A:$A,F$3,'EIA Imports Fuel Ethanol'!$C:$C,$A8)</f>
        <v/>
      </c>
      <c r="G8">
        <f>SUMIFS('EIA Imports Fuel Ethanol'!$D:$D,'EIA Imports Fuel Ethanol'!$A:$A,G$3,'EIA Imports Fuel Ethanol'!$C:$C,$A8)</f>
        <v/>
      </c>
      <c r="H8">
        <f>SUMIFS('EIA Imports Fuel Ethanol'!$D:$D,'EIA Imports Fuel Ethanol'!$A:$A,H$3,'EIA Imports Fuel Ethanol'!$C:$C,$A8)</f>
        <v/>
      </c>
      <c r="I8">
        <f>SUMIFS('EIA Imports Fuel Ethanol'!$D:$D,'EIA Imports Fuel Ethanol'!$A:$A,I$3,'EIA Imports Fuel Ethanol'!$C:$C,$A8)</f>
        <v/>
      </c>
      <c r="J8">
        <f>SUMIFS('EIA Imports Fuel Ethanol'!$D:$D,'EIA Imports Fuel Ethanol'!$A:$A,J$3,'EIA Imports Fuel Ethanol'!$C:$C,$A8)</f>
        <v/>
      </c>
      <c r="K8">
        <f>SUMIFS('EIA Imports Fuel Ethanol'!$D:$D,'EIA Imports Fuel Ethanol'!$A:$A,K$3,'EIA Imports Fuel Ethanol'!$C:$C,$A8)</f>
        <v/>
      </c>
      <c r="L8">
        <f>SUMIFS('EIA Imports Fuel Ethanol'!$D:$D,'EIA Imports Fuel Ethanol'!$A:$A,L$3,'EIA Imports Fuel Ethanol'!$C:$C,$A8)</f>
        <v/>
      </c>
      <c r="M8">
        <f>SUMIFS('EIA Imports Fuel Ethanol'!$D:$D,'EIA Imports Fuel Ethanol'!$A:$A,M$3,'EIA Imports Fuel Ethanol'!$C:$C,$A8)</f>
        <v/>
      </c>
      <c r="N8">
        <f>SUMIFS('EIA Imports Fuel Ethanol'!$D:$D,'EIA Imports Fuel Ethanol'!$A:$A,N$3,'EIA Imports Fuel Ethanol'!$C:$C,$A8)</f>
        <v/>
      </c>
      <c r="O8">
        <f>SUMIFS('EIA Imports Fuel Ethanol'!$D:$D,'EIA Imports Fuel Ethanol'!$A:$A,O$3,'EIA Imports Fuel Ethanol'!$C:$C,$A8)</f>
        <v/>
      </c>
      <c r="P8">
        <f>SUMIFS('EIA Imports Fuel Ethanol'!$D:$D,'EIA Imports Fuel Ethanol'!$A:$A,P$3,'EIA Imports Fuel Ethanol'!$C:$C,$A8)</f>
        <v/>
      </c>
      <c r="Q8">
        <f>SUMIFS('EIA Imports Fuel Ethanol'!$D:$D,'EIA Imports Fuel Ethanol'!$A:$A,Q$3,'EIA Imports Fuel Ethanol'!$C:$C,$A8)</f>
        <v/>
      </c>
      <c r="R8">
        <f>SUMIFS('EIA Imports Fuel Ethanol'!$D:$D,'EIA Imports Fuel Ethanol'!$A:$A,R$3,'EIA Imports Fuel Ethanol'!$C:$C,$A8)</f>
        <v/>
      </c>
      <c r="S8">
        <f>SUMIFS('EIA Imports Fuel Ethanol'!$D:$D,'EIA Imports Fuel Ethanol'!$A:$A,S$3,'EIA Imports Fuel Ethanol'!$C:$C,$A8)</f>
        <v/>
      </c>
      <c r="T8">
        <f>SUMIFS('EIA Imports Fuel Ethanol'!$D:$D,'EIA Imports Fuel Ethanol'!$A:$A,T$3,'EIA Imports Fuel Ethanol'!$C:$C,$A8)</f>
        <v/>
      </c>
      <c r="U8">
        <f>SUMIFS('EIA Imports Fuel Ethanol'!$D:$D,'EIA Imports Fuel Ethanol'!$A:$A,U$3,'EIA Imports Fuel Ethanol'!$C:$C,$A8)</f>
        <v/>
      </c>
      <c r="V8">
        <f>SUMIFS('EIA Imports Fuel Ethanol'!$D:$D,'EIA Imports Fuel Ethanol'!$A:$A,V$3,'EIA Imports Fuel Ethanol'!$C:$C,$A8)</f>
        <v/>
      </c>
      <c r="W8">
        <f>SUMIFS('EIA Imports Fuel Ethanol'!$D:$D,'EIA Imports Fuel Ethanol'!$A:$A,W$3,'EIA Imports Fuel Ethanol'!$C:$C,$A8)</f>
        <v/>
      </c>
      <c r="X8">
        <f>SUMIFS('EIA Imports Fuel Ethanol'!$D:$D,'EIA Imports Fuel Ethanol'!$A:$A,X$3,'EIA Imports Fuel Ethanol'!$C:$C,$A8)</f>
        <v/>
      </c>
      <c r="Y8">
        <f>SUMIFS('EIA Imports Fuel Ethanol'!$D:$D,'EIA Imports Fuel Ethanol'!$A:$A,Y$3,'EIA Imports Fuel Ethanol'!$C:$C,$A8)</f>
        <v/>
      </c>
      <c r="Z8">
        <f>SUMIFS('EIA Imports Fuel Ethanol'!$D:$D,'EIA Imports Fuel Ethanol'!$A:$A,Z$3,'EIA Imports Fuel Ethanol'!$C:$C,$A8)</f>
        <v/>
      </c>
      <c r="AA8">
        <f>SUMIFS('EIA Imports Fuel Ethanol'!$D:$D,'EIA Imports Fuel Ethanol'!$A:$A,AA$3,'EIA Imports Fuel Ethanol'!$C:$C,$A8)</f>
        <v/>
      </c>
      <c r="AB8">
        <f>SUMIFS('EIA Imports Fuel Ethanol'!$D:$D,'EIA Imports Fuel Ethanol'!$A:$A,AB$3,'EIA Imports Fuel Ethanol'!$C:$C,$A8)</f>
        <v/>
      </c>
      <c r="AC8">
        <f>SUMIFS('EIA Imports Fuel Ethanol'!$D:$D,'EIA Imports Fuel Ethanol'!$A:$A,AC$3,'EIA Imports Fuel Ethanol'!$C:$C,$A8)</f>
        <v/>
      </c>
      <c r="AD8">
        <f>SUMIFS('EIA Imports Fuel Ethanol'!$D:$D,'EIA Imports Fuel Ethanol'!$A:$A,AD$3,'EIA Imports Fuel Ethanol'!$C:$C,$A8)</f>
        <v/>
      </c>
      <c r="AE8">
        <f>SUMIFS('EIA Imports Fuel Ethanol'!$D:$D,'EIA Imports Fuel Ethanol'!$A:$A,AE$3,'EIA Imports Fuel Ethanol'!$C:$C,$A8)</f>
        <v/>
      </c>
      <c r="AF8">
        <f>SUMIFS('EIA Imports Fuel Ethanol'!$D:$D,'EIA Imports Fuel Ethanol'!$A:$A,AF$3,'EIA Imports Fuel Ethanol'!$C:$C,$A8)</f>
        <v/>
      </c>
      <c r="AG8">
        <f>SUMIFS('EIA Imports Fuel Ethanol'!$D:$D,'EIA Imports Fuel Ethanol'!$A:$A,AG$3,'EIA Imports Fuel Ethanol'!$C:$C,$A8)</f>
        <v/>
      </c>
      <c r="AH8">
        <f>SUMIFS('EIA Imports Fuel Ethanol'!$D:$D,'EIA Imports Fuel Ethanol'!$A:$A,AH$3,'EIA Imports Fuel Ethanol'!$C:$C,$A8)</f>
        <v/>
      </c>
      <c r="AI8">
        <f>SUMIFS('EIA Imports Fuel Ethanol'!$D:$D,'EIA Imports Fuel Ethanol'!$A:$A,AI$3,'EIA Imports Fuel Ethanol'!$C:$C,$A8)</f>
        <v/>
      </c>
      <c r="AJ8">
        <f>SUMIFS('EIA Imports Fuel Ethanol'!$D:$D,'EIA Imports Fuel Ethanol'!$A:$A,AJ$3,'EIA Imports Fuel Ethanol'!$C:$C,$A8)</f>
        <v/>
      </c>
      <c r="AK8">
        <f>SUMIFS('EIA Imports Fuel Ethanol'!$D:$D,'EIA Imports Fuel Ethanol'!$A:$A,AK$3,'EIA Imports Fuel Ethanol'!$C:$C,$A8)</f>
        <v/>
      </c>
      <c r="AL8">
        <f>SUMIFS('EIA Imports Fuel Ethanol'!$D:$D,'EIA Imports Fuel Ethanol'!$A:$A,AL$3,'EIA Imports Fuel Ethanol'!$C:$C,$A8)</f>
        <v/>
      </c>
      <c r="AM8">
        <f>SUMIFS('EIA Imports Fuel Ethanol'!$D:$D,'EIA Imports Fuel Ethanol'!$A:$A,AM$3,'EIA Imports Fuel Ethanol'!$C:$C,$A8)</f>
        <v/>
      </c>
      <c r="AN8">
        <f>SUMIFS('EIA Imports Fuel Ethanol'!$D:$D,'EIA Imports Fuel Ethanol'!$A:$A,AN$3,'EIA Imports Fuel Ethanol'!$C:$C,$A8)</f>
        <v/>
      </c>
      <c r="AO8">
        <f>SUMIFS('EIA Imports Fuel Ethanol'!$D:$D,'EIA Imports Fuel Ethanol'!$A:$A,AO$3,'EIA Imports Fuel Ethanol'!$C:$C,$A8)</f>
        <v/>
      </c>
      <c r="AP8">
        <f>SUMIFS('EIA Imports Fuel Ethanol'!$D:$D,'EIA Imports Fuel Ethanol'!$A:$A,AP$3,'EIA Imports Fuel Ethanol'!$C:$C,$A8)</f>
        <v/>
      </c>
      <c r="AQ8">
        <f>SUMIFS('EIA Imports Fuel Ethanol'!$D:$D,'EIA Imports Fuel Ethanol'!$A:$A,AQ$3,'EIA Imports Fuel Ethanol'!$C:$C,$A8)</f>
        <v/>
      </c>
      <c r="AR8">
        <f>SUMIFS('EIA Imports Fuel Ethanol'!$D:$D,'EIA Imports Fuel Ethanol'!$A:$A,AR$3,'EIA Imports Fuel Ethanol'!$C:$C,$A8)</f>
        <v/>
      </c>
      <c r="AS8">
        <f>SUMIFS('EIA Imports Fuel Ethanol'!$D:$D,'EIA Imports Fuel Ethanol'!$A:$A,AS$3,'EIA Imports Fuel Ethanol'!$C:$C,$A8)</f>
        <v/>
      </c>
      <c r="AT8">
        <f>SUMIFS('EIA Imports Fuel Ethanol'!$D:$D,'EIA Imports Fuel Ethanol'!$A:$A,AT$3,'EIA Imports Fuel Ethanol'!$C:$C,$A8)</f>
        <v/>
      </c>
      <c r="AU8">
        <f>SUMIFS('EIA Imports Fuel Ethanol'!$D:$D,'EIA Imports Fuel Ethanol'!$A:$A,AU$3,'EIA Imports Fuel Ethanol'!$C:$C,$A8)</f>
        <v/>
      </c>
      <c r="AV8">
        <f>SUMIFS('EIA Imports Fuel Ethanol'!$D:$D,'EIA Imports Fuel Ethanol'!$A:$A,AV$3,'EIA Imports Fuel Ethanol'!$C:$C,$A8)</f>
        <v/>
      </c>
    </row>
    <row r="9" spans="1:48">
      <c r="A9" t="s">
        <v>311</v>
      </c>
      <c r="B9" t="s">
        <v>1646</v>
      </c>
      <c r="C9" t="s">
        <v>1740</v>
      </c>
      <c r="E9">
        <f>SUMIFS('EIA Imports Fuel Ethanol'!$D:$D,'EIA Imports Fuel Ethanol'!$A:$A,E$3,'EIA Imports Fuel Ethanol'!$C:$C,$A9)</f>
        <v/>
      </c>
      <c r="F9">
        <f>SUMIFS('EIA Imports Fuel Ethanol'!$D:$D,'EIA Imports Fuel Ethanol'!$A:$A,F$3,'EIA Imports Fuel Ethanol'!$C:$C,$A9)</f>
        <v/>
      </c>
      <c r="G9">
        <f>SUMIFS('EIA Imports Fuel Ethanol'!$D:$D,'EIA Imports Fuel Ethanol'!$A:$A,G$3,'EIA Imports Fuel Ethanol'!$C:$C,$A9)</f>
        <v/>
      </c>
      <c r="H9">
        <f>SUMIFS('EIA Imports Fuel Ethanol'!$D:$D,'EIA Imports Fuel Ethanol'!$A:$A,H$3,'EIA Imports Fuel Ethanol'!$C:$C,$A9)</f>
        <v/>
      </c>
      <c r="I9">
        <f>SUMIFS('EIA Imports Fuel Ethanol'!$D:$D,'EIA Imports Fuel Ethanol'!$A:$A,I$3,'EIA Imports Fuel Ethanol'!$C:$C,$A9)</f>
        <v/>
      </c>
      <c r="J9">
        <f>SUMIFS('EIA Imports Fuel Ethanol'!$D:$D,'EIA Imports Fuel Ethanol'!$A:$A,J$3,'EIA Imports Fuel Ethanol'!$C:$C,$A9)</f>
        <v/>
      </c>
      <c r="K9">
        <f>SUMIFS('EIA Imports Fuel Ethanol'!$D:$D,'EIA Imports Fuel Ethanol'!$A:$A,K$3,'EIA Imports Fuel Ethanol'!$C:$C,$A9)</f>
        <v/>
      </c>
      <c r="L9">
        <f>SUMIFS('EIA Imports Fuel Ethanol'!$D:$D,'EIA Imports Fuel Ethanol'!$A:$A,L$3,'EIA Imports Fuel Ethanol'!$C:$C,$A9)</f>
        <v/>
      </c>
      <c r="M9">
        <f>SUMIFS('EIA Imports Fuel Ethanol'!$D:$D,'EIA Imports Fuel Ethanol'!$A:$A,M$3,'EIA Imports Fuel Ethanol'!$C:$C,$A9)</f>
        <v/>
      </c>
      <c r="N9">
        <f>SUMIFS('EIA Imports Fuel Ethanol'!$D:$D,'EIA Imports Fuel Ethanol'!$A:$A,N$3,'EIA Imports Fuel Ethanol'!$C:$C,$A9)</f>
        <v/>
      </c>
      <c r="O9">
        <f>SUMIFS('EIA Imports Fuel Ethanol'!$D:$D,'EIA Imports Fuel Ethanol'!$A:$A,O$3,'EIA Imports Fuel Ethanol'!$C:$C,$A9)</f>
        <v/>
      </c>
      <c r="P9">
        <f>SUMIFS('EIA Imports Fuel Ethanol'!$D:$D,'EIA Imports Fuel Ethanol'!$A:$A,P$3,'EIA Imports Fuel Ethanol'!$C:$C,$A9)</f>
        <v/>
      </c>
      <c r="Q9">
        <f>SUMIFS('EIA Imports Fuel Ethanol'!$D:$D,'EIA Imports Fuel Ethanol'!$A:$A,Q$3,'EIA Imports Fuel Ethanol'!$C:$C,$A9)</f>
        <v/>
      </c>
      <c r="R9">
        <f>SUMIFS('EIA Imports Fuel Ethanol'!$D:$D,'EIA Imports Fuel Ethanol'!$A:$A,R$3,'EIA Imports Fuel Ethanol'!$C:$C,$A9)</f>
        <v/>
      </c>
      <c r="S9">
        <f>SUMIFS('EIA Imports Fuel Ethanol'!$D:$D,'EIA Imports Fuel Ethanol'!$A:$A,S$3,'EIA Imports Fuel Ethanol'!$C:$C,$A9)</f>
        <v/>
      </c>
      <c r="T9">
        <f>SUMIFS('EIA Imports Fuel Ethanol'!$D:$D,'EIA Imports Fuel Ethanol'!$A:$A,T$3,'EIA Imports Fuel Ethanol'!$C:$C,$A9)</f>
        <v/>
      </c>
      <c r="U9">
        <f>SUMIFS('EIA Imports Fuel Ethanol'!$D:$D,'EIA Imports Fuel Ethanol'!$A:$A,U$3,'EIA Imports Fuel Ethanol'!$C:$C,$A9)</f>
        <v/>
      </c>
      <c r="V9">
        <f>SUMIFS('EIA Imports Fuel Ethanol'!$D:$D,'EIA Imports Fuel Ethanol'!$A:$A,V$3,'EIA Imports Fuel Ethanol'!$C:$C,$A9)</f>
        <v/>
      </c>
      <c r="W9">
        <f>SUMIFS('EIA Imports Fuel Ethanol'!$D:$D,'EIA Imports Fuel Ethanol'!$A:$A,W$3,'EIA Imports Fuel Ethanol'!$C:$C,$A9)</f>
        <v/>
      </c>
      <c r="X9">
        <f>SUMIFS('EIA Imports Fuel Ethanol'!$D:$D,'EIA Imports Fuel Ethanol'!$A:$A,X$3,'EIA Imports Fuel Ethanol'!$C:$C,$A9)</f>
        <v/>
      </c>
      <c r="Y9">
        <f>SUMIFS('EIA Imports Fuel Ethanol'!$D:$D,'EIA Imports Fuel Ethanol'!$A:$A,Y$3,'EIA Imports Fuel Ethanol'!$C:$C,$A9)</f>
        <v/>
      </c>
      <c r="Z9">
        <f>SUMIFS('EIA Imports Fuel Ethanol'!$D:$D,'EIA Imports Fuel Ethanol'!$A:$A,Z$3,'EIA Imports Fuel Ethanol'!$C:$C,$A9)</f>
        <v/>
      </c>
      <c r="AA9">
        <f>SUMIFS('EIA Imports Fuel Ethanol'!$D:$D,'EIA Imports Fuel Ethanol'!$A:$A,AA$3,'EIA Imports Fuel Ethanol'!$C:$C,$A9)</f>
        <v/>
      </c>
      <c r="AB9">
        <f>SUMIFS('EIA Imports Fuel Ethanol'!$D:$D,'EIA Imports Fuel Ethanol'!$A:$A,AB$3,'EIA Imports Fuel Ethanol'!$C:$C,$A9)</f>
        <v/>
      </c>
      <c r="AC9">
        <f>SUMIFS('EIA Imports Fuel Ethanol'!$D:$D,'EIA Imports Fuel Ethanol'!$A:$A,AC$3,'EIA Imports Fuel Ethanol'!$C:$C,$A9)</f>
        <v/>
      </c>
      <c r="AD9">
        <f>SUMIFS('EIA Imports Fuel Ethanol'!$D:$D,'EIA Imports Fuel Ethanol'!$A:$A,AD$3,'EIA Imports Fuel Ethanol'!$C:$C,$A9)</f>
        <v/>
      </c>
      <c r="AE9">
        <f>SUMIFS('EIA Imports Fuel Ethanol'!$D:$D,'EIA Imports Fuel Ethanol'!$A:$A,AE$3,'EIA Imports Fuel Ethanol'!$C:$C,$A9)</f>
        <v/>
      </c>
      <c r="AF9">
        <f>SUMIFS('EIA Imports Fuel Ethanol'!$D:$D,'EIA Imports Fuel Ethanol'!$A:$A,AF$3,'EIA Imports Fuel Ethanol'!$C:$C,$A9)</f>
        <v/>
      </c>
      <c r="AG9">
        <f>SUMIFS('EIA Imports Fuel Ethanol'!$D:$D,'EIA Imports Fuel Ethanol'!$A:$A,AG$3,'EIA Imports Fuel Ethanol'!$C:$C,$A9)</f>
        <v/>
      </c>
      <c r="AH9">
        <f>SUMIFS('EIA Imports Fuel Ethanol'!$D:$D,'EIA Imports Fuel Ethanol'!$A:$A,AH$3,'EIA Imports Fuel Ethanol'!$C:$C,$A9)</f>
        <v/>
      </c>
      <c r="AI9">
        <f>SUMIFS('EIA Imports Fuel Ethanol'!$D:$D,'EIA Imports Fuel Ethanol'!$A:$A,AI$3,'EIA Imports Fuel Ethanol'!$C:$C,$A9)</f>
        <v/>
      </c>
      <c r="AJ9">
        <f>SUMIFS('EIA Imports Fuel Ethanol'!$D:$D,'EIA Imports Fuel Ethanol'!$A:$A,AJ$3,'EIA Imports Fuel Ethanol'!$C:$C,$A9)</f>
        <v/>
      </c>
      <c r="AK9">
        <f>SUMIFS('EIA Imports Fuel Ethanol'!$D:$D,'EIA Imports Fuel Ethanol'!$A:$A,AK$3,'EIA Imports Fuel Ethanol'!$C:$C,$A9)</f>
        <v/>
      </c>
      <c r="AL9">
        <f>SUMIFS('EIA Imports Fuel Ethanol'!$D:$D,'EIA Imports Fuel Ethanol'!$A:$A,AL$3,'EIA Imports Fuel Ethanol'!$C:$C,$A9)</f>
        <v/>
      </c>
      <c r="AM9">
        <f>SUMIFS('EIA Imports Fuel Ethanol'!$D:$D,'EIA Imports Fuel Ethanol'!$A:$A,AM$3,'EIA Imports Fuel Ethanol'!$C:$C,$A9)</f>
        <v/>
      </c>
      <c r="AN9">
        <f>SUMIFS('EIA Imports Fuel Ethanol'!$D:$D,'EIA Imports Fuel Ethanol'!$A:$A,AN$3,'EIA Imports Fuel Ethanol'!$C:$C,$A9)</f>
        <v/>
      </c>
      <c r="AO9">
        <f>SUMIFS('EIA Imports Fuel Ethanol'!$D:$D,'EIA Imports Fuel Ethanol'!$A:$A,AO$3,'EIA Imports Fuel Ethanol'!$C:$C,$A9)</f>
        <v/>
      </c>
      <c r="AP9">
        <f>SUMIFS('EIA Imports Fuel Ethanol'!$D:$D,'EIA Imports Fuel Ethanol'!$A:$A,AP$3,'EIA Imports Fuel Ethanol'!$C:$C,$A9)</f>
        <v/>
      </c>
      <c r="AQ9">
        <f>SUMIFS('EIA Imports Fuel Ethanol'!$D:$D,'EIA Imports Fuel Ethanol'!$A:$A,AQ$3,'EIA Imports Fuel Ethanol'!$C:$C,$A9)</f>
        <v/>
      </c>
      <c r="AR9">
        <f>SUMIFS('EIA Imports Fuel Ethanol'!$D:$D,'EIA Imports Fuel Ethanol'!$A:$A,AR$3,'EIA Imports Fuel Ethanol'!$C:$C,$A9)</f>
        <v/>
      </c>
      <c r="AS9">
        <f>SUMIFS('EIA Imports Fuel Ethanol'!$D:$D,'EIA Imports Fuel Ethanol'!$A:$A,AS$3,'EIA Imports Fuel Ethanol'!$C:$C,$A9)</f>
        <v/>
      </c>
      <c r="AT9">
        <f>SUMIFS('EIA Imports Fuel Ethanol'!$D:$D,'EIA Imports Fuel Ethanol'!$A:$A,AT$3,'EIA Imports Fuel Ethanol'!$C:$C,$A9)</f>
        <v/>
      </c>
      <c r="AU9">
        <f>SUMIFS('EIA Imports Fuel Ethanol'!$D:$D,'EIA Imports Fuel Ethanol'!$A:$A,AU$3,'EIA Imports Fuel Ethanol'!$C:$C,$A9)</f>
        <v/>
      </c>
      <c r="AV9">
        <f>SUMIFS('EIA Imports Fuel Ethanol'!$D:$D,'EIA Imports Fuel Ethanol'!$A:$A,AV$3,'EIA Imports Fuel Ethanol'!$C:$C,$A9)</f>
        <v/>
      </c>
    </row>
    <row r="10" spans="1:48">
      <c r="A10" t="s">
        <v>349</v>
      </c>
      <c r="B10" t="s">
        <v>1646</v>
      </c>
      <c r="C10" t="s">
        <v>1740</v>
      </c>
      <c r="E10">
        <f>SUMIFS('EIA Imports Fuel Ethanol'!$D:$D,'EIA Imports Fuel Ethanol'!$A:$A,E$3,'EIA Imports Fuel Ethanol'!$C:$C,$A10)</f>
        <v/>
      </c>
      <c r="F10">
        <f>SUMIFS('EIA Imports Fuel Ethanol'!$D:$D,'EIA Imports Fuel Ethanol'!$A:$A,F$3,'EIA Imports Fuel Ethanol'!$C:$C,$A10)</f>
        <v/>
      </c>
      <c r="G10">
        <f>SUMIFS('EIA Imports Fuel Ethanol'!$D:$D,'EIA Imports Fuel Ethanol'!$A:$A,G$3,'EIA Imports Fuel Ethanol'!$C:$C,$A10)</f>
        <v/>
      </c>
      <c r="H10">
        <f>SUMIFS('EIA Imports Fuel Ethanol'!$D:$D,'EIA Imports Fuel Ethanol'!$A:$A,H$3,'EIA Imports Fuel Ethanol'!$C:$C,$A10)</f>
        <v/>
      </c>
      <c r="I10">
        <f>SUMIFS('EIA Imports Fuel Ethanol'!$D:$D,'EIA Imports Fuel Ethanol'!$A:$A,I$3,'EIA Imports Fuel Ethanol'!$C:$C,$A10)</f>
        <v/>
      </c>
      <c r="J10">
        <f>SUMIFS('EIA Imports Fuel Ethanol'!$D:$D,'EIA Imports Fuel Ethanol'!$A:$A,J$3,'EIA Imports Fuel Ethanol'!$C:$C,$A10)</f>
        <v/>
      </c>
      <c r="K10">
        <f>SUMIFS('EIA Imports Fuel Ethanol'!$D:$D,'EIA Imports Fuel Ethanol'!$A:$A,K$3,'EIA Imports Fuel Ethanol'!$C:$C,$A10)</f>
        <v/>
      </c>
      <c r="L10">
        <f>SUMIFS('EIA Imports Fuel Ethanol'!$D:$D,'EIA Imports Fuel Ethanol'!$A:$A,L$3,'EIA Imports Fuel Ethanol'!$C:$C,$A10)</f>
        <v/>
      </c>
      <c r="M10">
        <f>SUMIFS('EIA Imports Fuel Ethanol'!$D:$D,'EIA Imports Fuel Ethanol'!$A:$A,M$3,'EIA Imports Fuel Ethanol'!$C:$C,$A10)</f>
        <v/>
      </c>
      <c r="N10">
        <f>SUMIFS('EIA Imports Fuel Ethanol'!$D:$D,'EIA Imports Fuel Ethanol'!$A:$A,N$3,'EIA Imports Fuel Ethanol'!$C:$C,$A10)</f>
        <v/>
      </c>
      <c r="O10">
        <f>SUMIFS('EIA Imports Fuel Ethanol'!$D:$D,'EIA Imports Fuel Ethanol'!$A:$A,O$3,'EIA Imports Fuel Ethanol'!$C:$C,$A10)</f>
        <v/>
      </c>
      <c r="P10">
        <f>SUMIFS('EIA Imports Fuel Ethanol'!$D:$D,'EIA Imports Fuel Ethanol'!$A:$A,P$3,'EIA Imports Fuel Ethanol'!$C:$C,$A10)</f>
        <v/>
      </c>
      <c r="Q10">
        <f>SUMIFS('EIA Imports Fuel Ethanol'!$D:$D,'EIA Imports Fuel Ethanol'!$A:$A,Q$3,'EIA Imports Fuel Ethanol'!$C:$C,$A10)</f>
        <v/>
      </c>
      <c r="R10">
        <f>SUMIFS('EIA Imports Fuel Ethanol'!$D:$D,'EIA Imports Fuel Ethanol'!$A:$A,R$3,'EIA Imports Fuel Ethanol'!$C:$C,$A10)</f>
        <v/>
      </c>
      <c r="S10">
        <f>SUMIFS('EIA Imports Fuel Ethanol'!$D:$D,'EIA Imports Fuel Ethanol'!$A:$A,S$3,'EIA Imports Fuel Ethanol'!$C:$C,$A10)</f>
        <v/>
      </c>
      <c r="T10">
        <f>SUMIFS('EIA Imports Fuel Ethanol'!$D:$D,'EIA Imports Fuel Ethanol'!$A:$A,T$3,'EIA Imports Fuel Ethanol'!$C:$C,$A10)</f>
        <v/>
      </c>
      <c r="U10">
        <f>SUMIFS('EIA Imports Fuel Ethanol'!$D:$D,'EIA Imports Fuel Ethanol'!$A:$A,U$3,'EIA Imports Fuel Ethanol'!$C:$C,$A10)</f>
        <v/>
      </c>
      <c r="V10">
        <f>SUMIFS('EIA Imports Fuel Ethanol'!$D:$D,'EIA Imports Fuel Ethanol'!$A:$A,V$3,'EIA Imports Fuel Ethanol'!$C:$C,$A10)</f>
        <v/>
      </c>
      <c r="W10">
        <f>SUMIFS('EIA Imports Fuel Ethanol'!$D:$D,'EIA Imports Fuel Ethanol'!$A:$A,W$3,'EIA Imports Fuel Ethanol'!$C:$C,$A10)</f>
        <v/>
      </c>
      <c r="X10">
        <f>SUMIFS('EIA Imports Fuel Ethanol'!$D:$D,'EIA Imports Fuel Ethanol'!$A:$A,X$3,'EIA Imports Fuel Ethanol'!$C:$C,$A10)</f>
        <v/>
      </c>
      <c r="Y10">
        <f>SUMIFS('EIA Imports Fuel Ethanol'!$D:$D,'EIA Imports Fuel Ethanol'!$A:$A,Y$3,'EIA Imports Fuel Ethanol'!$C:$C,$A10)</f>
        <v/>
      </c>
      <c r="Z10">
        <f>SUMIFS('EIA Imports Fuel Ethanol'!$D:$D,'EIA Imports Fuel Ethanol'!$A:$A,Z$3,'EIA Imports Fuel Ethanol'!$C:$C,$A10)</f>
        <v/>
      </c>
      <c r="AA10">
        <f>SUMIFS('EIA Imports Fuel Ethanol'!$D:$D,'EIA Imports Fuel Ethanol'!$A:$A,AA$3,'EIA Imports Fuel Ethanol'!$C:$C,$A10)</f>
        <v/>
      </c>
      <c r="AB10">
        <f>SUMIFS('EIA Imports Fuel Ethanol'!$D:$D,'EIA Imports Fuel Ethanol'!$A:$A,AB$3,'EIA Imports Fuel Ethanol'!$C:$C,$A10)</f>
        <v/>
      </c>
      <c r="AC10">
        <f>SUMIFS('EIA Imports Fuel Ethanol'!$D:$D,'EIA Imports Fuel Ethanol'!$A:$A,AC$3,'EIA Imports Fuel Ethanol'!$C:$C,$A10)</f>
        <v/>
      </c>
      <c r="AD10">
        <f>SUMIFS('EIA Imports Fuel Ethanol'!$D:$D,'EIA Imports Fuel Ethanol'!$A:$A,AD$3,'EIA Imports Fuel Ethanol'!$C:$C,$A10)</f>
        <v/>
      </c>
      <c r="AE10">
        <f>SUMIFS('EIA Imports Fuel Ethanol'!$D:$D,'EIA Imports Fuel Ethanol'!$A:$A,AE$3,'EIA Imports Fuel Ethanol'!$C:$C,$A10)</f>
        <v/>
      </c>
      <c r="AF10">
        <f>SUMIFS('EIA Imports Fuel Ethanol'!$D:$D,'EIA Imports Fuel Ethanol'!$A:$A,AF$3,'EIA Imports Fuel Ethanol'!$C:$C,$A10)</f>
        <v/>
      </c>
      <c r="AG10">
        <f>SUMIFS('EIA Imports Fuel Ethanol'!$D:$D,'EIA Imports Fuel Ethanol'!$A:$A,AG$3,'EIA Imports Fuel Ethanol'!$C:$C,$A10)</f>
        <v/>
      </c>
      <c r="AH10">
        <f>SUMIFS('EIA Imports Fuel Ethanol'!$D:$D,'EIA Imports Fuel Ethanol'!$A:$A,AH$3,'EIA Imports Fuel Ethanol'!$C:$C,$A10)</f>
        <v/>
      </c>
      <c r="AI10">
        <f>SUMIFS('EIA Imports Fuel Ethanol'!$D:$D,'EIA Imports Fuel Ethanol'!$A:$A,AI$3,'EIA Imports Fuel Ethanol'!$C:$C,$A10)</f>
        <v/>
      </c>
      <c r="AJ10">
        <f>SUMIFS('EIA Imports Fuel Ethanol'!$D:$D,'EIA Imports Fuel Ethanol'!$A:$A,AJ$3,'EIA Imports Fuel Ethanol'!$C:$C,$A10)</f>
        <v/>
      </c>
      <c r="AK10">
        <f>SUMIFS('EIA Imports Fuel Ethanol'!$D:$D,'EIA Imports Fuel Ethanol'!$A:$A,AK$3,'EIA Imports Fuel Ethanol'!$C:$C,$A10)</f>
        <v/>
      </c>
      <c r="AL10">
        <f>SUMIFS('EIA Imports Fuel Ethanol'!$D:$D,'EIA Imports Fuel Ethanol'!$A:$A,AL$3,'EIA Imports Fuel Ethanol'!$C:$C,$A10)</f>
        <v/>
      </c>
      <c r="AM10">
        <f>SUMIFS('EIA Imports Fuel Ethanol'!$D:$D,'EIA Imports Fuel Ethanol'!$A:$A,AM$3,'EIA Imports Fuel Ethanol'!$C:$C,$A10)</f>
        <v/>
      </c>
      <c r="AN10">
        <f>SUMIFS('EIA Imports Fuel Ethanol'!$D:$D,'EIA Imports Fuel Ethanol'!$A:$A,AN$3,'EIA Imports Fuel Ethanol'!$C:$C,$A10)</f>
        <v/>
      </c>
      <c r="AO10">
        <f>SUMIFS('EIA Imports Fuel Ethanol'!$D:$D,'EIA Imports Fuel Ethanol'!$A:$A,AO$3,'EIA Imports Fuel Ethanol'!$C:$C,$A10)</f>
        <v/>
      </c>
      <c r="AP10">
        <f>SUMIFS('EIA Imports Fuel Ethanol'!$D:$D,'EIA Imports Fuel Ethanol'!$A:$A,AP$3,'EIA Imports Fuel Ethanol'!$C:$C,$A10)</f>
        <v/>
      </c>
      <c r="AQ10">
        <f>SUMIFS('EIA Imports Fuel Ethanol'!$D:$D,'EIA Imports Fuel Ethanol'!$A:$A,AQ$3,'EIA Imports Fuel Ethanol'!$C:$C,$A10)</f>
        <v/>
      </c>
      <c r="AR10">
        <f>SUMIFS('EIA Imports Fuel Ethanol'!$D:$D,'EIA Imports Fuel Ethanol'!$A:$A,AR$3,'EIA Imports Fuel Ethanol'!$C:$C,$A10)</f>
        <v/>
      </c>
      <c r="AS10">
        <f>SUMIFS('EIA Imports Fuel Ethanol'!$D:$D,'EIA Imports Fuel Ethanol'!$A:$A,AS$3,'EIA Imports Fuel Ethanol'!$C:$C,$A10)</f>
        <v/>
      </c>
      <c r="AT10">
        <f>SUMIFS('EIA Imports Fuel Ethanol'!$D:$D,'EIA Imports Fuel Ethanol'!$A:$A,AT$3,'EIA Imports Fuel Ethanol'!$C:$C,$A10)</f>
        <v/>
      </c>
      <c r="AU10">
        <f>SUMIFS('EIA Imports Fuel Ethanol'!$D:$D,'EIA Imports Fuel Ethanol'!$A:$A,AU$3,'EIA Imports Fuel Ethanol'!$C:$C,$A10)</f>
        <v/>
      </c>
      <c r="AV10">
        <f>SUMIFS('EIA Imports Fuel Ethanol'!$D:$D,'EIA Imports Fuel Ethanol'!$A:$A,AV$3,'EIA Imports Fuel Ethanol'!$C:$C,$A10)</f>
        <v/>
      </c>
    </row>
    <row r="11" spans="1:48">
      <c r="A11" t="s">
        <v>399</v>
      </c>
      <c r="B11" t="s">
        <v>1646</v>
      </c>
      <c r="C11" t="s">
        <v>1740</v>
      </c>
      <c r="E11">
        <f>SUMIFS('EIA Imports Fuel Ethanol'!$D:$D,'EIA Imports Fuel Ethanol'!$A:$A,E$3,'EIA Imports Fuel Ethanol'!$C:$C,$A11)</f>
        <v/>
      </c>
      <c r="F11">
        <f>SUMIFS('EIA Imports Fuel Ethanol'!$D:$D,'EIA Imports Fuel Ethanol'!$A:$A,F$3,'EIA Imports Fuel Ethanol'!$C:$C,$A11)</f>
        <v/>
      </c>
      <c r="G11">
        <f>SUMIFS('EIA Imports Fuel Ethanol'!$D:$D,'EIA Imports Fuel Ethanol'!$A:$A,G$3,'EIA Imports Fuel Ethanol'!$C:$C,$A11)</f>
        <v/>
      </c>
      <c r="H11">
        <f>SUMIFS('EIA Imports Fuel Ethanol'!$D:$D,'EIA Imports Fuel Ethanol'!$A:$A,H$3,'EIA Imports Fuel Ethanol'!$C:$C,$A11)</f>
        <v/>
      </c>
      <c r="I11">
        <f>SUMIFS('EIA Imports Fuel Ethanol'!$D:$D,'EIA Imports Fuel Ethanol'!$A:$A,I$3,'EIA Imports Fuel Ethanol'!$C:$C,$A11)</f>
        <v/>
      </c>
      <c r="J11">
        <f>SUMIFS('EIA Imports Fuel Ethanol'!$D:$D,'EIA Imports Fuel Ethanol'!$A:$A,J$3,'EIA Imports Fuel Ethanol'!$C:$C,$A11)</f>
        <v/>
      </c>
      <c r="K11">
        <f>SUMIFS('EIA Imports Fuel Ethanol'!$D:$D,'EIA Imports Fuel Ethanol'!$A:$A,K$3,'EIA Imports Fuel Ethanol'!$C:$C,$A11)</f>
        <v/>
      </c>
      <c r="L11">
        <f>SUMIFS('EIA Imports Fuel Ethanol'!$D:$D,'EIA Imports Fuel Ethanol'!$A:$A,L$3,'EIA Imports Fuel Ethanol'!$C:$C,$A11)</f>
        <v/>
      </c>
      <c r="M11">
        <f>SUMIFS('EIA Imports Fuel Ethanol'!$D:$D,'EIA Imports Fuel Ethanol'!$A:$A,M$3,'EIA Imports Fuel Ethanol'!$C:$C,$A11)</f>
        <v/>
      </c>
      <c r="N11">
        <f>SUMIFS('EIA Imports Fuel Ethanol'!$D:$D,'EIA Imports Fuel Ethanol'!$A:$A,N$3,'EIA Imports Fuel Ethanol'!$C:$C,$A11)</f>
        <v/>
      </c>
      <c r="O11">
        <f>SUMIFS('EIA Imports Fuel Ethanol'!$D:$D,'EIA Imports Fuel Ethanol'!$A:$A,O$3,'EIA Imports Fuel Ethanol'!$C:$C,$A11)</f>
        <v/>
      </c>
      <c r="P11">
        <f>SUMIFS('EIA Imports Fuel Ethanol'!$D:$D,'EIA Imports Fuel Ethanol'!$A:$A,P$3,'EIA Imports Fuel Ethanol'!$C:$C,$A11)</f>
        <v/>
      </c>
      <c r="Q11">
        <f>SUMIFS('EIA Imports Fuel Ethanol'!$D:$D,'EIA Imports Fuel Ethanol'!$A:$A,Q$3,'EIA Imports Fuel Ethanol'!$C:$C,$A11)</f>
        <v/>
      </c>
      <c r="R11">
        <f>SUMIFS('EIA Imports Fuel Ethanol'!$D:$D,'EIA Imports Fuel Ethanol'!$A:$A,R$3,'EIA Imports Fuel Ethanol'!$C:$C,$A11)</f>
        <v/>
      </c>
      <c r="S11">
        <f>SUMIFS('EIA Imports Fuel Ethanol'!$D:$D,'EIA Imports Fuel Ethanol'!$A:$A,S$3,'EIA Imports Fuel Ethanol'!$C:$C,$A11)</f>
        <v/>
      </c>
      <c r="T11">
        <f>SUMIFS('EIA Imports Fuel Ethanol'!$D:$D,'EIA Imports Fuel Ethanol'!$A:$A,T$3,'EIA Imports Fuel Ethanol'!$C:$C,$A11)</f>
        <v/>
      </c>
      <c r="U11">
        <f>SUMIFS('EIA Imports Fuel Ethanol'!$D:$D,'EIA Imports Fuel Ethanol'!$A:$A,U$3,'EIA Imports Fuel Ethanol'!$C:$C,$A11)</f>
        <v/>
      </c>
      <c r="V11">
        <f>SUMIFS('EIA Imports Fuel Ethanol'!$D:$D,'EIA Imports Fuel Ethanol'!$A:$A,V$3,'EIA Imports Fuel Ethanol'!$C:$C,$A11)</f>
        <v/>
      </c>
      <c r="W11">
        <f>SUMIFS('EIA Imports Fuel Ethanol'!$D:$D,'EIA Imports Fuel Ethanol'!$A:$A,W$3,'EIA Imports Fuel Ethanol'!$C:$C,$A11)</f>
        <v/>
      </c>
      <c r="X11">
        <f>SUMIFS('EIA Imports Fuel Ethanol'!$D:$D,'EIA Imports Fuel Ethanol'!$A:$A,X$3,'EIA Imports Fuel Ethanol'!$C:$C,$A11)</f>
        <v/>
      </c>
      <c r="Y11">
        <f>SUMIFS('EIA Imports Fuel Ethanol'!$D:$D,'EIA Imports Fuel Ethanol'!$A:$A,Y$3,'EIA Imports Fuel Ethanol'!$C:$C,$A11)</f>
        <v/>
      </c>
      <c r="Z11">
        <f>SUMIFS('EIA Imports Fuel Ethanol'!$D:$D,'EIA Imports Fuel Ethanol'!$A:$A,Z$3,'EIA Imports Fuel Ethanol'!$C:$C,$A11)</f>
        <v/>
      </c>
      <c r="AA11">
        <f>SUMIFS('EIA Imports Fuel Ethanol'!$D:$D,'EIA Imports Fuel Ethanol'!$A:$A,AA$3,'EIA Imports Fuel Ethanol'!$C:$C,$A11)</f>
        <v/>
      </c>
      <c r="AB11">
        <f>SUMIFS('EIA Imports Fuel Ethanol'!$D:$D,'EIA Imports Fuel Ethanol'!$A:$A,AB$3,'EIA Imports Fuel Ethanol'!$C:$C,$A11)</f>
        <v/>
      </c>
      <c r="AC11">
        <f>SUMIFS('EIA Imports Fuel Ethanol'!$D:$D,'EIA Imports Fuel Ethanol'!$A:$A,AC$3,'EIA Imports Fuel Ethanol'!$C:$C,$A11)</f>
        <v/>
      </c>
      <c r="AD11">
        <f>SUMIFS('EIA Imports Fuel Ethanol'!$D:$D,'EIA Imports Fuel Ethanol'!$A:$A,AD$3,'EIA Imports Fuel Ethanol'!$C:$C,$A11)</f>
        <v/>
      </c>
      <c r="AE11">
        <f>SUMIFS('EIA Imports Fuel Ethanol'!$D:$D,'EIA Imports Fuel Ethanol'!$A:$A,AE$3,'EIA Imports Fuel Ethanol'!$C:$C,$A11)</f>
        <v/>
      </c>
      <c r="AF11">
        <f>SUMIFS('EIA Imports Fuel Ethanol'!$D:$D,'EIA Imports Fuel Ethanol'!$A:$A,AF$3,'EIA Imports Fuel Ethanol'!$C:$C,$A11)</f>
        <v/>
      </c>
      <c r="AG11">
        <f>SUMIFS('EIA Imports Fuel Ethanol'!$D:$D,'EIA Imports Fuel Ethanol'!$A:$A,AG$3,'EIA Imports Fuel Ethanol'!$C:$C,$A11)</f>
        <v/>
      </c>
      <c r="AH11">
        <f>SUMIFS('EIA Imports Fuel Ethanol'!$D:$D,'EIA Imports Fuel Ethanol'!$A:$A,AH$3,'EIA Imports Fuel Ethanol'!$C:$C,$A11)</f>
        <v/>
      </c>
      <c r="AI11">
        <f>SUMIFS('EIA Imports Fuel Ethanol'!$D:$D,'EIA Imports Fuel Ethanol'!$A:$A,AI$3,'EIA Imports Fuel Ethanol'!$C:$C,$A11)</f>
        <v/>
      </c>
      <c r="AJ11">
        <f>SUMIFS('EIA Imports Fuel Ethanol'!$D:$D,'EIA Imports Fuel Ethanol'!$A:$A,AJ$3,'EIA Imports Fuel Ethanol'!$C:$C,$A11)</f>
        <v/>
      </c>
      <c r="AK11">
        <f>SUMIFS('EIA Imports Fuel Ethanol'!$D:$D,'EIA Imports Fuel Ethanol'!$A:$A,AK$3,'EIA Imports Fuel Ethanol'!$C:$C,$A11)</f>
        <v/>
      </c>
      <c r="AL11">
        <f>SUMIFS('EIA Imports Fuel Ethanol'!$D:$D,'EIA Imports Fuel Ethanol'!$A:$A,AL$3,'EIA Imports Fuel Ethanol'!$C:$C,$A11)</f>
        <v/>
      </c>
      <c r="AM11">
        <f>SUMIFS('EIA Imports Fuel Ethanol'!$D:$D,'EIA Imports Fuel Ethanol'!$A:$A,AM$3,'EIA Imports Fuel Ethanol'!$C:$C,$A11)</f>
        <v/>
      </c>
      <c r="AN11">
        <f>SUMIFS('EIA Imports Fuel Ethanol'!$D:$D,'EIA Imports Fuel Ethanol'!$A:$A,AN$3,'EIA Imports Fuel Ethanol'!$C:$C,$A11)</f>
        <v/>
      </c>
      <c r="AO11">
        <f>SUMIFS('EIA Imports Fuel Ethanol'!$D:$D,'EIA Imports Fuel Ethanol'!$A:$A,AO$3,'EIA Imports Fuel Ethanol'!$C:$C,$A11)</f>
        <v/>
      </c>
      <c r="AP11">
        <f>SUMIFS('EIA Imports Fuel Ethanol'!$D:$D,'EIA Imports Fuel Ethanol'!$A:$A,AP$3,'EIA Imports Fuel Ethanol'!$C:$C,$A11)</f>
        <v/>
      </c>
      <c r="AQ11">
        <f>SUMIFS('EIA Imports Fuel Ethanol'!$D:$D,'EIA Imports Fuel Ethanol'!$A:$A,AQ$3,'EIA Imports Fuel Ethanol'!$C:$C,$A11)</f>
        <v/>
      </c>
      <c r="AR11">
        <f>SUMIFS('EIA Imports Fuel Ethanol'!$D:$D,'EIA Imports Fuel Ethanol'!$A:$A,AR$3,'EIA Imports Fuel Ethanol'!$C:$C,$A11)</f>
        <v/>
      </c>
      <c r="AS11">
        <f>SUMIFS('EIA Imports Fuel Ethanol'!$D:$D,'EIA Imports Fuel Ethanol'!$A:$A,AS$3,'EIA Imports Fuel Ethanol'!$C:$C,$A11)</f>
        <v/>
      </c>
      <c r="AT11">
        <f>SUMIFS('EIA Imports Fuel Ethanol'!$D:$D,'EIA Imports Fuel Ethanol'!$A:$A,AT$3,'EIA Imports Fuel Ethanol'!$C:$C,$A11)</f>
        <v/>
      </c>
      <c r="AU11">
        <f>SUMIFS('EIA Imports Fuel Ethanol'!$D:$D,'EIA Imports Fuel Ethanol'!$A:$A,AU$3,'EIA Imports Fuel Ethanol'!$C:$C,$A11)</f>
        <v/>
      </c>
      <c r="AV11">
        <f>SUMIFS('EIA Imports Fuel Ethanol'!$D:$D,'EIA Imports Fuel Ethanol'!$A:$A,AV$3,'EIA Imports Fuel Ethanol'!$C:$C,$A11)</f>
        <v/>
      </c>
    </row>
    <row r="12" spans="1:48">
      <c r="A12" t="s">
        <v>288</v>
      </c>
      <c r="B12" t="s">
        <v>1646</v>
      </c>
      <c r="C12" t="s">
        <v>1740</v>
      </c>
      <c r="E12">
        <f>SUMIFS('EIA Imports Fuel Ethanol'!$D:$D,'EIA Imports Fuel Ethanol'!$A:$A,E$3,'EIA Imports Fuel Ethanol'!$C:$C,$A12)</f>
        <v/>
      </c>
      <c r="F12">
        <f>SUMIFS('EIA Imports Fuel Ethanol'!$D:$D,'EIA Imports Fuel Ethanol'!$A:$A,F$3,'EIA Imports Fuel Ethanol'!$C:$C,$A12)</f>
        <v/>
      </c>
      <c r="G12">
        <f>SUMIFS('EIA Imports Fuel Ethanol'!$D:$D,'EIA Imports Fuel Ethanol'!$A:$A,G$3,'EIA Imports Fuel Ethanol'!$C:$C,$A12)</f>
        <v/>
      </c>
      <c r="H12">
        <f>SUMIFS('EIA Imports Fuel Ethanol'!$D:$D,'EIA Imports Fuel Ethanol'!$A:$A,H$3,'EIA Imports Fuel Ethanol'!$C:$C,$A12)</f>
        <v/>
      </c>
      <c r="I12">
        <f>SUMIFS('EIA Imports Fuel Ethanol'!$D:$D,'EIA Imports Fuel Ethanol'!$A:$A,I$3,'EIA Imports Fuel Ethanol'!$C:$C,$A12)</f>
        <v/>
      </c>
      <c r="J12">
        <f>SUMIFS('EIA Imports Fuel Ethanol'!$D:$D,'EIA Imports Fuel Ethanol'!$A:$A,J$3,'EIA Imports Fuel Ethanol'!$C:$C,$A12)</f>
        <v/>
      </c>
      <c r="K12">
        <f>SUMIFS('EIA Imports Fuel Ethanol'!$D:$D,'EIA Imports Fuel Ethanol'!$A:$A,K$3,'EIA Imports Fuel Ethanol'!$C:$C,$A12)</f>
        <v/>
      </c>
      <c r="L12">
        <f>SUMIFS('EIA Imports Fuel Ethanol'!$D:$D,'EIA Imports Fuel Ethanol'!$A:$A,L$3,'EIA Imports Fuel Ethanol'!$C:$C,$A12)</f>
        <v/>
      </c>
      <c r="M12">
        <f>SUMIFS('EIA Imports Fuel Ethanol'!$D:$D,'EIA Imports Fuel Ethanol'!$A:$A,M$3,'EIA Imports Fuel Ethanol'!$C:$C,$A12)</f>
        <v/>
      </c>
      <c r="N12">
        <f>SUMIFS('EIA Imports Fuel Ethanol'!$D:$D,'EIA Imports Fuel Ethanol'!$A:$A,N$3,'EIA Imports Fuel Ethanol'!$C:$C,$A12)</f>
        <v/>
      </c>
      <c r="O12">
        <f>SUMIFS('EIA Imports Fuel Ethanol'!$D:$D,'EIA Imports Fuel Ethanol'!$A:$A,O$3,'EIA Imports Fuel Ethanol'!$C:$C,$A12)</f>
        <v/>
      </c>
      <c r="P12">
        <f>SUMIFS('EIA Imports Fuel Ethanol'!$D:$D,'EIA Imports Fuel Ethanol'!$A:$A,P$3,'EIA Imports Fuel Ethanol'!$C:$C,$A12)</f>
        <v/>
      </c>
      <c r="Q12">
        <f>SUMIFS('EIA Imports Fuel Ethanol'!$D:$D,'EIA Imports Fuel Ethanol'!$A:$A,Q$3,'EIA Imports Fuel Ethanol'!$C:$C,$A12)</f>
        <v/>
      </c>
      <c r="R12">
        <f>SUMIFS('EIA Imports Fuel Ethanol'!$D:$D,'EIA Imports Fuel Ethanol'!$A:$A,R$3,'EIA Imports Fuel Ethanol'!$C:$C,$A12)</f>
        <v/>
      </c>
      <c r="S12">
        <f>SUMIFS('EIA Imports Fuel Ethanol'!$D:$D,'EIA Imports Fuel Ethanol'!$A:$A,S$3,'EIA Imports Fuel Ethanol'!$C:$C,$A12)</f>
        <v/>
      </c>
      <c r="T12">
        <f>SUMIFS('EIA Imports Fuel Ethanol'!$D:$D,'EIA Imports Fuel Ethanol'!$A:$A,T$3,'EIA Imports Fuel Ethanol'!$C:$C,$A12)</f>
        <v/>
      </c>
      <c r="U12">
        <f>SUMIFS('EIA Imports Fuel Ethanol'!$D:$D,'EIA Imports Fuel Ethanol'!$A:$A,U$3,'EIA Imports Fuel Ethanol'!$C:$C,$A12)</f>
        <v/>
      </c>
      <c r="V12">
        <f>SUMIFS('EIA Imports Fuel Ethanol'!$D:$D,'EIA Imports Fuel Ethanol'!$A:$A,V$3,'EIA Imports Fuel Ethanol'!$C:$C,$A12)</f>
        <v/>
      </c>
      <c r="W12">
        <f>SUMIFS('EIA Imports Fuel Ethanol'!$D:$D,'EIA Imports Fuel Ethanol'!$A:$A,W$3,'EIA Imports Fuel Ethanol'!$C:$C,$A12)</f>
        <v/>
      </c>
      <c r="X12">
        <f>SUMIFS('EIA Imports Fuel Ethanol'!$D:$D,'EIA Imports Fuel Ethanol'!$A:$A,X$3,'EIA Imports Fuel Ethanol'!$C:$C,$A12)</f>
        <v/>
      </c>
      <c r="Y12">
        <f>SUMIFS('EIA Imports Fuel Ethanol'!$D:$D,'EIA Imports Fuel Ethanol'!$A:$A,Y$3,'EIA Imports Fuel Ethanol'!$C:$C,$A12)</f>
        <v/>
      </c>
      <c r="Z12">
        <f>SUMIFS('EIA Imports Fuel Ethanol'!$D:$D,'EIA Imports Fuel Ethanol'!$A:$A,Z$3,'EIA Imports Fuel Ethanol'!$C:$C,$A12)</f>
        <v/>
      </c>
      <c r="AA12">
        <f>SUMIFS('EIA Imports Fuel Ethanol'!$D:$D,'EIA Imports Fuel Ethanol'!$A:$A,AA$3,'EIA Imports Fuel Ethanol'!$C:$C,$A12)</f>
        <v/>
      </c>
      <c r="AB12">
        <f>SUMIFS('EIA Imports Fuel Ethanol'!$D:$D,'EIA Imports Fuel Ethanol'!$A:$A,AB$3,'EIA Imports Fuel Ethanol'!$C:$C,$A12)</f>
        <v/>
      </c>
      <c r="AC12">
        <f>SUMIFS('EIA Imports Fuel Ethanol'!$D:$D,'EIA Imports Fuel Ethanol'!$A:$A,AC$3,'EIA Imports Fuel Ethanol'!$C:$C,$A12)</f>
        <v/>
      </c>
      <c r="AD12">
        <f>SUMIFS('EIA Imports Fuel Ethanol'!$D:$D,'EIA Imports Fuel Ethanol'!$A:$A,AD$3,'EIA Imports Fuel Ethanol'!$C:$C,$A12)</f>
        <v/>
      </c>
      <c r="AE12">
        <f>SUMIFS('EIA Imports Fuel Ethanol'!$D:$D,'EIA Imports Fuel Ethanol'!$A:$A,AE$3,'EIA Imports Fuel Ethanol'!$C:$C,$A12)</f>
        <v/>
      </c>
      <c r="AF12">
        <f>SUMIFS('EIA Imports Fuel Ethanol'!$D:$D,'EIA Imports Fuel Ethanol'!$A:$A,AF$3,'EIA Imports Fuel Ethanol'!$C:$C,$A12)</f>
        <v/>
      </c>
      <c r="AG12">
        <f>SUMIFS('EIA Imports Fuel Ethanol'!$D:$D,'EIA Imports Fuel Ethanol'!$A:$A,AG$3,'EIA Imports Fuel Ethanol'!$C:$C,$A12)</f>
        <v/>
      </c>
      <c r="AH12">
        <f>SUMIFS('EIA Imports Fuel Ethanol'!$D:$D,'EIA Imports Fuel Ethanol'!$A:$A,AH$3,'EIA Imports Fuel Ethanol'!$C:$C,$A12)</f>
        <v/>
      </c>
      <c r="AI12">
        <f>SUMIFS('EIA Imports Fuel Ethanol'!$D:$D,'EIA Imports Fuel Ethanol'!$A:$A,AI$3,'EIA Imports Fuel Ethanol'!$C:$C,$A12)</f>
        <v/>
      </c>
      <c r="AJ12">
        <f>SUMIFS('EIA Imports Fuel Ethanol'!$D:$D,'EIA Imports Fuel Ethanol'!$A:$A,AJ$3,'EIA Imports Fuel Ethanol'!$C:$C,$A12)</f>
        <v/>
      </c>
      <c r="AK12">
        <f>SUMIFS('EIA Imports Fuel Ethanol'!$D:$D,'EIA Imports Fuel Ethanol'!$A:$A,AK$3,'EIA Imports Fuel Ethanol'!$C:$C,$A12)</f>
        <v/>
      </c>
      <c r="AL12">
        <f>SUMIFS('EIA Imports Fuel Ethanol'!$D:$D,'EIA Imports Fuel Ethanol'!$A:$A,AL$3,'EIA Imports Fuel Ethanol'!$C:$C,$A12)</f>
        <v/>
      </c>
      <c r="AM12">
        <f>SUMIFS('EIA Imports Fuel Ethanol'!$D:$D,'EIA Imports Fuel Ethanol'!$A:$A,AM$3,'EIA Imports Fuel Ethanol'!$C:$C,$A12)</f>
        <v/>
      </c>
      <c r="AN12">
        <f>SUMIFS('EIA Imports Fuel Ethanol'!$D:$D,'EIA Imports Fuel Ethanol'!$A:$A,AN$3,'EIA Imports Fuel Ethanol'!$C:$C,$A12)</f>
        <v/>
      </c>
      <c r="AO12">
        <f>SUMIFS('EIA Imports Fuel Ethanol'!$D:$D,'EIA Imports Fuel Ethanol'!$A:$A,AO$3,'EIA Imports Fuel Ethanol'!$C:$C,$A12)</f>
        <v/>
      </c>
      <c r="AP12">
        <f>SUMIFS('EIA Imports Fuel Ethanol'!$D:$D,'EIA Imports Fuel Ethanol'!$A:$A,AP$3,'EIA Imports Fuel Ethanol'!$C:$C,$A12)</f>
        <v/>
      </c>
      <c r="AQ12">
        <f>SUMIFS('EIA Imports Fuel Ethanol'!$D:$D,'EIA Imports Fuel Ethanol'!$A:$A,AQ$3,'EIA Imports Fuel Ethanol'!$C:$C,$A12)</f>
        <v/>
      </c>
      <c r="AR12">
        <f>SUMIFS('EIA Imports Fuel Ethanol'!$D:$D,'EIA Imports Fuel Ethanol'!$A:$A,AR$3,'EIA Imports Fuel Ethanol'!$C:$C,$A12)</f>
        <v/>
      </c>
      <c r="AS12">
        <f>SUMIFS('EIA Imports Fuel Ethanol'!$D:$D,'EIA Imports Fuel Ethanol'!$A:$A,AS$3,'EIA Imports Fuel Ethanol'!$C:$C,$A12)</f>
        <v/>
      </c>
      <c r="AT12">
        <f>SUMIFS('EIA Imports Fuel Ethanol'!$D:$D,'EIA Imports Fuel Ethanol'!$A:$A,AT$3,'EIA Imports Fuel Ethanol'!$C:$C,$A12)</f>
        <v/>
      </c>
      <c r="AU12">
        <f>SUMIFS('EIA Imports Fuel Ethanol'!$D:$D,'EIA Imports Fuel Ethanol'!$A:$A,AU$3,'EIA Imports Fuel Ethanol'!$C:$C,$A12)</f>
        <v/>
      </c>
      <c r="AV12">
        <f>SUMIFS('EIA Imports Fuel Ethanol'!$D:$D,'EIA Imports Fuel Ethanol'!$A:$A,AV$3,'EIA Imports Fuel Ethanol'!$C:$C,$A12)</f>
        <v/>
      </c>
    </row>
    <row r="13" spans="1:48">
      <c r="A13" t="s">
        <v>272</v>
      </c>
      <c r="B13" t="s">
        <v>1646</v>
      </c>
      <c r="C13" t="s">
        <v>1740</v>
      </c>
      <c r="E13">
        <f>SUMIFS('EIA Imports Fuel Ethanol'!$D:$D,'EIA Imports Fuel Ethanol'!$A:$A,E$3,'EIA Imports Fuel Ethanol'!$C:$C,$A13)</f>
        <v/>
      </c>
      <c r="F13">
        <f>SUMIFS('EIA Imports Fuel Ethanol'!$D:$D,'EIA Imports Fuel Ethanol'!$A:$A,F$3,'EIA Imports Fuel Ethanol'!$C:$C,$A13)</f>
        <v/>
      </c>
      <c r="G13">
        <f>SUMIFS('EIA Imports Fuel Ethanol'!$D:$D,'EIA Imports Fuel Ethanol'!$A:$A,G$3,'EIA Imports Fuel Ethanol'!$C:$C,$A13)</f>
        <v/>
      </c>
      <c r="H13">
        <f>SUMIFS('EIA Imports Fuel Ethanol'!$D:$D,'EIA Imports Fuel Ethanol'!$A:$A,H$3,'EIA Imports Fuel Ethanol'!$C:$C,$A13)</f>
        <v/>
      </c>
      <c r="I13">
        <f>SUMIFS('EIA Imports Fuel Ethanol'!$D:$D,'EIA Imports Fuel Ethanol'!$A:$A,I$3,'EIA Imports Fuel Ethanol'!$C:$C,$A13)</f>
        <v/>
      </c>
      <c r="J13">
        <f>SUMIFS('EIA Imports Fuel Ethanol'!$D:$D,'EIA Imports Fuel Ethanol'!$A:$A,J$3,'EIA Imports Fuel Ethanol'!$C:$C,$A13)</f>
        <v/>
      </c>
      <c r="K13">
        <f>SUMIFS('EIA Imports Fuel Ethanol'!$D:$D,'EIA Imports Fuel Ethanol'!$A:$A,K$3,'EIA Imports Fuel Ethanol'!$C:$C,$A13)</f>
        <v/>
      </c>
      <c r="L13">
        <f>SUMIFS('EIA Imports Fuel Ethanol'!$D:$D,'EIA Imports Fuel Ethanol'!$A:$A,L$3,'EIA Imports Fuel Ethanol'!$C:$C,$A13)</f>
        <v/>
      </c>
      <c r="M13">
        <f>SUMIFS('EIA Imports Fuel Ethanol'!$D:$D,'EIA Imports Fuel Ethanol'!$A:$A,M$3,'EIA Imports Fuel Ethanol'!$C:$C,$A13)</f>
        <v/>
      </c>
      <c r="N13">
        <f>SUMIFS('EIA Imports Fuel Ethanol'!$D:$D,'EIA Imports Fuel Ethanol'!$A:$A,N$3,'EIA Imports Fuel Ethanol'!$C:$C,$A13)</f>
        <v/>
      </c>
      <c r="O13">
        <f>SUMIFS('EIA Imports Fuel Ethanol'!$D:$D,'EIA Imports Fuel Ethanol'!$A:$A,O$3,'EIA Imports Fuel Ethanol'!$C:$C,$A13)</f>
        <v/>
      </c>
      <c r="P13">
        <f>SUMIFS('EIA Imports Fuel Ethanol'!$D:$D,'EIA Imports Fuel Ethanol'!$A:$A,P$3,'EIA Imports Fuel Ethanol'!$C:$C,$A13)</f>
        <v/>
      </c>
      <c r="Q13">
        <f>SUMIFS('EIA Imports Fuel Ethanol'!$D:$D,'EIA Imports Fuel Ethanol'!$A:$A,Q$3,'EIA Imports Fuel Ethanol'!$C:$C,$A13)</f>
        <v/>
      </c>
      <c r="R13">
        <f>SUMIFS('EIA Imports Fuel Ethanol'!$D:$D,'EIA Imports Fuel Ethanol'!$A:$A,R$3,'EIA Imports Fuel Ethanol'!$C:$C,$A13)</f>
        <v/>
      </c>
      <c r="S13">
        <f>SUMIFS('EIA Imports Fuel Ethanol'!$D:$D,'EIA Imports Fuel Ethanol'!$A:$A,S$3,'EIA Imports Fuel Ethanol'!$C:$C,$A13)</f>
        <v/>
      </c>
      <c r="T13">
        <f>SUMIFS('EIA Imports Fuel Ethanol'!$D:$D,'EIA Imports Fuel Ethanol'!$A:$A,T$3,'EIA Imports Fuel Ethanol'!$C:$C,$A13)</f>
        <v/>
      </c>
      <c r="U13">
        <f>SUMIFS('EIA Imports Fuel Ethanol'!$D:$D,'EIA Imports Fuel Ethanol'!$A:$A,U$3,'EIA Imports Fuel Ethanol'!$C:$C,$A13)</f>
        <v/>
      </c>
      <c r="V13">
        <f>SUMIFS('EIA Imports Fuel Ethanol'!$D:$D,'EIA Imports Fuel Ethanol'!$A:$A,V$3,'EIA Imports Fuel Ethanol'!$C:$C,$A13)</f>
        <v/>
      </c>
      <c r="W13">
        <f>SUMIFS('EIA Imports Fuel Ethanol'!$D:$D,'EIA Imports Fuel Ethanol'!$A:$A,W$3,'EIA Imports Fuel Ethanol'!$C:$C,$A13)</f>
        <v/>
      </c>
      <c r="X13">
        <f>SUMIFS('EIA Imports Fuel Ethanol'!$D:$D,'EIA Imports Fuel Ethanol'!$A:$A,X$3,'EIA Imports Fuel Ethanol'!$C:$C,$A13)</f>
        <v/>
      </c>
      <c r="Y13">
        <f>SUMIFS('EIA Imports Fuel Ethanol'!$D:$D,'EIA Imports Fuel Ethanol'!$A:$A,Y$3,'EIA Imports Fuel Ethanol'!$C:$C,$A13)</f>
        <v/>
      </c>
      <c r="Z13">
        <f>SUMIFS('EIA Imports Fuel Ethanol'!$D:$D,'EIA Imports Fuel Ethanol'!$A:$A,Z$3,'EIA Imports Fuel Ethanol'!$C:$C,$A13)</f>
        <v/>
      </c>
      <c r="AA13">
        <f>SUMIFS('EIA Imports Fuel Ethanol'!$D:$D,'EIA Imports Fuel Ethanol'!$A:$A,AA$3,'EIA Imports Fuel Ethanol'!$C:$C,$A13)</f>
        <v/>
      </c>
      <c r="AB13">
        <f>SUMIFS('EIA Imports Fuel Ethanol'!$D:$D,'EIA Imports Fuel Ethanol'!$A:$A,AB$3,'EIA Imports Fuel Ethanol'!$C:$C,$A13)</f>
        <v/>
      </c>
      <c r="AC13">
        <f>SUMIFS('EIA Imports Fuel Ethanol'!$D:$D,'EIA Imports Fuel Ethanol'!$A:$A,AC$3,'EIA Imports Fuel Ethanol'!$C:$C,$A13)</f>
        <v/>
      </c>
      <c r="AD13">
        <f>SUMIFS('EIA Imports Fuel Ethanol'!$D:$D,'EIA Imports Fuel Ethanol'!$A:$A,AD$3,'EIA Imports Fuel Ethanol'!$C:$C,$A13)</f>
        <v/>
      </c>
      <c r="AE13">
        <f>SUMIFS('EIA Imports Fuel Ethanol'!$D:$D,'EIA Imports Fuel Ethanol'!$A:$A,AE$3,'EIA Imports Fuel Ethanol'!$C:$C,$A13)</f>
        <v/>
      </c>
      <c r="AF13">
        <f>SUMIFS('EIA Imports Fuel Ethanol'!$D:$D,'EIA Imports Fuel Ethanol'!$A:$A,AF$3,'EIA Imports Fuel Ethanol'!$C:$C,$A13)</f>
        <v/>
      </c>
      <c r="AG13">
        <f>SUMIFS('EIA Imports Fuel Ethanol'!$D:$D,'EIA Imports Fuel Ethanol'!$A:$A,AG$3,'EIA Imports Fuel Ethanol'!$C:$C,$A13)</f>
        <v/>
      </c>
      <c r="AH13">
        <f>SUMIFS('EIA Imports Fuel Ethanol'!$D:$D,'EIA Imports Fuel Ethanol'!$A:$A,AH$3,'EIA Imports Fuel Ethanol'!$C:$C,$A13)</f>
        <v/>
      </c>
      <c r="AI13">
        <f>SUMIFS('EIA Imports Fuel Ethanol'!$D:$D,'EIA Imports Fuel Ethanol'!$A:$A,AI$3,'EIA Imports Fuel Ethanol'!$C:$C,$A13)</f>
        <v/>
      </c>
      <c r="AJ13">
        <f>SUMIFS('EIA Imports Fuel Ethanol'!$D:$D,'EIA Imports Fuel Ethanol'!$A:$A,AJ$3,'EIA Imports Fuel Ethanol'!$C:$C,$A13)</f>
        <v/>
      </c>
      <c r="AK13">
        <f>SUMIFS('EIA Imports Fuel Ethanol'!$D:$D,'EIA Imports Fuel Ethanol'!$A:$A,AK$3,'EIA Imports Fuel Ethanol'!$C:$C,$A13)</f>
        <v/>
      </c>
      <c r="AL13">
        <f>SUMIFS('EIA Imports Fuel Ethanol'!$D:$D,'EIA Imports Fuel Ethanol'!$A:$A,AL$3,'EIA Imports Fuel Ethanol'!$C:$C,$A13)</f>
        <v/>
      </c>
      <c r="AM13">
        <f>SUMIFS('EIA Imports Fuel Ethanol'!$D:$D,'EIA Imports Fuel Ethanol'!$A:$A,AM$3,'EIA Imports Fuel Ethanol'!$C:$C,$A13)</f>
        <v/>
      </c>
      <c r="AN13">
        <f>SUMIFS('EIA Imports Fuel Ethanol'!$D:$D,'EIA Imports Fuel Ethanol'!$A:$A,AN$3,'EIA Imports Fuel Ethanol'!$C:$C,$A13)</f>
        <v/>
      </c>
      <c r="AO13">
        <f>SUMIFS('EIA Imports Fuel Ethanol'!$D:$D,'EIA Imports Fuel Ethanol'!$A:$A,AO$3,'EIA Imports Fuel Ethanol'!$C:$C,$A13)</f>
        <v/>
      </c>
      <c r="AP13">
        <f>SUMIFS('EIA Imports Fuel Ethanol'!$D:$D,'EIA Imports Fuel Ethanol'!$A:$A,AP$3,'EIA Imports Fuel Ethanol'!$C:$C,$A13)</f>
        <v/>
      </c>
      <c r="AQ13">
        <f>SUMIFS('EIA Imports Fuel Ethanol'!$D:$D,'EIA Imports Fuel Ethanol'!$A:$A,AQ$3,'EIA Imports Fuel Ethanol'!$C:$C,$A13)</f>
        <v/>
      </c>
      <c r="AR13">
        <f>SUMIFS('EIA Imports Fuel Ethanol'!$D:$D,'EIA Imports Fuel Ethanol'!$A:$A,AR$3,'EIA Imports Fuel Ethanol'!$C:$C,$A13)</f>
        <v/>
      </c>
      <c r="AS13">
        <f>SUMIFS('EIA Imports Fuel Ethanol'!$D:$D,'EIA Imports Fuel Ethanol'!$A:$A,AS$3,'EIA Imports Fuel Ethanol'!$C:$C,$A13)</f>
        <v/>
      </c>
      <c r="AT13">
        <f>SUMIFS('EIA Imports Fuel Ethanol'!$D:$D,'EIA Imports Fuel Ethanol'!$A:$A,AT$3,'EIA Imports Fuel Ethanol'!$C:$C,$A13)</f>
        <v/>
      </c>
      <c r="AU13">
        <f>SUMIFS('EIA Imports Fuel Ethanol'!$D:$D,'EIA Imports Fuel Ethanol'!$A:$A,AU$3,'EIA Imports Fuel Ethanol'!$C:$C,$A13)</f>
        <v/>
      </c>
      <c r="AV13">
        <f>SUMIFS('EIA Imports Fuel Ethanol'!$D:$D,'EIA Imports Fuel Ethanol'!$A:$A,AV$3,'EIA Imports Fuel Ethanol'!$C:$C,$A13)</f>
        <v/>
      </c>
    </row>
    <row r="14" spans="1:48">
      <c r="A14" t="s">
        <v>415</v>
      </c>
      <c r="B14" t="s">
        <v>1646</v>
      </c>
      <c r="C14" t="s">
        <v>1740</v>
      </c>
      <c r="E14">
        <f>SUMIFS('EIA Imports Fuel Ethanol'!$D:$D,'EIA Imports Fuel Ethanol'!$A:$A,E$3,'EIA Imports Fuel Ethanol'!$C:$C,$A14)</f>
        <v/>
      </c>
      <c r="F14">
        <f>SUMIFS('EIA Imports Fuel Ethanol'!$D:$D,'EIA Imports Fuel Ethanol'!$A:$A,F$3,'EIA Imports Fuel Ethanol'!$C:$C,$A14)</f>
        <v/>
      </c>
      <c r="G14">
        <f>SUMIFS('EIA Imports Fuel Ethanol'!$D:$D,'EIA Imports Fuel Ethanol'!$A:$A,G$3,'EIA Imports Fuel Ethanol'!$C:$C,$A14)</f>
        <v/>
      </c>
      <c r="H14">
        <f>SUMIFS('EIA Imports Fuel Ethanol'!$D:$D,'EIA Imports Fuel Ethanol'!$A:$A,H$3,'EIA Imports Fuel Ethanol'!$C:$C,$A14)</f>
        <v/>
      </c>
      <c r="I14">
        <f>SUMIFS('EIA Imports Fuel Ethanol'!$D:$D,'EIA Imports Fuel Ethanol'!$A:$A,I$3,'EIA Imports Fuel Ethanol'!$C:$C,$A14)</f>
        <v/>
      </c>
      <c r="J14">
        <f>SUMIFS('EIA Imports Fuel Ethanol'!$D:$D,'EIA Imports Fuel Ethanol'!$A:$A,J$3,'EIA Imports Fuel Ethanol'!$C:$C,$A14)</f>
        <v/>
      </c>
      <c r="K14">
        <f>SUMIFS('EIA Imports Fuel Ethanol'!$D:$D,'EIA Imports Fuel Ethanol'!$A:$A,K$3,'EIA Imports Fuel Ethanol'!$C:$C,$A14)</f>
        <v/>
      </c>
      <c r="L14">
        <f>SUMIFS('EIA Imports Fuel Ethanol'!$D:$D,'EIA Imports Fuel Ethanol'!$A:$A,L$3,'EIA Imports Fuel Ethanol'!$C:$C,$A14)</f>
        <v/>
      </c>
      <c r="M14">
        <f>SUMIFS('EIA Imports Fuel Ethanol'!$D:$D,'EIA Imports Fuel Ethanol'!$A:$A,M$3,'EIA Imports Fuel Ethanol'!$C:$C,$A14)</f>
        <v/>
      </c>
      <c r="N14">
        <f>SUMIFS('EIA Imports Fuel Ethanol'!$D:$D,'EIA Imports Fuel Ethanol'!$A:$A,N$3,'EIA Imports Fuel Ethanol'!$C:$C,$A14)</f>
        <v/>
      </c>
      <c r="O14">
        <f>SUMIFS('EIA Imports Fuel Ethanol'!$D:$D,'EIA Imports Fuel Ethanol'!$A:$A,O$3,'EIA Imports Fuel Ethanol'!$C:$C,$A14)</f>
        <v/>
      </c>
      <c r="P14">
        <f>SUMIFS('EIA Imports Fuel Ethanol'!$D:$D,'EIA Imports Fuel Ethanol'!$A:$A,P$3,'EIA Imports Fuel Ethanol'!$C:$C,$A14)</f>
        <v/>
      </c>
      <c r="Q14">
        <f>SUMIFS('EIA Imports Fuel Ethanol'!$D:$D,'EIA Imports Fuel Ethanol'!$A:$A,Q$3,'EIA Imports Fuel Ethanol'!$C:$C,$A14)</f>
        <v/>
      </c>
      <c r="R14">
        <f>SUMIFS('EIA Imports Fuel Ethanol'!$D:$D,'EIA Imports Fuel Ethanol'!$A:$A,R$3,'EIA Imports Fuel Ethanol'!$C:$C,$A14)</f>
        <v/>
      </c>
      <c r="S14">
        <f>SUMIFS('EIA Imports Fuel Ethanol'!$D:$D,'EIA Imports Fuel Ethanol'!$A:$A,S$3,'EIA Imports Fuel Ethanol'!$C:$C,$A14)</f>
        <v/>
      </c>
      <c r="T14">
        <f>SUMIFS('EIA Imports Fuel Ethanol'!$D:$D,'EIA Imports Fuel Ethanol'!$A:$A,T$3,'EIA Imports Fuel Ethanol'!$C:$C,$A14)</f>
        <v/>
      </c>
      <c r="U14">
        <f>SUMIFS('EIA Imports Fuel Ethanol'!$D:$D,'EIA Imports Fuel Ethanol'!$A:$A,U$3,'EIA Imports Fuel Ethanol'!$C:$C,$A14)</f>
        <v/>
      </c>
      <c r="V14">
        <f>SUMIFS('EIA Imports Fuel Ethanol'!$D:$D,'EIA Imports Fuel Ethanol'!$A:$A,V$3,'EIA Imports Fuel Ethanol'!$C:$C,$A14)</f>
        <v/>
      </c>
      <c r="W14">
        <f>SUMIFS('EIA Imports Fuel Ethanol'!$D:$D,'EIA Imports Fuel Ethanol'!$A:$A,W$3,'EIA Imports Fuel Ethanol'!$C:$C,$A14)</f>
        <v/>
      </c>
      <c r="X14">
        <f>SUMIFS('EIA Imports Fuel Ethanol'!$D:$D,'EIA Imports Fuel Ethanol'!$A:$A,X$3,'EIA Imports Fuel Ethanol'!$C:$C,$A14)</f>
        <v/>
      </c>
      <c r="Y14">
        <f>SUMIFS('EIA Imports Fuel Ethanol'!$D:$D,'EIA Imports Fuel Ethanol'!$A:$A,Y$3,'EIA Imports Fuel Ethanol'!$C:$C,$A14)</f>
        <v/>
      </c>
      <c r="Z14">
        <f>SUMIFS('EIA Imports Fuel Ethanol'!$D:$D,'EIA Imports Fuel Ethanol'!$A:$A,Z$3,'EIA Imports Fuel Ethanol'!$C:$C,$A14)</f>
        <v/>
      </c>
      <c r="AA14">
        <f>SUMIFS('EIA Imports Fuel Ethanol'!$D:$D,'EIA Imports Fuel Ethanol'!$A:$A,AA$3,'EIA Imports Fuel Ethanol'!$C:$C,$A14)</f>
        <v/>
      </c>
      <c r="AB14">
        <f>SUMIFS('EIA Imports Fuel Ethanol'!$D:$D,'EIA Imports Fuel Ethanol'!$A:$A,AB$3,'EIA Imports Fuel Ethanol'!$C:$C,$A14)</f>
        <v/>
      </c>
      <c r="AC14">
        <f>SUMIFS('EIA Imports Fuel Ethanol'!$D:$D,'EIA Imports Fuel Ethanol'!$A:$A,AC$3,'EIA Imports Fuel Ethanol'!$C:$C,$A14)</f>
        <v/>
      </c>
      <c r="AD14">
        <f>SUMIFS('EIA Imports Fuel Ethanol'!$D:$D,'EIA Imports Fuel Ethanol'!$A:$A,AD$3,'EIA Imports Fuel Ethanol'!$C:$C,$A14)</f>
        <v/>
      </c>
      <c r="AE14">
        <f>SUMIFS('EIA Imports Fuel Ethanol'!$D:$D,'EIA Imports Fuel Ethanol'!$A:$A,AE$3,'EIA Imports Fuel Ethanol'!$C:$C,$A14)</f>
        <v/>
      </c>
      <c r="AF14">
        <f>SUMIFS('EIA Imports Fuel Ethanol'!$D:$D,'EIA Imports Fuel Ethanol'!$A:$A,AF$3,'EIA Imports Fuel Ethanol'!$C:$C,$A14)</f>
        <v/>
      </c>
      <c r="AG14">
        <f>SUMIFS('EIA Imports Fuel Ethanol'!$D:$D,'EIA Imports Fuel Ethanol'!$A:$A,AG$3,'EIA Imports Fuel Ethanol'!$C:$C,$A14)</f>
        <v/>
      </c>
      <c r="AH14">
        <f>SUMIFS('EIA Imports Fuel Ethanol'!$D:$D,'EIA Imports Fuel Ethanol'!$A:$A,AH$3,'EIA Imports Fuel Ethanol'!$C:$C,$A14)</f>
        <v/>
      </c>
      <c r="AI14">
        <f>SUMIFS('EIA Imports Fuel Ethanol'!$D:$D,'EIA Imports Fuel Ethanol'!$A:$A,AI$3,'EIA Imports Fuel Ethanol'!$C:$C,$A14)</f>
        <v/>
      </c>
      <c r="AJ14">
        <f>SUMIFS('EIA Imports Fuel Ethanol'!$D:$D,'EIA Imports Fuel Ethanol'!$A:$A,AJ$3,'EIA Imports Fuel Ethanol'!$C:$C,$A14)</f>
        <v/>
      </c>
      <c r="AK14">
        <f>SUMIFS('EIA Imports Fuel Ethanol'!$D:$D,'EIA Imports Fuel Ethanol'!$A:$A,AK$3,'EIA Imports Fuel Ethanol'!$C:$C,$A14)</f>
        <v/>
      </c>
      <c r="AL14">
        <f>SUMIFS('EIA Imports Fuel Ethanol'!$D:$D,'EIA Imports Fuel Ethanol'!$A:$A,AL$3,'EIA Imports Fuel Ethanol'!$C:$C,$A14)</f>
        <v/>
      </c>
      <c r="AM14">
        <f>SUMIFS('EIA Imports Fuel Ethanol'!$D:$D,'EIA Imports Fuel Ethanol'!$A:$A,AM$3,'EIA Imports Fuel Ethanol'!$C:$C,$A14)</f>
        <v/>
      </c>
      <c r="AN14">
        <f>SUMIFS('EIA Imports Fuel Ethanol'!$D:$D,'EIA Imports Fuel Ethanol'!$A:$A,AN$3,'EIA Imports Fuel Ethanol'!$C:$C,$A14)</f>
        <v/>
      </c>
      <c r="AO14">
        <f>SUMIFS('EIA Imports Fuel Ethanol'!$D:$D,'EIA Imports Fuel Ethanol'!$A:$A,AO$3,'EIA Imports Fuel Ethanol'!$C:$C,$A14)</f>
        <v/>
      </c>
      <c r="AP14">
        <f>SUMIFS('EIA Imports Fuel Ethanol'!$D:$D,'EIA Imports Fuel Ethanol'!$A:$A,AP$3,'EIA Imports Fuel Ethanol'!$C:$C,$A14)</f>
        <v/>
      </c>
      <c r="AQ14">
        <f>SUMIFS('EIA Imports Fuel Ethanol'!$D:$D,'EIA Imports Fuel Ethanol'!$A:$A,AQ$3,'EIA Imports Fuel Ethanol'!$C:$C,$A14)</f>
        <v/>
      </c>
      <c r="AR14">
        <f>SUMIFS('EIA Imports Fuel Ethanol'!$D:$D,'EIA Imports Fuel Ethanol'!$A:$A,AR$3,'EIA Imports Fuel Ethanol'!$C:$C,$A14)</f>
        <v/>
      </c>
      <c r="AS14">
        <f>SUMIFS('EIA Imports Fuel Ethanol'!$D:$D,'EIA Imports Fuel Ethanol'!$A:$A,AS$3,'EIA Imports Fuel Ethanol'!$C:$C,$A14)</f>
        <v/>
      </c>
      <c r="AT14">
        <f>SUMIFS('EIA Imports Fuel Ethanol'!$D:$D,'EIA Imports Fuel Ethanol'!$A:$A,AT$3,'EIA Imports Fuel Ethanol'!$C:$C,$A14)</f>
        <v/>
      </c>
      <c r="AU14">
        <f>SUMIFS('EIA Imports Fuel Ethanol'!$D:$D,'EIA Imports Fuel Ethanol'!$A:$A,AU$3,'EIA Imports Fuel Ethanol'!$C:$C,$A14)</f>
        <v/>
      </c>
      <c r="AV14">
        <f>SUMIFS('EIA Imports Fuel Ethanol'!$D:$D,'EIA Imports Fuel Ethanol'!$A:$A,AV$3,'EIA Imports Fuel Ethanol'!$C:$C,$A14)</f>
        <v/>
      </c>
    </row>
    <row r="15" spans="1:48">
      <c r="A15" t="s">
        <v>273</v>
      </c>
      <c r="B15" t="s">
        <v>1646</v>
      </c>
      <c r="C15" t="s">
        <v>1740</v>
      </c>
      <c r="E15">
        <f>SUMIFS('EIA Imports Fuel Ethanol'!$D:$D,'EIA Imports Fuel Ethanol'!$A:$A,E$3,'EIA Imports Fuel Ethanol'!$C:$C,$A15)</f>
        <v/>
      </c>
      <c r="F15">
        <f>SUMIFS('EIA Imports Fuel Ethanol'!$D:$D,'EIA Imports Fuel Ethanol'!$A:$A,F$3,'EIA Imports Fuel Ethanol'!$C:$C,$A15)</f>
        <v/>
      </c>
      <c r="G15">
        <f>SUMIFS('EIA Imports Fuel Ethanol'!$D:$D,'EIA Imports Fuel Ethanol'!$A:$A,G$3,'EIA Imports Fuel Ethanol'!$C:$C,$A15)</f>
        <v/>
      </c>
      <c r="H15">
        <f>SUMIFS('EIA Imports Fuel Ethanol'!$D:$D,'EIA Imports Fuel Ethanol'!$A:$A,H$3,'EIA Imports Fuel Ethanol'!$C:$C,$A15)</f>
        <v/>
      </c>
      <c r="I15">
        <f>SUMIFS('EIA Imports Fuel Ethanol'!$D:$D,'EIA Imports Fuel Ethanol'!$A:$A,I$3,'EIA Imports Fuel Ethanol'!$C:$C,$A15)</f>
        <v/>
      </c>
      <c r="J15">
        <f>SUMIFS('EIA Imports Fuel Ethanol'!$D:$D,'EIA Imports Fuel Ethanol'!$A:$A,J$3,'EIA Imports Fuel Ethanol'!$C:$C,$A15)</f>
        <v/>
      </c>
      <c r="K15">
        <f>SUMIFS('EIA Imports Fuel Ethanol'!$D:$D,'EIA Imports Fuel Ethanol'!$A:$A,K$3,'EIA Imports Fuel Ethanol'!$C:$C,$A15)</f>
        <v/>
      </c>
      <c r="L15">
        <f>SUMIFS('EIA Imports Fuel Ethanol'!$D:$D,'EIA Imports Fuel Ethanol'!$A:$A,L$3,'EIA Imports Fuel Ethanol'!$C:$C,$A15)</f>
        <v/>
      </c>
      <c r="M15">
        <f>SUMIFS('EIA Imports Fuel Ethanol'!$D:$D,'EIA Imports Fuel Ethanol'!$A:$A,M$3,'EIA Imports Fuel Ethanol'!$C:$C,$A15)</f>
        <v/>
      </c>
      <c r="N15">
        <f>SUMIFS('EIA Imports Fuel Ethanol'!$D:$D,'EIA Imports Fuel Ethanol'!$A:$A,N$3,'EIA Imports Fuel Ethanol'!$C:$C,$A15)</f>
        <v/>
      </c>
      <c r="O15">
        <f>SUMIFS('EIA Imports Fuel Ethanol'!$D:$D,'EIA Imports Fuel Ethanol'!$A:$A,O$3,'EIA Imports Fuel Ethanol'!$C:$C,$A15)</f>
        <v/>
      </c>
      <c r="P15">
        <f>SUMIFS('EIA Imports Fuel Ethanol'!$D:$D,'EIA Imports Fuel Ethanol'!$A:$A,P$3,'EIA Imports Fuel Ethanol'!$C:$C,$A15)</f>
        <v/>
      </c>
      <c r="Q15">
        <f>SUMIFS('EIA Imports Fuel Ethanol'!$D:$D,'EIA Imports Fuel Ethanol'!$A:$A,Q$3,'EIA Imports Fuel Ethanol'!$C:$C,$A15)</f>
        <v/>
      </c>
      <c r="R15">
        <f>SUMIFS('EIA Imports Fuel Ethanol'!$D:$D,'EIA Imports Fuel Ethanol'!$A:$A,R$3,'EIA Imports Fuel Ethanol'!$C:$C,$A15)</f>
        <v/>
      </c>
      <c r="S15">
        <f>SUMIFS('EIA Imports Fuel Ethanol'!$D:$D,'EIA Imports Fuel Ethanol'!$A:$A,S$3,'EIA Imports Fuel Ethanol'!$C:$C,$A15)</f>
        <v/>
      </c>
      <c r="T15">
        <f>SUMIFS('EIA Imports Fuel Ethanol'!$D:$D,'EIA Imports Fuel Ethanol'!$A:$A,T$3,'EIA Imports Fuel Ethanol'!$C:$C,$A15)</f>
        <v/>
      </c>
      <c r="U15">
        <f>SUMIFS('EIA Imports Fuel Ethanol'!$D:$D,'EIA Imports Fuel Ethanol'!$A:$A,U$3,'EIA Imports Fuel Ethanol'!$C:$C,$A15)</f>
        <v/>
      </c>
      <c r="V15">
        <f>SUMIFS('EIA Imports Fuel Ethanol'!$D:$D,'EIA Imports Fuel Ethanol'!$A:$A,V$3,'EIA Imports Fuel Ethanol'!$C:$C,$A15)</f>
        <v/>
      </c>
      <c r="W15">
        <f>SUMIFS('EIA Imports Fuel Ethanol'!$D:$D,'EIA Imports Fuel Ethanol'!$A:$A,W$3,'EIA Imports Fuel Ethanol'!$C:$C,$A15)</f>
        <v/>
      </c>
      <c r="X15">
        <f>SUMIFS('EIA Imports Fuel Ethanol'!$D:$D,'EIA Imports Fuel Ethanol'!$A:$A,X$3,'EIA Imports Fuel Ethanol'!$C:$C,$A15)</f>
        <v/>
      </c>
      <c r="Y15">
        <f>SUMIFS('EIA Imports Fuel Ethanol'!$D:$D,'EIA Imports Fuel Ethanol'!$A:$A,Y$3,'EIA Imports Fuel Ethanol'!$C:$C,$A15)</f>
        <v/>
      </c>
      <c r="Z15">
        <f>SUMIFS('EIA Imports Fuel Ethanol'!$D:$D,'EIA Imports Fuel Ethanol'!$A:$A,Z$3,'EIA Imports Fuel Ethanol'!$C:$C,$A15)</f>
        <v/>
      </c>
      <c r="AA15">
        <f>SUMIFS('EIA Imports Fuel Ethanol'!$D:$D,'EIA Imports Fuel Ethanol'!$A:$A,AA$3,'EIA Imports Fuel Ethanol'!$C:$C,$A15)</f>
        <v/>
      </c>
      <c r="AB15">
        <f>SUMIFS('EIA Imports Fuel Ethanol'!$D:$D,'EIA Imports Fuel Ethanol'!$A:$A,AB$3,'EIA Imports Fuel Ethanol'!$C:$C,$A15)</f>
        <v/>
      </c>
      <c r="AC15">
        <f>SUMIFS('EIA Imports Fuel Ethanol'!$D:$D,'EIA Imports Fuel Ethanol'!$A:$A,AC$3,'EIA Imports Fuel Ethanol'!$C:$C,$A15)</f>
        <v/>
      </c>
      <c r="AD15">
        <f>SUMIFS('EIA Imports Fuel Ethanol'!$D:$D,'EIA Imports Fuel Ethanol'!$A:$A,AD$3,'EIA Imports Fuel Ethanol'!$C:$C,$A15)</f>
        <v/>
      </c>
      <c r="AE15">
        <f>SUMIFS('EIA Imports Fuel Ethanol'!$D:$D,'EIA Imports Fuel Ethanol'!$A:$A,AE$3,'EIA Imports Fuel Ethanol'!$C:$C,$A15)</f>
        <v/>
      </c>
      <c r="AF15">
        <f>SUMIFS('EIA Imports Fuel Ethanol'!$D:$D,'EIA Imports Fuel Ethanol'!$A:$A,AF$3,'EIA Imports Fuel Ethanol'!$C:$C,$A15)</f>
        <v/>
      </c>
      <c r="AG15">
        <f>SUMIFS('EIA Imports Fuel Ethanol'!$D:$D,'EIA Imports Fuel Ethanol'!$A:$A,AG$3,'EIA Imports Fuel Ethanol'!$C:$C,$A15)</f>
        <v/>
      </c>
      <c r="AH15">
        <f>SUMIFS('EIA Imports Fuel Ethanol'!$D:$D,'EIA Imports Fuel Ethanol'!$A:$A,AH$3,'EIA Imports Fuel Ethanol'!$C:$C,$A15)</f>
        <v/>
      </c>
      <c r="AI15">
        <f>SUMIFS('EIA Imports Fuel Ethanol'!$D:$D,'EIA Imports Fuel Ethanol'!$A:$A,AI$3,'EIA Imports Fuel Ethanol'!$C:$C,$A15)</f>
        <v/>
      </c>
      <c r="AJ15">
        <f>SUMIFS('EIA Imports Fuel Ethanol'!$D:$D,'EIA Imports Fuel Ethanol'!$A:$A,AJ$3,'EIA Imports Fuel Ethanol'!$C:$C,$A15)</f>
        <v/>
      </c>
      <c r="AK15">
        <f>SUMIFS('EIA Imports Fuel Ethanol'!$D:$D,'EIA Imports Fuel Ethanol'!$A:$A,AK$3,'EIA Imports Fuel Ethanol'!$C:$C,$A15)</f>
        <v/>
      </c>
      <c r="AL15">
        <f>SUMIFS('EIA Imports Fuel Ethanol'!$D:$D,'EIA Imports Fuel Ethanol'!$A:$A,AL$3,'EIA Imports Fuel Ethanol'!$C:$C,$A15)</f>
        <v/>
      </c>
      <c r="AM15">
        <f>SUMIFS('EIA Imports Fuel Ethanol'!$D:$D,'EIA Imports Fuel Ethanol'!$A:$A,AM$3,'EIA Imports Fuel Ethanol'!$C:$C,$A15)</f>
        <v/>
      </c>
      <c r="AN15">
        <f>SUMIFS('EIA Imports Fuel Ethanol'!$D:$D,'EIA Imports Fuel Ethanol'!$A:$A,AN$3,'EIA Imports Fuel Ethanol'!$C:$C,$A15)</f>
        <v/>
      </c>
      <c r="AO15">
        <f>SUMIFS('EIA Imports Fuel Ethanol'!$D:$D,'EIA Imports Fuel Ethanol'!$A:$A,AO$3,'EIA Imports Fuel Ethanol'!$C:$C,$A15)</f>
        <v/>
      </c>
      <c r="AP15">
        <f>SUMIFS('EIA Imports Fuel Ethanol'!$D:$D,'EIA Imports Fuel Ethanol'!$A:$A,AP$3,'EIA Imports Fuel Ethanol'!$C:$C,$A15)</f>
        <v/>
      </c>
      <c r="AQ15">
        <f>SUMIFS('EIA Imports Fuel Ethanol'!$D:$D,'EIA Imports Fuel Ethanol'!$A:$A,AQ$3,'EIA Imports Fuel Ethanol'!$C:$C,$A15)</f>
        <v/>
      </c>
      <c r="AR15">
        <f>SUMIFS('EIA Imports Fuel Ethanol'!$D:$D,'EIA Imports Fuel Ethanol'!$A:$A,AR$3,'EIA Imports Fuel Ethanol'!$C:$C,$A15)</f>
        <v/>
      </c>
      <c r="AS15">
        <f>SUMIFS('EIA Imports Fuel Ethanol'!$D:$D,'EIA Imports Fuel Ethanol'!$A:$A,AS$3,'EIA Imports Fuel Ethanol'!$C:$C,$A15)</f>
        <v/>
      </c>
      <c r="AT15">
        <f>SUMIFS('EIA Imports Fuel Ethanol'!$D:$D,'EIA Imports Fuel Ethanol'!$A:$A,AT$3,'EIA Imports Fuel Ethanol'!$C:$C,$A15)</f>
        <v/>
      </c>
      <c r="AU15">
        <f>SUMIFS('EIA Imports Fuel Ethanol'!$D:$D,'EIA Imports Fuel Ethanol'!$A:$A,AU$3,'EIA Imports Fuel Ethanol'!$C:$C,$A15)</f>
        <v/>
      </c>
      <c r="AV15">
        <f>SUMIFS('EIA Imports Fuel Ethanol'!$D:$D,'EIA Imports Fuel Ethanol'!$A:$A,AV$3,'EIA Imports Fuel Ethanol'!$C:$C,$A15)</f>
        <v/>
      </c>
    </row>
    <row r="16" spans="1:48">
      <c r="A16" t="s">
        <v>332</v>
      </c>
      <c r="B16" t="s">
        <v>1646</v>
      </c>
      <c r="C16" t="s">
        <v>1740</v>
      </c>
      <c r="E16">
        <f>SUMIFS('EIA Imports Fuel Ethanol'!$D:$D,'EIA Imports Fuel Ethanol'!$A:$A,E$3,'EIA Imports Fuel Ethanol'!$C:$C,$A16)</f>
        <v/>
      </c>
      <c r="F16">
        <f>SUMIFS('EIA Imports Fuel Ethanol'!$D:$D,'EIA Imports Fuel Ethanol'!$A:$A,F$3,'EIA Imports Fuel Ethanol'!$C:$C,$A16)</f>
        <v/>
      </c>
      <c r="G16">
        <f>SUMIFS('EIA Imports Fuel Ethanol'!$D:$D,'EIA Imports Fuel Ethanol'!$A:$A,G$3,'EIA Imports Fuel Ethanol'!$C:$C,$A16)</f>
        <v/>
      </c>
      <c r="H16">
        <f>SUMIFS('EIA Imports Fuel Ethanol'!$D:$D,'EIA Imports Fuel Ethanol'!$A:$A,H$3,'EIA Imports Fuel Ethanol'!$C:$C,$A16)</f>
        <v/>
      </c>
      <c r="I16">
        <f>SUMIFS('EIA Imports Fuel Ethanol'!$D:$D,'EIA Imports Fuel Ethanol'!$A:$A,I$3,'EIA Imports Fuel Ethanol'!$C:$C,$A16)</f>
        <v/>
      </c>
      <c r="J16">
        <f>SUMIFS('EIA Imports Fuel Ethanol'!$D:$D,'EIA Imports Fuel Ethanol'!$A:$A,J$3,'EIA Imports Fuel Ethanol'!$C:$C,$A16)</f>
        <v/>
      </c>
      <c r="K16">
        <f>SUMIFS('EIA Imports Fuel Ethanol'!$D:$D,'EIA Imports Fuel Ethanol'!$A:$A,K$3,'EIA Imports Fuel Ethanol'!$C:$C,$A16)</f>
        <v/>
      </c>
      <c r="L16">
        <f>SUMIFS('EIA Imports Fuel Ethanol'!$D:$D,'EIA Imports Fuel Ethanol'!$A:$A,L$3,'EIA Imports Fuel Ethanol'!$C:$C,$A16)</f>
        <v/>
      </c>
      <c r="M16">
        <f>SUMIFS('EIA Imports Fuel Ethanol'!$D:$D,'EIA Imports Fuel Ethanol'!$A:$A,M$3,'EIA Imports Fuel Ethanol'!$C:$C,$A16)</f>
        <v/>
      </c>
      <c r="N16">
        <f>SUMIFS('EIA Imports Fuel Ethanol'!$D:$D,'EIA Imports Fuel Ethanol'!$A:$A,N$3,'EIA Imports Fuel Ethanol'!$C:$C,$A16)</f>
        <v/>
      </c>
      <c r="O16">
        <f>SUMIFS('EIA Imports Fuel Ethanol'!$D:$D,'EIA Imports Fuel Ethanol'!$A:$A,O$3,'EIA Imports Fuel Ethanol'!$C:$C,$A16)</f>
        <v/>
      </c>
      <c r="P16">
        <f>SUMIFS('EIA Imports Fuel Ethanol'!$D:$D,'EIA Imports Fuel Ethanol'!$A:$A,P$3,'EIA Imports Fuel Ethanol'!$C:$C,$A16)</f>
        <v/>
      </c>
      <c r="Q16">
        <f>SUMIFS('EIA Imports Fuel Ethanol'!$D:$D,'EIA Imports Fuel Ethanol'!$A:$A,Q$3,'EIA Imports Fuel Ethanol'!$C:$C,$A16)</f>
        <v/>
      </c>
      <c r="R16">
        <f>SUMIFS('EIA Imports Fuel Ethanol'!$D:$D,'EIA Imports Fuel Ethanol'!$A:$A,R$3,'EIA Imports Fuel Ethanol'!$C:$C,$A16)</f>
        <v/>
      </c>
      <c r="S16">
        <f>SUMIFS('EIA Imports Fuel Ethanol'!$D:$D,'EIA Imports Fuel Ethanol'!$A:$A,S$3,'EIA Imports Fuel Ethanol'!$C:$C,$A16)</f>
        <v/>
      </c>
      <c r="T16">
        <f>SUMIFS('EIA Imports Fuel Ethanol'!$D:$D,'EIA Imports Fuel Ethanol'!$A:$A,T$3,'EIA Imports Fuel Ethanol'!$C:$C,$A16)</f>
        <v/>
      </c>
      <c r="U16">
        <f>SUMIFS('EIA Imports Fuel Ethanol'!$D:$D,'EIA Imports Fuel Ethanol'!$A:$A,U$3,'EIA Imports Fuel Ethanol'!$C:$C,$A16)</f>
        <v/>
      </c>
      <c r="V16">
        <f>SUMIFS('EIA Imports Fuel Ethanol'!$D:$D,'EIA Imports Fuel Ethanol'!$A:$A,V$3,'EIA Imports Fuel Ethanol'!$C:$C,$A16)</f>
        <v/>
      </c>
      <c r="W16">
        <f>SUMIFS('EIA Imports Fuel Ethanol'!$D:$D,'EIA Imports Fuel Ethanol'!$A:$A,W$3,'EIA Imports Fuel Ethanol'!$C:$C,$A16)</f>
        <v/>
      </c>
      <c r="X16">
        <f>SUMIFS('EIA Imports Fuel Ethanol'!$D:$D,'EIA Imports Fuel Ethanol'!$A:$A,X$3,'EIA Imports Fuel Ethanol'!$C:$C,$A16)</f>
        <v/>
      </c>
      <c r="Y16">
        <f>SUMIFS('EIA Imports Fuel Ethanol'!$D:$D,'EIA Imports Fuel Ethanol'!$A:$A,Y$3,'EIA Imports Fuel Ethanol'!$C:$C,$A16)</f>
        <v/>
      </c>
      <c r="Z16">
        <f>SUMIFS('EIA Imports Fuel Ethanol'!$D:$D,'EIA Imports Fuel Ethanol'!$A:$A,Z$3,'EIA Imports Fuel Ethanol'!$C:$C,$A16)</f>
        <v/>
      </c>
      <c r="AA16">
        <f>SUMIFS('EIA Imports Fuel Ethanol'!$D:$D,'EIA Imports Fuel Ethanol'!$A:$A,AA$3,'EIA Imports Fuel Ethanol'!$C:$C,$A16)</f>
        <v/>
      </c>
      <c r="AB16">
        <f>SUMIFS('EIA Imports Fuel Ethanol'!$D:$D,'EIA Imports Fuel Ethanol'!$A:$A,AB$3,'EIA Imports Fuel Ethanol'!$C:$C,$A16)</f>
        <v/>
      </c>
      <c r="AC16">
        <f>SUMIFS('EIA Imports Fuel Ethanol'!$D:$D,'EIA Imports Fuel Ethanol'!$A:$A,AC$3,'EIA Imports Fuel Ethanol'!$C:$C,$A16)</f>
        <v/>
      </c>
      <c r="AD16">
        <f>SUMIFS('EIA Imports Fuel Ethanol'!$D:$D,'EIA Imports Fuel Ethanol'!$A:$A,AD$3,'EIA Imports Fuel Ethanol'!$C:$C,$A16)</f>
        <v/>
      </c>
      <c r="AE16">
        <f>SUMIFS('EIA Imports Fuel Ethanol'!$D:$D,'EIA Imports Fuel Ethanol'!$A:$A,AE$3,'EIA Imports Fuel Ethanol'!$C:$C,$A16)</f>
        <v/>
      </c>
      <c r="AF16">
        <f>SUMIFS('EIA Imports Fuel Ethanol'!$D:$D,'EIA Imports Fuel Ethanol'!$A:$A,AF$3,'EIA Imports Fuel Ethanol'!$C:$C,$A16)</f>
        <v/>
      </c>
      <c r="AG16">
        <f>SUMIFS('EIA Imports Fuel Ethanol'!$D:$D,'EIA Imports Fuel Ethanol'!$A:$A,AG$3,'EIA Imports Fuel Ethanol'!$C:$C,$A16)</f>
        <v/>
      </c>
      <c r="AH16">
        <f>SUMIFS('EIA Imports Fuel Ethanol'!$D:$D,'EIA Imports Fuel Ethanol'!$A:$A,AH$3,'EIA Imports Fuel Ethanol'!$C:$C,$A16)</f>
        <v/>
      </c>
      <c r="AI16">
        <f>SUMIFS('EIA Imports Fuel Ethanol'!$D:$D,'EIA Imports Fuel Ethanol'!$A:$A,AI$3,'EIA Imports Fuel Ethanol'!$C:$C,$A16)</f>
        <v/>
      </c>
      <c r="AJ16">
        <f>SUMIFS('EIA Imports Fuel Ethanol'!$D:$D,'EIA Imports Fuel Ethanol'!$A:$A,AJ$3,'EIA Imports Fuel Ethanol'!$C:$C,$A16)</f>
        <v/>
      </c>
      <c r="AK16">
        <f>SUMIFS('EIA Imports Fuel Ethanol'!$D:$D,'EIA Imports Fuel Ethanol'!$A:$A,AK$3,'EIA Imports Fuel Ethanol'!$C:$C,$A16)</f>
        <v/>
      </c>
      <c r="AL16">
        <f>SUMIFS('EIA Imports Fuel Ethanol'!$D:$D,'EIA Imports Fuel Ethanol'!$A:$A,AL$3,'EIA Imports Fuel Ethanol'!$C:$C,$A16)</f>
        <v/>
      </c>
      <c r="AM16">
        <f>SUMIFS('EIA Imports Fuel Ethanol'!$D:$D,'EIA Imports Fuel Ethanol'!$A:$A,AM$3,'EIA Imports Fuel Ethanol'!$C:$C,$A16)</f>
        <v/>
      </c>
      <c r="AN16">
        <f>SUMIFS('EIA Imports Fuel Ethanol'!$D:$D,'EIA Imports Fuel Ethanol'!$A:$A,AN$3,'EIA Imports Fuel Ethanol'!$C:$C,$A16)</f>
        <v/>
      </c>
      <c r="AO16">
        <f>SUMIFS('EIA Imports Fuel Ethanol'!$D:$D,'EIA Imports Fuel Ethanol'!$A:$A,AO$3,'EIA Imports Fuel Ethanol'!$C:$C,$A16)</f>
        <v/>
      </c>
      <c r="AP16">
        <f>SUMIFS('EIA Imports Fuel Ethanol'!$D:$D,'EIA Imports Fuel Ethanol'!$A:$A,AP$3,'EIA Imports Fuel Ethanol'!$C:$C,$A16)</f>
        <v/>
      </c>
      <c r="AQ16">
        <f>SUMIFS('EIA Imports Fuel Ethanol'!$D:$D,'EIA Imports Fuel Ethanol'!$A:$A,AQ$3,'EIA Imports Fuel Ethanol'!$C:$C,$A16)</f>
        <v/>
      </c>
      <c r="AR16">
        <f>SUMIFS('EIA Imports Fuel Ethanol'!$D:$D,'EIA Imports Fuel Ethanol'!$A:$A,AR$3,'EIA Imports Fuel Ethanol'!$C:$C,$A16)</f>
        <v/>
      </c>
      <c r="AS16">
        <f>SUMIFS('EIA Imports Fuel Ethanol'!$D:$D,'EIA Imports Fuel Ethanol'!$A:$A,AS$3,'EIA Imports Fuel Ethanol'!$C:$C,$A16)</f>
        <v/>
      </c>
      <c r="AT16">
        <f>SUMIFS('EIA Imports Fuel Ethanol'!$D:$D,'EIA Imports Fuel Ethanol'!$A:$A,AT$3,'EIA Imports Fuel Ethanol'!$C:$C,$A16)</f>
        <v/>
      </c>
      <c r="AU16">
        <f>SUMIFS('EIA Imports Fuel Ethanol'!$D:$D,'EIA Imports Fuel Ethanol'!$A:$A,AU$3,'EIA Imports Fuel Ethanol'!$C:$C,$A16)</f>
        <v/>
      </c>
      <c r="AV16">
        <f>SUMIFS('EIA Imports Fuel Ethanol'!$D:$D,'EIA Imports Fuel Ethanol'!$A:$A,AV$3,'EIA Imports Fuel Ethanol'!$C:$C,$A16)</f>
        <v/>
      </c>
    </row>
    <row r="17" spans="1:48">
      <c r="A17" t="s">
        <v>306</v>
      </c>
      <c r="B17" t="s">
        <v>1646</v>
      </c>
      <c r="C17" t="s">
        <v>1740</v>
      </c>
      <c r="E17">
        <f>SUMIFS('EIA Imports Fuel Ethanol'!$D:$D,'EIA Imports Fuel Ethanol'!$A:$A,E$3,'EIA Imports Fuel Ethanol'!$C:$C,$A17)</f>
        <v/>
      </c>
      <c r="F17">
        <f>SUMIFS('EIA Imports Fuel Ethanol'!$D:$D,'EIA Imports Fuel Ethanol'!$A:$A,F$3,'EIA Imports Fuel Ethanol'!$C:$C,$A17)</f>
        <v/>
      </c>
      <c r="G17">
        <f>SUMIFS('EIA Imports Fuel Ethanol'!$D:$D,'EIA Imports Fuel Ethanol'!$A:$A,G$3,'EIA Imports Fuel Ethanol'!$C:$C,$A17)</f>
        <v/>
      </c>
      <c r="H17">
        <f>SUMIFS('EIA Imports Fuel Ethanol'!$D:$D,'EIA Imports Fuel Ethanol'!$A:$A,H$3,'EIA Imports Fuel Ethanol'!$C:$C,$A17)</f>
        <v/>
      </c>
      <c r="I17">
        <f>SUMIFS('EIA Imports Fuel Ethanol'!$D:$D,'EIA Imports Fuel Ethanol'!$A:$A,I$3,'EIA Imports Fuel Ethanol'!$C:$C,$A17)</f>
        <v/>
      </c>
      <c r="J17">
        <f>SUMIFS('EIA Imports Fuel Ethanol'!$D:$D,'EIA Imports Fuel Ethanol'!$A:$A,J$3,'EIA Imports Fuel Ethanol'!$C:$C,$A17)</f>
        <v/>
      </c>
      <c r="K17">
        <f>SUMIFS('EIA Imports Fuel Ethanol'!$D:$D,'EIA Imports Fuel Ethanol'!$A:$A,K$3,'EIA Imports Fuel Ethanol'!$C:$C,$A17)</f>
        <v/>
      </c>
      <c r="L17">
        <f>SUMIFS('EIA Imports Fuel Ethanol'!$D:$D,'EIA Imports Fuel Ethanol'!$A:$A,L$3,'EIA Imports Fuel Ethanol'!$C:$C,$A17)</f>
        <v/>
      </c>
      <c r="M17">
        <f>SUMIFS('EIA Imports Fuel Ethanol'!$D:$D,'EIA Imports Fuel Ethanol'!$A:$A,M$3,'EIA Imports Fuel Ethanol'!$C:$C,$A17)</f>
        <v/>
      </c>
      <c r="N17">
        <f>SUMIFS('EIA Imports Fuel Ethanol'!$D:$D,'EIA Imports Fuel Ethanol'!$A:$A,N$3,'EIA Imports Fuel Ethanol'!$C:$C,$A17)</f>
        <v/>
      </c>
      <c r="O17">
        <f>SUMIFS('EIA Imports Fuel Ethanol'!$D:$D,'EIA Imports Fuel Ethanol'!$A:$A,O$3,'EIA Imports Fuel Ethanol'!$C:$C,$A17)</f>
        <v/>
      </c>
      <c r="P17">
        <f>SUMIFS('EIA Imports Fuel Ethanol'!$D:$D,'EIA Imports Fuel Ethanol'!$A:$A,P$3,'EIA Imports Fuel Ethanol'!$C:$C,$A17)</f>
        <v/>
      </c>
      <c r="Q17">
        <f>SUMIFS('EIA Imports Fuel Ethanol'!$D:$D,'EIA Imports Fuel Ethanol'!$A:$A,Q$3,'EIA Imports Fuel Ethanol'!$C:$C,$A17)</f>
        <v/>
      </c>
      <c r="R17">
        <f>SUMIFS('EIA Imports Fuel Ethanol'!$D:$D,'EIA Imports Fuel Ethanol'!$A:$A,R$3,'EIA Imports Fuel Ethanol'!$C:$C,$A17)</f>
        <v/>
      </c>
      <c r="S17">
        <f>SUMIFS('EIA Imports Fuel Ethanol'!$D:$D,'EIA Imports Fuel Ethanol'!$A:$A,S$3,'EIA Imports Fuel Ethanol'!$C:$C,$A17)</f>
        <v/>
      </c>
      <c r="T17">
        <f>SUMIFS('EIA Imports Fuel Ethanol'!$D:$D,'EIA Imports Fuel Ethanol'!$A:$A,T$3,'EIA Imports Fuel Ethanol'!$C:$C,$A17)</f>
        <v/>
      </c>
      <c r="U17">
        <f>SUMIFS('EIA Imports Fuel Ethanol'!$D:$D,'EIA Imports Fuel Ethanol'!$A:$A,U$3,'EIA Imports Fuel Ethanol'!$C:$C,$A17)</f>
        <v/>
      </c>
      <c r="V17">
        <f>SUMIFS('EIA Imports Fuel Ethanol'!$D:$D,'EIA Imports Fuel Ethanol'!$A:$A,V$3,'EIA Imports Fuel Ethanol'!$C:$C,$A17)</f>
        <v/>
      </c>
      <c r="W17">
        <f>SUMIFS('EIA Imports Fuel Ethanol'!$D:$D,'EIA Imports Fuel Ethanol'!$A:$A,W$3,'EIA Imports Fuel Ethanol'!$C:$C,$A17)</f>
        <v/>
      </c>
      <c r="X17">
        <f>SUMIFS('EIA Imports Fuel Ethanol'!$D:$D,'EIA Imports Fuel Ethanol'!$A:$A,X$3,'EIA Imports Fuel Ethanol'!$C:$C,$A17)</f>
        <v/>
      </c>
      <c r="Y17">
        <f>SUMIFS('EIA Imports Fuel Ethanol'!$D:$D,'EIA Imports Fuel Ethanol'!$A:$A,Y$3,'EIA Imports Fuel Ethanol'!$C:$C,$A17)</f>
        <v/>
      </c>
      <c r="Z17">
        <f>SUMIFS('EIA Imports Fuel Ethanol'!$D:$D,'EIA Imports Fuel Ethanol'!$A:$A,Z$3,'EIA Imports Fuel Ethanol'!$C:$C,$A17)</f>
        <v/>
      </c>
      <c r="AA17">
        <f>SUMIFS('EIA Imports Fuel Ethanol'!$D:$D,'EIA Imports Fuel Ethanol'!$A:$A,AA$3,'EIA Imports Fuel Ethanol'!$C:$C,$A17)</f>
        <v/>
      </c>
      <c r="AB17">
        <f>SUMIFS('EIA Imports Fuel Ethanol'!$D:$D,'EIA Imports Fuel Ethanol'!$A:$A,AB$3,'EIA Imports Fuel Ethanol'!$C:$C,$A17)</f>
        <v/>
      </c>
      <c r="AC17">
        <f>SUMIFS('EIA Imports Fuel Ethanol'!$D:$D,'EIA Imports Fuel Ethanol'!$A:$A,AC$3,'EIA Imports Fuel Ethanol'!$C:$C,$A17)</f>
        <v/>
      </c>
      <c r="AD17">
        <f>SUMIFS('EIA Imports Fuel Ethanol'!$D:$D,'EIA Imports Fuel Ethanol'!$A:$A,AD$3,'EIA Imports Fuel Ethanol'!$C:$C,$A17)</f>
        <v/>
      </c>
      <c r="AE17">
        <f>SUMIFS('EIA Imports Fuel Ethanol'!$D:$D,'EIA Imports Fuel Ethanol'!$A:$A,AE$3,'EIA Imports Fuel Ethanol'!$C:$C,$A17)</f>
        <v/>
      </c>
      <c r="AF17">
        <f>SUMIFS('EIA Imports Fuel Ethanol'!$D:$D,'EIA Imports Fuel Ethanol'!$A:$A,AF$3,'EIA Imports Fuel Ethanol'!$C:$C,$A17)</f>
        <v/>
      </c>
      <c r="AG17">
        <f>SUMIFS('EIA Imports Fuel Ethanol'!$D:$D,'EIA Imports Fuel Ethanol'!$A:$A,AG$3,'EIA Imports Fuel Ethanol'!$C:$C,$A17)</f>
        <v/>
      </c>
      <c r="AH17">
        <f>SUMIFS('EIA Imports Fuel Ethanol'!$D:$D,'EIA Imports Fuel Ethanol'!$A:$A,AH$3,'EIA Imports Fuel Ethanol'!$C:$C,$A17)</f>
        <v/>
      </c>
      <c r="AI17">
        <f>SUMIFS('EIA Imports Fuel Ethanol'!$D:$D,'EIA Imports Fuel Ethanol'!$A:$A,AI$3,'EIA Imports Fuel Ethanol'!$C:$C,$A17)</f>
        <v/>
      </c>
      <c r="AJ17">
        <f>SUMIFS('EIA Imports Fuel Ethanol'!$D:$D,'EIA Imports Fuel Ethanol'!$A:$A,AJ$3,'EIA Imports Fuel Ethanol'!$C:$C,$A17)</f>
        <v/>
      </c>
      <c r="AK17">
        <f>SUMIFS('EIA Imports Fuel Ethanol'!$D:$D,'EIA Imports Fuel Ethanol'!$A:$A,AK$3,'EIA Imports Fuel Ethanol'!$C:$C,$A17)</f>
        <v/>
      </c>
      <c r="AL17">
        <f>SUMIFS('EIA Imports Fuel Ethanol'!$D:$D,'EIA Imports Fuel Ethanol'!$A:$A,AL$3,'EIA Imports Fuel Ethanol'!$C:$C,$A17)</f>
        <v/>
      </c>
      <c r="AM17">
        <f>SUMIFS('EIA Imports Fuel Ethanol'!$D:$D,'EIA Imports Fuel Ethanol'!$A:$A,AM$3,'EIA Imports Fuel Ethanol'!$C:$C,$A17)</f>
        <v/>
      </c>
      <c r="AN17">
        <f>SUMIFS('EIA Imports Fuel Ethanol'!$D:$D,'EIA Imports Fuel Ethanol'!$A:$A,AN$3,'EIA Imports Fuel Ethanol'!$C:$C,$A17)</f>
        <v/>
      </c>
      <c r="AO17">
        <f>SUMIFS('EIA Imports Fuel Ethanol'!$D:$D,'EIA Imports Fuel Ethanol'!$A:$A,AO$3,'EIA Imports Fuel Ethanol'!$C:$C,$A17)</f>
        <v/>
      </c>
      <c r="AP17">
        <f>SUMIFS('EIA Imports Fuel Ethanol'!$D:$D,'EIA Imports Fuel Ethanol'!$A:$A,AP$3,'EIA Imports Fuel Ethanol'!$C:$C,$A17)</f>
        <v/>
      </c>
      <c r="AQ17">
        <f>SUMIFS('EIA Imports Fuel Ethanol'!$D:$D,'EIA Imports Fuel Ethanol'!$A:$A,AQ$3,'EIA Imports Fuel Ethanol'!$C:$C,$A17)</f>
        <v/>
      </c>
      <c r="AR17">
        <f>SUMIFS('EIA Imports Fuel Ethanol'!$D:$D,'EIA Imports Fuel Ethanol'!$A:$A,AR$3,'EIA Imports Fuel Ethanol'!$C:$C,$A17)</f>
        <v/>
      </c>
      <c r="AS17">
        <f>SUMIFS('EIA Imports Fuel Ethanol'!$D:$D,'EIA Imports Fuel Ethanol'!$A:$A,AS$3,'EIA Imports Fuel Ethanol'!$C:$C,$A17)</f>
        <v/>
      </c>
      <c r="AT17">
        <f>SUMIFS('EIA Imports Fuel Ethanol'!$D:$D,'EIA Imports Fuel Ethanol'!$A:$A,AT$3,'EIA Imports Fuel Ethanol'!$C:$C,$A17)</f>
        <v/>
      </c>
      <c r="AU17">
        <f>SUMIFS('EIA Imports Fuel Ethanol'!$D:$D,'EIA Imports Fuel Ethanol'!$A:$A,AU$3,'EIA Imports Fuel Ethanol'!$C:$C,$A17)</f>
        <v/>
      </c>
      <c r="AV17">
        <f>SUMIFS('EIA Imports Fuel Ethanol'!$D:$D,'EIA Imports Fuel Ethanol'!$A:$A,AV$3,'EIA Imports Fuel Ethanol'!$C:$C,$A17)</f>
        <v/>
      </c>
    </row>
    <row r="18" spans="1:48">
      <c r="A18" t="s">
        <v>418</v>
      </c>
      <c r="B18" t="s">
        <v>1646</v>
      </c>
      <c r="C18" t="s">
        <v>1740</v>
      </c>
      <c r="E18">
        <f>SUMIFS('EIA Imports Fuel Ethanol'!$D:$D,'EIA Imports Fuel Ethanol'!$A:$A,E$3,'EIA Imports Fuel Ethanol'!$C:$C,$A18)</f>
        <v/>
      </c>
      <c r="F18">
        <f>SUMIFS('EIA Imports Fuel Ethanol'!$D:$D,'EIA Imports Fuel Ethanol'!$A:$A,F$3,'EIA Imports Fuel Ethanol'!$C:$C,$A18)</f>
        <v/>
      </c>
      <c r="G18">
        <f>SUMIFS('EIA Imports Fuel Ethanol'!$D:$D,'EIA Imports Fuel Ethanol'!$A:$A,G$3,'EIA Imports Fuel Ethanol'!$C:$C,$A18)</f>
        <v/>
      </c>
      <c r="H18">
        <f>SUMIFS('EIA Imports Fuel Ethanol'!$D:$D,'EIA Imports Fuel Ethanol'!$A:$A,H$3,'EIA Imports Fuel Ethanol'!$C:$C,$A18)</f>
        <v/>
      </c>
      <c r="I18">
        <f>SUMIFS('EIA Imports Fuel Ethanol'!$D:$D,'EIA Imports Fuel Ethanol'!$A:$A,I$3,'EIA Imports Fuel Ethanol'!$C:$C,$A18)</f>
        <v/>
      </c>
      <c r="J18">
        <f>SUMIFS('EIA Imports Fuel Ethanol'!$D:$D,'EIA Imports Fuel Ethanol'!$A:$A,J$3,'EIA Imports Fuel Ethanol'!$C:$C,$A18)</f>
        <v/>
      </c>
      <c r="K18">
        <f>SUMIFS('EIA Imports Fuel Ethanol'!$D:$D,'EIA Imports Fuel Ethanol'!$A:$A,K$3,'EIA Imports Fuel Ethanol'!$C:$C,$A18)</f>
        <v/>
      </c>
      <c r="L18">
        <f>SUMIFS('EIA Imports Fuel Ethanol'!$D:$D,'EIA Imports Fuel Ethanol'!$A:$A,L$3,'EIA Imports Fuel Ethanol'!$C:$C,$A18)</f>
        <v/>
      </c>
      <c r="M18">
        <f>SUMIFS('EIA Imports Fuel Ethanol'!$D:$D,'EIA Imports Fuel Ethanol'!$A:$A,M$3,'EIA Imports Fuel Ethanol'!$C:$C,$A18)</f>
        <v/>
      </c>
      <c r="N18">
        <f>SUMIFS('EIA Imports Fuel Ethanol'!$D:$D,'EIA Imports Fuel Ethanol'!$A:$A,N$3,'EIA Imports Fuel Ethanol'!$C:$C,$A18)</f>
        <v/>
      </c>
      <c r="O18">
        <f>SUMIFS('EIA Imports Fuel Ethanol'!$D:$D,'EIA Imports Fuel Ethanol'!$A:$A,O$3,'EIA Imports Fuel Ethanol'!$C:$C,$A18)</f>
        <v/>
      </c>
      <c r="P18">
        <f>SUMIFS('EIA Imports Fuel Ethanol'!$D:$D,'EIA Imports Fuel Ethanol'!$A:$A,P$3,'EIA Imports Fuel Ethanol'!$C:$C,$A18)</f>
        <v/>
      </c>
      <c r="Q18">
        <f>SUMIFS('EIA Imports Fuel Ethanol'!$D:$D,'EIA Imports Fuel Ethanol'!$A:$A,Q$3,'EIA Imports Fuel Ethanol'!$C:$C,$A18)</f>
        <v/>
      </c>
      <c r="R18">
        <f>SUMIFS('EIA Imports Fuel Ethanol'!$D:$D,'EIA Imports Fuel Ethanol'!$A:$A,R$3,'EIA Imports Fuel Ethanol'!$C:$C,$A18)</f>
        <v/>
      </c>
      <c r="S18">
        <f>SUMIFS('EIA Imports Fuel Ethanol'!$D:$D,'EIA Imports Fuel Ethanol'!$A:$A,S$3,'EIA Imports Fuel Ethanol'!$C:$C,$A18)</f>
        <v/>
      </c>
      <c r="T18">
        <f>SUMIFS('EIA Imports Fuel Ethanol'!$D:$D,'EIA Imports Fuel Ethanol'!$A:$A,T$3,'EIA Imports Fuel Ethanol'!$C:$C,$A18)</f>
        <v/>
      </c>
      <c r="U18">
        <f>SUMIFS('EIA Imports Fuel Ethanol'!$D:$D,'EIA Imports Fuel Ethanol'!$A:$A,U$3,'EIA Imports Fuel Ethanol'!$C:$C,$A18)</f>
        <v/>
      </c>
      <c r="V18">
        <f>SUMIFS('EIA Imports Fuel Ethanol'!$D:$D,'EIA Imports Fuel Ethanol'!$A:$A,V$3,'EIA Imports Fuel Ethanol'!$C:$C,$A18)</f>
        <v/>
      </c>
      <c r="W18">
        <f>SUMIFS('EIA Imports Fuel Ethanol'!$D:$D,'EIA Imports Fuel Ethanol'!$A:$A,W$3,'EIA Imports Fuel Ethanol'!$C:$C,$A18)</f>
        <v/>
      </c>
      <c r="X18">
        <f>SUMIFS('EIA Imports Fuel Ethanol'!$D:$D,'EIA Imports Fuel Ethanol'!$A:$A,X$3,'EIA Imports Fuel Ethanol'!$C:$C,$A18)</f>
        <v/>
      </c>
      <c r="Y18">
        <f>SUMIFS('EIA Imports Fuel Ethanol'!$D:$D,'EIA Imports Fuel Ethanol'!$A:$A,Y$3,'EIA Imports Fuel Ethanol'!$C:$C,$A18)</f>
        <v/>
      </c>
      <c r="Z18">
        <f>SUMIFS('EIA Imports Fuel Ethanol'!$D:$D,'EIA Imports Fuel Ethanol'!$A:$A,Z$3,'EIA Imports Fuel Ethanol'!$C:$C,$A18)</f>
        <v/>
      </c>
      <c r="AA18">
        <f>SUMIFS('EIA Imports Fuel Ethanol'!$D:$D,'EIA Imports Fuel Ethanol'!$A:$A,AA$3,'EIA Imports Fuel Ethanol'!$C:$C,$A18)</f>
        <v/>
      </c>
      <c r="AB18">
        <f>SUMIFS('EIA Imports Fuel Ethanol'!$D:$D,'EIA Imports Fuel Ethanol'!$A:$A,AB$3,'EIA Imports Fuel Ethanol'!$C:$C,$A18)</f>
        <v/>
      </c>
      <c r="AC18">
        <f>SUMIFS('EIA Imports Fuel Ethanol'!$D:$D,'EIA Imports Fuel Ethanol'!$A:$A,AC$3,'EIA Imports Fuel Ethanol'!$C:$C,$A18)</f>
        <v/>
      </c>
      <c r="AD18">
        <f>SUMIFS('EIA Imports Fuel Ethanol'!$D:$D,'EIA Imports Fuel Ethanol'!$A:$A,AD$3,'EIA Imports Fuel Ethanol'!$C:$C,$A18)</f>
        <v/>
      </c>
      <c r="AE18">
        <f>SUMIFS('EIA Imports Fuel Ethanol'!$D:$D,'EIA Imports Fuel Ethanol'!$A:$A,AE$3,'EIA Imports Fuel Ethanol'!$C:$C,$A18)</f>
        <v/>
      </c>
      <c r="AF18">
        <f>SUMIFS('EIA Imports Fuel Ethanol'!$D:$D,'EIA Imports Fuel Ethanol'!$A:$A,AF$3,'EIA Imports Fuel Ethanol'!$C:$C,$A18)</f>
        <v/>
      </c>
      <c r="AG18">
        <f>SUMIFS('EIA Imports Fuel Ethanol'!$D:$D,'EIA Imports Fuel Ethanol'!$A:$A,AG$3,'EIA Imports Fuel Ethanol'!$C:$C,$A18)</f>
        <v/>
      </c>
      <c r="AH18">
        <f>SUMIFS('EIA Imports Fuel Ethanol'!$D:$D,'EIA Imports Fuel Ethanol'!$A:$A,AH$3,'EIA Imports Fuel Ethanol'!$C:$C,$A18)</f>
        <v/>
      </c>
      <c r="AI18">
        <f>SUMIFS('EIA Imports Fuel Ethanol'!$D:$D,'EIA Imports Fuel Ethanol'!$A:$A,AI$3,'EIA Imports Fuel Ethanol'!$C:$C,$A18)</f>
        <v/>
      </c>
      <c r="AJ18">
        <f>SUMIFS('EIA Imports Fuel Ethanol'!$D:$D,'EIA Imports Fuel Ethanol'!$A:$A,AJ$3,'EIA Imports Fuel Ethanol'!$C:$C,$A18)</f>
        <v/>
      </c>
      <c r="AK18">
        <f>SUMIFS('EIA Imports Fuel Ethanol'!$D:$D,'EIA Imports Fuel Ethanol'!$A:$A,AK$3,'EIA Imports Fuel Ethanol'!$C:$C,$A18)</f>
        <v/>
      </c>
      <c r="AL18">
        <f>SUMIFS('EIA Imports Fuel Ethanol'!$D:$D,'EIA Imports Fuel Ethanol'!$A:$A,AL$3,'EIA Imports Fuel Ethanol'!$C:$C,$A18)</f>
        <v/>
      </c>
      <c r="AM18">
        <f>SUMIFS('EIA Imports Fuel Ethanol'!$D:$D,'EIA Imports Fuel Ethanol'!$A:$A,AM$3,'EIA Imports Fuel Ethanol'!$C:$C,$A18)</f>
        <v/>
      </c>
      <c r="AN18">
        <f>SUMIFS('EIA Imports Fuel Ethanol'!$D:$D,'EIA Imports Fuel Ethanol'!$A:$A,AN$3,'EIA Imports Fuel Ethanol'!$C:$C,$A18)</f>
        <v/>
      </c>
      <c r="AO18">
        <f>SUMIFS('EIA Imports Fuel Ethanol'!$D:$D,'EIA Imports Fuel Ethanol'!$A:$A,AO$3,'EIA Imports Fuel Ethanol'!$C:$C,$A18)</f>
        <v/>
      </c>
      <c r="AP18">
        <f>SUMIFS('EIA Imports Fuel Ethanol'!$D:$D,'EIA Imports Fuel Ethanol'!$A:$A,AP$3,'EIA Imports Fuel Ethanol'!$C:$C,$A18)</f>
        <v/>
      </c>
      <c r="AQ18">
        <f>SUMIFS('EIA Imports Fuel Ethanol'!$D:$D,'EIA Imports Fuel Ethanol'!$A:$A,AQ$3,'EIA Imports Fuel Ethanol'!$C:$C,$A18)</f>
        <v/>
      </c>
      <c r="AR18">
        <f>SUMIFS('EIA Imports Fuel Ethanol'!$D:$D,'EIA Imports Fuel Ethanol'!$A:$A,AR$3,'EIA Imports Fuel Ethanol'!$C:$C,$A18)</f>
        <v/>
      </c>
      <c r="AS18">
        <f>SUMIFS('EIA Imports Fuel Ethanol'!$D:$D,'EIA Imports Fuel Ethanol'!$A:$A,AS$3,'EIA Imports Fuel Ethanol'!$C:$C,$A18)</f>
        <v/>
      </c>
      <c r="AT18">
        <f>SUMIFS('EIA Imports Fuel Ethanol'!$D:$D,'EIA Imports Fuel Ethanol'!$A:$A,AT$3,'EIA Imports Fuel Ethanol'!$C:$C,$A18)</f>
        <v/>
      </c>
      <c r="AU18">
        <f>SUMIFS('EIA Imports Fuel Ethanol'!$D:$D,'EIA Imports Fuel Ethanol'!$A:$A,AU$3,'EIA Imports Fuel Ethanol'!$C:$C,$A18)</f>
        <v/>
      </c>
      <c r="AV18">
        <f>SUMIFS('EIA Imports Fuel Ethanol'!$D:$D,'EIA Imports Fuel Ethanol'!$A:$A,AV$3,'EIA Imports Fuel Ethanol'!$C:$C,$A18)</f>
        <v/>
      </c>
    </row>
    <row r="19" spans="1:48">
      <c r="A19" t="s">
        <v>412</v>
      </c>
      <c r="B19" t="s">
        <v>1646</v>
      </c>
      <c r="C19" t="s">
        <v>1740</v>
      </c>
      <c r="E19">
        <f>SUMIFS('EIA Imports Fuel Ethanol'!$D:$D,'EIA Imports Fuel Ethanol'!$A:$A,E$3,'EIA Imports Fuel Ethanol'!$C:$C,$A19)</f>
        <v/>
      </c>
      <c r="F19">
        <f>SUMIFS('EIA Imports Fuel Ethanol'!$D:$D,'EIA Imports Fuel Ethanol'!$A:$A,F$3,'EIA Imports Fuel Ethanol'!$C:$C,$A19)</f>
        <v/>
      </c>
      <c r="G19">
        <f>SUMIFS('EIA Imports Fuel Ethanol'!$D:$D,'EIA Imports Fuel Ethanol'!$A:$A,G$3,'EIA Imports Fuel Ethanol'!$C:$C,$A19)</f>
        <v/>
      </c>
      <c r="H19">
        <f>SUMIFS('EIA Imports Fuel Ethanol'!$D:$D,'EIA Imports Fuel Ethanol'!$A:$A,H$3,'EIA Imports Fuel Ethanol'!$C:$C,$A19)</f>
        <v/>
      </c>
      <c r="I19">
        <f>SUMIFS('EIA Imports Fuel Ethanol'!$D:$D,'EIA Imports Fuel Ethanol'!$A:$A,I$3,'EIA Imports Fuel Ethanol'!$C:$C,$A19)</f>
        <v/>
      </c>
      <c r="J19">
        <f>SUMIFS('EIA Imports Fuel Ethanol'!$D:$D,'EIA Imports Fuel Ethanol'!$A:$A,J$3,'EIA Imports Fuel Ethanol'!$C:$C,$A19)</f>
        <v/>
      </c>
      <c r="K19">
        <f>SUMIFS('EIA Imports Fuel Ethanol'!$D:$D,'EIA Imports Fuel Ethanol'!$A:$A,K$3,'EIA Imports Fuel Ethanol'!$C:$C,$A19)</f>
        <v/>
      </c>
      <c r="L19">
        <f>SUMIFS('EIA Imports Fuel Ethanol'!$D:$D,'EIA Imports Fuel Ethanol'!$A:$A,L$3,'EIA Imports Fuel Ethanol'!$C:$C,$A19)</f>
        <v/>
      </c>
      <c r="M19">
        <f>SUMIFS('EIA Imports Fuel Ethanol'!$D:$D,'EIA Imports Fuel Ethanol'!$A:$A,M$3,'EIA Imports Fuel Ethanol'!$C:$C,$A19)</f>
        <v/>
      </c>
      <c r="N19">
        <f>SUMIFS('EIA Imports Fuel Ethanol'!$D:$D,'EIA Imports Fuel Ethanol'!$A:$A,N$3,'EIA Imports Fuel Ethanol'!$C:$C,$A19)</f>
        <v/>
      </c>
      <c r="O19">
        <f>SUMIFS('EIA Imports Fuel Ethanol'!$D:$D,'EIA Imports Fuel Ethanol'!$A:$A,O$3,'EIA Imports Fuel Ethanol'!$C:$C,$A19)</f>
        <v/>
      </c>
      <c r="P19">
        <f>SUMIFS('EIA Imports Fuel Ethanol'!$D:$D,'EIA Imports Fuel Ethanol'!$A:$A,P$3,'EIA Imports Fuel Ethanol'!$C:$C,$A19)</f>
        <v/>
      </c>
      <c r="Q19">
        <f>SUMIFS('EIA Imports Fuel Ethanol'!$D:$D,'EIA Imports Fuel Ethanol'!$A:$A,Q$3,'EIA Imports Fuel Ethanol'!$C:$C,$A19)</f>
        <v/>
      </c>
      <c r="R19">
        <f>SUMIFS('EIA Imports Fuel Ethanol'!$D:$D,'EIA Imports Fuel Ethanol'!$A:$A,R$3,'EIA Imports Fuel Ethanol'!$C:$C,$A19)</f>
        <v/>
      </c>
      <c r="S19">
        <f>SUMIFS('EIA Imports Fuel Ethanol'!$D:$D,'EIA Imports Fuel Ethanol'!$A:$A,S$3,'EIA Imports Fuel Ethanol'!$C:$C,$A19)</f>
        <v/>
      </c>
      <c r="T19">
        <f>SUMIFS('EIA Imports Fuel Ethanol'!$D:$D,'EIA Imports Fuel Ethanol'!$A:$A,T$3,'EIA Imports Fuel Ethanol'!$C:$C,$A19)</f>
        <v/>
      </c>
      <c r="U19">
        <f>SUMIFS('EIA Imports Fuel Ethanol'!$D:$D,'EIA Imports Fuel Ethanol'!$A:$A,U$3,'EIA Imports Fuel Ethanol'!$C:$C,$A19)</f>
        <v/>
      </c>
      <c r="V19">
        <f>SUMIFS('EIA Imports Fuel Ethanol'!$D:$D,'EIA Imports Fuel Ethanol'!$A:$A,V$3,'EIA Imports Fuel Ethanol'!$C:$C,$A19)</f>
        <v/>
      </c>
      <c r="W19">
        <f>SUMIFS('EIA Imports Fuel Ethanol'!$D:$D,'EIA Imports Fuel Ethanol'!$A:$A,W$3,'EIA Imports Fuel Ethanol'!$C:$C,$A19)</f>
        <v/>
      </c>
      <c r="X19">
        <f>SUMIFS('EIA Imports Fuel Ethanol'!$D:$D,'EIA Imports Fuel Ethanol'!$A:$A,X$3,'EIA Imports Fuel Ethanol'!$C:$C,$A19)</f>
        <v/>
      </c>
      <c r="Y19">
        <f>SUMIFS('EIA Imports Fuel Ethanol'!$D:$D,'EIA Imports Fuel Ethanol'!$A:$A,Y$3,'EIA Imports Fuel Ethanol'!$C:$C,$A19)</f>
        <v/>
      </c>
      <c r="Z19">
        <f>SUMIFS('EIA Imports Fuel Ethanol'!$D:$D,'EIA Imports Fuel Ethanol'!$A:$A,Z$3,'EIA Imports Fuel Ethanol'!$C:$C,$A19)</f>
        <v/>
      </c>
      <c r="AA19">
        <f>SUMIFS('EIA Imports Fuel Ethanol'!$D:$D,'EIA Imports Fuel Ethanol'!$A:$A,AA$3,'EIA Imports Fuel Ethanol'!$C:$C,$A19)</f>
        <v/>
      </c>
      <c r="AB19">
        <f>SUMIFS('EIA Imports Fuel Ethanol'!$D:$D,'EIA Imports Fuel Ethanol'!$A:$A,AB$3,'EIA Imports Fuel Ethanol'!$C:$C,$A19)</f>
        <v/>
      </c>
      <c r="AC19">
        <f>SUMIFS('EIA Imports Fuel Ethanol'!$D:$D,'EIA Imports Fuel Ethanol'!$A:$A,AC$3,'EIA Imports Fuel Ethanol'!$C:$C,$A19)</f>
        <v/>
      </c>
      <c r="AD19">
        <f>SUMIFS('EIA Imports Fuel Ethanol'!$D:$D,'EIA Imports Fuel Ethanol'!$A:$A,AD$3,'EIA Imports Fuel Ethanol'!$C:$C,$A19)</f>
        <v/>
      </c>
      <c r="AE19">
        <f>SUMIFS('EIA Imports Fuel Ethanol'!$D:$D,'EIA Imports Fuel Ethanol'!$A:$A,AE$3,'EIA Imports Fuel Ethanol'!$C:$C,$A19)</f>
        <v/>
      </c>
      <c r="AF19">
        <f>SUMIFS('EIA Imports Fuel Ethanol'!$D:$D,'EIA Imports Fuel Ethanol'!$A:$A,AF$3,'EIA Imports Fuel Ethanol'!$C:$C,$A19)</f>
        <v/>
      </c>
      <c r="AG19">
        <f>SUMIFS('EIA Imports Fuel Ethanol'!$D:$D,'EIA Imports Fuel Ethanol'!$A:$A,AG$3,'EIA Imports Fuel Ethanol'!$C:$C,$A19)</f>
        <v/>
      </c>
      <c r="AH19">
        <f>SUMIFS('EIA Imports Fuel Ethanol'!$D:$D,'EIA Imports Fuel Ethanol'!$A:$A,AH$3,'EIA Imports Fuel Ethanol'!$C:$C,$A19)</f>
        <v/>
      </c>
      <c r="AI19">
        <f>SUMIFS('EIA Imports Fuel Ethanol'!$D:$D,'EIA Imports Fuel Ethanol'!$A:$A,AI$3,'EIA Imports Fuel Ethanol'!$C:$C,$A19)</f>
        <v/>
      </c>
      <c r="AJ19">
        <f>SUMIFS('EIA Imports Fuel Ethanol'!$D:$D,'EIA Imports Fuel Ethanol'!$A:$A,AJ$3,'EIA Imports Fuel Ethanol'!$C:$C,$A19)</f>
        <v/>
      </c>
      <c r="AK19">
        <f>SUMIFS('EIA Imports Fuel Ethanol'!$D:$D,'EIA Imports Fuel Ethanol'!$A:$A,AK$3,'EIA Imports Fuel Ethanol'!$C:$C,$A19)</f>
        <v/>
      </c>
      <c r="AL19">
        <f>SUMIFS('EIA Imports Fuel Ethanol'!$D:$D,'EIA Imports Fuel Ethanol'!$A:$A,AL$3,'EIA Imports Fuel Ethanol'!$C:$C,$A19)</f>
        <v/>
      </c>
      <c r="AM19">
        <f>SUMIFS('EIA Imports Fuel Ethanol'!$D:$D,'EIA Imports Fuel Ethanol'!$A:$A,AM$3,'EIA Imports Fuel Ethanol'!$C:$C,$A19)</f>
        <v/>
      </c>
      <c r="AN19">
        <f>SUMIFS('EIA Imports Fuel Ethanol'!$D:$D,'EIA Imports Fuel Ethanol'!$A:$A,AN$3,'EIA Imports Fuel Ethanol'!$C:$C,$A19)</f>
        <v/>
      </c>
      <c r="AO19">
        <f>SUMIFS('EIA Imports Fuel Ethanol'!$D:$D,'EIA Imports Fuel Ethanol'!$A:$A,AO$3,'EIA Imports Fuel Ethanol'!$C:$C,$A19)</f>
        <v/>
      </c>
      <c r="AP19">
        <f>SUMIFS('EIA Imports Fuel Ethanol'!$D:$D,'EIA Imports Fuel Ethanol'!$A:$A,AP$3,'EIA Imports Fuel Ethanol'!$C:$C,$A19)</f>
        <v/>
      </c>
      <c r="AQ19">
        <f>SUMIFS('EIA Imports Fuel Ethanol'!$D:$D,'EIA Imports Fuel Ethanol'!$A:$A,AQ$3,'EIA Imports Fuel Ethanol'!$C:$C,$A19)</f>
        <v/>
      </c>
      <c r="AR19">
        <f>SUMIFS('EIA Imports Fuel Ethanol'!$D:$D,'EIA Imports Fuel Ethanol'!$A:$A,AR$3,'EIA Imports Fuel Ethanol'!$C:$C,$A19)</f>
        <v/>
      </c>
      <c r="AS19">
        <f>SUMIFS('EIA Imports Fuel Ethanol'!$D:$D,'EIA Imports Fuel Ethanol'!$A:$A,AS$3,'EIA Imports Fuel Ethanol'!$C:$C,$A19)</f>
        <v/>
      </c>
      <c r="AT19">
        <f>SUMIFS('EIA Imports Fuel Ethanol'!$D:$D,'EIA Imports Fuel Ethanol'!$A:$A,AT$3,'EIA Imports Fuel Ethanol'!$C:$C,$A19)</f>
        <v/>
      </c>
      <c r="AU19">
        <f>SUMIFS('EIA Imports Fuel Ethanol'!$D:$D,'EIA Imports Fuel Ethanol'!$A:$A,AU$3,'EIA Imports Fuel Ethanol'!$C:$C,$A19)</f>
        <v/>
      </c>
      <c r="AV19">
        <f>SUMIFS('EIA Imports Fuel Ethanol'!$D:$D,'EIA Imports Fuel Ethanol'!$A:$A,AV$3,'EIA Imports Fuel Ethanol'!$C:$C,$A19)</f>
        <v/>
      </c>
    </row>
    <row r="20" spans="1:48">
      <c r="A20" t="s">
        <v>287</v>
      </c>
      <c r="B20" t="s">
        <v>1646</v>
      </c>
      <c r="C20" t="s">
        <v>1740</v>
      </c>
      <c r="E20">
        <f>SUMIFS('EIA Imports Fuel Ethanol'!$D:$D,'EIA Imports Fuel Ethanol'!$A:$A,E$3,'EIA Imports Fuel Ethanol'!$C:$C,$A20)</f>
        <v/>
      </c>
      <c r="F20">
        <f>SUMIFS('EIA Imports Fuel Ethanol'!$D:$D,'EIA Imports Fuel Ethanol'!$A:$A,F$3,'EIA Imports Fuel Ethanol'!$C:$C,$A20)</f>
        <v/>
      </c>
      <c r="G20">
        <f>SUMIFS('EIA Imports Fuel Ethanol'!$D:$D,'EIA Imports Fuel Ethanol'!$A:$A,G$3,'EIA Imports Fuel Ethanol'!$C:$C,$A20)</f>
        <v/>
      </c>
      <c r="H20">
        <f>SUMIFS('EIA Imports Fuel Ethanol'!$D:$D,'EIA Imports Fuel Ethanol'!$A:$A,H$3,'EIA Imports Fuel Ethanol'!$C:$C,$A20)</f>
        <v/>
      </c>
      <c r="I20">
        <f>SUMIFS('EIA Imports Fuel Ethanol'!$D:$D,'EIA Imports Fuel Ethanol'!$A:$A,I$3,'EIA Imports Fuel Ethanol'!$C:$C,$A20)</f>
        <v/>
      </c>
      <c r="J20">
        <f>SUMIFS('EIA Imports Fuel Ethanol'!$D:$D,'EIA Imports Fuel Ethanol'!$A:$A,J$3,'EIA Imports Fuel Ethanol'!$C:$C,$A20)</f>
        <v/>
      </c>
      <c r="K20">
        <f>SUMIFS('EIA Imports Fuel Ethanol'!$D:$D,'EIA Imports Fuel Ethanol'!$A:$A,K$3,'EIA Imports Fuel Ethanol'!$C:$C,$A20)</f>
        <v/>
      </c>
      <c r="L20">
        <f>SUMIFS('EIA Imports Fuel Ethanol'!$D:$D,'EIA Imports Fuel Ethanol'!$A:$A,L$3,'EIA Imports Fuel Ethanol'!$C:$C,$A20)</f>
        <v/>
      </c>
      <c r="M20">
        <f>SUMIFS('EIA Imports Fuel Ethanol'!$D:$D,'EIA Imports Fuel Ethanol'!$A:$A,M$3,'EIA Imports Fuel Ethanol'!$C:$C,$A20)</f>
        <v/>
      </c>
      <c r="N20">
        <f>SUMIFS('EIA Imports Fuel Ethanol'!$D:$D,'EIA Imports Fuel Ethanol'!$A:$A,N$3,'EIA Imports Fuel Ethanol'!$C:$C,$A20)</f>
        <v/>
      </c>
      <c r="O20">
        <f>SUMIFS('EIA Imports Fuel Ethanol'!$D:$D,'EIA Imports Fuel Ethanol'!$A:$A,O$3,'EIA Imports Fuel Ethanol'!$C:$C,$A20)</f>
        <v/>
      </c>
      <c r="P20">
        <f>SUMIFS('EIA Imports Fuel Ethanol'!$D:$D,'EIA Imports Fuel Ethanol'!$A:$A,P$3,'EIA Imports Fuel Ethanol'!$C:$C,$A20)</f>
        <v/>
      </c>
      <c r="Q20">
        <f>SUMIFS('EIA Imports Fuel Ethanol'!$D:$D,'EIA Imports Fuel Ethanol'!$A:$A,Q$3,'EIA Imports Fuel Ethanol'!$C:$C,$A20)</f>
        <v/>
      </c>
      <c r="R20">
        <f>SUMIFS('EIA Imports Fuel Ethanol'!$D:$D,'EIA Imports Fuel Ethanol'!$A:$A,R$3,'EIA Imports Fuel Ethanol'!$C:$C,$A20)</f>
        <v/>
      </c>
      <c r="S20">
        <f>SUMIFS('EIA Imports Fuel Ethanol'!$D:$D,'EIA Imports Fuel Ethanol'!$A:$A,S$3,'EIA Imports Fuel Ethanol'!$C:$C,$A20)</f>
        <v/>
      </c>
      <c r="T20">
        <f>SUMIFS('EIA Imports Fuel Ethanol'!$D:$D,'EIA Imports Fuel Ethanol'!$A:$A,T$3,'EIA Imports Fuel Ethanol'!$C:$C,$A20)</f>
        <v/>
      </c>
      <c r="U20">
        <f>SUMIFS('EIA Imports Fuel Ethanol'!$D:$D,'EIA Imports Fuel Ethanol'!$A:$A,U$3,'EIA Imports Fuel Ethanol'!$C:$C,$A20)</f>
        <v/>
      </c>
      <c r="V20">
        <f>SUMIFS('EIA Imports Fuel Ethanol'!$D:$D,'EIA Imports Fuel Ethanol'!$A:$A,V$3,'EIA Imports Fuel Ethanol'!$C:$C,$A20)</f>
        <v/>
      </c>
      <c r="W20">
        <f>SUMIFS('EIA Imports Fuel Ethanol'!$D:$D,'EIA Imports Fuel Ethanol'!$A:$A,W$3,'EIA Imports Fuel Ethanol'!$C:$C,$A20)</f>
        <v/>
      </c>
      <c r="X20">
        <f>SUMIFS('EIA Imports Fuel Ethanol'!$D:$D,'EIA Imports Fuel Ethanol'!$A:$A,X$3,'EIA Imports Fuel Ethanol'!$C:$C,$A20)</f>
        <v/>
      </c>
      <c r="Y20">
        <f>SUMIFS('EIA Imports Fuel Ethanol'!$D:$D,'EIA Imports Fuel Ethanol'!$A:$A,Y$3,'EIA Imports Fuel Ethanol'!$C:$C,$A20)</f>
        <v/>
      </c>
      <c r="Z20">
        <f>SUMIFS('EIA Imports Fuel Ethanol'!$D:$D,'EIA Imports Fuel Ethanol'!$A:$A,Z$3,'EIA Imports Fuel Ethanol'!$C:$C,$A20)</f>
        <v/>
      </c>
      <c r="AA20">
        <f>SUMIFS('EIA Imports Fuel Ethanol'!$D:$D,'EIA Imports Fuel Ethanol'!$A:$A,AA$3,'EIA Imports Fuel Ethanol'!$C:$C,$A20)</f>
        <v/>
      </c>
      <c r="AB20">
        <f>SUMIFS('EIA Imports Fuel Ethanol'!$D:$D,'EIA Imports Fuel Ethanol'!$A:$A,AB$3,'EIA Imports Fuel Ethanol'!$C:$C,$A20)</f>
        <v/>
      </c>
      <c r="AC20">
        <f>SUMIFS('EIA Imports Fuel Ethanol'!$D:$D,'EIA Imports Fuel Ethanol'!$A:$A,AC$3,'EIA Imports Fuel Ethanol'!$C:$C,$A20)</f>
        <v/>
      </c>
      <c r="AD20">
        <f>SUMIFS('EIA Imports Fuel Ethanol'!$D:$D,'EIA Imports Fuel Ethanol'!$A:$A,AD$3,'EIA Imports Fuel Ethanol'!$C:$C,$A20)</f>
        <v/>
      </c>
      <c r="AE20">
        <f>SUMIFS('EIA Imports Fuel Ethanol'!$D:$D,'EIA Imports Fuel Ethanol'!$A:$A,AE$3,'EIA Imports Fuel Ethanol'!$C:$C,$A20)</f>
        <v/>
      </c>
      <c r="AF20">
        <f>SUMIFS('EIA Imports Fuel Ethanol'!$D:$D,'EIA Imports Fuel Ethanol'!$A:$A,AF$3,'EIA Imports Fuel Ethanol'!$C:$C,$A20)</f>
        <v/>
      </c>
      <c r="AG20">
        <f>SUMIFS('EIA Imports Fuel Ethanol'!$D:$D,'EIA Imports Fuel Ethanol'!$A:$A,AG$3,'EIA Imports Fuel Ethanol'!$C:$C,$A20)</f>
        <v/>
      </c>
      <c r="AH20">
        <f>SUMIFS('EIA Imports Fuel Ethanol'!$D:$D,'EIA Imports Fuel Ethanol'!$A:$A,AH$3,'EIA Imports Fuel Ethanol'!$C:$C,$A20)</f>
        <v/>
      </c>
      <c r="AI20">
        <f>SUMIFS('EIA Imports Fuel Ethanol'!$D:$D,'EIA Imports Fuel Ethanol'!$A:$A,AI$3,'EIA Imports Fuel Ethanol'!$C:$C,$A20)</f>
        <v/>
      </c>
      <c r="AJ20">
        <f>SUMIFS('EIA Imports Fuel Ethanol'!$D:$D,'EIA Imports Fuel Ethanol'!$A:$A,AJ$3,'EIA Imports Fuel Ethanol'!$C:$C,$A20)</f>
        <v/>
      </c>
      <c r="AK20">
        <f>SUMIFS('EIA Imports Fuel Ethanol'!$D:$D,'EIA Imports Fuel Ethanol'!$A:$A,AK$3,'EIA Imports Fuel Ethanol'!$C:$C,$A20)</f>
        <v/>
      </c>
      <c r="AL20">
        <f>SUMIFS('EIA Imports Fuel Ethanol'!$D:$D,'EIA Imports Fuel Ethanol'!$A:$A,AL$3,'EIA Imports Fuel Ethanol'!$C:$C,$A20)</f>
        <v/>
      </c>
      <c r="AM20">
        <f>SUMIFS('EIA Imports Fuel Ethanol'!$D:$D,'EIA Imports Fuel Ethanol'!$A:$A,AM$3,'EIA Imports Fuel Ethanol'!$C:$C,$A20)</f>
        <v/>
      </c>
      <c r="AN20">
        <f>SUMIFS('EIA Imports Fuel Ethanol'!$D:$D,'EIA Imports Fuel Ethanol'!$A:$A,AN$3,'EIA Imports Fuel Ethanol'!$C:$C,$A20)</f>
        <v/>
      </c>
      <c r="AO20">
        <f>SUMIFS('EIA Imports Fuel Ethanol'!$D:$D,'EIA Imports Fuel Ethanol'!$A:$A,AO$3,'EIA Imports Fuel Ethanol'!$C:$C,$A20)</f>
        <v/>
      </c>
      <c r="AP20">
        <f>SUMIFS('EIA Imports Fuel Ethanol'!$D:$D,'EIA Imports Fuel Ethanol'!$A:$A,AP$3,'EIA Imports Fuel Ethanol'!$C:$C,$A20)</f>
        <v/>
      </c>
      <c r="AQ20">
        <f>SUMIFS('EIA Imports Fuel Ethanol'!$D:$D,'EIA Imports Fuel Ethanol'!$A:$A,AQ$3,'EIA Imports Fuel Ethanol'!$C:$C,$A20)</f>
        <v/>
      </c>
      <c r="AR20">
        <f>SUMIFS('EIA Imports Fuel Ethanol'!$D:$D,'EIA Imports Fuel Ethanol'!$A:$A,AR$3,'EIA Imports Fuel Ethanol'!$C:$C,$A20)</f>
        <v/>
      </c>
      <c r="AS20">
        <f>SUMIFS('EIA Imports Fuel Ethanol'!$D:$D,'EIA Imports Fuel Ethanol'!$A:$A,AS$3,'EIA Imports Fuel Ethanol'!$C:$C,$A20)</f>
        <v/>
      </c>
      <c r="AT20">
        <f>SUMIFS('EIA Imports Fuel Ethanol'!$D:$D,'EIA Imports Fuel Ethanol'!$A:$A,AT$3,'EIA Imports Fuel Ethanol'!$C:$C,$A20)</f>
        <v/>
      </c>
      <c r="AU20">
        <f>SUMIFS('EIA Imports Fuel Ethanol'!$D:$D,'EIA Imports Fuel Ethanol'!$A:$A,AU$3,'EIA Imports Fuel Ethanol'!$C:$C,$A20)</f>
        <v/>
      </c>
      <c r="AV20">
        <f>SUMIFS('EIA Imports Fuel Ethanol'!$D:$D,'EIA Imports Fuel Ethanol'!$A:$A,AV$3,'EIA Imports Fuel Ethanol'!$C:$C,$A20)</f>
        <v/>
      </c>
    </row>
    <row r="21" spans="1:48">
      <c r="A21" t="s">
        <v>374</v>
      </c>
      <c r="B21" t="s">
        <v>1646</v>
      </c>
      <c r="C21" t="s">
        <v>1740</v>
      </c>
      <c r="E21">
        <f>SUMIFS('EIA Imports Fuel Ethanol'!$D:$D,'EIA Imports Fuel Ethanol'!$A:$A,E$3,'EIA Imports Fuel Ethanol'!$C:$C,$A21)</f>
        <v/>
      </c>
      <c r="F21">
        <f>SUMIFS('EIA Imports Fuel Ethanol'!$D:$D,'EIA Imports Fuel Ethanol'!$A:$A,F$3,'EIA Imports Fuel Ethanol'!$C:$C,$A21)</f>
        <v/>
      </c>
      <c r="G21">
        <f>SUMIFS('EIA Imports Fuel Ethanol'!$D:$D,'EIA Imports Fuel Ethanol'!$A:$A,G$3,'EIA Imports Fuel Ethanol'!$C:$C,$A21)</f>
        <v/>
      </c>
      <c r="H21">
        <f>SUMIFS('EIA Imports Fuel Ethanol'!$D:$D,'EIA Imports Fuel Ethanol'!$A:$A,H$3,'EIA Imports Fuel Ethanol'!$C:$C,$A21)</f>
        <v/>
      </c>
      <c r="I21">
        <f>SUMIFS('EIA Imports Fuel Ethanol'!$D:$D,'EIA Imports Fuel Ethanol'!$A:$A,I$3,'EIA Imports Fuel Ethanol'!$C:$C,$A21)</f>
        <v/>
      </c>
      <c r="J21">
        <f>SUMIFS('EIA Imports Fuel Ethanol'!$D:$D,'EIA Imports Fuel Ethanol'!$A:$A,J$3,'EIA Imports Fuel Ethanol'!$C:$C,$A21)</f>
        <v/>
      </c>
      <c r="K21">
        <f>SUMIFS('EIA Imports Fuel Ethanol'!$D:$D,'EIA Imports Fuel Ethanol'!$A:$A,K$3,'EIA Imports Fuel Ethanol'!$C:$C,$A21)</f>
        <v/>
      </c>
      <c r="L21">
        <f>SUMIFS('EIA Imports Fuel Ethanol'!$D:$D,'EIA Imports Fuel Ethanol'!$A:$A,L$3,'EIA Imports Fuel Ethanol'!$C:$C,$A21)</f>
        <v/>
      </c>
      <c r="M21">
        <f>SUMIFS('EIA Imports Fuel Ethanol'!$D:$D,'EIA Imports Fuel Ethanol'!$A:$A,M$3,'EIA Imports Fuel Ethanol'!$C:$C,$A21)</f>
        <v/>
      </c>
      <c r="N21">
        <f>SUMIFS('EIA Imports Fuel Ethanol'!$D:$D,'EIA Imports Fuel Ethanol'!$A:$A,N$3,'EIA Imports Fuel Ethanol'!$C:$C,$A21)</f>
        <v/>
      </c>
      <c r="O21">
        <f>SUMIFS('EIA Imports Fuel Ethanol'!$D:$D,'EIA Imports Fuel Ethanol'!$A:$A,O$3,'EIA Imports Fuel Ethanol'!$C:$C,$A21)</f>
        <v/>
      </c>
      <c r="P21">
        <f>SUMIFS('EIA Imports Fuel Ethanol'!$D:$D,'EIA Imports Fuel Ethanol'!$A:$A,P$3,'EIA Imports Fuel Ethanol'!$C:$C,$A21)</f>
        <v/>
      </c>
      <c r="Q21">
        <f>SUMIFS('EIA Imports Fuel Ethanol'!$D:$D,'EIA Imports Fuel Ethanol'!$A:$A,Q$3,'EIA Imports Fuel Ethanol'!$C:$C,$A21)</f>
        <v/>
      </c>
      <c r="R21">
        <f>SUMIFS('EIA Imports Fuel Ethanol'!$D:$D,'EIA Imports Fuel Ethanol'!$A:$A,R$3,'EIA Imports Fuel Ethanol'!$C:$C,$A21)</f>
        <v/>
      </c>
      <c r="S21">
        <f>SUMIFS('EIA Imports Fuel Ethanol'!$D:$D,'EIA Imports Fuel Ethanol'!$A:$A,S$3,'EIA Imports Fuel Ethanol'!$C:$C,$A21)</f>
        <v/>
      </c>
      <c r="T21">
        <f>SUMIFS('EIA Imports Fuel Ethanol'!$D:$D,'EIA Imports Fuel Ethanol'!$A:$A,T$3,'EIA Imports Fuel Ethanol'!$C:$C,$A21)</f>
        <v/>
      </c>
      <c r="U21">
        <f>SUMIFS('EIA Imports Fuel Ethanol'!$D:$D,'EIA Imports Fuel Ethanol'!$A:$A,U$3,'EIA Imports Fuel Ethanol'!$C:$C,$A21)</f>
        <v/>
      </c>
      <c r="V21">
        <f>SUMIFS('EIA Imports Fuel Ethanol'!$D:$D,'EIA Imports Fuel Ethanol'!$A:$A,V$3,'EIA Imports Fuel Ethanol'!$C:$C,$A21)</f>
        <v/>
      </c>
      <c r="W21">
        <f>SUMIFS('EIA Imports Fuel Ethanol'!$D:$D,'EIA Imports Fuel Ethanol'!$A:$A,W$3,'EIA Imports Fuel Ethanol'!$C:$C,$A21)</f>
        <v/>
      </c>
      <c r="X21">
        <f>SUMIFS('EIA Imports Fuel Ethanol'!$D:$D,'EIA Imports Fuel Ethanol'!$A:$A,X$3,'EIA Imports Fuel Ethanol'!$C:$C,$A21)</f>
        <v/>
      </c>
      <c r="Y21">
        <f>SUMIFS('EIA Imports Fuel Ethanol'!$D:$D,'EIA Imports Fuel Ethanol'!$A:$A,Y$3,'EIA Imports Fuel Ethanol'!$C:$C,$A21)</f>
        <v/>
      </c>
      <c r="Z21">
        <f>SUMIFS('EIA Imports Fuel Ethanol'!$D:$D,'EIA Imports Fuel Ethanol'!$A:$A,Z$3,'EIA Imports Fuel Ethanol'!$C:$C,$A21)</f>
        <v/>
      </c>
      <c r="AA21">
        <f>SUMIFS('EIA Imports Fuel Ethanol'!$D:$D,'EIA Imports Fuel Ethanol'!$A:$A,AA$3,'EIA Imports Fuel Ethanol'!$C:$C,$A21)</f>
        <v/>
      </c>
      <c r="AB21">
        <f>SUMIFS('EIA Imports Fuel Ethanol'!$D:$D,'EIA Imports Fuel Ethanol'!$A:$A,AB$3,'EIA Imports Fuel Ethanol'!$C:$C,$A21)</f>
        <v/>
      </c>
      <c r="AC21">
        <f>SUMIFS('EIA Imports Fuel Ethanol'!$D:$D,'EIA Imports Fuel Ethanol'!$A:$A,AC$3,'EIA Imports Fuel Ethanol'!$C:$C,$A21)</f>
        <v/>
      </c>
      <c r="AD21">
        <f>SUMIFS('EIA Imports Fuel Ethanol'!$D:$D,'EIA Imports Fuel Ethanol'!$A:$A,AD$3,'EIA Imports Fuel Ethanol'!$C:$C,$A21)</f>
        <v/>
      </c>
      <c r="AE21">
        <f>SUMIFS('EIA Imports Fuel Ethanol'!$D:$D,'EIA Imports Fuel Ethanol'!$A:$A,AE$3,'EIA Imports Fuel Ethanol'!$C:$C,$A21)</f>
        <v/>
      </c>
      <c r="AF21">
        <f>SUMIFS('EIA Imports Fuel Ethanol'!$D:$D,'EIA Imports Fuel Ethanol'!$A:$A,AF$3,'EIA Imports Fuel Ethanol'!$C:$C,$A21)</f>
        <v/>
      </c>
      <c r="AG21">
        <f>SUMIFS('EIA Imports Fuel Ethanol'!$D:$D,'EIA Imports Fuel Ethanol'!$A:$A,AG$3,'EIA Imports Fuel Ethanol'!$C:$C,$A21)</f>
        <v/>
      </c>
      <c r="AH21">
        <f>SUMIFS('EIA Imports Fuel Ethanol'!$D:$D,'EIA Imports Fuel Ethanol'!$A:$A,AH$3,'EIA Imports Fuel Ethanol'!$C:$C,$A21)</f>
        <v/>
      </c>
      <c r="AI21">
        <f>SUMIFS('EIA Imports Fuel Ethanol'!$D:$D,'EIA Imports Fuel Ethanol'!$A:$A,AI$3,'EIA Imports Fuel Ethanol'!$C:$C,$A21)</f>
        <v/>
      </c>
      <c r="AJ21">
        <f>SUMIFS('EIA Imports Fuel Ethanol'!$D:$D,'EIA Imports Fuel Ethanol'!$A:$A,AJ$3,'EIA Imports Fuel Ethanol'!$C:$C,$A21)</f>
        <v/>
      </c>
      <c r="AK21">
        <f>SUMIFS('EIA Imports Fuel Ethanol'!$D:$D,'EIA Imports Fuel Ethanol'!$A:$A,AK$3,'EIA Imports Fuel Ethanol'!$C:$C,$A21)</f>
        <v/>
      </c>
      <c r="AL21">
        <f>SUMIFS('EIA Imports Fuel Ethanol'!$D:$D,'EIA Imports Fuel Ethanol'!$A:$A,AL$3,'EIA Imports Fuel Ethanol'!$C:$C,$A21)</f>
        <v/>
      </c>
      <c r="AM21">
        <f>SUMIFS('EIA Imports Fuel Ethanol'!$D:$D,'EIA Imports Fuel Ethanol'!$A:$A,AM$3,'EIA Imports Fuel Ethanol'!$C:$C,$A21)</f>
        <v/>
      </c>
      <c r="AN21">
        <f>SUMIFS('EIA Imports Fuel Ethanol'!$D:$D,'EIA Imports Fuel Ethanol'!$A:$A,AN$3,'EIA Imports Fuel Ethanol'!$C:$C,$A21)</f>
        <v/>
      </c>
      <c r="AO21">
        <f>SUMIFS('EIA Imports Fuel Ethanol'!$D:$D,'EIA Imports Fuel Ethanol'!$A:$A,AO$3,'EIA Imports Fuel Ethanol'!$C:$C,$A21)</f>
        <v/>
      </c>
      <c r="AP21">
        <f>SUMIFS('EIA Imports Fuel Ethanol'!$D:$D,'EIA Imports Fuel Ethanol'!$A:$A,AP$3,'EIA Imports Fuel Ethanol'!$C:$C,$A21)</f>
        <v/>
      </c>
      <c r="AQ21">
        <f>SUMIFS('EIA Imports Fuel Ethanol'!$D:$D,'EIA Imports Fuel Ethanol'!$A:$A,AQ$3,'EIA Imports Fuel Ethanol'!$C:$C,$A21)</f>
        <v/>
      </c>
      <c r="AR21">
        <f>SUMIFS('EIA Imports Fuel Ethanol'!$D:$D,'EIA Imports Fuel Ethanol'!$A:$A,AR$3,'EIA Imports Fuel Ethanol'!$C:$C,$A21)</f>
        <v/>
      </c>
      <c r="AS21">
        <f>SUMIFS('EIA Imports Fuel Ethanol'!$D:$D,'EIA Imports Fuel Ethanol'!$A:$A,AS$3,'EIA Imports Fuel Ethanol'!$C:$C,$A21)</f>
        <v/>
      </c>
      <c r="AT21">
        <f>SUMIFS('EIA Imports Fuel Ethanol'!$D:$D,'EIA Imports Fuel Ethanol'!$A:$A,AT$3,'EIA Imports Fuel Ethanol'!$C:$C,$A21)</f>
        <v/>
      </c>
      <c r="AU21">
        <f>SUMIFS('EIA Imports Fuel Ethanol'!$D:$D,'EIA Imports Fuel Ethanol'!$A:$A,AU$3,'EIA Imports Fuel Ethanol'!$C:$C,$A21)</f>
        <v/>
      </c>
      <c r="AV21">
        <f>SUMIFS('EIA Imports Fuel Ethanol'!$D:$D,'EIA Imports Fuel Ethanol'!$A:$A,AV$3,'EIA Imports Fuel Ethanol'!$C:$C,$A21)</f>
        <v/>
      </c>
    </row>
    <row r="22" spans="1:48">
      <c r="A22" t="s">
        <v>371</v>
      </c>
      <c r="B22" t="s">
        <v>1646</v>
      </c>
      <c r="C22" t="s">
        <v>1740</v>
      </c>
      <c r="E22">
        <f>SUMIFS('EIA Imports Fuel Ethanol'!$D:$D,'EIA Imports Fuel Ethanol'!$A:$A,E$3,'EIA Imports Fuel Ethanol'!$C:$C,$A22)</f>
        <v/>
      </c>
      <c r="F22">
        <f>SUMIFS('EIA Imports Fuel Ethanol'!$D:$D,'EIA Imports Fuel Ethanol'!$A:$A,F$3,'EIA Imports Fuel Ethanol'!$C:$C,$A22)</f>
        <v/>
      </c>
      <c r="G22">
        <f>SUMIFS('EIA Imports Fuel Ethanol'!$D:$D,'EIA Imports Fuel Ethanol'!$A:$A,G$3,'EIA Imports Fuel Ethanol'!$C:$C,$A22)</f>
        <v/>
      </c>
      <c r="H22">
        <f>SUMIFS('EIA Imports Fuel Ethanol'!$D:$D,'EIA Imports Fuel Ethanol'!$A:$A,H$3,'EIA Imports Fuel Ethanol'!$C:$C,$A22)</f>
        <v/>
      </c>
      <c r="I22">
        <f>SUMIFS('EIA Imports Fuel Ethanol'!$D:$D,'EIA Imports Fuel Ethanol'!$A:$A,I$3,'EIA Imports Fuel Ethanol'!$C:$C,$A22)</f>
        <v/>
      </c>
      <c r="J22">
        <f>SUMIFS('EIA Imports Fuel Ethanol'!$D:$D,'EIA Imports Fuel Ethanol'!$A:$A,J$3,'EIA Imports Fuel Ethanol'!$C:$C,$A22)</f>
        <v/>
      </c>
      <c r="K22">
        <f>SUMIFS('EIA Imports Fuel Ethanol'!$D:$D,'EIA Imports Fuel Ethanol'!$A:$A,K$3,'EIA Imports Fuel Ethanol'!$C:$C,$A22)</f>
        <v/>
      </c>
      <c r="L22">
        <f>SUMIFS('EIA Imports Fuel Ethanol'!$D:$D,'EIA Imports Fuel Ethanol'!$A:$A,L$3,'EIA Imports Fuel Ethanol'!$C:$C,$A22)</f>
        <v/>
      </c>
      <c r="M22">
        <f>SUMIFS('EIA Imports Fuel Ethanol'!$D:$D,'EIA Imports Fuel Ethanol'!$A:$A,M$3,'EIA Imports Fuel Ethanol'!$C:$C,$A22)</f>
        <v/>
      </c>
      <c r="N22">
        <f>SUMIFS('EIA Imports Fuel Ethanol'!$D:$D,'EIA Imports Fuel Ethanol'!$A:$A,N$3,'EIA Imports Fuel Ethanol'!$C:$C,$A22)</f>
        <v/>
      </c>
      <c r="O22">
        <f>SUMIFS('EIA Imports Fuel Ethanol'!$D:$D,'EIA Imports Fuel Ethanol'!$A:$A,O$3,'EIA Imports Fuel Ethanol'!$C:$C,$A22)</f>
        <v/>
      </c>
      <c r="P22">
        <f>SUMIFS('EIA Imports Fuel Ethanol'!$D:$D,'EIA Imports Fuel Ethanol'!$A:$A,P$3,'EIA Imports Fuel Ethanol'!$C:$C,$A22)</f>
        <v/>
      </c>
      <c r="Q22">
        <f>SUMIFS('EIA Imports Fuel Ethanol'!$D:$D,'EIA Imports Fuel Ethanol'!$A:$A,Q$3,'EIA Imports Fuel Ethanol'!$C:$C,$A22)</f>
        <v/>
      </c>
      <c r="R22">
        <f>SUMIFS('EIA Imports Fuel Ethanol'!$D:$D,'EIA Imports Fuel Ethanol'!$A:$A,R$3,'EIA Imports Fuel Ethanol'!$C:$C,$A22)</f>
        <v/>
      </c>
      <c r="S22">
        <f>SUMIFS('EIA Imports Fuel Ethanol'!$D:$D,'EIA Imports Fuel Ethanol'!$A:$A,S$3,'EIA Imports Fuel Ethanol'!$C:$C,$A22)</f>
        <v/>
      </c>
      <c r="T22">
        <f>SUMIFS('EIA Imports Fuel Ethanol'!$D:$D,'EIA Imports Fuel Ethanol'!$A:$A,T$3,'EIA Imports Fuel Ethanol'!$C:$C,$A22)</f>
        <v/>
      </c>
      <c r="U22">
        <f>SUMIFS('EIA Imports Fuel Ethanol'!$D:$D,'EIA Imports Fuel Ethanol'!$A:$A,U$3,'EIA Imports Fuel Ethanol'!$C:$C,$A22)</f>
        <v/>
      </c>
      <c r="V22">
        <f>SUMIFS('EIA Imports Fuel Ethanol'!$D:$D,'EIA Imports Fuel Ethanol'!$A:$A,V$3,'EIA Imports Fuel Ethanol'!$C:$C,$A22)</f>
        <v/>
      </c>
      <c r="W22">
        <f>SUMIFS('EIA Imports Fuel Ethanol'!$D:$D,'EIA Imports Fuel Ethanol'!$A:$A,W$3,'EIA Imports Fuel Ethanol'!$C:$C,$A22)</f>
        <v/>
      </c>
      <c r="X22">
        <f>SUMIFS('EIA Imports Fuel Ethanol'!$D:$D,'EIA Imports Fuel Ethanol'!$A:$A,X$3,'EIA Imports Fuel Ethanol'!$C:$C,$A22)</f>
        <v/>
      </c>
      <c r="Y22">
        <f>SUMIFS('EIA Imports Fuel Ethanol'!$D:$D,'EIA Imports Fuel Ethanol'!$A:$A,Y$3,'EIA Imports Fuel Ethanol'!$C:$C,$A22)</f>
        <v/>
      </c>
      <c r="Z22">
        <f>SUMIFS('EIA Imports Fuel Ethanol'!$D:$D,'EIA Imports Fuel Ethanol'!$A:$A,Z$3,'EIA Imports Fuel Ethanol'!$C:$C,$A22)</f>
        <v/>
      </c>
      <c r="AA22">
        <f>SUMIFS('EIA Imports Fuel Ethanol'!$D:$D,'EIA Imports Fuel Ethanol'!$A:$A,AA$3,'EIA Imports Fuel Ethanol'!$C:$C,$A22)</f>
        <v/>
      </c>
      <c r="AB22">
        <f>SUMIFS('EIA Imports Fuel Ethanol'!$D:$D,'EIA Imports Fuel Ethanol'!$A:$A,AB$3,'EIA Imports Fuel Ethanol'!$C:$C,$A22)</f>
        <v/>
      </c>
      <c r="AC22">
        <f>SUMIFS('EIA Imports Fuel Ethanol'!$D:$D,'EIA Imports Fuel Ethanol'!$A:$A,AC$3,'EIA Imports Fuel Ethanol'!$C:$C,$A22)</f>
        <v/>
      </c>
      <c r="AD22">
        <f>SUMIFS('EIA Imports Fuel Ethanol'!$D:$D,'EIA Imports Fuel Ethanol'!$A:$A,AD$3,'EIA Imports Fuel Ethanol'!$C:$C,$A22)</f>
        <v/>
      </c>
      <c r="AE22">
        <f>SUMIFS('EIA Imports Fuel Ethanol'!$D:$D,'EIA Imports Fuel Ethanol'!$A:$A,AE$3,'EIA Imports Fuel Ethanol'!$C:$C,$A22)</f>
        <v/>
      </c>
      <c r="AF22">
        <f>SUMIFS('EIA Imports Fuel Ethanol'!$D:$D,'EIA Imports Fuel Ethanol'!$A:$A,AF$3,'EIA Imports Fuel Ethanol'!$C:$C,$A22)</f>
        <v/>
      </c>
      <c r="AG22">
        <f>SUMIFS('EIA Imports Fuel Ethanol'!$D:$D,'EIA Imports Fuel Ethanol'!$A:$A,AG$3,'EIA Imports Fuel Ethanol'!$C:$C,$A22)</f>
        <v/>
      </c>
      <c r="AH22">
        <f>SUMIFS('EIA Imports Fuel Ethanol'!$D:$D,'EIA Imports Fuel Ethanol'!$A:$A,AH$3,'EIA Imports Fuel Ethanol'!$C:$C,$A22)</f>
        <v/>
      </c>
      <c r="AI22">
        <f>SUMIFS('EIA Imports Fuel Ethanol'!$D:$D,'EIA Imports Fuel Ethanol'!$A:$A,AI$3,'EIA Imports Fuel Ethanol'!$C:$C,$A22)</f>
        <v/>
      </c>
      <c r="AJ22">
        <f>SUMIFS('EIA Imports Fuel Ethanol'!$D:$D,'EIA Imports Fuel Ethanol'!$A:$A,AJ$3,'EIA Imports Fuel Ethanol'!$C:$C,$A22)</f>
        <v/>
      </c>
      <c r="AK22">
        <f>SUMIFS('EIA Imports Fuel Ethanol'!$D:$D,'EIA Imports Fuel Ethanol'!$A:$A,AK$3,'EIA Imports Fuel Ethanol'!$C:$C,$A22)</f>
        <v/>
      </c>
      <c r="AL22">
        <f>SUMIFS('EIA Imports Fuel Ethanol'!$D:$D,'EIA Imports Fuel Ethanol'!$A:$A,AL$3,'EIA Imports Fuel Ethanol'!$C:$C,$A22)</f>
        <v/>
      </c>
      <c r="AM22">
        <f>SUMIFS('EIA Imports Fuel Ethanol'!$D:$D,'EIA Imports Fuel Ethanol'!$A:$A,AM$3,'EIA Imports Fuel Ethanol'!$C:$C,$A22)</f>
        <v/>
      </c>
      <c r="AN22">
        <f>SUMIFS('EIA Imports Fuel Ethanol'!$D:$D,'EIA Imports Fuel Ethanol'!$A:$A,AN$3,'EIA Imports Fuel Ethanol'!$C:$C,$A22)</f>
        <v/>
      </c>
      <c r="AO22">
        <f>SUMIFS('EIA Imports Fuel Ethanol'!$D:$D,'EIA Imports Fuel Ethanol'!$A:$A,AO$3,'EIA Imports Fuel Ethanol'!$C:$C,$A22)</f>
        <v/>
      </c>
      <c r="AP22">
        <f>SUMIFS('EIA Imports Fuel Ethanol'!$D:$D,'EIA Imports Fuel Ethanol'!$A:$A,AP$3,'EIA Imports Fuel Ethanol'!$C:$C,$A22)</f>
        <v/>
      </c>
      <c r="AQ22">
        <f>SUMIFS('EIA Imports Fuel Ethanol'!$D:$D,'EIA Imports Fuel Ethanol'!$A:$A,AQ$3,'EIA Imports Fuel Ethanol'!$C:$C,$A22)</f>
        <v/>
      </c>
      <c r="AR22">
        <f>SUMIFS('EIA Imports Fuel Ethanol'!$D:$D,'EIA Imports Fuel Ethanol'!$A:$A,AR$3,'EIA Imports Fuel Ethanol'!$C:$C,$A22)</f>
        <v/>
      </c>
      <c r="AS22">
        <f>SUMIFS('EIA Imports Fuel Ethanol'!$D:$D,'EIA Imports Fuel Ethanol'!$A:$A,AS$3,'EIA Imports Fuel Ethanol'!$C:$C,$A22)</f>
        <v/>
      </c>
      <c r="AT22">
        <f>SUMIFS('EIA Imports Fuel Ethanol'!$D:$D,'EIA Imports Fuel Ethanol'!$A:$A,AT$3,'EIA Imports Fuel Ethanol'!$C:$C,$A22)</f>
        <v/>
      </c>
      <c r="AU22">
        <f>SUMIFS('EIA Imports Fuel Ethanol'!$D:$D,'EIA Imports Fuel Ethanol'!$A:$A,AU$3,'EIA Imports Fuel Ethanol'!$C:$C,$A22)</f>
        <v/>
      </c>
      <c r="AV22">
        <f>SUMIFS('EIA Imports Fuel Ethanol'!$D:$D,'EIA Imports Fuel Ethanol'!$A:$A,AV$3,'EIA Imports Fuel Ethanol'!$C:$C,$A22)</f>
        <v/>
      </c>
    </row>
    <row r="23" spans="1:48">
      <c r="A23" t="s">
        <v>346</v>
      </c>
      <c r="B23" t="s">
        <v>1646</v>
      </c>
      <c r="C23" t="s">
        <v>1740</v>
      </c>
      <c r="E23">
        <f>SUMIFS('EIA Imports Fuel Ethanol'!$D:$D,'EIA Imports Fuel Ethanol'!$A:$A,E$3,'EIA Imports Fuel Ethanol'!$C:$C,$A23)</f>
        <v/>
      </c>
      <c r="F23">
        <f>SUMIFS('EIA Imports Fuel Ethanol'!$D:$D,'EIA Imports Fuel Ethanol'!$A:$A,F$3,'EIA Imports Fuel Ethanol'!$C:$C,$A23)</f>
        <v/>
      </c>
      <c r="G23">
        <f>SUMIFS('EIA Imports Fuel Ethanol'!$D:$D,'EIA Imports Fuel Ethanol'!$A:$A,G$3,'EIA Imports Fuel Ethanol'!$C:$C,$A23)</f>
        <v/>
      </c>
      <c r="H23">
        <f>SUMIFS('EIA Imports Fuel Ethanol'!$D:$D,'EIA Imports Fuel Ethanol'!$A:$A,H$3,'EIA Imports Fuel Ethanol'!$C:$C,$A23)</f>
        <v/>
      </c>
      <c r="I23">
        <f>SUMIFS('EIA Imports Fuel Ethanol'!$D:$D,'EIA Imports Fuel Ethanol'!$A:$A,I$3,'EIA Imports Fuel Ethanol'!$C:$C,$A23)</f>
        <v/>
      </c>
      <c r="J23">
        <f>SUMIFS('EIA Imports Fuel Ethanol'!$D:$D,'EIA Imports Fuel Ethanol'!$A:$A,J$3,'EIA Imports Fuel Ethanol'!$C:$C,$A23)</f>
        <v/>
      </c>
      <c r="K23">
        <f>SUMIFS('EIA Imports Fuel Ethanol'!$D:$D,'EIA Imports Fuel Ethanol'!$A:$A,K$3,'EIA Imports Fuel Ethanol'!$C:$C,$A23)</f>
        <v/>
      </c>
      <c r="L23">
        <f>SUMIFS('EIA Imports Fuel Ethanol'!$D:$D,'EIA Imports Fuel Ethanol'!$A:$A,L$3,'EIA Imports Fuel Ethanol'!$C:$C,$A23)</f>
        <v/>
      </c>
      <c r="M23">
        <f>SUMIFS('EIA Imports Fuel Ethanol'!$D:$D,'EIA Imports Fuel Ethanol'!$A:$A,M$3,'EIA Imports Fuel Ethanol'!$C:$C,$A23)</f>
        <v/>
      </c>
      <c r="N23">
        <f>SUMIFS('EIA Imports Fuel Ethanol'!$D:$D,'EIA Imports Fuel Ethanol'!$A:$A,N$3,'EIA Imports Fuel Ethanol'!$C:$C,$A23)</f>
        <v/>
      </c>
      <c r="O23">
        <f>SUMIFS('EIA Imports Fuel Ethanol'!$D:$D,'EIA Imports Fuel Ethanol'!$A:$A,O$3,'EIA Imports Fuel Ethanol'!$C:$C,$A23)</f>
        <v/>
      </c>
      <c r="P23">
        <f>SUMIFS('EIA Imports Fuel Ethanol'!$D:$D,'EIA Imports Fuel Ethanol'!$A:$A,P$3,'EIA Imports Fuel Ethanol'!$C:$C,$A23)</f>
        <v/>
      </c>
      <c r="Q23">
        <f>SUMIFS('EIA Imports Fuel Ethanol'!$D:$D,'EIA Imports Fuel Ethanol'!$A:$A,Q$3,'EIA Imports Fuel Ethanol'!$C:$C,$A23)</f>
        <v/>
      </c>
      <c r="R23">
        <f>SUMIFS('EIA Imports Fuel Ethanol'!$D:$D,'EIA Imports Fuel Ethanol'!$A:$A,R$3,'EIA Imports Fuel Ethanol'!$C:$C,$A23)</f>
        <v/>
      </c>
      <c r="S23">
        <f>SUMIFS('EIA Imports Fuel Ethanol'!$D:$D,'EIA Imports Fuel Ethanol'!$A:$A,S$3,'EIA Imports Fuel Ethanol'!$C:$C,$A23)</f>
        <v/>
      </c>
      <c r="T23">
        <f>SUMIFS('EIA Imports Fuel Ethanol'!$D:$D,'EIA Imports Fuel Ethanol'!$A:$A,T$3,'EIA Imports Fuel Ethanol'!$C:$C,$A23)</f>
        <v/>
      </c>
      <c r="U23">
        <f>SUMIFS('EIA Imports Fuel Ethanol'!$D:$D,'EIA Imports Fuel Ethanol'!$A:$A,U$3,'EIA Imports Fuel Ethanol'!$C:$C,$A23)</f>
        <v/>
      </c>
      <c r="V23">
        <f>SUMIFS('EIA Imports Fuel Ethanol'!$D:$D,'EIA Imports Fuel Ethanol'!$A:$A,V$3,'EIA Imports Fuel Ethanol'!$C:$C,$A23)</f>
        <v/>
      </c>
      <c r="W23">
        <f>SUMIFS('EIA Imports Fuel Ethanol'!$D:$D,'EIA Imports Fuel Ethanol'!$A:$A,W$3,'EIA Imports Fuel Ethanol'!$C:$C,$A23)</f>
        <v/>
      </c>
      <c r="X23">
        <f>SUMIFS('EIA Imports Fuel Ethanol'!$D:$D,'EIA Imports Fuel Ethanol'!$A:$A,X$3,'EIA Imports Fuel Ethanol'!$C:$C,$A23)</f>
        <v/>
      </c>
      <c r="Y23">
        <f>SUMIFS('EIA Imports Fuel Ethanol'!$D:$D,'EIA Imports Fuel Ethanol'!$A:$A,Y$3,'EIA Imports Fuel Ethanol'!$C:$C,$A23)</f>
        <v/>
      </c>
      <c r="Z23">
        <f>SUMIFS('EIA Imports Fuel Ethanol'!$D:$D,'EIA Imports Fuel Ethanol'!$A:$A,Z$3,'EIA Imports Fuel Ethanol'!$C:$C,$A23)</f>
        <v/>
      </c>
      <c r="AA23">
        <f>SUMIFS('EIA Imports Fuel Ethanol'!$D:$D,'EIA Imports Fuel Ethanol'!$A:$A,AA$3,'EIA Imports Fuel Ethanol'!$C:$C,$A23)</f>
        <v/>
      </c>
      <c r="AB23">
        <f>SUMIFS('EIA Imports Fuel Ethanol'!$D:$D,'EIA Imports Fuel Ethanol'!$A:$A,AB$3,'EIA Imports Fuel Ethanol'!$C:$C,$A23)</f>
        <v/>
      </c>
      <c r="AC23">
        <f>SUMIFS('EIA Imports Fuel Ethanol'!$D:$D,'EIA Imports Fuel Ethanol'!$A:$A,AC$3,'EIA Imports Fuel Ethanol'!$C:$C,$A23)</f>
        <v/>
      </c>
      <c r="AD23">
        <f>SUMIFS('EIA Imports Fuel Ethanol'!$D:$D,'EIA Imports Fuel Ethanol'!$A:$A,AD$3,'EIA Imports Fuel Ethanol'!$C:$C,$A23)</f>
        <v/>
      </c>
      <c r="AE23">
        <f>SUMIFS('EIA Imports Fuel Ethanol'!$D:$D,'EIA Imports Fuel Ethanol'!$A:$A,AE$3,'EIA Imports Fuel Ethanol'!$C:$C,$A23)</f>
        <v/>
      </c>
      <c r="AF23">
        <f>SUMIFS('EIA Imports Fuel Ethanol'!$D:$D,'EIA Imports Fuel Ethanol'!$A:$A,AF$3,'EIA Imports Fuel Ethanol'!$C:$C,$A23)</f>
        <v/>
      </c>
      <c r="AG23">
        <f>SUMIFS('EIA Imports Fuel Ethanol'!$D:$D,'EIA Imports Fuel Ethanol'!$A:$A,AG$3,'EIA Imports Fuel Ethanol'!$C:$C,$A23)</f>
        <v/>
      </c>
      <c r="AH23">
        <f>SUMIFS('EIA Imports Fuel Ethanol'!$D:$D,'EIA Imports Fuel Ethanol'!$A:$A,AH$3,'EIA Imports Fuel Ethanol'!$C:$C,$A23)</f>
        <v/>
      </c>
      <c r="AI23">
        <f>SUMIFS('EIA Imports Fuel Ethanol'!$D:$D,'EIA Imports Fuel Ethanol'!$A:$A,AI$3,'EIA Imports Fuel Ethanol'!$C:$C,$A23)</f>
        <v/>
      </c>
      <c r="AJ23">
        <f>SUMIFS('EIA Imports Fuel Ethanol'!$D:$D,'EIA Imports Fuel Ethanol'!$A:$A,AJ$3,'EIA Imports Fuel Ethanol'!$C:$C,$A23)</f>
        <v/>
      </c>
      <c r="AK23">
        <f>SUMIFS('EIA Imports Fuel Ethanol'!$D:$D,'EIA Imports Fuel Ethanol'!$A:$A,AK$3,'EIA Imports Fuel Ethanol'!$C:$C,$A23)</f>
        <v/>
      </c>
      <c r="AL23">
        <f>SUMIFS('EIA Imports Fuel Ethanol'!$D:$D,'EIA Imports Fuel Ethanol'!$A:$A,AL$3,'EIA Imports Fuel Ethanol'!$C:$C,$A23)</f>
        <v/>
      </c>
      <c r="AM23">
        <f>SUMIFS('EIA Imports Fuel Ethanol'!$D:$D,'EIA Imports Fuel Ethanol'!$A:$A,AM$3,'EIA Imports Fuel Ethanol'!$C:$C,$A23)</f>
        <v/>
      </c>
      <c r="AN23">
        <f>SUMIFS('EIA Imports Fuel Ethanol'!$D:$D,'EIA Imports Fuel Ethanol'!$A:$A,AN$3,'EIA Imports Fuel Ethanol'!$C:$C,$A23)</f>
        <v/>
      </c>
      <c r="AO23">
        <f>SUMIFS('EIA Imports Fuel Ethanol'!$D:$D,'EIA Imports Fuel Ethanol'!$A:$A,AO$3,'EIA Imports Fuel Ethanol'!$C:$C,$A23)</f>
        <v/>
      </c>
      <c r="AP23">
        <f>SUMIFS('EIA Imports Fuel Ethanol'!$D:$D,'EIA Imports Fuel Ethanol'!$A:$A,AP$3,'EIA Imports Fuel Ethanol'!$C:$C,$A23)</f>
        <v/>
      </c>
      <c r="AQ23">
        <f>SUMIFS('EIA Imports Fuel Ethanol'!$D:$D,'EIA Imports Fuel Ethanol'!$A:$A,AQ$3,'EIA Imports Fuel Ethanol'!$C:$C,$A23)</f>
        <v/>
      </c>
      <c r="AR23">
        <f>SUMIFS('EIA Imports Fuel Ethanol'!$D:$D,'EIA Imports Fuel Ethanol'!$A:$A,AR$3,'EIA Imports Fuel Ethanol'!$C:$C,$A23)</f>
        <v/>
      </c>
      <c r="AS23">
        <f>SUMIFS('EIA Imports Fuel Ethanol'!$D:$D,'EIA Imports Fuel Ethanol'!$A:$A,AS$3,'EIA Imports Fuel Ethanol'!$C:$C,$A23)</f>
        <v/>
      </c>
      <c r="AT23">
        <f>SUMIFS('EIA Imports Fuel Ethanol'!$D:$D,'EIA Imports Fuel Ethanol'!$A:$A,AT$3,'EIA Imports Fuel Ethanol'!$C:$C,$A23)</f>
        <v/>
      </c>
      <c r="AU23">
        <f>SUMIFS('EIA Imports Fuel Ethanol'!$D:$D,'EIA Imports Fuel Ethanol'!$A:$A,AU$3,'EIA Imports Fuel Ethanol'!$C:$C,$A23)</f>
        <v/>
      </c>
      <c r="AV23">
        <f>SUMIFS('EIA Imports Fuel Ethanol'!$D:$D,'EIA Imports Fuel Ethanol'!$A:$A,AV$3,'EIA Imports Fuel Ethanol'!$C:$C,$A23)</f>
        <v/>
      </c>
    </row>
    <row r="24" spans="1:48">
      <c r="A24" t="s">
        <v>279</v>
      </c>
      <c r="B24" t="s">
        <v>1646</v>
      </c>
      <c r="C24" t="s">
        <v>1740</v>
      </c>
      <c r="E24">
        <f>SUMIFS('EIA Imports Fuel Ethanol'!$D:$D,'EIA Imports Fuel Ethanol'!$A:$A,E$3,'EIA Imports Fuel Ethanol'!$C:$C,$A24)</f>
        <v/>
      </c>
      <c r="F24">
        <f>SUMIFS('EIA Imports Fuel Ethanol'!$D:$D,'EIA Imports Fuel Ethanol'!$A:$A,F$3,'EIA Imports Fuel Ethanol'!$C:$C,$A24)</f>
        <v/>
      </c>
      <c r="G24">
        <f>SUMIFS('EIA Imports Fuel Ethanol'!$D:$D,'EIA Imports Fuel Ethanol'!$A:$A,G$3,'EIA Imports Fuel Ethanol'!$C:$C,$A24)</f>
        <v/>
      </c>
      <c r="H24">
        <f>SUMIFS('EIA Imports Fuel Ethanol'!$D:$D,'EIA Imports Fuel Ethanol'!$A:$A,H$3,'EIA Imports Fuel Ethanol'!$C:$C,$A24)</f>
        <v/>
      </c>
      <c r="I24">
        <f>SUMIFS('EIA Imports Fuel Ethanol'!$D:$D,'EIA Imports Fuel Ethanol'!$A:$A,I$3,'EIA Imports Fuel Ethanol'!$C:$C,$A24)</f>
        <v/>
      </c>
      <c r="J24">
        <f>SUMIFS('EIA Imports Fuel Ethanol'!$D:$D,'EIA Imports Fuel Ethanol'!$A:$A,J$3,'EIA Imports Fuel Ethanol'!$C:$C,$A24)</f>
        <v/>
      </c>
      <c r="K24">
        <f>SUMIFS('EIA Imports Fuel Ethanol'!$D:$D,'EIA Imports Fuel Ethanol'!$A:$A,K$3,'EIA Imports Fuel Ethanol'!$C:$C,$A24)</f>
        <v/>
      </c>
      <c r="L24">
        <f>SUMIFS('EIA Imports Fuel Ethanol'!$D:$D,'EIA Imports Fuel Ethanol'!$A:$A,L$3,'EIA Imports Fuel Ethanol'!$C:$C,$A24)</f>
        <v/>
      </c>
      <c r="M24">
        <f>SUMIFS('EIA Imports Fuel Ethanol'!$D:$D,'EIA Imports Fuel Ethanol'!$A:$A,M$3,'EIA Imports Fuel Ethanol'!$C:$C,$A24)</f>
        <v/>
      </c>
      <c r="N24">
        <f>SUMIFS('EIA Imports Fuel Ethanol'!$D:$D,'EIA Imports Fuel Ethanol'!$A:$A,N$3,'EIA Imports Fuel Ethanol'!$C:$C,$A24)</f>
        <v/>
      </c>
      <c r="O24">
        <f>SUMIFS('EIA Imports Fuel Ethanol'!$D:$D,'EIA Imports Fuel Ethanol'!$A:$A,O$3,'EIA Imports Fuel Ethanol'!$C:$C,$A24)</f>
        <v/>
      </c>
      <c r="P24">
        <f>SUMIFS('EIA Imports Fuel Ethanol'!$D:$D,'EIA Imports Fuel Ethanol'!$A:$A,P$3,'EIA Imports Fuel Ethanol'!$C:$C,$A24)</f>
        <v/>
      </c>
      <c r="Q24">
        <f>SUMIFS('EIA Imports Fuel Ethanol'!$D:$D,'EIA Imports Fuel Ethanol'!$A:$A,Q$3,'EIA Imports Fuel Ethanol'!$C:$C,$A24)</f>
        <v/>
      </c>
      <c r="R24">
        <f>SUMIFS('EIA Imports Fuel Ethanol'!$D:$D,'EIA Imports Fuel Ethanol'!$A:$A,R$3,'EIA Imports Fuel Ethanol'!$C:$C,$A24)</f>
        <v/>
      </c>
      <c r="S24">
        <f>SUMIFS('EIA Imports Fuel Ethanol'!$D:$D,'EIA Imports Fuel Ethanol'!$A:$A,S$3,'EIA Imports Fuel Ethanol'!$C:$C,$A24)</f>
        <v/>
      </c>
      <c r="T24">
        <f>SUMIFS('EIA Imports Fuel Ethanol'!$D:$D,'EIA Imports Fuel Ethanol'!$A:$A,T$3,'EIA Imports Fuel Ethanol'!$C:$C,$A24)</f>
        <v/>
      </c>
      <c r="U24">
        <f>SUMIFS('EIA Imports Fuel Ethanol'!$D:$D,'EIA Imports Fuel Ethanol'!$A:$A,U$3,'EIA Imports Fuel Ethanol'!$C:$C,$A24)</f>
        <v/>
      </c>
      <c r="V24">
        <f>SUMIFS('EIA Imports Fuel Ethanol'!$D:$D,'EIA Imports Fuel Ethanol'!$A:$A,V$3,'EIA Imports Fuel Ethanol'!$C:$C,$A24)</f>
        <v/>
      </c>
      <c r="W24">
        <f>SUMIFS('EIA Imports Fuel Ethanol'!$D:$D,'EIA Imports Fuel Ethanol'!$A:$A,W$3,'EIA Imports Fuel Ethanol'!$C:$C,$A24)</f>
        <v/>
      </c>
      <c r="X24">
        <f>SUMIFS('EIA Imports Fuel Ethanol'!$D:$D,'EIA Imports Fuel Ethanol'!$A:$A,X$3,'EIA Imports Fuel Ethanol'!$C:$C,$A24)</f>
        <v/>
      </c>
      <c r="Y24">
        <f>SUMIFS('EIA Imports Fuel Ethanol'!$D:$D,'EIA Imports Fuel Ethanol'!$A:$A,Y$3,'EIA Imports Fuel Ethanol'!$C:$C,$A24)</f>
        <v/>
      </c>
      <c r="Z24">
        <f>SUMIFS('EIA Imports Fuel Ethanol'!$D:$D,'EIA Imports Fuel Ethanol'!$A:$A,Z$3,'EIA Imports Fuel Ethanol'!$C:$C,$A24)</f>
        <v/>
      </c>
      <c r="AA24">
        <f>SUMIFS('EIA Imports Fuel Ethanol'!$D:$D,'EIA Imports Fuel Ethanol'!$A:$A,AA$3,'EIA Imports Fuel Ethanol'!$C:$C,$A24)</f>
        <v/>
      </c>
      <c r="AB24">
        <f>SUMIFS('EIA Imports Fuel Ethanol'!$D:$D,'EIA Imports Fuel Ethanol'!$A:$A,AB$3,'EIA Imports Fuel Ethanol'!$C:$C,$A24)</f>
        <v/>
      </c>
      <c r="AC24">
        <f>SUMIFS('EIA Imports Fuel Ethanol'!$D:$D,'EIA Imports Fuel Ethanol'!$A:$A,AC$3,'EIA Imports Fuel Ethanol'!$C:$C,$A24)</f>
        <v/>
      </c>
      <c r="AD24">
        <f>SUMIFS('EIA Imports Fuel Ethanol'!$D:$D,'EIA Imports Fuel Ethanol'!$A:$A,AD$3,'EIA Imports Fuel Ethanol'!$C:$C,$A24)</f>
        <v/>
      </c>
      <c r="AE24">
        <f>SUMIFS('EIA Imports Fuel Ethanol'!$D:$D,'EIA Imports Fuel Ethanol'!$A:$A,AE$3,'EIA Imports Fuel Ethanol'!$C:$C,$A24)</f>
        <v/>
      </c>
      <c r="AF24">
        <f>SUMIFS('EIA Imports Fuel Ethanol'!$D:$D,'EIA Imports Fuel Ethanol'!$A:$A,AF$3,'EIA Imports Fuel Ethanol'!$C:$C,$A24)</f>
        <v/>
      </c>
      <c r="AG24">
        <f>SUMIFS('EIA Imports Fuel Ethanol'!$D:$D,'EIA Imports Fuel Ethanol'!$A:$A,AG$3,'EIA Imports Fuel Ethanol'!$C:$C,$A24)</f>
        <v/>
      </c>
      <c r="AH24">
        <f>SUMIFS('EIA Imports Fuel Ethanol'!$D:$D,'EIA Imports Fuel Ethanol'!$A:$A,AH$3,'EIA Imports Fuel Ethanol'!$C:$C,$A24)</f>
        <v/>
      </c>
      <c r="AI24">
        <f>SUMIFS('EIA Imports Fuel Ethanol'!$D:$D,'EIA Imports Fuel Ethanol'!$A:$A,AI$3,'EIA Imports Fuel Ethanol'!$C:$C,$A24)</f>
        <v/>
      </c>
      <c r="AJ24">
        <f>SUMIFS('EIA Imports Fuel Ethanol'!$D:$D,'EIA Imports Fuel Ethanol'!$A:$A,AJ$3,'EIA Imports Fuel Ethanol'!$C:$C,$A24)</f>
        <v/>
      </c>
      <c r="AK24">
        <f>SUMIFS('EIA Imports Fuel Ethanol'!$D:$D,'EIA Imports Fuel Ethanol'!$A:$A,AK$3,'EIA Imports Fuel Ethanol'!$C:$C,$A24)</f>
        <v/>
      </c>
      <c r="AL24">
        <f>SUMIFS('EIA Imports Fuel Ethanol'!$D:$D,'EIA Imports Fuel Ethanol'!$A:$A,AL$3,'EIA Imports Fuel Ethanol'!$C:$C,$A24)</f>
        <v/>
      </c>
      <c r="AM24">
        <f>SUMIFS('EIA Imports Fuel Ethanol'!$D:$D,'EIA Imports Fuel Ethanol'!$A:$A,AM$3,'EIA Imports Fuel Ethanol'!$C:$C,$A24)</f>
        <v/>
      </c>
      <c r="AN24">
        <f>SUMIFS('EIA Imports Fuel Ethanol'!$D:$D,'EIA Imports Fuel Ethanol'!$A:$A,AN$3,'EIA Imports Fuel Ethanol'!$C:$C,$A24)</f>
        <v/>
      </c>
      <c r="AO24">
        <f>SUMIFS('EIA Imports Fuel Ethanol'!$D:$D,'EIA Imports Fuel Ethanol'!$A:$A,AO$3,'EIA Imports Fuel Ethanol'!$C:$C,$A24)</f>
        <v/>
      </c>
      <c r="AP24">
        <f>SUMIFS('EIA Imports Fuel Ethanol'!$D:$D,'EIA Imports Fuel Ethanol'!$A:$A,AP$3,'EIA Imports Fuel Ethanol'!$C:$C,$A24)</f>
        <v/>
      </c>
      <c r="AQ24">
        <f>SUMIFS('EIA Imports Fuel Ethanol'!$D:$D,'EIA Imports Fuel Ethanol'!$A:$A,AQ$3,'EIA Imports Fuel Ethanol'!$C:$C,$A24)</f>
        <v/>
      </c>
      <c r="AR24">
        <f>SUMIFS('EIA Imports Fuel Ethanol'!$D:$D,'EIA Imports Fuel Ethanol'!$A:$A,AR$3,'EIA Imports Fuel Ethanol'!$C:$C,$A24)</f>
        <v/>
      </c>
      <c r="AS24">
        <f>SUMIFS('EIA Imports Fuel Ethanol'!$D:$D,'EIA Imports Fuel Ethanol'!$A:$A,AS$3,'EIA Imports Fuel Ethanol'!$C:$C,$A24)</f>
        <v/>
      </c>
      <c r="AT24">
        <f>SUMIFS('EIA Imports Fuel Ethanol'!$D:$D,'EIA Imports Fuel Ethanol'!$A:$A,AT$3,'EIA Imports Fuel Ethanol'!$C:$C,$A24)</f>
        <v/>
      </c>
      <c r="AU24">
        <f>SUMIFS('EIA Imports Fuel Ethanol'!$D:$D,'EIA Imports Fuel Ethanol'!$A:$A,AU$3,'EIA Imports Fuel Ethanol'!$C:$C,$A24)</f>
        <v/>
      </c>
      <c r="AV24">
        <f>SUMIFS('EIA Imports Fuel Ethanol'!$D:$D,'EIA Imports Fuel Ethanol'!$A:$A,AV$3,'EIA Imports Fuel Ethanol'!$C:$C,$A24)</f>
        <v/>
      </c>
    </row>
    <row r="25" spans="1:48">
      <c r="A25" t="s">
        <v>296</v>
      </c>
      <c r="B25" t="s">
        <v>1646</v>
      </c>
      <c r="C25" t="s">
        <v>1740</v>
      </c>
      <c r="E25">
        <f>SUMIFS('EIA Imports Fuel Ethanol'!$D:$D,'EIA Imports Fuel Ethanol'!$A:$A,E$3,'EIA Imports Fuel Ethanol'!$C:$C,$A25)</f>
        <v/>
      </c>
      <c r="F25">
        <f>SUMIFS('EIA Imports Fuel Ethanol'!$D:$D,'EIA Imports Fuel Ethanol'!$A:$A,F$3,'EIA Imports Fuel Ethanol'!$C:$C,$A25)</f>
        <v/>
      </c>
      <c r="G25">
        <f>SUMIFS('EIA Imports Fuel Ethanol'!$D:$D,'EIA Imports Fuel Ethanol'!$A:$A,G$3,'EIA Imports Fuel Ethanol'!$C:$C,$A25)</f>
        <v/>
      </c>
      <c r="H25">
        <f>SUMIFS('EIA Imports Fuel Ethanol'!$D:$D,'EIA Imports Fuel Ethanol'!$A:$A,H$3,'EIA Imports Fuel Ethanol'!$C:$C,$A25)</f>
        <v/>
      </c>
      <c r="I25">
        <f>SUMIFS('EIA Imports Fuel Ethanol'!$D:$D,'EIA Imports Fuel Ethanol'!$A:$A,I$3,'EIA Imports Fuel Ethanol'!$C:$C,$A25)</f>
        <v/>
      </c>
      <c r="J25">
        <f>SUMIFS('EIA Imports Fuel Ethanol'!$D:$D,'EIA Imports Fuel Ethanol'!$A:$A,J$3,'EIA Imports Fuel Ethanol'!$C:$C,$A25)</f>
        <v/>
      </c>
      <c r="K25">
        <f>SUMIFS('EIA Imports Fuel Ethanol'!$D:$D,'EIA Imports Fuel Ethanol'!$A:$A,K$3,'EIA Imports Fuel Ethanol'!$C:$C,$A25)</f>
        <v/>
      </c>
      <c r="L25">
        <f>SUMIFS('EIA Imports Fuel Ethanol'!$D:$D,'EIA Imports Fuel Ethanol'!$A:$A,L$3,'EIA Imports Fuel Ethanol'!$C:$C,$A25)</f>
        <v/>
      </c>
      <c r="M25">
        <f>SUMIFS('EIA Imports Fuel Ethanol'!$D:$D,'EIA Imports Fuel Ethanol'!$A:$A,M$3,'EIA Imports Fuel Ethanol'!$C:$C,$A25)</f>
        <v/>
      </c>
      <c r="N25">
        <f>SUMIFS('EIA Imports Fuel Ethanol'!$D:$D,'EIA Imports Fuel Ethanol'!$A:$A,N$3,'EIA Imports Fuel Ethanol'!$C:$C,$A25)</f>
        <v/>
      </c>
      <c r="O25">
        <f>SUMIFS('EIA Imports Fuel Ethanol'!$D:$D,'EIA Imports Fuel Ethanol'!$A:$A,O$3,'EIA Imports Fuel Ethanol'!$C:$C,$A25)</f>
        <v/>
      </c>
      <c r="P25">
        <f>SUMIFS('EIA Imports Fuel Ethanol'!$D:$D,'EIA Imports Fuel Ethanol'!$A:$A,P$3,'EIA Imports Fuel Ethanol'!$C:$C,$A25)</f>
        <v/>
      </c>
      <c r="Q25">
        <f>SUMIFS('EIA Imports Fuel Ethanol'!$D:$D,'EIA Imports Fuel Ethanol'!$A:$A,Q$3,'EIA Imports Fuel Ethanol'!$C:$C,$A25)</f>
        <v/>
      </c>
      <c r="R25">
        <f>SUMIFS('EIA Imports Fuel Ethanol'!$D:$D,'EIA Imports Fuel Ethanol'!$A:$A,R$3,'EIA Imports Fuel Ethanol'!$C:$C,$A25)</f>
        <v/>
      </c>
      <c r="S25">
        <f>SUMIFS('EIA Imports Fuel Ethanol'!$D:$D,'EIA Imports Fuel Ethanol'!$A:$A,S$3,'EIA Imports Fuel Ethanol'!$C:$C,$A25)</f>
        <v/>
      </c>
      <c r="T25">
        <f>SUMIFS('EIA Imports Fuel Ethanol'!$D:$D,'EIA Imports Fuel Ethanol'!$A:$A,T$3,'EIA Imports Fuel Ethanol'!$C:$C,$A25)</f>
        <v/>
      </c>
      <c r="U25">
        <f>SUMIFS('EIA Imports Fuel Ethanol'!$D:$D,'EIA Imports Fuel Ethanol'!$A:$A,U$3,'EIA Imports Fuel Ethanol'!$C:$C,$A25)</f>
        <v/>
      </c>
      <c r="V25">
        <f>SUMIFS('EIA Imports Fuel Ethanol'!$D:$D,'EIA Imports Fuel Ethanol'!$A:$A,V$3,'EIA Imports Fuel Ethanol'!$C:$C,$A25)</f>
        <v/>
      </c>
      <c r="W25">
        <f>SUMIFS('EIA Imports Fuel Ethanol'!$D:$D,'EIA Imports Fuel Ethanol'!$A:$A,W$3,'EIA Imports Fuel Ethanol'!$C:$C,$A25)</f>
        <v/>
      </c>
      <c r="X25">
        <f>SUMIFS('EIA Imports Fuel Ethanol'!$D:$D,'EIA Imports Fuel Ethanol'!$A:$A,X$3,'EIA Imports Fuel Ethanol'!$C:$C,$A25)</f>
        <v/>
      </c>
      <c r="Y25">
        <f>SUMIFS('EIA Imports Fuel Ethanol'!$D:$D,'EIA Imports Fuel Ethanol'!$A:$A,Y$3,'EIA Imports Fuel Ethanol'!$C:$C,$A25)</f>
        <v/>
      </c>
      <c r="Z25">
        <f>SUMIFS('EIA Imports Fuel Ethanol'!$D:$D,'EIA Imports Fuel Ethanol'!$A:$A,Z$3,'EIA Imports Fuel Ethanol'!$C:$C,$A25)</f>
        <v/>
      </c>
      <c r="AA25">
        <f>SUMIFS('EIA Imports Fuel Ethanol'!$D:$D,'EIA Imports Fuel Ethanol'!$A:$A,AA$3,'EIA Imports Fuel Ethanol'!$C:$C,$A25)</f>
        <v/>
      </c>
      <c r="AB25">
        <f>SUMIFS('EIA Imports Fuel Ethanol'!$D:$D,'EIA Imports Fuel Ethanol'!$A:$A,AB$3,'EIA Imports Fuel Ethanol'!$C:$C,$A25)</f>
        <v/>
      </c>
      <c r="AC25">
        <f>SUMIFS('EIA Imports Fuel Ethanol'!$D:$D,'EIA Imports Fuel Ethanol'!$A:$A,AC$3,'EIA Imports Fuel Ethanol'!$C:$C,$A25)</f>
        <v/>
      </c>
      <c r="AD25">
        <f>SUMIFS('EIA Imports Fuel Ethanol'!$D:$D,'EIA Imports Fuel Ethanol'!$A:$A,AD$3,'EIA Imports Fuel Ethanol'!$C:$C,$A25)</f>
        <v/>
      </c>
      <c r="AE25">
        <f>SUMIFS('EIA Imports Fuel Ethanol'!$D:$D,'EIA Imports Fuel Ethanol'!$A:$A,AE$3,'EIA Imports Fuel Ethanol'!$C:$C,$A25)</f>
        <v/>
      </c>
      <c r="AF25">
        <f>SUMIFS('EIA Imports Fuel Ethanol'!$D:$D,'EIA Imports Fuel Ethanol'!$A:$A,AF$3,'EIA Imports Fuel Ethanol'!$C:$C,$A25)</f>
        <v/>
      </c>
      <c r="AG25">
        <f>SUMIFS('EIA Imports Fuel Ethanol'!$D:$D,'EIA Imports Fuel Ethanol'!$A:$A,AG$3,'EIA Imports Fuel Ethanol'!$C:$C,$A25)</f>
        <v/>
      </c>
      <c r="AH25">
        <f>SUMIFS('EIA Imports Fuel Ethanol'!$D:$D,'EIA Imports Fuel Ethanol'!$A:$A,AH$3,'EIA Imports Fuel Ethanol'!$C:$C,$A25)</f>
        <v/>
      </c>
      <c r="AI25">
        <f>SUMIFS('EIA Imports Fuel Ethanol'!$D:$D,'EIA Imports Fuel Ethanol'!$A:$A,AI$3,'EIA Imports Fuel Ethanol'!$C:$C,$A25)</f>
        <v/>
      </c>
      <c r="AJ25">
        <f>SUMIFS('EIA Imports Fuel Ethanol'!$D:$D,'EIA Imports Fuel Ethanol'!$A:$A,AJ$3,'EIA Imports Fuel Ethanol'!$C:$C,$A25)</f>
        <v/>
      </c>
      <c r="AK25">
        <f>SUMIFS('EIA Imports Fuel Ethanol'!$D:$D,'EIA Imports Fuel Ethanol'!$A:$A,AK$3,'EIA Imports Fuel Ethanol'!$C:$C,$A25)</f>
        <v/>
      </c>
      <c r="AL25">
        <f>SUMIFS('EIA Imports Fuel Ethanol'!$D:$D,'EIA Imports Fuel Ethanol'!$A:$A,AL$3,'EIA Imports Fuel Ethanol'!$C:$C,$A25)</f>
        <v/>
      </c>
      <c r="AM25">
        <f>SUMIFS('EIA Imports Fuel Ethanol'!$D:$D,'EIA Imports Fuel Ethanol'!$A:$A,AM$3,'EIA Imports Fuel Ethanol'!$C:$C,$A25)</f>
        <v/>
      </c>
      <c r="AN25">
        <f>SUMIFS('EIA Imports Fuel Ethanol'!$D:$D,'EIA Imports Fuel Ethanol'!$A:$A,AN$3,'EIA Imports Fuel Ethanol'!$C:$C,$A25)</f>
        <v/>
      </c>
      <c r="AO25">
        <f>SUMIFS('EIA Imports Fuel Ethanol'!$D:$D,'EIA Imports Fuel Ethanol'!$A:$A,AO$3,'EIA Imports Fuel Ethanol'!$C:$C,$A25)</f>
        <v/>
      </c>
      <c r="AP25">
        <f>SUMIFS('EIA Imports Fuel Ethanol'!$D:$D,'EIA Imports Fuel Ethanol'!$A:$A,AP$3,'EIA Imports Fuel Ethanol'!$C:$C,$A25)</f>
        <v/>
      </c>
      <c r="AQ25">
        <f>SUMIFS('EIA Imports Fuel Ethanol'!$D:$D,'EIA Imports Fuel Ethanol'!$A:$A,AQ$3,'EIA Imports Fuel Ethanol'!$C:$C,$A25)</f>
        <v/>
      </c>
      <c r="AR25">
        <f>SUMIFS('EIA Imports Fuel Ethanol'!$D:$D,'EIA Imports Fuel Ethanol'!$A:$A,AR$3,'EIA Imports Fuel Ethanol'!$C:$C,$A25)</f>
        <v/>
      </c>
      <c r="AS25">
        <f>SUMIFS('EIA Imports Fuel Ethanol'!$D:$D,'EIA Imports Fuel Ethanol'!$A:$A,AS$3,'EIA Imports Fuel Ethanol'!$C:$C,$A25)</f>
        <v/>
      </c>
      <c r="AT25">
        <f>SUMIFS('EIA Imports Fuel Ethanol'!$D:$D,'EIA Imports Fuel Ethanol'!$A:$A,AT$3,'EIA Imports Fuel Ethanol'!$C:$C,$A25)</f>
        <v/>
      </c>
      <c r="AU25">
        <f>SUMIFS('EIA Imports Fuel Ethanol'!$D:$D,'EIA Imports Fuel Ethanol'!$A:$A,AU$3,'EIA Imports Fuel Ethanol'!$C:$C,$A25)</f>
        <v/>
      </c>
      <c r="AV25">
        <f>SUMIFS('EIA Imports Fuel Ethanol'!$D:$D,'EIA Imports Fuel Ethanol'!$A:$A,AV$3,'EIA Imports Fuel Ethanol'!$C:$C,$A25)</f>
        <v/>
      </c>
    </row>
    <row r="26" spans="1:48">
      <c r="A26" t="s">
        <v>334</v>
      </c>
      <c r="B26" t="s">
        <v>1646</v>
      </c>
      <c r="C26" t="s">
        <v>1740</v>
      </c>
      <c r="E26">
        <f>SUMIFS('EIA Imports Fuel Ethanol'!$D:$D,'EIA Imports Fuel Ethanol'!$A:$A,E$3,'EIA Imports Fuel Ethanol'!$C:$C,$A26)</f>
        <v/>
      </c>
      <c r="F26">
        <f>SUMIFS('EIA Imports Fuel Ethanol'!$D:$D,'EIA Imports Fuel Ethanol'!$A:$A,F$3,'EIA Imports Fuel Ethanol'!$C:$C,$A26)</f>
        <v/>
      </c>
      <c r="G26">
        <f>SUMIFS('EIA Imports Fuel Ethanol'!$D:$D,'EIA Imports Fuel Ethanol'!$A:$A,G$3,'EIA Imports Fuel Ethanol'!$C:$C,$A26)</f>
        <v/>
      </c>
      <c r="H26">
        <f>SUMIFS('EIA Imports Fuel Ethanol'!$D:$D,'EIA Imports Fuel Ethanol'!$A:$A,H$3,'EIA Imports Fuel Ethanol'!$C:$C,$A26)</f>
        <v/>
      </c>
      <c r="I26">
        <f>SUMIFS('EIA Imports Fuel Ethanol'!$D:$D,'EIA Imports Fuel Ethanol'!$A:$A,I$3,'EIA Imports Fuel Ethanol'!$C:$C,$A26)</f>
        <v/>
      </c>
      <c r="J26">
        <f>SUMIFS('EIA Imports Fuel Ethanol'!$D:$D,'EIA Imports Fuel Ethanol'!$A:$A,J$3,'EIA Imports Fuel Ethanol'!$C:$C,$A26)</f>
        <v/>
      </c>
      <c r="K26">
        <f>SUMIFS('EIA Imports Fuel Ethanol'!$D:$D,'EIA Imports Fuel Ethanol'!$A:$A,K$3,'EIA Imports Fuel Ethanol'!$C:$C,$A26)</f>
        <v/>
      </c>
      <c r="L26">
        <f>SUMIFS('EIA Imports Fuel Ethanol'!$D:$D,'EIA Imports Fuel Ethanol'!$A:$A,L$3,'EIA Imports Fuel Ethanol'!$C:$C,$A26)</f>
        <v/>
      </c>
      <c r="M26">
        <f>SUMIFS('EIA Imports Fuel Ethanol'!$D:$D,'EIA Imports Fuel Ethanol'!$A:$A,M$3,'EIA Imports Fuel Ethanol'!$C:$C,$A26)</f>
        <v/>
      </c>
      <c r="N26">
        <f>SUMIFS('EIA Imports Fuel Ethanol'!$D:$D,'EIA Imports Fuel Ethanol'!$A:$A,N$3,'EIA Imports Fuel Ethanol'!$C:$C,$A26)</f>
        <v/>
      </c>
      <c r="O26">
        <f>SUMIFS('EIA Imports Fuel Ethanol'!$D:$D,'EIA Imports Fuel Ethanol'!$A:$A,O$3,'EIA Imports Fuel Ethanol'!$C:$C,$A26)</f>
        <v/>
      </c>
      <c r="P26">
        <f>SUMIFS('EIA Imports Fuel Ethanol'!$D:$D,'EIA Imports Fuel Ethanol'!$A:$A,P$3,'EIA Imports Fuel Ethanol'!$C:$C,$A26)</f>
        <v/>
      </c>
      <c r="Q26">
        <f>SUMIFS('EIA Imports Fuel Ethanol'!$D:$D,'EIA Imports Fuel Ethanol'!$A:$A,Q$3,'EIA Imports Fuel Ethanol'!$C:$C,$A26)</f>
        <v/>
      </c>
      <c r="R26">
        <f>SUMIFS('EIA Imports Fuel Ethanol'!$D:$D,'EIA Imports Fuel Ethanol'!$A:$A,R$3,'EIA Imports Fuel Ethanol'!$C:$C,$A26)</f>
        <v/>
      </c>
      <c r="S26">
        <f>SUMIFS('EIA Imports Fuel Ethanol'!$D:$D,'EIA Imports Fuel Ethanol'!$A:$A,S$3,'EIA Imports Fuel Ethanol'!$C:$C,$A26)</f>
        <v/>
      </c>
      <c r="T26">
        <f>SUMIFS('EIA Imports Fuel Ethanol'!$D:$D,'EIA Imports Fuel Ethanol'!$A:$A,T$3,'EIA Imports Fuel Ethanol'!$C:$C,$A26)</f>
        <v/>
      </c>
      <c r="U26">
        <f>SUMIFS('EIA Imports Fuel Ethanol'!$D:$D,'EIA Imports Fuel Ethanol'!$A:$A,U$3,'EIA Imports Fuel Ethanol'!$C:$C,$A26)</f>
        <v/>
      </c>
      <c r="V26">
        <f>SUMIFS('EIA Imports Fuel Ethanol'!$D:$D,'EIA Imports Fuel Ethanol'!$A:$A,V$3,'EIA Imports Fuel Ethanol'!$C:$C,$A26)</f>
        <v/>
      </c>
      <c r="W26">
        <f>SUMIFS('EIA Imports Fuel Ethanol'!$D:$D,'EIA Imports Fuel Ethanol'!$A:$A,W$3,'EIA Imports Fuel Ethanol'!$C:$C,$A26)</f>
        <v/>
      </c>
      <c r="X26">
        <f>SUMIFS('EIA Imports Fuel Ethanol'!$D:$D,'EIA Imports Fuel Ethanol'!$A:$A,X$3,'EIA Imports Fuel Ethanol'!$C:$C,$A26)</f>
        <v/>
      </c>
      <c r="Y26">
        <f>SUMIFS('EIA Imports Fuel Ethanol'!$D:$D,'EIA Imports Fuel Ethanol'!$A:$A,Y$3,'EIA Imports Fuel Ethanol'!$C:$C,$A26)</f>
        <v/>
      </c>
      <c r="Z26">
        <f>SUMIFS('EIA Imports Fuel Ethanol'!$D:$D,'EIA Imports Fuel Ethanol'!$A:$A,Z$3,'EIA Imports Fuel Ethanol'!$C:$C,$A26)</f>
        <v/>
      </c>
      <c r="AA26">
        <f>SUMIFS('EIA Imports Fuel Ethanol'!$D:$D,'EIA Imports Fuel Ethanol'!$A:$A,AA$3,'EIA Imports Fuel Ethanol'!$C:$C,$A26)</f>
        <v/>
      </c>
      <c r="AB26">
        <f>SUMIFS('EIA Imports Fuel Ethanol'!$D:$D,'EIA Imports Fuel Ethanol'!$A:$A,AB$3,'EIA Imports Fuel Ethanol'!$C:$C,$A26)</f>
        <v/>
      </c>
      <c r="AC26">
        <f>SUMIFS('EIA Imports Fuel Ethanol'!$D:$D,'EIA Imports Fuel Ethanol'!$A:$A,AC$3,'EIA Imports Fuel Ethanol'!$C:$C,$A26)</f>
        <v/>
      </c>
      <c r="AD26">
        <f>SUMIFS('EIA Imports Fuel Ethanol'!$D:$D,'EIA Imports Fuel Ethanol'!$A:$A,AD$3,'EIA Imports Fuel Ethanol'!$C:$C,$A26)</f>
        <v/>
      </c>
      <c r="AE26">
        <f>SUMIFS('EIA Imports Fuel Ethanol'!$D:$D,'EIA Imports Fuel Ethanol'!$A:$A,AE$3,'EIA Imports Fuel Ethanol'!$C:$C,$A26)</f>
        <v/>
      </c>
      <c r="AF26">
        <f>SUMIFS('EIA Imports Fuel Ethanol'!$D:$D,'EIA Imports Fuel Ethanol'!$A:$A,AF$3,'EIA Imports Fuel Ethanol'!$C:$C,$A26)</f>
        <v/>
      </c>
      <c r="AG26">
        <f>SUMIFS('EIA Imports Fuel Ethanol'!$D:$D,'EIA Imports Fuel Ethanol'!$A:$A,AG$3,'EIA Imports Fuel Ethanol'!$C:$C,$A26)</f>
        <v/>
      </c>
      <c r="AH26">
        <f>SUMIFS('EIA Imports Fuel Ethanol'!$D:$D,'EIA Imports Fuel Ethanol'!$A:$A,AH$3,'EIA Imports Fuel Ethanol'!$C:$C,$A26)</f>
        <v/>
      </c>
      <c r="AI26">
        <f>SUMIFS('EIA Imports Fuel Ethanol'!$D:$D,'EIA Imports Fuel Ethanol'!$A:$A,AI$3,'EIA Imports Fuel Ethanol'!$C:$C,$A26)</f>
        <v/>
      </c>
      <c r="AJ26">
        <f>SUMIFS('EIA Imports Fuel Ethanol'!$D:$D,'EIA Imports Fuel Ethanol'!$A:$A,AJ$3,'EIA Imports Fuel Ethanol'!$C:$C,$A26)</f>
        <v/>
      </c>
      <c r="AK26">
        <f>SUMIFS('EIA Imports Fuel Ethanol'!$D:$D,'EIA Imports Fuel Ethanol'!$A:$A,AK$3,'EIA Imports Fuel Ethanol'!$C:$C,$A26)</f>
        <v/>
      </c>
      <c r="AL26">
        <f>SUMIFS('EIA Imports Fuel Ethanol'!$D:$D,'EIA Imports Fuel Ethanol'!$A:$A,AL$3,'EIA Imports Fuel Ethanol'!$C:$C,$A26)</f>
        <v/>
      </c>
      <c r="AM26">
        <f>SUMIFS('EIA Imports Fuel Ethanol'!$D:$D,'EIA Imports Fuel Ethanol'!$A:$A,AM$3,'EIA Imports Fuel Ethanol'!$C:$C,$A26)</f>
        <v/>
      </c>
      <c r="AN26">
        <f>SUMIFS('EIA Imports Fuel Ethanol'!$D:$D,'EIA Imports Fuel Ethanol'!$A:$A,AN$3,'EIA Imports Fuel Ethanol'!$C:$C,$A26)</f>
        <v/>
      </c>
      <c r="AO26">
        <f>SUMIFS('EIA Imports Fuel Ethanol'!$D:$D,'EIA Imports Fuel Ethanol'!$A:$A,AO$3,'EIA Imports Fuel Ethanol'!$C:$C,$A26)</f>
        <v/>
      </c>
      <c r="AP26">
        <f>SUMIFS('EIA Imports Fuel Ethanol'!$D:$D,'EIA Imports Fuel Ethanol'!$A:$A,AP$3,'EIA Imports Fuel Ethanol'!$C:$C,$A26)</f>
        <v/>
      </c>
      <c r="AQ26">
        <f>SUMIFS('EIA Imports Fuel Ethanol'!$D:$D,'EIA Imports Fuel Ethanol'!$A:$A,AQ$3,'EIA Imports Fuel Ethanol'!$C:$C,$A26)</f>
        <v/>
      </c>
      <c r="AR26">
        <f>SUMIFS('EIA Imports Fuel Ethanol'!$D:$D,'EIA Imports Fuel Ethanol'!$A:$A,AR$3,'EIA Imports Fuel Ethanol'!$C:$C,$A26)</f>
        <v/>
      </c>
      <c r="AS26">
        <f>SUMIFS('EIA Imports Fuel Ethanol'!$D:$D,'EIA Imports Fuel Ethanol'!$A:$A,AS$3,'EIA Imports Fuel Ethanol'!$C:$C,$A26)</f>
        <v/>
      </c>
      <c r="AT26">
        <f>SUMIFS('EIA Imports Fuel Ethanol'!$D:$D,'EIA Imports Fuel Ethanol'!$A:$A,AT$3,'EIA Imports Fuel Ethanol'!$C:$C,$A26)</f>
        <v/>
      </c>
      <c r="AU26">
        <f>SUMIFS('EIA Imports Fuel Ethanol'!$D:$D,'EIA Imports Fuel Ethanol'!$A:$A,AU$3,'EIA Imports Fuel Ethanol'!$C:$C,$A26)</f>
        <v/>
      </c>
      <c r="AV26">
        <f>SUMIFS('EIA Imports Fuel Ethanol'!$D:$D,'EIA Imports Fuel Ethanol'!$A:$A,AV$3,'EIA Imports Fuel Ethanol'!$C:$C,$A26)</f>
        <v/>
      </c>
    </row>
    <row r="27" spans="1:48">
      <c r="A27" t="s">
        <v>252</v>
      </c>
      <c r="B27" t="s">
        <v>1646</v>
      </c>
      <c r="C27" t="s">
        <v>1740</v>
      </c>
      <c r="E27">
        <f>SUMIFS('EIA Imports Fuel Ethanol'!$D:$D,'EIA Imports Fuel Ethanol'!$A:$A,E$3,'EIA Imports Fuel Ethanol'!$C:$C,$A27)</f>
        <v/>
      </c>
      <c r="F27">
        <f>SUMIFS('EIA Imports Fuel Ethanol'!$D:$D,'EIA Imports Fuel Ethanol'!$A:$A,F$3,'EIA Imports Fuel Ethanol'!$C:$C,$A27)</f>
        <v/>
      </c>
      <c r="G27">
        <f>SUMIFS('EIA Imports Fuel Ethanol'!$D:$D,'EIA Imports Fuel Ethanol'!$A:$A,G$3,'EIA Imports Fuel Ethanol'!$C:$C,$A27)</f>
        <v/>
      </c>
      <c r="H27">
        <f>SUMIFS('EIA Imports Fuel Ethanol'!$D:$D,'EIA Imports Fuel Ethanol'!$A:$A,H$3,'EIA Imports Fuel Ethanol'!$C:$C,$A27)</f>
        <v/>
      </c>
      <c r="I27">
        <f>SUMIFS('EIA Imports Fuel Ethanol'!$D:$D,'EIA Imports Fuel Ethanol'!$A:$A,I$3,'EIA Imports Fuel Ethanol'!$C:$C,$A27)</f>
        <v/>
      </c>
      <c r="J27">
        <f>SUMIFS('EIA Imports Fuel Ethanol'!$D:$D,'EIA Imports Fuel Ethanol'!$A:$A,J$3,'EIA Imports Fuel Ethanol'!$C:$C,$A27)</f>
        <v/>
      </c>
      <c r="K27">
        <f>SUMIFS('EIA Imports Fuel Ethanol'!$D:$D,'EIA Imports Fuel Ethanol'!$A:$A,K$3,'EIA Imports Fuel Ethanol'!$C:$C,$A27)</f>
        <v/>
      </c>
      <c r="L27">
        <f>SUMIFS('EIA Imports Fuel Ethanol'!$D:$D,'EIA Imports Fuel Ethanol'!$A:$A,L$3,'EIA Imports Fuel Ethanol'!$C:$C,$A27)</f>
        <v/>
      </c>
      <c r="M27">
        <f>SUMIFS('EIA Imports Fuel Ethanol'!$D:$D,'EIA Imports Fuel Ethanol'!$A:$A,M$3,'EIA Imports Fuel Ethanol'!$C:$C,$A27)</f>
        <v/>
      </c>
      <c r="N27">
        <f>SUMIFS('EIA Imports Fuel Ethanol'!$D:$D,'EIA Imports Fuel Ethanol'!$A:$A,N$3,'EIA Imports Fuel Ethanol'!$C:$C,$A27)</f>
        <v/>
      </c>
      <c r="O27">
        <f>SUMIFS('EIA Imports Fuel Ethanol'!$D:$D,'EIA Imports Fuel Ethanol'!$A:$A,O$3,'EIA Imports Fuel Ethanol'!$C:$C,$A27)</f>
        <v/>
      </c>
      <c r="P27">
        <f>SUMIFS('EIA Imports Fuel Ethanol'!$D:$D,'EIA Imports Fuel Ethanol'!$A:$A,P$3,'EIA Imports Fuel Ethanol'!$C:$C,$A27)</f>
        <v/>
      </c>
      <c r="Q27">
        <f>SUMIFS('EIA Imports Fuel Ethanol'!$D:$D,'EIA Imports Fuel Ethanol'!$A:$A,Q$3,'EIA Imports Fuel Ethanol'!$C:$C,$A27)</f>
        <v/>
      </c>
      <c r="R27">
        <f>SUMIFS('EIA Imports Fuel Ethanol'!$D:$D,'EIA Imports Fuel Ethanol'!$A:$A,R$3,'EIA Imports Fuel Ethanol'!$C:$C,$A27)</f>
        <v/>
      </c>
      <c r="S27">
        <f>SUMIFS('EIA Imports Fuel Ethanol'!$D:$D,'EIA Imports Fuel Ethanol'!$A:$A,S$3,'EIA Imports Fuel Ethanol'!$C:$C,$A27)</f>
        <v/>
      </c>
      <c r="T27">
        <f>SUMIFS('EIA Imports Fuel Ethanol'!$D:$D,'EIA Imports Fuel Ethanol'!$A:$A,T$3,'EIA Imports Fuel Ethanol'!$C:$C,$A27)</f>
        <v/>
      </c>
      <c r="U27">
        <f>SUMIFS('EIA Imports Fuel Ethanol'!$D:$D,'EIA Imports Fuel Ethanol'!$A:$A,U$3,'EIA Imports Fuel Ethanol'!$C:$C,$A27)</f>
        <v/>
      </c>
      <c r="V27">
        <f>SUMIFS('EIA Imports Fuel Ethanol'!$D:$D,'EIA Imports Fuel Ethanol'!$A:$A,V$3,'EIA Imports Fuel Ethanol'!$C:$C,$A27)</f>
        <v/>
      </c>
      <c r="W27">
        <f>SUMIFS('EIA Imports Fuel Ethanol'!$D:$D,'EIA Imports Fuel Ethanol'!$A:$A,W$3,'EIA Imports Fuel Ethanol'!$C:$C,$A27)</f>
        <v/>
      </c>
      <c r="X27">
        <f>SUMIFS('EIA Imports Fuel Ethanol'!$D:$D,'EIA Imports Fuel Ethanol'!$A:$A,X$3,'EIA Imports Fuel Ethanol'!$C:$C,$A27)</f>
        <v/>
      </c>
      <c r="Y27">
        <f>SUMIFS('EIA Imports Fuel Ethanol'!$D:$D,'EIA Imports Fuel Ethanol'!$A:$A,Y$3,'EIA Imports Fuel Ethanol'!$C:$C,$A27)</f>
        <v/>
      </c>
      <c r="Z27">
        <f>SUMIFS('EIA Imports Fuel Ethanol'!$D:$D,'EIA Imports Fuel Ethanol'!$A:$A,Z$3,'EIA Imports Fuel Ethanol'!$C:$C,$A27)</f>
        <v/>
      </c>
      <c r="AA27">
        <f>SUMIFS('EIA Imports Fuel Ethanol'!$D:$D,'EIA Imports Fuel Ethanol'!$A:$A,AA$3,'EIA Imports Fuel Ethanol'!$C:$C,$A27)</f>
        <v/>
      </c>
      <c r="AB27">
        <f>SUMIFS('EIA Imports Fuel Ethanol'!$D:$D,'EIA Imports Fuel Ethanol'!$A:$A,AB$3,'EIA Imports Fuel Ethanol'!$C:$C,$A27)</f>
        <v/>
      </c>
      <c r="AC27">
        <f>SUMIFS('EIA Imports Fuel Ethanol'!$D:$D,'EIA Imports Fuel Ethanol'!$A:$A,AC$3,'EIA Imports Fuel Ethanol'!$C:$C,$A27)</f>
        <v/>
      </c>
      <c r="AD27">
        <f>SUMIFS('EIA Imports Fuel Ethanol'!$D:$D,'EIA Imports Fuel Ethanol'!$A:$A,AD$3,'EIA Imports Fuel Ethanol'!$C:$C,$A27)</f>
        <v/>
      </c>
      <c r="AE27">
        <f>SUMIFS('EIA Imports Fuel Ethanol'!$D:$D,'EIA Imports Fuel Ethanol'!$A:$A,AE$3,'EIA Imports Fuel Ethanol'!$C:$C,$A27)</f>
        <v/>
      </c>
      <c r="AF27">
        <f>SUMIFS('EIA Imports Fuel Ethanol'!$D:$D,'EIA Imports Fuel Ethanol'!$A:$A,AF$3,'EIA Imports Fuel Ethanol'!$C:$C,$A27)</f>
        <v/>
      </c>
      <c r="AG27">
        <f>SUMIFS('EIA Imports Fuel Ethanol'!$D:$D,'EIA Imports Fuel Ethanol'!$A:$A,AG$3,'EIA Imports Fuel Ethanol'!$C:$C,$A27)</f>
        <v/>
      </c>
      <c r="AH27">
        <f>SUMIFS('EIA Imports Fuel Ethanol'!$D:$D,'EIA Imports Fuel Ethanol'!$A:$A,AH$3,'EIA Imports Fuel Ethanol'!$C:$C,$A27)</f>
        <v/>
      </c>
      <c r="AI27">
        <f>SUMIFS('EIA Imports Fuel Ethanol'!$D:$D,'EIA Imports Fuel Ethanol'!$A:$A,AI$3,'EIA Imports Fuel Ethanol'!$C:$C,$A27)</f>
        <v/>
      </c>
      <c r="AJ27">
        <f>SUMIFS('EIA Imports Fuel Ethanol'!$D:$D,'EIA Imports Fuel Ethanol'!$A:$A,AJ$3,'EIA Imports Fuel Ethanol'!$C:$C,$A27)</f>
        <v/>
      </c>
      <c r="AK27">
        <f>SUMIFS('EIA Imports Fuel Ethanol'!$D:$D,'EIA Imports Fuel Ethanol'!$A:$A,AK$3,'EIA Imports Fuel Ethanol'!$C:$C,$A27)</f>
        <v/>
      </c>
      <c r="AL27">
        <f>SUMIFS('EIA Imports Fuel Ethanol'!$D:$D,'EIA Imports Fuel Ethanol'!$A:$A,AL$3,'EIA Imports Fuel Ethanol'!$C:$C,$A27)</f>
        <v/>
      </c>
      <c r="AM27">
        <f>SUMIFS('EIA Imports Fuel Ethanol'!$D:$D,'EIA Imports Fuel Ethanol'!$A:$A,AM$3,'EIA Imports Fuel Ethanol'!$C:$C,$A27)</f>
        <v/>
      </c>
      <c r="AN27">
        <f>SUMIFS('EIA Imports Fuel Ethanol'!$D:$D,'EIA Imports Fuel Ethanol'!$A:$A,AN$3,'EIA Imports Fuel Ethanol'!$C:$C,$A27)</f>
        <v/>
      </c>
      <c r="AO27">
        <f>SUMIFS('EIA Imports Fuel Ethanol'!$D:$D,'EIA Imports Fuel Ethanol'!$A:$A,AO$3,'EIA Imports Fuel Ethanol'!$C:$C,$A27)</f>
        <v/>
      </c>
      <c r="AP27">
        <f>SUMIFS('EIA Imports Fuel Ethanol'!$D:$D,'EIA Imports Fuel Ethanol'!$A:$A,AP$3,'EIA Imports Fuel Ethanol'!$C:$C,$A27)</f>
        <v/>
      </c>
      <c r="AQ27">
        <f>SUMIFS('EIA Imports Fuel Ethanol'!$D:$D,'EIA Imports Fuel Ethanol'!$A:$A,AQ$3,'EIA Imports Fuel Ethanol'!$C:$C,$A27)</f>
        <v/>
      </c>
      <c r="AR27">
        <f>SUMIFS('EIA Imports Fuel Ethanol'!$D:$D,'EIA Imports Fuel Ethanol'!$A:$A,AR$3,'EIA Imports Fuel Ethanol'!$C:$C,$A27)</f>
        <v/>
      </c>
      <c r="AS27">
        <f>SUMIFS('EIA Imports Fuel Ethanol'!$D:$D,'EIA Imports Fuel Ethanol'!$A:$A,AS$3,'EIA Imports Fuel Ethanol'!$C:$C,$A27)</f>
        <v/>
      </c>
      <c r="AT27">
        <f>SUMIFS('EIA Imports Fuel Ethanol'!$D:$D,'EIA Imports Fuel Ethanol'!$A:$A,AT$3,'EIA Imports Fuel Ethanol'!$C:$C,$A27)</f>
        <v/>
      </c>
      <c r="AU27">
        <f>SUMIFS('EIA Imports Fuel Ethanol'!$D:$D,'EIA Imports Fuel Ethanol'!$A:$A,AU$3,'EIA Imports Fuel Ethanol'!$C:$C,$A27)</f>
        <v/>
      </c>
      <c r="AV27">
        <f>SUMIFS('EIA Imports Fuel Ethanol'!$D:$D,'EIA Imports Fuel Ethanol'!$A:$A,AV$3,'EIA Imports Fuel Ethanol'!$C:$C,$A27)</f>
        <v/>
      </c>
    </row>
    <row r="28" spans="1:48">
      <c r="A28" t="s">
        <v>420</v>
      </c>
      <c r="B28" t="s">
        <v>1646</v>
      </c>
      <c r="C28" t="s">
        <v>1740</v>
      </c>
      <c r="E28">
        <f>SUMIFS('EIA Imports Fuel Ethanol'!$D:$D,'EIA Imports Fuel Ethanol'!$A:$A,E$3,'EIA Imports Fuel Ethanol'!$C:$C,$A28)</f>
        <v/>
      </c>
      <c r="F28">
        <f>SUMIFS('EIA Imports Fuel Ethanol'!$D:$D,'EIA Imports Fuel Ethanol'!$A:$A,F$3,'EIA Imports Fuel Ethanol'!$C:$C,$A28)</f>
        <v/>
      </c>
      <c r="G28">
        <f>SUMIFS('EIA Imports Fuel Ethanol'!$D:$D,'EIA Imports Fuel Ethanol'!$A:$A,G$3,'EIA Imports Fuel Ethanol'!$C:$C,$A28)</f>
        <v/>
      </c>
      <c r="H28">
        <f>SUMIFS('EIA Imports Fuel Ethanol'!$D:$D,'EIA Imports Fuel Ethanol'!$A:$A,H$3,'EIA Imports Fuel Ethanol'!$C:$C,$A28)</f>
        <v/>
      </c>
      <c r="I28">
        <f>SUMIFS('EIA Imports Fuel Ethanol'!$D:$D,'EIA Imports Fuel Ethanol'!$A:$A,I$3,'EIA Imports Fuel Ethanol'!$C:$C,$A28)</f>
        <v/>
      </c>
      <c r="J28">
        <f>SUMIFS('EIA Imports Fuel Ethanol'!$D:$D,'EIA Imports Fuel Ethanol'!$A:$A,J$3,'EIA Imports Fuel Ethanol'!$C:$C,$A28)</f>
        <v/>
      </c>
      <c r="K28">
        <f>SUMIFS('EIA Imports Fuel Ethanol'!$D:$D,'EIA Imports Fuel Ethanol'!$A:$A,K$3,'EIA Imports Fuel Ethanol'!$C:$C,$A28)</f>
        <v/>
      </c>
      <c r="L28">
        <f>SUMIFS('EIA Imports Fuel Ethanol'!$D:$D,'EIA Imports Fuel Ethanol'!$A:$A,L$3,'EIA Imports Fuel Ethanol'!$C:$C,$A28)</f>
        <v/>
      </c>
      <c r="M28">
        <f>SUMIFS('EIA Imports Fuel Ethanol'!$D:$D,'EIA Imports Fuel Ethanol'!$A:$A,M$3,'EIA Imports Fuel Ethanol'!$C:$C,$A28)</f>
        <v/>
      </c>
      <c r="N28">
        <f>SUMIFS('EIA Imports Fuel Ethanol'!$D:$D,'EIA Imports Fuel Ethanol'!$A:$A,N$3,'EIA Imports Fuel Ethanol'!$C:$C,$A28)</f>
        <v/>
      </c>
      <c r="O28">
        <f>SUMIFS('EIA Imports Fuel Ethanol'!$D:$D,'EIA Imports Fuel Ethanol'!$A:$A,O$3,'EIA Imports Fuel Ethanol'!$C:$C,$A28)</f>
        <v/>
      </c>
      <c r="P28">
        <f>SUMIFS('EIA Imports Fuel Ethanol'!$D:$D,'EIA Imports Fuel Ethanol'!$A:$A,P$3,'EIA Imports Fuel Ethanol'!$C:$C,$A28)</f>
        <v/>
      </c>
      <c r="Q28">
        <f>SUMIFS('EIA Imports Fuel Ethanol'!$D:$D,'EIA Imports Fuel Ethanol'!$A:$A,Q$3,'EIA Imports Fuel Ethanol'!$C:$C,$A28)</f>
        <v/>
      </c>
      <c r="R28">
        <f>SUMIFS('EIA Imports Fuel Ethanol'!$D:$D,'EIA Imports Fuel Ethanol'!$A:$A,R$3,'EIA Imports Fuel Ethanol'!$C:$C,$A28)</f>
        <v/>
      </c>
      <c r="S28">
        <f>SUMIFS('EIA Imports Fuel Ethanol'!$D:$D,'EIA Imports Fuel Ethanol'!$A:$A,S$3,'EIA Imports Fuel Ethanol'!$C:$C,$A28)</f>
        <v/>
      </c>
      <c r="T28">
        <f>SUMIFS('EIA Imports Fuel Ethanol'!$D:$D,'EIA Imports Fuel Ethanol'!$A:$A,T$3,'EIA Imports Fuel Ethanol'!$C:$C,$A28)</f>
        <v/>
      </c>
      <c r="U28">
        <f>SUMIFS('EIA Imports Fuel Ethanol'!$D:$D,'EIA Imports Fuel Ethanol'!$A:$A,U$3,'EIA Imports Fuel Ethanol'!$C:$C,$A28)</f>
        <v/>
      </c>
      <c r="V28">
        <f>SUMIFS('EIA Imports Fuel Ethanol'!$D:$D,'EIA Imports Fuel Ethanol'!$A:$A,V$3,'EIA Imports Fuel Ethanol'!$C:$C,$A28)</f>
        <v/>
      </c>
      <c r="W28">
        <f>SUMIFS('EIA Imports Fuel Ethanol'!$D:$D,'EIA Imports Fuel Ethanol'!$A:$A,W$3,'EIA Imports Fuel Ethanol'!$C:$C,$A28)</f>
        <v/>
      </c>
      <c r="X28">
        <f>SUMIFS('EIA Imports Fuel Ethanol'!$D:$D,'EIA Imports Fuel Ethanol'!$A:$A,X$3,'EIA Imports Fuel Ethanol'!$C:$C,$A28)</f>
        <v/>
      </c>
      <c r="Y28">
        <f>SUMIFS('EIA Imports Fuel Ethanol'!$D:$D,'EIA Imports Fuel Ethanol'!$A:$A,Y$3,'EIA Imports Fuel Ethanol'!$C:$C,$A28)</f>
        <v/>
      </c>
      <c r="Z28">
        <f>SUMIFS('EIA Imports Fuel Ethanol'!$D:$D,'EIA Imports Fuel Ethanol'!$A:$A,Z$3,'EIA Imports Fuel Ethanol'!$C:$C,$A28)</f>
        <v/>
      </c>
      <c r="AA28">
        <f>SUMIFS('EIA Imports Fuel Ethanol'!$D:$D,'EIA Imports Fuel Ethanol'!$A:$A,AA$3,'EIA Imports Fuel Ethanol'!$C:$C,$A28)</f>
        <v/>
      </c>
      <c r="AB28">
        <f>SUMIFS('EIA Imports Fuel Ethanol'!$D:$D,'EIA Imports Fuel Ethanol'!$A:$A,AB$3,'EIA Imports Fuel Ethanol'!$C:$C,$A28)</f>
        <v/>
      </c>
      <c r="AC28">
        <f>SUMIFS('EIA Imports Fuel Ethanol'!$D:$D,'EIA Imports Fuel Ethanol'!$A:$A,AC$3,'EIA Imports Fuel Ethanol'!$C:$C,$A28)</f>
        <v/>
      </c>
      <c r="AD28">
        <f>SUMIFS('EIA Imports Fuel Ethanol'!$D:$D,'EIA Imports Fuel Ethanol'!$A:$A,AD$3,'EIA Imports Fuel Ethanol'!$C:$C,$A28)</f>
        <v/>
      </c>
      <c r="AE28">
        <f>SUMIFS('EIA Imports Fuel Ethanol'!$D:$D,'EIA Imports Fuel Ethanol'!$A:$A,AE$3,'EIA Imports Fuel Ethanol'!$C:$C,$A28)</f>
        <v/>
      </c>
      <c r="AF28">
        <f>SUMIFS('EIA Imports Fuel Ethanol'!$D:$D,'EIA Imports Fuel Ethanol'!$A:$A,AF$3,'EIA Imports Fuel Ethanol'!$C:$C,$A28)</f>
        <v/>
      </c>
      <c r="AG28">
        <f>SUMIFS('EIA Imports Fuel Ethanol'!$D:$D,'EIA Imports Fuel Ethanol'!$A:$A,AG$3,'EIA Imports Fuel Ethanol'!$C:$C,$A28)</f>
        <v/>
      </c>
      <c r="AH28">
        <f>SUMIFS('EIA Imports Fuel Ethanol'!$D:$D,'EIA Imports Fuel Ethanol'!$A:$A,AH$3,'EIA Imports Fuel Ethanol'!$C:$C,$A28)</f>
        <v/>
      </c>
      <c r="AI28">
        <f>SUMIFS('EIA Imports Fuel Ethanol'!$D:$D,'EIA Imports Fuel Ethanol'!$A:$A,AI$3,'EIA Imports Fuel Ethanol'!$C:$C,$A28)</f>
        <v/>
      </c>
      <c r="AJ28">
        <f>SUMIFS('EIA Imports Fuel Ethanol'!$D:$D,'EIA Imports Fuel Ethanol'!$A:$A,AJ$3,'EIA Imports Fuel Ethanol'!$C:$C,$A28)</f>
        <v/>
      </c>
      <c r="AK28">
        <f>SUMIFS('EIA Imports Fuel Ethanol'!$D:$D,'EIA Imports Fuel Ethanol'!$A:$A,AK$3,'EIA Imports Fuel Ethanol'!$C:$C,$A28)</f>
        <v/>
      </c>
      <c r="AL28">
        <f>SUMIFS('EIA Imports Fuel Ethanol'!$D:$D,'EIA Imports Fuel Ethanol'!$A:$A,AL$3,'EIA Imports Fuel Ethanol'!$C:$C,$A28)</f>
        <v/>
      </c>
      <c r="AM28">
        <f>SUMIFS('EIA Imports Fuel Ethanol'!$D:$D,'EIA Imports Fuel Ethanol'!$A:$A,AM$3,'EIA Imports Fuel Ethanol'!$C:$C,$A28)</f>
        <v/>
      </c>
      <c r="AN28">
        <f>SUMIFS('EIA Imports Fuel Ethanol'!$D:$D,'EIA Imports Fuel Ethanol'!$A:$A,AN$3,'EIA Imports Fuel Ethanol'!$C:$C,$A28)</f>
        <v/>
      </c>
      <c r="AO28">
        <f>SUMIFS('EIA Imports Fuel Ethanol'!$D:$D,'EIA Imports Fuel Ethanol'!$A:$A,AO$3,'EIA Imports Fuel Ethanol'!$C:$C,$A28)</f>
        <v/>
      </c>
      <c r="AP28">
        <f>SUMIFS('EIA Imports Fuel Ethanol'!$D:$D,'EIA Imports Fuel Ethanol'!$A:$A,AP$3,'EIA Imports Fuel Ethanol'!$C:$C,$A28)</f>
        <v/>
      </c>
      <c r="AQ28">
        <f>SUMIFS('EIA Imports Fuel Ethanol'!$D:$D,'EIA Imports Fuel Ethanol'!$A:$A,AQ$3,'EIA Imports Fuel Ethanol'!$C:$C,$A28)</f>
        <v/>
      </c>
      <c r="AR28">
        <f>SUMIFS('EIA Imports Fuel Ethanol'!$D:$D,'EIA Imports Fuel Ethanol'!$A:$A,AR$3,'EIA Imports Fuel Ethanol'!$C:$C,$A28)</f>
        <v/>
      </c>
      <c r="AS28">
        <f>SUMIFS('EIA Imports Fuel Ethanol'!$D:$D,'EIA Imports Fuel Ethanol'!$A:$A,AS$3,'EIA Imports Fuel Ethanol'!$C:$C,$A28)</f>
        <v/>
      </c>
      <c r="AT28">
        <f>SUMIFS('EIA Imports Fuel Ethanol'!$D:$D,'EIA Imports Fuel Ethanol'!$A:$A,AT$3,'EIA Imports Fuel Ethanol'!$C:$C,$A28)</f>
        <v/>
      </c>
      <c r="AU28">
        <f>SUMIFS('EIA Imports Fuel Ethanol'!$D:$D,'EIA Imports Fuel Ethanol'!$A:$A,AU$3,'EIA Imports Fuel Ethanol'!$C:$C,$A28)</f>
        <v/>
      </c>
      <c r="AV28">
        <f>SUMIFS('EIA Imports Fuel Ethanol'!$D:$D,'EIA Imports Fuel Ethanol'!$A:$A,AV$3,'EIA Imports Fuel Ethanol'!$C:$C,$A28)</f>
        <v/>
      </c>
    </row>
    <row r="29" spans="1:48">
      <c r="A29" t="s">
        <v>386</v>
      </c>
      <c r="B29" t="s">
        <v>1646</v>
      </c>
      <c r="C29" t="s">
        <v>1740</v>
      </c>
      <c r="E29">
        <f>SUMIFS('EIA Imports Fuel Ethanol'!$D:$D,'EIA Imports Fuel Ethanol'!$A:$A,E$3,'EIA Imports Fuel Ethanol'!$C:$C,$A29)</f>
        <v/>
      </c>
      <c r="F29">
        <f>SUMIFS('EIA Imports Fuel Ethanol'!$D:$D,'EIA Imports Fuel Ethanol'!$A:$A,F$3,'EIA Imports Fuel Ethanol'!$C:$C,$A29)</f>
        <v/>
      </c>
      <c r="G29">
        <f>SUMIFS('EIA Imports Fuel Ethanol'!$D:$D,'EIA Imports Fuel Ethanol'!$A:$A,G$3,'EIA Imports Fuel Ethanol'!$C:$C,$A29)</f>
        <v/>
      </c>
      <c r="H29">
        <f>SUMIFS('EIA Imports Fuel Ethanol'!$D:$D,'EIA Imports Fuel Ethanol'!$A:$A,H$3,'EIA Imports Fuel Ethanol'!$C:$C,$A29)</f>
        <v/>
      </c>
      <c r="I29">
        <f>SUMIFS('EIA Imports Fuel Ethanol'!$D:$D,'EIA Imports Fuel Ethanol'!$A:$A,I$3,'EIA Imports Fuel Ethanol'!$C:$C,$A29)</f>
        <v/>
      </c>
      <c r="J29">
        <f>SUMIFS('EIA Imports Fuel Ethanol'!$D:$D,'EIA Imports Fuel Ethanol'!$A:$A,J$3,'EIA Imports Fuel Ethanol'!$C:$C,$A29)</f>
        <v/>
      </c>
      <c r="K29">
        <f>SUMIFS('EIA Imports Fuel Ethanol'!$D:$D,'EIA Imports Fuel Ethanol'!$A:$A,K$3,'EIA Imports Fuel Ethanol'!$C:$C,$A29)</f>
        <v/>
      </c>
      <c r="L29">
        <f>SUMIFS('EIA Imports Fuel Ethanol'!$D:$D,'EIA Imports Fuel Ethanol'!$A:$A,L$3,'EIA Imports Fuel Ethanol'!$C:$C,$A29)</f>
        <v/>
      </c>
      <c r="M29">
        <f>SUMIFS('EIA Imports Fuel Ethanol'!$D:$D,'EIA Imports Fuel Ethanol'!$A:$A,M$3,'EIA Imports Fuel Ethanol'!$C:$C,$A29)</f>
        <v/>
      </c>
      <c r="N29">
        <f>SUMIFS('EIA Imports Fuel Ethanol'!$D:$D,'EIA Imports Fuel Ethanol'!$A:$A,N$3,'EIA Imports Fuel Ethanol'!$C:$C,$A29)</f>
        <v/>
      </c>
      <c r="O29">
        <f>SUMIFS('EIA Imports Fuel Ethanol'!$D:$D,'EIA Imports Fuel Ethanol'!$A:$A,O$3,'EIA Imports Fuel Ethanol'!$C:$C,$A29)</f>
        <v/>
      </c>
      <c r="P29">
        <f>SUMIFS('EIA Imports Fuel Ethanol'!$D:$D,'EIA Imports Fuel Ethanol'!$A:$A,P$3,'EIA Imports Fuel Ethanol'!$C:$C,$A29)</f>
        <v/>
      </c>
      <c r="Q29">
        <f>SUMIFS('EIA Imports Fuel Ethanol'!$D:$D,'EIA Imports Fuel Ethanol'!$A:$A,Q$3,'EIA Imports Fuel Ethanol'!$C:$C,$A29)</f>
        <v/>
      </c>
      <c r="R29">
        <f>SUMIFS('EIA Imports Fuel Ethanol'!$D:$D,'EIA Imports Fuel Ethanol'!$A:$A,R$3,'EIA Imports Fuel Ethanol'!$C:$C,$A29)</f>
        <v/>
      </c>
      <c r="S29">
        <f>SUMIFS('EIA Imports Fuel Ethanol'!$D:$D,'EIA Imports Fuel Ethanol'!$A:$A,S$3,'EIA Imports Fuel Ethanol'!$C:$C,$A29)</f>
        <v/>
      </c>
      <c r="T29">
        <f>SUMIFS('EIA Imports Fuel Ethanol'!$D:$D,'EIA Imports Fuel Ethanol'!$A:$A,T$3,'EIA Imports Fuel Ethanol'!$C:$C,$A29)</f>
        <v/>
      </c>
      <c r="U29">
        <f>SUMIFS('EIA Imports Fuel Ethanol'!$D:$D,'EIA Imports Fuel Ethanol'!$A:$A,U$3,'EIA Imports Fuel Ethanol'!$C:$C,$A29)</f>
        <v/>
      </c>
      <c r="V29">
        <f>SUMIFS('EIA Imports Fuel Ethanol'!$D:$D,'EIA Imports Fuel Ethanol'!$A:$A,V$3,'EIA Imports Fuel Ethanol'!$C:$C,$A29)</f>
        <v/>
      </c>
      <c r="W29">
        <f>SUMIFS('EIA Imports Fuel Ethanol'!$D:$D,'EIA Imports Fuel Ethanol'!$A:$A,W$3,'EIA Imports Fuel Ethanol'!$C:$C,$A29)</f>
        <v/>
      </c>
      <c r="X29">
        <f>SUMIFS('EIA Imports Fuel Ethanol'!$D:$D,'EIA Imports Fuel Ethanol'!$A:$A,X$3,'EIA Imports Fuel Ethanol'!$C:$C,$A29)</f>
        <v/>
      </c>
      <c r="Y29">
        <f>SUMIFS('EIA Imports Fuel Ethanol'!$D:$D,'EIA Imports Fuel Ethanol'!$A:$A,Y$3,'EIA Imports Fuel Ethanol'!$C:$C,$A29)</f>
        <v/>
      </c>
      <c r="Z29">
        <f>SUMIFS('EIA Imports Fuel Ethanol'!$D:$D,'EIA Imports Fuel Ethanol'!$A:$A,Z$3,'EIA Imports Fuel Ethanol'!$C:$C,$A29)</f>
        <v/>
      </c>
      <c r="AA29">
        <f>SUMIFS('EIA Imports Fuel Ethanol'!$D:$D,'EIA Imports Fuel Ethanol'!$A:$A,AA$3,'EIA Imports Fuel Ethanol'!$C:$C,$A29)</f>
        <v/>
      </c>
      <c r="AB29">
        <f>SUMIFS('EIA Imports Fuel Ethanol'!$D:$D,'EIA Imports Fuel Ethanol'!$A:$A,AB$3,'EIA Imports Fuel Ethanol'!$C:$C,$A29)</f>
        <v/>
      </c>
      <c r="AC29">
        <f>SUMIFS('EIA Imports Fuel Ethanol'!$D:$D,'EIA Imports Fuel Ethanol'!$A:$A,AC$3,'EIA Imports Fuel Ethanol'!$C:$C,$A29)</f>
        <v/>
      </c>
      <c r="AD29">
        <f>SUMIFS('EIA Imports Fuel Ethanol'!$D:$D,'EIA Imports Fuel Ethanol'!$A:$A,AD$3,'EIA Imports Fuel Ethanol'!$C:$C,$A29)</f>
        <v/>
      </c>
      <c r="AE29">
        <f>SUMIFS('EIA Imports Fuel Ethanol'!$D:$D,'EIA Imports Fuel Ethanol'!$A:$A,AE$3,'EIA Imports Fuel Ethanol'!$C:$C,$A29)</f>
        <v/>
      </c>
      <c r="AF29">
        <f>SUMIFS('EIA Imports Fuel Ethanol'!$D:$D,'EIA Imports Fuel Ethanol'!$A:$A,AF$3,'EIA Imports Fuel Ethanol'!$C:$C,$A29)</f>
        <v/>
      </c>
      <c r="AG29">
        <f>SUMIFS('EIA Imports Fuel Ethanol'!$D:$D,'EIA Imports Fuel Ethanol'!$A:$A,AG$3,'EIA Imports Fuel Ethanol'!$C:$C,$A29)</f>
        <v/>
      </c>
      <c r="AH29">
        <f>SUMIFS('EIA Imports Fuel Ethanol'!$D:$D,'EIA Imports Fuel Ethanol'!$A:$A,AH$3,'EIA Imports Fuel Ethanol'!$C:$C,$A29)</f>
        <v/>
      </c>
      <c r="AI29">
        <f>SUMIFS('EIA Imports Fuel Ethanol'!$D:$D,'EIA Imports Fuel Ethanol'!$A:$A,AI$3,'EIA Imports Fuel Ethanol'!$C:$C,$A29)</f>
        <v/>
      </c>
      <c r="AJ29">
        <f>SUMIFS('EIA Imports Fuel Ethanol'!$D:$D,'EIA Imports Fuel Ethanol'!$A:$A,AJ$3,'EIA Imports Fuel Ethanol'!$C:$C,$A29)</f>
        <v/>
      </c>
      <c r="AK29">
        <f>SUMIFS('EIA Imports Fuel Ethanol'!$D:$D,'EIA Imports Fuel Ethanol'!$A:$A,AK$3,'EIA Imports Fuel Ethanol'!$C:$C,$A29)</f>
        <v/>
      </c>
      <c r="AL29">
        <f>SUMIFS('EIA Imports Fuel Ethanol'!$D:$D,'EIA Imports Fuel Ethanol'!$A:$A,AL$3,'EIA Imports Fuel Ethanol'!$C:$C,$A29)</f>
        <v/>
      </c>
      <c r="AM29">
        <f>SUMIFS('EIA Imports Fuel Ethanol'!$D:$D,'EIA Imports Fuel Ethanol'!$A:$A,AM$3,'EIA Imports Fuel Ethanol'!$C:$C,$A29)</f>
        <v/>
      </c>
      <c r="AN29">
        <f>SUMIFS('EIA Imports Fuel Ethanol'!$D:$D,'EIA Imports Fuel Ethanol'!$A:$A,AN$3,'EIA Imports Fuel Ethanol'!$C:$C,$A29)</f>
        <v/>
      </c>
      <c r="AO29">
        <f>SUMIFS('EIA Imports Fuel Ethanol'!$D:$D,'EIA Imports Fuel Ethanol'!$A:$A,AO$3,'EIA Imports Fuel Ethanol'!$C:$C,$A29)</f>
        <v/>
      </c>
      <c r="AP29">
        <f>SUMIFS('EIA Imports Fuel Ethanol'!$D:$D,'EIA Imports Fuel Ethanol'!$A:$A,AP$3,'EIA Imports Fuel Ethanol'!$C:$C,$A29)</f>
        <v/>
      </c>
      <c r="AQ29">
        <f>SUMIFS('EIA Imports Fuel Ethanol'!$D:$D,'EIA Imports Fuel Ethanol'!$A:$A,AQ$3,'EIA Imports Fuel Ethanol'!$C:$C,$A29)</f>
        <v/>
      </c>
      <c r="AR29">
        <f>SUMIFS('EIA Imports Fuel Ethanol'!$D:$D,'EIA Imports Fuel Ethanol'!$A:$A,AR$3,'EIA Imports Fuel Ethanol'!$C:$C,$A29)</f>
        <v/>
      </c>
      <c r="AS29">
        <f>SUMIFS('EIA Imports Fuel Ethanol'!$D:$D,'EIA Imports Fuel Ethanol'!$A:$A,AS$3,'EIA Imports Fuel Ethanol'!$C:$C,$A29)</f>
        <v/>
      </c>
      <c r="AT29">
        <f>SUMIFS('EIA Imports Fuel Ethanol'!$D:$D,'EIA Imports Fuel Ethanol'!$A:$A,AT$3,'EIA Imports Fuel Ethanol'!$C:$C,$A29)</f>
        <v/>
      </c>
      <c r="AU29">
        <f>SUMIFS('EIA Imports Fuel Ethanol'!$D:$D,'EIA Imports Fuel Ethanol'!$A:$A,AU$3,'EIA Imports Fuel Ethanol'!$C:$C,$A29)</f>
        <v/>
      </c>
      <c r="AV29">
        <f>SUMIFS('EIA Imports Fuel Ethanol'!$D:$D,'EIA Imports Fuel Ethanol'!$A:$A,AV$3,'EIA Imports Fuel Ethanol'!$C:$C,$A29)</f>
        <v/>
      </c>
    </row>
    <row r="30" spans="1:48">
      <c r="A30" t="s">
        <v>266</v>
      </c>
      <c r="B30" t="s">
        <v>1646</v>
      </c>
      <c r="C30" t="s">
        <v>1740</v>
      </c>
      <c r="E30">
        <f>SUMIFS('EIA Imports Fuel Ethanol'!$D:$D,'EIA Imports Fuel Ethanol'!$A:$A,E$3,'EIA Imports Fuel Ethanol'!$C:$C,$A30)</f>
        <v/>
      </c>
      <c r="F30">
        <f>SUMIFS('EIA Imports Fuel Ethanol'!$D:$D,'EIA Imports Fuel Ethanol'!$A:$A,F$3,'EIA Imports Fuel Ethanol'!$C:$C,$A30)</f>
        <v/>
      </c>
      <c r="G30">
        <f>SUMIFS('EIA Imports Fuel Ethanol'!$D:$D,'EIA Imports Fuel Ethanol'!$A:$A,G$3,'EIA Imports Fuel Ethanol'!$C:$C,$A30)</f>
        <v/>
      </c>
      <c r="H30">
        <f>SUMIFS('EIA Imports Fuel Ethanol'!$D:$D,'EIA Imports Fuel Ethanol'!$A:$A,H$3,'EIA Imports Fuel Ethanol'!$C:$C,$A30)</f>
        <v/>
      </c>
      <c r="I30">
        <f>SUMIFS('EIA Imports Fuel Ethanol'!$D:$D,'EIA Imports Fuel Ethanol'!$A:$A,I$3,'EIA Imports Fuel Ethanol'!$C:$C,$A30)</f>
        <v/>
      </c>
      <c r="J30">
        <f>SUMIFS('EIA Imports Fuel Ethanol'!$D:$D,'EIA Imports Fuel Ethanol'!$A:$A,J$3,'EIA Imports Fuel Ethanol'!$C:$C,$A30)</f>
        <v/>
      </c>
      <c r="K30">
        <f>SUMIFS('EIA Imports Fuel Ethanol'!$D:$D,'EIA Imports Fuel Ethanol'!$A:$A,K$3,'EIA Imports Fuel Ethanol'!$C:$C,$A30)</f>
        <v/>
      </c>
      <c r="L30">
        <f>SUMIFS('EIA Imports Fuel Ethanol'!$D:$D,'EIA Imports Fuel Ethanol'!$A:$A,L$3,'EIA Imports Fuel Ethanol'!$C:$C,$A30)</f>
        <v/>
      </c>
      <c r="M30">
        <f>SUMIFS('EIA Imports Fuel Ethanol'!$D:$D,'EIA Imports Fuel Ethanol'!$A:$A,M$3,'EIA Imports Fuel Ethanol'!$C:$C,$A30)</f>
        <v/>
      </c>
      <c r="N30">
        <f>SUMIFS('EIA Imports Fuel Ethanol'!$D:$D,'EIA Imports Fuel Ethanol'!$A:$A,N$3,'EIA Imports Fuel Ethanol'!$C:$C,$A30)</f>
        <v/>
      </c>
      <c r="O30">
        <f>SUMIFS('EIA Imports Fuel Ethanol'!$D:$D,'EIA Imports Fuel Ethanol'!$A:$A,O$3,'EIA Imports Fuel Ethanol'!$C:$C,$A30)</f>
        <v/>
      </c>
      <c r="P30">
        <f>SUMIFS('EIA Imports Fuel Ethanol'!$D:$D,'EIA Imports Fuel Ethanol'!$A:$A,P$3,'EIA Imports Fuel Ethanol'!$C:$C,$A30)</f>
        <v/>
      </c>
      <c r="Q30">
        <f>SUMIFS('EIA Imports Fuel Ethanol'!$D:$D,'EIA Imports Fuel Ethanol'!$A:$A,Q$3,'EIA Imports Fuel Ethanol'!$C:$C,$A30)</f>
        <v/>
      </c>
      <c r="R30">
        <f>SUMIFS('EIA Imports Fuel Ethanol'!$D:$D,'EIA Imports Fuel Ethanol'!$A:$A,R$3,'EIA Imports Fuel Ethanol'!$C:$C,$A30)</f>
        <v/>
      </c>
      <c r="S30">
        <f>SUMIFS('EIA Imports Fuel Ethanol'!$D:$D,'EIA Imports Fuel Ethanol'!$A:$A,S$3,'EIA Imports Fuel Ethanol'!$C:$C,$A30)</f>
        <v/>
      </c>
      <c r="T30">
        <f>SUMIFS('EIA Imports Fuel Ethanol'!$D:$D,'EIA Imports Fuel Ethanol'!$A:$A,T$3,'EIA Imports Fuel Ethanol'!$C:$C,$A30)</f>
        <v/>
      </c>
      <c r="U30">
        <f>SUMIFS('EIA Imports Fuel Ethanol'!$D:$D,'EIA Imports Fuel Ethanol'!$A:$A,U$3,'EIA Imports Fuel Ethanol'!$C:$C,$A30)</f>
        <v/>
      </c>
      <c r="V30">
        <f>SUMIFS('EIA Imports Fuel Ethanol'!$D:$D,'EIA Imports Fuel Ethanol'!$A:$A,V$3,'EIA Imports Fuel Ethanol'!$C:$C,$A30)</f>
        <v/>
      </c>
      <c r="W30">
        <f>SUMIFS('EIA Imports Fuel Ethanol'!$D:$D,'EIA Imports Fuel Ethanol'!$A:$A,W$3,'EIA Imports Fuel Ethanol'!$C:$C,$A30)</f>
        <v/>
      </c>
      <c r="X30">
        <f>SUMIFS('EIA Imports Fuel Ethanol'!$D:$D,'EIA Imports Fuel Ethanol'!$A:$A,X$3,'EIA Imports Fuel Ethanol'!$C:$C,$A30)</f>
        <v/>
      </c>
      <c r="Y30">
        <f>SUMIFS('EIA Imports Fuel Ethanol'!$D:$D,'EIA Imports Fuel Ethanol'!$A:$A,Y$3,'EIA Imports Fuel Ethanol'!$C:$C,$A30)</f>
        <v/>
      </c>
      <c r="Z30">
        <f>SUMIFS('EIA Imports Fuel Ethanol'!$D:$D,'EIA Imports Fuel Ethanol'!$A:$A,Z$3,'EIA Imports Fuel Ethanol'!$C:$C,$A30)</f>
        <v/>
      </c>
      <c r="AA30">
        <f>SUMIFS('EIA Imports Fuel Ethanol'!$D:$D,'EIA Imports Fuel Ethanol'!$A:$A,AA$3,'EIA Imports Fuel Ethanol'!$C:$C,$A30)</f>
        <v/>
      </c>
      <c r="AB30">
        <f>SUMIFS('EIA Imports Fuel Ethanol'!$D:$D,'EIA Imports Fuel Ethanol'!$A:$A,AB$3,'EIA Imports Fuel Ethanol'!$C:$C,$A30)</f>
        <v/>
      </c>
      <c r="AC30">
        <f>SUMIFS('EIA Imports Fuel Ethanol'!$D:$D,'EIA Imports Fuel Ethanol'!$A:$A,AC$3,'EIA Imports Fuel Ethanol'!$C:$C,$A30)</f>
        <v/>
      </c>
      <c r="AD30">
        <f>SUMIFS('EIA Imports Fuel Ethanol'!$D:$D,'EIA Imports Fuel Ethanol'!$A:$A,AD$3,'EIA Imports Fuel Ethanol'!$C:$C,$A30)</f>
        <v/>
      </c>
      <c r="AE30">
        <f>SUMIFS('EIA Imports Fuel Ethanol'!$D:$D,'EIA Imports Fuel Ethanol'!$A:$A,AE$3,'EIA Imports Fuel Ethanol'!$C:$C,$A30)</f>
        <v/>
      </c>
      <c r="AF30">
        <f>SUMIFS('EIA Imports Fuel Ethanol'!$D:$D,'EIA Imports Fuel Ethanol'!$A:$A,AF$3,'EIA Imports Fuel Ethanol'!$C:$C,$A30)</f>
        <v/>
      </c>
      <c r="AG30">
        <f>SUMIFS('EIA Imports Fuel Ethanol'!$D:$D,'EIA Imports Fuel Ethanol'!$A:$A,AG$3,'EIA Imports Fuel Ethanol'!$C:$C,$A30)</f>
        <v/>
      </c>
      <c r="AH30">
        <f>SUMIFS('EIA Imports Fuel Ethanol'!$D:$D,'EIA Imports Fuel Ethanol'!$A:$A,AH$3,'EIA Imports Fuel Ethanol'!$C:$C,$A30)</f>
        <v/>
      </c>
      <c r="AI30">
        <f>SUMIFS('EIA Imports Fuel Ethanol'!$D:$D,'EIA Imports Fuel Ethanol'!$A:$A,AI$3,'EIA Imports Fuel Ethanol'!$C:$C,$A30)</f>
        <v/>
      </c>
      <c r="AJ30">
        <f>SUMIFS('EIA Imports Fuel Ethanol'!$D:$D,'EIA Imports Fuel Ethanol'!$A:$A,AJ$3,'EIA Imports Fuel Ethanol'!$C:$C,$A30)</f>
        <v/>
      </c>
      <c r="AK30">
        <f>SUMIFS('EIA Imports Fuel Ethanol'!$D:$D,'EIA Imports Fuel Ethanol'!$A:$A,AK$3,'EIA Imports Fuel Ethanol'!$C:$C,$A30)</f>
        <v/>
      </c>
      <c r="AL30">
        <f>SUMIFS('EIA Imports Fuel Ethanol'!$D:$D,'EIA Imports Fuel Ethanol'!$A:$A,AL$3,'EIA Imports Fuel Ethanol'!$C:$C,$A30)</f>
        <v/>
      </c>
      <c r="AM30">
        <f>SUMIFS('EIA Imports Fuel Ethanol'!$D:$D,'EIA Imports Fuel Ethanol'!$A:$A,AM$3,'EIA Imports Fuel Ethanol'!$C:$C,$A30)</f>
        <v/>
      </c>
      <c r="AN30">
        <f>SUMIFS('EIA Imports Fuel Ethanol'!$D:$D,'EIA Imports Fuel Ethanol'!$A:$A,AN$3,'EIA Imports Fuel Ethanol'!$C:$C,$A30)</f>
        <v/>
      </c>
      <c r="AO30">
        <f>SUMIFS('EIA Imports Fuel Ethanol'!$D:$D,'EIA Imports Fuel Ethanol'!$A:$A,AO$3,'EIA Imports Fuel Ethanol'!$C:$C,$A30)</f>
        <v/>
      </c>
      <c r="AP30">
        <f>SUMIFS('EIA Imports Fuel Ethanol'!$D:$D,'EIA Imports Fuel Ethanol'!$A:$A,AP$3,'EIA Imports Fuel Ethanol'!$C:$C,$A30)</f>
        <v/>
      </c>
      <c r="AQ30">
        <f>SUMIFS('EIA Imports Fuel Ethanol'!$D:$D,'EIA Imports Fuel Ethanol'!$A:$A,AQ$3,'EIA Imports Fuel Ethanol'!$C:$C,$A30)</f>
        <v/>
      </c>
      <c r="AR30">
        <f>SUMIFS('EIA Imports Fuel Ethanol'!$D:$D,'EIA Imports Fuel Ethanol'!$A:$A,AR$3,'EIA Imports Fuel Ethanol'!$C:$C,$A30)</f>
        <v/>
      </c>
      <c r="AS30">
        <f>SUMIFS('EIA Imports Fuel Ethanol'!$D:$D,'EIA Imports Fuel Ethanol'!$A:$A,AS$3,'EIA Imports Fuel Ethanol'!$C:$C,$A30)</f>
        <v/>
      </c>
      <c r="AT30">
        <f>SUMIFS('EIA Imports Fuel Ethanol'!$D:$D,'EIA Imports Fuel Ethanol'!$A:$A,AT$3,'EIA Imports Fuel Ethanol'!$C:$C,$A30)</f>
        <v/>
      </c>
      <c r="AU30">
        <f>SUMIFS('EIA Imports Fuel Ethanol'!$D:$D,'EIA Imports Fuel Ethanol'!$A:$A,AU$3,'EIA Imports Fuel Ethanol'!$C:$C,$A30)</f>
        <v/>
      </c>
      <c r="AV30">
        <f>SUMIFS('EIA Imports Fuel Ethanol'!$D:$D,'EIA Imports Fuel Ethanol'!$A:$A,AV$3,'EIA Imports Fuel Ethanol'!$C:$C,$A30)</f>
        <v/>
      </c>
    </row>
    <row r="31" spans="1:48">
      <c r="A31" t="s">
        <v>261</v>
      </c>
      <c r="B31" t="s">
        <v>1646</v>
      </c>
      <c r="C31" t="s">
        <v>1740</v>
      </c>
      <c r="E31">
        <f>SUMIFS('EIA Imports Fuel Ethanol'!$D:$D,'EIA Imports Fuel Ethanol'!$A:$A,E$3,'EIA Imports Fuel Ethanol'!$C:$C,$A31)</f>
        <v/>
      </c>
      <c r="F31">
        <f>SUMIFS('EIA Imports Fuel Ethanol'!$D:$D,'EIA Imports Fuel Ethanol'!$A:$A,F$3,'EIA Imports Fuel Ethanol'!$C:$C,$A31)</f>
        <v/>
      </c>
      <c r="G31">
        <f>SUMIFS('EIA Imports Fuel Ethanol'!$D:$D,'EIA Imports Fuel Ethanol'!$A:$A,G$3,'EIA Imports Fuel Ethanol'!$C:$C,$A31)</f>
        <v/>
      </c>
      <c r="H31">
        <f>SUMIFS('EIA Imports Fuel Ethanol'!$D:$D,'EIA Imports Fuel Ethanol'!$A:$A,H$3,'EIA Imports Fuel Ethanol'!$C:$C,$A31)</f>
        <v/>
      </c>
      <c r="I31">
        <f>SUMIFS('EIA Imports Fuel Ethanol'!$D:$D,'EIA Imports Fuel Ethanol'!$A:$A,I$3,'EIA Imports Fuel Ethanol'!$C:$C,$A31)</f>
        <v/>
      </c>
      <c r="J31">
        <f>SUMIFS('EIA Imports Fuel Ethanol'!$D:$D,'EIA Imports Fuel Ethanol'!$A:$A,J$3,'EIA Imports Fuel Ethanol'!$C:$C,$A31)</f>
        <v/>
      </c>
      <c r="K31">
        <f>SUMIFS('EIA Imports Fuel Ethanol'!$D:$D,'EIA Imports Fuel Ethanol'!$A:$A,K$3,'EIA Imports Fuel Ethanol'!$C:$C,$A31)</f>
        <v/>
      </c>
      <c r="L31">
        <f>SUMIFS('EIA Imports Fuel Ethanol'!$D:$D,'EIA Imports Fuel Ethanol'!$A:$A,L$3,'EIA Imports Fuel Ethanol'!$C:$C,$A31)</f>
        <v/>
      </c>
      <c r="M31">
        <f>SUMIFS('EIA Imports Fuel Ethanol'!$D:$D,'EIA Imports Fuel Ethanol'!$A:$A,M$3,'EIA Imports Fuel Ethanol'!$C:$C,$A31)</f>
        <v/>
      </c>
      <c r="N31">
        <f>SUMIFS('EIA Imports Fuel Ethanol'!$D:$D,'EIA Imports Fuel Ethanol'!$A:$A,N$3,'EIA Imports Fuel Ethanol'!$C:$C,$A31)</f>
        <v/>
      </c>
      <c r="O31">
        <f>SUMIFS('EIA Imports Fuel Ethanol'!$D:$D,'EIA Imports Fuel Ethanol'!$A:$A,O$3,'EIA Imports Fuel Ethanol'!$C:$C,$A31)</f>
        <v/>
      </c>
      <c r="P31">
        <f>SUMIFS('EIA Imports Fuel Ethanol'!$D:$D,'EIA Imports Fuel Ethanol'!$A:$A,P$3,'EIA Imports Fuel Ethanol'!$C:$C,$A31)</f>
        <v/>
      </c>
      <c r="Q31">
        <f>SUMIFS('EIA Imports Fuel Ethanol'!$D:$D,'EIA Imports Fuel Ethanol'!$A:$A,Q$3,'EIA Imports Fuel Ethanol'!$C:$C,$A31)</f>
        <v/>
      </c>
      <c r="R31">
        <f>SUMIFS('EIA Imports Fuel Ethanol'!$D:$D,'EIA Imports Fuel Ethanol'!$A:$A,R$3,'EIA Imports Fuel Ethanol'!$C:$C,$A31)</f>
        <v/>
      </c>
      <c r="S31">
        <f>SUMIFS('EIA Imports Fuel Ethanol'!$D:$D,'EIA Imports Fuel Ethanol'!$A:$A,S$3,'EIA Imports Fuel Ethanol'!$C:$C,$A31)</f>
        <v/>
      </c>
      <c r="T31">
        <f>SUMIFS('EIA Imports Fuel Ethanol'!$D:$D,'EIA Imports Fuel Ethanol'!$A:$A,T$3,'EIA Imports Fuel Ethanol'!$C:$C,$A31)</f>
        <v/>
      </c>
      <c r="U31">
        <f>SUMIFS('EIA Imports Fuel Ethanol'!$D:$D,'EIA Imports Fuel Ethanol'!$A:$A,U$3,'EIA Imports Fuel Ethanol'!$C:$C,$A31)</f>
        <v/>
      </c>
      <c r="V31">
        <f>SUMIFS('EIA Imports Fuel Ethanol'!$D:$D,'EIA Imports Fuel Ethanol'!$A:$A,V$3,'EIA Imports Fuel Ethanol'!$C:$C,$A31)</f>
        <v/>
      </c>
      <c r="W31">
        <f>SUMIFS('EIA Imports Fuel Ethanol'!$D:$D,'EIA Imports Fuel Ethanol'!$A:$A,W$3,'EIA Imports Fuel Ethanol'!$C:$C,$A31)</f>
        <v/>
      </c>
      <c r="X31">
        <f>SUMIFS('EIA Imports Fuel Ethanol'!$D:$D,'EIA Imports Fuel Ethanol'!$A:$A,X$3,'EIA Imports Fuel Ethanol'!$C:$C,$A31)</f>
        <v/>
      </c>
      <c r="Y31">
        <f>SUMIFS('EIA Imports Fuel Ethanol'!$D:$D,'EIA Imports Fuel Ethanol'!$A:$A,Y$3,'EIA Imports Fuel Ethanol'!$C:$C,$A31)</f>
        <v/>
      </c>
      <c r="Z31">
        <f>SUMIFS('EIA Imports Fuel Ethanol'!$D:$D,'EIA Imports Fuel Ethanol'!$A:$A,Z$3,'EIA Imports Fuel Ethanol'!$C:$C,$A31)</f>
        <v/>
      </c>
      <c r="AA31">
        <f>SUMIFS('EIA Imports Fuel Ethanol'!$D:$D,'EIA Imports Fuel Ethanol'!$A:$A,AA$3,'EIA Imports Fuel Ethanol'!$C:$C,$A31)</f>
        <v/>
      </c>
      <c r="AB31">
        <f>SUMIFS('EIA Imports Fuel Ethanol'!$D:$D,'EIA Imports Fuel Ethanol'!$A:$A,AB$3,'EIA Imports Fuel Ethanol'!$C:$C,$A31)</f>
        <v/>
      </c>
      <c r="AC31">
        <f>SUMIFS('EIA Imports Fuel Ethanol'!$D:$D,'EIA Imports Fuel Ethanol'!$A:$A,AC$3,'EIA Imports Fuel Ethanol'!$C:$C,$A31)</f>
        <v/>
      </c>
      <c r="AD31">
        <f>SUMIFS('EIA Imports Fuel Ethanol'!$D:$D,'EIA Imports Fuel Ethanol'!$A:$A,AD$3,'EIA Imports Fuel Ethanol'!$C:$C,$A31)</f>
        <v/>
      </c>
      <c r="AE31">
        <f>SUMIFS('EIA Imports Fuel Ethanol'!$D:$D,'EIA Imports Fuel Ethanol'!$A:$A,AE$3,'EIA Imports Fuel Ethanol'!$C:$C,$A31)</f>
        <v/>
      </c>
      <c r="AF31">
        <f>SUMIFS('EIA Imports Fuel Ethanol'!$D:$D,'EIA Imports Fuel Ethanol'!$A:$A,AF$3,'EIA Imports Fuel Ethanol'!$C:$C,$A31)</f>
        <v/>
      </c>
      <c r="AG31">
        <f>SUMIFS('EIA Imports Fuel Ethanol'!$D:$D,'EIA Imports Fuel Ethanol'!$A:$A,AG$3,'EIA Imports Fuel Ethanol'!$C:$C,$A31)</f>
        <v/>
      </c>
      <c r="AH31">
        <f>SUMIFS('EIA Imports Fuel Ethanol'!$D:$D,'EIA Imports Fuel Ethanol'!$A:$A,AH$3,'EIA Imports Fuel Ethanol'!$C:$C,$A31)</f>
        <v/>
      </c>
      <c r="AI31">
        <f>SUMIFS('EIA Imports Fuel Ethanol'!$D:$D,'EIA Imports Fuel Ethanol'!$A:$A,AI$3,'EIA Imports Fuel Ethanol'!$C:$C,$A31)</f>
        <v/>
      </c>
      <c r="AJ31">
        <f>SUMIFS('EIA Imports Fuel Ethanol'!$D:$D,'EIA Imports Fuel Ethanol'!$A:$A,AJ$3,'EIA Imports Fuel Ethanol'!$C:$C,$A31)</f>
        <v/>
      </c>
      <c r="AK31">
        <f>SUMIFS('EIA Imports Fuel Ethanol'!$D:$D,'EIA Imports Fuel Ethanol'!$A:$A,AK$3,'EIA Imports Fuel Ethanol'!$C:$C,$A31)</f>
        <v/>
      </c>
      <c r="AL31">
        <f>SUMIFS('EIA Imports Fuel Ethanol'!$D:$D,'EIA Imports Fuel Ethanol'!$A:$A,AL$3,'EIA Imports Fuel Ethanol'!$C:$C,$A31)</f>
        <v/>
      </c>
      <c r="AM31">
        <f>SUMIFS('EIA Imports Fuel Ethanol'!$D:$D,'EIA Imports Fuel Ethanol'!$A:$A,AM$3,'EIA Imports Fuel Ethanol'!$C:$C,$A31)</f>
        <v/>
      </c>
      <c r="AN31">
        <f>SUMIFS('EIA Imports Fuel Ethanol'!$D:$D,'EIA Imports Fuel Ethanol'!$A:$A,AN$3,'EIA Imports Fuel Ethanol'!$C:$C,$A31)</f>
        <v/>
      </c>
      <c r="AO31">
        <f>SUMIFS('EIA Imports Fuel Ethanol'!$D:$D,'EIA Imports Fuel Ethanol'!$A:$A,AO$3,'EIA Imports Fuel Ethanol'!$C:$C,$A31)</f>
        <v/>
      </c>
      <c r="AP31">
        <f>SUMIFS('EIA Imports Fuel Ethanol'!$D:$D,'EIA Imports Fuel Ethanol'!$A:$A,AP$3,'EIA Imports Fuel Ethanol'!$C:$C,$A31)</f>
        <v/>
      </c>
      <c r="AQ31">
        <f>SUMIFS('EIA Imports Fuel Ethanol'!$D:$D,'EIA Imports Fuel Ethanol'!$A:$A,AQ$3,'EIA Imports Fuel Ethanol'!$C:$C,$A31)</f>
        <v/>
      </c>
      <c r="AR31">
        <f>SUMIFS('EIA Imports Fuel Ethanol'!$D:$D,'EIA Imports Fuel Ethanol'!$A:$A,AR$3,'EIA Imports Fuel Ethanol'!$C:$C,$A31)</f>
        <v/>
      </c>
      <c r="AS31">
        <f>SUMIFS('EIA Imports Fuel Ethanol'!$D:$D,'EIA Imports Fuel Ethanol'!$A:$A,AS$3,'EIA Imports Fuel Ethanol'!$C:$C,$A31)</f>
        <v/>
      </c>
      <c r="AT31">
        <f>SUMIFS('EIA Imports Fuel Ethanol'!$D:$D,'EIA Imports Fuel Ethanol'!$A:$A,AT$3,'EIA Imports Fuel Ethanol'!$C:$C,$A31)</f>
        <v/>
      </c>
      <c r="AU31">
        <f>SUMIFS('EIA Imports Fuel Ethanol'!$D:$D,'EIA Imports Fuel Ethanol'!$A:$A,AU$3,'EIA Imports Fuel Ethanol'!$C:$C,$A31)</f>
        <v/>
      </c>
      <c r="AV31">
        <f>SUMIFS('EIA Imports Fuel Ethanol'!$D:$D,'EIA Imports Fuel Ethanol'!$A:$A,AV$3,'EIA Imports Fuel Ethanol'!$C:$C,$A31)</f>
        <v/>
      </c>
    </row>
    <row r="32" spans="1:48">
      <c r="A32" t="s">
        <v>361</v>
      </c>
      <c r="B32" t="s">
        <v>1646</v>
      </c>
      <c r="C32" t="s">
        <v>1740</v>
      </c>
      <c r="E32">
        <f>SUMIFS('EIA Imports Fuel Ethanol'!$D:$D,'EIA Imports Fuel Ethanol'!$A:$A,E$3,'EIA Imports Fuel Ethanol'!$C:$C,$A32)</f>
        <v/>
      </c>
      <c r="F32">
        <f>SUMIFS('EIA Imports Fuel Ethanol'!$D:$D,'EIA Imports Fuel Ethanol'!$A:$A,F$3,'EIA Imports Fuel Ethanol'!$C:$C,$A32)</f>
        <v/>
      </c>
      <c r="G32">
        <f>SUMIFS('EIA Imports Fuel Ethanol'!$D:$D,'EIA Imports Fuel Ethanol'!$A:$A,G$3,'EIA Imports Fuel Ethanol'!$C:$C,$A32)</f>
        <v/>
      </c>
      <c r="H32">
        <f>SUMIFS('EIA Imports Fuel Ethanol'!$D:$D,'EIA Imports Fuel Ethanol'!$A:$A,H$3,'EIA Imports Fuel Ethanol'!$C:$C,$A32)</f>
        <v/>
      </c>
      <c r="I32">
        <f>SUMIFS('EIA Imports Fuel Ethanol'!$D:$D,'EIA Imports Fuel Ethanol'!$A:$A,I$3,'EIA Imports Fuel Ethanol'!$C:$C,$A32)</f>
        <v/>
      </c>
      <c r="J32">
        <f>SUMIFS('EIA Imports Fuel Ethanol'!$D:$D,'EIA Imports Fuel Ethanol'!$A:$A,J$3,'EIA Imports Fuel Ethanol'!$C:$C,$A32)</f>
        <v/>
      </c>
      <c r="K32">
        <f>SUMIFS('EIA Imports Fuel Ethanol'!$D:$D,'EIA Imports Fuel Ethanol'!$A:$A,K$3,'EIA Imports Fuel Ethanol'!$C:$C,$A32)</f>
        <v/>
      </c>
      <c r="L32">
        <f>SUMIFS('EIA Imports Fuel Ethanol'!$D:$D,'EIA Imports Fuel Ethanol'!$A:$A,L$3,'EIA Imports Fuel Ethanol'!$C:$C,$A32)</f>
        <v/>
      </c>
      <c r="M32">
        <f>SUMIFS('EIA Imports Fuel Ethanol'!$D:$D,'EIA Imports Fuel Ethanol'!$A:$A,M$3,'EIA Imports Fuel Ethanol'!$C:$C,$A32)</f>
        <v/>
      </c>
      <c r="N32">
        <f>SUMIFS('EIA Imports Fuel Ethanol'!$D:$D,'EIA Imports Fuel Ethanol'!$A:$A,N$3,'EIA Imports Fuel Ethanol'!$C:$C,$A32)</f>
        <v/>
      </c>
      <c r="O32">
        <f>SUMIFS('EIA Imports Fuel Ethanol'!$D:$D,'EIA Imports Fuel Ethanol'!$A:$A,O$3,'EIA Imports Fuel Ethanol'!$C:$C,$A32)</f>
        <v/>
      </c>
      <c r="P32">
        <f>SUMIFS('EIA Imports Fuel Ethanol'!$D:$D,'EIA Imports Fuel Ethanol'!$A:$A,P$3,'EIA Imports Fuel Ethanol'!$C:$C,$A32)</f>
        <v/>
      </c>
      <c r="Q32">
        <f>SUMIFS('EIA Imports Fuel Ethanol'!$D:$D,'EIA Imports Fuel Ethanol'!$A:$A,Q$3,'EIA Imports Fuel Ethanol'!$C:$C,$A32)</f>
        <v/>
      </c>
      <c r="R32">
        <f>SUMIFS('EIA Imports Fuel Ethanol'!$D:$D,'EIA Imports Fuel Ethanol'!$A:$A,R$3,'EIA Imports Fuel Ethanol'!$C:$C,$A32)</f>
        <v/>
      </c>
      <c r="S32">
        <f>SUMIFS('EIA Imports Fuel Ethanol'!$D:$D,'EIA Imports Fuel Ethanol'!$A:$A,S$3,'EIA Imports Fuel Ethanol'!$C:$C,$A32)</f>
        <v/>
      </c>
      <c r="T32">
        <f>SUMIFS('EIA Imports Fuel Ethanol'!$D:$D,'EIA Imports Fuel Ethanol'!$A:$A,T$3,'EIA Imports Fuel Ethanol'!$C:$C,$A32)</f>
        <v/>
      </c>
      <c r="U32">
        <f>SUMIFS('EIA Imports Fuel Ethanol'!$D:$D,'EIA Imports Fuel Ethanol'!$A:$A,U$3,'EIA Imports Fuel Ethanol'!$C:$C,$A32)</f>
        <v/>
      </c>
      <c r="V32">
        <f>SUMIFS('EIA Imports Fuel Ethanol'!$D:$D,'EIA Imports Fuel Ethanol'!$A:$A,V$3,'EIA Imports Fuel Ethanol'!$C:$C,$A32)</f>
        <v/>
      </c>
      <c r="W32">
        <f>SUMIFS('EIA Imports Fuel Ethanol'!$D:$D,'EIA Imports Fuel Ethanol'!$A:$A,W$3,'EIA Imports Fuel Ethanol'!$C:$C,$A32)</f>
        <v/>
      </c>
      <c r="X32">
        <f>SUMIFS('EIA Imports Fuel Ethanol'!$D:$D,'EIA Imports Fuel Ethanol'!$A:$A,X$3,'EIA Imports Fuel Ethanol'!$C:$C,$A32)</f>
        <v/>
      </c>
      <c r="Y32">
        <f>SUMIFS('EIA Imports Fuel Ethanol'!$D:$D,'EIA Imports Fuel Ethanol'!$A:$A,Y$3,'EIA Imports Fuel Ethanol'!$C:$C,$A32)</f>
        <v/>
      </c>
      <c r="Z32">
        <f>SUMIFS('EIA Imports Fuel Ethanol'!$D:$D,'EIA Imports Fuel Ethanol'!$A:$A,Z$3,'EIA Imports Fuel Ethanol'!$C:$C,$A32)</f>
        <v/>
      </c>
      <c r="AA32">
        <f>SUMIFS('EIA Imports Fuel Ethanol'!$D:$D,'EIA Imports Fuel Ethanol'!$A:$A,AA$3,'EIA Imports Fuel Ethanol'!$C:$C,$A32)</f>
        <v/>
      </c>
      <c r="AB32">
        <f>SUMIFS('EIA Imports Fuel Ethanol'!$D:$D,'EIA Imports Fuel Ethanol'!$A:$A,AB$3,'EIA Imports Fuel Ethanol'!$C:$C,$A32)</f>
        <v/>
      </c>
      <c r="AC32">
        <f>SUMIFS('EIA Imports Fuel Ethanol'!$D:$D,'EIA Imports Fuel Ethanol'!$A:$A,AC$3,'EIA Imports Fuel Ethanol'!$C:$C,$A32)</f>
        <v/>
      </c>
      <c r="AD32">
        <f>SUMIFS('EIA Imports Fuel Ethanol'!$D:$D,'EIA Imports Fuel Ethanol'!$A:$A,AD$3,'EIA Imports Fuel Ethanol'!$C:$C,$A32)</f>
        <v/>
      </c>
      <c r="AE32">
        <f>SUMIFS('EIA Imports Fuel Ethanol'!$D:$D,'EIA Imports Fuel Ethanol'!$A:$A,AE$3,'EIA Imports Fuel Ethanol'!$C:$C,$A32)</f>
        <v/>
      </c>
      <c r="AF32">
        <f>SUMIFS('EIA Imports Fuel Ethanol'!$D:$D,'EIA Imports Fuel Ethanol'!$A:$A,AF$3,'EIA Imports Fuel Ethanol'!$C:$C,$A32)</f>
        <v/>
      </c>
      <c r="AG32">
        <f>SUMIFS('EIA Imports Fuel Ethanol'!$D:$D,'EIA Imports Fuel Ethanol'!$A:$A,AG$3,'EIA Imports Fuel Ethanol'!$C:$C,$A32)</f>
        <v/>
      </c>
      <c r="AH32">
        <f>SUMIFS('EIA Imports Fuel Ethanol'!$D:$D,'EIA Imports Fuel Ethanol'!$A:$A,AH$3,'EIA Imports Fuel Ethanol'!$C:$C,$A32)</f>
        <v/>
      </c>
      <c r="AI32">
        <f>SUMIFS('EIA Imports Fuel Ethanol'!$D:$D,'EIA Imports Fuel Ethanol'!$A:$A,AI$3,'EIA Imports Fuel Ethanol'!$C:$C,$A32)</f>
        <v/>
      </c>
      <c r="AJ32">
        <f>SUMIFS('EIA Imports Fuel Ethanol'!$D:$D,'EIA Imports Fuel Ethanol'!$A:$A,AJ$3,'EIA Imports Fuel Ethanol'!$C:$C,$A32)</f>
        <v/>
      </c>
      <c r="AK32">
        <f>SUMIFS('EIA Imports Fuel Ethanol'!$D:$D,'EIA Imports Fuel Ethanol'!$A:$A,AK$3,'EIA Imports Fuel Ethanol'!$C:$C,$A32)</f>
        <v/>
      </c>
      <c r="AL32">
        <f>SUMIFS('EIA Imports Fuel Ethanol'!$D:$D,'EIA Imports Fuel Ethanol'!$A:$A,AL$3,'EIA Imports Fuel Ethanol'!$C:$C,$A32)</f>
        <v/>
      </c>
      <c r="AM32">
        <f>SUMIFS('EIA Imports Fuel Ethanol'!$D:$D,'EIA Imports Fuel Ethanol'!$A:$A,AM$3,'EIA Imports Fuel Ethanol'!$C:$C,$A32)</f>
        <v/>
      </c>
      <c r="AN32">
        <f>SUMIFS('EIA Imports Fuel Ethanol'!$D:$D,'EIA Imports Fuel Ethanol'!$A:$A,AN$3,'EIA Imports Fuel Ethanol'!$C:$C,$A32)</f>
        <v/>
      </c>
      <c r="AO32">
        <f>SUMIFS('EIA Imports Fuel Ethanol'!$D:$D,'EIA Imports Fuel Ethanol'!$A:$A,AO$3,'EIA Imports Fuel Ethanol'!$C:$C,$A32)</f>
        <v/>
      </c>
      <c r="AP32">
        <f>SUMIFS('EIA Imports Fuel Ethanol'!$D:$D,'EIA Imports Fuel Ethanol'!$A:$A,AP$3,'EIA Imports Fuel Ethanol'!$C:$C,$A32)</f>
        <v/>
      </c>
      <c r="AQ32">
        <f>SUMIFS('EIA Imports Fuel Ethanol'!$D:$D,'EIA Imports Fuel Ethanol'!$A:$A,AQ$3,'EIA Imports Fuel Ethanol'!$C:$C,$A32)</f>
        <v/>
      </c>
      <c r="AR32">
        <f>SUMIFS('EIA Imports Fuel Ethanol'!$D:$D,'EIA Imports Fuel Ethanol'!$A:$A,AR$3,'EIA Imports Fuel Ethanol'!$C:$C,$A32)</f>
        <v/>
      </c>
      <c r="AS32">
        <f>SUMIFS('EIA Imports Fuel Ethanol'!$D:$D,'EIA Imports Fuel Ethanol'!$A:$A,AS$3,'EIA Imports Fuel Ethanol'!$C:$C,$A32)</f>
        <v/>
      </c>
      <c r="AT32">
        <f>SUMIFS('EIA Imports Fuel Ethanol'!$D:$D,'EIA Imports Fuel Ethanol'!$A:$A,AT$3,'EIA Imports Fuel Ethanol'!$C:$C,$A32)</f>
        <v/>
      </c>
      <c r="AU32">
        <f>SUMIFS('EIA Imports Fuel Ethanol'!$D:$D,'EIA Imports Fuel Ethanol'!$A:$A,AU$3,'EIA Imports Fuel Ethanol'!$C:$C,$A32)</f>
        <v/>
      </c>
      <c r="AV32">
        <f>SUMIFS('EIA Imports Fuel Ethanol'!$D:$D,'EIA Imports Fuel Ethanol'!$A:$A,AV$3,'EIA Imports Fuel Ethanol'!$C:$C,$A32)</f>
        <v/>
      </c>
    </row>
    <row r="33" spans="1:48">
      <c r="A33" t="s">
        <v>283</v>
      </c>
      <c r="B33" t="s">
        <v>1646</v>
      </c>
      <c r="C33" t="s">
        <v>1740</v>
      </c>
      <c r="E33">
        <f>SUMIFS('EIA Imports Fuel Ethanol'!$D:$D,'EIA Imports Fuel Ethanol'!$A:$A,E$3,'EIA Imports Fuel Ethanol'!$C:$C,$A33)</f>
        <v/>
      </c>
      <c r="F33">
        <f>SUMIFS('EIA Imports Fuel Ethanol'!$D:$D,'EIA Imports Fuel Ethanol'!$A:$A,F$3,'EIA Imports Fuel Ethanol'!$C:$C,$A33)</f>
        <v/>
      </c>
      <c r="G33">
        <f>SUMIFS('EIA Imports Fuel Ethanol'!$D:$D,'EIA Imports Fuel Ethanol'!$A:$A,G$3,'EIA Imports Fuel Ethanol'!$C:$C,$A33)</f>
        <v/>
      </c>
      <c r="H33">
        <f>SUMIFS('EIA Imports Fuel Ethanol'!$D:$D,'EIA Imports Fuel Ethanol'!$A:$A,H$3,'EIA Imports Fuel Ethanol'!$C:$C,$A33)</f>
        <v/>
      </c>
      <c r="I33">
        <f>SUMIFS('EIA Imports Fuel Ethanol'!$D:$D,'EIA Imports Fuel Ethanol'!$A:$A,I$3,'EIA Imports Fuel Ethanol'!$C:$C,$A33)</f>
        <v/>
      </c>
      <c r="J33">
        <f>SUMIFS('EIA Imports Fuel Ethanol'!$D:$D,'EIA Imports Fuel Ethanol'!$A:$A,J$3,'EIA Imports Fuel Ethanol'!$C:$C,$A33)</f>
        <v/>
      </c>
      <c r="K33">
        <f>SUMIFS('EIA Imports Fuel Ethanol'!$D:$D,'EIA Imports Fuel Ethanol'!$A:$A,K$3,'EIA Imports Fuel Ethanol'!$C:$C,$A33)</f>
        <v/>
      </c>
      <c r="L33">
        <f>SUMIFS('EIA Imports Fuel Ethanol'!$D:$D,'EIA Imports Fuel Ethanol'!$A:$A,L$3,'EIA Imports Fuel Ethanol'!$C:$C,$A33)</f>
        <v/>
      </c>
      <c r="M33">
        <f>SUMIFS('EIA Imports Fuel Ethanol'!$D:$D,'EIA Imports Fuel Ethanol'!$A:$A,M$3,'EIA Imports Fuel Ethanol'!$C:$C,$A33)</f>
        <v/>
      </c>
      <c r="N33">
        <f>SUMIFS('EIA Imports Fuel Ethanol'!$D:$D,'EIA Imports Fuel Ethanol'!$A:$A,N$3,'EIA Imports Fuel Ethanol'!$C:$C,$A33)</f>
        <v/>
      </c>
      <c r="O33">
        <f>SUMIFS('EIA Imports Fuel Ethanol'!$D:$D,'EIA Imports Fuel Ethanol'!$A:$A,O$3,'EIA Imports Fuel Ethanol'!$C:$C,$A33)</f>
        <v/>
      </c>
      <c r="P33">
        <f>SUMIFS('EIA Imports Fuel Ethanol'!$D:$D,'EIA Imports Fuel Ethanol'!$A:$A,P$3,'EIA Imports Fuel Ethanol'!$C:$C,$A33)</f>
        <v/>
      </c>
      <c r="Q33">
        <f>SUMIFS('EIA Imports Fuel Ethanol'!$D:$D,'EIA Imports Fuel Ethanol'!$A:$A,Q$3,'EIA Imports Fuel Ethanol'!$C:$C,$A33)</f>
        <v/>
      </c>
      <c r="R33">
        <f>SUMIFS('EIA Imports Fuel Ethanol'!$D:$D,'EIA Imports Fuel Ethanol'!$A:$A,R$3,'EIA Imports Fuel Ethanol'!$C:$C,$A33)</f>
        <v/>
      </c>
      <c r="S33">
        <f>SUMIFS('EIA Imports Fuel Ethanol'!$D:$D,'EIA Imports Fuel Ethanol'!$A:$A,S$3,'EIA Imports Fuel Ethanol'!$C:$C,$A33)</f>
        <v/>
      </c>
      <c r="T33">
        <f>SUMIFS('EIA Imports Fuel Ethanol'!$D:$D,'EIA Imports Fuel Ethanol'!$A:$A,T$3,'EIA Imports Fuel Ethanol'!$C:$C,$A33)</f>
        <v/>
      </c>
      <c r="U33">
        <f>SUMIFS('EIA Imports Fuel Ethanol'!$D:$D,'EIA Imports Fuel Ethanol'!$A:$A,U$3,'EIA Imports Fuel Ethanol'!$C:$C,$A33)</f>
        <v/>
      </c>
      <c r="V33">
        <f>SUMIFS('EIA Imports Fuel Ethanol'!$D:$D,'EIA Imports Fuel Ethanol'!$A:$A,V$3,'EIA Imports Fuel Ethanol'!$C:$C,$A33)</f>
        <v/>
      </c>
      <c r="W33">
        <f>SUMIFS('EIA Imports Fuel Ethanol'!$D:$D,'EIA Imports Fuel Ethanol'!$A:$A,W$3,'EIA Imports Fuel Ethanol'!$C:$C,$A33)</f>
        <v/>
      </c>
      <c r="X33">
        <f>SUMIFS('EIA Imports Fuel Ethanol'!$D:$D,'EIA Imports Fuel Ethanol'!$A:$A,X$3,'EIA Imports Fuel Ethanol'!$C:$C,$A33)</f>
        <v/>
      </c>
      <c r="Y33">
        <f>SUMIFS('EIA Imports Fuel Ethanol'!$D:$D,'EIA Imports Fuel Ethanol'!$A:$A,Y$3,'EIA Imports Fuel Ethanol'!$C:$C,$A33)</f>
        <v/>
      </c>
      <c r="Z33">
        <f>SUMIFS('EIA Imports Fuel Ethanol'!$D:$D,'EIA Imports Fuel Ethanol'!$A:$A,Z$3,'EIA Imports Fuel Ethanol'!$C:$C,$A33)</f>
        <v/>
      </c>
      <c r="AA33">
        <f>SUMIFS('EIA Imports Fuel Ethanol'!$D:$D,'EIA Imports Fuel Ethanol'!$A:$A,AA$3,'EIA Imports Fuel Ethanol'!$C:$C,$A33)</f>
        <v/>
      </c>
      <c r="AB33">
        <f>SUMIFS('EIA Imports Fuel Ethanol'!$D:$D,'EIA Imports Fuel Ethanol'!$A:$A,AB$3,'EIA Imports Fuel Ethanol'!$C:$C,$A33)</f>
        <v/>
      </c>
      <c r="AC33">
        <f>SUMIFS('EIA Imports Fuel Ethanol'!$D:$D,'EIA Imports Fuel Ethanol'!$A:$A,AC$3,'EIA Imports Fuel Ethanol'!$C:$C,$A33)</f>
        <v/>
      </c>
      <c r="AD33">
        <f>SUMIFS('EIA Imports Fuel Ethanol'!$D:$D,'EIA Imports Fuel Ethanol'!$A:$A,AD$3,'EIA Imports Fuel Ethanol'!$C:$C,$A33)</f>
        <v/>
      </c>
      <c r="AE33">
        <f>SUMIFS('EIA Imports Fuel Ethanol'!$D:$D,'EIA Imports Fuel Ethanol'!$A:$A,AE$3,'EIA Imports Fuel Ethanol'!$C:$C,$A33)</f>
        <v/>
      </c>
      <c r="AF33">
        <f>SUMIFS('EIA Imports Fuel Ethanol'!$D:$D,'EIA Imports Fuel Ethanol'!$A:$A,AF$3,'EIA Imports Fuel Ethanol'!$C:$C,$A33)</f>
        <v/>
      </c>
      <c r="AG33">
        <f>SUMIFS('EIA Imports Fuel Ethanol'!$D:$D,'EIA Imports Fuel Ethanol'!$A:$A,AG$3,'EIA Imports Fuel Ethanol'!$C:$C,$A33)</f>
        <v/>
      </c>
      <c r="AH33">
        <f>SUMIFS('EIA Imports Fuel Ethanol'!$D:$D,'EIA Imports Fuel Ethanol'!$A:$A,AH$3,'EIA Imports Fuel Ethanol'!$C:$C,$A33)</f>
        <v/>
      </c>
      <c r="AI33">
        <f>SUMIFS('EIA Imports Fuel Ethanol'!$D:$D,'EIA Imports Fuel Ethanol'!$A:$A,AI$3,'EIA Imports Fuel Ethanol'!$C:$C,$A33)</f>
        <v/>
      </c>
      <c r="AJ33">
        <f>SUMIFS('EIA Imports Fuel Ethanol'!$D:$D,'EIA Imports Fuel Ethanol'!$A:$A,AJ$3,'EIA Imports Fuel Ethanol'!$C:$C,$A33)</f>
        <v/>
      </c>
      <c r="AK33">
        <f>SUMIFS('EIA Imports Fuel Ethanol'!$D:$D,'EIA Imports Fuel Ethanol'!$A:$A,AK$3,'EIA Imports Fuel Ethanol'!$C:$C,$A33)</f>
        <v/>
      </c>
      <c r="AL33">
        <f>SUMIFS('EIA Imports Fuel Ethanol'!$D:$D,'EIA Imports Fuel Ethanol'!$A:$A,AL$3,'EIA Imports Fuel Ethanol'!$C:$C,$A33)</f>
        <v/>
      </c>
      <c r="AM33">
        <f>SUMIFS('EIA Imports Fuel Ethanol'!$D:$D,'EIA Imports Fuel Ethanol'!$A:$A,AM$3,'EIA Imports Fuel Ethanol'!$C:$C,$A33)</f>
        <v/>
      </c>
      <c r="AN33">
        <f>SUMIFS('EIA Imports Fuel Ethanol'!$D:$D,'EIA Imports Fuel Ethanol'!$A:$A,AN$3,'EIA Imports Fuel Ethanol'!$C:$C,$A33)</f>
        <v/>
      </c>
      <c r="AO33">
        <f>SUMIFS('EIA Imports Fuel Ethanol'!$D:$D,'EIA Imports Fuel Ethanol'!$A:$A,AO$3,'EIA Imports Fuel Ethanol'!$C:$C,$A33)</f>
        <v/>
      </c>
      <c r="AP33">
        <f>SUMIFS('EIA Imports Fuel Ethanol'!$D:$D,'EIA Imports Fuel Ethanol'!$A:$A,AP$3,'EIA Imports Fuel Ethanol'!$C:$C,$A33)</f>
        <v/>
      </c>
      <c r="AQ33">
        <f>SUMIFS('EIA Imports Fuel Ethanol'!$D:$D,'EIA Imports Fuel Ethanol'!$A:$A,AQ$3,'EIA Imports Fuel Ethanol'!$C:$C,$A33)</f>
        <v/>
      </c>
      <c r="AR33">
        <f>SUMIFS('EIA Imports Fuel Ethanol'!$D:$D,'EIA Imports Fuel Ethanol'!$A:$A,AR$3,'EIA Imports Fuel Ethanol'!$C:$C,$A33)</f>
        <v/>
      </c>
      <c r="AS33">
        <f>SUMIFS('EIA Imports Fuel Ethanol'!$D:$D,'EIA Imports Fuel Ethanol'!$A:$A,AS$3,'EIA Imports Fuel Ethanol'!$C:$C,$A33)</f>
        <v/>
      </c>
      <c r="AT33">
        <f>SUMIFS('EIA Imports Fuel Ethanol'!$D:$D,'EIA Imports Fuel Ethanol'!$A:$A,AT$3,'EIA Imports Fuel Ethanol'!$C:$C,$A33)</f>
        <v/>
      </c>
      <c r="AU33">
        <f>SUMIFS('EIA Imports Fuel Ethanol'!$D:$D,'EIA Imports Fuel Ethanol'!$A:$A,AU$3,'EIA Imports Fuel Ethanol'!$C:$C,$A33)</f>
        <v/>
      </c>
      <c r="AV33">
        <f>SUMIFS('EIA Imports Fuel Ethanol'!$D:$D,'EIA Imports Fuel Ethanol'!$A:$A,AV$3,'EIA Imports Fuel Ethanol'!$C:$C,$A33)</f>
        <v/>
      </c>
    </row>
    <row r="34" spans="1:48">
      <c r="A34" t="s">
        <v>369</v>
      </c>
      <c r="B34" t="s">
        <v>1646</v>
      </c>
      <c r="C34" t="s">
        <v>1740</v>
      </c>
      <c r="E34">
        <f>SUMIFS('EIA Imports Fuel Ethanol'!$D:$D,'EIA Imports Fuel Ethanol'!$A:$A,E$3,'EIA Imports Fuel Ethanol'!$C:$C,$A34)</f>
        <v/>
      </c>
      <c r="F34">
        <f>SUMIFS('EIA Imports Fuel Ethanol'!$D:$D,'EIA Imports Fuel Ethanol'!$A:$A,F$3,'EIA Imports Fuel Ethanol'!$C:$C,$A34)</f>
        <v/>
      </c>
      <c r="G34">
        <f>SUMIFS('EIA Imports Fuel Ethanol'!$D:$D,'EIA Imports Fuel Ethanol'!$A:$A,G$3,'EIA Imports Fuel Ethanol'!$C:$C,$A34)</f>
        <v/>
      </c>
      <c r="H34">
        <f>SUMIFS('EIA Imports Fuel Ethanol'!$D:$D,'EIA Imports Fuel Ethanol'!$A:$A,H$3,'EIA Imports Fuel Ethanol'!$C:$C,$A34)</f>
        <v/>
      </c>
      <c r="I34">
        <f>SUMIFS('EIA Imports Fuel Ethanol'!$D:$D,'EIA Imports Fuel Ethanol'!$A:$A,I$3,'EIA Imports Fuel Ethanol'!$C:$C,$A34)</f>
        <v/>
      </c>
      <c r="J34">
        <f>SUMIFS('EIA Imports Fuel Ethanol'!$D:$D,'EIA Imports Fuel Ethanol'!$A:$A,J$3,'EIA Imports Fuel Ethanol'!$C:$C,$A34)</f>
        <v/>
      </c>
      <c r="K34">
        <f>SUMIFS('EIA Imports Fuel Ethanol'!$D:$D,'EIA Imports Fuel Ethanol'!$A:$A,K$3,'EIA Imports Fuel Ethanol'!$C:$C,$A34)</f>
        <v/>
      </c>
      <c r="L34">
        <f>SUMIFS('EIA Imports Fuel Ethanol'!$D:$D,'EIA Imports Fuel Ethanol'!$A:$A,L$3,'EIA Imports Fuel Ethanol'!$C:$C,$A34)</f>
        <v/>
      </c>
      <c r="M34">
        <f>SUMIFS('EIA Imports Fuel Ethanol'!$D:$D,'EIA Imports Fuel Ethanol'!$A:$A,M$3,'EIA Imports Fuel Ethanol'!$C:$C,$A34)</f>
        <v/>
      </c>
      <c r="N34">
        <f>SUMIFS('EIA Imports Fuel Ethanol'!$D:$D,'EIA Imports Fuel Ethanol'!$A:$A,N$3,'EIA Imports Fuel Ethanol'!$C:$C,$A34)</f>
        <v/>
      </c>
      <c r="O34">
        <f>SUMIFS('EIA Imports Fuel Ethanol'!$D:$D,'EIA Imports Fuel Ethanol'!$A:$A,O$3,'EIA Imports Fuel Ethanol'!$C:$C,$A34)</f>
        <v/>
      </c>
      <c r="P34">
        <f>SUMIFS('EIA Imports Fuel Ethanol'!$D:$D,'EIA Imports Fuel Ethanol'!$A:$A,P$3,'EIA Imports Fuel Ethanol'!$C:$C,$A34)</f>
        <v/>
      </c>
      <c r="Q34">
        <f>SUMIFS('EIA Imports Fuel Ethanol'!$D:$D,'EIA Imports Fuel Ethanol'!$A:$A,Q$3,'EIA Imports Fuel Ethanol'!$C:$C,$A34)</f>
        <v/>
      </c>
      <c r="R34">
        <f>SUMIFS('EIA Imports Fuel Ethanol'!$D:$D,'EIA Imports Fuel Ethanol'!$A:$A,R$3,'EIA Imports Fuel Ethanol'!$C:$C,$A34)</f>
        <v/>
      </c>
      <c r="S34">
        <f>SUMIFS('EIA Imports Fuel Ethanol'!$D:$D,'EIA Imports Fuel Ethanol'!$A:$A,S$3,'EIA Imports Fuel Ethanol'!$C:$C,$A34)</f>
        <v/>
      </c>
      <c r="T34">
        <f>SUMIFS('EIA Imports Fuel Ethanol'!$D:$D,'EIA Imports Fuel Ethanol'!$A:$A,T$3,'EIA Imports Fuel Ethanol'!$C:$C,$A34)</f>
        <v/>
      </c>
      <c r="U34">
        <f>SUMIFS('EIA Imports Fuel Ethanol'!$D:$D,'EIA Imports Fuel Ethanol'!$A:$A,U$3,'EIA Imports Fuel Ethanol'!$C:$C,$A34)</f>
        <v/>
      </c>
      <c r="V34">
        <f>SUMIFS('EIA Imports Fuel Ethanol'!$D:$D,'EIA Imports Fuel Ethanol'!$A:$A,V$3,'EIA Imports Fuel Ethanol'!$C:$C,$A34)</f>
        <v/>
      </c>
      <c r="W34">
        <f>SUMIFS('EIA Imports Fuel Ethanol'!$D:$D,'EIA Imports Fuel Ethanol'!$A:$A,W$3,'EIA Imports Fuel Ethanol'!$C:$C,$A34)</f>
        <v/>
      </c>
      <c r="X34">
        <f>SUMIFS('EIA Imports Fuel Ethanol'!$D:$D,'EIA Imports Fuel Ethanol'!$A:$A,X$3,'EIA Imports Fuel Ethanol'!$C:$C,$A34)</f>
        <v/>
      </c>
      <c r="Y34">
        <f>SUMIFS('EIA Imports Fuel Ethanol'!$D:$D,'EIA Imports Fuel Ethanol'!$A:$A,Y$3,'EIA Imports Fuel Ethanol'!$C:$C,$A34)</f>
        <v/>
      </c>
      <c r="Z34">
        <f>SUMIFS('EIA Imports Fuel Ethanol'!$D:$D,'EIA Imports Fuel Ethanol'!$A:$A,Z$3,'EIA Imports Fuel Ethanol'!$C:$C,$A34)</f>
        <v/>
      </c>
      <c r="AA34">
        <f>SUMIFS('EIA Imports Fuel Ethanol'!$D:$D,'EIA Imports Fuel Ethanol'!$A:$A,AA$3,'EIA Imports Fuel Ethanol'!$C:$C,$A34)</f>
        <v/>
      </c>
      <c r="AB34">
        <f>SUMIFS('EIA Imports Fuel Ethanol'!$D:$D,'EIA Imports Fuel Ethanol'!$A:$A,AB$3,'EIA Imports Fuel Ethanol'!$C:$C,$A34)</f>
        <v/>
      </c>
      <c r="AC34">
        <f>SUMIFS('EIA Imports Fuel Ethanol'!$D:$D,'EIA Imports Fuel Ethanol'!$A:$A,AC$3,'EIA Imports Fuel Ethanol'!$C:$C,$A34)</f>
        <v/>
      </c>
      <c r="AD34">
        <f>SUMIFS('EIA Imports Fuel Ethanol'!$D:$D,'EIA Imports Fuel Ethanol'!$A:$A,AD$3,'EIA Imports Fuel Ethanol'!$C:$C,$A34)</f>
        <v/>
      </c>
      <c r="AE34">
        <f>SUMIFS('EIA Imports Fuel Ethanol'!$D:$D,'EIA Imports Fuel Ethanol'!$A:$A,AE$3,'EIA Imports Fuel Ethanol'!$C:$C,$A34)</f>
        <v/>
      </c>
      <c r="AF34">
        <f>SUMIFS('EIA Imports Fuel Ethanol'!$D:$D,'EIA Imports Fuel Ethanol'!$A:$A,AF$3,'EIA Imports Fuel Ethanol'!$C:$C,$A34)</f>
        <v/>
      </c>
      <c r="AG34">
        <f>SUMIFS('EIA Imports Fuel Ethanol'!$D:$D,'EIA Imports Fuel Ethanol'!$A:$A,AG$3,'EIA Imports Fuel Ethanol'!$C:$C,$A34)</f>
        <v/>
      </c>
      <c r="AH34">
        <f>SUMIFS('EIA Imports Fuel Ethanol'!$D:$D,'EIA Imports Fuel Ethanol'!$A:$A,AH$3,'EIA Imports Fuel Ethanol'!$C:$C,$A34)</f>
        <v/>
      </c>
      <c r="AI34">
        <f>SUMIFS('EIA Imports Fuel Ethanol'!$D:$D,'EIA Imports Fuel Ethanol'!$A:$A,AI$3,'EIA Imports Fuel Ethanol'!$C:$C,$A34)</f>
        <v/>
      </c>
      <c r="AJ34">
        <f>SUMIFS('EIA Imports Fuel Ethanol'!$D:$D,'EIA Imports Fuel Ethanol'!$A:$A,AJ$3,'EIA Imports Fuel Ethanol'!$C:$C,$A34)</f>
        <v/>
      </c>
      <c r="AK34">
        <f>SUMIFS('EIA Imports Fuel Ethanol'!$D:$D,'EIA Imports Fuel Ethanol'!$A:$A,AK$3,'EIA Imports Fuel Ethanol'!$C:$C,$A34)</f>
        <v/>
      </c>
      <c r="AL34">
        <f>SUMIFS('EIA Imports Fuel Ethanol'!$D:$D,'EIA Imports Fuel Ethanol'!$A:$A,AL$3,'EIA Imports Fuel Ethanol'!$C:$C,$A34)</f>
        <v/>
      </c>
      <c r="AM34">
        <f>SUMIFS('EIA Imports Fuel Ethanol'!$D:$D,'EIA Imports Fuel Ethanol'!$A:$A,AM$3,'EIA Imports Fuel Ethanol'!$C:$C,$A34)</f>
        <v/>
      </c>
      <c r="AN34">
        <f>SUMIFS('EIA Imports Fuel Ethanol'!$D:$D,'EIA Imports Fuel Ethanol'!$A:$A,AN$3,'EIA Imports Fuel Ethanol'!$C:$C,$A34)</f>
        <v/>
      </c>
      <c r="AO34">
        <f>SUMIFS('EIA Imports Fuel Ethanol'!$D:$D,'EIA Imports Fuel Ethanol'!$A:$A,AO$3,'EIA Imports Fuel Ethanol'!$C:$C,$A34)</f>
        <v/>
      </c>
      <c r="AP34">
        <f>SUMIFS('EIA Imports Fuel Ethanol'!$D:$D,'EIA Imports Fuel Ethanol'!$A:$A,AP$3,'EIA Imports Fuel Ethanol'!$C:$C,$A34)</f>
        <v/>
      </c>
      <c r="AQ34">
        <f>SUMIFS('EIA Imports Fuel Ethanol'!$D:$D,'EIA Imports Fuel Ethanol'!$A:$A,AQ$3,'EIA Imports Fuel Ethanol'!$C:$C,$A34)</f>
        <v/>
      </c>
      <c r="AR34">
        <f>SUMIFS('EIA Imports Fuel Ethanol'!$D:$D,'EIA Imports Fuel Ethanol'!$A:$A,AR$3,'EIA Imports Fuel Ethanol'!$C:$C,$A34)</f>
        <v/>
      </c>
      <c r="AS34">
        <f>SUMIFS('EIA Imports Fuel Ethanol'!$D:$D,'EIA Imports Fuel Ethanol'!$A:$A,AS$3,'EIA Imports Fuel Ethanol'!$C:$C,$A34)</f>
        <v/>
      </c>
      <c r="AT34">
        <f>SUMIFS('EIA Imports Fuel Ethanol'!$D:$D,'EIA Imports Fuel Ethanol'!$A:$A,AT$3,'EIA Imports Fuel Ethanol'!$C:$C,$A34)</f>
        <v/>
      </c>
      <c r="AU34">
        <f>SUMIFS('EIA Imports Fuel Ethanol'!$D:$D,'EIA Imports Fuel Ethanol'!$A:$A,AU$3,'EIA Imports Fuel Ethanol'!$C:$C,$A34)</f>
        <v/>
      </c>
      <c r="AV34">
        <f>SUMIFS('EIA Imports Fuel Ethanol'!$D:$D,'EIA Imports Fuel Ethanol'!$A:$A,AV$3,'EIA Imports Fuel Ethanol'!$C:$C,$A34)</f>
        <v/>
      </c>
    </row>
    <row r="35" spans="1:48">
      <c r="A35" t="s">
        <v>270</v>
      </c>
      <c r="B35" t="s">
        <v>1646</v>
      </c>
      <c r="C35" t="s">
        <v>1740</v>
      </c>
      <c r="E35">
        <f>SUMIFS('EIA Imports Fuel Ethanol'!$D:$D,'EIA Imports Fuel Ethanol'!$A:$A,E$3,'EIA Imports Fuel Ethanol'!$C:$C,$A35)</f>
        <v/>
      </c>
      <c r="F35">
        <f>SUMIFS('EIA Imports Fuel Ethanol'!$D:$D,'EIA Imports Fuel Ethanol'!$A:$A,F$3,'EIA Imports Fuel Ethanol'!$C:$C,$A35)</f>
        <v/>
      </c>
      <c r="G35">
        <f>SUMIFS('EIA Imports Fuel Ethanol'!$D:$D,'EIA Imports Fuel Ethanol'!$A:$A,G$3,'EIA Imports Fuel Ethanol'!$C:$C,$A35)</f>
        <v/>
      </c>
      <c r="H35">
        <f>SUMIFS('EIA Imports Fuel Ethanol'!$D:$D,'EIA Imports Fuel Ethanol'!$A:$A,H$3,'EIA Imports Fuel Ethanol'!$C:$C,$A35)</f>
        <v/>
      </c>
      <c r="I35">
        <f>SUMIFS('EIA Imports Fuel Ethanol'!$D:$D,'EIA Imports Fuel Ethanol'!$A:$A,I$3,'EIA Imports Fuel Ethanol'!$C:$C,$A35)</f>
        <v/>
      </c>
      <c r="J35">
        <f>SUMIFS('EIA Imports Fuel Ethanol'!$D:$D,'EIA Imports Fuel Ethanol'!$A:$A,J$3,'EIA Imports Fuel Ethanol'!$C:$C,$A35)</f>
        <v/>
      </c>
      <c r="K35">
        <f>SUMIFS('EIA Imports Fuel Ethanol'!$D:$D,'EIA Imports Fuel Ethanol'!$A:$A,K$3,'EIA Imports Fuel Ethanol'!$C:$C,$A35)</f>
        <v/>
      </c>
      <c r="L35">
        <f>SUMIFS('EIA Imports Fuel Ethanol'!$D:$D,'EIA Imports Fuel Ethanol'!$A:$A,L$3,'EIA Imports Fuel Ethanol'!$C:$C,$A35)</f>
        <v/>
      </c>
      <c r="M35">
        <f>SUMIFS('EIA Imports Fuel Ethanol'!$D:$D,'EIA Imports Fuel Ethanol'!$A:$A,M$3,'EIA Imports Fuel Ethanol'!$C:$C,$A35)</f>
        <v/>
      </c>
      <c r="N35">
        <f>SUMIFS('EIA Imports Fuel Ethanol'!$D:$D,'EIA Imports Fuel Ethanol'!$A:$A,N$3,'EIA Imports Fuel Ethanol'!$C:$C,$A35)</f>
        <v/>
      </c>
      <c r="O35">
        <f>SUMIFS('EIA Imports Fuel Ethanol'!$D:$D,'EIA Imports Fuel Ethanol'!$A:$A,O$3,'EIA Imports Fuel Ethanol'!$C:$C,$A35)</f>
        <v/>
      </c>
      <c r="P35">
        <f>SUMIFS('EIA Imports Fuel Ethanol'!$D:$D,'EIA Imports Fuel Ethanol'!$A:$A,P$3,'EIA Imports Fuel Ethanol'!$C:$C,$A35)</f>
        <v/>
      </c>
      <c r="Q35">
        <f>SUMIFS('EIA Imports Fuel Ethanol'!$D:$D,'EIA Imports Fuel Ethanol'!$A:$A,Q$3,'EIA Imports Fuel Ethanol'!$C:$C,$A35)</f>
        <v/>
      </c>
      <c r="R35">
        <f>SUMIFS('EIA Imports Fuel Ethanol'!$D:$D,'EIA Imports Fuel Ethanol'!$A:$A,R$3,'EIA Imports Fuel Ethanol'!$C:$C,$A35)</f>
        <v/>
      </c>
      <c r="S35">
        <f>SUMIFS('EIA Imports Fuel Ethanol'!$D:$D,'EIA Imports Fuel Ethanol'!$A:$A,S$3,'EIA Imports Fuel Ethanol'!$C:$C,$A35)</f>
        <v/>
      </c>
      <c r="T35">
        <f>SUMIFS('EIA Imports Fuel Ethanol'!$D:$D,'EIA Imports Fuel Ethanol'!$A:$A,T$3,'EIA Imports Fuel Ethanol'!$C:$C,$A35)</f>
        <v/>
      </c>
      <c r="U35">
        <f>SUMIFS('EIA Imports Fuel Ethanol'!$D:$D,'EIA Imports Fuel Ethanol'!$A:$A,U$3,'EIA Imports Fuel Ethanol'!$C:$C,$A35)</f>
        <v/>
      </c>
      <c r="V35">
        <f>SUMIFS('EIA Imports Fuel Ethanol'!$D:$D,'EIA Imports Fuel Ethanol'!$A:$A,V$3,'EIA Imports Fuel Ethanol'!$C:$C,$A35)</f>
        <v/>
      </c>
      <c r="W35">
        <f>SUMIFS('EIA Imports Fuel Ethanol'!$D:$D,'EIA Imports Fuel Ethanol'!$A:$A,W$3,'EIA Imports Fuel Ethanol'!$C:$C,$A35)</f>
        <v/>
      </c>
      <c r="X35">
        <f>SUMIFS('EIA Imports Fuel Ethanol'!$D:$D,'EIA Imports Fuel Ethanol'!$A:$A,X$3,'EIA Imports Fuel Ethanol'!$C:$C,$A35)</f>
        <v/>
      </c>
      <c r="Y35">
        <f>SUMIFS('EIA Imports Fuel Ethanol'!$D:$D,'EIA Imports Fuel Ethanol'!$A:$A,Y$3,'EIA Imports Fuel Ethanol'!$C:$C,$A35)</f>
        <v/>
      </c>
      <c r="Z35">
        <f>SUMIFS('EIA Imports Fuel Ethanol'!$D:$D,'EIA Imports Fuel Ethanol'!$A:$A,Z$3,'EIA Imports Fuel Ethanol'!$C:$C,$A35)</f>
        <v/>
      </c>
      <c r="AA35">
        <f>SUMIFS('EIA Imports Fuel Ethanol'!$D:$D,'EIA Imports Fuel Ethanol'!$A:$A,AA$3,'EIA Imports Fuel Ethanol'!$C:$C,$A35)</f>
        <v/>
      </c>
      <c r="AB35">
        <f>SUMIFS('EIA Imports Fuel Ethanol'!$D:$D,'EIA Imports Fuel Ethanol'!$A:$A,AB$3,'EIA Imports Fuel Ethanol'!$C:$C,$A35)</f>
        <v/>
      </c>
      <c r="AC35">
        <f>SUMIFS('EIA Imports Fuel Ethanol'!$D:$D,'EIA Imports Fuel Ethanol'!$A:$A,AC$3,'EIA Imports Fuel Ethanol'!$C:$C,$A35)</f>
        <v/>
      </c>
      <c r="AD35">
        <f>SUMIFS('EIA Imports Fuel Ethanol'!$D:$D,'EIA Imports Fuel Ethanol'!$A:$A,AD$3,'EIA Imports Fuel Ethanol'!$C:$C,$A35)</f>
        <v/>
      </c>
      <c r="AE35">
        <f>SUMIFS('EIA Imports Fuel Ethanol'!$D:$D,'EIA Imports Fuel Ethanol'!$A:$A,AE$3,'EIA Imports Fuel Ethanol'!$C:$C,$A35)</f>
        <v/>
      </c>
      <c r="AF35">
        <f>SUMIFS('EIA Imports Fuel Ethanol'!$D:$D,'EIA Imports Fuel Ethanol'!$A:$A,AF$3,'EIA Imports Fuel Ethanol'!$C:$C,$A35)</f>
        <v/>
      </c>
      <c r="AG35">
        <f>SUMIFS('EIA Imports Fuel Ethanol'!$D:$D,'EIA Imports Fuel Ethanol'!$A:$A,AG$3,'EIA Imports Fuel Ethanol'!$C:$C,$A35)</f>
        <v/>
      </c>
      <c r="AH35">
        <f>SUMIFS('EIA Imports Fuel Ethanol'!$D:$D,'EIA Imports Fuel Ethanol'!$A:$A,AH$3,'EIA Imports Fuel Ethanol'!$C:$C,$A35)</f>
        <v/>
      </c>
      <c r="AI35">
        <f>SUMIFS('EIA Imports Fuel Ethanol'!$D:$D,'EIA Imports Fuel Ethanol'!$A:$A,AI$3,'EIA Imports Fuel Ethanol'!$C:$C,$A35)</f>
        <v/>
      </c>
      <c r="AJ35">
        <f>SUMIFS('EIA Imports Fuel Ethanol'!$D:$D,'EIA Imports Fuel Ethanol'!$A:$A,AJ$3,'EIA Imports Fuel Ethanol'!$C:$C,$A35)</f>
        <v/>
      </c>
      <c r="AK35">
        <f>SUMIFS('EIA Imports Fuel Ethanol'!$D:$D,'EIA Imports Fuel Ethanol'!$A:$A,AK$3,'EIA Imports Fuel Ethanol'!$C:$C,$A35)</f>
        <v/>
      </c>
      <c r="AL35">
        <f>SUMIFS('EIA Imports Fuel Ethanol'!$D:$D,'EIA Imports Fuel Ethanol'!$A:$A,AL$3,'EIA Imports Fuel Ethanol'!$C:$C,$A35)</f>
        <v/>
      </c>
      <c r="AM35">
        <f>SUMIFS('EIA Imports Fuel Ethanol'!$D:$D,'EIA Imports Fuel Ethanol'!$A:$A,AM$3,'EIA Imports Fuel Ethanol'!$C:$C,$A35)</f>
        <v/>
      </c>
      <c r="AN35">
        <f>SUMIFS('EIA Imports Fuel Ethanol'!$D:$D,'EIA Imports Fuel Ethanol'!$A:$A,AN$3,'EIA Imports Fuel Ethanol'!$C:$C,$A35)</f>
        <v/>
      </c>
      <c r="AO35">
        <f>SUMIFS('EIA Imports Fuel Ethanol'!$D:$D,'EIA Imports Fuel Ethanol'!$A:$A,AO$3,'EIA Imports Fuel Ethanol'!$C:$C,$A35)</f>
        <v/>
      </c>
      <c r="AP35">
        <f>SUMIFS('EIA Imports Fuel Ethanol'!$D:$D,'EIA Imports Fuel Ethanol'!$A:$A,AP$3,'EIA Imports Fuel Ethanol'!$C:$C,$A35)</f>
        <v/>
      </c>
      <c r="AQ35">
        <f>SUMIFS('EIA Imports Fuel Ethanol'!$D:$D,'EIA Imports Fuel Ethanol'!$A:$A,AQ$3,'EIA Imports Fuel Ethanol'!$C:$C,$A35)</f>
        <v/>
      </c>
      <c r="AR35">
        <f>SUMIFS('EIA Imports Fuel Ethanol'!$D:$D,'EIA Imports Fuel Ethanol'!$A:$A,AR$3,'EIA Imports Fuel Ethanol'!$C:$C,$A35)</f>
        <v/>
      </c>
      <c r="AS35">
        <f>SUMIFS('EIA Imports Fuel Ethanol'!$D:$D,'EIA Imports Fuel Ethanol'!$A:$A,AS$3,'EIA Imports Fuel Ethanol'!$C:$C,$A35)</f>
        <v/>
      </c>
      <c r="AT35">
        <f>SUMIFS('EIA Imports Fuel Ethanol'!$D:$D,'EIA Imports Fuel Ethanol'!$A:$A,AT$3,'EIA Imports Fuel Ethanol'!$C:$C,$A35)</f>
        <v/>
      </c>
      <c r="AU35">
        <f>SUMIFS('EIA Imports Fuel Ethanol'!$D:$D,'EIA Imports Fuel Ethanol'!$A:$A,AU$3,'EIA Imports Fuel Ethanol'!$C:$C,$A35)</f>
        <v/>
      </c>
      <c r="AV35">
        <f>SUMIFS('EIA Imports Fuel Ethanol'!$D:$D,'EIA Imports Fuel Ethanol'!$A:$A,AV$3,'EIA Imports Fuel Ethanol'!$C:$C,$A35)</f>
        <v/>
      </c>
    </row>
    <row r="36" spans="1:48">
      <c r="A36" t="s">
        <v>328</v>
      </c>
      <c r="B36" t="s">
        <v>1646</v>
      </c>
      <c r="C36" t="s">
        <v>1740</v>
      </c>
      <c r="E36">
        <f>SUMIFS('EIA Imports Fuel Ethanol'!$D:$D,'EIA Imports Fuel Ethanol'!$A:$A,E$3,'EIA Imports Fuel Ethanol'!$C:$C,$A36)</f>
        <v/>
      </c>
      <c r="F36">
        <f>SUMIFS('EIA Imports Fuel Ethanol'!$D:$D,'EIA Imports Fuel Ethanol'!$A:$A,F$3,'EIA Imports Fuel Ethanol'!$C:$C,$A36)</f>
        <v/>
      </c>
      <c r="G36">
        <f>SUMIFS('EIA Imports Fuel Ethanol'!$D:$D,'EIA Imports Fuel Ethanol'!$A:$A,G$3,'EIA Imports Fuel Ethanol'!$C:$C,$A36)</f>
        <v/>
      </c>
      <c r="H36">
        <f>SUMIFS('EIA Imports Fuel Ethanol'!$D:$D,'EIA Imports Fuel Ethanol'!$A:$A,H$3,'EIA Imports Fuel Ethanol'!$C:$C,$A36)</f>
        <v/>
      </c>
      <c r="I36">
        <f>SUMIFS('EIA Imports Fuel Ethanol'!$D:$D,'EIA Imports Fuel Ethanol'!$A:$A,I$3,'EIA Imports Fuel Ethanol'!$C:$C,$A36)</f>
        <v/>
      </c>
      <c r="J36">
        <f>SUMIFS('EIA Imports Fuel Ethanol'!$D:$D,'EIA Imports Fuel Ethanol'!$A:$A,J$3,'EIA Imports Fuel Ethanol'!$C:$C,$A36)</f>
        <v/>
      </c>
      <c r="K36">
        <f>SUMIFS('EIA Imports Fuel Ethanol'!$D:$D,'EIA Imports Fuel Ethanol'!$A:$A,K$3,'EIA Imports Fuel Ethanol'!$C:$C,$A36)</f>
        <v/>
      </c>
      <c r="L36">
        <f>SUMIFS('EIA Imports Fuel Ethanol'!$D:$D,'EIA Imports Fuel Ethanol'!$A:$A,L$3,'EIA Imports Fuel Ethanol'!$C:$C,$A36)</f>
        <v/>
      </c>
      <c r="M36">
        <f>SUMIFS('EIA Imports Fuel Ethanol'!$D:$D,'EIA Imports Fuel Ethanol'!$A:$A,M$3,'EIA Imports Fuel Ethanol'!$C:$C,$A36)</f>
        <v/>
      </c>
      <c r="N36">
        <f>SUMIFS('EIA Imports Fuel Ethanol'!$D:$D,'EIA Imports Fuel Ethanol'!$A:$A,N$3,'EIA Imports Fuel Ethanol'!$C:$C,$A36)</f>
        <v/>
      </c>
      <c r="O36">
        <f>SUMIFS('EIA Imports Fuel Ethanol'!$D:$D,'EIA Imports Fuel Ethanol'!$A:$A,O$3,'EIA Imports Fuel Ethanol'!$C:$C,$A36)</f>
        <v/>
      </c>
      <c r="P36">
        <f>SUMIFS('EIA Imports Fuel Ethanol'!$D:$D,'EIA Imports Fuel Ethanol'!$A:$A,P$3,'EIA Imports Fuel Ethanol'!$C:$C,$A36)</f>
        <v/>
      </c>
      <c r="Q36">
        <f>SUMIFS('EIA Imports Fuel Ethanol'!$D:$D,'EIA Imports Fuel Ethanol'!$A:$A,Q$3,'EIA Imports Fuel Ethanol'!$C:$C,$A36)</f>
        <v/>
      </c>
      <c r="R36">
        <f>SUMIFS('EIA Imports Fuel Ethanol'!$D:$D,'EIA Imports Fuel Ethanol'!$A:$A,R$3,'EIA Imports Fuel Ethanol'!$C:$C,$A36)</f>
        <v/>
      </c>
      <c r="S36">
        <f>SUMIFS('EIA Imports Fuel Ethanol'!$D:$D,'EIA Imports Fuel Ethanol'!$A:$A,S$3,'EIA Imports Fuel Ethanol'!$C:$C,$A36)</f>
        <v/>
      </c>
      <c r="T36">
        <f>SUMIFS('EIA Imports Fuel Ethanol'!$D:$D,'EIA Imports Fuel Ethanol'!$A:$A,T$3,'EIA Imports Fuel Ethanol'!$C:$C,$A36)</f>
        <v/>
      </c>
      <c r="U36">
        <f>SUMIFS('EIA Imports Fuel Ethanol'!$D:$D,'EIA Imports Fuel Ethanol'!$A:$A,U$3,'EIA Imports Fuel Ethanol'!$C:$C,$A36)</f>
        <v/>
      </c>
      <c r="V36">
        <f>SUMIFS('EIA Imports Fuel Ethanol'!$D:$D,'EIA Imports Fuel Ethanol'!$A:$A,V$3,'EIA Imports Fuel Ethanol'!$C:$C,$A36)</f>
        <v/>
      </c>
      <c r="W36">
        <f>SUMIFS('EIA Imports Fuel Ethanol'!$D:$D,'EIA Imports Fuel Ethanol'!$A:$A,W$3,'EIA Imports Fuel Ethanol'!$C:$C,$A36)</f>
        <v/>
      </c>
      <c r="X36">
        <f>SUMIFS('EIA Imports Fuel Ethanol'!$D:$D,'EIA Imports Fuel Ethanol'!$A:$A,X$3,'EIA Imports Fuel Ethanol'!$C:$C,$A36)</f>
        <v/>
      </c>
      <c r="Y36">
        <f>SUMIFS('EIA Imports Fuel Ethanol'!$D:$D,'EIA Imports Fuel Ethanol'!$A:$A,Y$3,'EIA Imports Fuel Ethanol'!$C:$C,$A36)</f>
        <v/>
      </c>
      <c r="Z36">
        <f>SUMIFS('EIA Imports Fuel Ethanol'!$D:$D,'EIA Imports Fuel Ethanol'!$A:$A,Z$3,'EIA Imports Fuel Ethanol'!$C:$C,$A36)</f>
        <v/>
      </c>
      <c r="AA36">
        <f>SUMIFS('EIA Imports Fuel Ethanol'!$D:$D,'EIA Imports Fuel Ethanol'!$A:$A,AA$3,'EIA Imports Fuel Ethanol'!$C:$C,$A36)</f>
        <v/>
      </c>
      <c r="AB36">
        <f>SUMIFS('EIA Imports Fuel Ethanol'!$D:$D,'EIA Imports Fuel Ethanol'!$A:$A,AB$3,'EIA Imports Fuel Ethanol'!$C:$C,$A36)</f>
        <v/>
      </c>
      <c r="AC36">
        <f>SUMIFS('EIA Imports Fuel Ethanol'!$D:$D,'EIA Imports Fuel Ethanol'!$A:$A,AC$3,'EIA Imports Fuel Ethanol'!$C:$C,$A36)</f>
        <v/>
      </c>
      <c r="AD36">
        <f>SUMIFS('EIA Imports Fuel Ethanol'!$D:$D,'EIA Imports Fuel Ethanol'!$A:$A,AD$3,'EIA Imports Fuel Ethanol'!$C:$C,$A36)</f>
        <v/>
      </c>
      <c r="AE36">
        <f>SUMIFS('EIA Imports Fuel Ethanol'!$D:$D,'EIA Imports Fuel Ethanol'!$A:$A,AE$3,'EIA Imports Fuel Ethanol'!$C:$C,$A36)</f>
        <v/>
      </c>
      <c r="AF36">
        <f>SUMIFS('EIA Imports Fuel Ethanol'!$D:$D,'EIA Imports Fuel Ethanol'!$A:$A,AF$3,'EIA Imports Fuel Ethanol'!$C:$C,$A36)</f>
        <v/>
      </c>
      <c r="AG36">
        <f>SUMIFS('EIA Imports Fuel Ethanol'!$D:$D,'EIA Imports Fuel Ethanol'!$A:$A,AG$3,'EIA Imports Fuel Ethanol'!$C:$C,$A36)</f>
        <v/>
      </c>
      <c r="AH36">
        <f>SUMIFS('EIA Imports Fuel Ethanol'!$D:$D,'EIA Imports Fuel Ethanol'!$A:$A,AH$3,'EIA Imports Fuel Ethanol'!$C:$C,$A36)</f>
        <v/>
      </c>
      <c r="AI36">
        <f>SUMIFS('EIA Imports Fuel Ethanol'!$D:$D,'EIA Imports Fuel Ethanol'!$A:$A,AI$3,'EIA Imports Fuel Ethanol'!$C:$C,$A36)</f>
        <v/>
      </c>
      <c r="AJ36">
        <f>SUMIFS('EIA Imports Fuel Ethanol'!$D:$D,'EIA Imports Fuel Ethanol'!$A:$A,AJ$3,'EIA Imports Fuel Ethanol'!$C:$C,$A36)</f>
        <v/>
      </c>
      <c r="AK36">
        <f>SUMIFS('EIA Imports Fuel Ethanol'!$D:$D,'EIA Imports Fuel Ethanol'!$A:$A,AK$3,'EIA Imports Fuel Ethanol'!$C:$C,$A36)</f>
        <v/>
      </c>
      <c r="AL36">
        <f>SUMIFS('EIA Imports Fuel Ethanol'!$D:$D,'EIA Imports Fuel Ethanol'!$A:$A,AL$3,'EIA Imports Fuel Ethanol'!$C:$C,$A36)</f>
        <v/>
      </c>
      <c r="AM36">
        <f>SUMIFS('EIA Imports Fuel Ethanol'!$D:$D,'EIA Imports Fuel Ethanol'!$A:$A,AM$3,'EIA Imports Fuel Ethanol'!$C:$C,$A36)</f>
        <v/>
      </c>
      <c r="AN36">
        <f>SUMIFS('EIA Imports Fuel Ethanol'!$D:$D,'EIA Imports Fuel Ethanol'!$A:$A,AN$3,'EIA Imports Fuel Ethanol'!$C:$C,$A36)</f>
        <v/>
      </c>
      <c r="AO36">
        <f>SUMIFS('EIA Imports Fuel Ethanol'!$D:$D,'EIA Imports Fuel Ethanol'!$A:$A,AO$3,'EIA Imports Fuel Ethanol'!$C:$C,$A36)</f>
        <v/>
      </c>
      <c r="AP36">
        <f>SUMIFS('EIA Imports Fuel Ethanol'!$D:$D,'EIA Imports Fuel Ethanol'!$A:$A,AP$3,'EIA Imports Fuel Ethanol'!$C:$C,$A36)</f>
        <v/>
      </c>
      <c r="AQ36">
        <f>SUMIFS('EIA Imports Fuel Ethanol'!$D:$D,'EIA Imports Fuel Ethanol'!$A:$A,AQ$3,'EIA Imports Fuel Ethanol'!$C:$C,$A36)</f>
        <v/>
      </c>
      <c r="AR36">
        <f>SUMIFS('EIA Imports Fuel Ethanol'!$D:$D,'EIA Imports Fuel Ethanol'!$A:$A,AR$3,'EIA Imports Fuel Ethanol'!$C:$C,$A36)</f>
        <v/>
      </c>
      <c r="AS36">
        <f>SUMIFS('EIA Imports Fuel Ethanol'!$D:$D,'EIA Imports Fuel Ethanol'!$A:$A,AS$3,'EIA Imports Fuel Ethanol'!$C:$C,$A36)</f>
        <v/>
      </c>
      <c r="AT36">
        <f>SUMIFS('EIA Imports Fuel Ethanol'!$D:$D,'EIA Imports Fuel Ethanol'!$A:$A,AT$3,'EIA Imports Fuel Ethanol'!$C:$C,$A36)</f>
        <v/>
      </c>
      <c r="AU36">
        <f>SUMIFS('EIA Imports Fuel Ethanol'!$D:$D,'EIA Imports Fuel Ethanol'!$A:$A,AU$3,'EIA Imports Fuel Ethanol'!$C:$C,$A36)</f>
        <v/>
      </c>
      <c r="AV36">
        <f>SUMIFS('EIA Imports Fuel Ethanol'!$D:$D,'EIA Imports Fuel Ethanol'!$A:$A,AV$3,'EIA Imports Fuel Ethanol'!$C:$C,$A36)</f>
        <v/>
      </c>
    </row>
    <row r="37" spans="1:48">
      <c r="A37" t="s">
        <v>290</v>
      </c>
      <c r="B37" t="s">
        <v>1646</v>
      </c>
      <c r="C37" t="s">
        <v>1740</v>
      </c>
      <c r="E37">
        <f>SUMIFS('EIA Imports Fuel Ethanol'!$D:$D,'EIA Imports Fuel Ethanol'!$A:$A,E$3,'EIA Imports Fuel Ethanol'!$C:$C,$A37)</f>
        <v/>
      </c>
      <c r="F37">
        <f>SUMIFS('EIA Imports Fuel Ethanol'!$D:$D,'EIA Imports Fuel Ethanol'!$A:$A,F$3,'EIA Imports Fuel Ethanol'!$C:$C,$A37)</f>
        <v/>
      </c>
      <c r="G37">
        <f>SUMIFS('EIA Imports Fuel Ethanol'!$D:$D,'EIA Imports Fuel Ethanol'!$A:$A,G$3,'EIA Imports Fuel Ethanol'!$C:$C,$A37)</f>
        <v/>
      </c>
      <c r="H37">
        <f>SUMIFS('EIA Imports Fuel Ethanol'!$D:$D,'EIA Imports Fuel Ethanol'!$A:$A,H$3,'EIA Imports Fuel Ethanol'!$C:$C,$A37)</f>
        <v/>
      </c>
      <c r="I37">
        <f>SUMIFS('EIA Imports Fuel Ethanol'!$D:$D,'EIA Imports Fuel Ethanol'!$A:$A,I$3,'EIA Imports Fuel Ethanol'!$C:$C,$A37)</f>
        <v/>
      </c>
      <c r="J37">
        <f>SUMIFS('EIA Imports Fuel Ethanol'!$D:$D,'EIA Imports Fuel Ethanol'!$A:$A,J$3,'EIA Imports Fuel Ethanol'!$C:$C,$A37)</f>
        <v/>
      </c>
      <c r="K37">
        <f>SUMIFS('EIA Imports Fuel Ethanol'!$D:$D,'EIA Imports Fuel Ethanol'!$A:$A,K$3,'EIA Imports Fuel Ethanol'!$C:$C,$A37)</f>
        <v/>
      </c>
      <c r="L37">
        <f>SUMIFS('EIA Imports Fuel Ethanol'!$D:$D,'EIA Imports Fuel Ethanol'!$A:$A,L$3,'EIA Imports Fuel Ethanol'!$C:$C,$A37)</f>
        <v/>
      </c>
      <c r="M37">
        <f>SUMIFS('EIA Imports Fuel Ethanol'!$D:$D,'EIA Imports Fuel Ethanol'!$A:$A,M$3,'EIA Imports Fuel Ethanol'!$C:$C,$A37)</f>
        <v/>
      </c>
      <c r="N37">
        <f>SUMIFS('EIA Imports Fuel Ethanol'!$D:$D,'EIA Imports Fuel Ethanol'!$A:$A,N$3,'EIA Imports Fuel Ethanol'!$C:$C,$A37)</f>
        <v/>
      </c>
      <c r="O37">
        <f>SUMIFS('EIA Imports Fuel Ethanol'!$D:$D,'EIA Imports Fuel Ethanol'!$A:$A,O$3,'EIA Imports Fuel Ethanol'!$C:$C,$A37)</f>
        <v/>
      </c>
      <c r="P37">
        <f>SUMIFS('EIA Imports Fuel Ethanol'!$D:$D,'EIA Imports Fuel Ethanol'!$A:$A,P$3,'EIA Imports Fuel Ethanol'!$C:$C,$A37)</f>
        <v/>
      </c>
      <c r="Q37">
        <f>SUMIFS('EIA Imports Fuel Ethanol'!$D:$D,'EIA Imports Fuel Ethanol'!$A:$A,Q$3,'EIA Imports Fuel Ethanol'!$C:$C,$A37)</f>
        <v/>
      </c>
      <c r="R37">
        <f>SUMIFS('EIA Imports Fuel Ethanol'!$D:$D,'EIA Imports Fuel Ethanol'!$A:$A,R$3,'EIA Imports Fuel Ethanol'!$C:$C,$A37)</f>
        <v/>
      </c>
      <c r="S37">
        <f>SUMIFS('EIA Imports Fuel Ethanol'!$D:$D,'EIA Imports Fuel Ethanol'!$A:$A,S$3,'EIA Imports Fuel Ethanol'!$C:$C,$A37)</f>
        <v/>
      </c>
      <c r="T37">
        <f>SUMIFS('EIA Imports Fuel Ethanol'!$D:$D,'EIA Imports Fuel Ethanol'!$A:$A,T$3,'EIA Imports Fuel Ethanol'!$C:$C,$A37)</f>
        <v/>
      </c>
      <c r="U37">
        <f>SUMIFS('EIA Imports Fuel Ethanol'!$D:$D,'EIA Imports Fuel Ethanol'!$A:$A,U$3,'EIA Imports Fuel Ethanol'!$C:$C,$A37)</f>
        <v/>
      </c>
      <c r="V37">
        <f>SUMIFS('EIA Imports Fuel Ethanol'!$D:$D,'EIA Imports Fuel Ethanol'!$A:$A,V$3,'EIA Imports Fuel Ethanol'!$C:$C,$A37)</f>
        <v/>
      </c>
      <c r="W37">
        <f>SUMIFS('EIA Imports Fuel Ethanol'!$D:$D,'EIA Imports Fuel Ethanol'!$A:$A,W$3,'EIA Imports Fuel Ethanol'!$C:$C,$A37)</f>
        <v/>
      </c>
      <c r="X37">
        <f>SUMIFS('EIA Imports Fuel Ethanol'!$D:$D,'EIA Imports Fuel Ethanol'!$A:$A,X$3,'EIA Imports Fuel Ethanol'!$C:$C,$A37)</f>
        <v/>
      </c>
      <c r="Y37">
        <f>SUMIFS('EIA Imports Fuel Ethanol'!$D:$D,'EIA Imports Fuel Ethanol'!$A:$A,Y$3,'EIA Imports Fuel Ethanol'!$C:$C,$A37)</f>
        <v/>
      </c>
      <c r="Z37">
        <f>SUMIFS('EIA Imports Fuel Ethanol'!$D:$D,'EIA Imports Fuel Ethanol'!$A:$A,Z$3,'EIA Imports Fuel Ethanol'!$C:$C,$A37)</f>
        <v/>
      </c>
      <c r="AA37">
        <f>SUMIFS('EIA Imports Fuel Ethanol'!$D:$D,'EIA Imports Fuel Ethanol'!$A:$A,AA$3,'EIA Imports Fuel Ethanol'!$C:$C,$A37)</f>
        <v/>
      </c>
      <c r="AB37">
        <f>SUMIFS('EIA Imports Fuel Ethanol'!$D:$D,'EIA Imports Fuel Ethanol'!$A:$A,AB$3,'EIA Imports Fuel Ethanol'!$C:$C,$A37)</f>
        <v/>
      </c>
      <c r="AC37">
        <f>SUMIFS('EIA Imports Fuel Ethanol'!$D:$D,'EIA Imports Fuel Ethanol'!$A:$A,AC$3,'EIA Imports Fuel Ethanol'!$C:$C,$A37)</f>
        <v/>
      </c>
      <c r="AD37">
        <f>SUMIFS('EIA Imports Fuel Ethanol'!$D:$D,'EIA Imports Fuel Ethanol'!$A:$A,AD$3,'EIA Imports Fuel Ethanol'!$C:$C,$A37)</f>
        <v/>
      </c>
      <c r="AE37">
        <f>SUMIFS('EIA Imports Fuel Ethanol'!$D:$D,'EIA Imports Fuel Ethanol'!$A:$A,AE$3,'EIA Imports Fuel Ethanol'!$C:$C,$A37)</f>
        <v/>
      </c>
      <c r="AF37">
        <f>SUMIFS('EIA Imports Fuel Ethanol'!$D:$D,'EIA Imports Fuel Ethanol'!$A:$A,AF$3,'EIA Imports Fuel Ethanol'!$C:$C,$A37)</f>
        <v/>
      </c>
      <c r="AG37">
        <f>SUMIFS('EIA Imports Fuel Ethanol'!$D:$D,'EIA Imports Fuel Ethanol'!$A:$A,AG$3,'EIA Imports Fuel Ethanol'!$C:$C,$A37)</f>
        <v/>
      </c>
      <c r="AH37">
        <f>SUMIFS('EIA Imports Fuel Ethanol'!$D:$D,'EIA Imports Fuel Ethanol'!$A:$A,AH$3,'EIA Imports Fuel Ethanol'!$C:$C,$A37)</f>
        <v/>
      </c>
      <c r="AI37">
        <f>SUMIFS('EIA Imports Fuel Ethanol'!$D:$D,'EIA Imports Fuel Ethanol'!$A:$A,AI$3,'EIA Imports Fuel Ethanol'!$C:$C,$A37)</f>
        <v/>
      </c>
      <c r="AJ37">
        <f>SUMIFS('EIA Imports Fuel Ethanol'!$D:$D,'EIA Imports Fuel Ethanol'!$A:$A,AJ$3,'EIA Imports Fuel Ethanol'!$C:$C,$A37)</f>
        <v/>
      </c>
      <c r="AK37">
        <f>SUMIFS('EIA Imports Fuel Ethanol'!$D:$D,'EIA Imports Fuel Ethanol'!$A:$A,AK$3,'EIA Imports Fuel Ethanol'!$C:$C,$A37)</f>
        <v/>
      </c>
      <c r="AL37">
        <f>SUMIFS('EIA Imports Fuel Ethanol'!$D:$D,'EIA Imports Fuel Ethanol'!$A:$A,AL$3,'EIA Imports Fuel Ethanol'!$C:$C,$A37)</f>
        <v/>
      </c>
      <c r="AM37">
        <f>SUMIFS('EIA Imports Fuel Ethanol'!$D:$D,'EIA Imports Fuel Ethanol'!$A:$A,AM$3,'EIA Imports Fuel Ethanol'!$C:$C,$A37)</f>
        <v/>
      </c>
      <c r="AN37">
        <f>SUMIFS('EIA Imports Fuel Ethanol'!$D:$D,'EIA Imports Fuel Ethanol'!$A:$A,AN$3,'EIA Imports Fuel Ethanol'!$C:$C,$A37)</f>
        <v/>
      </c>
      <c r="AO37">
        <f>SUMIFS('EIA Imports Fuel Ethanol'!$D:$D,'EIA Imports Fuel Ethanol'!$A:$A,AO$3,'EIA Imports Fuel Ethanol'!$C:$C,$A37)</f>
        <v/>
      </c>
      <c r="AP37">
        <f>SUMIFS('EIA Imports Fuel Ethanol'!$D:$D,'EIA Imports Fuel Ethanol'!$A:$A,AP$3,'EIA Imports Fuel Ethanol'!$C:$C,$A37)</f>
        <v/>
      </c>
      <c r="AQ37">
        <f>SUMIFS('EIA Imports Fuel Ethanol'!$D:$D,'EIA Imports Fuel Ethanol'!$A:$A,AQ$3,'EIA Imports Fuel Ethanol'!$C:$C,$A37)</f>
        <v/>
      </c>
      <c r="AR37">
        <f>SUMIFS('EIA Imports Fuel Ethanol'!$D:$D,'EIA Imports Fuel Ethanol'!$A:$A,AR$3,'EIA Imports Fuel Ethanol'!$C:$C,$A37)</f>
        <v/>
      </c>
      <c r="AS37">
        <f>SUMIFS('EIA Imports Fuel Ethanol'!$D:$D,'EIA Imports Fuel Ethanol'!$A:$A,AS$3,'EIA Imports Fuel Ethanol'!$C:$C,$A37)</f>
        <v/>
      </c>
      <c r="AT37">
        <f>SUMIFS('EIA Imports Fuel Ethanol'!$D:$D,'EIA Imports Fuel Ethanol'!$A:$A,AT$3,'EIA Imports Fuel Ethanol'!$C:$C,$A37)</f>
        <v/>
      </c>
      <c r="AU37">
        <f>SUMIFS('EIA Imports Fuel Ethanol'!$D:$D,'EIA Imports Fuel Ethanol'!$A:$A,AU$3,'EIA Imports Fuel Ethanol'!$C:$C,$A37)</f>
        <v/>
      </c>
      <c r="AV37">
        <f>SUMIFS('EIA Imports Fuel Ethanol'!$D:$D,'EIA Imports Fuel Ethanol'!$A:$A,AV$3,'EIA Imports Fuel Ethanol'!$C:$C,$A37)</f>
        <v/>
      </c>
    </row>
    <row r="38" spans="1:48">
      <c r="A38" t="s">
        <v>298</v>
      </c>
      <c r="B38" t="s">
        <v>1646</v>
      </c>
      <c r="C38" t="s">
        <v>1740</v>
      </c>
      <c r="E38">
        <f>SUMIFS('EIA Imports Fuel Ethanol'!$D:$D,'EIA Imports Fuel Ethanol'!$A:$A,E$3,'EIA Imports Fuel Ethanol'!$C:$C,$A38)</f>
        <v/>
      </c>
      <c r="F38">
        <f>SUMIFS('EIA Imports Fuel Ethanol'!$D:$D,'EIA Imports Fuel Ethanol'!$A:$A,F$3,'EIA Imports Fuel Ethanol'!$C:$C,$A38)</f>
        <v/>
      </c>
      <c r="G38">
        <f>SUMIFS('EIA Imports Fuel Ethanol'!$D:$D,'EIA Imports Fuel Ethanol'!$A:$A,G$3,'EIA Imports Fuel Ethanol'!$C:$C,$A38)</f>
        <v/>
      </c>
      <c r="H38">
        <f>SUMIFS('EIA Imports Fuel Ethanol'!$D:$D,'EIA Imports Fuel Ethanol'!$A:$A,H$3,'EIA Imports Fuel Ethanol'!$C:$C,$A38)</f>
        <v/>
      </c>
      <c r="I38">
        <f>SUMIFS('EIA Imports Fuel Ethanol'!$D:$D,'EIA Imports Fuel Ethanol'!$A:$A,I$3,'EIA Imports Fuel Ethanol'!$C:$C,$A38)</f>
        <v/>
      </c>
      <c r="J38">
        <f>SUMIFS('EIA Imports Fuel Ethanol'!$D:$D,'EIA Imports Fuel Ethanol'!$A:$A,J$3,'EIA Imports Fuel Ethanol'!$C:$C,$A38)</f>
        <v/>
      </c>
      <c r="K38">
        <f>SUMIFS('EIA Imports Fuel Ethanol'!$D:$D,'EIA Imports Fuel Ethanol'!$A:$A,K$3,'EIA Imports Fuel Ethanol'!$C:$C,$A38)</f>
        <v/>
      </c>
      <c r="L38">
        <f>SUMIFS('EIA Imports Fuel Ethanol'!$D:$D,'EIA Imports Fuel Ethanol'!$A:$A,L$3,'EIA Imports Fuel Ethanol'!$C:$C,$A38)</f>
        <v/>
      </c>
      <c r="M38">
        <f>SUMIFS('EIA Imports Fuel Ethanol'!$D:$D,'EIA Imports Fuel Ethanol'!$A:$A,M$3,'EIA Imports Fuel Ethanol'!$C:$C,$A38)</f>
        <v/>
      </c>
      <c r="N38">
        <f>SUMIFS('EIA Imports Fuel Ethanol'!$D:$D,'EIA Imports Fuel Ethanol'!$A:$A,N$3,'EIA Imports Fuel Ethanol'!$C:$C,$A38)</f>
        <v/>
      </c>
      <c r="O38">
        <f>SUMIFS('EIA Imports Fuel Ethanol'!$D:$D,'EIA Imports Fuel Ethanol'!$A:$A,O$3,'EIA Imports Fuel Ethanol'!$C:$C,$A38)</f>
        <v/>
      </c>
      <c r="P38">
        <f>SUMIFS('EIA Imports Fuel Ethanol'!$D:$D,'EIA Imports Fuel Ethanol'!$A:$A,P$3,'EIA Imports Fuel Ethanol'!$C:$C,$A38)</f>
        <v/>
      </c>
      <c r="Q38">
        <f>SUMIFS('EIA Imports Fuel Ethanol'!$D:$D,'EIA Imports Fuel Ethanol'!$A:$A,Q$3,'EIA Imports Fuel Ethanol'!$C:$C,$A38)</f>
        <v/>
      </c>
      <c r="R38">
        <f>SUMIFS('EIA Imports Fuel Ethanol'!$D:$D,'EIA Imports Fuel Ethanol'!$A:$A,R$3,'EIA Imports Fuel Ethanol'!$C:$C,$A38)</f>
        <v/>
      </c>
      <c r="S38">
        <f>SUMIFS('EIA Imports Fuel Ethanol'!$D:$D,'EIA Imports Fuel Ethanol'!$A:$A,S$3,'EIA Imports Fuel Ethanol'!$C:$C,$A38)</f>
        <v/>
      </c>
      <c r="T38">
        <f>SUMIFS('EIA Imports Fuel Ethanol'!$D:$D,'EIA Imports Fuel Ethanol'!$A:$A,T$3,'EIA Imports Fuel Ethanol'!$C:$C,$A38)</f>
        <v/>
      </c>
      <c r="U38">
        <f>SUMIFS('EIA Imports Fuel Ethanol'!$D:$D,'EIA Imports Fuel Ethanol'!$A:$A,U$3,'EIA Imports Fuel Ethanol'!$C:$C,$A38)</f>
        <v/>
      </c>
      <c r="V38">
        <f>SUMIFS('EIA Imports Fuel Ethanol'!$D:$D,'EIA Imports Fuel Ethanol'!$A:$A,V$3,'EIA Imports Fuel Ethanol'!$C:$C,$A38)</f>
        <v/>
      </c>
      <c r="W38">
        <f>SUMIFS('EIA Imports Fuel Ethanol'!$D:$D,'EIA Imports Fuel Ethanol'!$A:$A,W$3,'EIA Imports Fuel Ethanol'!$C:$C,$A38)</f>
        <v/>
      </c>
      <c r="X38">
        <f>SUMIFS('EIA Imports Fuel Ethanol'!$D:$D,'EIA Imports Fuel Ethanol'!$A:$A,X$3,'EIA Imports Fuel Ethanol'!$C:$C,$A38)</f>
        <v/>
      </c>
      <c r="Y38">
        <f>SUMIFS('EIA Imports Fuel Ethanol'!$D:$D,'EIA Imports Fuel Ethanol'!$A:$A,Y$3,'EIA Imports Fuel Ethanol'!$C:$C,$A38)</f>
        <v/>
      </c>
      <c r="Z38">
        <f>SUMIFS('EIA Imports Fuel Ethanol'!$D:$D,'EIA Imports Fuel Ethanol'!$A:$A,Z$3,'EIA Imports Fuel Ethanol'!$C:$C,$A38)</f>
        <v/>
      </c>
      <c r="AA38">
        <f>SUMIFS('EIA Imports Fuel Ethanol'!$D:$D,'EIA Imports Fuel Ethanol'!$A:$A,AA$3,'EIA Imports Fuel Ethanol'!$C:$C,$A38)</f>
        <v/>
      </c>
      <c r="AB38">
        <f>SUMIFS('EIA Imports Fuel Ethanol'!$D:$D,'EIA Imports Fuel Ethanol'!$A:$A,AB$3,'EIA Imports Fuel Ethanol'!$C:$C,$A38)</f>
        <v/>
      </c>
      <c r="AC38">
        <f>SUMIFS('EIA Imports Fuel Ethanol'!$D:$D,'EIA Imports Fuel Ethanol'!$A:$A,AC$3,'EIA Imports Fuel Ethanol'!$C:$C,$A38)</f>
        <v/>
      </c>
      <c r="AD38">
        <f>SUMIFS('EIA Imports Fuel Ethanol'!$D:$D,'EIA Imports Fuel Ethanol'!$A:$A,AD$3,'EIA Imports Fuel Ethanol'!$C:$C,$A38)</f>
        <v/>
      </c>
      <c r="AE38">
        <f>SUMIFS('EIA Imports Fuel Ethanol'!$D:$D,'EIA Imports Fuel Ethanol'!$A:$A,AE$3,'EIA Imports Fuel Ethanol'!$C:$C,$A38)</f>
        <v/>
      </c>
      <c r="AF38">
        <f>SUMIFS('EIA Imports Fuel Ethanol'!$D:$D,'EIA Imports Fuel Ethanol'!$A:$A,AF$3,'EIA Imports Fuel Ethanol'!$C:$C,$A38)</f>
        <v/>
      </c>
      <c r="AG38">
        <f>SUMIFS('EIA Imports Fuel Ethanol'!$D:$D,'EIA Imports Fuel Ethanol'!$A:$A,AG$3,'EIA Imports Fuel Ethanol'!$C:$C,$A38)</f>
        <v/>
      </c>
      <c r="AH38">
        <f>SUMIFS('EIA Imports Fuel Ethanol'!$D:$D,'EIA Imports Fuel Ethanol'!$A:$A,AH$3,'EIA Imports Fuel Ethanol'!$C:$C,$A38)</f>
        <v/>
      </c>
      <c r="AI38">
        <f>SUMIFS('EIA Imports Fuel Ethanol'!$D:$D,'EIA Imports Fuel Ethanol'!$A:$A,AI$3,'EIA Imports Fuel Ethanol'!$C:$C,$A38)</f>
        <v/>
      </c>
      <c r="AJ38">
        <f>SUMIFS('EIA Imports Fuel Ethanol'!$D:$D,'EIA Imports Fuel Ethanol'!$A:$A,AJ$3,'EIA Imports Fuel Ethanol'!$C:$C,$A38)</f>
        <v/>
      </c>
      <c r="AK38">
        <f>SUMIFS('EIA Imports Fuel Ethanol'!$D:$D,'EIA Imports Fuel Ethanol'!$A:$A,AK$3,'EIA Imports Fuel Ethanol'!$C:$C,$A38)</f>
        <v/>
      </c>
      <c r="AL38">
        <f>SUMIFS('EIA Imports Fuel Ethanol'!$D:$D,'EIA Imports Fuel Ethanol'!$A:$A,AL$3,'EIA Imports Fuel Ethanol'!$C:$C,$A38)</f>
        <v/>
      </c>
      <c r="AM38">
        <f>SUMIFS('EIA Imports Fuel Ethanol'!$D:$D,'EIA Imports Fuel Ethanol'!$A:$A,AM$3,'EIA Imports Fuel Ethanol'!$C:$C,$A38)</f>
        <v/>
      </c>
      <c r="AN38">
        <f>SUMIFS('EIA Imports Fuel Ethanol'!$D:$D,'EIA Imports Fuel Ethanol'!$A:$A,AN$3,'EIA Imports Fuel Ethanol'!$C:$C,$A38)</f>
        <v/>
      </c>
      <c r="AO38">
        <f>SUMIFS('EIA Imports Fuel Ethanol'!$D:$D,'EIA Imports Fuel Ethanol'!$A:$A,AO$3,'EIA Imports Fuel Ethanol'!$C:$C,$A38)</f>
        <v/>
      </c>
      <c r="AP38">
        <f>SUMIFS('EIA Imports Fuel Ethanol'!$D:$D,'EIA Imports Fuel Ethanol'!$A:$A,AP$3,'EIA Imports Fuel Ethanol'!$C:$C,$A38)</f>
        <v/>
      </c>
      <c r="AQ38">
        <f>SUMIFS('EIA Imports Fuel Ethanol'!$D:$D,'EIA Imports Fuel Ethanol'!$A:$A,AQ$3,'EIA Imports Fuel Ethanol'!$C:$C,$A38)</f>
        <v/>
      </c>
      <c r="AR38">
        <f>SUMIFS('EIA Imports Fuel Ethanol'!$D:$D,'EIA Imports Fuel Ethanol'!$A:$A,AR$3,'EIA Imports Fuel Ethanol'!$C:$C,$A38)</f>
        <v/>
      </c>
      <c r="AS38">
        <f>SUMIFS('EIA Imports Fuel Ethanol'!$D:$D,'EIA Imports Fuel Ethanol'!$A:$A,AS$3,'EIA Imports Fuel Ethanol'!$C:$C,$A38)</f>
        <v/>
      </c>
      <c r="AT38">
        <f>SUMIFS('EIA Imports Fuel Ethanol'!$D:$D,'EIA Imports Fuel Ethanol'!$A:$A,AT$3,'EIA Imports Fuel Ethanol'!$C:$C,$A38)</f>
        <v/>
      </c>
      <c r="AU38">
        <f>SUMIFS('EIA Imports Fuel Ethanol'!$D:$D,'EIA Imports Fuel Ethanol'!$A:$A,AU$3,'EIA Imports Fuel Ethanol'!$C:$C,$A38)</f>
        <v/>
      </c>
      <c r="AV38">
        <f>SUMIFS('EIA Imports Fuel Ethanol'!$D:$D,'EIA Imports Fuel Ethanol'!$A:$A,AV$3,'EIA Imports Fuel Ethanol'!$C:$C,$A38)</f>
        <v/>
      </c>
    </row>
    <row r="39" spans="1:48">
      <c r="A39" t="s">
        <v>307</v>
      </c>
      <c r="B39" t="s">
        <v>1646</v>
      </c>
      <c r="C39" t="s">
        <v>1740</v>
      </c>
      <c r="E39">
        <f>SUMIFS('EIA Imports Fuel Ethanol'!$D:$D,'EIA Imports Fuel Ethanol'!$A:$A,E$3,'EIA Imports Fuel Ethanol'!$C:$C,$A39)</f>
        <v/>
      </c>
      <c r="F39">
        <f>SUMIFS('EIA Imports Fuel Ethanol'!$D:$D,'EIA Imports Fuel Ethanol'!$A:$A,F$3,'EIA Imports Fuel Ethanol'!$C:$C,$A39)</f>
        <v/>
      </c>
      <c r="G39">
        <f>SUMIFS('EIA Imports Fuel Ethanol'!$D:$D,'EIA Imports Fuel Ethanol'!$A:$A,G$3,'EIA Imports Fuel Ethanol'!$C:$C,$A39)</f>
        <v/>
      </c>
      <c r="H39">
        <f>SUMIFS('EIA Imports Fuel Ethanol'!$D:$D,'EIA Imports Fuel Ethanol'!$A:$A,H$3,'EIA Imports Fuel Ethanol'!$C:$C,$A39)</f>
        <v/>
      </c>
      <c r="I39">
        <f>SUMIFS('EIA Imports Fuel Ethanol'!$D:$D,'EIA Imports Fuel Ethanol'!$A:$A,I$3,'EIA Imports Fuel Ethanol'!$C:$C,$A39)</f>
        <v/>
      </c>
      <c r="J39">
        <f>SUMIFS('EIA Imports Fuel Ethanol'!$D:$D,'EIA Imports Fuel Ethanol'!$A:$A,J$3,'EIA Imports Fuel Ethanol'!$C:$C,$A39)</f>
        <v/>
      </c>
      <c r="K39">
        <f>SUMIFS('EIA Imports Fuel Ethanol'!$D:$D,'EIA Imports Fuel Ethanol'!$A:$A,K$3,'EIA Imports Fuel Ethanol'!$C:$C,$A39)</f>
        <v/>
      </c>
      <c r="L39">
        <f>SUMIFS('EIA Imports Fuel Ethanol'!$D:$D,'EIA Imports Fuel Ethanol'!$A:$A,L$3,'EIA Imports Fuel Ethanol'!$C:$C,$A39)</f>
        <v/>
      </c>
      <c r="M39">
        <f>SUMIFS('EIA Imports Fuel Ethanol'!$D:$D,'EIA Imports Fuel Ethanol'!$A:$A,M$3,'EIA Imports Fuel Ethanol'!$C:$C,$A39)</f>
        <v/>
      </c>
      <c r="N39">
        <f>SUMIFS('EIA Imports Fuel Ethanol'!$D:$D,'EIA Imports Fuel Ethanol'!$A:$A,N$3,'EIA Imports Fuel Ethanol'!$C:$C,$A39)</f>
        <v/>
      </c>
      <c r="O39">
        <f>SUMIFS('EIA Imports Fuel Ethanol'!$D:$D,'EIA Imports Fuel Ethanol'!$A:$A,O$3,'EIA Imports Fuel Ethanol'!$C:$C,$A39)</f>
        <v/>
      </c>
      <c r="P39">
        <f>SUMIFS('EIA Imports Fuel Ethanol'!$D:$D,'EIA Imports Fuel Ethanol'!$A:$A,P$3,'EIA Imports Fuel Ethanol'!$C:$C,$A39)</f>
        <v/>
      </c>
      <c r="Q39">
        <f>SUMIFS('EIA Imports Fuel Ethanol'!$D:$D,'EIA Imports Fuel Ethanol'!$A:$A,Q$3,'EIA Imports Fuel Ethanol'!$C:$C,$A39)</f>
        <v/>
      </c>
      <c r="R39">
        <f>SUMIFS('EIA Imports Fuel Ethanol'!$D:$D,'EIA Imports Fuel Ethanol'!$A:$A,R$3,'EIA Imports Fuel Ethanol'!$C:$C,$A39)</f>
        <v/>
      </c>
      <c r="S39">
        <f>SUMIFS('EIA Imports Fuel Ethanol'!$D:$D,'EIA Imports Fuel Ethanol'!$A:$A,S$3,'EIA Imports Fuel Ethanol'!$C:$C,$A39)</f>
        <v/>
      </c>
      <c r="T39">
        <f>SUMIFS('EIA Imports Fuel Ethanol'!$D:$D,'EIA Imports Fuel Ethanol'!$A:$A,T$3,'EIA Imports Fuel Ethanol'!$C:$C,$A39)</f>
        <v/>
      </c>
      <c r="U39">
        <f>SUMIFS('EIA Imports Fuel Ethanol'!$D:$D,'EIA Imports Fuel Ethanol'!$A:$A,U$3,'EIA Imports Fuel Ethanol'!$C:$C,$A39)</f>
        <v/>
      </c>
      <c r="V39">
        <f>SUMIFS('EIA Imports Fuel Ethanol'!$D:$D,'EIA Imports Fuel Ethanol'!$A:$A,V$3,'EIA Imports Fuel Ethanol'!$C:$C,$A39)</f>
        <v/>
      </c>
      <c r="W39">
        <f>SUMIFS('EIA Imports Fuel Ethanol'!$D:$D,'EIA Imports Fuel Ethanol'!$A:$A,W$3,'EIA Imports Fuel Ethanol'!$C:$C,$A39)</f>
        <v/>
      </c>
      <c r="X39">
        <f>SUMIFS('EIA Imports Fuel Ethanol'!$D:$D,'EIA Imports Fuel Ethanol'!$A:$A,X$3,'EIA Imports Fuel Ethanol'!$C:$C,$A39)</f>
        <v/>
      </c>
      <c r="Y39">
        <f>SUMIFS('EIA Imports Fuel Ethanol'!$D:$D,'EIA Imports Fuel Ethanol'!$A:$A,Y$3,'EIA Imports Fuel Ethanol'!$C:$C,$A39)</f>
        <v/>
      </c>
      <c r="Z39">
        <f>SUMIFS('EIA Imports Fuel Ethanol'!$D:$D,'EIA Imports Fuel Ethanol'!$A:$A,Z$3,'EIA Imports Fuel Ethanol'!$C:$C,$A39)</f>
        <v/>
      </c>
      <c r="AA39">
        <f>SUMIFS('EIA Imports Fuel Ethanol'!$D:$D,'EIA Imports Fuel Ethanol'!$A:$A,AA$3,'EIA Imports Fuel Ethanol'!$C:$C,$A39)</f>
        <v/>
      </c>
      <c r="AB39">
        <f>SUMIFS('EIA Imports Fuel Ethanol'!$D:$D,'EIA Imports Fuel Ethanol'!$A:$A,AB$3,'EIA Imports Fuel Ethanol'!$C:$C,$A39)</f>
        <v/>
      </c>
      <c r="AC39">
        <f>SUMIFS('EIA Imports Fuel Ethanol'!$D:$D,'EIA Imports Fuel Ethanol'!$A:$A,AC$3,'EIA Imports Fuel Ethanol'!$C:$C,$A39)</f>
        <v/>
      </c>
      <c r="AD39">
        <f>SUMIFS('EIA Imports Fuel Ethanol'!$D:$D,'EIA Imports Fuel Ethanol'!$A:$A,AD$3,'EIA Imports Fuel Ethanol'!$C:$C,$A39)</f>
        <v/>
      </c>
      <c r="AE39">
        <f>SUMIFS('EIA Imports Fuel Ethanol'!$D:$D,'EIA Imports Fuel Ethanol'!$A:$A,AE$3,'EIA Imports Fuel Ethanol'!$C:$C,$A39)</f>
        <v/>
      </c>
      <c r="AF39">
        <f>SUMIFS('EIA Imports Fuel Ethanol'!$D:$D,'EIA Imports Fuel Ethanol'!$A:$A,AF$3,'EIA Imports Fuel Ethanol'!$C:$C,$A39)</f>
        <v/>
      </c>
      <c r="AG39">
        <f>SUMIFS('EIA Imports Fuel Ethanol'!$D:$D,'EIA Imports Fuel Ethanol'!$A:$A,AG$3,'EIA Imports Fuel Ethanol'!$C:$C,$A39)</f>
        <v/>
      </c>
      <c r="AH39">
        <f>SUMIFS('EIA Imports Fuel Ethanol'!$D:$D,'EIA Imports Fuel Ethanol'!$A:$A,AH$3,'EIA Imports Fuel Ethanol'!$C:$C,$A39)</f>
        <v/>
      </c>
      <c r="AI39">
        <f>SUMIFS('EIA Imports Fuel Ethanol'!$D:$D,'EIA Imports Fuel Ethanol'!$A:$A,AI$3,'EIA Imports Fuel Ethanol'!$C:$C,$A39)</f>
        <v/>
      </c>
      <c r="AJ39">
        <f>SUMIFS('EIA Imports Fuel Ethanol'!$D:$D,'EIA Imports Fuel Ethanol'!$A:$A,AJ$3,'EIA Imports Fuel Ethanol'!$C:$C,$A39)</f>
        <v/>
      </c>
      <c r="AK39">
        <f>SUMIFS('EIA Imports Fuel Ethanol'!$D:$D,'EIA Imports Fuel Ethanol'!$A:$A,AK$3,'EIA Imports Fuel Ethanol'!$C:$C,$A39)</f>
        <v/>
      </c>
      <c r="AL39">
        <f>SUMIFS('EIA Imports Fuel Ethanol'!$D:$D,'EIA Imports Fuel Ethanol'!$A:$A,AL$3,'EIA Imports Fuel Ethanol'!$C:$C,$A39)</f>
        <v/>
      </c>
      <c r="AM39">
        <f>SUMIFS('EIA Imports Fuel Ethanol'!$D:$D,'EIA Imports Fuel Ethanol'!$A:$A,AM$3,'EIA Imports Fuel Ethanol'!$C:$C,$A39)</f>
        <v/>
      </c>
      <c r="AN39">
        <f>SUMIFS('EIA Imports Fuel Ethanol'!$D:$D,'EIA Imports Fuel Ethanol'!$A:$A,AN$3,'EIA Imports Fuel Ethanol'!$C:$C,$A39)</f>
        <v/>
      </c>
      <c r="AO39">
        <f>SUMIFS('EIA Imports Fuel Ethanol'!$D:$D,'EIA Imports Fuel Ethanol'!$A:$A,AO$3,'EIA Imports Fuel Ethanol'!$C:$C,$A39)</f>
        <v/>
      </c>
      <c r="AP39">
        <f>SUMIFS('EIA Imports Fuel Ethanol'!$D:$D,'EIA Imports Fuel Ethanol'!$A:$A,AP$3,'EIA Imports Fuel Ethanol'!$C:$C,$A39)</f>
        <v/>
      </c>
      <c r="AQ39">
        <f>SUMIFS('EIA Imports Fuel Ethanol'!$D:$D,'EIA Imports Fuel Ethanol'!$A:$A,AQ$3,'EIA Imports Fuel Ethanol'!$C:$C,$A39)</f>
        <v/>
      </c>
      <c r="AR39">
        <f>SUMIFS('EIA Imports Fuel Ethanol'!$D:$D,'EIA Imports Fuel Ethanol'!$A:$A,AR$3,'EIA Imports Fuel Ethanol'!$C:$C,$A39)</f>
        <v/>
      </c>
      <c r="AS39">
        <f>SUMIFS('EIA Imports Fuel Ethanol'!$D:$D,'EIA Imports Fuel Ethanol'!$A:$A,AS$3,'EIA Imports Fuel Ethanol'!$C:$C,$A39)</f>
        <v/>
      </c>
      <c r="AT39">
        <f>SUMIFS('EIA Imports Fuel Ethanol'!$D:$D,'EIA Imports Fuel Ethanol'!$A:$A,AT$3,'EIA Imports Fuel Ethanol'!$C:$C,$A39)</f>
        <v/>
      </c>
      <c r="AU39">
        <f>SUMIFS('EIA Imports Fuel Ethanol'!$D:$D,'EIA Imports Fuel Ethanol'!$A:$A,AU$3,'EIA Imports Fuel Ethanol'!$C:$C,$A39)</f>
        <v/>
      </c>
      <c r="AV39">
        <f>SUMIFS('EIA Imports Fuel Ethanol'!$D:$D,'EIA Imports Fuel Ethanol'!$A:$A,AV$3,'EIA Imports Fuel Ethanol'!$C:$C,$A39)</f>
        <v/>
      </c>
    </row>
    <row r="40" spans="1:48">
      <c r="A40" t="s">
        <v>359</v>
      </c>
      <c r="B40" t="s">
        <v>1646</v>
      </c>
      <c r="C40" t="s">
        <v>1740</v>
      </c>
      <c r="E40">
        <f>SUMIFS('EIA Imports Fuel Ethanol'!$D:$D,'EIA Imports Fuel Ethanol'!$A:$A,E$3,'EIA Imports Fuel Ethanol'!$C:$C,$A40)</f>
        <v/>
      </c>
      <c r="F40">
        <f>SUMIFS('EIA Imports Fuel Ethanol'!$D:$D,'EIA Imports Fuel Ethanol'!$A:$A,F$3,'EIA Imports Fuel Ethanol'!$C:$C,$A40)</f>
        <v/>
      </c>
      <c r="G40">
        <f>SUMIFS('EIA Imports Fuel Ethanol'!$D:$D,'EIA Imports Fuel Ethanol'!$A:$A,G$3,'EIA Imports Fuel Ethanol'!$C:$C,$A40)</f>
        <v/>
      </c>
      <c r="H40">
        <f>SUMIFS('EIA Imports Fuel Ethanol'!$D:$D,'EIA Imports Fuel Ethanol'!$A:$A,H$3,'EIA Imports Fuel Ethanol'!$C:$C,$A40)</f>
        <v/>
      </c>
      <c r="I40">
        <f>SUMIFS('EIA Imports Fuel Ethanol'!$D:$D,'EIA Imports Fuel Ethanol'!$A:$A,I$3,'EIA Imports Fuel Ethanol'!$C:$C,$A40)</f>
        <v/>
      </c>
      <c r="J40">
        <f>SUMIFS('EIA Imports Fuel Ethanol'!$D:$D,'EIA Imports Fuel Ethanol'!$A:$A,J$3,'EIA Imports Fuel Ethanol'!$C:$C,$A40)</f>
        <v/>
      </c>
      <c r="K40">
        <f>SUMIFS('EIA Imports Fuel Ethanol'!$D:$D,'EIA Imports Fuel Ethanol'!$A:$A,K$3,'EIA Imports Fuel Ethanol'!$C:$C,$A40)</f>
        <v/>
      </c>
      <c r="L40">
        <f>SUMIFS('EIA Imports Fuel Ethanol'!$D:$D,'EIA Imports Fuel Ethanol'!$A:$A,L$3,'EIA Imports Fuel Ethanol'!$C:$C,$A40)</f>
        <v/>
      </c>
      <c r="M40">
        <f>SUMIFS('EIA Imports Fuel Ethanol'!$D:$D,'EIA Imports Fuel Ethanol'!$A:$A,M$3,'EIA Imports Fuel Ethanol'!$C:$C,$A40)</f>
        <v/>
      </c>
      <c r="N40">
        <f>SUMIFS('EIA Imports Fuel Ethanol'!$D:$D,'EIA Imports Fuel Ethanol'!$A:$A,N$3,'EIA Imports Fuel Ethanol'!$C:$C,$A40)</f>
        <v/>
      </c>
      <c r="O40">
        <f>SUMIFS('EIA Imports Fuel Ethanol'!$D:$D,'EIA Imports Fuel Ethanol'!$A:$A,O$3,'EIA Imports Fuel Ethanol'!$C:$C,$A40)</f>
        <v/>
      </c>
      <c r="P40">
        <f>SUMIFS('EIA Imports Fuel Ethanol'!$D:$D,'EIA Imports Fuel Ethanol'!$A:$A,P$3,'EIA Imports Fuel Ethanol'!$C:$C,$A40)</f>
        <v/>
      </c>
      <c r="Q40">
        <f>SUMIFS('EIA Imports Fuel Ethanol'!$D:$D,'EIA Imports Fuel Ethanol'!$A:$A,Q$3,'EIA Imports Fuel Ethanol'!$C:$C,$A40)</f>
        <v/>
      </c>
      <c r="R40">
        <f>SUMIFS('EIA Imports Fuel Ethanol'!$D:$D,'EIA Imports Fuel Ethanol'!$A:$A,R$3,'EIA Imports Fuel Ethanol'!$C:$C,$A40)</f>
        <v/>
      </c>
      <c r="S40">
        <f>SUMIFS('EIA Imports Fuel Ethanol'!$D:$D,'EIA Imports Fuel Ethanol'!$A:$A,S$3,'EIA Imports Fuel Ethanol'!$C:$C,$A40)</f>
        <v/>
      </c>
      <c r="T40">
        <f>SUMIFS('EIA Imports Fuel Ethanol'!$D:$D,'EIA Imports Fuel Ethanol'!$A:$A,T$3,'EIA Imports Fuel Ethanol'!$C:$C,$A40)</f>
        <v/>
      </c>
      <c r="U40">
        <f>SUMIFS('EIA Imports Fuel Ethanol'!$D:$D,'EIA Imports Fuel Ethanol'!$A:$A,U$3,'EIA Imports Fuel Ethanol'!$C:$C,$A40)</f>
        <v/>
      </c>
      <c r="V40">
        <f>SUMIFS('EIA Imports Fuel Ethanol'!$D:$D,'EIA Imports Fuel Ethanol'!$A:$A,V$3,'EIA Imports Fuel Ethanol'!$C:$C,$A40)</f>
        <v/>
      </c>
      <c r="W40">
        <f>SUMIFS('EIA Imports Fuel Ethanol'!$D:$D,'EIA Imports Fuel Ethanol'!$A:$A,W$3,'EIA Imports Fuel Ethanol'!$C:$C,$A40)</f>
        <v/>
      </c>
      <c r="X40">
        <f>SUMIFS('EIA Imports Fuel Ethanol'!$D:$D,'EIA Imports Fuel Ethanol'!$A:$A,X$3,'EIA Imports Fuel Ethanol'!$C:$C,$A40)</f>
        <v/>
      </c>
      <c r="Y40">
        <f>SUMIFS('EIA Imports Fuel Ethanol'!$D:$D,'EIA Imports Fuel Ethanol'!$A:$A,Y$3,'EIA Imports Fuel Ethanol'!$C:$C,$A40)</f>
        <v/>
      </c>
      <c r="Z40">
        <f>SUMIFS('EIA Imports Fuel Ethanol'!$D:$D,'EIA Imports Fuel Ethanol'!$A:$A,Z$3,'EIA Imports Fuel Ethanol'!$C:$C,$A40)</f>
        <v/>
      </c>
      <c r="AA40">
        <f>SUMIFS('EIA Imports Fuel Ethanol'!$D:$D,'EIA Imports Fuel Ethanol'!$A:$A,AA$3,'EIA Imports Fuel Ethanol'!$C:$C,$A40)</f>
        <v/>
      </c>
      <c r="AB40">
        <f>SUMIFS('EIA Imports Fuel Ethanol'!$D:$D,'EIA Imports Fuel Ethanol'!$A:$A,AB$3,'EIA Imports Fuel Ethanol'!$C:$C,$A40)</f>
        <v/>
      </c>
      <c r="AC40">
        <f>SUMIFS('EIA Imports Fuel Ethanol'!$D:$D,'EIA Imports Fuel Ethanol'!$A:$A,AC$3,'EIA Imports Fuel Ethanol'!$C:$C,$A40)</f>
        <v/>
      </c>
      <c r="AD40">
        <f>SUMIFS('EIA Imports Fuel Ethanol'!$D:$D,'EIA Imports Fuel Ethanol'!$A:$A,AD$3,'EIA Imports Fuel Ethanol'!$C:$C,$A40)</f>
        <v/>
      </c>
      <c r="AE40">
        <f>SUMIFS('EIA Imports Fuel Ethanol'!$D:$D,'EIA Imports Fuel Ethanol'!$A:$A,AE$3,'EIA Imports Fuel Ethanol'!$C:$C,$A40)</f>
        <v/>
      </c>
      <c r="AF40">
        <f>SUMIFS('EIA Imports Fuel Ethanol'!$D:$D,'EIA Imports Fuel Ethanol'!$A:$A,AF$3,'EIA Imports Fuel Ethanol'!$C:$C,$A40)</f>
        <v/>
      </c>
      <c r="AG40">
        <f>SUMIFS('EIA Imports Fuel Ethanol'!$D:$D,'EIA Imports Fuel Ethanol'!$A:$A,AG$3,'EIA Imports Fuel Ethanol'!$C:$C,$A40)</f>
        <v/>
      </c>
      <c r="AH40">
        <f>SUMIFS('EIA Imports Fuel Ethanol'!$D:$D,'EIA Imports Fuel Ethanol'!$A:$A,AH$3,'EIA Imports Fuel Ethanol'!$C:$C,$A40)</f>
        <v/>
      </c>
      <c r="AI40">
        <f>SUMIFS('EIA Imports Fuel Ethanol'!$D:$D,'EIA Imports Fuel Ethanol'!$A:$A,AI$3,'EIA Imports Fuel Ethanol'!$C:$C,$A40)</f>
        <v/>
      </c>
      <c r="AJ40">
        <f>SUMIFS('EIA Imports Fuel Ethanol'!$D:$D,'EIA Imports Fuel Ethanol'!$A:$A,AJ$3,'EIA Imports Fuel Ethanol'!$C:$C,$A40)</f>
        <v/>
      </c>
      <c r="AK40">
        <f>SUMIFS('EIA Imports Fuel Ethanol'!$D:$D,'EIA Imports Fuel Ethanol'!$A:$A,AK$3,'EIA Imports Fuel Ethanol'!$C:$C,$A40)</f>
        <v/>
      </c>
      <c r="AL40">
        <f>SUMIFS('EIA Imports Fuel Ethanol'!$D:$D,'EIA Imports Fuel Ethanol'!$A:$A,AL$3,'EIA Imports Fuel Ethanol'!$C:$C,$A40)</f>
        <v/>
      </c>
      <c r="AM40">
        <f>SUMIFS('EIA Imports Fuel Ethanol'!$D:$D,'EIA Imports Fuel Ethanol'!$A:$A,AM$3,'EIA Imports Fuel Ethanol'!$C:$C,$A40)</f>
        <v/>
      </c>
      <c r="AN40">
        <f>SUMIFS('EIA Imports Fuel Ethanol'!$D:$D,'EIA Imports Fuel Ethanol'!$A:$A,AN$3,'EIA Imports Fuel Ethanol'!$C:$C,$A40)</f>
        <v/>
      </c>
      <c r="AO40">
        <f>SUMIFS('EIA Imports Fuel Ethanol'!$D:$D,'EIA Imports Fuel Ethanol'!$A:$A,AO$3,'EIA Imports Fuel Ethanol'!$C:$C,$A40)</f>
        <v/>
      </c>
      <c r="AP40">
        <f>SUMIFS('EIA Imports Fuel Ethanol'!$D:$D,'EIA Imports Fuel Ethanol'!$A:$A,AP$3,'EIA Imports Fuel Ethanol'!$C:$C,$A40)</f>
        <v/>
      </c>
      <c r="AQ40">
        <f>SUMIFS('EIA Imports Fuel Ethanol'!$D:$D,'EIA Imports Fuel Ethanol'!$A:$A,AQ$3,'EIA Imports Fuel Ethanol'!$C:$C,$A40)</f>
        <v/>
      </c>
      <c r="AR40">
        <f>SUMIFS('EIA Imports Fuel Ethanol'!$D:$D,'EIA Imports Fuel Ethanol'!$A:$A,AR$3,'EIA Imports Fuel Ethanol'!$C:$C,$A40)</f>
        <v/>
      </c>
      <c r="AS40">
        <f>SUMIFS('EIA Imports Fuel Ethanol'!$D:$D,'EIA Imports Fuel Ethanol'!$A:$A,AS$3,'EIA Imports Fuel Ethanol'!$C:$C,$A40)</f>
        <v/>
      </c>
      <c r="AT40">
        <f>SUMIFS('EIA Imports Fuel Ethanol'!$D:$D,'EIA Imports Fuel Ethanol'!$A:$A,AT$3,'EIA Imports Fuel Ethanol'!$C:$C,$A40)</f>
        <v/>
      </c>
      <c r="AU40">
        <f>SUMIFS('EIA Imports Fuel Ethanol'!$D:$D,'EIA Imports Fuel Ethanol'!$A:$A,AU$3,'EIA Imports Fuel Ethanol'!$C:$C,$A40)</f>
        <v/>
      </c>
      <c r="AV40">
        <f>SUMIFS('EIA Imports Fuel Ethanol'!$D:$D,'EIA Imports Fuel Ethanol'!$A:$A,AV$3,'EIA Imports Fuel Ethanol'!$C:$C,$A40)</f>
        <v/>
      </c>
    </row>
    <row r="41" spans="1:48">
      <c r="A41" t="s">
        <v>343</v>
      </c>
      <c r="B41" t="s">
        <v>1646</v>
      </c>
      <c r="C41" t="s">
        <v>1740</v>
      </c>
      <c r="E41">
        <f>SUMIFS('EIA Imports Fuel Ethanol'!$D:$D,'EIA Imports Fuel Ethanol'!$A:$A,E$3,'EIA Imports Fuel Ethanol'!$C:$C,$A41)</f>
        <v/>
      </c>
      <c r="F41">
        <f>SUMIFS('EIA Imports Fuel Ethanol'!$D:$D,'EIA Imports Fuel Ethanol'!$A:$A,F$3,'EIA Imports Fuel Ethanol'!$C:$C,$A41)</f>
        <v/>
      </c>
      <c r="G41">
        <f>SUMIFS('EIA Imports Fuel Ethanol'!$D:$D,'EIA Imports Fuel Ethanol'!$A:$A,G$3,'EIA Imports Fuel Ethanol'!$C:$C,$A41)</f>
        <v/>
      </c>
      <c r="H41">
        <f>SUMIFS('EIA Imports Fuel Ethanol'!$D:$D,'EIA Imports Fuel Ethanol'!$A:$A,H$3,'EIA Imports Fuel Ethanol'!$C:$C,$A41)</f>
        <v/>
      </c>
      <c r="I41">
        <f>SUMIFS('EIA Imports Fuel Ethanol'!$D:$D,'EIA Imports Fuel Ethanol'!$A:$A,I$3,'EIA Imports Fuel Ethanol'!$C:$C,$A41)</f>
        <v/>
      </c>
      <c r="J41">
        <f>SUMIFS('EIA Imports Fuel Ethanol'!$D:$D,'EIA Imports Fuel Ethanol'!$A:$A,J$3,'EIA Imports Fuel Ethanol'!$C:$C,$A41)</f>
        <v/>
      </c>
      <c r="K41">
        <f>SUMIFS('EIA Imports Fuel Ethanol'!$D:$D,'EIA Imports Fuel Ethanol'!$A:$A,K$3,'EIA Imports Fuel Ethanol'!$C:$C,$A41)</f>
        <v/>
      </c>
      <c r="L41">
        <f>SUMIFS('EIA Imports Fuel Ethanol'!$D:$D,'EIA Imports Fuel Ethanol'!$A:$A,L$3,'EIA Imports Fuel Ethanol'!$C:$C,$A41)</f>
        <v/>
      </c>
      <c r="M41">
        <f>SUMIFS('EIA Imports Fuel Ethanol'!$D:$D,'EIA Imports Fuel Ethanol'!$A:$A,M$3,'EIA Imports Fuel Ethanol'!$C:$C,$A41)</f>
        <v/>
      </c>
      <c r="N41">
        <f>SUMIFS('EIA Imports Fuel Ethanol'!$D:$D,'EIA Imports Fuel Ethanol'!$A:$A,N$3,'EIA Imports Fuel Ethanol'!$C:$C,$A41)</f>
        <v/>
      </c>
      <c r="O41">
        <f>SUMIFS('EIA Imports Fuel Ethanol'!$D:$D,'EIA Imports Fuel Ethanol'!$A:$A,O$3,'EIA Imports Fuel Ethanol'!$C:$C,$A41)</f>
        <v/>
      </c>
      <c r="P41">
        <f>SUMIFS('EIA Imports Fuel Ethanol'!$D:$D,'EIA Imports Fuel Ethanol'!$A:$A,P$3,'EIA Imports Fuel Ethanol'!$C:$C,$A41)</f>
        <v/>
      </c>
      <c r="Q41">
        <f>SUMIFS('EIA Imports Fuel Ethanol'!$D:$D,'EIA Imports Fuel Ethanol'!$A:$A,Q$3,'EIA Imports Fuel Ethanol'!$C:$C,$A41)</f>
        <v/>
      </c>
      <c r="R41">
        <f>SUMIFS('EIA Imports Fuel Ethanol'!$D:$D,'EIA Imports Fuel Ethanol'!$A:$A,R$3,'EIA Imports Fuel Ethanol'!$C:$C,$A41)</f>
        <v/>
      </c>
      <c r="S41">
        <f>SUMIFS('EIA Imports Fuel Ethanol'!$D:$D,'EIA Imports Fuel Ethanol'!$A:$A,S$3,'EIA Imports Fuel Ethanol'!$C:$C,$A41)</f>
        <v/>
      </c>
      <c r="T41">
        <f>SUMIFS('EIA Imports Fuel Ethanol'!$D:$D,'EIA Imports Fuel Ethanol'!$A:$A,T$3,'EIA Imports Fuel Ethanol'!$C:$C,$A41)</f>
        <v/>
      </c>
      <c r="U41">
        <f>SUMIFS('EIA Imports Fuel Ethanol'!$D:$D,'EIA Imports Fuel Ethanol'!$A:$A,U$3,'EIA Imports Fuel Ethanol'!$C:$C,$A41)</f>
        <v/>
      </c>
      <c r="V41">
        <f>SUMIFS('EIA Imports Fuel Ethanol'!$D:$D,'EIA Imports Fuel Ethanol'!$A:$A,V$3,'EIA Imports Fuel Ethanol'!$C:$C,$A41)</f>
        <v/>
      </c>
      <c r="W41">
        <f>SUMIFS('EIA Imports Fuel Ethanol'!$D:$D,'EIA Imports Fuel Ethanol'!$A:$A,W$3,'EIA Imports Fuel Ethanol'!$C:$C,$A41)</f>
        <v/>
      </c>
      <c r="X41">
        <f>SUMIFS('EIA Imports Fuel Ethanol'!$D:$D,'EIA Imports Fuel Ethanol'!$A:$A,X$3,'EIA Imports Fuel Ethanol'!$C:$C,$A41)</f>
        <v/>
      </c>
      <c r="Y41">
        <f>SUMIFS('EIA Imports Fuel Ethanol'!$D:$D,'EIA Imports Fuel Ethanol'!$A:$A,Y$3,'EIA Imports Fuel Ethanol'!$C:$C,$A41)</f>
        <v/>
      </c>
      <c r="Z41">
        <f>SUMIFS('EIA Imports Fuel Ethanol'!$D:$D,'EIA Imports Fuel Ethanol'!$A:$A,Z$3,'EIA Imports Fuel Ethanol'!$C:$C,$A41)</f>
        <v/>
      </c>
      <c r="AA41">
        <f>SUMIFS('EIA Imports Fuel Ethanol'!$D:$D,'EIA Imports Fuel Ethanol'!$A:$A,AA$3,'EIA Imports Fuel Ethanol'!$C:$C,$A41)</f>
        <v/>
      </c>
      <c r="AB41">
        <f>SUMIFS('EIA Imports Fuel Ethanol'!$D:$D,'EIA Imports Fuel Ethanol'!$A:$A,AB$3,'EIA Imports Fuel Ethanol'!$C:$C,$A41)</f>
        <v/>
      </c>
      <c r="AC41">
        <f>SUMIFS('EIA Imports Fuel Ethanol'!$D:$D,'EIA Imports Fuel Ethanol'!$A:$A,AC$3,'EIA Imports Fuel Ethanol'!$C:$C,$A41)</f>
        <v/>
      </c>
      <c r="AD41">
        <f>SUMIFS('EIA Imports Fuel Ethanol'!$D:$D,'EIA Imports Fuel Ethanol'!$A:$A,AD$3,'EIA Imports Fuel Ethanol'!$C:$C,$A41)</f>
        <v/>
      </c>
      <c r="AE41">
        <f>SUMIFS('EIA Imports Fuel Ethanol'!$D:$D,'EIA Imports Fuel Ethanol'!$A:$A,AE$3,'EIA Imports Fuel Ethanol'!$C:$C,$A41)</f>
        <v/>
      </c>
      <c r="AF41">
        <f>SUMIFS('EIA Imports Fuel Ethanol'!$D:$D,'EIA Imports Fuel Ethanol'!$A:$A,AF$3,'EIA Imports Fuel Ethanol'!$C:$C,$A41)</f>
        <v/>
      </c>
      <c r="AG41">
        <f>SUMIFS('EIA Imports Fuel Ethanol'!$D:$D,'EIA Imports Fuel Ethanol'!$A:$A,AG$3,'EIA Imports Fuel Ethanol'!$C:$C,$A41)</f>
        <v/>
      </c>
      <c r="AH41">
        <f>SUMIFS('EIA Imports Fuel Ethanol'!$D:$D,'EIA Imports Fuel Ethanol'!$A:$A,AH$3,'EIA Imports Fuel Ethanol'!$C:$C,$A41)</f>
        <v/>
      </c>
      <c r="AI41">
        <f>SUMIFS('EIA Imports Fuel Ethanol'!$D:$D,'EIA Imports Fuel Ethanol'!$A:$A,AI$3,'EIA Imports Fuel Ethanol'!$C:$C,$A41)</f>
        <v/>
      </c>
      <c r="AJ41">
        <f>SUMIFS('EIA Imports Fuel Ethanol'!$D:$D,'EIA Imports Fuel Ethanol'!$A:$A,AJ$3,'EIA Imports Fuel Ethanol'!$C:$C,$A41)</f>
        <v/>
      </c>
      <c r="AK41">
        <f>SUMIFS('EIA Imports Fuel Ethanol'!$D:$D,'EIA Imports Fuel Ethanol'!$A:$A,AK$3,'EIA Imports Fuel Ethanol'!$C:$C,$A41)</f>
        <v/>
      </c>
      <c r="AL41">
        <f>SUMIFS('EIA Imports Fuel Ethanol'!$D:$D,'EIA Imports Fuel Ethanol'!$A:$A,AL$3,'EIA Imports Fuel Ethanol'!$C:$C,$A41)</f>
        <v/>
      </c>
      <c r="AM41">
        <f>SUMIFS('EIA Imports Fuel Ethanol'!$D:$D,'EIA Imports Fuel Ethanol'!$A:$A,AM$3,'EIA Imports Fuel Ethanol'!$C:$C,$A41)</f>
        <v/>
      </c>
      <c r="AN41">
        <f>SUMIFS('EIA Imports Fuel Ethanol'!$D:$D,'EIA Imports Fuel Ethanol'!$A:$A,AN$3,'EIA Imports Fuel Ethanol'!$C:$C,$A41)</f>
        <v/>
      </c>
      <c r="AO41">
        <f>SUMIFS('EIA Imports Fuel Ethanol'!$D:$D,'EIA Imports Fuel Ethanol'!$A:$A,AO$3,'EIA Imports Fuel Ethanol'!$C:$C,$A41)</f>
        <v/>
      </c>
      <c r="AP41">
        <f>SUMIFS('EIA Imports Fuel Ethanol'!$D:$D,'EIA Imports Fuel Ethanol'!$A:$A,AP$3,'EIA Imports Fuel Ethanol'!$C:$C,$A41)</f>
        <v/>
      </c>
      <c r="AQ41">
        <f>SUMIFS('EIA Imports Fuel Ethanol'!$D:$D,'EIA Imports Fuel Ethanol'!$A:$A,AQ$3,'EIA Imports Fuel Ethanol'!$C:$C,$A41)</f>
        <v/>
      </c>
      <c r="AR41">
        <f>SUMIFS('EIA Imports Fuel Ethanol'!$D:$D,'EIA Imports Fuel Ethanol'!$A:$A,AR$3,'EIA Imports Fuel Ethanol'!$C:$C,$A41)</f>
        <v/>
      </c>
      <c r="AS41">
        <f>SUMIFS('EIA Imports Fuel Ethanol'!$D:$D,'EIA Imports Fuel Ethanol'!$A:$A,AS$3,'EIA Imports Fuel Ethanol'!$C:$C,$A41)</f>
        <v/>
      </c>
      <c r="AT41">
        <f>SUMIFS('EIA Imports Fuel Ethanol'!$D:$D,'EIA Imports Fuel Ethanol'!$A:$A,AT$3,'EIA Imports Fuel Ethanol'!$C:$C,$A41)</f>
        <v/>
      </c>
      <c r="AU41">
        <f>SUMIFS('EIA Imports Fuel Ethanol'!$D:$D,'EIA Imports Fuel Ethanol'!$A:$A,AU$3,'EIA Imports Fuel Ethanol'!$C:$C,$A41)</f>
        <v/>
      </c>
      <c r="AV41">
        <f>SUMIFS('EIA Imports Fuel Ethanol'!$D:$D,'EIA Imports Fuel Ethanol'!$A:$A,AV$3,'EIA Imports Fuel Ethanol'!$C:$C,$A41)</f>
        <v/>
      </c>
    </row>
    <row r="42" spans="1:48">
      <c r="A42" t="s">
        <v>295</v>
      </c>
      <c r="B42" t="s">
        <v>1646</v>
      </c>
      <c r="C42" t="s">
        <v>1740</v>
      </c>
      <c r="E42">
        <f>SUMIFS('EIA Imports Fuel Ethanol'!$D:$D,'EIA Imports Fuel Ethanol'!$A:$A,E$3,'EIA Imports Fuel Ethanol'!$C:$C,$A42)</f>
        <v/>
      </c>
      <c r="F42">
        <f>SUMIFS('EIA Imports Fuel Ethanol'!$D:$D,'EIA Imports Fuel Ethanol'!$A:$A,F$3,'EIA Imports Fuel Ethanol'!$C:$C,$A42)</f>
        <v/>
      </c>
      <c r="G42">
        <f>SUMIFS('EIA Imports Fuel Ethanol'!$D:$D,'EIA Imports Fuel Ethanol'!$A:$A,G$3,'EIA Imports Fuel Ethanol'!$C:$C,$A42)</f>
        <v/>
      </c>
      <c r="H42">
        <f>SUMIFS('EIA Imports Fuel Ethanol'!$D:$D,'EIA Imports Fuel Ethanol'!$A:$A,H$3,'EIA Imports Fuel Ethanol'!$C:$C,$A42)</f>
        <v/>
      </c>
      <c r="I42">
        <f>SUMIFS('EIA Imports Fuel Ethanol'!$D:$D,'EIA Imports Fuel Ethanol'!$A:$A,I$3,'EIA Imports Fuel Ethanol'!$C:$C,$A42)</f>
        <v/>
      </c>
      <c r="J42">
        <f>SUMIFS('EIA Imports Fuel Ethanol'!$D:$D,'EIA Imports Fuel Ethanol'!$A:$A,J$3,'EIA Imports Fuel Ethanol'!$C:$C,$A42)</f>
        <v/>
      </c>
      <c r="K42">
        <f>SUMIFS('EIA Imports Fuel Ethanol'!$D:$D,'EIA Imports Fuel Ethanol'!$A:$A,K$3,'EIA Imports Fuel Ethanol'!$C:$C,$A42)</f>
        <v/>
      </c>
      <c r="L42">
        <f>SUMIFS('EIA Imports Fuel Ethanol'!$D:$D,'EIA Imports Fuel Ethanol'!$A:$A,L$3,'EIA Imports Fuel Ethanol'!$C:$C,$A42)</f>
        <v/>
      </c>
      <c r="M42">
        <f>SUMIFS('EIA Imports Fuel Ethanol'!$D:$D,'EIA Imports Fuel Ethanol'!$A:$A,M$3,'EIA Imports Fuel Ethanol'!$C:$C,$A42)</f>
        <v/>
      </c>
      <c r="N42">
        <f>SUMIFS('EIA Imports Fuel Ethanol'!$D:$D,'EIA Imports Fuel Ethanol'!$A:$A,N$3,'EIA Imports Fuel Ethanol'!$C:$C,$A42)</f>
        <v/>
      </c>
      <c r="O42">
        <f>SUMIFS('EIA Imports Fuel Ethanol'!$D:$D,'EIA Imports Fuel Ethanol'!$A:$A,O$3,'EIA Imports Fuel Ethanol'!$C:$C,$A42)</f>
        <v/>
      </c>
      <c r="P42">
        <f>SUMIFS('EIA Imports Fuel Ethanol'!$D:$D,'EIA Imports Fuel Ethanol'!$A:$A,P$3,'EIA Imports Fuel Ethanol'!$C:$C,$A42)</f>
        <v/>
      </c>
      <c r="Q42">
        <f>SUMIFS('EIA Imports Fuel Ethanol'!$D:$D,'EIA Imports Fuel Ethanol'!$A:$A,Q$3,'EIA Imports Fuel Ethanol'!$C:$C,$A42)</f>
        <v/>
      </c>
      <c r="R42">
        <f>SUMIFS('EIA Imports Fuel Ethanol'!$D:$D,'EIA Imports Fuel Ethanol'!$A:$A,R$3,'EIA Imports Fuel Ethanol'!$C:$C,$A42)</f>
        <v/>
      </c>
      <c r="S42">
        <f>SUMIFS('EIA Imports Fuel Ethanol'!$D:$D,'EIA Imports Fuel Ethanol'!$A:$A,S$3,'EIA Imports Fuel Ethanol'!$C:$C,$A42)</f>
        <v/>
      </c>
      <c r="T42">
        <f>SUMIFS('EIA Imports Fuel Ethanol'!$D:$D,'EIA Imports Fuel Ethanol'!$A:$A,T$3,'EIA Imports Fuel Ethanol'!$C:$C,$A42)</f>
        <v/>
      </c>
      <c r="U42">
        <f>SUMIFS('EIA Imports Fuel Ethanol'!$D:$D,'EIA Imports Fuel Ethanol'!$A:$A,U$3,'EIA Imports Fuel Ethanol'!$C:$C,$A42)</f>
        <v/>
      </c>
      <c r="V42">
        <f>SUMIFS('EIA Imports Fuel Ethanol'!$D:$D,'EIA Imports Fuel Ethanol'!$A:$A,V$3,'EIA Imports Fuel Ethanol'!$C:$C,$A42)</f>
        <v/>
      </c>
      <c r="W42">
        <f>SUMIFS('EIA Imports Fuel Ethanol'!$D:$D,'EIA Imports Fuel Ethanol'!$A:$A,W$3,'EIA Imports Fuel Ethanol'!$C:$C,$A42)</f>
        <v/>
      </c>
      <c r="X42">
        <f>SUMIFS('EIA Imports Fuel Ethanol'!$D:$D,'EIA Imports Fuel Ethanol'!$A:$A,X$3,'EIA Imports Fuel Ethanol'!$C:$C,$A42)</f>
        <v/>
      </c>
      <c r="Y42">
        <f>SUMIFS('EIA Imports Fuel Ethanol'!$D:$D,'EIA Imports Fuel Ethanol'!$A:$A,Y$3,'EIA Imports Fuel Ethanol'!$C:$C,$A42)</f>
        <v/>
      </c>
      <c r="Z42">
        <f>SUMIFS('EIA Imports Fuel Ethanol'!$D:$D,'EIA Imports Fuel Ethanol'!$A:$A,Z$3,'EIA Imports Fuel Ethanol'!$C:$C,$A42)</f>
        <v/>
      </c>
      <c r="AA42">
        <f>SUMIFS('EIA Imports Fuel Ethanol'!$D:$D,'EIA Imports Fuel Ethanol'!$A:$A,AA$3,'EIA Imports Fuel Ethanol'!$C:$C,$A42)</f>
        <v/>
      </c>
      <c r="AB42">
        <f>SUMIFS('EIA Imports Fuel Ethanol'!$D:$D,'EIA Imports Fuel Ethanol'!$A:$A,AB$3,'EIA Imports Fuel Ethanol'!$C:$C,$A42)</f>
        <v/>
      </c>
      <c r="AC42">
        <f>SUMIFS('EIA Imports Fuel Ethanol'!$D:$D,'EIA Imports Fuel Ethanol'!$A:$A,AC$3,'EIA Imports Fuel Ethanol'!$C:$C,$A42)</f>
        <v/>
      </c>
      <c r="AD42">
        <f>SUMIFS('EIA Imports Fuel Ethanol'!$D:$D,'EIA Imports Fuel Ethanol'!$A:$A,AD$3,'EIA Imports Fuel Ethanol'!$C:$C,$A42)</f>
        <v/>
      </c>
      <c r="AE42">
        <f>SUMIFS('EIA Imports Fuel Ethanol'!$D:$D,'EIA Imports Fuel Ethanol'!$A:$A,AE$3,'EIA Imports Fuel Ethanol'!$C:$C,$A42)</f>
        <v/>
      </c>
      <c r="AF42">
        <f>SUMIFS('EIA Imports Fuel Ethanol'!$D:$D,'EIA Imports Fuel Ethanol'!$A:$A,AF$3,'EIA Imports Fuel Ethanol'!$C:$C,$A42)</f>
        <v/>
      </c>
      <c r="AG42">
        <f>SUMIFS('EIA Imports Fuel Ethanol'!$D:$D,'EIA Imports Fuel Ethanol'!$A:$A,AG$3,'EIA Imports Fuel Ethanol'!$C:$C,$A42)</f>
        <v/>
      </c>
      <c r="AH42">
        <f>SUMIFS('EIA Imports Fuel Ethanol'!$D:$D,'EIA Imports Fuel Ethanol'!$A:$A,AH$3,'EIA Imports Fuel Ethanol'!$C:$C,$A42)</f>
        <v/>
      </c>
      <c r="AI42">
        <f>SUMIFS('EIA Imports Fuel Ethanol'!$D:$D,'EIA Imports Fuel Ethanol'!$A:$A,AI$3,'EIA Imports Fuel Ethanol'!$C:$C,$A42)</f>
        <v/>
      </c>
      <c r="AJ42">
        <f>SUMIFS('EIA Imports Fuel Ethanol'!$D:$D,'EIA Imports Fuel Ethanol'!$A:$A,AJ$3,'EIA Imports Fuel Ethanol'!$C:$C,$A42)</f>
        <v/>
      </c>
      <c r="AK42">
        <f>SUMIFS('EIA Imports Fuel Ethanol'!$D:$D,'EIA Imports Fuel Ethanol'!$A:$A,AK$3,'EIA Imports Fuel Ethanol'!$C:$C,$A42)</f>
        <v/>
      </c>
      <c r="AL42">
        <f>SUMIFS('EIA Imports Fuel Ethanol'!$D:$D,'EIA Imports Fuel Ethanol'!$A:$A,AL$3,'EIA Imports Fuel Ethanol'!$C:$C,$A42)</f>
        <v/>
      </c>
      <c r="AM42">
        <f>SUMIFS('EIA Imports Fuel Ethanol'!$D:$D,'EIA Imports Fuel Ethanol'!$A:$A,AM$3,'EIA Imports Fuel Ethanol'!$C:$C,$A42)</f>
        <v/>
      </c>
      <c r="AN42">
        <f>SUMIFS('EIA Imports Fuel Ethanol'!$D:$D,'EIA Imports Fuel Ethanol'!$A:$A,AN$3,'EIA Imports Fuel Ethanol'!$C:$C,$A42)</f>
        <v/>
      </c>
      <c r="AO42">
        <f>SUMIFS('EIA Imports Fuel Ethanol'!$D:$D,'EIA Imports Fuel Ethanol'!$A:$A,AO$3,'EIA Imports Fuel Ethanol'!$C:$C,$A42)</f>
        <v/>
      </c>
      <c r="AP42">
        <f>SUMIFS('EIA Imports Fuel Ethanol'!$D:$D,'EIA Imports Fuel Ethanol'!$A:$A,AP$3,'EIA Imports Fuel Ethanol'!$C:$C,$A42)</f>
        <v/>
      </c>
      <c r="AQ42">
        <f>SUMIFS('EIA Imports Fuel Ethanol'!$D:$D,'EIA Imports Fuel Ethanol'!$A:$A,AQ$3,'EIA Imports Fuel Ethanol'!$C:$C,$A42)</f>
        <v/>
      </c>
      <c r="AR42">
        <f>SUMIFS('EIA Imports Fuel Ethanol'!$D:$D,'EIA Imports Fuel Ethanol'!$A:$A,AR$3,'EIA Imports Fuel Ethanol'!$C:$C,$A42)</f>
        <v/>
      </c>
      <c r="AS42">
        <f>SUMIFS('EIA Imports Fuel Ethanol'!$D:$D,'EIA Imports Fuel Ethanol'!$A:$A,AS$3,'EIA Imports Fuel Ethanol'!$C:$C,$A42)</f>
        <v/>
      </c>
      <c r="AT42">
        <f>SUMIFS('EIA Imports Fuel Ethanol'!$D:$D,'EIA Imports Fuel Ethanol'!$A:$A,AT$3,'EIA Imports Fuel Ethanol'!$C:$C,$A42)</f>
        <v/>
      </c>
      <c r="AU42">
        <f>SUMIFS('EIA Imports Fuel Ethanol'!$D:$D,'EIA Imports Fuel Ethanol'!$A:$A,AU$3,'EIA Imports Fuel Ethanol'!$C:$C,$A42)</f>
        <v/>
      </c>
      <c r="AV42">
        <f>SUMIFS('EIA Imports Fuel Ethanol'!$D:$D,'EIA Imports Fuel Ethanol'!$A:$A,AV$3,'EIA Imports Fuel Ethanol'!$C:$C,$A42)</f>
        <v/>
      </c>
    </row>
    <row r="43" spans="1:48">
      <c r="A43" t="s">
        <v>300</v>
      </c>
      <c r="B43" t="s">
        <v>1646</v>
      </c>
      <c r="C43" t="s">
        <v>1740</v>
      </c>
      <c r="E43">
        <f>SUMIFS('EIA Imports Fuel Ethanol'!$D:$D,'EIA Imports Fuel Ethanol'!$A:$A,E$3,'EIA Imports Fuel Ethanol'!$C:$C,$A43)</f>
        <v/>
      </c>
      <c r="F43">
        <f>SUMIFS('EIA Imports Fuel Ethanol'!$D:$D,'EIA Imports Fuel Ethanol'!$A:$A,F$3,'EIA Imports Fuel Ethanol'!$C:$C,$A43)</f>
        <v/>
      </c>
      <c r="G43">
        <f>SUMIFS('EIA Imports Fuel Ethanol'!$D:$D,'EIA Imports Fuel Ethanol'!$A:$A,G$3,'EIA Imports Fuel Ethanol'!$C:$C,$A43)</f>
        <v/>
      </c>
      <c r="H43">
        <f>SUMIFS('EIA Imports Fuel Ethanol'!$D:$D,'EIA Imports Fuel Ethanol'!$A:$A,H$3,'EIA Imports Fuel Ethanol'!$C:$C,$A43)</f>
        <v/>
      </c>
      <c r="I43">
        <f>SUMIFS('EIA Imports Fuel Ethanol'!$D:$D,'EIA Imports Fuel Ethanol'!$A:$A,I$3,'EIA Imports Fuel Ethanol'!$C:$C,$A43)</f>
        <v/>
      </c>
      <c r="J43">
        <f>SUMIFS('EIA Imports Fuel Ethanol'!$D:$D,'EIA Imports Fuel Ethanol'!$A:$A,J$3,'EIA Imports Fuel Ethanol'!$C:$C,$A43)</f>
        <v/>
      </c>
      <c r="K43">
        <f>SUMIFS('EIA Imports Fuel Ethanol'!$D:$D,'EIA Imports Fuel Ethanol'!$A:$A,K$3,'EIA Imports Fuel Ethanol'!$C:$C,$A43)</f>
        <v/>
      </c>
      <c r="L43">
        <f>SUMIFS('EIA Imports Fuel Ethanol'!$D:$D,'EIA Imports Fuel Ethanol'!$A:$A,L$3,'EIA Imports Fuel Ethanol'!$C:$C,$A43)</f>
        <v/>
      </c>
      <c r="M43">
        <f>SUMIFS('EIA Imports Fuel Ethanol'!$D:$D,'EIA Imports Fuel Ethanol'!$A:$A,M$3,'EIA Imports Fuel Ethanol'!$C:$C,$A43)</f>
        <v/>
      </c>
      <c r="N43">
        <f>SUMIFS('EIA Imports Fuel Ethanol'!$D:$D,'EIA Imports Fuel Ethanol'!$A:$A,N$3,'EIA Imports Fuel Ethanol'!$C:$C,$A43)</f>
        <v/>
      </c>
      <c r="O43">
        <f>SUMIFS('EIA Imports Fuel Ethanol'!$D:$D,'EIA Imports Fuel Ethanol'!$A:$A,O$3,'EIA Imports Fuel Ethanol'!$C:$C,$A43)</f>
        <v/>
      </c>
      <c r="P43">
        <f>SUMIFS('EIA Imports Fuel Ethanol'!$D:$D,'EIA Imports Fuel Ethanol'!$A:$A,P$3,'EIA Imports Fuel Ethanol'!$C:$C,$A43)</f>
        <v/>
      </c>
      <c r="Q43">
        <f>SUMIFS('EIA Imports Fuel Ethanol'!$D:$D,'EIA Imports Fuel Ethanol'!$A:$A,Q$3,'EIA Imports Fuel Ethanol'!$C:$C,$A43)</f>
        <v/>
      </c>
      <c r="R43">
        <f>SUMIFS('EIA Imports Fuel Ethanol'!$D:$D,'EIA Imports Fuel Ethanol'!$A:$A,R$3,'EIA Imports Fuel Ethanol'!$C:$C,$A43)</f>
        <v/>
      </c>
      <c r="S43">
        <f>SUMIFS('EIA Imports Fuel Ethanol'!$D:$D,'EIA Imports Fuel Ethanol'!$A:$A,S$3,'EIA Imports Fuel Ethanol'!$C:$C,$A43)</f>
        <v/>
      </c>
      <c r="T43">
        <f>SUMIFS('EIA Imports Fuel Ethanol'!$D:$D,'EIA Imports Fuel Ethanol'!$A:$A,T$3,'EIA Imports Fuel Ethanol'!$C:$C,$A43)</f>
        <v/>
      </c>
      <c r="U43">
        <f>SUMIFS('EIA Imports Fuel Ethanol'!$D:$D,'EIA Imports Fuel Ethanol'!$A:$A,U$3,'EIA Imports Fuel Ethanol'!$C:$C,$A43)</f>
        <v/>
      </c>
      <c r="V43">
        <f>SUMIFS('EIA Imports Fuel Ethanol'!$D:$D,'EIA Imports Fuel Ethanol'!$A:$A,V$3,'EIA Imports Fuel Ethanol'!$C:$C,$A43)</f>
        <v/>
      </c>
      <c r="W43">
        <f>SUMIFS('EIA Imports Fuel Ethanol'!$D:$D,'EIA Imports Fuel Ethanol'!$A:$A,W$3,'EIA Imports Fuel Ethanol'!$C:$C,$A43)</f>
        <v/>
      </c>
      <c r="X43">
        <f>SUMIFS('EIA Imports Fuel Ethanol'!$D:$D,'EIA Imports Fuel Ethanol'!$A:$A,X$3,'EIA Imports Fuel Ethanol'!$C:$C,$A43)</f>
        <v/>
      </c>
      <c r="Y43">
        <f>SUMIFS('EIA Imports Fuel Ethanol'!$D:$D,'EIA Imports Fuel Ethanol'!$A:$A,Y$3,'EIA Imports Fuel Ethanol'!$C:$C,$A43)</f>
        <v/>
      </c>
      <c r="Z43">
        <f>SUMIFS('EIA Imports Fuel Ethanol'!$D:$D,'EIA Imports Fuel Ethanol'!$A:$A,Z$3,'EIA Imports Fuel Ethanol'!$C:$C,$A43)</f>
        <v/>
      </c>
      <c r="AA43">
        <f>SUMIFS('EIA Imports Fuel Ethanol'!$D:$D,'EIA Imports Fuel Ethanol'!$A:$A,AA$3,'EIA Imports Fuel Ethanol'!$C:$C,$A43)</f>
        <v/>
      </c>
      <c r="AB43">
        <f>SUMIFS('EIA Imports Fuel Ethanol'!$D:$D,'EIA Imports Fuel Ethanol'!$A:$A,AB$3,'EIA Imports Fuel Ethanol'!$C:$C,$A43)</f>
        <v/>
      </c>
      <c r="AC43">
        <f>SUMIFS('EIA Imports Fuel Ethanol'!$D:$D,'EIA Imports Fuel Ethanol'!$A:$A,AC$3,'EIA Imports Fuel Ethanol'!$C:$C,$A43)</f>
        <v/>
      </c>
      <c r="AD43">
        <f>SUMIFS('EIA Imports Fuel Ethanol'!$D:$D,'EIA Imports Fuel Ethanol'!$A:$A,AD$3,'EIA Imports Fuel Ethanol'!$C:$C,$A43)</f>
        <v/>
      </c>
      <c r="AE43">
        <f>SUMIFS('EIA Imports Fuel Ethanol'!$D:$D,'EIA Imports Fuel Ethanol'!$A:$A,AE$3,'EIA Imports Fuel Ethanol'!$C:$C,$A43)</f>
        <v/>
      </c>
      <c r="AF43">
        <f>SUMIFS('EIA Imports Fuel Ethanol'!$D:$D,'EIA Imports Fuel Ethanol'!$A:$A,AF$3,'EIA Imports Fuel Ethanol'!$C:$C,$A43)</f>
        <v/>
      </c>
      <c r="AG43">
        <f>SUMIFS('EIA Imports Fuel Ethanol'!$D:$D,'EIA Imports Fuel Ethanol'!$A:$A,AG$3,'EIA Imports Fuel Ethanol'!$C:$C,$A43)</f>
        <v/>
      </c>
      <c r="AH43">
        <f>SUMIFS('EIA Imports Fuel Ethanol'!$D:$D,'EIA Imports Fuel Ethanol'!$A:$A,AH$3,'EIA Imports Fuel Ethanol'!$C:$C,$A43)</f>
        <v/>
      </c>
      <c r="AI43">
        <f>SUMIFS('EIA Imports Fuel Ethanol'!$D:$D,'EIA Imports Fuel Ethanol'!$A:$A,AI$3,'EIA Imports Fuel Ethanol'!$C:$C,$A43)</f>
        <v/>
      </c>
      <c r="AJ43">
        <f>SUMIFS('EIA Imports Fuel Ethanol'!$D:$D,'EIA Imports Fuel Ethanol'!$A:$A,AJ$3,'EIA Imports Fuel Ethanol'!$C:$C,$A43)</f>
        <v/>
      </c>
      <c r="AK43">
        <f>SUMIFS('EIA Imports Fuel Ethanol'!$D:$D,'EIA Imports Fuel Ethanol'!$A:$A,AK$3,'EIA Imports Fuel Ethanol'!$C:$C,$A43)</f>
        <v/>
      </c>
      <c r="AL43">
        <f>SUMIFS('EIA Imports Fuel Ethanol'!$D:$D,'EIA Imports Fuel Ethanol'!$A:$A,AL$3,'EIA Imports Fuel Ethanol'!$C:$C,$A43)</f>
        <v/>
      </c>
      <c r="AM43">
        <f>SUMIFS('EIA Imports Fuel Ethanol'!$D:$D,'EIA Imports Fuel Ethanol'!$A:$A,AM$3,'EIA Imports Fuel Ethanol'!$C:$C,$A43)</f>
        <v/>
      </c>
      <c r="AN43">
        <f>SUMIFS('EIA Imports Fuel Ethanol'!$D:$D,'EIA Imports Fuel Ethanol'!$A:$A,AN$3,'EIA Imports Fuel Ethanol'!$C:$C,$A43)</f>
        <v/>
      </c>
      <c r="AO43">
        <f>SUMIFS('EIA Imports Fuel Ethanol'!$D:$D,'EIA Imports Fuel Ethanol'!$A:$A,AO$3,'EIA Imports Fuel Ethanol'!$C:$C,$A43)</f>
        <v/>
      </c>
      <c r="AP43">
        <f>SUMIFS('EIA Imports Fuel Ethanol'!$D:$D,'EIA Imports Fuel Ethanol'!$A:$A,AP$3,'EIA Imports Fuel Ethanol'!$C:$C,$A43)</f>
        <v/>
      </c>
      <c r="AQ43">
        <f>SUMIFS('EIA Imports Fuel Ethanol'!$D:$D,'EIA Imports Fuel Ethanol'!$A:$A,AQ$3,'EIA Imports Fuel Ethanol'!$C:$C,$A43)</f>
        <v/>
      </c>
      <c r="AR43">
        <f>SUMIFS('EIA Imports Fuel Ethanol'!$D:$D,'EIA Imports Fuel Ethanol'!$A:$A,AR$3,'EIA Imports Fuel Ethanol'!$C:$C,$A43)</f>
        <v/>
      </c>
      <c r="AS43">
        <f>SUMIFS('EIA Imports Fuel Ethanol'!$D:$D,'EIA Imports Fuel Ethanol'!$A:$A,AS$3,'EIA Imports Fuel Ethanol'!$C:$C,$A43)</f>
        <v/>
      </c>
      <c r="AT43">
        <f>SUMIFS('EIA Imports Fuel Ethanol'!$D:$D,'EIA Imports Fuel Ethanol'!$A:$A,AT$3,'EIA Imports Fuel Ethanol'!$C:$C,$A43)</f>
        <v/>
      </c>
      <c r="AU43">
        <f>SUMIFS('EIA Imports Fuel Ethanol'!$D:$D,'EIA Imports Fuel Ethanol'!$A:$A,AU$3,'EIA Imports Fuel Ethanol'!$C:$C,$A43)</f>
        <v/>
      </c>
      <c r="AV43">
        <f>SUMIFS('EIA Imports Fuel Ethanol'!$D:$D,'EIA Imports Fuel Ethanol'!$A:$A,AV$3,'EIA Imports Fuel Ethanol'!$C:$C,$A43)</f>
        <v/>
      </c>
    </row>
    <row r="44" spans="1:48">
      <c r="A44" t="s">
        <v>377</v>
      </c>
      <c r="B44" t="s">
        <v>1646</v>
      </c>
      <c r="C44" t="s">
        <v>1740</v>
      </c>
      <c r="E44">
        <f>SUMIFS('EIA Imports Fuel Ethanol'!$D:$D,'EIA Imports Fuel Ethanol'!$A:$A,E$3,'EIA Imports Fuel Ethanol'!$C:$C,$A44)</f>
        <v/>
      </c>
      <c r="F44">
        <f>SUMIFS('EIA Imports Fuel Ethanol'!$D:$D,'EIA Imports Fuel Ethanol'!$A:$A,F$3,'EIA Imports Fuel Ethanol'!$C:$C,$A44)</f>
        <v/>
      </c>
      <c r="G44">
        <f>SUMIFS('EIA Imports Fuel Ethanol'!$D:$D,'EIA Imports Fuel Ethanol'!$A:$A,G$3,'EIA Imports Fuel Ethanol'!$C:$C,$A44)</f>
        <v/>
      </c>
      <c r="H44">
        <f>SUMIFS('EIA Imports Fuel Ethanol'!$D:$D,'EIA Imports Fuel Ethanol'!$A:$A,H$3,'EIA Imports Fuel Ethanol'!$C:$C,$A44)</f>
        <v/>
      </c>
      <c r="I44">
        <f>SUMIFS('EIA Imports Fuel Ethanol'!$D:$D,'EIA Imports Fuel Ethanol'!$A:$A,I$3,'EIA Imports Fuel Ethanol'!$C:$C,$A44)</f>
        <v/>
      </c>
      <c r="J44">
        <f>SUMIFS('EIA Imports Fuel Ethanol'!$D:$D,'EIA Imports Fuel Ethanol'!$A:$A,J$3,'EIA Imports Fuel Ethanol'!$C:$C,$A44)</f>
        <v/>
      </c>
      <c r="K44">
        <f>SUMIFS('EIA Imports Fuel Ethanol'!$D:$D,'EIA Imports Fuel Ethanol'!$A:$A,K$3,'EIA Imports Fuel Ethanol'!$C:$C,$A44)</f>
        <v/>
      </c>
      <c r="L44">
        <f>SUMIFS('EIA Imports Fuel Ethanol'!$D:$D,'EIA Imports Fuel Ethanol'!$A:$A,L$3,'EIA Imports Fuel Ethanol'!$C:$C,$A44)</f>
        <v/>
      </c>
      <c r="M44">
        <f>SUMIFS('EIA Imports Fuel Ethanol'!$D:$D,'EIA Imports Fuel Ethanol'!$A:$A,M$3,'EIA Imports Fuel Ethanol'!$C:$C,$A44)</f>
        <v/>
      </c>
      <c r="N44">
        <f>SUMIFS('EIA Imports Fuel Ethanol'!$D:$D,'EIA Imports Fuel Ethanol'!$A:$A,N$3,'EIA Imports Fuel Ethanol'!$C:$C,$A44)</f>
        <v/>
      </c>
      <c r="O44">
        <f>SUMIFS('EIA Imports Fuel Ethanol'!$D:$D,'EIA Imports Fuel Ethanol'!$A:$A,O$3,'EIA Imports Fuel Ethanol'!$C:$C,$A44)</f>
        <v/>
      </c>
      <c r="P44">
        <f>SUMIFS('EIA Imports Fuel Ethanol'!$D:$D,'EIA Imports Fuel Ethanol'!$A:$A,P$3,'EIA Imports Fuel Ethanol'!$C:$C,$A44)</f>
        <v/>
      </c>
      <c r="Q44">
        <f>SUMIFS('EIA Imports Fuel Ethanol'!$D:$D,'EIA Imports Fuel Ethanol'!$A:$A,Q$3,'EIA Imports Fuel Ethanol'!$C:$C,$A44)</f>
        <v/>
      </c>
      <c r="R44">
        <f>SUMIFS('EIA Imports Fuel Ethanol'!$D:$D,'EIA Imports Fuel Ethanol'!$A:$A,R$3,'EIA Imports Fuel Ethanol'!$C:$C,$A44)</f>
        <v/>
      </c>
      <c r="S44">
        <f>SUMIFS('EIA Imports Fuel Ethanol'!$D:$D,'EIA Imports Fuel Ethanol'!$A:$A,S$3,'EIA Imports Fuel Ethanol'!$C:$C,$A44)</f>
        <v/>
      </c>
      <c r="T44">
        <f>SUMIFS('EIA Imports Fuel Ethanol'!$D:$D,'EIA Imports Fuel Ethanol'!$A:$A,T$3,'EIA Imports Fuel Ethanol'!$C:$C,$A44)</f>
        <v/>
      </c>
      <c r="U44">
        <f>SUMIFS('EIA Imports Fuel Ethanol'!$D:$D,'EIA Imports Fuel Ethanol'!$A:$A,U$3,'EIA Imports Fuel Ethanol'!$C:$C,$A44)</f>
        <v/>
      </c>
      <c r="V44">
        <f>SUMIFS('EIA Imports Fuel Ethanol'!$D:$D,'EIA Imports Fuel Ethanol'!$A:$A,V$3,'EIA Imports Fuel Ethanol'!$C:$C,$A44)</f>
        <v/>
      </c>
      <c r="W44">
        <f>SUMIFS('EIA Imports Fuel Ethanol'!$D:$D,'EIA Imports Fuel Ethanol'!$A:$A,W$3,'EIA Imports Fuel Ethanol'!$C:$C,$A44)</f>
        <v/>
      </c>
      <c r="X44">
        <f>SUMIFS('EIA Imports Fuel Ethanol'!$D:$D,'EIA Imports Fuel Ethanol'!$A:$A,X$3,'EIA Imports Fuel Ethanol'!$C:$C,$A44)</f>
        <v/>
      </c>
      <c r="Y44">
        <f>SUMIFS('EIA Imports Fuel Ethanol'!$D:$D,'EIA Imports Fuel Ethanol'!$A:$A,Y$3,'EIA Imports Fuel Ethanol'!$C:$C,$A44)</f>
        <v/>
      </c>
      <c r="Z44">
        <f>SUMIFS('EIA Imports Fuel Ethanol'!$D:$D,'EIA Imports Fuel Ethanol'!$A:$A,Z$3,'EIA Imports Fuel Ethanol'!$C:$C,$A44)</f>
        <v/>
      </c>
      <c r="AA44">
        <f>SUMIFS('EIA Imports Fuel Ethanol'!$D:$D,'EIA Imports Fuel Ethanol'!$A:$A,AA$3,'EIA Imports Fuel Ethanol'!$C:$C,$A44)</f>
        <v/>
      </c>
      <c r="AB44">
        <f>SUMIFS('EIA Imports Fuel Ethanol'!$D:$D,'EIA Imports Fuel Ethanol'!$A:$A,AB$3,'EIA Imports Fuel Ethanol'!$C:$C,$A44)</f>
        <v/>
      </c>
      <c r="AC44">
        <f>SUMIFS('EIA Imports Fuel Ethanol'!$D:$D,'EIA Imports Fuel Ethanol'!$A:$A,AC$3,'EIA Imports Fuel Ethanol'!$C:$C,$A44)</f>
        <v/>
      </c>
      <c r="AD44">
        <f>SUMIFS('EIA Imports Fuel Ethanol'!$D:$D,'EIA Imports Fuel Ethanol'!$A:$A,AD$3,'EIA Imports Fuel Ethanol'!$C:$C,$A44)</f>
        <v/>
      </c>
      <c r="AE44">
        <f>SUMIFS('EIA Imports Fuel Ethanol'!$D:$D,'EIA Imports Fuel Ethanol'!$A:$A,AE$3,'EIA Imports Fuel Ethanol'!$C:$C,$A44)</f>
        <v/>
      </c>
      <c r="AF44">
        <f>SUMIFS('EIA Imports Fuel Ethanol'!$D:$D,'EIA Imports Fuel Ethanol'!$A:$A,AF$3,'EIA Imports Fuel Ethanol'!$C:$C,$A44)</f>
        <v/>
      </c>
      <c r="AG44">
        <f>SUMIFS('EIA Imports Fuel Ethanol'!$D:$D,'EIA Imports Fuel Ethanol'!$A:$A,AG$3,'EIA Imports Fuel Ethanol'!$C:$C,$A44)</f>
        <v/>
      </c>
      <c r="AH44">
        <f>SUMIFS('EIA Imports Fuel Ethanol'!$D:$D,'EIA Imports Fuel Ethanol'!$A:$A,AH$3,'EIA Imports Fuel Ethanol'!$C:$C,$A44)</f>
        <v/>
      </c>
      <c r="AI44">
        <f>SUMIFS('EIA Imports Fuel Ethanol'!$D:$D,'EIA Imports Fuel Ethanol'!$A:$A,AI$3,'EIA Imports Fuel Ethanol'!$C:$C,$A44)</f>
        <v/>
      </c>
      <c r="AJ44">
        <f>SUMIFS('EIA Imports Fuel Ethanol'!$D:$D,'EIA Imports Fuel Ethanol'!$A:$A,AJ$3,'EIA Imports Fuel Ethanol'!$C:$C,$A44)</f>
        <v/>
      </c>
      <c r="AK44">
        <f>SUMIFS('EIA Imports Fuel Ethanol'!$D:$D,'EIA Imports Fuel Ethanol'!$A:$A,AK$3,'EIA Imports Fuel Ethanol'!$C:$C,$A44)</f>
        <v/>
      </c>
      <c r="AL44">
        <f>SUMIFS('EIA Imports Fuel Ethanol'!$D:$D,'EIA Imports Fuel Ethanol'!$A:$A,AL$3,'EIA Imports Fuel Ethanol'!$C:$C,$A44)</f>
        <v/>
      </c>
      <c r="AM44">
        <f>SUMIFS('EIA Imports Fuel Ethanol'!$D:$D,'EIA Imports Fuel Ethanol'!$A:$A,AM$3,'EIA Imports Fuel Ethanol'!$C:$C,$A44)</f>
        <v/>
      </c>
      <c r="AN44">
        <f>SUMIFS('EIA Imports Fuel Ethanol'!$D:$D,'EIA Imports Fuel Ethanol'!$A:$A,AN$3,'EIA Imports Fuel Ethanol'!$C:$C,$A44)</f>
        <v/>
      </c>
      <c r="AO44">
        <f>SUMIFS('EIA Imports Fuel Ethanol'!$D:$D,'EIA Imports Fuel Ethanol'!$A:$A,AO$3,'EIA Imports Fuel Ethanol'!$C:$C,$A44)</f>
        <v/>
      </c>
      <c r="AP44">
        <f>SUMIFS('EIA Imports Fuel Ethanol'!$D:$D,'EIA Imports Fuel Ethanol'!$A:$A,AP$3,'EIA Imports Fuel Ethanol'!$C:$C,$A44)</f>
        <v/>
      </c>
      <c r="AQ44">
        <f>SUMIFS('EIA Imports Fuel Ethanol'!$D:$D,'EIA Imports Fuel Ethanol'!$A:$A,AQ$3,'EIA Imports Fuel Ethanol'!$C:$C,$A44)</f>
        <v/>
      </c>
      <c r="AR44">
        <f>SUMIFS('EIA Imports Fuel Ethanol'!$D:$D,'EIA Imports Fuel Ethanol'!$A:$A,AR$3,'EIA Imports Fuel Ethanol'!$C:$C,$A44)</f>
        <v/>
      </c>
      <c r="AS44">
        <f>SUMIFS('EIA Imports Fuel Ethanol'!$D:$D,'EIA Imports Fuel Ethanol'!$A:$A,AS$3,'EIA Imports Fuel Ethanol'!$C:$C,$A44)</f>
        <v/>
      </c>
      <c r="AT44">
        <f>SUMIFS('EIA Imports Fuel Ethanol'!$D:$D,'EIA Imports Fuel Ethanol'!$A:$A,AT$3,'EIA Imports Fuel Ethanol'!$C:$C,$A44)</f>
        <v/>
      </c>
      <c r="AU44">
        <f>SUMIFS('EIA Imports Fuel Ethanol'!$D:$D,'EIA Imports Fuel Ethanol'!$A:$A,AU$3,'EIA Imports Fuel Ethanol'!$C:$C,$A44)</f>
        <v/>
      </c>
      <c r="AV44">
        <f>SUMIFS('EIA Imports Fuel Ethanol'!$D:$D,'EIA Imports Fuel Ethanol'!$A:$A,AV$3,'EIA Imports Fuel Ethanol'!$C:$C,$A44)</f>
        <v/>
      </c>
    </row>
    <row r="45" spans="1:48">
      <c r="A45" t="s">
        <v>325</v>
      </c>
      <c r="B45" t="s">
        <v>1646</v>
      </c>
      <c r="C45" t="s">
        <v>1740</v>
      </c>
      <c r="E45">
        <f>SUMIFS('EIA Imports Fuel Ethanol'!$D:$D,'EIA Imports Fuel Ethanol'!$A:$A,E$3,'EIA Imports Fuel Ethanol'!$C:$C,$A45)</f>
        <v/>
      </c>
      <c r="F45">
        <f>SUMIFS('EIA Imports Fuel Ethanol'!$D:$D,'EIA Imports Fuel Ethanol'!$A:$A,F$3,'EIA Imports Fuel Ethanol'!$C:$C,$A45)</f>
        <v/>
      </c>
      <c r="G45">
        <f>SUMIFS('EIA Imports Fuel Ethanol'!$D:$D,'EIA Imports Fuel Ethanol'!$A:$A,G$3,'EIA Imports Fuel Ethanol'!$C:$C,$A45)</f>
        <v/>
      </c>
      <c r="H45">
        <f>SUMIFS('EIA Imports Fuel Ethanol'!$D:$D,'EIA Imports Fuel Ethanol'!$A:$A,H$3,'EIA Imports Fuel Ethanol'!$C:$C,$A45)</f>
        <v/>
      </c>
      <c r="I45">
        <f>SUMIFS('EIA Imports Fuel Ethanol'!$D:$D,'EIA Imports Fuel Ethanol'!$A:$A,I$3,'EIA Imports Fuel Ethanol'!$C:$C,$A45)</f>
        <v/>
      </c>
      <c r="J45">
        <f>SUMIFS('EIA Imports Fuel Ethanol'!$D:$D,'EIA Imports Fuel Ethanol'!$A:$A,J$3,'EIA Imports Fuel Ethanol'!$C:$C,$A45)</f>
        <v/>
      </c>
      <c r="K45">
        <f>SUMIFS('EIA Imports Fuel Ethanol'!$D:$D,'EIA Imports Fuel Ethanol'!$A:$A,K$3,'EIA Imports Fuel Ethanol'!$C:$C,$A45)</f>
        <v/>
      </c>
      <c r="L45">
        <f>SUMIFS('EIA Imports Fuel Ethanol'!$D:$D,'EIA Imports Fuel Ethanol'!$A:$A,L$3,'EIA Imports Fuel Ethanol'!$C:$C,$A45)</f>
        <v/>
      </c>
      <c r="M45">
        <f>SUMIFS('EIA Imports Fuel Ethanol'!$D:$D,'EIA Imports Fuel Ethanol'!$A:$A,M$3,'EIA Imports Fuel Ethanol'!$C:$C,$A45)</f>
        <v/>
      </c>
      <c r="N45">
        <f>SUMIFS('EIA Imports Fuel Ethanol'!$D:$D,'EIA Imports Fuel Ethanol'!$A:$A,N$3,'EIA Imports Fuel Ethanol'!$C:$C,$A45)</f>
        <v/>
      </c>
      <c r="O45">
        <f>SUMIFS('EIA Imports Fuel Ethanol'!$D:$D,'EIA Imports Fuel Ethanol'!$A:$A,O$3,'EIA Imports Fuel Ethanol'!$C:$C,$A45)</f>
        <v/>
      </c>
      <c r="P45">
        <f>SUMIFS('EIA Imports Fuel Ethanol'!$D:$D,'EIA Imports Fuel Ethanol'!$A:$A,P$3,'EIA Imports Fuel Ethanol'!$C:$C,$A45)</f>
        <v/>
      </c>
      <c r="Q45">
        <f>SUMIFS('EIA Imports Fuel Ethanol'!$D:$D,'EIA Imports Fuel Ethanol'!$A:$A,Q$3,'EIA Imports Fuel Ethanol'!$C:$C,$A45)</f>
        <v/>
      </c>
      <c r="R45">
        <f>SUMIFS('EIA Imports Fuel Ethanol'!$D:$D,'EIA Imports Fuel Ethanol'!$A:$A,R$3,'EIA Imports Fuel Ethanol'!$C:$C,$A45)</f>
        <v/>
      </c>
      <c r="S45">
        <f>SUMIFS('EIA Imports Fuel Ethanol'!$D:$D,'EIA Imports Fuel Ethanol'!$A:$A,S$3,'EIA Imports Fuel Ethanol'!$C:$C,$A45)</f>
        <v/>
      </c>
      <c r="T45">
        <f>SUMIFS('EIA Imports Fuel Ethanol'!$D:$D,'EIA Imports Fuel Ethanol'!$A:$A,T$3,'EIA Imports Fuel Ethanol'!$C:$C,$A45)</f>
        <v/>
      </c>
      <c r="U45">
        <f>SUMIFS('EIA Imports Fuel Ethanol'!$D:$D,'EIA Imports Fuel Ethanol'!$A:$A,U$3,'EIA Imports Fuel Ethanol'!$C:$C,$A45)</f>
        <v/>
      </c>
      <c r="V45">
        <f>SUMIFS('EIA Imports Fuel Ethanol'!$D:$D,'EIA Imports Fuel Ethanol'!$A:$A,V$3,'EIA Imports Fuel Ethanol'!$C:$C,$A45)</f>
        <v/>
      </c>
      <c r="W45">
        <f>SUMIFS('EIA Imports Fuel Ethanol'!$D:$D,'EIA Imports Fuel Ethanol'!$A:$A,W$3,'EIA Imports Fuel Ethanol'!$C:$C,$A45)</f>
        <v/>
      </c>
      <c r="X45">
        <f>SUMIFS('EIA Imports Fuel Ethanol'!$D:$D,'EIA Imports Fuel Ethanol'!$A:$A,X$3,'EIA Imports Fuel Ethanol'!$C:$C,$A45)</f>
        <v/>
      </c>
      <c r="Y45">
        <f>SUMIFS('EIA Imports Fuel Ethanol'!$D:$D,'EIA Imports Fuel Ethanol'!$A:$A,Y$3,'EIA Imports Fuel Ethanol'!$C:$C,$A45)</f>
        <v/>
      </c>
      <c r="Z45">
        <f>SUMIFS('EIA Imports Fuel Ethanol'!$D:$D,'EIA Imports Fuel Ethanol'!$A:$A,Z$3,'EIA Imports Fuel Ethanol'!$C:$C,$A45)</f>
        <v/>
      </c>
      <c r="AA45">
        <f>SUMIFS('EIA Imports Fuel Ethanol'!$D:$D,'EIA Imports Fuel Ethanol'!$A:$A,AA$3,'EIA Imports Fuel Ethanol'!$C:$C,$A45)</f>
        <v/>
      </c>
      <c r="AB45">
        <f>SUMIFS('EIA Imports Fuel Ethanol'!$D:$D,'EIA Imports Fuel Ethanol'!$A:$A,AB$3,'EIA Imports Fuel Ethanol'!$C:$C,$A45)</f>
        <v/>
      </c>
      <c r="AC45">
        <f>SUMIFS('EIA Imports Fuel Ethanol'!$D:$D,'EIA Imports Fuel Ethanol'!$A:$A,AC$3,'EIA Imports Fuel Ethanol'!$C:$C,$A45)</f>
        <v/>
      </c>
      <c r="AD45">
        <f>SUMIFS('EIA Imports Fuel Ethanol'!$D:$D,'EIA Imports Fuel Ethanol'!$A:$A,AD$3,'EIA Imports Fuel Ethanol'!$C:$C,$A45)</f>
        <v/>
      </c>
      <c r="AE45">
        <f>SUMIFS('EIA Imports Fuel Ethanol'!$D:$D,'EIA Imports Fuel Ethanol'!$A:$A,AE$3,'EIA Imports Fuel Ethanol'!$C:$C,$A45)</f>
        <v/>
      </c>
      <c r="AF45">
        <f>SUMIFS('EIA Imports Fuel Ethanol'!$D:$D,'EIA Imports Fuel Ethanol'!$A:$A,AF$3,'EIA Imports Fuel Ethanol'!$C:$C,$A45)</f>
        <v/>
      </c>
      <c r="AG45">
        <f>SUMIFS('EIA Imports Fuel Ethanol'!$D:$D,'EIA Imports Fuel Ethanol'!$A:$A,AG$3,'EIA Imports Fuel Ethanol'!$C:$C,$A45)</f>
        <v/>
      </c>
      <c r="AH45">
        <f>SUMIFS('EIA Imports Fuel Ethanol'!$D:$D,'EIA Imports Fuel Ethanol'!$A:$A,AH$3,'EIA Imports Fuel Ethanol'!$C:$C,$A45)</f>
        <v/>
      </c>
      <c r="AI45">
        <f>SUMIFS('EIA Imports Fuel Ethanol'!$D:$D,'EIA Imports Fuel Ethanol'!$A:$A,AI$3,'EIA Imports Fuel Ethanol'!$C:$C,$A45)</f>
        <v/>
      </c>
      <c r="AJ45">
        <f>SUMIFS('EIA Imports Fuel Ethanol'!$D:$D,'EIA Imports Fuel Ethanol'!$A:$A,AJ$3,'EIA Imports Fuel Ethanol'!$C:$C,$A45)</f>
        <v/>
      </c>
      <c r="AK45">
        <f>SUMIFS('EIA Imports Fuel Ethanol'!$D:$D,'EIA Imports Fuel Ethanol'!$A:$A,AK$3,'EIA Imports Fuel Ethanol'!$C:$C,$A45)</f>
        <v/>
      </c>
      <c r="AL45">
        <f>SUMIFS('EIA Imports Fuel Ethanol'!$D:$D,'EIA Imports Fuel Ethanol'!$A:$A,AL$3,'EIA Imports Fuel Ethanol'!$C:$C,$A45)</f>
        <v/>
      </c>
      <c r="AM45">
        <f>SUMIFS('EIA Imports Fuel Ethanol'!$D:$D,'EIA Imports Fuel Ethanol'!$A:$A,AM$3,'EIA Imports Fuel Ethanol'!$C:$C,$A45)</f>
        <v/>
      </c>
      <c r="AN45">
        <f>SUMIFS('EIA Imports Fuel Ethanol'!$D:$D,'EIA Imports Fuel Ethanol'!$A:$A,AN$3,'EIA Imports Fuel Ethanol'!$C:$C,$A45)</f>
        <v/>
      </c>
      <c r="AO45">
        <f>SUMIFS('EIA Imports Fuel Ethanol'!$D:$D,'EIA Imports Fuel Ethanol'!$A:$A,AO$3,'EIA Imports Fuel Ethanol'!$C:$C,$A45)</f>
        <v/>
      </c>
      <c r="AP45">
        <f>SUMIFS('EIA Imports Fuel Ethanol'!$D:$D,'EIA Imports Fuel Ethanol'!$A:$A,AP$3,'EIA Imports Fuel Ethanol'!$C:$C,$A45)</f>
        <v/>
      </c>
      <c r="AQ45">
        <f>SUMIFS('EIA Imports Fuel Ethanol'!$D:$D,'EIA Imports Fuel Ethanol'!$A:$A,AQ$3,'EIA Imports Fuel Ethanol'!$C:$C,$A45)</f>
        <v/>
      </c>
      <c r="AR45">
        <f>SUMIFS('EIA Imports Fuel Ethanol'!$D:$D,'EIA Imports Fuel Ethanol'!$A:$A,AR$3,'EIA Imports Fuel Ethanol'!$C:$C,$A45)</f>
        <v/>
      </c>
      <c r="AS45">
        <f>SUMIFS('EIA Imports Fuel Ethanol'!$D:$D,'EIA Imports Fuel Ethanol'!$A:$A,AS$3,'EIA Imports Fuel Ethanol'!$C:$C,$A45)</f>
        <v/>
      </c>
      <c r="AT45">
        <f>SUMIFS('EIA Imports Fuel Ethanol'!$D:$D,'EIA Imports Fuel Ethanol'!$A:$A,AT$3,'EIA Imports Fuel Ethanol'!$C:$C,$A45)</f>
        <v/>
      </c>
      <c r="AU45">
        <f>SUMIFS('EIA Imports Fuel Ethanol'!$D:$D,'EIA Imports Fuel Ethanol'!$A:$A,AU$3,'EIA Imports Fuel Ethanol'!$C:$C,$A45)</f>
        <v/>
      </c>
      <c r="AV45">
        <f>SUMIFS('EIA Imports Fuel Ethanol'!$D:$D,'EIA Imports Fuel Ethanol'!$A:$A,AV$3,'EIA Imports Fuel Ethanol'!$C:$C,$A45)</f>
        <v/>
      </c>
    </row>
    <row r="46" spans="1:48">
      <c r="A46" t="s">
        <v>317</v>
      </c>
      <c r="B46" t="s">
        <v>1646</v>
      </c>
      <c r="C46" t="s">
        <v>1740</v>
      </c>
      <c r="E46">
        <f>SUMIFS('EIA Imports Fuel Ethanol'!$D:$D,'EIA Imports Fuel Ethanol'!$A:$A,E$3,'EIA Imports Fuel Ethanol'!$C:$C,$A46)</f>
        <v/>
      </c>
      <c r="F46">
        <f>SUMIFS('EIA Imports Fuel Ethanol'!$D:$D,'EIA Imports Fuel Ethanol'!$A:$A,F$3,'EIA Imports Fuel Ethanol'!$C:$C,$A46)</f>
        <v/>
      </c>
      <c r="G46">
        <f>SUMIFS('EIA Imports Fuel Ethanol'!$D:$D,'EIA Imports Fuel Ethanol'!$A:$A,G$3,'EIA Imports Fuel Ethanol'!$C:$C,$A46)</f>
        <v/>
      </c>
      <c r="H46">
        <f>SUMIFS('EIA Imports Fuel Ethanol'!$D:$D,'EIA Imports Fuel Ethanol'!$A:$A,H$3,'EIA Imports Fuel Ethanol'!$C:$C,$A46)</f>
        <v/>
      </c>
      <c r="I46">
        <f>SUMIFS('EIA Imports Fuel Ethanol'!$D:$D,'EIA Imports Fuel Ethanol'!$A:$A,I$3,'EIA Imports Fuel Ethanol'!$C:$C,$A46)</f>
        <v/>
      </c>
      <c r="J46">
        <f>SUMIFS('EIA Imports Fuel Ethanol'!$D:$D,'EIA Imports Fuel Ethanol'!$A:$A,J$3,'EIA Imports Fuel Ethanol'!$C:$C,$A46)</f>
        <v/>
      </c>
      <c r="K46">
        <f>SUMIFS('EIA Imports Fuel Ethanol'!$D:$D,'EIA Imports Fuel Ethanol'!$A:$A,K$3,'EIA Imports Fuel Ethanol'!$C:$C,$A46)</f>
        <v/>
      </c>
      <c r="L46">
        <f>SUMIFS('EIA Imports Fuel Ethanol'!$D:$D,'EIA Imports Fuel Ethanol'!$A:$A,L$3,'EIA Imports Fuel Ethanol'!$C:$C,$A46)</f>
        <v/>
      </c>
      <c r="M46">
        <f>SUMIFS('EIA Imports Fuel Ethanol'!$D:$D,'EIA Imports Fuel Ethanol'!$A:$A,M$3,'EIA Imports Fuel Ethanol'!$C:$C,$A46)</f>
        <v/>
      </c>
      <c r="N46">
        <f>SUMIFS('EIA Imports Fuel Ethanol'!$D:$D,'EIA Imports Fuel Ethanol'!$A:$A,N$3,'EIA Imports Fuel Ethanol'!$C:$C,$A46)</f>
        <v/>
      </c>
      <c r="O46">
        <f>SUMIFS('EIA Imports Fuel Ethanol'!$D:$D,'EIA Imports Fuel Ethanol'!$A:$A,O$3,'EIA Imports Fuel Ethanol'!$C:$C,$A46)</f>
        <v/>
      </c>
      <c r="P46">
        <f>SUMIFS('EIA Imports Fuel Ethanol'!$D:$D,'EIA Imports Fuel Ethanol'!$A:$A,P$3,'EIA Imports Fuel Ethanol'!$C:$C,$A46)</f>
        <v/>
      </c>
      <c r="Q46">
        <f>SUMIFS('EIA Imports Fuel Ethanol'!$D:$D,'EIA Imports Fuel Ethanol'!$A:$A,Q$3,'EIA Imports Fuel Ethanol'!$C:$C,$A46)</f>
        <v/>
      </c>
      <c r="R46">
        <f>SUMIFS('EIA Imports Fuel Ethanol'!$D:$D,'EIA Imports Fuel Ethanol'!$A:$A,R$3,'EIA Imports Fuel Ethanol'!$C:$C,$A46)</f>
        <v/>
      </c>
      <c r="S46">
        <f>SUMIFS('EIA Imports Fuel Ethanol'!$D:$D,'EIA Imports Fuel Ethanol'!$A:$A,S$3,'EIA Imports Fuel Ethanol'!$C:$C,$A46)</f>
        <v/>
      </c>
      <c r="T46">
        <f>SUMIFS('EIA Imports Fuel Ethanol'!$D:$D,'EIA Imports Fuel Ethanol'!$A:$A,T$3,'EIA Imports Fuel Ethanol'!$C:$C,$A46)</f>
        <v/>
      </c>
      <c r="U46">
        <f>SUMIFS('EIA Imports Fuel Ethanol'!$D:$D,'EIA Imports Fuel Ethanol'!$A:$A,U$3,'EIA Imports Fuel Ethanol'!$C:$C,$A46)</f>
        <v/>
      </c>
      <c r="V46">
        <f>SUMIFS('EIA Imports Fuel Ethanol'!$D:$D,'EIA Imports Fuel Ethanol'!$A:$A,V$3,'EIA Imports Fuel Ethanol'!$C:$C,$A46)</f>
        <v/>
      </c>
      <c r="W46">
        <f>SUMIFS('EIA Imports Fuel Ethanol'!$D:$D,'EIA Imports Fuel Ethanol'!$A:$A,W$3,'EIA Imports Fuel Ethanol'!$C:$C,$A46)</f>
        <v/>
      </c>
      <c r="X46">
        <f>SUMIFS('EIA Imports Fuel Ethanol'!$D:$D,'EIA Imports Fuel Ethanol'!$A:$A,X$3,'EIA Imports Fuel Ethanol'!$C:$C,$A46)</f>
        <v/>
      </c>
      <c r="Y46">
        <f>SUMIFS('EIA Imports Fuel Ethanol'!$D:$D,'EIA Imports Fuel Ethanol'!$A:$A,Y$3,'EIA Imports Fuel Ethanol'!$C:$C,$A46)</f>
        <v/>
      </c>
      <c r="Z46">
        <f>SUMIFS('EIA Imports Fuel Ethanol'!$D:$D,'EIA Imports Fuel Ethanol'!$A:$A,Z$3,'EIA Imports Fuel Ethanol'!$C:$C,$A46)</f>
        <v/>
      </c>
      <c r="AA46">
        <f>SUMIFS('EIA Imports Fuel Ethanol'!$D:$D,'EIA Imports Fuel Ethanol'!$A:$A,AA$3,'EIA Imports Fuel Ethanol'!$C:$C,$A46)</f>
        <v/>
      </c>
      <c r="AB46">
        <f>SUMIFS('EIA Imports Fuel Ethanol'!$D:$D,'EIA Imports Fuel Ethanol'!$A:$A,AB$3,'EIA Imports Fuel Ethanol'!$C:$C,$A46)</f>
        <v/>
      </c>
      <c r="AC46">
        <f>SUMIFS('EIA Imports Fuel Ethanol'!$D:$D,'EIA Imports Fuel Ethanol'!$A:$A,AC$3,'EIA Imports Fuel Ethanol'!$C:$C,$A46)</f>
        <v/>
      </c>
      <c r="AD46">
        <f>SUMIFS('EIA Imports Fuel Ethanol'!$D:$D,'EIA Imports Fuel Ethanol'!$A:$A,AD$3,'EIA Imports Fuel Ethanol'!$C:$C,$A46)</f>
        <v/>
      </c>
      <c r="AE46">
        <f>SUMIFS('EIA Imports Fuel Ethanol'!$D:$D,'EIA Imports Fuel Ethanol'!$A:$A,AE$3,'EIA Imports Fuel Ethanol'!$C:$C,$A46)</f>
        <v/>
      </c>
      <c r="AF46">
        <f>SUMIFS('EIA Imports Fuel Ethanol'!$D:$D,'EIA Imports Fuel Ethanol'!$A:$A,AF$3,'EIA Imports Fuel Ethanol'!$C:$C,$A46)</f>
        <v/>
      </c>
      <c r="AG46">
        <f>SUMIFS('EIA Imports Fuel Ethanol'!$D:$D,'EIA Imports Fuel Ethanol'!$A:$A,AG$3,'EIA Imports Fuel Ethanol'!$C:$C,$A46)</f>
        <v/>
      </c>
      <c r="AH46">
        <f>SUMIFS('EIA Imports Fuel Ethanol'!$D:$D,'EIA Imports Fuel Ethanol'!$A:$A,AH$3,'EIA Imports Fuel Ethanol'!$C:$C,$A46)</f>
        <v/>
      </c>
      <c r="AI46">
        <f>SUMIFS('EIA Imports Fuel Ethanol'!$D:$D,'EIA Imports Fuel Ethanol'!$A:$A,AI$3,'EIA Imports Fuel Ethanol'!$C:$C,$A46)</f>
        <v/>
      </c>
      <c r="AJ46">
        <f>SUMIFS('EIA Imports Fuel Ethanol'!$D:$D,'EIA Imports Fuel Ethanol'!$A:$A,AJ$3,'EIA Imports Fuel Ethanol'!$C:$C,$A46)</f>
        <v/>
      </c>
      <c r="AK46">
        <f>SUMIFS('EIA Imports Fuel Ethanol'!$D:$D,'EIA Imports Fuel Ethanol'!$A:$A,AK$3,'EIA Imports Fuel Ethanol'!$C:$C,$A46)</f>
        <v/>
      </c>
      <c r="AL46">
        <f>SUMIFS('EIA Imports Fuel Ethanol'!$D:$D,'EIA Imports Fuel Ethanol'!$A:$A,AL$3,'EIA Imports Fuel Ethanol'!$C:$C,$A46)</f>
        <v/>
      </c>
      <c r="AM46">
        <f>SUMIFS('EIA Imports Fuel Ethanol'!$D:$D,'EIA Imports Fuel Ethanol'!$A:$A,AM$3,'EIA Imports Fuel Ethanol'!$C:$C,$A46)</f>
        <v/>
      </c>
      <c r="AN46">
        <f>SUMIFS('EIA Imports Fuel Ethanol'!$D:$D,'EIA Imports Fuel Ethanol'!$A:$A,AN$3,'EIA Imports Fuel Ethanol'!$C:$C,$A46)</f>
        <v/>
      </c>
      <c r="AO46">
        <f>SUMIFS('EIA Imports Fuel Ethanol'!$D:$D,'EIA Imports Fuel Ethanol'!$A:$A,AO$3,'EIA Imports Fuel Ethanol'!$C:$C,$A46)</f>
        <v/>
      </c>
      <c r="AP46">
        <f>SUMIFS('EIA Imports Fuel Ethanol'!$D:$D,'EIA Imports Fuel Ethanol'!$A:$A,AP$3,'EIA Imports Fuel Ethanol'!$C:$C,$A46)</f>
        <v/>
      </c>
      <c r="AQ46">
        <f>SUMIFS('EIA Imports Fuel Ethanol'!$D:$D,'EIA Imports Fuel Ethanol'!$A:$A,AQ$3,'EIA Imports Fuel Ethanol'!$C:$C,$A46)</f>
        <v/>
      </c>
      <c r="AR46">
        <f>SUMIFS('EIA Imports Fuel Ethanol'!$D:$D,'EIA Imports Fuel Ethanol'!$A:$A,AR$3,'EIA Imports Fuel Ethanol'!$C:$C,$A46)</f>
        <v/>
      </c>
      <c r="AS46">
        <f>SUMIFS('EIA Imports Fuel Ethanol'!$D:$D,'EIA Imports Fuel Ethanol'!$A:$A,AS$3,'EIA Imports Fuel Ethanol'!$C:$C,$A46)</f>
        <v/>
      </c>
      <c r="AT46">
        <f>SUMIFS('EIA Imports Fuel Ethanol'!$D:$D,'EIA Imports Fuel Ethanol'!$A:$A,AT$3,'EIA Imports Fuel Ethanol'!$C:$C,$A46)</f>
        <v/>
      </c>
      <c r="AU46">
        <f>SUMIFS('EIA Imports Fuel Ethanol'!$D:$D,'EIA Imports Fuel Ethanol'!$A:$A,AU$3,'EIA Imports Fuel Ethanol'!$C:$C,$A46)</f>
        <v/>
      </c>
      <c r="AV46">
        <f>SUMIFS('EIA Imports Fuel Ethanol'!$D:$D,'EIA Imports Fuel Ethanol'!$A:$A,AV$3,'EIA Imports Fuel Ethanol'!$C:$C,$A46)</f>
        <v/>
      </c>
    </row>
    <row r="47" spans="1:48">
      <c r="A47" t="s">
        <v>281</v>
      </c>
      <c r="B47" t="s">
        <v>1646</v>
      </c>
      <c r="C47" t="s">
        <v>1740</v>
      </c>
      <c r="E47">
        <f>SUMIFS('EIA Imports Fuel Ethanol'!$D:$D,'EIA Imports Fuel Ethanol'!$A:$A,E$3,'EIA Imports Fuel Ethanol'!$C:$C,$A47)</f>
        <v/>
      </c>
      <c r="F47">
        <f>SUMIFS('EIA Imports Fuel Ethanol'!$D:$D,'EIA Imports Fuel Ethanol'!$A:$A,F$3,'EIA Imports Fuel Ethanol'!$C:$C,$A47)</f>
        <v/>
      </c>
      <c r="G47">
        <f>SUMIFS('EIA Imports Fuel Ethanol'!$D:$D,'EIA Imports Fuel Ethanol'!$A:$A,G$3,'EIA Imports Fuel Ethanol'!$C:$C,$A47)</f>
        <v/>
      </c>
      <c r="H47">
        <f>SUMIFS('EIA Imports Fuel Ethanol'!$D:$D,'EIA Imports Fuel Ethanol'!$A:$A,H$3,'EIA Imports Fuel Ethanol'!$C:$C,$A47)</f>
        <v/>
      </c>
      <c r="I47">
        <f>SUMIFS('EIA Imports Fuel Ethanol'!$D:$D,'EIA Imports Fuel Ethanol'!$A:$A,I$3,'EIA Imports Fuel Ethanol'!$C:$C,$A47)</f>
        <v/>
      </c>
      <c r="J47">
        <f>SUMIFS('EIA Imports Fuel Ethanol'!$D:$D,'EIA Imports Fuel Ethanol'!$A:$A,J$3,'EIA Imports Fuel Ethanol'!$C:$C,$A47)</f>
        <v/>
      </c>
      <c r="K47">
        <f>SUMIFS('EIA Imports Fuel Ethanol'!$D:$D,'EIA Imports Fuel Ethanol'!$A:$A,K$3,'EIA Imports Fuel Ethanol'!$C:$C,$A47)</f>
        <v/>
      </c>
      <c r="L47">
        <f>SUMIFS('EIA Imports Fuel Ethanol'!$D:$D,'EIA Imports Fuel Ethanol'!$A:$A,L$3,'EIA Imports Fuel Ethanol'!$C:$C,$A47)</f>
        <v/>
      </c>
      <c r="M47">
        <f>SUMIFS('EIA Imports Fuel Ethanol'!$D:$D,'EIA Imports Fuel Ethanol'!$A:$A,M$3,'EIA Imports Fuel Ethanol'!$C:$C,$A47)</f>
        <v/>
      </c>
      <c r="N47">
        <f>SUMIFS('EIA Imports Fuel Ethanol'!$D:$D,'EIA Imports Fuel Ethanol'!$A:$A,N$3,'EIA Imports Fuel Ethanol'!$C:$C,$A47)</f>
        <v/>
      </c>
      <c r="O47">
        <f>SUMIFS('EIA Imports Fuel Ethanol'!$D:$D,'EIA Imports Fuel Ethanol'!$A:$A,O$3,'EIA Imports Fuel Ethanol'!$C:$C,$A47)</f>
        <v/>
      </c>
      <c r="P47">
        <f>SUMIFS('EIA Imports Fuel Ethanol'!$D:$D,'EIA Imports Fuel Ethanol'!$A:$A,P$3,'EIA Imports Fuel Ethanol'!$C:$C,$A47)</f>
        <v/>
      </c>
      <c r="Q47">
        <f>SUMIFS('EIA Imports Fuel Ethanol'!$D:$D,'EIA Imports Fuel Ethanol'!$A:$A,Q$3,'EIA Imports Fuel Ethanol'!$C:$C,$A47)</f>
        <v/>
      </c>
      <c r="R47">
        <f>SUMIFS('EIA Imports Fuel Ethanol'!$D:$D,'EIA Imports Fuel Ethanol'!$A:$A,R$3,'EIA Imports Fuel Ethanol'!$C:$C,$A47)</f>
        <v/>
      </c>
      <c r="S47">
        <f>SUMIFS('EIA Imports Fuel Ethanol'!$D:$D,'EIA Imports Fuel Ethanol'!$A:$A,S$3,'EIA Imports Fuel Ethanol'!$C:$C,$A47)</f>
        <v/>
      </c>
      <c r="T47">
        <f>SUMIFS('EIA Imports Fuel Ethanol'!$D:$D,'EIA Imports Fuel Ethanol'!$A:$A,T$3,'EIA Imports Fuel Ethanol'!$C:$C,$A47)</f>
        <v/>
      </c>
      <c r="U47">
        <f>SUMIFS('EIA Imports Fuel Ethanol'!$D:$D,'EIA Imports Fuel Ethanol'!$A:$A,U$3,'EIA Imports Fuel Ethanol'!$C:$C,$A47)</f>
        <v/>
      </c>
      <c r="V47">
        <f>SUMIFS('EIA Imports Fuel Ethanol'!$D:$D,'EIA Imports Fuel Ethanol'!$A:$A,V$3,'EIA Imports Fuel Ethanol'!$C:$C,$A47)</f>
        <v/>
      </c>
      <c r="W47">
        <f>SUMIFS('EIA Imports Fuel Ethanol'!$D:$D,'EIA Imports Fuel Ethanol'!$A:$A,W$3,'EIA Imports Fuel Ethanol'!$C:$C,$A47)</f>
        <v/>
      </c>
      <c r="X47">
        <f>SUMIFS('EIA Imports Fuel Ethanol'!$D:$D,'EIA Imports Fuel Ethanol'!$A:$A,X$3,'EIA Imports Fuel Ethanol'!$C:$C,$A47)</f>
        <v/>
      </c>
      <c r="Y47">
        <f>SUMIFS('EIA Imports Fuel Ethanol'!$D:$D,'EIA Imports Fuel Ethanol'!$A:$A,Y$3,'EIA Imports Fuel Ethanol'!$C:$C,$A47)</f>
        <v/>
      </c>
      <c r="Z47">
        <f>SUMIFS('EIA Imports Fuel Ethanol'!$D:$D,'EIA Imports Fuel Ethanol'!$A:$A,Z$3,'EIA Imports Fuel Ethanol'!$C:$C,$A47)</f>
        <v/>
      </c>
      <c r="AA47">
        <f>SUMIFS('EIA Imports Fuel Ethanol'!$D:$D,'EIA Imports Fuel Ethanol'!$A:$A,AA$3,'EIA Imports Fuel Ethanol'!$C:$C,$A47)</f>
        <v/>
      </c>
      <c r="AB47">
        <f>SUMIFS('EIA Imports Fuel Ethanol'!$D:$D,'EIA Imports Fuel Ethanol'!$A:$A,AB$3,'EIA Imports Fuel Ethanol'!$C:$C,$A47)</f>
        <v/>
      </c>
      <c r="AC47">
        <f>SUMIFS('EIA Imports Fuel Ethanol'!$D:$D,'EIA Imports Fuel Ethanol'!$A:$A,AC$3,'EIA Imports Fuel Ethanol'!$C:$C,$A47)</f>
        <v/>
      </c>
      <c r="AD47">
        <f>SUMIFS('EIA Imports Fuel Ethanol'!$D:$D,'EIA Imports Fuel Ethanol'!$A:$A,AD$3,'EIA Imports Fuel Ethanol'!$C:$C,$A47)</f>
        <v/>
      </c>
      <c r="AE47">
        <f>SUMIFS('EIA Imports Fuel Ethanol'!$D:$D,'EIA Imports Fuel Ethanol'!$A:$A,AE$3,'EIA Imports Fuel Ethanol'!$C:$C,$A47)</f>
        <v/>
      </c>
      <c r="AF47">
        <f>SUMIFS('EIA Imports Fuel Ethanol'!$D:$D,'EIA Imports Fuel Ethanol'!$A:$A,AF$3,'EIA Imports Fuel Ethanol'!$C:$C,$A47)</f>
        <v/>
      </c>
      <c r="AG47">
        <f>SUMIFS('EIA Imports Fuel Ethanol'!$D:$D,'EIA Imports Fuel Ethanol'!$A:$A,AG$3,'EIA Imports Fuel Ethanol'!$C:$C,$A47)</f>
        <v/>
      </c>
      <c r="AH47">
        <f>SUMIFS('EIA Imports Fuel Ethanol'!$D:$D,'EIA Imports Fuel Ethanol'!$A:$A,AH$3,'EIA Imports Fuel Ethanol'!$C:$C,$A47)</f>
        <v/>
      </c>
      <c r="AI47">
        <f>SUMIFS('EIA Imports Fuel Ethanol'!$D:$D,'EIA Imports Fuel Ethanol'!$A:$A,AI$3,'EIA Imports Fuel Ethanol'!$C:$C,$A47)</f>
        <v/>
      </c>
      <c r="AJ47">
        <f>SUMIFS('EIA Imports Fuel Ethanol'!$D:$D,'EIA Imports Fuel Ethanol'!$A:$A,AJ$3,'EIA Imports Fuel Ethanol'!$C:$C,$A47)</f>
        <v/>
      </c>
      <c r="AK47">
        <f>SUMIFS('EIA Imports Fuel Ethanol'!$D:$D,'EIA Imports Fuel Ethanol'!$A:$A,AK$3,'EIA Imports Fuel Ethanol'!$C:$C,$A47)</f>
        <v/>
      </c>
      <c r="AL47">
        <f>SUMIFS('EIA Imports Fuel Ethanol'!$D:$D,'EIA Imports Fuel Ethanol'!$A:$A,AL$3,'EIA Imports Fuel Ethanol'!$C:$C,$A47)</f>
        <v/>
      </c>
      <c r="AM47">
        <f>SUMIFS('EIA Imports Fuel Ethanol'!$D:$D,'EIA Imports Fuel Ethanol'!$A:$A,AM$3,'EIA Imports Fuel Ethanol'!$C:$C,$A47)</f>
        <v/>
      </c>
      <c r="AN47">
        <f>SUMIFS('EIA Imports Fuel Ethanol'!$D:$D,'EIA Imports Fuel Ethanol'!$A:$A,AN$3,'EIA Imports Fuel Ethanol'!$C:$C,$A47)</f>
        <v/>
      </c>
      <c r="AO47">
        <f>SUMIFS('EIA Imports Fuel Ethanol'!$D:$D,'EIA Imports Fuel Ethanol'!$A:$A,AO$3,'EIA Imports Fuel Ethanol'!$C:$C,$A47)</f>
        <v/>
      </c>
      <c r="AP47">
        <f>SUMIFS('EIA Imports Fuel Ethanol'!$D:$D,'EIA Imports Fuel Ethanol'!$A:$A,AP$3,'EIA Imports Fuel Ethanol'!$C:$C,$A47)</f>
        <v/>
      </c>
      <c r="AQ47">
        <f>SUMIFS('EIA Imports Fuel Ethanol'!$D:$D,'EIA Imports Fuel Ethanol'!$A:$A,AQ$3,'EIA Imports Fuel Ethanol'!$C:$C,$A47)</f>
        <v/>
      </c>
      <c r="AR47">
        <f>SUMIFS('EIA Imports Fuel Ethanol'!$D:$D,'EIA Imports Fuel Ethanol'!$A:$A,AR$3,'EIA Imports Fuel Ethanol'!$C:$C,$A47)</f>
        <v/>
      </c>
      <c r="AS47">
        <f>SUMIFS('EIA Imports Fuel Ethanol'!$D:$D,'EIA Imports Fuel Ethanol'!$A:$A,AS$3,'EIA Imports Fuel Ethanol'!$C:$C,$A47)</f>
        <v/>
      </c>
      <c r="AT47">
        <f>SUMIFS('EIA Imports Fuel Ethanol'!$D:$D,'EIA Imports Fuel Ethanol'!$A:$A,AT$3,'EIA Imports Fuel Ethanol'!$C:$C,$A47)</f>
        <v/>
      </c>
      <c r="AU47">
        <f>SUMIFS('EIA Imports Fuel Ethanol'!$D:$D,'EIA Imports Fuel Ethanol'!$A:$A,AU$3,'EIA Imports Fuel Ethanol'!$C:$C,$A47)</f>
        <v/>
      </c>
      <c r="AV47">
        <f>SUMIFS('EIA Imports Fuel Ethanol'!$D:$D,'EIA Imports Fuel Ethanol'!$A:$A,AV$3,'EIA Imports Fuel Ethanol'!$C:$C,$A47)</f>
        <v/>
      </c>
    </row>
    <row r="48" spans="1:48">
      <c r="A48" t="s">
        <v>262</v>
      </c>
      <c r="B48" t="s">
        <v>1646</v>
      </c>
      <c r="C48" t="s">
        <v>1740</v>
      </c>
      <c r="E48">
        <f>SUMIFS('EIA Imports Fuel Ethanol'!$D:$D,'EIA Imports Fuel Ethanol'!$A:$A,E$3,'EIA Imports Fuel Ethanol'!$C:$C,$A48)</f>
        <v/>
      </c>
      <c r="F48">
        <f>SUMIFS('EIA Imports Fuel Ethanol'!$D:$D,'EIA Imports Fuel Ethanol'!$A:$A,F$3,'EIA Imports Fuel Ethanol'!$C:$C,$A48)</f>
        <v/>
      </c>
      <c r="G48">
        <f>SUMIFS('EIA Imports Fuel Ethanol'!$D:$D,'EIA Imports Fuel Ethanol'!$A:$A,G$3,'EIA Imports Fuel Ethanol'!$C:$C,$A48)</f>
        <v/>
      </c>
      <c r="H48">
        <f>SUMIFS('EIA Imports Fuel Ethanol'!$D:$D,'EIA Imports Fuel Ethanol'!$A:$A,H$3,'EIA Imports Fuel Ethanol'!$C:$C,$A48)</f>
        <v/>
      </c>
      <c r="I48">
        <f>SUMIFS('EIA Imports Fuel Ethanol'!$D:$D,'EIA Imports Fuel Ethanol'!$A:$A,I$3,'EIA Imports Fuel Ethanol'!$C:$C,$A48)</f>
        <v/>
      </c>
      <c r="J48">
        <f>SUMIFS('EIA Imports Fuel Ethanol'!$D:$D,'EIA Imports Fuel Ethanol'!$A:$A,J$3,'EIA Imports Fuel Ethanol'!$C:$C,$A48)</f>
        <v/>
      </c>
      <c r="K48">
        <f>SUMIFS('EIA Imports Fuel Ethanol'!$D:$D,'EIA Imports Fuel Ethanol'!$A:$A,K$3,'EIA Imports Fuel Ethanol'!$C:$C,$A48)</f>
        <v/>
      </c>
      <c r="L48">
        <f>SUMIFS('EIA Imports Fuel Ethanol'!$D:$D,'EIA Imports Fuel Ethanol'!$A:$A,L$3,'EIA Imports Fuel Ethanol'!$C:$C,$A48)</f>
        <v/>
      </c>
      <c r="M48">
        <f>SUMIFS('EIA Imports Fuel Ethanol'!$D:$D,'EIA Imports Fuel Ethanol'!$A:$A,M$3,'EIA Imports Fuel Ethanol'!$C:$C,$A48)</f>
        <v/>
      </c>
      <c r="N48">
        <f>SUMIFS('EIA Imports Fuel Ethanol'!$D:$D,'EIA Imports Fuel Ethanol'!$A:$A,N$3,'EIA Imports Fuel Ethanol'!$C:$C,$A48)</f>
        <v/>
      </c>
      <c r="O48">
        <f>SUMIFS('EIA Imports Fuel Ethanol'!$D:$D,'EIA Imports Fuel Ethanol'!$A:$A,O$3,'EIA Imports Fuel Ethanol'!$C:$C,$A48)</f>
        <v/>
      </c>
      <c r="P48">
        <f>SUMIFS('EIA Imports Fuel Ethanol'!$D:$D,'EIA Imports Fuel Ethanol'!$A:$A,P$3,'EIA Imports Fuel Ethanol'!$C:$C,$A48)</f>
        <v/>
      </c>
      <c r="Q48">
        <f>SUMIFS('EIA Imports Fuel Ethanol'!$D:$D,'EIA Imports Fuel Ethanol'!$A:$A,Q$3,'EIA Imports Fuel Ethanol'!$C:$C,$A48)</f>
        <v/>
      </c>
      <c r="R48">
        <f>SUMIFS('EIA Imports Fuel Ethanol'!$D:$D,'EIA Imports Fuel Ethanol'!$A:$A,R$3,'EIA Imports Fuel Ethanol'!$C:$C,$A48)</f>
        <v/>
      </c>
      <c r="S48">
        <f>SUMIFS('EIA Imports Fuel Ethanol'!$D:$D,'EIA Imports Fuel Ethanol'!$A:$A,S$3,'EIA Imports Fuel Ethanol'!$C:$C,$A48)</f>
        <v/>
      </c>
      <c r="T48">
        <f>SUMIFS('EIA Imports Fuel Ethanol'!$D:$D,'EIA Imports Fuel Ethanol'!$A:$A,T$3,'EIA Imports Fuel Ethanol'!$C:$C,$A48)</f>
        <v/>
      </c>
      <c r="U48">
        <f>SUMIFS('EIA Imports Fuel Ethanol'!$D:$D,'EIA Imports Fuel Ethanol'!$A:$A,U$3,'EIA Imports Fuel Ethanol'!$C:$C,$A48)</f>
        <v/>
      </c>
      <c r="V48">
        <f>SUMIFS('EIA Imports Fuel Ethanol'!$D:$D,'EIA Imports Fuel Ethanol'!$A:$A,V$3,'EIA Imports Fuel Ethanol'!$C:$C,$A48)</f>
        <v/>
      </c>
      <c r="W48">
        <f>SUMIFS('EIA Imports Fuel Ethanol'!$D:$D,'EIA Imports Fuel Ethanol'!$A:$A,W$3,'EIA Imports Fuel Ethanol'!$C:$C,$A48)</f>
        <v/>
      </c>
      <c r="X48">
        <f>SUMIFS('EIA Imports Fuel Ethanol'!$D:$D,'EIA Imports Fuel Ethanol'!$A:$A,X$3,'EIA Imports Fuel Ethanol'!$C:$C,$A48)</f>
        <v/>
      </c>
      <c r="Y48">
        <f>SUMIFS('EIA Imports Fuel Ethanol'!$D:$D,'EIA Imports Fuel Ethanol'!$A:$A,Y$3,'EIA Imports Fuel Ethanol'!$C:$C,$A48)</f>
        <v/>
      </c>
      <c r="Z48">
        <f>SUMIFS('EIA Imports Fuel Ethanol'!$D:$D,'EIA Imports Fuel Ethanol'!$A:$A,Z$3,'EIA Imports Fuel Ethanol'!$C:$C,$A48)</f>
        <v/>
      </c>
      <c r="AA48">
        <f>SUMIFS('EIA Imports Fuel Ethanol'!$D:$D,'EIA Imports Fuel Ethanol'!$A:$A,AA$3,'EIA Imports Fuel Ethanol'!$C:$C,$A48)</f>
        <v/>
      </c>
      <c r="AB48">
        <f>SUMIFS('EIA Imports Fuel Ethanol'!$D:$D,'EIA Imports Fuel Ethanol'!$A:$A,AB$3,'EIA Imports Fuel Ethanol'!$C:$C,$A48)</f>
        <v/>
      </c>
      <c r="AC48">
        <f>SUMIFS('EIA Imports Fuel Ethanol'!$D:$D,'EIA Imports Fuel Ethanol'!$A:$A,AC$3,'EIA Imports Fuel Ethanol'!$C:$C,$A48)</f>
        <v/>
      </c>
      <c r="AD48">
        <f>SUMIFS('EIA Imports Fuel Ethanol'!$D:$D,'EIA Imports Fuel Ethanol'!$A:$A,AD$3,'EIA Imports Fuel Ethanol'!$C:$C,$A48)</f>
        <v/>
      </c>
      <c r="AE48">
        <f>SUMIFS('EIA Imports Fuel Ethanol'!$D:$D,'EIA Imports Fuel Ethanol'!$A:$A,AE$3,'EIA Imports Fuel Ethanol'!$C:$C,$A48)</f>
        <v/>
      </c>
      <c r="AF48">
        <f>SUMIFS('EIA Imports Fuel Ethanol'!$D:$D,'EIA Imports Fuel Ethanol'!$A:$A,AF$3,'EIA Imports Fuel Ethanol'!$C:$C,$A48)</f>
        <v/>
      </c>
      <c r="AG48">
        <f>SUMIFS('EIA Imports Fuel Ethanol'!$D:$D,'EIA Imports Fuel Ethanol'!$A:$A,AG$3,'EIA Imports Fuel Ethanol'!$C:$C,$A48)</f>
        <v/>
      </c>
      <c r="AH48">
        <f>SUMIFS('EIA Imports Fuel Ethanol'!$D:$D,'EIA Imports Fuel Ethanol'!$A:$A,AH$3,'EIA Imports Fuel Ethanol'!$C:$C,$A48)</f>
        <v/>
      </c>
      <c r="AI48">
        <f>SUMIFS('EIA Imports Fuel Ethanol'!$D:$D,'EIA Imports Fuel Ethanol'!$A:$A,AI$3,'EIA Imports Fuel Ethanol'!$C:$C,$A48)</f>
        <v/>
      </c>
      <c r="AJ48">
        <f>SUMIFS('EIA Imports Fuel Ethanol'!$D:$D,'EIA Imports Fuel Ethanol'!$A:$A,AJ$3,'EIA Imports Fuel Ethanol'!$C:$C,$A48)</f>
        <v/>
      </c>
      <c r="AK48">
        <f>SUMIFS('EIA Imports Fuel Ethanol'!$D:$D,'EIA Imports Fuel Ethanol'!$A:$A,AK$3,'EIA Imports Fuel Ethanol'!$C:$C,$A48)</f>
        <v/>
      </c>
      <c r="AL48">
        <f>SUMIFS('EIA Imports Fuel Ethanol'!$D:$D,'EIA Imports Fuel Ethanol'!$A:$A,AL$3,'EIA Imports Fuel Ethanol'!$C:$C,$A48)</f>
        <v/>
      </c>
      <c r="AM48">
        <f>SUMIFS('EIA Imports Fuel Ethanol'!$D:$D,'EIA Imports Fuel Ethanol'!$A:$A,AM$3,'EIA Imports Fuel Ethanol'!$C:$C,$A48)</f>
        <v/>
      </c>
      <c r="AN48">
        <f>SUMIFS('EIA Imports Fuel Ethanol'!$D:$D,'EIA Imports Fuel Ethanol'!$A:$A,AN$3,'EIA Imports Fuel Ethanol'!$C:$C,$A48)</f>
        <v/>
      </c>
      <c r="AO48">
        <f>SUMIFS('EIA Imports Fuel Ethanol'!$D:$D,'EIA Imports Fuel Ethanol'!$A:$A,AO$3,'EIA Imports Fuel Ethanol'!$C:$C,$A48)</f>
        <v/>
      </c>
      <c r="AP48">
        <f>SUMIFS('EIA Imports Fuel Ethanol'!$D:$D,'EIA Imports Fuel Ethanol'!$A:$A,AP$3,'EIA Imports Fuel Ethanol'!$C:$C,$A48)</f>
        <v/>
      </c>
      <c r="AQ48">
        <f>SUMIFS('EIA Imports Fuel Ethanol'!$D:$D,'EIA Imports Fuel Ethanol'!$A:$A,AQ$3,'EIA Imports Fuel Ethanol'!$C:$C,$A48)</f>
        <v/>
      </c>
      <c r="AR48">
        <f>SUMIFS('EIA Imports Fuel Ethanol'!$D:$D,'EIA Imports Fuel Ethanol'!$A:$A,AR$3,'EIA Imports Fuel Ethanol'!$C:$C,$A48)</f>
        <v/>
      </c>
      <c r="AS48">
        <f>SUMIFS('EIA Imports Fuel Ethanol'!$D:$D,'EIA Imports Fuel Ethanol'!$A:$A,AS$3,'EIA Imports Fuel Ethanol'!$C:$C,$A48)</f>
        <v/>
      </c>
      <c r="AT48">
        <f>SUMIFS('EIA Imports Fuel Ethanol'!$D:$D,'EIA Imports Fuel Ethanol'!$A:$A,AT$3,'EIA Imports Fuel Ethanol'!$C:$C,$A48)</f>
        <v/>
      </c>
      <c r="AU48">
        <f>SUMIFS('EIA Imports Fuel Ethanol'!$D:$D,'EIA Imports Fuel Ethanol'!$A:$A,AU$3,'EIA Imports Fuel Ethanol'!$C:$C,$A48)</f>
        <v/>
      </c>
      <c r="AV48">
        <f>SUMIFS('EIA Imports Fuel Ethanol'!$D:$D,'EIA Imports Fuel Ethanol'!$A:$A,AV$3,'EIA Imports Fuel Ethanol'!$C:$C,$A48)</f>
        <v/>
      </c>
    </row>
    <row r="49" spans="1:48">
      <c r="A49" t="s">
        <v>337</v>
      </c>
      <c r="B49" t="s">
        <v>1646</v>
      </c>
      <c r="C49" t="s">
        <v>1740</v>
      </c>
      <c r="E49">
        <f>SUMIFS('EIA Imports Fuel Ethanol'!$D:$D,'EIA Imports Fuel Ethanol'!$A:$A,E$3,'EIA Imports Fuel Ethanol'!$C:$C,$A49)</f>
        <v/>
      </c>
      <c r="F49">
        <f>SUMIFS('EIA Imports Fuel Ethanol'!$D:$D,'EIA Imports Fuel Ethanol'!$A:$A,F$3,'EIA Imports Fuel Ethanol'!$C:$C,$A49)</f>
        <v/>
      </c>
      <c r="G49">
        <f>SUMIFS('EIA Imports Fuel Ethanol'!$D:$D,'EIA Imports Fuel Ethanol'!$A:$A,G$3,'EIA Imports Fuel Ethanol'!$C:$C,$A49)</f>
        <v/>
      </c>
      <c r="H49">
        <f>SUMIFS('EIA Imports Fuel Ethanol'!$D:$D,'EIA Imports Fuel Ethanol'!$A:$A,H$3,'EIA Imports Fuel Ethanol'!$C:$C,$A49)</f>
        <v/>
      </c>
      <c r="I49">
        <f>SUMIFS('EIA Imports Fuel Ethanol'!$D:$D,'EIA Imports Fuel Ethanol'!$A:$A,I$3,'EIA Imports Fuel Ethanol'!$C:$C,$A49)</f>
        <v/>
      </c>
      <c r="J49">
        <f>SUMIFS('EIA Imports Fuel Ethanol'!$D:$D,'EIA Imports Fuel Ethanol'!$A:$A,J$3,'EIA Imports Fuel Ethanol'!$C:$C,$A49)</f>
        <v/>
      </c>
      <c r="K49">
        <f>SUMIFS('EIA Imports Fuel Ethanol'!$D:$D,'EIA Imports Fuel Ethanol'!$A:$A,K$3,'EIA Imports Fuel Ethanol'!$C:$C,$A49)</f>
        <v/>
      </c>
      <c r="L49">
        <f>SUMIFS('EIA Imports Fuel Ethanol'!$D:$D,'EIA Imports Fuel Ethanol'!$A:$A,L$3,'EIA Imports Fuel Ethanol'!$C:$C,$A49)</f>
        <v/>
      </c>
      <c r="M49">
        <f>SUMIFS('EIA Imports Fuel Ethanol'!$D:$D,'EIA Imports Fuel Ethanol'!$A:$A,M$3,'EIA Imports Fuel Ethanol'!$C:$C,$A49)</f>
        <v/>
      </c>
      <c r="N49">
        <f>SUMIFS('EIA Imports Fuel Ethanol'!$D:$D,'EIA Imports Fuel Ethanol'!$A:$A,N$3,'EIA Imports Fuel Ethanol'!$C:$C,$A49)</f>
        <v/>
      </c>
      <c r="O49">
        <f>SUMIFS('EIA Imports Fuel Ethanol'!$D:$D,'EIA Imports Fuel Ethanol'!$A:$A,O$3,'EIA Imports Fuel Ethanol'!$C:$C,$A49)</f>
        <v/>
      </c>
      <c r="P49">
        <f>SUMIFS('EIA Imports Fuel Ethanol'!$D:$D,'EIA Imports Fuel Ethanol'!$A:$A,P$3,'EIA Imports Fuel Ethanol'!$C:$C,$A49)</f>
        <v/>
      </c>
      <c r="Q49">
        <f>SUMIFS('EIA Imports Fuel Ethanol'!$D:$D,'EIA Imports Fuel Ethanol'!$A:$A,Q$3,'EIA Imports Fuel Ethanol'!$C:$C,$A49)</f>
        <v/>
      </c>
      <c r="R49">
        <f>SUMIFS('EIA Imports Fuel Ethanol'!$D:$D,'EIA Imports Fuel Ethanol'!$A:$A,R$3,'EIA Imports Fuel Ethanol'!$C:$C,$A49)</f>
        <v/>
      </c>
      <c r="S49">
        <f>SUMIFS('EIA Imports Fuel Ethanol'!$D:$D,'EIA Imports Fuel Ethanol'!$A:$A,S$3,'EIA Imports Fuel Ethanol'!$C:$C,$A49)</f>
        <v/>
      </c>
      <c r="T49">
        <f>SUMIFS('EIA Imports Fuel Ethanol'!$D:$D,'EIA Imports Fuel Ethanol'!$A:$A,T$3,'EIA Imports Fuel Ethanol'!$C:$C,$A49)</f>
        <v/>
      </c>
      <c r="U49">
        <f>SUMIFS('EIA Imports Fuel Ethanol'!$D:$D,'EIA Imports Fuel Ethanol'!$A:$A,U$3,'EIA Imports Fuel Ethanol'!$C:$C,$A49)</f>
        <v/>
      </c>
      <c r="V49">
        <f>SUMIFS('EIA Imports Fuel Ethanol'!$D:$D,'EIA Imports Fuel Ethanol'!$A:$A,V$3,'EIA Imports Fuel Ethanol'!$C:$C,$A49)</f>
        <v/>
      </c>
      <c r="W49">
        <f>SUMIFS('EIA Imports Fuel Ethanol'!$D:$D,'EIA Imports Fuel Ethanol'!$A:$A,W$3,'EIA Imports Fuel Ethanol'!$C:$C,$A49)</f>
        <v/>
      </c>
      <c r="X49">
        <f>SUMIFS('EIA Imports Fuel Ethanol'!$D:$D,'EIA Imports Fuel Ethanol'!$A:$A,X$3,'EIA Imports Fuel Ethanol'!$C:$C,$A49)</f>
        <v/>
      </c>
      <c r="Y49">
        <f>SUMIFS('EIA Imports Fuel Ethanol'!$D:$D,'EIA Imports Fuel Ethanol'!$A:$A,Y$3,'EIA Imports Fuel Ethanol'!$C:$C,$A49)</f>
        <v/>
      </c>
      <c r="Z49">
        <f>SUMIFS('EIA Imports Fuel Ethanol'!$D:$D,'EIA Imports Fuel Ethanol'!$A:$A,Z$3,'EIA Imports Fuel Ethanol'!$C:$C,$A49)</f>
        <v/>
      </c>
      <c r="AA49">
        <f>SUMIFS('EIA Imports Fuel Ethanol'!$D:$D,'EIA Imports Fuel Ethanol'!$A:$A,AA$3,'EIA Imports Fuel Ethanol'!$C:$C,$A49)</f>
        <v/>
      </c>
      <c r="AB49">
        <f>SUMIFS('EIA Imports Fuel Ethanol'!$D:$D,'EIA Imports Fuel Ethanol'!$A:$A,AB$3,'EIA Imports Fuel Ethanol'!$C:$C,$A49)</f>
        <v/>
      </c>
      <c r="AC49">
        <f>SUMIFS('EIA Imports Fuel Ethanol'!$D:$D,'EIA Imports Fuel Ethanol'!$A:$A,AC$3,'EIA Imports Fuel Ethanol'!$C:$C,$A49)</f>
        <v/>
      </c>
      <c r="AD49">
        <f>SUMIFS('EIA Imports Fuel Ethanol'!$D:$D,'EIA Imports Fuel Ethanol'!$A:$A,AD$3,'EIA Imports Fuel Ethanol'!$C:$C,$A49)</f>
        <v/>
      </c>
      <c r="AE49">
        <f>SUMIFS('EIA Imports Fuel Ethanol'!$D:$D,'EIA Imports Fuel Ethanol'!$A:$A,AE$3,'EIA Imports Fuel Ethanol'!$C:$C,$A49)</f>
        <v/>
      </c>
      <c r="AF49">
        <f>SUMIFS('EIA Imports Fuel Ethanol'!$D:$D,'EIA Imports Fuel Ethanol'!$A:$A,AF$3,'EIA Imports Fuel Ethanol'!$C:$C,$A49)</f>
        <v/>
      </c>
      <c r="AG49">
        <f>SUMIFS('EIA Imports Fuel Ethanol'!$D:$D,'EIA Imports Fuel Ethanol'!$A:$A,AG$3,'EIA Imports Fuel Ethanol'!$C:$C,$A49)</f>
        <v/>
      </c>
      <c r="AH49">
        <f>SUMIFS('EIA Imports Fuel Ethanol'!$D:$D,'EIA Imports Fuel Ethanol'!$A:$A,AH$3,'EIA Imports Fuel Ethanol'!$C:$C,$A49)</f>
        <v/>
      </c>
      <c r="AI49">
        <f>SUMIFS('EIA Imports Fuel Ethanol'!$D:$D,'EIA Imports Fuel Ethanol'!$A:$A,AI$3,'EIA Imports Fuel Ethanol'!$C:$C,$A49)</f>
        <v/>
      </c>
      <c r="AJ49">
        <f>SUMIFS('EIA Imports Fuel Ethanol'!$D:$D,'EIA Imports Fuel Ethanol'!$A:$A,AJ$3,'EIA Imports Fuel Ethanol'!$C:$C,$A49)</f>
        <v/>
      </c>
      <c r="AK49">
        <f>SUMIFS('EIA Imports Fuel Ethanol'!$D:$D,'EIA Imports Fuel Ethanol'!$A:$A,AK$3,'EIA Imports Fuel Ethanol'!$C:$C,$A49)</f>
        <v/>
      </c>
      <c r="AL49">
        <f>SUMIFS('EIA Imports Fuel Ethanol'!$D:$D,'EIA Imports Fuel Ethanol'!$A:$A,AL$3,'EIA Imports Fuel Ethanol'!$C:$C,$A49)</f>
        <v/>
      </c>
      <c r="AM49">
        <f>SUMIFS('EIA Imports Fuel Ethanol'!$D:$D,'EIA Imports Fuel Ethanol'!$A:$A,AM$3,'EIA Imports Fuel Ethanol'!$C:$C,$A49)</f>
        <v/>
      </c>
      <c r="AN49">
        <f>SUMIFS('EIA Imports Fuel Ethanol'!$D:$D,'EIA Imports Fuel Ethanol'!$A:$A,AN$3,'EIA Imports Fuel Ethanol'!$C:$C,$A49)</f>
        <v/>
      </c>
      <c r="AO49">
        <f>SUMIFS('EIA Imports Fuel Ethanol'!$D:$D,'EIA Imports Fuel Ethanol'!$A:$A,AO$3,'EIA Imports Fuel Ethanol'!$C:$C,$A49)</f>
        <v/>
      </c>
      <c r="AP49">
        <f>SUMIFS('EIA Imports Fuel Ethanol'!$D:$D,'EIA Imports Fuel Ethanol'!$A:$A,AP$3,'EIA Imports Fuel Ethanol'!$C:$C,$A49)</f>
        <v/>
      </c>
      <c r="AQ49">
        <f>SUMIFS('EIA Imports Fuel Ethanol'!$D:$D,'EIA Imports Fuel Ethanol'!$A:$A,AQ$3,'EIA Imports Fuel Ethanol'!$C:$C,$A49)</f>
        <v/>
      </c>
      <c r="AR49">
        <f>SUMIFS('EIA Imports Fuel Ethanol'!$D:$D,'EIA Imports Fuel Ethanol'!$A:$A,AR$3,'EIA Imports Fuel Ethanol'!$C:$C,$A49)</f>
        <v/>
      </c>
      <c r="AS49">
        <f>SUMIFS('EIA Imports Fuel Ethanol'!$D:$D,'EIA Imports Fuel Ethanol'!$A:$A,AS$3,'EIA Imports Fuel Ethanol'!$C:$C,$A49)</f>
        <v/>
      </c>
      <c r="AT49">
        <f>SUMIFS('EIA Imports Fuel Ethanol'!$D:$D,'EIA Imports Fuel Ethanol'!$A:$A,AT$3,'EIA Imports Fuel Ethanol'!$C:$C,$A49)</f>
        <v/>
      </c>
      <c r="AU49">
        <f>SUMIFS('EIA Imports Fuel Ethanol'!$D:$D,'EIA Imports Fuel Ethanol'!$A:$A,AU$3,'EIA Imports Fuel Ethanol'!$C:$C,$A49)</f>
        <v/>
      </c>
      <c r="AV49">
        <f>SUMIFS('EIA Imports Fuel Ethanol'!$D:$D,'EIA Imports Fuel Ethanol'!$A:$A,AV$3,'EIA Imports Fuel Ethanol'!$C:$C,$A49)</f>
        <v/>
      </c>
    </row>
    <row r="50" spans="1:48">
      <c r="A50" t="s">
        <v>342</v>
      </c>
      <c r="B50" t="s">
        <v>1646</v>
      </c>
      <c r="C50" t="s">
        <v>1740</v>
      </c>
      <c r="E50">
        <f>SUMIFS('EIA Imports Fuel Ethanol'!$D:$D,'EIA Imports Fuel Ethanol'!$A:$A,E$3,'EIA Imports Fuel Ethanol'!$C:$C,$A50)</f>
        <v/>
      </c>
      <c r="F50">
        <f>SUMIFS('EIA Imports Fuel Ethanol'!$D:$D,'EIA Imports Fuel Ethanol'!$A:$A,F$3,'EIA Imports Fuel Ethanol'!$C:$C,$A50)</f>
        <v/>
      </c>
      <c r="G50">
        <f>SUMIFS('EIA Imports Fuel Ethanol'!$D:$D,'EIA Imports Fuel Ethanol'!$A:$A,G$3,'EIA Imports Fuel Ethanol'!$C:$C,$A50)</f>
        <v/>
      </c>
      <c r="H50">
        <f>SUMIFS('EIA Imports Fuel Ethanol'!$D:$D,'EIA Imports Fuel Ethanol'!$A:$A,H$3,'EIA Imports Fuel Ethanol'!$C:$C,$A50)</f>
        <v/>
      </c>
      <c r="I50">
        <f>SUMIFS('EIA Imports Fuel Ethanol'!$D:$D,'EIA Imports Fuel Ethanol'!$A:$A,I$3,'EIA Imports Fuel Ethanol'!$C:$C,$A50)</f>
        <v/>
      </c>
      <c r="J50">
        <f>SUMIFS('EIA Imports Fuel Ethanol'!$D:$D,'EIA Imports Fuel Ethanol'!$A:$A,J$3,'EIA Imports Fuel Ethanol'!$C:$C,$A50)</f>
        <v/>
      </c>
      <c r="K50">
        <f>SUMIFS('EIA Imports Fuel Ethanol'!$D:$D,'EIA Imports Fuel Ethanol'!$A:$A,K$3,'EIA Imports Fuel Ethanol'!$C:$C,$A50)</f>
        <v/>
      </c>
      <c r="L50">
        <f>SUMIFS('EIA Imports Fuel Ethanol'!$D:$D,'EIA Imports Fuel Ethanol'!$A:$A,L$3,'EIA Imports Fuel Ethanol'!$C:$C,$A50)</f>
        <v/>
      </c>
      <c r="M50">
        <f>SUMIFS('EIA Imports Fuel Ethanol'!$D:$D,'EIA Imports Fuel Ethanol'!$A:$A,M$3,'EIA Imports Fuel Ethanol'!$C:$C,$A50)</f>
        <v/>
      </c>
      <c r="N50">
        <f>SUMIFS('EIA Imports Fuel Ethanol'!$D:$D,'EIA Imports Fuel Ethanol'!$A:$A,N$3,'EIA Imports Fuel Ethanol'!$C:$C,$A50)</f>
        <v/>
      </c>
      <c r="O50">
        <f>SUMIFS('EIA Imports Fuel Ethanol'!$D:$D,'EIA Imports Fuel Ethanol'!$A:$A,O$3,'EIA Imports Fuel Ethanol'!$C:$C,$A50)</f>
        <v/>
      </c>
      <c r="P50">
        <f>SUMIFS('EIA Imports Fuel Ethanol'!$D:$D,'EIA Imports Fuel Ethanol'!$A:$A,P$3,'EIA Imports Fuel Ethanol'!$C:$C,$A50)</f>
        <v/>
      </c>
      <c r="Q50">
        <f>SUMIFS('EIA Imports Fuel Ethanol'!$D:$D,'EIA Imports Fuel Ethanol'!$A:$A,Q$3,'EIA Imports Fuel Ethanol'!$C:$C,$A50)</f>
        <v/>
      </c>
      <c r="R50">
        <f>SUMIFS('EIA Imports Fuel Ethanol'!$D:$D,'EIA Imports Fuel Ethanol'!$A:$A,R$3,'EIA Imports Fuel Ethanol'!$C:$C,$A50)</f>
        <v/>
      </c>
      <c r="S50">
        <f>SUMIFS('EIA Imports Fuel Ethanol'!$D:$D,'EIA Imports Fuel Ethanol'!$A:$A,S$3,'EIA Imports Fuel Ethanol'!$C:$C,$A50)</f>
        <v/>
      </c>
      <c r="T50">
        <f>SUMIFS('EIA Imports Fuel Ethanol'!$D:$D,'EIA Imports Fuel Ethanol'!$A:$A,T$3,'EIA Imports Fuel Ethanol'!$C:$C,$A50)</f>
        <v/>
      </c>
      <c r="U50">
        <f>SUMIFS('EIA Imports Fuel Ethanol'!$D:$D,'EIA Imports Fuel Ethanol'!$A:$A,U$3,'EIA Imports Fuel Ethanol'!$C:$C,$A50)</f>
        <v/>
      </c>
      <c r="V50">
        <f>SUMIFS('EIA Imports Fuel Ethanol'!$D:$D,'EIA Imports Fuel Ethanol'!$A:$A,V$3,'EIA Imports Fuel Ethanol'!$C:$C,$A50)</f>
        <v/>
      </c>
      <c r="W50">
        <f>SUMIFS('EIA Imports Fuel Ethanol'!$D:$D,'EIA Imports Fuel Ethanol'!$A:$A,W$3,'EIA Imports Fuel Ethanol'!$C:$C,$A50)</f>
        <v/>
      </c>
      <c r="X50">
        <f>SUMIFS('EIA Imports Fuel Ethanol'!$D:$D,'EIA Imports Fuel Ethanol'!$A:$A,X$3,'EIA Imports Fuel Ethanol'!$C:$C,$A50)</f>
        <v/>
      </c>
      <c r="Y50">
        <f>SUMIFS('EIA Imports Fuel Ethanol'!$D:$D,'EIA Imports Fuel Ethanol'!$A:$A,Y$3,'EIA Imports Fuel Ethanol'!$C:$C,$A50)</f>
        <v/>
      </c>
      <c r="Z50">
        <f>SUMIFS('EIA Imports Fuel Ethanol'!$D:$D,'EIA Imports Fuel Ethanol'!$A:$A,Z$3,'EIA Imports Fuel Ethanol'!$C:$C,$A50)</f>
        <v/>
      </c>
      <c r="AA50">
        <f>SUMIFS('EIA Imports Fuel Ethanol'!$D:$D,'EIA Imports Fuel Ethanol'!$A:$A,AA$3,'EIA Imports Fuel Ethanol'!$C:$C,$A50)</f>
        <v/>
      </c>
      <c r="AB50">
        <f>SUMIFS('EIA Imports Fuel Ethanol'!$D:$D,'EIA Imports Fuel Ethanol'!$A:$A,AB$3,'EIA Imports Fuel Ethanol'!$C:$C,$A50)</f>
        <v/>
      </c>
      <c r="AC50">
        <f>SUMIFS('EIA Imports Fuel Ethanol'!$D:$D,'EIA Imports Fuel Ethanol'!$A:$A,AC$3,'EIA Imports Fuel Ethanol'!$C:$C,$A50)</f>
        <v/>
      </c>
      <c r="AD50">
        <f>SUMIFS('EIA Imports Fuel Ethanol'!$D:$D,'EIA Imports Fuel Ethanol'!$A:$A,AD$3,'EIA Imports Fuel Ethanol'!$C:$C,$A50)</f>
        <v/>
      </c>
      <c r="AE50">
        <f>SUMIFS('EIA Imports Fuel Ethanol'!$D:$D,'EIA Imports Fuel Ethanol'!$A:$A,AE$3,'EIA Imports Fuel Ethanol'!$C:$C,$A50)</f>
        <v/>
      </c>
      <c r="AF50">
        <f>SUMIFS('EIA Imports Fuel Ethanol'!$D:$D,'EIA Imports Fuel Ethanol'!$A:$A,AF$3,'EIA Imports Fuel Ethanol'!$C:$C,$A50)</f>
        <v/>
      </c>
      <c r="AG50">
        <f>SUMIFS('EIA Imports Fuel Ethanol'!$D:$D,'EIA Imports Fuel Ethanol'!$A:$A,AG$3,'EIA Imports Fuel Ethanol'!$C:$C,$A50)</f>
        <v/>
      </c>
      <c r="AH50">
        <f>SUMIFS('EIA Imports Fuel Ethanol'!$D:$D,'EIA Imports Fuel Ethanol'!$A:$A,AH$3,'EIA Imports Fuel Ethanol'!$C:$C,$A50)</f>
        <v/>
      </c>
      <c r="AI50">
        <f>SUMIFS('EIA Imports Fuel Ethanol'!$D:$D,'EIA Imports Fuel Ethanol'!$A:$A,AI$3,'EIA Imports Fuel Ethanol'!$C:$C,$A50)</f>
        <v/>
      </c>
      <c r="AJ50">
        <f>SUMIFS('EIA Imports Fuel Ethanol'!$D:$D,'EIA Imports Fuel Ethanol'!$A:$A,AJ$3,'EIA Imports Fuel Ethanol'!$C:$C,$A50)</f>
        <v/>
      </c>
      <c r="AK50">
        <f>SUMIFS('EIA Imports Fuel Ethanol'!$D:$D,'EIA Imports Fuel Ethanol'!$A:$A,AK$3,'EIA Imports Fuel Ethanol'!$C:$C,$A50)</f>
        <v/>
      </c>
      <c r="AL50">
        <f>SUMIFS('EIA Imports Fuel Ethanol'!$D:$D,'EIA Imports Fuel Ethanol'!$A:$A,AL$3,'EIA Imports Fuel Ethanol'!$C:$C,$A50)</f>
        <v/>
      </c>
      <c r="AM50">
        <f>SUMIFS('EIA Imports Fuel Ethanol'!$D:$D,'EIA Imports Fuel Ethanol'!$A:$A,AM$3,'EIA Imports Fuel Ethanol'!$C:$C,$A50)</f>
        <v/>
      </c>
      <c r="AN50">
        <f>SUMIFS('EIA Imports Fuel Ethanol'!$D:$D,'EIA Imports Fuel Ethanol'!$A:$A,AN$3,'EIA Imports Fuel Ethanol'!$C:$C,$A50)</f>
        <v/>
      </c>
      <c r="AO50">
        <f>SUMIFS('EIA Imports Fuel Ethanol'!$D:$D,'EIA Imports Fuel Ethanol'!$A:$A,AO$3,'EIA Imports Fuel Ethanol'!$C:$C,$A50)</f>
        <v/>
      </c>
      <c r="AP50">
        <f>SUMIFS('EIA Imports Fuel Ethanol'!$D:$D,'EIA Imports Fuel Ethanol'!$A:$A,AP$3,'EIA Imports Fuel Ethanol'!$C:$C,$A50)</f>
        <v/>
      </c>
      <c r="AQ50">
        <f>SUMIFS('EIA Imports Fuel Ethanol'!$D:$D,'EIA Imports Fuel Ethanol'!$A:$A,AQ$3,'EIA Imports Fuel Ethanol'!$C:$C,$A50)</f>
        <v/>
      </c>
      <c r="AR50">
        <f>SUMIFS('EIA Imports Fuel Ethanol'!$D:$D,'EIA Imports Fuel Ethanol'!$A:$A,AR$3,'EIA Imports Fuel Ethanol'!$C:$C,$A50)</f>
        <v/>
      </c>
      <c r="AS50">
        <f>SUMIFS('EIA Imports Fuel Ethanol'!$D:$D,'EIA Imports Fuel Ethanol'!$A:$A,AS$3,'EIA Imports Fuel Ethanol'!$C:$C,$A50)</f>
        <v/>
      </c>
      <c r="AT50">
        <f>SUMIFS('EIA Imports Fuel Ethanol'!$D:$D,'EIA Imports Fuel Ethanol'!$A:$A,AT$3,'EIA Imports Fuel Ethanol'!$C:$C,$A50)</f>
        <v/>
      </c>
      <c r="AU50">
        <f>SUMIFS('EIA Imports Fuel Ethanol'!$D:$D,'EIA Imports Fuel Ethanol'!$A:$A,AU$3,'EIA Imports Fuel Ethanol'!$C:$C,$A50)</f>
        <v/>
      </c>
      <c r="AV50">
        <f>SUMIFS('EIA Imports Fuel Ethanol'!$D:$D,'EIA Imports Fuel Ethanol'!$A:$A,AV$3,'EIA Imports Fuel Ethanol'!$C:$C,$A50)</f>
        <v/>
      </c>
    </row>
    <row r="51" spans="1:48">
      <c r="A51" t="s">
        <v>327</v>
      </c>
      <c r="B51" t="s">
        <v>1646</v>
      </c>
      <c r="C51" t="s">
        <v>1740</v>
      </c>
      <c r="E51">
        <f>SUMIFS('EIA Imports Fuel Ethanol'!$D:$D,'EIA Imports Fuel Ethanol'!$A:$A,E$3,'EIA Imports Fuel Ethanol'!$C:$C,$A51)</f>
        <v/>
      </c>
      <c r="F51">
        <f>SUMIFS('EIA Imports Fuel Ethanol'!$D:$D,'EIA Imports Fuel Ethanol'!$A:$A,F$3,'EIA Imports Fuel Ethanol'!$C:$C,$A51)</f>
        <v/>
      </c>
      <c r="G51">
        <f>SUMIFS('EIA Imports Fuel Ethanol'!$D:$D,'EIA Imports Fuel Ethanol'!$A:$A,G$3,'EIA Imports Fuel Ethanol'!$C:$C,$A51)</f>
        <v/>
      </c>
      <c r="H51">
        <f>SUMIFS('EIA Imports Fuel Ethanol'!$D:$D,'EIA Imports Fuel Ethanol'!$A:$A,H$3,'EIA Imports Fuel Ethanol'!$C:$C,$A51)</f>
        <v/>
      </c>
      <c r="I51">
        <f>SUMIFS('EIA Imports Fuel Ethanol'!$D:$D,'EIA Imports Fuel Ethanol'!$A:$A,I$3,'EIA Imports Fuel Ethanol'!$C:$C,$A51)</f>
        <v/>
      </c>
      <c r="J51">
        <f>SUMIFS('EIA Imports Fuel Ethanol'!$D:$D,'EIA Imports Fuel Ethanol'!$A:$A,J$3,'EIA Imports Fuel Ethanol'!$C:$C,$A51)</f>
        <v/>
      </c>
      <c r="K51">
        <f>SUMIFS('EIA Imports Fuel Ethanol'!$D:$D,'EIA Imports Fuel Ethanol'!$A:$A,K$3,'EIA Imports Fuel Ethanol'!$C:$C,$A51)</f>
        <v/>
      </c>
      <c r="L51">
        <f>SUMIFS('EIA Imports Fuel Ethanol'!$D:$D,'EIA Imports Fuel Ethanol'!$A:$A,L$3,'EIA Imports Fuel Ethanol'!$C:$C,$A51)</f>
        <v/>
      </c>
      <c r="M51">
        <f>SUMIFS('EIA Imports Fuel Ethanol'!$D:$D,'EIA Imports Fuel Ethanol'!$A:$A,M$3,'EIA Imports Fuel Ethanol'!$C:$C,$A51)</f>
        <v/>
      </c>
      <c r="N51">
        <f>SUMIFS('EIA Imports Fuel Ethanol'!$D:$D,'EIA Imports Fuel Ethanol'!$A:$A,N$3,'EIA Imports Fuel Ethanol'!$C:$C,$A51)</f>
        <v/>
      </c>
      <c r="O51">
        <f>SUMIFS('EIA Imports Fuel Ethanol'!$D:$D,'EIA Imports Fuel Ethanol'!$A:$A,O$3,'EIA Imports Fuel Ethanol'!$C:$C,$A51)</f>
        <v/>
      </c>
      <c r="P51">
        <f>SUMIFS('EIA Imports Fuel Ethanol'!$D:$D,'EIA Imports Fuel Ethanol'!$A:$A,P$3,'EIA Imports Fuel Ethanol'!$C:$C,$A51)</f>
        <v/>
      </c>
      <c r="Q51">
        <f>SUMIFS('EIA Imports Fuel Ethanol'!$D:$D,'EIA Imports Fuel Ethanol'!$A:$A,Q$3,'EIA Imports Fuel Ethanol'!$C:$C,$A51)</f>
        <v/>
      </c>
      <c r="R51">
        <f>SUMIFS('EIA Imports Fuel Ethanol'!$D:$D,'EIA Imports Fuel Ethanol'!$A:$A,R$3,'EIA Imports Fuel Ethanol'!$C:$C,$A51)</f>
        <v/>
      </c>
      <c r="S51">
        <f>SUMIFS('EIA Imports Fuel Ethanol'!$D:$D,'EIA Imports Fuel Ethanol'!$A:$A,S$3,'EIA Imports Fuel Ethanol'!$C:$C,$A51)</f>
        <v/>
      </c>
      <c r="T51">
        <f>SUMIFS('EIA Imports Fuel Ethanol'!$D:$D,'EIA Imports Fuel Ethanol'!$A:$A,T$3,'EIA Imports Fuel Ethanol'!$C:$C,$A51)</f>
        <v/>
      </c>
      <c r="U51">
        <f>SUMIFS('EIA Imports Fuel Ethanol'!$D:$D,'EIA Imports Fuel Ethanol'!$A:$A,U$3,'EIA Imports Fuel Ethanol'!$C:$C,$A51)</f>
        <v/>
      </c>
      <c r="V51">
        <f>SUMIFS('EIA Imports Fuel Ethanol'!$D:$D,'EIA Imports Fuel Ethanol'!$A:$A,V$3,'EIA Imports Fuel Ethanol'!$C:$C,$A51)</f>
        <v/>
      </c>
      <c r="W51">
        <f>SUMIFS('EIA Imports Fuel Ethanol'!$D:$D,'EIA Imports Fuel Ethanol'!$A:$A,W$3,'EIA Imports Fuel Ethanol'!$C:$C,$A51)</f>
        <v/>
      </c>
      <c r="X51">
        <f>SUMIFS('EIA Imports Fuel Ethanol'!$D:$D,'EIA Imports Fuel Ethanol'!$A:$A,X$3,'EIA Imports Fuel Ethanol'!$C:$C,$A51)</f>
        <v/>
      </c>
      <c r="Y51">
        <f>SUMIFS('EIA Imports Fuel Ethanol'!$D:$D,'EIA Imports Fuel Ethanol'!$A:$A,Y$3,'EIA Imports Fuel Ethanol'!$C:$C,$A51)</f>
        <v/>
      </c>
      <c r="Z51">
        <f>SUMIFS('EIA Imports Fuel Ethanol'!$D:$D,'EIA Imports Fuel Ethanol'!$A:$A,Z$3,'EIA Imports Fuel Ethanol'!$C:$C,$A51)</f>
        <v/>
      </c>
      <c r="AA51">
        <f>SUMIFS('EIA Imports Fuel Ethanol'!$D:$D,'EIA Imports Fuel Ethanol'!$A:$A,AA$3,'EIA Imports Fuel Ethanol'!$C:$C,$A51)</f>
        <v/>
      </c>
      <c r="AB51">
        <f>SUMIFS('EIA Imports Fuel Ethanol'!$D:$D,'EIA Imports Fuel Ethanol'!$A:$A,AB$3,'EIA Imports Fuel Ethanol'!$C:$C,$A51)</f>
        <v/>
      </c>
      <c r="AC51">
        <f>SUMIFS('EIA Imports Fuel Ethanol'!$D:$D,'EIA Imports Fuel Ethanol'!$A:$A,AC$3,'EIA Imports Fuel Ethanol'!$C:$C,$A51)</f>
        <v/>
      </c>
      <c r="AD51">
        <f>SUMIFS('EIA Imports Fuel Ethanol'!$D:$D,'EIA Imports Fuel Ethanol'!$A:$A,AD$3,'EIA Imports Fuel Ethanol'!$C:$C,$A51)</f>
        <v/>
      </c>
      <c r="AE51">
        <f>SUMIFS('EIA Imports Fuel Ethanol'!$D:$D,'EIA Imports Fuel Ethanol'!$A:$A,AE$3,'EIA Imports Fuel Ethanol'!$C:$C,$A51)</f>
        <v/>
      </c>
      <c r="AF51">
        <f>SUMIFS('EIA Imports Fuel Ethanol'!$D:$D,'EIA Imports Fuel Ethanol'!$A:$A,AF$3,'EIA Imports Fuel Ethanol'!$C:$C,$A51)</f>
        <v/>
      </c>
      <c r="AG51">
        <f>SUMIFS('EIA Imports Fuel Ethanol'!$D:$D,'EIA Imports Fuel Ethanol'!$A:$A,AG$3,'EIA Imports Fuel Ethanol'!$C:$C,$A51)</f>
        <v/>
      </c>
      <c r="AH51">
        <f>SUMIFS('EIA Imports Fuel Ethanol'!$D:$D,'EIA Imports Fuel Ethanol'!$A:$A,AH$3,'EIA Imports Fuel Ethanol'!$C:$C,$A51)</f>
        <v/>
      </c>
      <c r="AI51">
        <f>SUMIFS('EIA Imports Fuel Ethanol'!$D:$D,'EIA Imports Fuel Ethanol'!$A:$A,AI$3,'EIA Imports Fuel Ethanol'!$C:$C,$A51)</f>
        <v/>
      </c>
      <c r="AJ51">
        <f>SUMIFS('EIA Imports Fuel Ethanol'!$D:$D,'EIA Imports Fuel Ethanol'!$A:$A,AJ$3,'EIA Imports Fuel Ethanol'!$C:$C,$A51)</f>
        <v/>
      </c>
      <c r="AK51">
        <f>SUMIFS('EIA Imports Fuel Ethanol'!$D:$D,'EIA Imports Fuel Ethanol'!$A:$A,AK$3,'EIA Imports Fuel Ethanol'!$C:$C,$A51)</f>
        <v/>
      </c>
      <c r="AL51">
        <f>SUMIFS('EIA Imports Fuel Ethanol'!$D:$D,'EIA Imports Fuel Ethanol'!$A:$A,AL$3,'EIA Imports Fuel Ethanol'!$C:$C,$A51)</f>
        <v/>
      </c>
      <c r="AM51">
        <f>SUMIFS('EIA Imports Fuel Ethanol'!$D:$D,'EIA Imports Fuel Ethanol'!$A:$A,AM$3,'EIA Imports Fuel Ethanol'!$C:$C,$A51)</f>
        <v/>
      </c>
      <c r="AN51">
        <f>SUMIFS('EIA Imports Fuel Ethanol'!$D:$D,'EIA Imports Fuel Ethanol'!$A:$A,AN$3,'EIA Imports Fuel Ethanol'!$C:$C,$A51)</f>
        <v/>
      </c>
      <c r="AO51">
        <f>SUMIFS('EIA Imports Fuel Ethanol'!$D:$D,'EIA Imports Fuel Ethanol'!$A:$A,AO$3,'EIA Imports Fuel Ethanol'!$C:$C,$A51)</f>
        <v/>
      </c>
      <c r="AP51">
        <f>SUMIFS('EIA Imports Fuel Ethanol'!$D:$D,'EIA Imports Fuel Ethanol'!$A:$A,AP$3,'EIA Imports Fuel Ethanol'!$C:$C,$A51)</f>
        <v/>
      </c>
      <c r="AQ51">
        <f>SUMIFS('EIA Imports Fuel Ethanol'!$D:$D,'EIA Imports Fuel Ethanol'!$A:$A,AQ$3,'EIA Imports Fuel Ethanol'!$C:$C,$A51)</f>
        <v/>
      </c>
      <c r="AR51">
        <f>SUMIFS('EIA Imports Fuel Ethanol'!$D:$D,'EIA Imports Fuel Ethanol'!$A:$A,AR$3,'EIA Imports Fuel Ethanol'!$C:$C,$A51)</f>
        <v/>
      </c>
      <c r="AS51">
        <f>SUMIFS('EIA Imports Fuel Ethanol'!$D:$D,'EIA Imports Fuel Ethanol'!$A:$A,AS$3,'EIA Imports Fuel Ethanol'!$C:$C,$A51)</f>
        <v/>
      </c>
      <c r="AT51">
        <f>SUMIFS('EIA Imports Fuel Ethanol'!$D:$D,'EIA Imports Fuel Ethanol'!$A:$A,AT$3,'EIA Imports Fuel Ethanol'!$C:$C,$A51)</f>
        <v/>
      </c>
      <c r="AU51">
        <f>SUMIFS('EIA Imports Fuel Ethanol'!$D:$D,'EIA Imports Fuel Ethanol'!$A:$A,AU$3,'EIA Imports Fuel Ethanol'!$C:$C,$A51)</f>
        <v/>
      </c>
      <c r="AV51">
        <f>SUMIFS('EIA Imports Fuel Ethanol'!$D:$D,'EIA Imports Fuel Ethanol'!$A:$A,AV$3,'EIA Imports Fuel Ethanol'!$C:$C,$A51)</f>
        <v/>
      </c>
    </row>
    <row r="52" spans="1:48">
      <c r="A52" t="s">
        <v>294</v>
      </c>
      <c r="B52" t="s">
        <v>1646</v>
      </c>
      <c r="C52" t="s">
        <v>1740</v>
      </c>
      <c r="E52">
        <f>SUMIFS('EIA Imports Fuel Ethanol'!$D:$D,'EIA Imports Fuel Ethanol'!$A:$A,E$3,'EIA Imports Fuel Ethanol'!$C:$C,$A52)</f>
        <v/>
      </c>
      <c r="F52">
        <f>SUMIFS('EIA Imports Fuel Ethanol'!$D:$D,'EIA Imports Fuel Ethanol'!$A:$A,F$3,'EIA Imports Fuel Ethanol'!$C:$C,$A52)</f>
        <v/>
      </c>
      <c r="G52">
        <f>SUMIFS('EIA Imports Fuel Ethanol'!$D:$D,'EIA Imports Fuel Ethanol'!$A:$A,G$3,'EIA Imports Fuel Ethanol'!$C:$C,$A52)</f>
        <v/>
      </c>
      <c r="H52">
        <f>SUMIFS('EIA Imports Fuel Ethanol'!$D:$D,'EIA Imports Fuel Ethanol'!$A:$A,H$3,'EIA Imports Fuel Ethanol'!$C:$C,$A52)</f>
        <v/>
      </c>
      <c r="I52">
        <f>SUMIFS('EIA Imports Fuel Ethanol'!$D:$D,'EIA Imports Fuel Ethanol'!$A:$A,I$3,'EIA Imports Fuel Ethanol'!$C:$C,$A52)</f>
        <v/>
      </c>
      <c r="J52">
        <f>SUMIFS('EIA Imports Fuel Ethanol'!$D:$D,'EIA Imports Fuel Ethanol'!$A:$A,J$3,'EIA Imports Fuel Ethanol'!$C:$C,$A52)</f>
        <v/>
      </c>
      <c r="K52">
        <f>SUMIFS('EIA Imports Fuel Ethanol'!$D:$D,'EIA Imports Fuel Ethanol'!$A:$A,K$3,'EIA Imports Fuel Ethanol'!$C:$C,$A52)</f>
        <v/>
      </c>
      <c r="L52">
        <f>SUMIFS('EIA Imports Fuel Ethanol'!$D:$D,'EIA Imports Fuel Ethanol'!$A:$A,L$3,'EIA Imports Fuel Ethanol'!$C:$C,$A52)</f>
        <v/>
      </c>
      <c r="M52">
        <f>SUMIFS('EIA Imports Fuel Ethanol'!$D:$D,'EIA Imports Fuel Ethanol'!$A:$A,M$3,'EIA Imports Fuel Ethanol'!$C:$C,$A52)</f>
        <v/>
      </c>
      <c r="N52">
        <f>SUMIFS('EIA Imports Fuel Ethanol'!$D:$D,'EIA Imports Fuel Ethanol'!$A:$A,N$3,'EIA Imports Fuel Ethanol'!$C:$C,$A52)</f>
        <v/>
      </c>
      <c r="O52">
        <f>SUMIFS('EIA Imports Fuel Ethanol'!$D:$D,'EIA Imports Fuel Ethanol'!$A:$A,O$3,'EIA Imports Fuel Ethanol'!$C:$C,$A52)</f>
        <v/>
      </c>
      <c r="P52">
        <f>SUMIFS('EIA Imports Fuel Ethanol'!$D:$D,'EIA Imports Fuel Ethanol'!$A:$A,P$3,'EIA Imports Fuel Ethanol'!$C:$C,$A52)</f>
        <v/>
      </c>
      <c r="Q52">
        <f>SUMIFS('EIA Imports Fuel Ethanol'!$D:$D,'EIA Imports Fuel Ethanol'!$A:$A,Q$3,'EIA Imports Fuel Ethanol'!$C:$C,$A52)</f>
        <v/>
      </c>
      <c r="R52">
        <f>SUMIFS('EIA Imports Fuel Ethanol'!$D:$D,'EIA Imports Fuel Ethanol'!$A:$A,R$3,'EIA Imports Fuel Ethanol'!$C:$C,$A52)</f>
        <v/>
      </c>
      <c r="S52">
        <f>SUMIFS('EIA Imports Fuel Ethanol'!$D:$D,'EIA Imports Fuel Ethanol'!$A:$A,S$3,'EIA Imports Fuel Ethanol'!$C:$C,$A52)</f>
        <v/>
      </c>
      <c r="T52">
        <f>SUMIFS('EIA Imports Fuel Ethanol'!$D:$D,'EIA Imports Fuel Ethanol'!$A:$A,T$3,'EIA Imports Fuel Ethanol'!$C:$C,$A52)</f>
        <v/>
      </c>
      <c r="U52">
        <f>SUMIFS('EIA Imports Fuel Ethanol'!$D:$D,'EIA Imports Fuel Ethanol'!$A:$A,U$3,'EIA Imports Fuel Ethanol'!$C:$C,$A52)</f>
        <v/>
      </c>
      <c r="V52">
        <f>SUMIFS('EIA Imports Fuel Ethanol'!$D:$D,'EIA Imports Fuel Ethanol'!$A:$A,V$3,'EIA Imports Fuel Ethanol'!$C:$C,$A52)</f>
        <v/>
      </c>
      <c r="W52">
        <f>SUMIFS('EIA Imports Fuel Ethanol'!$D:$D,'EIA Imports Fuel Ethanol'!$A:$A,W$3,'EIA Imports Fuel Ethanol'!$C:$C,$A52)</f>
        <v/>
      </c>
      <c r="X52">
        <f>SUMIFS('EIA Imports Fuel Ethanol'!$D:$D,'EIA Imports Fuel Ethanol'!$A:$A,X$3,'EIA Imports Fuel Ethanol'!$C:$C,$A52)</f>
        <v/>
      </c>
      <c r="Y52">
        <f>SUMIFS('EIA Imports Fuel Ethanol'!$D:$D,'EIA Imports Fuel Ethanol'!$A:$A,Y$3,'EIA Imports Fuel Ethanol'!$C:$C,$A52)</f>
        <v/>
      </c>
      <c r="Z52">
        <f>SUMIFS('EIA Imports Fuel Ethanol'!$D:$D,'EIA Imports Fuel Ethanol'!$A:$A,Z$3,'EIA Imports Fuel Ethanol'!$C:$C,$A52)</f>
        <v/>
      </c>
      <c r="AA52">
        <f>SUMIFS('EIA Imports Fuel Ethanol'!$D:$D,'EIA Imports Fuel Ethanol'!$A:$A,AA$3,'EIA Imports Fuel Ethanol'!$C:$C,$A52)</f>
        <v/>
      </c>
      <c r="AB52">
        <f>SUMIFS('EIA Imports Fuel Ethanol'!$D:$D,'EIA Imports Fuel Ethanol'!$A:$A,AB$3,'EIA Imports Fuel Ethanol'!$C:$C,$A52)</f>
        <v/>
      </c>
      <c r="AC52">
        <f>SUMIFS('EIA Imports Fuel Ethanol'!$D:$D,'EIA Imports Fuel Ethanol'!$A:$A,AC$3,'EIA Imports Fuel Ethanol'!$C:$C,$A52)</f>
        <v/>
      </c>
      <c r="AD52">
        <f>SUMIFS('EIA Imports Fuel Ethanol'!$D:$D,'EIA Imports Fuel Ethanol'!$A:$A,AD$3,'EIA Imports Fuel Ethanol'!$C:$C,$A52)</f>
        <v/>
      </c>
      <c r="AE52">
        <f>SUMIFS('EIA Imports Fuel Ethanol'!$D:$D,'EIA Imports Fuel Ethanol'!$A:$A,AE$3,'EIA Imports Fuel Ethanol'!$C:$C,$A52)</f>
        <v/>
      </c>
      <c r="AF52">
        <f>SUMIFS('EIA Imports Fuel Ethanol'!$D:$D,'EIA Imports Fuel Ethanol'!$A:$A,AF$3,'EIA Imports Fuel Ethanol'!$C:$C,$A52)</f>
        <v/>
      </c>
      <c r="AG52">
        <f>SUMIFS('EIA Imports Fuel Ethanol'!$D:$D,'EIA Imports Fuel Ethanol'!$A:$A,AG$3,'EIA Imports Fuel Ethanol'!$C:$C,$A52)</f>
        <v/>
      </c>
      <c r="AH52">
        <f>SUMIFS('EIA Imports Fuel Ethanol'!$D:$D,'EIA Imports Fuel Ethanol'!$A:$A,AH$3,'EIA Imports Fuel Ethanol'!$C:$C,$A52)</f>
        <v/>
      </c>
      <c r="AI52">
        <f>SUMIFS('EIA Imports Fuel Ethanol'!$D:$D,'EIA Imports Fuel Ethanol'!$A:$A,AI$3,'EIA Imports Fuel Ethanol'!$C:$C,$A52)</f>
        <v/>
      </c>
      <c r="AJ52">
        <f>SUMIFS('EIA Imports Fuel Ethanol'!$D:$D,'EIA Imports Fuel Ethanol'!$A:$A,AJ$3,'EIA Imports Fuel Ethanol'!$C:$C,$A52)</f>
        <v/>
      </c>
      <c r="AK52">
        <f>SUMIFS('EIA Imports Fuel Ethanol'!$D:$D,'EIA Imports Fuel Ethanol'!$A:$A,AK$3,'EIA Imports Fuel Ethanol'!$C:$C,$A52)</f>
        <v/>
      </c>
      <c r="AL52">
        <f>SUMIFS('EIA Imports Fuel Ethanol'!$D:$D,'EIA Imports Fuel Ethanol'!$A:$A,AL$3,'EIA Imports Fuel Ethanol'!$C:$C,$A52)</f>
        <v/>
      </c>
      <c r="AM52">
        <f>SUMIFS('EIA Imports Fuel Ethanol'!$D:$D,'EIA Imports Fuel Ethanol'!$A:$A,AM$3,'EIA Imports Fuel Ethanol'!$C:$C,$A52)</f>
        <v/>
      </c>
      <c r="AN52">
        <f>SUMIFS('EIA Imports Fuel Ethanol'!$D:$D,'EIA Imports Fuel Ethanol'!$A:$A,AN$3,'EIA Imports Fuel Ethanol'!$C:$C,$A52)</f>
        <v/>
      </c>
      <c r="AO52">
        <f>SUMIFS('EIA Imports Fuel Ethanol'!$D:$D,'EIA Imports Fuel Ethanol'!$A:$A,AO$3,'EIA Imports Fuel Ethanol'!$C:$C,$A52)</f>
        <v/>
      </c>
      <c r="AP52">
        <f>SUMIFS('EIA Imports Fuel Ethanol'!$D:$D,'EIA Imports Fuel Ethanol'!$A:$A,AP$3,'EIA Imports Fuel Ethanol'!$C:$C,$A52)</f>
        <v/>
      </c>
      <c r="AQ52">
        <f>SUMIFS('EIA Imports Fuel Ethanol'!$D:$D,'EIA Imports Fuel Ethanol'!$A:$A,AQ$3,'EIA Imports Fuel Ethanol'!$C:$C,$A52)</f>
        <v/>
      </c>
      <c r="AR52">
        <f>SUMIFS('EIA Imports Fuel Ethanol'!$D:$D,'EIA Imports Fuel Ethanol'!$A:$A,AR$3,'EIA Imports Fuel Ethanol'!$C:$C,$A52)</f>
        <v/>
      </c>
      <c r="AS52">
        <f>SUMIFS('EIA Imports Fuel Ethanol'!$D:$D,'EIA Imports Fuel Ethanol'!$A:$A,AS$3,'EIA Imports Fuel Ethanol'!$C:$C,$A52)</f>
        <v/>
      </c>
      <c r="AT52">
        <f>SUMIFS('EIA Imports Fuel Ethanol'!$D:$D,'EIA Imports Fuel Ethanol'!$A:$A,AT$3,'EIA Imports Fuel Ethanol'!$C:$C,$A52)</f>
        <v/>
      </c>
      <c r="AU52">
        <f>SUMIFS('EIA Imports Fuel Ethanol'!$D:$D,'EIA Imports Fuel Ethanol'!$A:$A,AU$3,'EIA Imports Fuel Ethanol'!$C:$C,$A52)</f>
        <v/>
      </c>
      <c r="AV52">
        <f>SUMIFS('EIA Imports Fuel Ethanol'!$D:$D,'EIA Imports Fuel Ethanol'!$A:$A,AV$3,'EIA Imports Fuel Ethanol'!$C:$C,$A52)</f>
        <v/>
      </c>
    </row>
    <row r="53" spans="1:48">
      <c r="A53" t="s">
        <v>340</v>
      </c>
      <c r="B53" t="s">
        <v>1646</v>
      </c>
      <c r="C53" t="s">
        <v>1740</v>
      </c>
      <c r="E53">
        <f>SUMIFS('EIA Imports Fuel Ethanol'!$D:$D,'EIA Imports Fuel Ethanol'!$A:$A,E$3,'EIA Imports Fuel Ethanol'!$C:$C,$A53)</f>
        <v/>
      </c>
      <c r="F53">
        <f>SUMIFS('EIA Imports Fuel Ethanol'!$D:$D,'EIA Imports Fuel Ethanol'!$A:$A,F$3,'EIA Imports Fuel Ethanol'!$C:$C,$A53)</f>
        <v/>
      </c>
      <c r="G53">
        <f>SUMIFS('EIA Imports Fuel Ethanol'!$D:$D,'EIA Imports Fuel Ethanol'!$A:$A,G$3,'EIA Imports Fuel Ethanol'!$C:$C,$A53)</f>
        <v/>
      </c>
      <c r="H53">
        <f>SUMIFS('EIA Imports Fuel Ethanol'!$D:$D,'EIA Imports Fuel Ethanol'!$A:$A,H$3,'EIA Imports Fuel Ethanol'!$C:$C,$A53)</f>
        <v/>
      </c>
      <c r="I53">
        <f>SUMIFS('EIA Imports Fuel Ethanol'!$D:$D,'EIA Imports Fuel Ethanol'!$A:$A,I$3,'EIA Imports Fuel Ethanol'!$C:$C,$A53)</f>
        <v/>
      </c>
      <c r="J53">
        <f>SUMIFS('EIA Imports Fuel Ethanol'!$D:$D,'EIA Imports Fuel Ethanol'!$A:$A,J$3,'EIA Imports Fuel Ethanol'!$C:$C,$A53)</f>
        <v/>
      </c>
      <c r="K53">
        <f>SUMIFS('EIA Imports Fuel Ethanol'!$D:$D,'EIA Imports Fuel Ethanol'!$A:$A,K$3,'EIA Imports Fuel Ethanol'!$C:$C,$A53)</f>
        <v/>
      </c>
      <c r="L53">
        <f>SUMIFS('EIA Imports Fuel Ethanol'!$D:$D,'EIA Imports Fuel Ethanol'!$A:$A,L$3,'EIA Imports Fuel Ethanol'!$C:$C,$A53)</f>
        <v/>
      </c>
      <c r="M53">
        <f>SUMIFS('EIA Imports Fuel Ethanol'!$D:$D,'EIA Imports Fuel Ethanol'!$A:$A,M$3,'EIA Imports Fuel Ethanol'!$C:$C,$A53)</f>
        <v/>
      </c>
      <c r="N53">
        <f>SUMIFS('EIA Imports Fuel Ethanol'!$D:$D,'EIA Imports Fuel Ethanol'!$A:$A,N$3,'EIA Imports Fuel Ethanol'!$C:$C,$A53)</f>
        <v/>
      </c>
      <c r="O53">
        <f>SUMIFS('EIA Imports Fuel Ethanol'!$D:$D,'EIA Imports Fuel Ethanol'!$A:$A,O$3,'EIA Imports Fuel Ethanol'!$C:$C,$A53)</f>
        <v/>
      </c>
      <c r="P53">
        <f>SUMIFS('EIA Imports Fuel Ethanol'!$D:$D,'EIA Imports Fuel Ethanol'!$A:$A,P$3,'EIA Imports Fuel Ethanol'!$C:$C,$A53)</f>
        <v/>
      </c>
      <c r="Q53">
        <f>SUMIFS('EIA Imports Fuel Ethanol'!$D:$D,'EIA Imports Fuel Ethanol'!$A:$A,Q$3,'EIA Imports Fuel Ethanol'!$C:$C,$A53)</f>
        <v/>
      </c>
      <c r="R53">
        <f>SUMIFS('EIA Imports Fuel Ethanol'!$D:$D,'EIA Imports Fuel Ethanol'!$A:$A,R$3,'EIA Imports Fuel Ethanol'!$C:$C,$A53)</f>
        <v/>
      </c>
      <c r="S53">
        <f>SUMIFS('EIA Imports Fuel Ethanol'!$D:$D,'EIA Imports Fuel Ethanol'!$A:$A,S$3,'EIA Imports Fuel Ethanol'!$C:$C,$A53)</f>
        <v/>
      </c>
      <c r="T53">
        <f>SUMIFS('EIA Imports Fuel Ethanol'!$D:$D,'EIA Imports Fuel Ethanol'!$A:$A,T$3,'EIA Imports Fuel Ethanol'!$C:$C,$A53)</f>
        <v/>
      </c>
      <c r="U53">
        <f>SUMIFS('EIA Imports Fuel Ethanol'!$D:$D,'EIA Imports Fuel Ethanol'!$A:$A,U$3,'EIA Imports Fuel Ethanol'!$C:$C,$A53)</f>
        <v/>
      </c>
      <c r="V53">
        <f>SUMIFS('EIA Imports Fuel Ethanol'!$D:$D,'EIA Imports Fuel Ethanol'!$A:$A,V$3,'EIA Imports Fuel Ethanol'!$C:$C,$A53)</f>
        <v/>
      </c>
      <c r="W53">
        <f>SUMIFS('EIA Imports Fuel Ethanol'!$D:$D,'EIA Imports Fuel Ethanol'!$A:$A,W$3,'EIA Imports Fuel Ethanol'!$C:$C,$A53)</f>
        <v/>
      </c>
      <c r="X53">
        <f>SUMIFS('EIA Imports Fuel Ethanol'!$D:$D,'EIA Imports Fuel Ethanol'!$A:$A,X$3,'EIA Imports Fuel Ethanol'!$C:$C,$A53)</f>
        <v/>
      </c>
      <c r="Y53">
        <f>SUMIFS('EIA Imports Fuel Ethanol'!$D:$D,'EIA Imports Fuel Ethanol'!$A:$A,Y$3,'EIA Imports Fuel Ethanol'!$C:$C,$A53)</f>
        <v/>
      </c>
      <c r="Z53">
        <f>SUMIFS('EIA Imports Fuel Ethanol'!$D:$D,'EIA Imports Fuel Ethanol'!$A:$A,Z$3,'EIA Imports Fuel Ethanol'!$C:$C,$A53)</f>
        <v/>
      </c>
      <c r="AA53">
        <f>SUMIFS('EIA Imports Fuel Ethanol'!$D:$D,'EIA Imports Fuel Ethanol'!$A:$A,AA$3,'EIA Imports Fuel Ethanol'!$C:$C,$A53)</f>
        <v/>
      </c>
      <c r="AB53">
        <f>SUMIFS('EIA Imports Fuel Ethanol'!$D:$D,'EIA Imports Fuel Ethanol'!$A:$A,AB$3,'EIA Imports Fuel Ethanol'!$C:$C,$A53)</f>
        <v/>
      </c>
      <c r="AC53">
        <f>SUMIFS('EIA Imports Fuel Ethanol'!$D:$D,'EIA Imports Fuel Ethanol'!$A:$A,AC$3,'EIA Imports Fuel Ethanol'!$C:$C,$A53)</f>
        <v/>
      </c>
      <c r="AD53">
        <f>SUMIFS('EIA Imports Fuel Ethanol'!$D:$D,'EIA Imports Fuel Ethanol'!$A:$A,AD$3,'EIA Imports Fuel Ethanol'!$C:$C,$A53)</f>
        <v/>
      </c>
      <c r="AE53">
        <f>SUMIFS('EIA Imports Fuel Ethanol'!$D:$D,'EIA Imports Fuel Ethanol'!$A:$A,AE$3,'EIA Imports Fuel Ethanol'!$C:$C,$A53)</f>
        <v/>
      </c>
      <c r="AF53">
        <f>SUMIFS('EIA Imports Fuel Ethanol'!$D:$D,'EIA Imports Fuel Ethanol'!$A:$A,AF$3,'EIA Imports Fuel Ethanol'!$C:$C,$A53)</f>
        <v/>
      </c>
      <c r="AG53">
        <f>SUMIFS('EIA Imports Fuel Ethanol'!$D:$D,'EIA Imports Fuel Ethanol'!$A:$A,AG$3,'EIA Imports Fuel Ethanol'!$C:$C,$A53)</f>
        <v/>
      </c>
      <c r="AH53">
        <f>SUMIFS('EIA Imports Fuel Ethanol'!$D:$D,'EIA Imports Fuel Ethanol'!$A:$A,AH$3,'EIA Imports Fuel Ethanol'!$C:$C,$A53)</f>
        <v/>
      </c>
      <c r="AI53">
        <f>SUMIFS('EIA Imports Fuel Ethanol'!$D:$D,'EIA Imports Fuel Ethanol'!$A:$A,AI$3,'EIA Imports Fuel Ethanol'!$C:$C,$A53)</f>
        <v/>
      </c>
      <c r="AJ53">
        <f>SUMIFS('EIA Imports Fuel Ethanol'!$D:$D,'EIA Imports Fuel Ethanol'!$A:$A,AJ$3,'EIA Imports Fuel Ethanol'!$C:$C,$A53)</f>
        <v/>
      </c>
      <c r="AK53">
        <f>SUMIFS('EIA Imports Fuel Ethanol'!$D:$D,'EIA Imports Fuel Ethanol'!$A:$A,AK$3,'EIA Imports Fuel Ethanol'!$C:$C,$A53)</f>
        <v/>
      </c>
      <c r="AL53">
        <f>SUMIFS('EIA Imports Fuel Ethanol'!$D:$D,'EIA Imports Fuel Ethanol'!$A:$A,AL$3,'EIA Imports Fuel Ethanol'!$C:$C,$A53)</f>
        <v/>
      </c>
      <c r="AM53">
        <f>SUMIFS('EIA Imports Fuel Ethanol'!$D:$D,'EIA Imports Fuel Ethanol'!$A:$A,AM$3,'EIA Imports Fuel Ethanol'!$C:$C,$A53)</f>
        <v/>
      </c>
      <c r="AN53">
        <f>SUMIFS('EIA Imports Fuel Ethanol'!$D:$D,'EIA Imports Fuel Ethanol'!$A:$A,AN$3,'EIA Imports Fuel Ethanol'!$C:$C,$A53)</f>
        <v/>
      </c>
      <c r="AO53">
        <f>SUMIFS('EIA Imports Fuel Ethanol'!$D:$D,'EIA Imports Fuel Ethanol'!$A:$A,AO$3,'EIA Imports Fuel Ethanol'!$C:$C,$A53)</f>
        <v/>
      </c>
      <c r="AP53">
        <f>SUMIFS('EIA Imports Fuel Ethanol'!$D:$D,'EIA Imports Fuel Ethanol'!$A:$A,AP$3,'EIA Imports Fuel Ethanol'!$C:$C,$A53)</f>
        <v/>
      </c>
      <c r="AQ53">
        <f>SUMIFS('EIA Imports Fuel Ethanol'!$D:$D,'EIA Imports Fuel Ethanol'!$A:$A,AQ$3,'EIA Imports Fuel Ethanol'!$C:$C,$A53)</f>
        <v/>
      </c>
      <c r="AR53">
        <f>SUMIFS('EIA Imports Fuel Ethanol'!$D:$D,'EIA Imports Fuel Ethanol'!$A:$A,AR$3,'EIA Imports Fuel Ethanol'!$C:$C,$A53)</f>
        <v/>
      </c>
      <c r="AS53">
        <f>SUMIFS('EIA Imports Fuel Ethanol'!$D:$D,'EIA Imports Fuel Ethanol'!$A:$A,AS$3,'EIA Imports Fuel Ethanol'!$C:$C,$A53)</f>
        <v/>
      </c>
      <c r="AT53">
        <f>SUMIFS('EIA Imports Fuel Ethanol'!$D:$D,'EIA Imports Fuel Ethanol'!$A:$A,AT$3,'EIA Imports Fuel Ethanol'!$C:$C,$A53)</f>
        <v/>
      </c>
      <c r="AU53">
        <f>SUMIFS('EIA Imports Fuel Ethanol'!$D:$D,'EIA Imports Fuel Ethanol'!$A:$A,AU$3,'EIA Imports Fuel Ethanol'!$C:$C,$A53)</f>
        <v/>
      </c>
      <c r="AV53">
        <f>SUMIFS('EIA Imports Fuel Ethanol'!$D:$D,'EIA Imports Fuel Ethanol'!$A:$A,AV$3,'EIA Imports Fuel Ethanol'!$C:$C,$A53)</f>
        <v/>
      </c>
    </row>
    <row r="54" spans="1:48">
      <c r="A54" t="s">
        <v>350</v>
      </c>
      <c r="B54" t="s">
        <v>1646</v>
      </c>
      <c r="C54" t="s">
        <v>1740</v>
      </c>
      <c r="E54">
        <f>SUMIFS('EIA Imports Fuel Ethanol'!$D:$D,'EIA Imports Fuel Ethanol'!$A:$A,E$3,'EIA Imports Fuel Ethanol'!$C:$C,$A54)</f>
        <v/>
      </c>
      <c r="F54">
        <f>SUMIFS('EIA Imports Fuel Ethanol'!$D:$D,'EIA Imports Fuel Ethanol'!$A:$A,F$3,'EIA Imports Fuel Ethanol'!$C:$C,$A54)</f>
        <v/>
      </c>
      <c r="G54">
        <f>SUMIFS('EIA Imports Fuel Ethanol'!$D:$D,'EIA Imports Fuel Ethanol'!$A:$A,G$3,'EIA Imports Fuel Ethanol'!$C:$C,$A54)</f>
        <v/>
      </c>
      <c r="H54">
        <f>SUMIFS('EIA Imports Fuel Ethanol'!$D:$D,'EIA Imports Fuel Ethanol'!$A:$A,H$3,'EIA Imports Fuel Ethanol'!$C:$C,$A54)</f>
        <v/>
      </c>
      <c r="I54">
        <f>SUMIFS('EIA Imports Fuel Ethanol'!$D:$D,'EIA Imports Fuel Ethanol'!$A:$A,I$3,'EIA Imports Fuel Ethanol'!$C:$C,$A54)</f>
        <v/>
      </c>
      <c r="J54">
        <f>SUMIFS('EIA Imports Fuel Ethanol'!$D:$D,'EIA Imports Fuel Ethanol'!$A:$A,J$3,'EIA Imports Fuel Ethanol'!$C:$C,$A54)</f>
        <v/>
      </c>
      <c r="K54">
        <f>SUMIFS('EIA Imports Fuel Ethanol'!$D:$D,'EIA Imports Fuel Ethanol'!$A:$A,K$3,'EIA Imports Fuel Ethanol'!$C:$C,$A54)</f>
        <v/>
      </c>
      <c r="L54">
        <f>SUMIFS('EIA Imports Fuel Ethanol'!$D:$D,'EIA Imports Fuel Ethanol'!$A:$A,L$3,'EIA Imports Fuel Ethanol'!$C:$C,$A54)</f>
        <v/>
      </c>
      <c r="M54">
        <f>SUMIFS('EIA Imports Fuel Ethanol'!$D:$D,'EIA Imports Fuel Ethanol'!$A:$A,M$3,'EIA Imports Fuel Ethanol'!$C:$C,$A54)</f>
        <v/>
      </c>
      <c r="N54">
        <f>SUMIFS('EIA Imports Fuel Ethanol'!$D:$D,'EIA Imports Fuel Ethanol'!$A:$A,N$3,'EIA Imports Fuel Ethanol'!$C:$C,$A54)</f>
        <v/>
      </c>
      <c r="O54">
        <f>SUMIFS('EIA Imports Fuel Ethanol'!$D:$D,'EIA Imports Fuel Ethanol'!$A:$A,O$3,'EIA Imports Fuel Ethanol'!$C:$C,$A54)</f>
        <v/>
      </c>
      <c r="P54">
        <f>SUMIFS('EIA Imports Fuel Ethanol'!$D:$D,'EIA Imports Fuel Ethanol'!$A:$A,P$3,'EIA Imports Fuel Ethanol'!$C:$C,$A54)</f>
        <v/>
      </c>
      <c r="Q54">
        <f>SUMIFS('EIA Imports Fuel Ethanol'!$D:$D,'EIA Imports Fuel Ethanol'!$A:$A,Q$3,'EIA Imports Fuel Ethanol'!$C:$C,$A54)</f>
        <v/>
      </c>
      <c r="R54">
        <f>SUMIFS('EIA Imports Fuel Ethanol'!$D:$D,'EIA Imports Fuel Ethanol'!$A:$A,R$3,'EIA Imports Fuel Ethanol'!$C:$C,$A54)</f>
        <v/>
      </c>
      <c r="S54">
        <f>SUMIFS('EIA Imports Fuel Ethanol'!$D:$D,'EIA Imports Fuel Ethanol'!$A:$A,S$3,'EIA Imports Fuel Ethanol'!$C:$C,$A54)</f>
        <v/>
      </c>
      <c r="T54">
        <f>SUMIFS('EIA Imports Fuel Ethanol'!$D:$D,'EIA Imports Fuel Ethanol'!$A:$A,T$3,'EIA Imports Fuel Ethanol'!$C:$C,$A54)</f>
        <v/>
      </c>
      <c r="U54">
        <f>SUMIFS('EIA Imports Fuel Ethanol'!$D:$D,'EIA Imports Fuel Ethanol'!$A:$A,U$3,'EIA Imports Fuel Ethanol'!$C:$C,$A54)</f>
        <v/>
      </c>
      <c r="V54">
        <f>SUMIFS('EIA Imports Fuel Ethanol'!$D:$D,'EIA Imports Fuel Ethanol'!$A:$A,V$3,'EIA Imports Fuel Ethanol'!$C:$C,$A54)</f>
        <v/>
      </c>
      <c r="W54">
        <f>SUMIFS('EIA Imports Fuel Ethanol'!$D:$D,'EIA Imports Fuel Ethanol'!$A:$A,W$3,'EIA Imports Fuel Ethanol'!$C:$C,$A54)</f>
        <v/>
      </c>
      <c r="X54">
        <f>SUMIFS('EIA Imports Fuel Ethanol'!$D:$D,'EIA Imports Fuel Ethanol'!$A:$A,X$3,'EIA Imports Fuel Ethanol'!$C:$C,$A54)</f>
        <v/>
      </c>
      <c r="Y54">
        <f>SUMIFS('EIA Imports Fuel Ethanol'!$D:$D,'EIA Imports Fuel Ethanol'!$A:$A,Y$3,'EIA Imports Fuel Ethanol'!$C:$C,$A54)</f>
        <v/>
      </c>
      <c r="Z54">
        <f>SUMIFS('EIA Imports Fuel Ethanol'!$D:$D,'EIA Imports Fuel Ethanol'!$A:$A,Z$3,'EIA Imports Fuel Ethanol'!$C:$C,$A54)</f>
        <v/>
      </c>
      <c r="AA54">
        <f>SUMIFS('EIA Imports Fuel Ethanol'!$D:$D,'EIA Imports Fuel Ethanol'!$A:$A,AA$3,'EIA Imports Fuel Ethanol'!$C:$C,$A54)</f>
        <v/>
      </c>
      <c r="AB54">
        <f>SUMIFS('EIA Imports Fuel Ethanol'!$D:$D,'EIA Imports Fuel Ethanol'!$A:$A,AB$3,'EIA Imports Fuel Ethanol'!$C:$C,$A54)</f>
        <v/>
      </c>
      <c r="AC54">
        <f>SUMIFS('EIA Imports Fuel Ethanol'!$D:$D,'EIA Imports Fuel Ethanol'!$A:$A,AC$3,'EIA Imports Fuel Ethanol'!$C:$C,$A54)</f>
        <v/>
      </c>
      <c r="AD54">
        <f>SUMIFS('EIA Imports Fuel Ethanol'!$D:$D,'EIA Imports Fuel Ethanol'!$A:$A,AD$3,'EIA Imports Fuel Ethanol'!$C:$C,$A54)</f>
        <v/>
      </c>
      <c r="AE54">
        <f>SUMIFS('EIA Imports Fuel Ethanol'!$D:$D,'EIA Imports Fuel Ethanol'!$A:$A,AE$3,'EIA Imports Fuel Ethanol'!$C:$C,$A54)</f>
        <v/>
      </c>
      <c r="AF54">
        <f>SUMIFS('EIA Imports Fuel Ethanol'!$D:$D,'EIA Imports Fuel Ethanol'!$A:$A,AF$3,'EIA Imports Fuel Ethanol'!$C:$C,$A54)</f>
        <v/>
      </c>
      <c r="AG54">
        <f>SUMIFS('EIA Imports Fuel Ethanol'!$D:$D,'EIA Imports Fuel Ethanol'!$A:$A,AG$3,'EIA Imports Fuel Ethanol'!$C:$C,$A54)</f>
        <v/>
      </c>
      <c r="AH54">
        <f>SUMIFS('EIA Imports Fuel Ethanol'!$D:$D,'EIA Imports Fuel Ethanol'!$A:$A,AH$3,'EIA Imports Fuel Ethanol'!$C:$C,$A54)</f>
        <v/>
      </c>
      <c r="AI54">
        <f>SUMIFS('EIA Imports Fuel Ethanol'!$D:$D,'EIA Imports Fuel Ethanol'!$A:$A,AI$3,'EIA Imports Fuel Ethanol'!$C:$C,$A54)</f>
        <v/>
      </c>
      <c r="AJ54">
        <f>SUMIFS('EIA Imports Fuel Ethanol'!$D:$D,'EIA Imports Fuel Ethanol'!$A:$A,AJ$3,'EIA Imports Fuel Ethanol'!$C:$C,$A54)</f>
        <v/>
      </c>
      <c r="AK54">
        <f>SUMIFS('EIA Imports Fuel Ethanol'!$D:$D,'EIA Imports Fuel Ethanol'!$A:$A,AK$3,'EIA Imports Fuel Ethanol'!$C:$C,$A54)</f>
        <v/>
      </c>
      <c r="AL54">
        <f>SUMIFS('EIA Imports Fuel Ethanol'!$D:$D,'EIA Imports Fuel Ethanol'!$A:$A,AL$3,'EIA Imports Fuel Ethanol'!$C:$C,$A54)</f>
        <v/>
      </c>
      <c r="AM54">
        <f>SUMIFS('EIA Imports Fuel Ethanol'!$D:$D,'EIA Imports Fuel Ethanol'!$A:$A,AM$3,'EIA Imports Fuel Ethanol'!$C:$C,$A54)</f>
        <v/>
      </c>
      <c r="AN54">
        <f>SUMIFS('EIA Imports Fuel Ethanol'!$D:$D,'EIA Imports Fuel Ethanol'!$A:$A,AN$3,'EIA Imports Fuel Ethanol'!$C:$C,$A54)</f>
        <v/>
      </c>
      <c r="AO54">
        <f>SUMIFS('EIA Imports Fuel Ethanol'!$D:$D,'EIA Imports Fuel Ethanol'!$A:$A,AO$3,'EIA Imports Fuel Ethanol'!$C:$C,$A54)</f>
        <v/>
      </c>
      <c r="AP54">
        <f>SUMIFS('EIA Imports Fuel Ethanol'!$D:$D,'EIA Imports Fuel Ethanol'!$A:$A,AP$3,'EIA Imports Fuel Ethanol'!$C:$C,$A54)</f>
        <v/>
      </c>
      <c r="AQ54">
        <f>SUMIFS('EIA Imports Fuel Ethanol'!$D:$D,'EIA Imports Fuel Ethanol'!$A:$A,AQ$3,'EIA Imports Fuel Ethanol'!$C:$C,$A54)</f>
        <v/>
      </c>
      <c r="AR54">
        <f>SUMIFS('EIA Imports Fuel Ethanol'!$D:$D,'EIA Imports Fuel Ethanol'!$A:$A,AR$3,'EIA Imports Fuel Ethanol'!$C:$C,$A54)</f>
        <v/>
      </c>
      <c r="AS54">
        <f>SUMIFS('EIA Imports Fuel Ethanol'!$D:$D,'EIA Imports Fuel Ethanol'!$A:$A,AS$3,'EIA Imports Fuel Ethanol'!$C:$C,$A54)</f>
        <v/>
      </c>
      <c r="AT54">
        <f>SUMIFS('EIA Imports Fuel Ethanol'!$D:$D,'EIA Imports Fuel Ethanol'!$A:$A,AT$3,'EIA Imports Fuel Ethanol'!$C:$C,$A54)</f>
        <v/>
      </c>
      <c r="AU54">
        <f>SUMIFS('EIA Imports Fuel Ethanol'!$D:$D,'EIA Imports Fuel Ethanol'!$A:$A,AU$3,'EIA Imports Fuel Ethanol'!$C:$C,$A54)</f>
        <v/>
      </c>
      <c r="AV54">
        <f>SUMIFS('EIA Imports Fuel Ethanol'!$D:$D,'EIA Imports Fuel Ethanol'!$A:$A,AV$3,'EIA Imports Fuel Ethanol'!$C:$C,$A54)</f>
        <v/>
      </c>
    </row>
    <row r="55" spans="1:48">
      <c r="A55" t="s">
        <v>257</v>
      </c>
      <c r="B55" t="s">
        <v>1646</v>
      </c>
      <c r="C55" t="s">
        <v>1740</v>
      </c>
      <c r="E55">
        <f>SUMIFS('EIA Imports Fuel Ethanol'!$D:$D,'EIA Imports Fuel Ethanol'!$A:$A,E$3,'EIA Imports Fuel Ethanol'!$C:$C,$A55)</f>
        <v/>
      </c>
      <c r="F55">
        <f>SUMIFS('EIA Imports Fuel Ethanol'!$D:$D,'EIA Imports Fuel Ethanol'!$A:$A,F$3,'EIA Imports Fuel Ethanol'!$C:$C,$A55)</f>
        <v/>
      </c>
      <c r="G55">
        <f>SUMIFS('EIA Imports Fuel Ethanol'!$D:$D,'EIA Imports Fuel Ethanol'!$A:$A,G$3,'EIA Imports Fuel Ethanol'!$C:$C,$A55)</f>
        <v/>
      </c>
      <c r="H55">
        <f>SUMIFS('EIA Imports Fuel Ethanol'!$D:$D,'EIA Imports Fuel Ethanol'!$A:$A,H$3,'EIA Imports Fuel Ethanol'!$C:$C,$A55)</f>
        <v/>
      </c>
      <c r="I55">
        <f>SUMIFS('EIA Imports Fuel Ethanol'!$D:$D,'EIA Imports Fuel Ethanol'!$A:$A,I$3,'EIA Imports Fuel Ethanol'!$C:$C,$A55)</f>
        <v/>
      </c>
      <c r="J55">
        <f>SUMIFS('EIA Imports Fuel Ethanol'!$D:$D,'EIA Imports Fuel Ethanol'!$A:$A,J$3,'EIA Imports Fuel Ethanol'!$C:$C,$A55)</f>
        <v/>
      </c>
      <c r="K55">
        <f>SUMIFS('EIA Imports Fuel Ethanol'!$D:$D,'EIA Imports Fuel Ethanol'!$A:$A,K$3,'EIA Imports Fuel Ethanol'!$C:$C,$A55)</f>
        <v/>
      </c>
      <c r="L55">
        <f>SUMIFS('EIA Imports Fuel Ethanol'!$D:$D,'EIA Imports Fuel Ethanol'!$A:$A,L$3,'EIA Imports Fuel Ethanol'!$C:$C,$A55)</f>
        <v/>
      </c>
      <c r="M55">
        <f>SUMIFS('EIA Imports Fuel Ethanol'!$D:$D,'EIA Imports Fuel Ethanol'!$A:$A,M$3,'EIA Imports Fuel Ethanol'!$C:$C,$A55)</f>
        <v/>
      </c>
      <c r="N55">
        <f>SUMIFS('EIA Imports Fuel Ethanol'!$D:$D,'EIA Imports Fuel Ethanol'!$A:$A,N$3,'EIA Imports Fuel Ethanol'!$C:$C,$A55)</f>
        <v/>
      </c>
      <c r="O55">
        <f>SUMIFS('EIA Imports Fuel Ethanol'!$D:$D,'EIA Imports Fuel Ethanol'!$A:$A,O$3,'EIA Imports Fuel Ethanol'!$C:$C,$A55)</f>
        <v/>
      </c>
      <c r="P55">
        <f>SUMIFS('EIA Imports Fuel Ethanol'!$D:$D,'EIA Imports Fuel Ethanol'!$A:$A,P$3,'EIA Imports Fuel Ethanol'!$C:$C,$A55)</f>
        <v/>
      </c>
      <c r="Q55">
        <f>SUMIFS('EIA Imports Fuel Ethanol'!$D:$D,'EIA Imports Fuel Ethanol'!$A:$A,Q$3,'EIA Imports Fuel Ethanol'!$C:$C,$A55)</f>
        <v/>
      </c>
      <c r="R55">
        <f>SUMIFS('EIA Imports Fuel Ethanol'!$D:$D,'EIA Imports Fuel Ethanol'!$A:$A,R$3,'EIA Imports Fuel Ethanol'!$C:$C,$A55)</f>
        <v/>
      </c>
      <c r="S55">
        <f>SUMIFS('EIA Imports Fuel Ethanol'!$D:$D,'EIA Imports Fuel Ethanol'!$A:$A,S$3,'EIA Imports Fuel Ethanol'!$C:$C,$A55)</f>
        <v/>
      </c>
      <c r="T55">
        <f>SUMIFS('EIA Imports Fuel Ethanol'!$D:$D,'EIA Imports Fuel Ethanol'!$A:$A,T$3,'EIA Imports Fuel Ethanol'!$C:$C,$A55)</f>
        <v/>
      </c>
      <c r="U55">
        <f>SUMIFS('EIA Imports Fuel Ethanol'!$D:$D,'EIA Imports Fuel Ethanol'!$A:$A,U$3,'EIA Imports Fuel Ethanol'!$C:$C,$A55)</f>
        <v/>
      </c>
      <c r="V55">
        <f>SUMIFS('EIA Imports Fuel Ethanol'!$D:$D,'EIA Imports Fuel Ethanol'!$A:$A,V$3,'EIA Imports Fuel Ethanol'!$C:$C,$A55)</f>
        <v/>
      </c>
      <c r="W55">
        <f>SUMIFS('EIA Imports Fuel Ethanol'!$D:$D,'EIA Imports Fuel Ethanol'!$A:$A,W$3,'EIA Imports Fuel Ethanol'!$C:$C,$A55)</f>
        <v/>
      </c>
      <c r="X55">
        <f>SUMIFS('EIA Imports Fuel Ethanol'!$D:$D,'EIA Imports Fuel Ethanol'!$A:$A,X$3,'EIA Imports Fuel Ethanol'!$C:$C,$A55)</f>
        <v/>
      </c>
      <c r="Y55">
        <f>SUMIFS('EIA Imports Fuel Ethanol'!$D:$D,'EIA Imports Fuel Ethanol'!$A:$A,Y$3,'EIA Imports Fuel Ethanol'!$C:$C,$A55)</f>
        <v/>
      </c>
      <c r="Z55">
        <f>SUMIFS('EIA Imports Fuel Ethanol'!$D:$D,'EIA Imports Fuel Ethanol'!$A:$A,Z$3,'EIA Imports Fuel Ethanol'!$C:$C,$A55)</f>
        <v/>
      </c>
      <c r="AA55">
        <f>SUMIFS('EIA Imports Fuel Ethanol'!$D:$D,'EIA Imports Fuel Ethanol'!$A:$A,AA$3,'EIA Imports Fuel Ethanol'!$C:$C,$A55)</f>
        <v/>
      </c>
      <c r="AB55">
        <f>SUMIFS('EIA Imports Fuel Ethanol'!$D:$D,'EIA Imports Fuel Ethanol'!$A:$A,AB$3,'EIA Imports Fuel Ethanol'!$C:$C,$A55)</f>
        <v/>
      </c>
      <c r="AC55">
        <f>SUMIFS('EIA Imports Fuel Ethanol'!$D:$D,'EIA Imports Fuel Ethanol'!$A:$A,AC$3,'EIA Imports Fuel Ethanol'!$C:$C,$A55)</f>
        <v/>
      </c>
      <c r="AD55">
        <f>SUMIFS('EIA Imports Fuel Ethanol'!$D:$D,'EIA Imports Fuel Ethanol'!$A:$A,AD$3,'EIA Imports Fuel Ethanol'!$C:$C,$A55)</f>
        <v/>
      </c>
      <c r="AE55">
        <f>SUMIFS('EIA Imports Fuel Ethanol'!$D:$D,'EIA Imports Fuel Ethanol'!$A:$A,AE$3,'EIA Imports Fuel Ethanol'!$C:$C,$A55)</f>
        <v/>
      </c>
      <c r="AF55">
        <f>SUMIFS('EIA Imports Fuel Ethanol'!$D:$D,'EIA Imports Fuel Ethanol'!$A:$A,AF$3,'EIA Imports Fuel Ethanol'!$C:$C,$A55)</f>
        <v/>
      </c>
      <c r="AG55">
        <f>SUMIFS('EIA Imports Fuel Ethanol'!$D:$D,'EIA Imports Fuel Ethanol'!$A:$A,AG$3,'EIA Imports Fuel Ethanol'!$C:$C,$A55)</f>
        <v/>
      </c>
      <c r="AH55">
        <f>SUMIFS('EIA Imports Fuel Ethanol'!$D:$D,'EIA Imports Fuel Ethanol'!$A:$A,AH$3,'EIA Imports Fuel Ethanol'!$C:$C,$A55)</f>
        <v/>
      </c>
      <c r="AI55">
        <f>SUMIFS('EIA Imports Fuel Ethanol'!$D:$D,'EIA Imports Fuel Ethanol'!$A:$A,AI$3,'EIA Imports Fuel Ethanol'!$C:$C,$A55)</f>
        <v/>
      </c>
      <c r="AJ55">
        <f>SUMIFS('EIA Imports Fuel Ethanol'!$D:$D,'EIA Imports Fuel Ethanol'!$A:$A,AJ$3,'EIA Imports Fuel Ethanol'!$C:$C,$A55)</f>
        <v/>
      </c>
      <c r="AK55">
        <f>SUMIFS('EIA Imports Fuel Ethanol'!$D:$D,'EIA Imports Fuel Ethanol'!$A:$A,AK$3,'EIA Imports Fuel Ethanol'!$C:$C,$A55)</f>
        <v/>
      </c>
      <c r="AL55">
        <f>SUMIFS('EIA Imports Fuel Ethanol'!$D:$D,'EIA Imports Fuel Ethanol'!$A:$A,AL$3,'EIA Imports Fuel Ethanol'!$C:$C,$A55)</f>
        <v/>
      </c>
      <c r="AM55">
        <f>SUMIFS('EIA Imports Fuel Ethanol'!$D:$D,'EIA Imports Fuel Ethanol'!$A:$A,AM$3,'EIA Imports Fuel Ethanol'!$C:$C,$A55)</f>
        <v/>
      </c>
      <c r="AN55">
        <f>SUMIFS('EIA Imports Fuel Ethanol'!$D:$D,'EIA Imports Fuel Ethanol'!$A:$A,AN$3,'EIA Imports Fuel Ethanol'!$C:$C,$A55)</f>
        <v/>
      </c>
      <c r="AO55">
        <f>SUMIFS('EIA Imports Fuel Ethanol'!$D:$D,'EIA Imports Fuel Ethanol'!$A:$A,AO$3,'EIA Imports Fuel Ethanol'!$C:$C,$A55)</f>
        <v/>
      </c>
      <c r="AP55">
        <f>SUMIFS('EIA Imports Fuel Ethanol'!$D:$D,'EIA Imports Fuel Ethanol'!$A:$A,AP$3,'EIA Imports Fuel Ethanol'!$C:$C,$A55)</f>
        <v/>
      </c>
      <c r="AQ55">
        <f>SUMIFS('EIA Imports Fuel Ethanol'!$D:$D,'EIA Imports Fuel Ethanol'!$A:$A,AQ$3,'EIA Imports Fuel Ethanol'!$C:$C,$A55)</f>
        <v/>
      </c>
      <c r="AR55">
        <f>SUMIFS('EIA Imports Fuel Ethanol'!$D:$D,'EIA Imports Fuel Ethanol'!$A:$A,AR$3,'EIA Imports Fuel Ethanol'!$C:$C,$A55)</f>
        <v/>
      </c>
      <c r="AS55">
        <f>SUMIFS('EIA Imports Fuel Ethanol'!$D:$D,'EIA Imports Fuel Ethanol'!$A:$A,AS$3,'EIA Imports Fuel Ethanol'!$C:$C,$A55)</f>
        <v/>
      </c>
      <c r="AT55">
        <f>SUMIFS('EIA Imports Fuel Ethanol'!$D:$D,'EIA Imports Fuel Ethanol'!$A:$A,AT$3,'EIA Imports Fuel Ethanol'!$C:$C,$A55)</f>
        <v/>
      </c>
      <c r="AU55">
        <f>SUMIFS('EIA Imports Fuel Ethanol'!$D:$D,'EIA Imports Fuel Ethanol'!$A:$A,AU$3,'EIA Imports Fuel Ethanol'!$C:$C,$A55)</f>
        <v/>
      </c>
      <c r="AV55">
        <f>SUMIFS('EIA Imports Fuel Ethanol'!$D:$D,'EIA Imports Fuel Ethanol'!$A:$A,AV$3,'EIA Imports Fuel Ethanol'!$C:$C,$A55)</f>
        <v/>
      </c>
    </row>
    <row r="56" spans="1:48">
      <c r="A56" t="s">
        <v>304</v>
      </c>
      <c r="B56" t="s">
        <v>1646</v>
      </c>
      <c r="C56" t="s">
        <v>1740</v>
      </c>
      <c r="E56">
        <f>SUMIFS('EIA Imports Fuel Ethanol'!$D:$D,'EIA Imports Fuel Ethanol'!$A:$A,E$3,'EIA Imports Fuel Ethanol'!$C:$C,$A56)</f>
        <v/>
      </c>
      <c r="F56">
        <f>SUMIFS('EIA Imports Fuel Ethanol'!$D:$D,'EIA Imports Fuel Ethanol'!$A:$A,F$3,'EIA Imports Fuel Ethanol'!$C:$C,$A56)</f>
        <v/>
      </c>
      <c r="G56">
        <f>SUMIFS('EIA Imports Fuel Ethanol'!$D:$D,'EIA Imports Fuel Ethanol'!$A:$A,G$3,'EIA Imports Fuel Ethanol'!$C:$C,$A56)</f>
        <v/>
      </c>
      <c r="H56">
        <f>SUMIFS('EIA Imports Fuel Ethanol'!$D:$D,'EIA Imports Fuel Ethanol'!$A:$A,H$3,'EIA Imports Fuel Ethanol'!$C:$C,$A56)</f>
        <v/>
      </c>
      <c r="I56">
        <f>SUMIFS('EIA Imports Fuel Ethanol'!$D:$D,'EIA Imports Fuel Ethanol'!$A:$A,I$3,'EIA Imports Fuel Ethanol'!$C:$C,$A56)</f>
        <v/>
      </c>
      <c r="J56">
        <f>SUMIFS('EIA Imports Fuel Ethanol'!$D:$D,'EIA Imports Fuel Ethanol'!$A:$A,J$3,'EIA Imports Fuel Ethanol'!$C:$C,$A56)</f>
        <v/>
      </c>
      <c r="K56">
        <f>SUMIFS('EIA Imports Fuel Ethanol'!$D:$D,'EIA Imports Fuel Ethanol'!$A:$A,K$3,'EIA Imports Fuel Ethanol'!$C:$C,$A56)</f>
        <v/>
      </c>
      <c r="L56">
        <f>SUMIFS('EIA Imports Fuel Ethanol'!$D:$D,'EIA Imports Fuel Ethanol'!$A:$A,L$3,'EIA Imports Fuel Ethanol'!$C:$C,$A56)</f>
        <v/>
      </c>
      <c r="M56">
        <f>SUMIFS('EIA Imports Fuel Ethanol'!$D:$D,'EIA Imports Fuel Ethanol'!$A:$A,M$3,'EIA Imports Fuel Ethanol'!$C:$C,$A56)</f>
        <v/>
      </c>
      <c r="N56">
        <f>SUMIFS('EIA Imports Fuel Ethanol'!$D:$D,'EIA Imports Fuel Ethanol'!$A:$A,N$3,'EIA Imports Fuel Ethanol'!$C:$C,$A56)</f>
        <v/>
      </c>
      <c r="O56">
        <f>SUMIFS('EIA Imports Fuel Ethanol'!$D:$D,'EIA Imports Fuel Ethanol'!$A:$A,O$3,'EIA Imports Fuel Ethanol'!$C:$C,$A56)</f>
        <v/>
      </c>
      <c r="P56">
        <f>SUMIFS('EIA Imports Fuel Ethanol'!$D:$D,'EIA Imports Fuel Ethanol'!$A:$A,P$3,'EIA Imports Fuel Ethanol'!$C:$C,$A56)</f>
        <v/>
      </c>
      <c r="Q56">
        <f>SUMIFS('EIA Imports Fuel Ethanol'!$D:$D,'EIA Imports Fuel Ethanol'!$A:$A,Q$3,'EIA Imports Fuel Ethanol'!$C:$C,$A56)</f>
        <v/>
      </c>
      <c r="R56">
        <f>SUMIFS('EIA Imports Fuel Ethanol'!$D:$D,'EIA Imports Fuel Ethanol'!$A:$A,R$3,'EIA Imports Fuel Ethanol'!$C:$C,$A56)</f>
        <v/>
      </c>
      <c r="S56">
        <f>SUMIFS('EIA Imports Fuel Ethanol'!$D:$D,'EIA Imports Fuel Ethanol'!$A:$A,S$3,'EIA Imports Fuel Ethanol'!$C:$C,$A56)</f>
        <v/>
      </c>
      <c r="T56">
        <f>SUMIFS('EIA Imports Fuel Ethanol'!$D:$D,'EIA Imports Fuel Ethanol'!$A:$A,T$3,'EIA Imports Fuel Ethanol'!$C:$C,$A56)</f>
        <v/>
      </c>
      <c r="U56">
        <f>SUMIFS('EIA Imports Fuel Ethanol'!$D:$D,'EIA Imports Fuel Ethanol'!$A:$A,U$3,'EIA Imports Fuel Ethanol'!$C:$C,$A56)</f>
        <v/>
      </c>
      <c r="V56">
        <f>SUMIFS('EIA Imports Fuel Ethanol'!$D:$D,'EIA Imports Fuel Ethanol'!$A:$A,V$3,'EIA Imports Fuel Ethanol'!$C:$C,$A56)</f>
        <v/>
      </c>
      <c r="W56">
        <f>SUMIFS('EIA Imports Fuel Ethanol'!$D:$D,'EIA Imports Fuel Ethanol'!$A:$A,W$3,'EIA Imports Fuel Ethanol'!$C:$C,$A56)</f>
        <v/>
      </c>
      <c r="X56">
        <f>SUMIFS('EIA Imports Fuel Ethanol'!$D:$D,'EIA Imports Fuel Ethanol'!$A:$A,X$3,'EIA Imports Fuel Ethanol'!$C:$C,$A56)</f>
        <v/>
      </c>
      <c r="Y56">
        <f>SUMIFS('EIA Imports Fuel Ethanol'!$D:$D,'EIA Imports Fuel Ethanol'!$A:$A,Y$3,'EIA Imports Fuel Ethanol'!$C:$C,$A56)</f>
        <v/>
      </c>
      <c r="Z56">
        <f>SUMIFS('EIA Imports Fuel Ethanol'!$D:$D,'EIA Imports Fuel Ethanol'!$A:$A,Z$3,'EIA Imports Fuel Ethanol'!$C:$C,$A56)</f>
        <v/>
      </c>
      <c r="AA56">
        <f>SUMIFS('EIA Imports Fuel Ethanol'!$D:$D,'EIA Imports Fuel Ethanol'!$A:$A,AA$3,'EIA Imports Fuel Ethanol'!$C:$C,$A56)</f>
        <v/>
      </c>
      <c r="AB56">
        <f>SUMIFS('EIA Imports Fuel Ethanol'!$D:$D,'EIA Imports Fuel Ethanol'!$A:$A,AB$3,'EIA Imports Fuel Ethanol'!$C:$C,$A56)</f>
        <v/>
      </c>
      <c r="AC56">
        <f>SUMIFS('EIA Imports Fuel Ethanol'!$D:$D,'EIA Imports Fuel Ethanol'!$A:$A,AC$3,'EIA Imports Fuel Ethanol'!$C:$C,$A56)</f>
        <v/>
      </c>
      <c r="AD56">
        <f>SUMIFS('EIA Imports Fuel Ethanol'!$D:$D,'EIA Imports Fuel Ethanol'!$A:$A,AD$3,'EIA Imports Fuel Ethanol'!$C:$C,$A56)</f>
        <v/>
      </c>
      <c r="AE56">
        <f>SUMIFS('EIA Imports Fuel Ethanol'!$D:$D,'EIA Imports Fuel Ethanol'!$A:$A,AE$3,'EIA Imports Fuel Ethanol'!$C:$C,$A56)</f>
        <v/>
      </c>
      <c r="AF56">
        <f>SUMIFS('EIA Imports Fuel Ethanol'!$D:$D,'EIA Imports Fuel Ethanol'!$A:$A,AF$3,'EIA Imports Fuel Ethanol'!$C:$C,$A56)</f>
        <v/>
      </c>
      <c r="AG56">
        <f>SUMIFS('EIA Imports Fuel Ethanol'!$D:$D,'EIA Imports Fuel Ethanol'!$A:$A,AG$3,'EIA Imports Fuel Ethanol'!$C:$C,$A56)</f>
        <v/>
      </c>
      <c r="AH56">
        <f>SUMIFS('EIA Imports Fuel Ethanol'!$D:$D,'EIA Imports Fuel Ethanol'!$A:$A,AH$3,'EIA Imports Fuel Ethanol'!$C:$C,$A56)</f>
        <v/>
      </c>
      <c r="AI56">
        <f>SUMIFS('EIA Imports Fuel Ethanol'!$D:$D,'EIA Imports Fuel Ethanol'!$A:$A,AI$3,'EIA Imports Fuel Ethanol'!$C:$C,$A56)</f>
        <v/>
      </c>
      <c r="AJ56">
        <f>SUMIFS('EIA Imports Fuel Ethanol'!$D:$D,'EIA Imports Fuel Ethanol'!$A:$A,AJ$3,'EIA Imports Fuel Ethanol'!$C:$C,$A56)</f>
        <v/>
      </c>
      <c r="AK56">
        <f>SUMIFS('EIA Imports Fuel Ethanol'!$D:$D,'EIA Imports Fuel Ethanol'!$A:$A,AK$3,'EIA Imports Fuel Ethanol'!$C:$C,$A56)</f>
        <v/>
      </c>
      <c r="AL56">
        <f>SUMIFS('EIA Imports Fuel Ethanol'!$D:$D,'EIA Imports Fuel Ethanol'!$A:$A,AL$3,'EIA Imports Fuel Ethanol'!$C:$C,$A56)</f>
        <v/>
      </c>
      <c r="AM56">
        <f>SUMIFS('EIA Imports Fuel Ethanol'!$D:$D,'EIA Imports Fuel Ethanol'!$A:$A,AM$3,'EIA Imports Fuel Ethanol'!$C:$C,$A56)</f>
        <v/>
      </c>
      <c r="AN56">
        <f>SUMIFS('EIA Imports Fuel Ethanol'!$D:$D,'EIA Imports Fuel Ethanol'!$A:$A,AN$3,'EIA Imports Fuel Ethanol'!$C:$C,$A56)</f>
        <v/>
      </c>
      <c r="AO56">
        <f>SUMIFS('EIA Imports Fuel Ethanol'!$D:$D,'EIA Imports Fuel Ethanol'!$A:$A,AO$3,'EIA Imports Fuel Ethanol'!$C:$C,$A56)</f>
        <v/>
      </c>
      <c r="AP56">
        <f>SUMIFS('EIA Imports Fuel Ethanol'!$D:$D,'EIA Imports Fuel Ethanol'!$A:$A,AP$3,'EIA Imports Fuel Ethanol'!$C:$C,$A56)</f>
        <v/>
      </c>
      <c r="AQ56">
        <f>SUMIFS('EIA Imports Fuel Ethanol'!$D:$D,'EIA Imports Fuel Ethanol'!$A:$A,AQ$3,'EIA Imports Fuel Ethanol'!$C:$C,$A56)</f>
        <v/>
      </c>
      <c r="AR56">
        <f>SUMIFS('EIA Imports Fuel Ethanol'!$D:$D,'EIA Imports Fuel Ethanol'!$A:$A,AR$3,'EIA Imports Fuel Ethanol'!$C:$C,$A56)</f>
        <v/>
      </c>
      <c r="AS56">
        <f>SUMIFS('EIA Imports Fuel Ethanol'!$D:$D,'EIA Imports Fuel Ethanol'!$A:$A,AS$3,'EIA Imports Fuel Ethanol'!$C:$C,$A56)</f>
        <v/>
      </c>
      <c r="AT56">
        <f>SUMIFS('EIA Imports Fuel Ethanol'!$D:$D,'EIA Imports Fuel Ethanol'!$A:$A,AT$3,'EIA Imports Fuel Ethanol'!$C:$C,$A56)</f>
        <v/>
      </c>
      <c r="AU56">
        <f>SUMIFS('EIA Imports Fuel Ethanol'!$D:$D,'EIA Imports Fuel Ethanol'!$A:$A,AU$3,'EIA Imports Fuel Ethanol'!$C:$C,$A56)</f>
        <v/>
      </c>
      <c r="AV56">
        <f>SUMIFS('EIA Imports Fuel Ethanol'!$D:$D,'EIA Imports Fuel Ethanol'!$A:$A,AV$3,'EIA Imports Fuel Ethanol'!$C:$C,$A56)</f>
        <v/>
      </c>
    </row>
    <row r="57" spans="1:48">
      <c r="A57" t="s">
        <v>271</v>
      </c>
      <c r="B57" t="s">
        <v>1646</v>
      </c>
      <c r="C57" t="s">
        <v>1740</v>
      </c>
      <c r="E57">
        <f>SUMIFS('EIA Imports Fuel Ethanol'!$D:$D,'EIA Imports Fuel Ethanol'!$A:$A,E$3,'EIA Imports Fuel Ethanol'!$C:$C,$A57)</f>
        <v/>
      </c>
      <c r="F57">
        <f>SUMIFS('EIA Imports Fuel Ethanol'!$D:$D,'EIA Imports Fuel Ethanol'!$A:$A,F$3,'EIA Imports Fuel Ethanol'!$C:$C,$A57)</f>
        <v/>
      </c>
      <c r="G57">
        <f>SUMIFS('EIA Imports Fuel Ethanol'!$D:$D,'EIA Imports Fuel Ethanol'!$A:$A,G$3,'EIA Imports Fuel Ethanol'!$C:$C,$A57)</f>
        <v/>
      </c>
      <c r="H57">
        <f>SUMIFS('EIA Imports Fuel Ethanol'!$D:$D,'EIA Imports Fuel Ethanol'!$A:$A,H$3,'EIA Imports Fuel Ethanol'!$C:$C,$A57)</f>
        <v/>
      </c>
      <c r="I57">
        <f>SUMIFS('EIA Imports Fuel Ethanol'!$D:$D,'EIA Imports Fuel Ethanol'!$A:$A,I$3,'EIA Imports Fuel Ethanol'!$C:$C,$A57)</f>
        <v/>
      </c>
      <c r="J57">
        <f>SUMIFS('EIA Imports Fuel Ethanol'!$D:$D,'EIA Imports Fuel Ethanol'!$A:$A,J$3,'EIA Imports Fuel Ethanol'!$C:$C,$A57)</f>
        <v/>
      </c>
      <c r="K57">
        <f>SUMIFS('EIA Imports Fuel Ethanol'!$D:$D,'EIA Imports Fuel Ethanol'!$A:$A,K$3,'EIA Imports Fuel Ethanol'!$C:$C,$A57)</f>
        <v/>
      </c>
      <c r="L57">
        <f>SUMIFS('EIA Imports Fuel Ethanol'!$D:$D,'EIA Imports Fuel Ethanol'!$A:$A,L$3,'EIA Imports Fuel Ethanol'!$C:$C,$A57)</f>
        <v/>
      </c>
      <c r="M57">
        <f>SUMIFS('EIA Imports Fuel Ethanol'!$D:$D,'EIA Imports Fuel Ethanol'!$A:$A,M$3,'EIA Imports Fuel Ethanol'!$C:$C,$A57)</f>
        <v/>
      </c>
      <c r="N57">
        <f>SUMIFS('EIA Imports Fuel Ethanol'!$D:$D,'EIA Imports Fuel Ethanol'!$A:$A,N$3,'EIA Imports Fuel Ethanol'!$C:$C,$A57)</f>
        <v/>
      </c>
      <c r="O57">
        <f>SUMIFS('EIA Imports Fuel Ethanol'!$D:$D,'EIA Imports Fuel Ethanol'!$A:$A,O$3,'EIA Imports Fuel Ethanol'!$C:$C,$A57)</f>
        <v/>
      </c>
      <c r="P57">
        <f>SUMIFS('EIA Imports Fuel Ethanol'!$D:$D,'EIA Imports Fuel Ethanol'!$A:$A,P$3,'EIA Imports Fuel Ethanol'!$C:$C,$A57)</f>
        <v/>
      </c>
      <c r="Q57">
        <f>SUMIFS('EIA Imports Fuel Ethanol'!$D:$D,'EIA Imports Fuel Ethanol'!$A:$A,Q$3,'EIA Imports Fuel Ethanol'!$C:$C,$A57)</f>
        <v/>
      </c>
      <c r="R57">
        <f>SUMIFS('EIA Imports Fuel Ethanol'!$D:$D,'EIA Imports Fuel Ethanol'!$A:$A,R$3,'EIA Imports Fuel Ethanol'!$C:$C,$A57)</f>
        <v/>
      </c>
      <c r="S57">
        <f>SUMIFS('EIA Imports Fuel Ethanol'!$D:$D,'EIA Imports Fuel Ethanol'!$A:$A,S$3,'EIA Imports Fuel Ethanol'!$C:$C,$A57)</f>
        <v/>
      </c>
      <c r="T57">
        <f>SUMIFS('EIA Imports Fuel Ethanol'!$D:$D,'EIA Imports Fuel Ethanol'!$A:$A,T$3,'EIA Imports Fuel Ethanol'!$C:$C,$A57)</f>
        <v/>
      </c>
      <c r="U57">
        <f>SUMIFS('EIA Imports Fuel Ethanol'!$D:$D,'EIA Imports Fuel Ethanol'!$A:$A,U$3,'EIA Imports Fuel Ethanol'!$C:$C,$A57)</f>
        <v/>
      </c>
      <c r="V57">
        <f>SUMIFS('EIA Imports Fuel Ethanol'!$D:$D,'EIA Imports Fuel Ethanol'!$A:$A,V$3,'EIA Imports Fuel Ethanol'!$C:$C,$A57)</f>
        <v/>
      </c>
      <c r="W57">
        <f>SUMIFS('EIA Imports Fuel Ethanol'!$D:$D,'EIA Imports Fuel Ethanol'!$A:$A,W$3,'EIA Imports Fuel Ethanol'!$C:$C,$A57)</f>
        <v/>
      </c>
      <c r="X57">
        <f>SUMIFS('EIA Imports Fuel Ethanol'!$D:$D,'EIA Imports Fuel Ethanol'!$A:$A,X$3,'EIA Imports Fuel Ethanol'!$C:$C,$A57)</f>
        <v/>
      </c>
      <c r="Y57">
        <f>SUMIFS('EIA Imports Fuel Ethanol'!$D:$D,'EIA Imports Fuel Ethanol'!$A:$A,Y$3,'EIA Imports Fuel Ethanol'!$C:$C,$A57)</f>
        <v/>
      </c>
      <c r="Z57">
        <f>SUMIFS('EIA Imports Fuel Ethanol'!$D:$D,'EIA Imports Fuel Ethanol'!$A:$A,Z$3,'EIA Imports Fuel Ethanol'!$C:$C,$A57)</f>
        <v/>
      </c>
      <c r="AA57">
        <f>SUMIFS('EIA Imports Fuel Ethanol'!$D:$D,'EIA Imports Fuel Ethanol'!$A:$A,AA$3,'EIA Imports Fuel Ethanol'!$C:$C,$A57)</f>
        <v/>
      </c>
      <c r="AB57">
        <f>SUMIFS('EIA Imports Fuel Ethanol'!$D:$D,'EIA Imports Fuel Ethanol'!$A:$A,AB$3,'EIA Imports Fuel Ethanol'!$C:$C,$A57)</f>
        <v/>
      </c>
      <c r="AC57">
        <f>SUMIFS('EIA Imports Fuel Ethanol'!$D:$D,'EIA Imports Fuel Ethanol'!$A:$A,AC$3,'EIA Imports Fuel Ethanol'!$C:$C,$A57)</f>
        <v/>
      </c>
      <c r="AD57">
        <f>SUMIFS('EIA Imports Fuel Ethanol'!$D:$D,'EIA Imports Fuel Ethanol'!$A:$A,AD$3,'EIA Imports Fuel Ethanol'!$C:$C,$A57)</f>
        <v/>
      </c>
      <c r="AE57">
        <f>SUMIFS('EIA Imports Fuel Ethanol'!$D:$D,'EIA Imports Fuel Ethanol'!$A:$A,AE$3,'EIA Imports Fuel Ethanol'!$C:$C,$A57)</f>
        <v/>
      </c>
      <c r="AF57">
        <f>SUMIFS('EIA Imports Fuel Ethanol'!$D:$D,'EIA Imports Fuel Ethanol'!$A:$A,AF$3,'EIA Imports Fuel Ethanol'!$C:$C,$A57)</f>
        <v/>
      </c>
      <c r="AG57">
        <f>SUMIFS('EIA Imports Fuel Ethanol'!$D:$D,'EIA Imports Fuel Ethanol'!$A:$A,AG$3,'EIA Imports Fuel Ethanol'!$C:$C,$A57)</f>
        <v/>
      </c>
      <c r="AH57">
        <f>SUMIFS('EIA Imports Fuel Ethanol'!$D:$D,'EIA Imports Fuel Ethanol'!$A:$A,AH$3,'EIA Imports Fuel Ethanol'!$C:$C,$A57)</f>
        <v/>
      </c>
      <c r="AI57">
        <f>SUMIFS('EIA Imports Fuel Ethanol'!$D:$D,'EIA Imports Fuel Ethanol'!$A:$A,AI$3,'EIA Imports Fuel Ethanol'!$C:$C,$A57)</f>
        <v/>
      </c>
      <c r="AJ57">
        <f>SUMIFS('EIA Imports Fuel Ethanol'!$D:$D,'EIA Imports Fuel Ethanol'!$A:$A,AJ$3,'EIA Imports Fuel Ethanol'!$C:$C,$A57)</f>
        <v/>
      </c>
      <c r="AK57">
        <f>SUMIFS('EIA Imports Fuel Ethanol'!$D:$D,'EIA Imports Fuel Ethanol'!$A:$A,AK$3,'EIA Imports Fuel Ethanol'!$C:$C,$A57)</f>
        <v/>
      </c>
      <c r="AL57">
        <f>SUMIFS('EIA Imports Fuel Ethanol'!$D:$D,'EIA Imports Fuel Ethanol'!$A:$A,AL$3,'EIA Imports Fuel Ethanol'!$C:$C,$A57)</f>
        <v/>
      </c>
      <c r="AM57">
        <f>SUMIFS('EIA Imports Fuel Ethanol'!$D:$D,'EIA Imports Fuel Ethanol'!$A:$A,AM$3,'EIA Imports Fuel Ethanol'!$C:$C,$A57)</f>
        <v/>
      </c>
      <c r="AN57">
        <f>SUMIFS('EIA Imports Fuel Ethanol'!$D:$D,'EIA Imports Fuel Ethanol'!$A:$A,AN$3,'EIA Imports Fuel Ethanol'!$C:$C,$A57)</f>
        <v/>
      </c>
      <c r="AO57">
        <f>SUMIFS('EIA Imports Fuel Ethanol'!$D:$D,'EIA Imports Fuel Ethanol'!$A:$A,AO$3,'EIA Imports Fuel Ethanol'!$C:$C,$A57)</f>
        <v/>
      </c>
      <c r="AP57">
        <f>SUMIFS('EIA Imports Fuel Ethanol'!$D:$D,'EIA Imports Fuel Ethanol'!$A:$A,AP$3,'EIA Imports Fuel Ethanol'!$C:$C,$A57)</f>
        <v/>
      </c>
      <c r="AQ57">
        <f>SUMIFS('EIA Imports Fuel Ethanol'!$D:$D,'EIA Imports Fuel Ethanol'!$A:$A,AQ$3,'EIA Imports Fuel Ethanol'!$C:$C,$A57)</f>
        <v/>
      </c>
      <c r="AR57">
        <f>SUMIFS('EIA Imports Fuel Ethanol'!$D:$D,'EIA Imports Fuel Ethanol'!$A:$A,AR$3,'EIA Imports Fuel Ethanol'!$C:$C,$A57)</f>
        <v/>
      </c>
      <c r="AS57">
        <f>SUMIFS('EIA Imports Fuel Ethanol'!$D:$D,'EIA Imports Fuel Ethanol'!$A:$A,AS$3,'EIA Imports Fuel Ethanol'!$C:$C,$A57)</f>
        <v/>
      </c>
      <c r="AT57">
        <f>SUMIFS('EIA Imports Fuel Ethanol'!$D:$D,'EIA Imports Fuel Ethanol'!$A:$A,AT$3,'EIA Imports Fuel Ethanol'!$C:$C,$A57)</f>
        <v/>
      </c>
      <c r="AU57">
        <f>SUMIFS('EIA Imports Fuel Ethanol'!$D:$D,'EIA Imports Fuel Ethanol'!$A:$A,AU$3,'EIA Imports Fuel Ethanol'!$C:$C,$A57)</f>
        <v/>
      </c>
      <c r="AV57">
        <f>SUMIFS('EIA Imports Fuel Ethanol'!$D:$D,'EIA Imports Fuel Ethanol'!$A:$A,AV$3,'EIA Imports Fuel Ethanol'!$C:$C,$A57)</f>
        <v/>
      </c>
    </row>
    <row r="58" spans="1:48">
      <c r="A58" t="s">
        <v>358</v>
      </c>
      <c r="B58" t="s">
        <v>1646</v>
      </c>
      <c r="C58" t="s">
        <v>1740</v>
      </c>
      <c r="E58">
        <f>SUMIFS('EIA Imports Fuel Ethanol'!$D:$D,'EIA Imports Fuel Ethanol'!$A:$A,E$3,'EIA Imports Fuel Ethanol'!$C:$C,$A58)</f>
        <v/>
      </c>
      <c r="F58">
        <f>SUMIFS('EIA Imports Fuel Ethanol'!$D:$D,'EIA Imports Fuel Ethanol'!$A:$A,F$3,'EIA Imports Fuel Ethanol'!$C:$C,$A58)</f>
        <v/>
      </c>
      <c r="G58">
        <f>SUMIFS('EIA Imports Fuel Ethanol'!$D:$D,'EIA Imports Fuel Ethanol'!$A:$A,G$3,'EIA Imports Fuel Ethanol'!$C:$C,$A58)</f>
        <v/>
      </c>
      <c r="H58">
        <f>SUMIFS('EIA Imports Fuel Ethanol'!$D:$D,'EIA Imports Fuel Ethanol'!$A:$A,H$3,'EIA Imports Fuel Ethanol'!$C:$C,$A58)</f>
        <v/>
      </c>
      <c r="I58">
        <f>SUMIFS('EIA Imports Fuel Ethanol'!$D:$D,'EIA Imports Fuel Ethanol'!$A:$A,I$3,'EIA Imports Fuel Ethanol'!$C:$C,$A58)</f>
        <v/>
      </c>
      <c r="J58">
        <f>SUMIFS('EIA Imports Fuel Ethanol'!$D:$D,'EIA Imports Fuel Ethanol'!$A:$A,J$3,'EIA Imports Fuel Ethanol'!$C:$C,$A58)</f>
        <v/>
      </c>
      <c r="K58">
        <f>SUMIFS('EIA Imports Fuel Ethanol'!$D:$D,'EIA Imports Fuel Ethanol'!$A:$A,K$3,'EIA Imports Fuel Ethanol'!$C:$C,$A58)</f>
        <v/>
      </c>
      <c r="L58">
        <f>SUMIFS('EIA Imports Fuel Ethanol'!$D:$D,'EIA Imports Fuel Ethanol'!$A:$A,L$3,'EIA Imports Fuel Ethanol'!$C:$C,$A58)</f>
        <v/>
      </c>
      <c r="M58">
        <f>SUMIFS('EIA Imports Fuel Ethanol'!$D:$D,'EIA Imports Fuel Ethanol'!$A:$A,M$3,'EIA Imports Fuel Ethanol'!$C:$C,$A58)</f>
        <v/>
      </c>
      <c r="N58">
        <f>SUMIFS('EIA Imports Fuel Ethanol'!$D:$D,'EIA Imports Fuel Ethanol'!$A:$A,N$3,'EIA Imports Fuel Ethanol'!$C:$C,$A58)</f>
        <v/>
      </c>
      <c r="O58">
        <f>SUMIFS('EIA Imports Fuel Ethanol'!$D:$D,'EIA Imports Fuel Ethanol'!$A:$A,O$3,'EIA Imports Fuel Ethanol'!$C:$C,$A58)</f>
        <v/>
      </c>
      <c r="P58">
        <f>SUMIFS('EIA Imports Fuel Ethanol'!$D:$D,'EIA Imports Fuel Ethanol'!$A:$A,P$3,'EIA Imports Fuel Ethanol'!$C:$C,$A58)</f>
        <v/>
      </c>
      <c r="Q58">
        <f>SUMIFS('EIA Imports Fuel Ethanol'!$D:$D,'EIA Imports Fuel Ethanol'!$A:$A,Q$3,'EIA Imports Fuel Ethanol'!$C:$C,$A58)</f>
        <v/>
      </c>
      <c r="R58">
        <f>SUMIFS('EIA Imports Fuel Ethanol'!$D:$D,'EIA Imports Fuel Ethanol'!$A:$A,R$3,'EIA Imports Fuel Ethanol'!$C:$C,$A58)</f>
        <v/>
      </c>
      <c r="S58">
        <f>SUMIFS('EIA Imports Fuel Ethanol'!$D:$D,'EIA Imports Fuel Ethanol'!$A:$A,S$3,'EIA Imports Fuel Ethanol'!$C:$C,$A58)</f>
        <v/>
      </c>
      <c r="T58">
        <f>SUMIFS('EIA Imports Fuel Ethanol'!$D:$D,'EIA Imports Fuel Ethanol'!$A:$A,T$3,'EIA Imports Fuel Ethanol'!$C:$C,$A58)</f>
        <v/>
      </c>
      <c r="U58">
        <f>SUMIFS('EIA Imports Fuel Ethanol'!$D:$D,'EIA Imports Fuel Ethanol'!$A:$A,U$3,'EIA Imports Fuel Ethanol'!$C:$C,$A58)</f>
        <v/>
      </c>
      <c r="V58">
        <f>SUMIFS('EIA Imports Fuel Ethanol'!$D:$D,'EIA Imports Fuel Ethanol'!$A:$A,V$3,'EIA Imports Fuel Ethanol'!$C:$C,$A58)</f>
        <v/>
      </c>
      <c r="W58">
        <f>SUMIFS('EIA Imports Fuel Ethanol'!$D:$D,'EIA Imports Fuel Ethanol'!$A:$A,W$3,'EIA Imports Fuel Ethanol'!$C:$C,$A58)</f>
        <v/>
      </c>
      <c r="X58">
        <f>SUMIFS('EIA Imports Fuel Ethanol'!$D:$D,'EIA Imports Fuel Ethanol'!$A:$A,X$3,'EIA Imports Fuel Ethanol'!$C:$C,$A58)</f>
        <v/>
      </c>
      <c r="Y58">
        <f>SUMIFS('EIA Imports Fuel Ethanol'!$D:$D,'EIA Imports Fuel Ethanol'!$A:$A,Y$3,'EIA Imports Fuel Ethanol'!$C:$C,$A58)</f>
        <v/>
      </c>
      <c r="Z58">
        <f>SUMIFS('EIA Imports Fuel Ethanol'!$D:$D,'EIA Imports Fuel Ethanol'!$A:$A,Z$3,'EIA Imports Fuel Ethanol'!$C:$C,$A58)</f>
        <v/>
      </c>
      <c r="AA58">
        <f>SUMIFS('EIA Imports Fuel Ethanol'!$D:$D,'EIA Imports Fuel Ethanol'!$A:$A,AA$3,'EIA Imports Fuel Ethanol'!$C:$C,$A58)</f>
        <v/>
      </c>
      <c r="AB58">
        <f>SUMIFS('EIA Imports Fuel Ethanol'!$D:$D,'EIA Imports Fuel Ethanol'!$A:$A,AB$3,'EIA Imports Fuel Ethanol'!$C:$C,$A58)</f>
        <v/>
      </c>
      <c r="AC58">
        <f>SUMIFS('EIA Imports Fuel Ethanol'!$D:$D,'EIA Imports Fuel Ethanol'!$A:$A,AC$3,'EIA Imports Fuel Ethanol'!$C:$C,$A58)</f>
        <v/>
      </c>
      <c r="AD58">
        <f>SUMIFS('EIA Imports Fuel Ethanol'!$D:$D,'EIA Imports Fuel Ethanol'!$A:$A,AD$3,'EIA Imports Fuel Ethanol'!$C:$C,$A58)</f>
        <v/>
      </c>
      <c r="AE58">
        <f>SUMIFS('EIA Imports Fuel Ethanol'!$D:$D,'EIA Imports Fuel Ethanol'!$A:$A,AE$3,'EIA Imports Fuel Ethanol'!$C:$C,$A58)</f>
        <v/>
      </c>
      <c r="AF58">
        <f>SUMIFS('EIA Imports Fuel Ethanol'!$D:$D,'EIA Imports Fuel Ethanol'!$A:$A,AF$3,'EIA Imports Fuel Ethanol'!$C:$C,$A58)</f>
        <v/>
      </c>
      <c r="AG58">
        <f>SUMIFS('EIA Imports Fuel Ethanol'!$D:$D,'EIA Imports Fuel Ethanol'!$A:$A,AG$3,'EIA Imports Fuel Ethanol'!$C:$C,$A58)</f>
        <v/>
      </c>
      <c r="AH58">
        <f>SUMIFS('EIA Imports Fuel Ethanol'!$D:$D,'EIA Imports Fuel Ethanol'!$A:$A,AH$3,'EIA Imports Fuel Ethanol'!$C:$C,$A58)</f>
        <v/>
      </c>
      <c r="AI58">
        <f>SUMIFS('EIA Imports Fuel Ethanol'!$D:$D,'EIA Imports Fuel Ethanol'!$A:$A,AI$3,'EIA Imports Fuel Ethanol'!$C:$C,$A58)</f>
        <v/>
      </c>
      <c r="AJ58">
        <f>SUMIFS('EIA Imports Fuel Ethanol'!$D:$D,'EIA Imports Fuel Ethanol'!$A:$A,AJ$3,'EIA Imports Fuel Ethanol'!$C:$C,$A58)</f>
        <v/>
      </c>
      <c r="AK58">
        <f>SUMIFS('EIA Imports Fuel Ethanol'!$D:$D,'EIA Imports Fuel Ethanol'!$A:$A,AK$3,'EIA Imports Fuel Ethanol'!$C:$C,$A58)</f>
        <v/>
      </c>
      <c r="AL58">
        <f>SUMIFS('EIA Imports Fuel Ethanol'!$D:$D,'EIA Imports Fuel Ethanol'!$A:$A,AL$3,'EIA Imports Fuel Ethanol'!$C:$C,$A58)</f>
        <v/>
      </c>
      <c r="AM58">
        <f>SUMIFS('EIA Imports Fuel Ethanol'!$D:$D,'EIA Imports Fuel Ethanol'!$A:$A,AM$3,'EIA Imports Fuel Ethanol'!$C:$C,$A58)</f>
        <v/>
      </c>
      <c r="AN58">
        <f>SUMIFS('EIA Imports Fuel Ethanol'!$D:$D,'EIA Imports Fuel Ethanol'!$A:$A,AN$3,'EIA Imports Fuel Ethanol'!$C:$C,$A58)</f>
        <v/>
      </c>
      <c r="AO58">
        <f>SUMIFS('EIA Imports Fuel Ethanol'!$D:$D,'EIA Imports Fuel Ethanol'!$A:$A,AO$3,'EIA Imports Fuel Ethanol'!$C:$C,$A58)</f>
        <v/>
      </c>
      <c r="AP58">
        <f>SUMIFS('EIA Imports Fuel Ethanol'!$D:$D,'EIA Imports Fuel Ethanol'!$A:$A,AP$3,'EIA Imports Fuel Ethanol'!$C:$C,$A58)</f>
        <v/>
      </c>
      <c r="AQ58">
        <f>SUMIFS('EIA Imports Fuel Ethanol'!$D:$D,'EIA Imports Fuel Ethanol'!$A:$A,AQ$3,'EIA Imports Fuel Ethanol'!$C:$C,$A58)</f>
        <v/>
      </c>
      <c r="AR58">
        <f>SUMIFS('EIA Imports Fuel Ethanol'!$D:$D,'EIA Imports Fuel Ethanol'!$A:$A,AR$3,'EIA Imports Fuel Ethanol'!$C:$C,$A58)</f>
        <v/>
      </c>
      <c r="AS58">
        <f>SUMIFS('EIA Imports Fuel Ethanol'!$D:$D,'EIA Imports Fuel Ethanol'!$A:$A,AS$3,'EIA Imports Fuel Ethanol'!$C:$C,$A58)</f>
        <v/>
      </c>
      <c r="AT58">
        <f>SUMIFS('EIA Imports Fuel Ethanol'!$D:$D,'EIA Imports Fuel Ethanol'!$A:$A,AT$3,'EIA Imports Fuel Ethanol'!$C:$C,$A58)</f>
        <v/>
      </c>
      <c r="AU58">
        <f>SUMIFS('EIA Imports Fuel Ethanol'!$D:$D,'EIA Imports Fuel Ethanol'!$A:$A,AU$3,'EIA Imports Fuel Ethanol'!$C:$C,$A58)</f>
        <v/>
      </c>
      <c r="AV58">
        <f>SUMIFS('EIA Imports Fuel Ethanol'!$D:$D,'EIA Imports Fuel Ethanol'!$A:$A,AV$3,'EIA Imports Fuel Ethanol'!$C:$C,$A58)</f>
        <v/>
      </c>
    </row>
    <row r="59" spans="1:48">
      <c r="A59" t="s">
        <v>326</v>
      </c>
      <c r="B59" t="s">
        <v>1646</v>
      </c>
      <c r="C59" t="s">
        <v>1740</v>
      </c>
      <c r="E59">
        <f>SUMIFS('EIA Imports Fuel Ethanol'!$D:$D,'EIA Imports Fuel Ethanol'!$A:$A,E$3,'EIA Imports Fuel Ethanol'!$C:$C,$A59)</f>
        <v/>
      </c>
      <c r="F59">
        <f>SUMIFS('EIA Imports Fuel Ethanol'!$D:$D,'EIA Imports Fuel Ethanol'!$A:$A,F$3,'EIA Imports Fuel Ethanol'!$C:$C,$A59)</f>
        <v/>
      </c>
      <c r="G59">
        <f>SUMIFS('EIA Imports Fuel Ethanol'!$D:$D,'EIA Imports Fuel Ethanol'!$A:$A,G$3,'EIA Imports Fuel Ethanol'!$C:$C,$A59)</f>
        <v/>
      </c>
      <c r="H59">
        <f>SUMIFS('EIA Imports Fuel Ethanol'!$D:$D,'EIA Imports Fuel Ethanol'!$A:$A,H$3,'EIA Imports Fuel Ethanol'!$C:$C,$A59)</f>
        <v/>
      </c>
      <c r="I59">
        <f>SUMIFS('EIA Imports Fuel Ethanol'!$D:$D,'EIA Imports Fuel Ethanol'!$A:$A,I$3,'EIA Imports Fuel Ethanol'!$C:$C,$A59)</f>
        <v/>
      </c>
      <c r="J59">
        <f>SUMIFS('EIA Imports Fuel Ethanol'!$D:$D,'EIA Imports Fuel Ethanol'!$A:$A,J$3,'EIA Imports Fuel Ethanol'!$C:$C,$A59)</f>
        <v/>
      </c>
      <c r="K59">
        <f>SUMIFS('EIA Imports Fuel Ethanol'!$D:$D,'EIA Imports Fuel Ethanol'!$A:$A,K$3,'EIA Imports Fuel Ethanol'!$C:$C,$A59)</f>
        <v/>
      </c>
      <c r="L59">
        <f>SUMIFS('EIA Imports Fuel Ethanol'!$D:$D,'EIA Imports Fuel Ethanol'!$A:$A,L$3,'EIA Imports Fuel Ethanol'!$C:$C,$A59)</f>
        <v/>
      </c>
      <c r="M59">
        <f>SUMIFS('EIA Imports Fuel Ethanol'!$D:$D,'EIA Imports Fuel Ethanol'!$A:$A,M$3,'EIA Imports Fuel Ethanol'!$C:$C,$A59)</f>
        <v/>
      </c>
      <c r="N59">
        <f>SUMIFS('EIA Imports Fuel Ethanol'!$D:$D,'EIA Imports Fuel Ethanol'!$A:$A,N$3,'EIA Imports Fuel Ethanol'!$C:$C,$A59)</f>
        <v/>
      </c>
      <c r="O59">
        <f>SUMIFS('EIA Imports Fuel Ethanol'!$D:$D,'EIA Imports Fuel Ethanol'!$A:$A,O$3,'EIA Imports Fuel Ethanol'!$C:$C,$A59)</f>
        <v/>
      </c>
      <c r="P59">
        <f>SUMIFS('EIA Imports Fuel Ethanol'!$D:$D,'EIA Imports Fuel Ethanol'!$A:$A,P$3,'EIA Imports Fuel Ethanol'!$C:$C,$A59)</f>
        <v/>
      </c>
      <c r="Q59">
        <f>SUMIFS('EIA Imports Fuel Ethanol'!$D:$D,'EIA Imports Fuel Ethanol'!$A:$A,Q$3,'EIA Imports Fuel Ethanol'!$C:$C,$A59)</f>
        <v/>
      </c>
      <c r="R59">
        <f>SUMIFS('EIA Imports Fuel Ethanol'!$D:$D,'EIA Imports Fuel Ethanol'!$A:$A,R$3,'EIA Imports Fuel Ethanol'!$C:$C,$A59)</f>
        <v/>
      </c>
      <c r="S59">
        <f>SUMIFS('EIA Imports Fuel Ethanol'!$D:$D,'EIA Imports Fuel Ethanol'!$A:$A,S$3,'EIA Imports Fuel Ethanol'!$C:$C,$A59)</f>
        <v/>
      </c>
      <c r="T59">
        <f>SUMIFS('EIA Imports Fuel Ethanol'!$D:$D,'EIA Imports Fuel Ethanol'!$A:$A,T$3,'EIA Imports Fuel Ethanol'!$C:$C,$A59)</f>
        <v/>
      </c>
      <c r="U59">
        <f>SUMIFS('EIA Imports Fuel Ethanol'!$D:$D,'EIA Imports Fuel Ethanol'!$A:$A,U$3,'EIA Imports Fuel Ethanol'!$C:$C,$A59)</f>
        <v/>
      </c>
      <c r="V59">
        <f>SUMIFS('EIA Imports Fuel Ethanol'!$D:$D,'EIA Imports Fuel Ethanol'!$A:$A,V$3,'EIA Imports Fuel Ethanol'!$C:$C,$A59)</f>
        <v/>
      </c>
      <c r="W59">
        <f>SUMIFS('EIA Imports Fuel Ethanol'!$D:$D,'EIA Imports Fuel Ethanol'!$A:$A,W$3,'EIA Imports Fuel Ethanol'!$C:$C,$A59)</f>
        <v/>
      </c>
      <c r="X59">
        <f>SUMIFS('EIA Imports Fuel Ethanol'!$D:$D,'EIA Imports Fuel Ethanol'!$A:$A,X$3,'EIA Imports Fuel Ethanol'!$C:$C,$A59)</f>
        <v/>
      </c>
      <c r="Y59">
        <f>SUMIFS('EIA Imports Fuel Ethanol'!$D:$D,'EIA Imports Fuel Ethanol'!$A:$A,Y$3,'EIA Imports Fuel Ethanol'!$C:$C,$A59)</f>
        <v/>
      </c>
      <c r="Z59">
        <f>SUMIFS('EIA Imports Fuel Ethanol'!$D:$D,'EIA Imports Fuel Ethanol'!$A:$A,Z$3,'EIA Imports Fuel Ethanol'!$C:$C,$A59)</f>
        <v/>
      </c>
      <c r="AA59">
        <f>SUMIFS('EIA Imports Fuel Ethanol'!$D:$D,'EIA Imports Fuel Ethanol'!$A:$A,AA$3,'EIA Imports Fuel Ethanol'!$C:$C,$A59)</f>
        <v/>
      </c>
      <c r="AB59">
        <f>SUMIFS('EIA Imports Fuel Ethanol'!$D:$D,'EIA Imports Fuel Ethanol'!$A:$A,AB$3,'EIA Imports Fuel Ethanol'!$C:$C,$A59)</f>
        <v/>
      </c>
      <c r="AC59">
        <f>SUMIFS('EIA Imports Fuel Ethanol'!$D:$D,'EIA Imports Fuel Ethanol'!$A:$A,AC$3,'EIA Imports Fuel Ethanol'!$C:$C,$A59)</f>
        <v/>
      </c>
      <c r="AD59">
        <f>SUMIFS('EIA Imports Fuel Ethanol'!$D:$D,'EIA Imports Fuel Ethanol'!$A:$A,AD$3,'EIA Imports Fuel Ethanol'!$C:$C,$A59)</f>
        <v/>
      </c>
      <c r="AE59">
        <f>SUMIFS('EIA Imports Fuel Ethanol'!$D:$D,'EIA Imports Fuel Ethanol'!$A:$A,AE$3,'EIA Imports Fuel Ethanol'!$C:$C,$A59)</f>
        <v/>
      </c>
      <c r="AF59">
        <f>SUMIFS('EIA Imports Fuel Ethanol'!$D:$D,'EIA Imports Fuel Ethanol'!$A:$A,AF$3,'EIA Imports Fuel Ethanol'!$C:$C,$A59)</f>
        <v/>
      </c>
      <c r="AG59">
        <f>SUMIFS('EIA Imports Fuel Ethanol'!$D:$D,'EIA Imports Fuel Ethanol'!$A:$A,AG$3,'EIA Imports Fuel Ethanol'!$C:$C,$A59)</f>
        <v/>
      </c>
      <c r="AH59">
        <f>SUMIFS('EIA Imports Fuel Ethanol'!$D:$D,'EIA Imports Fuel Ethanol'!$A:$A,AH$3,'EIA Imports Fuel Ethanol'!$C:$C,$A59)</f>
        <v/>
      </c>
      <c r="AI59">
        <f>SUMIFS('EIA Imports Fuel Ethanol'!$D:$D,'EIA Imports Fuel Ethanol'!$A:$A,AI$3,'EIA Imports Fuel Ethanol'!$C:$C,$A59)</f>
        <v/>
      </c>
      <c r="AJ59">
        <f>SUMIFS('EIA Imports Fuel Ethanol'!$D:$D,'EIA Imports Fuel Ethanol'!$A:$A,AJ$3,'EIA Imports Fuel Ethanol'!$C:$C,$A59)</f>
        <v/>
      </c>
      <c r="AK59">
        <f>SUMIFS('EIA Imports Fuel Ethanol'!$D:$D,'EIA Imports Fuel Ethanol'!$A:$A,AK$3,'EIA Imports Fuel Ethanol'!$C:$C,$A59)</f>
        <v/>
      </c>
      <c r="AL59">
        <f>SUMIFS('EIA Imports Fuel Ethanol'!$D:$D,'EIA Imports Fuel Ethanol'!$A:$A,AL$3,'EIA Imports Fuel Ethanol'!$C:$C,$A59)</f>
        <v/>
      </c>
      <c r="AM59">
        <f>SUMIFS('EIA Imports Fuel Ethanol'!$D:$D,'EIA Imports Fuel Ethanol'!$A:$A,AM$3,'EIA Imports Fuel Ethanol'!$C:$C,$A59)</f>
        <v/>
      </c>
      <c r="AN59">
        <f>SUMIFS('EIA Imports Fuel Ethanol'!$D:$D,'EIA Imports Fuel Ethanol'!$A:$A,AN$3,'EIA Imports Fuel Ethanol'!$C:$C,$A59)</f>
        <v/>
      </c>
      <c r="AO59">
        <f>SUMIFS('EIA Imports Fuel Ethanol'!$D:$D,'EIA Imports Fuel Ethanol'!$A:$A,AO$3,'EIA Imports Fuel Ethanol'!$C:$C,$A59)</f>
        <v/>
      </c>
      <c r="AP59">
        <f>SUMIFS('EIA Imports Fuel Ethanol'!$D:$D,'EIA Imports Fuel Ethanol'!$A:$A,AP$3,'EIA Imports Fuel Ethanol'!$C:$C,$A59)</f>
        <v/>
      </c>
      <c r="AQ59">
        <f>SUMIFS('EIA Imports Fuel Ethanol'!$D:$D,'EIA Imports Fuel Ethanol'!$A:$A,AQ$3,'EIA Imports Fuel Ethanol'!$C:$C,$A59)</f>
        <v/>
      </c>
      <c r="AR59">
        <f>SUMIFS('EIA Imports Fuel Ethanol'!$D:$D,'EIA Imports Fuel Ethanol'!$A:$A,AR$3,'EIA Imports Fuel Ethanol'!$C:$C,$A59)</f>
        <v/>
      </c>
      <c r="AS59">
        <f>SUMIFS('EIA Imports Fuel Ethanol'!$D:$D,'EIA Imports Fuel Ethanol'!$A:$A,AS$3,'EIA Imports Fuel Ethanol'!$C:$C,$A59)</f>
        <v/>
      </c>
      <c r="AT59">
        <f>SUMIFS('EIA Imports Fuel Ethanol'!$D:$D,'EIA Imports Fuel Ethanol'!$A:$A,AT$3,'EIA Imports Fuel Ethanol'!$C:$C,$A59)</f>
        <v/>
      </c>
      <c r="AU59">
        <f>SUMIFS('EIA Imports Fuel Ethanol'!$D:$D,'EIA Imports Fuel Ethanol'!$A:$A,AU$3,'EIA Imports Fuel Ethanol'!$C:$C,$A59)</f>
        <v/>
      </c>
      <c r="AV59">
        <f>SUMIFS('EIA Imports Fuel Ethanol'!$D:$D,'EIA Imports Fuel Ethanol'!$A:$A,AV$3,'EIA Imports Fuel Ethanol'!$C:$C,$A59)</f>
        <v/>
      </c>
    </row>
    <row r="60" spans="1:48">
      <c r="A60" t="s">
        <v>1754</v>
      </c>
      <c r="B60" t="s">
        <v>1646</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row>
    <row r="61" spans="1:48">
      <c r="A61" t="s">
        <v>1755</v>
      </c>
      <c r="B61" t="s">
        <v>1646</v>
      </c>
      <c r="C61" t="s">
        <v>705</v>
      </c>
      <c r="D61">
        <f>MATCH(C61,'EIA Consumption'!$C:$C,0)</f>
        <v/>
      </c>
      <c r="E61">
        <f>INDEX('EIA Consumption'!$A:$BZ,$D61,MATCH(E$3,'EIA Consumption'!$2:$2,0))/3.561</f>
        <v/>
      </c>
      <c r="F61">
        <f>INDEX('EIA Consumption'!$A:$BZ,$D61,MATCH(F$3,'EIA Consumption'!$2:$2,0))/3.561</f>
        <v/>
      </c>
      <c r="G61">
        <f>INDEX('EIA Consumption'!$A:$BZ,$D61,MATCH(G$3,'EIA Consumption'!$2:$2,0))/3.561</f>
        <v/>
      </c>
      <c r="H61">
        <f>INDEX('EIA Consumption'!$A:$BZ,$D61,MATCH(H$3,'EIA Consumption'!$2:$2,0))/3.561</f>
        <v/>
      </c>
      <c r="I61">
        <f>INDEX('EIA Consumption'!$A:$BZ,$D61,MATCH(I$3,'EIA Consumption'!$2:$2,0))/3.561</f>
        <v/>
      </c>
      <c r="J61">
        <f>INDEX('EIA Consumption'!$A:$BZ,$D61,MATCH(J$3,'EIA Consumption'!$2:$2,0))/3.561</f>
        <v/>
      </c>
      <c r="K61">
        <f>INDEX('EIA Consumption'!$A:$BZ,$D61,MATCH(K$3,'EIA Consumption'!$2:$2,0))/3.561</f>
        <v/>
      </c>
      <c r="L61">
        <f>INDEX('EIA Consumption'!$A:$BZ,$D61,MATCH(L$3,'EIA Consumption'!$2:$2,0))/3.561</f>
        <v/>
      </c>
      <c r="M61">
        <f>INDEX('EIA Consumption'!$A:$BZ,$D61,MATCH(M$3,'EIA Consumption'!$2:$2,0))/3.561</f>
        <v/>
      </c>
      <c r="N61">
        <f>INDEX('EIA Consumption'!$A:$BZ,$D61,MATCH(N$3,'EIA Consumption'!$2:$2,0))/3.561</f>
        <v/>
      </c>
      <c r="O61">
        <f>INDEX('EIA Consumption'!$A:$BZ,$D61,MATCH(O$3,'EIA Consumption'!$2:$2,0))/3.561</f>
        <v/>
      </c>
      <c r="P61">
        <f>INDEX('EIA Consumption'!$A:$BZ,$D61,MATCH(P$3,'EIA Consumption'!$2:$2,0))/3.561</f>
        <v/>
      </c>
      <c r="Q61">
        <f>INDEX('EIA Consumption'!$A:$BZ,$D61,MATCH(Q$3,'EIA Consumption'!$2:$2,0))/3.561</f>
        <v/>
      </c>
      <c r="R61">
        <f>INDEX('EIA Consumption'!$A:$BZ,$D61,MATCH(R$3,'EIA Consumption'!$2:$2,0))/3.561</f>
        <v/>
      </c>
      <c r="S61">
        <f>INDEX('EIA Consumption'!$A:$BZ,$D61,MATCH(S$3,'EIA Consumption'!$2:$2,0))/3.561</f>
        <v/>
      </c>
      <c r="T61">
        <f>INDEX('EIA Consumption'!$A:$BZ,$D61,MATCH(T$3,'EIA Consumption'!$2:$2,0))/3.561</f>
        <v/>
      </c>
      <c r="U61">
        <f>INDEX('EIA Consumption'!$A:$BZ,$D61,MATCH(U$3,'EIA Consumption'!$2:$2,0))/3.561</f>
        <v/>
      </c>
      <c r="V61">
        <f>INDEX('EIA Consumption'!$A:$BZ,$D61,MATCH(V$3,'EIA Consumption'!$2:$2,0))/3.561</f>
        <v/>
      </c>
      <c r="W61">
        <f>INDEX('EIA Consumption'!$A:$BZ,$D61,MATCH(W$3,'EIA Consumption'!$2:$2,0))/3.561</f>
        <v/>
      </c>
      <c r="X61">
        <f>INDEX('EIA Consumption'!$A:$BZ,$D61,MATCH(X$3,'EIA Consumption'!$2:$2,0))/3.561</f>
        <v/>
      </c>
      <c r="Y61">
        <f>INDEX('EIA Consumption'!$A:$BZ,$D61,MATCH(Y$3,'EIA Consumption'!$2:$2,0))/3.561</f>
        <v/>
      </c>
      <c r="Z61">
        <f>INDEX('EIA Consumption'!$A:$BZ,$D61,MATCH(Z$3,'EIA Consumption'!$2:$2,0))/3.561</f>
        <v/>
      </c>
      <c r="AA61">
        <f>INDEX('EIA Consumption'!$A:$BZ,$D61,MATCH(AA$3,'EIA Consumption'!$2:$2,0))/3.561</f>
        <v/>
      </c>
      <c r="AB61">
        <f>INDEX('EIA Consumption'!$A:$BZ,$D61,MATCH(AB$3,'EIA Consumption'!$2:$2,0))/3.561</f>
        <v/>
      </c>
      <c r="AC61">
        <f>INDEX('EIA Consumption'!$A:$BZ,$D61,MATCH(AC$3,'EIA Consumption'!$2:$2,0))/3.561</f>
        <v/>
      </c>
      <c r="AD61">
        <f>INDEX('EIA Consumption'!$A:$BZ,$D61,MATCH(AD$3,'EIA Consumption'!$2:$2,0))/3.561</f>
        <v/>
      </c>
      <c r="AE61">
        <f>INDEX('EIA Consumption'!$A:$BZ,$D61,MATCH(AE$3,'EIA Consumption'!$2:$2,0))/3.561</f>
        <v/>
      </c>
      <c r="AF61">
        <f>INDEX('EIA Consumption'!$A:$BZ,$D61,MATCH(AF$3,'EIA Consumption'!$2:$2,0))/3.561</f>
        <v/>
      </c>
      <c r="AG61">
        <f>INDEX('EIA Consumption'!$A:$BZ,$D61,MATCH(AG$3,'EIA Consumption'!$2:$2,0))/3.561</f>
        <v/>
      </c>
      <c r="AH61">
        <f>INDEX('EIA Consumption'!$A:$BZ,$D61,MATCH(AH$3,'EIA Consumption'!$2:$2,0))/3.561</f>
        <v/>
      </c>
      <c r="AI61">
        <f>INDEX('EIA Consumption'!$A:$BZ,$D61,MATCH(AI$3,'EIA Consumption'!$2:$2,0))/3.561</f>
        <v/>
      </c>
      <c r="AJ61">
        <f>INDEX('EIA Consumption'!$A:$BZ,$D61,MATCH(AJ$3,'EIA Consumption'!$2:$2,0))/3.561</f>
        <v/>
      </c>
      <c r="AK61">
        <f>INDEX('EIA Consumption'!$A:$BZ,$D61,MATCH(AK$3,'EIA Consumption'!$2:$2,0))/3.561</f>
        <v/>
      </c>
      <c r="AL61">
        <f>INDEX('EIA Consumption'!$A:$BZ,$D61,MATCH(AL$3,'EIA Consumption'!$2:$2,0))/3.561</f>
        <v/>
      </c>
      <c r="AM61">
        <f>INDEX('EIA Consumption'!$A:$BZ,$D61,MATCH(AM$3,'EIA Consumption'!$2:$2,0))/3.561</f>
        <v/>
      </c>
      <c r="AN61">
        <f>INDEX('EIA Consumption'!$A:$BZ,$D61,MATCH(AN$3,'EIA Consumption'!$2:$2,0))/3.561</f>
        <v/>
      </c>
      <c r="AO61">
        <f>INDEX('EIA Consumption'!$A:$BZ,$D61,MATCH(AO$3,'EIA Consumption'!$2:$2,0))/3.561</f>
        <v/>
      </c>
      <c r="AP61">
        <f>INDEX('EIA Consumption'!$A:$BZ,$D61,MATCH(AP$3,'EIA Consumption'!$2:$2,0))/3.561</f>
        <v/>
      </c>
      <c r="AQ61">
        <f>INDEX('EIA Consumption'!$A:$BZ,$D61,MATCH(AQ$3,'EIA Consumption'!$2:$2,0))/3.561</f>
        <v/>
      </c>
      <c r="AR61">
        <f>INDEX('EIA Consumption'!$A:$BZ,$D61,MATCH(AR$3,'EIA Consumption'!$2:$2,0))/3.561</f>
        <v/>
      </c>
      <c r="AS61">
        <f>INDEX('EIA Consumption'!$A:$BZ,$D61,MATCH(AS$3,'EIA Consumption'!$2:$2,0))/3.561</f>
        <v/>
      </c>
      <c r="AT61">
        <f>INDEX('EIA Consumption'!$A:$BZ,$D61,MATCH(AT$3,'EIA Consumption'!$2:$2,0))/3.561</f>
        <v/>
      </c>
      <c r="AU61">
        <f>INDEX('EIA Consumption'!$A:$BZ,$D61,MATCH(AU$3,'EIA Consumption'!$2:$2,0))/3.561</f>
        <v/>
      </c>
      <c r="AV61">
        <f>INDEX('EIA Consumption'!$A:$BZ,$D61,MATCH(AV$3,'EIA Consumption'!$2:$2,0))/3.561</f>
        <v/>
      </c>
    </row>
    <row r="62" spans="1:48">
      <c r="A62" t="s">
        <v>1756</v>
      </c>
      <c r="B62" t="s">
        <v>1646</v>
      </c>
      <c r="E62">
        <f>MAX(,E61-E60,0)</f>
        <v/>
      </c>
      <c r="F62">
        <f>MAX(,F61-F60,0)</f>
        <v/>
      </c>
      <c r="G62">
        <f>MAX(,G61-G60,0)</f>
        <v/>
      </c>
      <c r="H62">
        <f>MAX(,H61-H60,0)</f>
        <v/>
      </c>
      <c r="I62">
        <f>MAX(,I61-I60,0)</f>
        <v/>
      </c>
      <c r="J62">
        <f>MAX(,J61-J60,0)</f>
        <v/>
      </c>
      <c r="K62">
        <f>MAX(,K61-K60,0)</f>
        <v/>
      </c>
      <c r="L62">
        <f>MAX(,L61-L60,0)</f>
        <v/>
      </c>
      <c r="M62">
        <f>MAX(,M61-M60,0)</f>
        <v/>
      </c>
      <c r="N62">
        <f>MAX(,N61-N60,0)</f>
        <v/>
      </c>
      <c r="O62">
        <f>MAX(,O61-O60,0)</f>
        <v/>
      </c>
      <c r="P62">
        <f>MAX(,P61-P60,0)</f>
        <v/>
      </c>
      <c r="Q62">
        <f>MAX(,Q61-Q60,0)</f>
        <v/>
      </c>
      <c r="R62">
        <f>MAX(,R61-R60,0)</f>
        <v/>
      </c>
      <c r="S62">
        <f>MAX(,S61-S60,0)</f>
        <v/>
      </c>
      <c r="T62">
        <f>MAX(,T61-T60,0)</f>
        <v/>
      </c>
      <c r="U62">
        <f>MAX(,U61-U60,0)</f>
        <v/>
      </c>
      <c r="V62">
        <f>MAX(,V61-V60,0)</f>
        <v/>
      </c>
      <c r="W62">
        <f>MAX(,W61-W60,0)</f>
        <v/>
      </c>
      <c r="X62">
        <f>MAX(,X61-X60,0)</f>
        <v/>
      </c>
      <c r="Y62">
        <f>MAX(,Y61-Y60,0)</f>
        <v/>
      </c>
      <c r="Z62">
        <f>MAX(,Z61-Z60,0)</f>
        <v/>
      </c>
      <c r="AA62">
        <f>MAX(,AA61-AA60,0)</f>
        <v/>
      </c>
      <c r="AB62">
        <f>MAX(,AB61-AB60,0)</f>
        <v/>
      </c>
      <c r="AC62">
        <f>MAX(,AC61-AC60,0)</f>
        <v/>
      </c>
      <c r="AD62">
        <f>MAX(,AD61-AD60,0)</f>
        <v/>
      </c>
      <c r="AE62">
        <f>MAX(,AE61-AE60,0)</f>
        <v/>
      </c>
      <c r="AF62">
        <f>MAX(,AF61-AF60,0)</f>
        <v/>
      </c>
      <c r="AG62">
        <f>MAX(,AG61-AG60,0)</f>
        <v/>
      </c>
      <c r="AH62">
        <f>MAX(,AH61-AH60,0)</f>
        <v/>
      </c>
      <c r="AI62">
        <f>MAX(,AI61-AI60,0)</f>
        <v/>
      </c>
      <c r="AJ62">
        <f>MAX(,AJ61-AJ60,0)</f>
        <v/>
      </c>
      <c r="AK62">
        <f>MAX(,AK61-AK60,0)</f>
        <v/>
      </c>
      <c r="AL62">
        <f>MAX(,AL61-AL60,0)</f>
        <v/>
      </c>
      <c r="AM62">
        <f>MAX(,AM61-AM60,0)</f>
        <v/>
      </c>
      <c r="AN62">
        <f>MAX(,AN61-AN60,0)</f>
        <v/>
      </c>
      <c r="AO62">
        <f>MAX(,AO61-AO60,0)</f>
        <v/>
      </c>
      <c r="AP62">
        <f>MAX(,AP61-AP60,0)</f>
        <v/>
      </c>
      <c r="AQ62">
        <f>MAX(,AQ61-AQ60,0)</f>
        <v/>
      </c>
      <c r="AR62">
        <f>MAX(,AR61-AR60,0)</f>
        <v/>
      </c>
      <c r="AS62">
        <f>MAX(,AS61-AS60,0)</f>
        <v/>
      </c>
      <c r="AT62">
        <f>MAX(,AT61-AT60,0)</f>
        <v/>
      </c>
      <c r="AU62">
        <f>MAX(,AU61-AU60,0)</f>
        <v/>
      </c>
      <c r="AV62">
        <f>MAX(,AV61-AV60,0)</f>
        <v/>
      </c>
    </row>
    <row r="63" spans="1:48">
      <c r="A63" t="s">
        <v>1755</v>
      </c>
      <c r="B63" t="s">
        <v>1646</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row>
    <row r="66" spans="1:48">
      <c r="A66" t="s">
        <v>1757</v>
      </c>
    </row>
    <row r="67" spans="1:48">
      <c r="A67" t="s">
        <v>303</v>
      </c>
      <c r="B67" t="s">
        <v>1653</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48">
      <c r="A68" t="s">
        <v>414</v>
      </c>
      <c r="B68" t="s">
        <v>1653</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48">
      <c r="A69" t="s">
        <v>323</v>
      </c>
      <c r="B69" t="s">
        <v>1653</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48">
      <c r="A70" t="s">
        <v>291</v>
      </c>
      <c r="B70" t="s">
        <v>1653</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48">
      <c r="A71" t="s">
        <v>280</v>
      </c>
      <c r="B71" t="s">
        <v>1653</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48">
      <c r="A72" t="s">
        <v>311</v>
      </c>
      <c r="B72" t="s">
        <v>1653</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48">
      <c r="A73" t="s">
        <v>349</v>
      </c>
      <c r="B73" t="s">
        <v>1653</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48">
      <c r="A74" t="s">
        <v>399</v>
      </c>
      <c r="B74" t="s">
        <v>1653</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48">
      <c r="A75" t="s">
        <v>288</v>
      </c>
      <c r="B75" t="s">
        <v>1653</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48">
      <c r="A76" t="s">
        <v>272</v>
      </c>
      <c r="B76" t="s">
        <v>1653</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48">
      <c r="A77" t="s">
        <v>415</v>
      </c>
      <c r="B77" t="s">
        <v>1653</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48">
      <c r="A78" t="s">
        <v>273</v>
      </c>
      <c r="B78" t="s">
        <v>1653</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48">
      <c r="A79" t="s">
        <v>332</v>
      </c>
      <c r="B79" t="s">
        <v>1653</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48">
      <c r="A80" t="s">
        <v>306</v>
      </c>
      <c r="B80" t="s">
        <v>1653</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48">
      <c r="A81" t="s">
        <v>418</v>
      </c>
      <c r="B81" t="s">
        <v>1653</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48">
      <c r="A82" t="s">
        <v>412</v>
      </c>
      <c r="B82" t="s">
        <v>1653</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48">
      <c r="A83" t="s">
        <v>287</v>
      </c>
      <c r="B83" t="s">
        <v>1653</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48">
      <c r="A84" t="s">
        <v>374</v>
      </c>
      <c r="B84" t="s">
        <v>1653</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48">
      <c r="A85" t="s">
        <v>371</v>
      </c>
      <c r="B85" t="s">
        <v>1653</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48">
      <c r="A86" t="s">
        <v>346</v>
      </c>
      <c r="B86" t="s">
        <v>1653</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48">
      <c r="A87" t="s">
        <v>279</v>
      </c>
      <c r="B87" t="s">
        <v>1653</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48">
      <c r="A88" t="s">
        <v>296</v>
      </c>
      <c r="B88" t="s">
        <v>1653</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48">
      <c r="A89" t="s">
        <v>334</v>
      </c>
      <c r="B89" t="s">
        <v>1653</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48">
      <c r="A90" t="s">
        <v>252</v>
      </c>
      <c r="B90" t="s">
        <v>1653</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48">
      <c r="A91" t="s">
        <v>420</v>
      </c>
      <c r="B91" t="s">
        <v>1653</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48">
      <c r="A92" t="s">
        <v>386</v>
      </c>
      <c r="B92" t="s">
        <v>1653</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48">
      <c r="A93" t="s">
        <v>266</v>
      </c>
      <c r="B93" t="s">
        <v>1653</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48">
      <c r="A94" t="s">
        <v>261</v>
      </c>
      <c r="B94" t="s">
        <v>1653</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48">
      <c r="A95" t="s">
        <v>361</v>
      </c>
      <c r="B95" t="s">
        <v>1653</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48">
      <c r="A96" t="s">
        <v>283</v>
      </c>
      <c r="B96" t="s">
        <v>1653</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48">
      <c r="A97" t="s">
        <v>369</v>
      </c>
      <c r="B97" t="s">
        <v>1653</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48">
      <c r="A98" t="s">
        <v>270</v>
      </c>
      <c r="B98" t="s">
        <v>1653</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48">
      <c r="A99" t="s">
        <v>328</v>
      </c>
      <c r="B99" t="s">
        <v>1653</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48">
      <c r="A100" t="s">
        <v>290</v>
      </c>
      <c r="B100" t="s">
        <v>1653</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48">
      <c r="A101" t="s">
        <v>298</v>
      </c>
      <c r="B101" t="s">
        <v>1653</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48">
      <c r="A102" t="s">
        <v>307</v>
      </c>
      <c r="B102" t="s">
        <v>1653</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48">
      <c r="A103" t="s">
        <v>359</v>
      </c>
      <c r="B103" t="s">
        <v>1653</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48">
      <c r="A104" t="s">
        <v>343</v>
      </c>
      <c r="B104" t="s">
        <v>1653</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48">
      <c r="A105" t="s">
        <v>295</v>
      </c>
      <c r="B105" t="s">
        <v>1653</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48">
      <c r="A106" t="s">
        <v>300</v>
      </c>
      <c r="B106" t="s">
        <v>1653</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48">
      <c r="A107" t="s">
        <v>377</v>
      </c>
      <c r="B107" t="s">
        <v>1653</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48">
      <c r="A108" t="s">
        <v>325</v>
      </c>
      <c r="B108" t="s">
        <v>1653</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48">
      <c r="A109" t="s">
        <v>317</v>
      </c>
      <c r="B109" t="s">
        <v>1653</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48">
      <c r="A110" t="s">
        <v>281</v>
      </c>
      <c r="B110" t="s">
        <v>1653</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48">
      <c r="A111" t="s">
        <v>262</v>
      </c>
      <c r="B111" t="s">
        <v>1653</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48">
      <c r="A112" t="s">
        <v>337</v>
      </c>
      <c r="B112" t="s">
        <v>1653</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48">
      <c r="A113" t="s">
        <v>342</v>
      </c>
      <c r="B113" t="s">
        <v>1653</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48">
      <c r="A114" t="s">
        <v>327</v>
      </c>
      <c r="B114" t="s">
        <v>1653</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48">
      <c r="A115" t="s">
        <v>294</v>
      </c>
      <c r="B115" t="s">
        <v>1653</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48">
      <c r="A116" t="s">
        <v>340</v>
      </c>
      <c r="B116" t="s">
        <v>1653</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48">
      <c r="A117" t="s">
        <v>350</v>
      </c>
      <c r="B117" t="s">
        <v>1653</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48">
      <c r="A118" t="s">
        <v>257</v>
      </c>
      <c r="B118" t="s">
        <v>1653</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48">
      <c r="A119" t="s">
        <v>304</v>
      </c>
      <c r="B119" t="s">
        <v>1653</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48">
      <c r="A120" t="s">
        <v>271</v>
      </c>
      <c r="B120" t="s">
        <v>1653</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48">
      <c r="A121" t="s">
        <v>358</v>
      </c>
      <c r="B121" t="s">
        <v>1653</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48">
      <c r="A122" t="s">
        <v>326</v>
      </c>
      <c r="B122" t="s">
        <v>1653</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48">
      <c r="A123" t="s">
        <v>1754</v>
      </c>
      <c r="B123" t="s">
        <v>1653</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48">
      <c r="A124" t="s">
        <v>1755</v>
      </c>
      <c r="B124" t="s">
        <v>1653</v>
      </c>
      <c r="E124">
        <f>E123+E125</f>
        <v/>
      </c>
      <c r="F124">
        <f>F123+F125</f>
        <v/>
      </c>
      <c r="G124">
        <f>G123+G125</f>
        <v/>
      </c>
      <c r="H124">
        <f>H123+H125</f>
        <v/>
      </c>
      <c r="I124">
        <f>I123+I125</f>
        <v/>
      </c>
      <c r="J124">
        <f>J123+J125</f>
        <v/>
      </c>
      <c r="K124">
        <f>K123+K125</f>
        <v/>
      </c>
      <c r="L124">
        <f>L123+L125</f>
        <v/>
      </c>
      <c r="M124">
        <f>M123+M125</f>
        <v/>
      </c>
      <c r="N124">
        <f>N123+N125</f>
        <v/>
      </c>
      <c r="O124">
        <f>O123+O125</f>
        <v/>
      </c>
      <c r="P124">
        <f>P123+P125</f>
        <v/>
      </c>
      <c r="Q124">
        <f>Q123+Q125</f>
        <v/>
      </c>
      <c r="R124">
        <f>R123+R125</f>
        <v/>
      </c>
      <c r="S124">
        <f>S123+S125</f>
        <v/>
      </c>
      <c r="T124">
        <f>T123+T125</f>
        <v/>
      </c>
      <c r="U124">
        <f>U123+U125</f>
        <v/>
      </c>
      <c r="V124">
        <f>V123+V125</f>
        <v/>
      </c>
      <c r="W124">
        <f>W123+W125</f>
        <v/>
      </c>
      <c r="X124">
        <f>X123+X125</f>
        <v/>
      </c>
      <c r="Y124">
        <f>Y123+Y125</f>
        <v/>
      </c>
      <c r="Z124">
        <f>Z123+Z125</f>
        <v/>
      </c>
      <c r="AA124">
        <f>AA123+AA125</f>
        <v/>
      </c>
      <c r="AB124">
        <f>AB123+AB125</f>
        <v/>
      </c>
      <c r="AC124">
        <f>AC123+AC125</f>
        <v/>
      </c>
      <c r="AD124">
        <f>AD123+AD125</f>
        <v/>
      </c>
      <c r="AE124">
        <f>AE123+AE125</f>
        <v/>
      </c>
      <c r="AF124">
        <f>AF123+AF125</f>
        <v/>
      </c>
      <c r="AG124">
        <f>AG123+AG125</f>
        <v/>
      </c>
      <c r="AH124">
        <f>AH123+AH125</f>
        <v/>
      </c>
      <c r="AI124">
        <f>AI123+AI125</f>
        <v/>
      </c>
      <c r="AJ124">
        <f>AJ123+AJ125</f>
        <v/>
      </c>
      <c r="AK124">
        <f>AK123+AK125</f>
        <v/>
      </c>
      <c r="AL124">
        <f>AL123+AL125</f>
        <v/>
      </c>
      <c r="AM124">
        <f>AM123+AM125</f>
        <v/>
      </c>
      <c r="AN124">
        <f>AN123+AN125</f>
        <v/>
      </c>
      <c r="AO124">
        <f>AO123+AO125</f>
        <v/>
      </c>
      <c r="AP124">
        <f>AP123+AP125</f>
        <v/>
      </c>
      <c r="AQ124">
        <f>AQ123+AQ125</f>
        <v/>
      </c>
      <c r="AR124">
        <f>AR123+AR125</f>
        <v/>
      </c>
      <c r="AS124">
        <f>AS123+AS125</f>
        <v/>
      </c>
      <c r="AT124">
        <f>AT123+AT125</f>
        <v/>
      </c>
      <c r="AU124">
        <f>AU123+AU125</f>
        <v/>
      </c>
      <c r="AV124">
        <f>AV123+AV125</f>
        <v/>
      </c>
    </row>
    <row r="125" spans="1:48">
      <c r="A125" t="s">
        <v>1756</v>
      </c>
      <c r="B125" t="s">
        <v>1653</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48">
      <c r="A126" t="s">
        <v>1755</v>
      </c>
      <c r="B126" t="s">
        <v>1656</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9" spans="1:48">
      <c r="A129" t="s">
        <v>1657</v>
      </c>
      <c r="C129" t="s">
        <v>1666</v>
      </c>
    </row>
    <row r="131" spans="1:48">
      <c r="A131" t="s">
        <v>303</v>
      </c>
      <c r="B131" t="s">
        <v>1659</v>
      </c>
      <c r="C131">
        <f>'LCEF by Fuel Type'!$AD$24</f>
        <v/>
      </c>
      <c r="E131">
        <f>$C131*E67</f>
        <v/>
      </c>
      <c r="F131">
        <f>$C131*F67</f>
        <v/>
      </c>
      <c r="G131">
        <f>$C131*G67</f>
        <v/>
      </c>
      <c r="H131">
        <f>$C131*H67</f>
        <v/>
      </c>
      <c r="I131">
        <f>$C131*I67</f>
        <v/>
      </c>
      <c r="J131">
        <f>$C131*J67</f>
        <v/>
      </c>
      <c r="K131">
        <f>$C131*K67</f>
        <v/>
      </c>
      <c r="L131">
        <f>$C131*L67</f>
        <v/>
      </c>
      <c r="M131">
        <f>$C131*M67</f>
        <v/>
      </c>
      <c r="N131">
        <f>$C131*N67</f>
        <v/>
      </c>
      <c r="O131">
        <f>$C131*O67</f>
        <v/>
      </c>
      <c r="P131">
        <f>$C131*P67</f>
        <v/>
      </c>
      <c r="Q131">
        <f>$C131*Q67</f>
        <v/>
      </c>
      <c r="R131">
        <f>$C131*R67</f>
        <v/>
      </c>
      <c r="S131">
        <f>$C131*S67</f>
        <v/>
      </c>
      <c r="T131">
        <f>$C131*T67</f>
        <v/>
      </c>
      <c r="U131">
        <f>$C131*U67</f>
        <v/>
      </c>
      <c r="V131">
        <f>$C131*V67</f>
        <v/>
      </c>
      <c r="W131">
        <f>$C131*W67</f>
        <v/>
      </c>
      <c r="X131">
        <f>$C131*X67</f>
        <v/>
      </c>
      <c r="Y131">
        <f>$C131*Y67</f>
        <v/>
      </c>
      <c r="Z131">
        <f>$C131*Z67</f>
        <v/>
      </c>
      <c r="AA131">
        <f>$C131*AA67</f>
        <v/>
      </c>
      <c r="AB131">
        <f>$C131*AB67</f>
        <v/>
      </c>
      <c r="AC131">
        <f>$C131*AC67</f>
        <v/>
      </c>
      <c r="AD131">
        <f>$C131*AD67</f>
        <v/>
      </c>
      <c r="AE131">
        <f>$C131*AE67</f>
        <v/>
      </c>
      <c r="AF131">
        <f>$C131*AF67</f>
        <v/>
      </c>
      <c r="AG131">
        <f>$C131*AG67</f>
        <v/>
      </c>
      <c r="AH131">
        <f>$C131*AH67</f>
        <v/>
      </c>
      <c r="AI131">
        <f>$C131*AI67</f>
        <v/>
      </c>
      <c r="AJ131">
        <f>$C131*AJ67</f>
        <v/>
      </c>
      <c r="AK131">
        <f>$C131*AK67</f>
        <v/>
      </c>
      <c r="AL131">
        <f>$C131*AL67</f>
        <v/>
      </c>
      <c r="AM131">
        <f>$C131*AM67</f>
        <v/>
      </c>
      <c r="AN131">
        <f>$C131*AN67</f>
        <v/>
      </c>
      <c r="AO131">
        <f>$C131*AO67</f>
        <v/>
      </c>
      <c r="AP131">
        <f>$C131*AP67</f>
        <v/>
      </c>
      <c r="AQ131">
        <f>$C131*AQ67</f>
        <v/>
      </c>
      <c r="AR131">
        <f>$C131*AR67</f>
        <v/>
      </c>
      <c r="AS131">
        <f>$C131*AS67</f>
        <v/>
      </c>
      <c r="AT131">
        <f>$C131*AT67</f>
        <v/>
      </c>
      <c r="AU131">
        <f>$C131*AU67</f>
        <v/>
      </c>
      <c r="AV131">
        <f>$C131*AV67</f>
        <v/>
      </c>
    </row>
    <row r="132" spans="1:48">
      <c r="A132" t="s">
        <v>414</v>
      </c>
      <c r="B132" t="s">
        <v>1659</v>
      </c>
      <c r="C132">
        <f>'LCEF by Fuel Type'!$AD$24</f>
        <v/>
      </c>
      <c r="E132">
        <f>$C132*E68</f>
        <v/>
      </c>
      <c r="F132">
        <f>$C132*F68</f>
        <v/>
      </c>
      <c r="G132">
        <f>$C132*G68</f>
        <v/>
      </c>
      <c r="H132">
        <f>$C132*H68</f>
        <v/>
      </c>
      <c r="I132">
        <f>$C132*I68</f>
        <v/>
      </c>
      <c r="J132">
        <f>$C132*J68</f>
        <v/>
      </c>
      <c r="K132">
        <f>$C132*K68</f>
        <v/>
      </c>
      <c r="L132">
        <f>$C132*L68</f>
        <v/>
      </c>
      <c r="M132">
        <f>$C132*M68</f>
        <v/>
      </c>
      <c r="N132">
        <f>$C132*N68</f>
        <v/>
      </c>
      <c r="O132">
        <f>$C132*O68</f>
        <v/>
      </c>
      <c r="P132">
        <f>$C132*P68</f>
        <v/>
      </c>
      <c r="Q132">
        <f>$C132*Q68</f>
        <v/>
      </c>
      <c r="R132">
        <f>$C132*R68</f>
        <v/>
      </c>
      <c r="S132">
        <f>$C132*S68</f>
        <v/>
      </c>
      <c r="T132">
        <f>$C132*T68</f>
        <v/>
      </c>
      <c r="U132">
        <f>$C132*U68</f>
        <v/>
      </c>
      <c r="V132">
        <f>$C132*V68</f>
        <v/>
      </c>
      <c r="W132">
        <f>$C132*W68</f>
        <v/>
      </c>
      <c r="X132">
        <f>$C132*X68</f>
        <v/>
      </c>
      <c r="Y132">
        <f>$C132*Y68</f>
        <v/>
      </c>
      <c r="Z132">
        <f>$C132*Z68</f>
        <v/>
      </c>
      <c r="AA132">
        <f>$C132*AA68</f>
        <v/>
      </c>
      <c r="AB132">
        <f>$C132*AB68</f>
        <v/>
      </c>
      <c r="AC132">
        <f>$C132*AC68</f>
        <v/>
      </c>
      <c r="AD132">
        <f>$C132*AD68</f>
        <v/>
      </c>
      <c r="AE132">
        <f>$C132*AE68</f>
        <v/>
      </c>
      <c r="AF132">
        <f>$C132*AF68</f>
        <v/>
      </c>
      <c r="AG132">
        <f>$C132*AG68</f>
        <v/>
      </c>
      <c r="AH132">
        <f>$C132*AH68</f>
        <v/>
      </c>
      <c r="AI132">
        <f>$C132*AI68</f>
        <v/>
      </c>
      <c r="AJ132">
        <f>$C132*AJ68</f>
        <v/>
      </c>
      <c r="AK132">
        <f>$C132*AK68</f>
        <v/>
      </c>
      <c r="AL132">
        <f>$C132*AL68</f>
        <v/>
      </c>
      <c r="AM132">
        <f>$C132*AM68</f>
        <v/>
      </c>
      <c r="AN132">
        <f>$C132*AN68</f>
        <v/>
      </c>
      <c r="AO132">
        <f>$C132*AO68</f>
        <v/>
      </c>
      <c r="AP132">
        <f>$C132*AP68</f>
        <v/>
      </c>
      <c r="AQ132">
        <f>$C132*AQ68</f>
        <v/>
      </c>
      <c r="AR132">
        <f>$C132*AR68</f>
        <v/>
      </c>
      <c r="AS132">
        <f>$C132*AS68</f>
        <v/>
      </c>
      <c r="AT132">
        <f>$C132*AT68</f>
        <v/>
      </c>
      <c r="AU132">
        <f>$C132*AU68</f>
        <v/>
      </c>
      <c r="AV132">
        <f>$C132*AV68</f>
        <v/>
      </c>
    </row>
    <row r="133" spans="1:48">
      <c r="A133" t="s">
        <v>323</v>
      </c>
      <c r="B133" t="s">
        <v>1659</v>
      </c>
      <c r="C133">
        <f>'LCEF by Fuel Type'!$AD$24</f>
        <v/>
      </c>
      <c r="E133">
        <f>$C133*E69</f>
        <v/>
      </c>
      <c r="F133">
        <f>$C133*F69</f>
        <v/>
      </c>
      <c r="G133">
        <f>$C133*G69</f>
        <v/>
      </c>
      <c r="H133">
        <f>$C133*H69</f>
        <v/>
      </c>
      <c r="I133">
        <f>$C133*I69</f>
        <v/>
      </c>
      <c r="J133">
        <f>$C133*J69</f>
        <v/>
      </c>
      <c r="K133">
        <f>$C133*K69</f>
        <v/>
      </c>
      <c r="L133">
        <f>$C133*L69</f>
        <v/>
      </c>
      <c r="M133">
        <f>$C133*M69</f>
        <v/>
      </c>
      <c r="N133">
        <f>$C133*N69</f>
        <v/>
      </c>
      <c r="O133">
        <f>$C133*O69</f>
        <v/>
      </c>
      <c r="P133">
        <f>$C133*P69</f>
        <v/>
      </c>
      <c r="Q133">
        <f>$C133*Q69</f>
        <v/>
      </c>
      <c r="R133">
        <f>$C133*R69</f>
        <v/>
      </c>
      <c r="S133">
        <f>$C133*S69</f>
        <v/>
      </c>
      <c r="T133">
        <f>$C133*T69</f>
        <v/>
      </c>
      <c r="U133">
        <f>$C133*U69</f>
        <v/>
      </c>
      <c r="V133">
        <f>$C133*V69</f>
        <v/>
      </c>
      <c r="W133">
        <f>$C133*W69</f>
        <v/>
      </c>
      <c r="X133">
        <f>$C133*X69</f>
        <v/>
      </c>
      <c r="Y133">
        <f>$C133*Y69</f>
        <v/>
      </c>
      <c r="Z133">
        <f>$C133*Z69</f>
        <v/>
      </c>
      <c r="AA133">
        <f>$C133*AA69</f>
        <v/>
      </c>
      <c r="AB133">
        <f>$C133*AB69</f>
        <v/>
      </c>
      <c r="AC133">
        <f>$C133*AC69</f>
        <v/>
      </c>
      <c r="AD133">
        <f>$C133*AD69</f>
        <v/>
      </c>
      <c r="AE133">
        <f>$C133*AE69</f>
        <v/>
      </c>
      <c r="AF133">
        <f>$C133*AF69</f>
        <v/>
      </c>
      <c r="AG133">
        <f>$C133*AG69</f>
        <v/>
      </c>
      <c r="AH133">
        <f>$C133*AH69</f>
        <v/>
      </c>
      <c r="AI133">
        <f>$C133*AI69</f>
        <v/>
      </c>
      <c r="AJ133">
        <f>$C133*AJ69</f>
        <v/>
      </c>
      <c r="AK133">
        <f>$C133*AK69</f>
        <v/>
      </c>
      <c r="AL133">
        <f>$C133*AL69</f>
        <v/>
      </c>
      <c r="AM133">
        <f>$C133*AM69</f>
        <v/>
      </c>
      <c r="AN133">
        <f>$C133*AN69</f>
        <v/>
      </c>
      <c r="AO133">
        <f>$C133*AO69</f>
        <v/>
      </c>
      <c r="AP133">
        <f>$C133*AP69</f>
        <v/>
      </c>
      <c r="AQ133">
        <f>$C133*AQ69</f>
        <v/>
      </c>
      <c r="AR133">
        <f>$C133*AR69</f>
        <v/>
      </c>
      <c r="AS133">
        <f>$C133*AS69</f>
        <v/>
      </c>
      <c r="AT133">
        <f>$C133*AT69</f>
        <v/>
      </c>
      <c r="AU133">
        <f>$C133*AU69</f>
        <v/>
      </c>
      <c r="AV133">
        <f>$C133*AV69</f>
        <v/>
      </c>
    </row>
    <row r="134" spans="1:48">
      <c r="A134" t="s">
        <v>291</v>
      </c>
      <c r="B134" t="s">
        <v>1659</v>
      </c>
      <c r="C134">
        <f>'LCEF by Fuel Type'!$AD$24</f>
        <v/>
      </c>
      <c r="E134">
        <f>$C134*E70</f>
        <v/>
      </c>
      <c r="F134">
        <f>$C134*F70</f>
        <v/>
      </c>
      <c r="G134">
        <f>$C134*G70</f>
        <v/>
      </c>
      <c r="H134">
        <f>$C134*H70</f>
        <v/>
      </c>
      <c r="I134">
        <f>$C134*I70</f>
        <v/>
      </c>
      <c r="J134">
        <f>$C134*J70</f>
        <v/>
      </c>
      <c r="K134">
        <f>$C134*K70</f>
        <v/>
      </c>
      <c r="L134">
        <f>$C134*L70</f>
        <v/>
      </c>
      <c r="M134">
        <f>$C134*M70</f>
        <v/>
      </c>
      <c r="N134">
        <f>$C134*N70</f>
        <v/>
      </c>
      <c r="O134">
        <f>$C134*O70</f>
        <v/>
      </c>
      <c r="P134">
        <f>$C134*P70</f>
        <v/>
      </c>
      <c r="Q134">
        <f>$C134*Q70</f>
        <v/>
      </c>
      <c r="R134">
        <f>$C134*R70</f>
        <v/>
      </c>
      <c r="S134">
        <f>$C134*S70</f>
        <v/>
      </c>
      <c r="T134">
        <f>$C134*T70</f>
        <v/>
      </c>
      <c r="U134">
        <f>$C134*U70</f>
        <v/>
      </c>
      <c r="V134">
        <f>$C134*V70</f>
        <v/>
      </c>
      <c r="W134">
        <f>$C134*W70</f>
        <v/>
      </c>
      <c r="X134">
        <f>$C134*X70</f>
        <v/>
      </c>
      <c r="Y134">
        <f>$C134*Y70</f>
        <v/>
      </c>
      <c r="Z134">
        <f>$C134*Z70</f>
        <v/>
      </c>
      <c r="AA134">
        <f>$C134*AA70</f>
        <v/>
      </c>
      <c r="AB134">
        <f>$C134*AB70</f>
        <v/>
      </c>
      <c r="AC134">
        <f>$C134*AC70</f>
        <v/>
      </c>
      <c r="AD134">
        <f>$C134*AD70</f>
        <v/>
      </c>
      <c r="AE134">
        <f>$C134*AE70</f>
        <v/>
      </c>
      <c r="AF134">
        <f>$C134*AF70</f>
        <v/>
      </c>
      <c r="AG134">
        <f>$C134*AG70</f>
        <v/>
      </c>
      <c r="AH134">
        <f>$C134*AH70</f>
        <v/>
      </c>
      <c r="AI134">
        <f>$C134*AI70</f>
        <v/>
      </c>
      <c r="AJ134">
        <f>$C134*AJ70</f>
        <v/>
      </c>
      <c r="AK134">
        <f>$C134*AK70</f>
        <v/>
      </c>
      <c r="AL134">
        <f>$C134*AL70</f>
        <v/>
      </c>
      <c r="AM134">
        <f>$C134*AM70</f>
        <v/>
      </c>
      <c r="AN134">
        <f>$C134*AN70</f>
        <v/>
      </c>
      <c r="AO134">
        <f>$C134*AO70</f>
        <v/>
      </c>
      <c r="AP134">
        <f>$C134*AP70</f>
        <v/>
      </c>
      <c r="AQ134">
        <f>$C134*AQ70</f>
        <v/>
      </c>
      <c r="AR134">
        <f>$C134*AR70</f>
        <v/>
      </c>
      <c r="AS134">
        <f>$C134*AS70</f>
        <v/>
      </c>
      <c r="AT134">
        <f>$C134*AT70</f>
        <v/>
      </c>
      <c r="AU134">
        <f>$C134*AU70</f>
        <v/>
      </c>
      <c r="AV134">
        <f>$C134*AV70</f>
        <v/>
      </c>
    </row>
    <row r="135" spans="1:48">
      <c r="A135" t="s">
        <v>280</v>
      </c>
      <c r="B135" t="s">
        <v>1659</v>
      </c>
      <c r="C135">
        <f>'LCEF by Fuel Type'!$AD$24</f>
        <v/>
      </c>
      <c r="E135">
        <f>$C135*E71</f>
        <v/>
      </c>
      <c r="F135">
        <f>$C135*F71</f>
        <v/>
      </c>
      <c r="G135">
        <f>$C135*G71</f>
        <v/>
      </c>
      <c r="H135">
        <f>$C135*H71</f>
        <v/>
      </c>
      <c r="I135">
        <f>$C135*I71</f>
        <v/>
      </c>
      <c r="J135">
        <f>$C135*J71</f>
        <v/>
      </c>
      <c r="K135">
        <f>$C135*K71</f>
        <v/>
      </c>
      <c r="L135">
        <f>$C135*L71</f>
        <v/>
      </c>
      <c r="M135">
        <f>$C135*M71</f>
        <v/>
      </c>
      <c r="N135">
        <f>$C135*N71</f>
        <v/>
      </c>
      <c r="O135">
        <f>$C135*O71</f>
        <v/>
      </c>
      <c r="P135">
        <f>$C135*P71</f>
        <v/>
      </c>
      <c r="Q135">
        <f>$C135*Q71</f>
        <v/>
      </c>
      <c r="R135">
        <f>$C135*R71</f>
        <v/>
      </c>
      <c r="S135">
        <f>$C135*S71</f>
        <v/>
      </c>
      <c r="T135">
        <f>$C135*T71</f>
        <v/>
      </c>
      <c r="U135">
        <f>$C135*U71</f>
        <v/>
      </c>
      <c r="V135">
        <f>$C135*V71</f>
        <v/>
      </c>
      <c r="W135">
        <f>$C135*W71</f>
        <v/>
      </c>
      <c r="X135">
        <f>$C135*X71</f>
        <v/>
      </c>
      <c r="Y135">
        <f>$C135*Y71</f>
        <v/>
      </c>
      <c r="Z135">
        <f>$C135*Z71</f>
        <v/>
      </c>
      <c r="AA135">
        <f>$C135*AA71</f>
        <v/>
      </c>
      <c r="AB135">
        <f>$C135*AB71</f>
        <v/>
      </c>
      <c r="AC135">
        <f>$C135*AC71</f>
        <v/>
      </c>
      <c r="AD135">
        <f>$C135*AD71</f>
        <v/>
      </c>
      <c r="AE135">
        <f>$C135*AE71</f>
        <v/>
      </c>
      <c r="AF135">
        <f>$C135*AF71</f>
        <v/>
      </c>
      <c r="AG135">
        <f>$C135*AG71</f>
        <v/>
      </c>
      <c r="AH135">
        <f>$C135*AH71</f>
        <v/>
      </c>
      <c r="AI135">
        <f>$C135*AI71</f>
        <v/>
      </c>
      <c r="AJ135">
        <f>$C135*AJ71</f>
        <v/>
      </c>
      <c r="AK135">
        <f>$C135*AK71</f>
        <v/>
      </c>
      <c r="AL135">
        <f>$C135*AL71</f>
        <v/>
      </c>
      <c r="AM135">
        <f>$C135*AM71</f>
        <v/>
      </c>
      <c r="AN135">
        <f>$C135*AN71</f>
        <v/>
      </c>
      <c r="AO135">
        <f>$C135*AO71</f>
        <v/>
      </c>
      <c r="AP135">
        <f>$C135*AP71</f>
        <v/>
      </c>
      <c r="AQ135">
        <f>$C135*AQ71</f>
        <v/>
      </c>
      <c r="AR135">
        <f>$C135*AR71</f>
        <v/>
      </c>
      <c r="AS135">
        <f>$C135*AS71</f>
        <v/>
      </c>
      <c r="AT135">
        <f>$C135*AT71</f>
        <v/>
      </c>
      <c r="AU135">
        <f>$C135*AU71</f>
        <v/>
      </c>
      <c r="AV135">
        <f>$C135*AV71</f>
        <v/>
      </c>
    </row>
    <row r="136" spans="1:48">
      <c r="A136" t="s">
        <v>311</v>
      </c>
      <c r="B136" t="s">
        <v>1659</v>
      </c>
      <c r="C136">
        <f>'LCEF by Fuel Type'!$AD$24</f>
        <v/>
      </c>
      <c r="E136">
        <f>$C136*E72</f>
        <v/>
      </c>
      <c r="F136">
        <f>$C136*F72</f>
        <v/>
      </c>
      <c r="G136">
        <f>$C136*G72</f>
        <v/>
      </c>
      <c r="H136">
        <f>$C136*H72</f>
        <v/>
      </c>
      <c r="I136">
        <f>$C136*I72</f>
        <v/>
      </c>
      <c r="J136">
        <f>$C136*J72</f>
        <v/>
      </c>
      <c r="K136">
        <f>$C136*K72</f>
        <v/>
      </c>
      <c r="L136">
        <f>$C136*L72</f>
        <v/>
      </c>
      <c r="M136">
        <f>$C136*M72</f>
        <v/>
      </c>
      <c r="N136">
        <f>$C136*N72</f>
        <v/>
      </c>
      <c r="O136">
        <f>$C136*O72</f>
        <v/>
      </c>
      <c r="P136">
        <f>$C136*P72</f>
        <v/>
      </c>
      <c r="Q136">
        <f>$C136*Q72</f>
        <v/>
      </c>
      <c r="R136">
        <f>$C136*R72</f>
        <v/>
      </c>
      <c r="S136">
        <f>$C136*S72</f>
        <v/>
      </c>
      <c r="T136">
        <f>$C136*T72</f>
        <v/>
      </c>
      <c r="U136">
        <f>$C136*U72</f>
        <v/>
      </c>
      <c r="V136">
        <f>$C136*V72</f>
        <v/>
      </c>
      <c r="W136">
        <f>$C136*W72</f>
        <v/>
      </c>
      <c r="X136">
        <f>$C136*X72</f>
        <v/>
      </c>
      <c r="Y136">
        <f>$C136*Y72</f>
        <v/>
      </c>
      <c r="Z136">
        <f>$C136*Z72</f>
        <v/>
      </c>
      <c r="AA136">
        <f>$C136*AA72</f>
        <v/>
      </c>
      <c r="AB136">
        <f>$C136*AB72</f>
        <v/>
      </c>
      <c r="AC136">
        <f>$C136*AC72</f>
        <v/>
      </c>
      <c r="AD136">
        <f>$C136*AD72</f>
        <v/>
      </c>
      <c r="AE136">
        <f>$C136*AE72</f>
        <v/>
      </c>
      <c r="AF136">
        <f>$C136*AF72</f>
        <v/>
      </c>
      <c r="AG136">
        <f>$C136*AG72</f>
        <v/>
      </c>
      <c r="AH136">
        <f>$C136*AH72</f>
        <v/>
      </c>
      <c r="AI136">
        <f>$C136*AI72</f>
        <v/>
      </c>
      <c r="AJ136">
        <f>$C136*AJ72</f>
        <v/>
      </c>
      <c r="AK136">
        <f>$C136*AK72</f>
        <v/>
      </c>
      <c r="AL136">
        <f>$C136*AL72</f>
        <v/>
      </c>
      <c r="AM136">
        <f>$C136*AM72</f>
        <v/>
      </c>
      <c r="AN136">
        <f>$C136*AN72</f>
        <v/>
      </c>
      <c r="AO136">
        <f>$C136*AO72</f>
        <v/>
      </c>
      <c r="AP136">
        <f>$C136*AP72</f>
        <v/>
      </c>
      <c r="AQ136">
        <f>$C136*AQ72</f>
        <v/>
      </c>
      <c r="AR136">
        <f>$C136*AR72</f>
        <v/>
      </c>
      <c r="AS136">
        <f>$C136*AS72</f>
        <v/>
      </c>
      <c r="AT136">
        <f>$C136*AT72</f>
        <v/>
      </c>
      <c r="AU136">
        <f>$C136*AU72</f>
        <v/>
      </c>
      <c r="AV136">
        <f>$C136*AV72</f>
        <v/>
      </c>
    </row>
    <row r="137" spans="1:48">
      <c r="A137" t="s">
        <v>349</v>
      </c>
      <c r="B137" t="s">
        <v>1659</v>
      </c>
      <c r="C137">
        <f>'LCEF by Fuel Type'!$AD$24</f>
        <v/>
      </c>
      <c r="E137">
        <f>$C137*E73</f>
        <v/>
      </c>
      <c r="F137">
        <f>$C137*F73</f>
        <v/>
      </c>
      <c r="G137">
        <f>$C137*G73</f>
        <v/>
      </c>
      <c r="H137">
        <f>$C137*H73</f>
        <v/>
      </c>
      <c r="I137">
        <f>$C137*I73</f>
        <v/>
      </c>
      <c r="J137">
        <f>$C137*J73</f>
        <v/>
      </c>
      <c r="K137">
        <f>$C137*K73</f>
        <v/>
      </c>
      <c r="L137">
        <f>$C137*L73</f>
        <v/>
      </c>
      <c r="M137">
        <f>$C137*M73</f>
        <v/>
      </c>
      <c r="N137">
        <f>$C137*N73</f>
        <v/>
      </c>
      <c r="O137">
        <f>$C137*O73</f>
        <v/>
      </c>
      <c r="P137">
        <f>$C137*P73</f>
        <v/>
      </c>
      <c r="Q137">
        <f>$C137*Q73</f>
        <v/>
      </c>
      <c r="R137">
        <f>$C137*R73</f>
        <v/>
      </c>
      <c r="S137">
        <f>$C137*S73</f>
        <v/>
      </c>
      <c r="T137">
        <f>$C137*T73</f>
        <v/>
      </c>
      <c r="U137">
        <f>$C137*U73</f>
        <v/>
      </c>
      <c r="V137">
        <f>$C137*V73</f>
        <v/>
      </c>
      <c r="W137">
        <f>$C137*W73</f>
        <v/>
      </c>
      <c r="X137">
        <f>$C137*X73</f>
        <v/>
      </c>
      <c r="Y137">
        <f>$C137*Y73</f>
        <v/>
      </c>
      <c r="Z137">
        <f>$C137*Z73</f>
        <v/>
      </c>
      <c r="AA137">
        <f>$C137*AA73</f>
        <v/>
      </c>
      <c r="AB137">
        <f>$C137*AB73</f>
        <v/>
      </c>
      <c r="AC137">
        <f>$C137*AC73</f>
        <v/>
      </c>
      <c r="AD137">
        <f>$C137*AD73</f>
        <v/>
      </c>
      <c r="AE137">
        <f>$C137*AE73</f>
        <v/>
      </c>
      <c r="AF137">
        <f>$C137*AF73</f>
        <v/>
      </c>
      <c r="AG137">
        <f>$C137*AG73</f>
        <v/>
      </c>
      <c r="AH137">
        <f>$C137*AH73</f>
        <v/>
      </c>
      <c r="AI137">
        <f>$C137*AI73</f>
        <v/>
      </c>
      <c r="AJ137">
        <f>$C137*AJ73</f>
        <v/>
      </c>
      <c r="AK137">
        <f>$C137*AK73</f>
        <v/>
      </c>
      <c r="AL137">
        <f>$C137*AL73</f>
        <v/>
      </c>
      <c r="AM137">
        <f>$C137*AM73</f>
        <v/>
      </c>
      <c r="AN137">
        <f>$C137*AN73</f>
        <v/>
      </c>
      <c r="AO137">
        <f>$C137*AO73</f>
        <v/>
      </c>
      <c r="AP137">
        <f>$C137*AP73</f>
        <v/>
      </c>
      <c r="AQ137">
        <f>$C137*AQ73</f>
        <v/>
      </c>
      <c r="AR137">
        <f>$C137*AR73</f>
        <v/>
      </c>
      <c r="AS137">
        <f>$C137*AS73</f>
        <v/>
      </c>
      <c r="AT137">
        <f>$C137*AT73</f>
        <v/>
      </c>
      <c r="AU137">
        <f>$C137*AU73</f>
        <v/>
      </c>
      <c r="AV137">
        <f>$C137*AV73</f>
        <v/>
      </c>
    </row>
    <row r="138" spans="1:48">
      <c r="A138" t="s">
        <v>399</v>
      </c>
      <c r="B138" t="s">
        <v>1659</v>
      </c>
      <c r="C138">
        <f>'LCEF by Fuel Type'!$AD$24</f>
        <v/>
      </c>
      <c r="E138">
        <f>$C138*E74</f>
        <v/>
      </c>
      <c r="F138">
        <f>$C138*F74</f>
        <v/>
      </c>
      <c r="G138">
        <f>$C138*G74</f>
        <v/>
      </c>
      <c r="H138">
        <f>$C138*H74</f>
        <v/>
      </c>
      <c r="I138">
        <f>$C138*I74</f>
        <v/>
      </c>
      <c r="J138">
        <f>$C138*J74</f>
        <v/>
      </c>
      <c r="K138">
        <f>$C138*K74</f>
        <v/>
      </c>
      <c r="L138">
        <f>$C138*L74</f>
        <v/>
      </c>
      <c r="M138">
        <f>$C138*M74</f>
        <v/>
      </c>
      <c r="N138">
        <f>$C138*N74</f>
        <v/>
      </c>
      <c r="O138">
        <f>$C138*O74</f>
        <v/>
      </c>
      <c r="P138">
        <f>$C138*P74</f>
        <v/>
      </c>
      <c r="Q138">
        <f>$C138*Q74</f>
        <v/>
      </c>
      <c r="R138">
        <f>$C138*R74</f>
        <v/>
      </c>
      <c r="S138">
        <f>$C138*S74</f>
        <v/>
      </c>
      <c r="T138">
        <f>$C138*T74</f>
        <v/>
      </c>
      <c r="U138">
        <f>$C138*U74</f>
        <v/>
      </c>
      <c r="V138">
        <f>$C138*V74</f>
        <v/>
      </c>
      <c r="W138">
        <f>$C138*W74</f>
        <v/>
      </c>
      <c r="X138">
        <f>$C138*X74</f>
        <v/>
      </c>
      <c r="Y138">
        <f>$C138*Y74</f>
        <v/>
      </c>
      <c r="Z138">
        <f>$C138*Z74</f>
        <v/>
      </c>
      <c r="AA138">
        <f>$C138*AA74</f>
        <v/>
      </c>
      <c r="AB138">
        <f>$C138*AB74</f>
        <v/>
      </c>
      <c r="AC138">
        <f>$C138*AC74</f>
        <v/>
      </c>
      <c r="AD138">
        <f>$C138*AD74</f>
        <v/>
      </c>
      <c r="AE138">
        <f>$C138*AE74</f>
        <v/>
      </c>
      <c r="AF138">
        <f>$C138*AF74</f>
        <v/>
      </c>
      <c r="AG138">
        <f>$C138*AG74</f>
        <v/>
      </c>
      <c r="AH138">
        <f>$C138*AH74</f>
        <v/>
      </c>
      <c r="AI138">
        <f>$C138*AI74</f>
        <v/>
      </c>
      <c r="AJ138">
        <f>$C138*AJ74</f>
        <v/>
      </c>
      <c r="AK138">
        <f>$C138*AK74</f>
        <v/>
      </c>
      <c r="AL138">
        <f>$C138*AL74</f>
        <v/>
      </c>
      <c r="AM138">
        <f>$C138*AM74</f>
        <v/>
      </c>
      <c r="AN138">
        <f>$C138*AN74</f>
        <v/>
      </c>
      <c r="AO138">
        <f>$C138*AO74</f>
        <v/>
      </c>
      <c r="AP138">
        <f>$C138*AP74</f>
        <v/>
      </c>
      <c r="AQ138">
        <f>$C138*AQ74</f>
        <v/>
      </c>
      <c r="AR138">
        <f>$C138*AR74</f>
        <v/>
      </c>
      <c r="AS138">
        <f>$C138*AS74</f>
        <v/>
      </c>
      <c r="AT138">
        <f>$C138*AT74</f>
        <v/>
      </c>
      <c r="AU138">
        <f>$C138*AU74</f>
        <v/>
      </c>
      <c r="AV138">
        <f>$C138*AV74</f>
        <v/>
      </c>
    </row>
    <row r="139" spans="1:48">
      <c r="A139" t="s">
        <v>288</v>
      </c>
      <c r="B139" t="s">
        <v>1659</v>
      </c>
      <c r="C139">
        <f>'LCEF by Fuel Type'!$AD$24</f>
        <v/>
      </c>
      <c r="E139">
        <f>$C139*E75</f>
        <v/>
      </c>
      <c r="F139">
        <f>$C139*F75</f>
        <v/>
      </c>
      <c r="G139">
        <f>$C139*G75</f>
        <v/>
      </c>
      <c r="H139">
        <f>$C139*H75</f>
        <v/>
      </c>
      <c r="I139">
        <f>$C139*I75</f>
        <v/>
      </c>
      <c r="J139">
        <f>$C139*J75</f>
        <v/>
      </c>
      <c r="K139">
        <f>$C139*K75</f>
        <v/>
      </c>
      <c r="L139">
        <f>$C139*L75</f>
        <v/>
      </c>
      <c r="M139">
        <f>$C139*M75</f>
        <v/>
      </c>
      <c r="N139">
        <f>$C139*N75</f>
        <v/>
      </c>
      <c r="O139">
        <f>$C139*O75</f>
        <v/>
      </c>
      <c r="P139">
        <f>$C139*P75</f>
        <v/>
      </c>
      <c r="Q139">
        <f>$C139*Q75</f>
        <v/>
      </c>
      <c r="R139">
        <f>$C139*R75</f>
        <v/>
      </c>
      <c r="S139">
        <f>$C139*S75</f>
        <v/>
      </c>
      <c r="T139">
        <f>$C139*T75</f>
        <v/>
      </c>
      <c r="U139">
        <f>$C139*U75</f>
        <v/>
      </c>
      <c r="V139">
        <f>$C139*V75</f>
        <v/>
      </c>
      <c r="W139">
        <f>$C139*W75</f>
        <v/>
      </c>
      <c r="X139">
        <f>$C139*X75</f>
        <v/>
      </c>
      <c r="Y139">
        <f>$C139*Y75</f>
        <v/>
      </c>
      <c r="Z139">
        <f>$C139*Z75</f>
        <v/>
      </c>
      <c r="AA139">
        <f>$C139*AA75</f>
        <v/>
      </c>
      <c r="AB139">
        <f>$C139*AB75</f>
        <v/>
      </c>
      <c r="AC139">
        <f>$C139*AC75</f>
        <v/>
      </c>
      <c r="AD139">
        <f>$C139*AD75</f>
        <v/>
      </c>
      <c r="AE139">
        <f>$C139*AE75</f>
        <v/>
      </c>
      <c r="AF139">
        <f>$C139*AF75</f>
        <v/>
      </c>
      <c r="AG139">
        <f>$C139*AG75</f>
        <v/>
      </c>
      <c r="AH139">
        <f>$C139*AH75</f>
        <v/>
      </c>
      <c r="AI139">
        <f>$C139*AI75</f>
        <v/>
      </c>
      <c r="AJ139">
        <f>$C139*AJ75</f>
        <v/>
      </c>
      <c r="AK139">
        <f>$C139*AK75</f>
        <v/>
      </c>
      <c r="AL139">
        <f>$C139*AL75</f>
        <v/>
      </c>
      <c r="AM139">
        <f>$C139*AM75</f>
        <v/>
      </c>
      <c r="AN139">
        <f>$C139*AN75</f>
        <v/>
      </c>
      <c r="AO139">
        <f>$C139*AO75</f>
        <v/>
      </c>
      <c r="AP139">
        <f>$C139*AP75</f>
        <v/>
      </c>
      <c r="AQ139">
        <f>$C139*AQ75</f>
        <v/>
      </c>
      <c r="AR139">
        <f>$C139*AR75</f>
        <v/>
      </c>
      <c r="AS139">
        <f>$C139*AS75</f>
        <v/>
      </c>
      <c r="AT139">
        <f>$C139*AT75</f>
        <v/>
      </c>
      <c r="AU139">
        <f>$C139*AU75</f>
        <v/>
      </c>
      <c r="AV139">
        <f>$C139*AV75</f>
        <v/>
      </c>
    </row>
    <row r="140" spans="1:48">
      <c r="A140" t="s">
        <v>272</v>
      </c>
      <c r="B140" t="s">
        <v>1659</v>
      </c>
      <c r="C140">
        <f>'LCEF by Fuel Type'!$AD$24</f>
        <v/>
      </c>
      <c r="E140">
        <f>$C140*E76</f>
        <v/>
      </c>
      <c r="F140">
        <f>$C140*F76</f>
        <v/>
      </c>
      <c r="G140">
        <f>$C140*G76</f>
        <v/>
      </c>
      <c r="H140">
        <f>$C140*H76</f>
        <v/>
      </c>
      <c r="I140">
        <f>$C140*I76</f>
        <v/>
      </c>
      <c r="J140">
        <f>$C140*J76</f>
        <v/>
      </c>
      <c r="K140">
        <f>$C140*K76</f>
        <v/>
      </c>
      <c r="L140">
        <f>$C140*L76</f>
        <v/>
      </c>
      <c r="M140">
        <f>$C140*M76</f>
        <v/>
      </c>
      <c r="N140">
        <f>$C140*N76</f>
        <v/>
      </c>
      <c r="O140">
        <f>$C140*O76</f>
        <v/>
      </c>
      <c r="P140">
        <f>$C140*P76</f>
        <v/>
      </c>
      <c r="Q140">
        <f>$C140*Q76</f>
        <v/>
      </c>
      <c r="R140">
        <f>$C140*R76</f>
        <v/>
      </c>
      <c r="S140">
        <f>$C140*S76</f>
        <v/>
      </c>
      <c r="T140">
        <f>$C140*T76</f>
        <v/>
      </c>
      <c r="U140">
        <f>$C140*U76</f>
        <v/>
      </c>
      <c r="V140">
        <f>$C140*V76</f>
        <v/>
      </c>
      <c r="W140">
        <f>$C140*W76</f>
        <v/>
      </c>
      <c r="X140">
        <f>$C140*X76</f>
        <v/>
      </c>
      <c r="Y140">
        <f>$C140*Y76</f>
        <v/>
      </c>
      <c r="Z140">
        <f>$C140*Z76</f>
        <v/>
      </c>
      <c r="AA140">
        <f>$C140*AA76</f>
        <v/>
      </c>
      <c r="AB140">
        <f>$C140*AB76</f>
        <v/>
      </c>
      <c r="AC140">
        <f>$C140*AC76</f>
        <v/>
      </c>
      <c r="AD140">
        <f>$C140*AD76</f>
        <v/>
      </c>
      <c r="AE140">
        <f>$C140*AE76</f>
        <v/>
      </c>
      <c r="AF140">
        <f>$C140*AF76</f>
        <v/>
      </c>
      <c r="AG140">
        <f>$C140*AG76</f>
        <v/>
      </c>
      <c r="AH140">
        <f>$C140*AH76</f>
        <v/>
      </c>
      <c r="AI140">
        <f>$C140*AI76</f>
        <v/>
      </c>
      <c r="AJ140">
        <f>$C140*AJ76</f>
        <v/>
      </c>
      <c r="AK140">
        <f>$C140*AK76</f>
        <v/>
      </c>
      <c r="AL140">
        <f>$C140*AL76</f>
        <v/>
      </c>
      <c r="AM140">
        <f>$C140*AM76</f>
        <v/>
      </c>
      <c r="AN140">
        <f>$C140*AN76</f>
        <v/>
      </c>
      <c r="AO140">
        <f>$C140*AO76</f>
        <v/>
      </c>
      <c r="AP140">
        <f>$C140*AP76</f>
        <v/>
      </c>
      <c r="AQ140">
        <f>$C140*AQ76</f>
        <v/>
      </c>
      <c r="AR140">
        <f>$C140*AR76</f>
        <v/>
      </c>
      <c r="AS140">
        <f>$C140*AS76</f>
        <v/>
      </c>
      <c r="AT140">
        <f>$C140*AT76</f>
        <v/>
      </c>
      <c r="AU140">
        <f>$C140*AU76</f>
        <v/>
      </c>
      <c r="AV140">
        <f>$C140*AV76</f>
        <v/>
      </c>
    </row>
    <row r="141" spans="1:48">
      <c r="A141" t="s">
        <v>415</v>
      </c>
      <c r="B141" t="s">
        <v>1659</v>
      </c>
      <c r="C141">
        <f>'LCEF by Fuel Type'!$AD$24</f>
        <v/>
      </c>
      <c r="E141">
        <f>$C141*E77</f>
        <v/>
      </c>
      <c r="F141">
        <f>$C141*F77</f>
        <v/>
      </c>
      <c r="G141">
        <f>$C141*G77</f>
        <v/>
      </c>
      <c r="H141">
        <f>$C141*H77</f>
        <v/>
      </c>
      <c r="I141">
        <f>$C141*I77</f>
        <v/>
      </c>
      <c r="J141">
        <f>$C141*J77</f>
        <v/>
      </c>
      <c r="K141">
        <f>$C141*K77</f>
        <v/>
      </c>
      <c r="L141">
        <f>$C141*L77</f>
        <v/>
      </c>
      <c r="M141">
        <f>$C141*M77</f>
        <v/>
      </c>
      <c r="N141">
        <f>$C141*N77</f>
        <v/>
      </c>
      <c r="O141">
        <f>$C141*O77</f>
        <v/>
      </c>
      <c r="P141">
        <f>$C141*P77</f>
        <v/>
      </c>
      <c r="Q141">
        <f>$C141*Q77</f>
        <v/>
      </c>
      <c r="R141">
        <f>$C141*R77</f>
        <v/>
      </c>
      <c r="S141">
        <f>$C141*S77</f>
        <v/>
      </c>
      <c r="T141">
        <f>$C141*T77</f>
        <v/>
      </c>
      <c r="U141">
        <f>$C141*U77</f>
        <v/>
      </c>
      <c r="V141">
        <f>$C141*V77</f>
        <v/>
      </c>
      <c r="W141">
        <f>$C141*W77</f>
        <v/>
      </c>
      <c r="X141">
        <f>$C141*X77</f>
        <v/>
      </c>
      <c r="Y141">
        <f>$C141*Y77</f>
        <v/>
      </c>
      <c r="Z141">
        <f>$C141*Z77</f>
        <v/>
      </c>
      <c r="AA141">
        <f>$C141*AA77</f>
        <v/>
      </c>
      <c r="AB141">
        <f>$C141*AB77</f>
        <v/>
      </c>
      <c r="AC141">
        <f>$C141*AC77</f>
        <v/>
      </c>
      <c r="AD141">
        <f>$C141*AD77</f>
        <v/>
      </c>
      <c r="AE141">
        <f>$C141*AE77</f>
        <v/>
      </c>
      <c r="AF141">
        <f>$C141*AF77</f>
        <v/>
      </c>
      <c r="AG141">
        <f>$C141*AG77</f>
        <v/>
      </c>
      <c r="AH141">
        <f>$C141*AH77</f>
        <v/>
      </c>
      <c r="AI141">
        <f>$C141*AI77</f>
        <v/>
      </c>
      <c r="AJ141">
        <f>$C141*AJ77</f>
        <v/>
      </c>
      <c r="AK141">
        <f>$C141*AK77</f>
        <v/>
      </c>
      <c r="AL141">
        <f>$C141*AL77</f>
        <v/>
      </c>
      <c r="AM141">
        <f>$C141*AM77</f>
        <v/>
      </c>
      <c r="AN141">
        <f>$C141*AN77</f>
        <v/>
      </c>
      <c r="AO141">
        <f>$C141*AO77</f>
        <v/>
      </c>
      <c r="AP141">
        <f>$C141*AP77</f>
        <v/>
      </c>
      <c r="AQ141">
        <f>$C141*AQ77</f>
        <v/>
      </c>
      <c r="AR141">
        <f>$C141*AR77</f>
        <v/>
      </c>
      <c r="AS141">
        <f>$C141*AS77</f>
        <v/>
      </c>
      <c r="AT141">
        <f>$C141*AT77</f>
        <v/>
      </c>
      <c r="AU141">
        <f>$C141*AU77</f>
        <v/>
      </c>
      <c r="AV141">
        <f>$C141*AV77</f>
        <v/>
      </c>
    </row>
    <row r="142" spans="1:48">
      <c r="A142" t="s">
        <v>273</v>
      </c>
      <c r="B142" t="s">
        <v>1659</v>
      </c>
      <c r="C142">
        <f>'LCEF by Fuel Type'!$AD$24</f>
        <v/>
      </c>
      <c r="E142">
        <f>$C142*E78</f>
        <v/>
      </c>
      <c r="F142">
        <f>$C142*F78</f>
        <v/>
      </c>
      <c r="G142">
        <f>$C142*G78</f>
        <v/>
      </c>
      <c r="H142">
        <f>$C142*H78</f>
        <v/>
      </c>
      <c r="I142">
        <f>$C142*I78</f>
        <v/>
      </c>
      <c r="J142">
        <f>$C142*J78</f>
        <v/>
      </c>
      <c r="K142">
        <f>$C142*K78</f>
        <v/>
      </c>
      <c r="L142">
        <f>$C142*L78</f>
        <v/>
      </c>
      <c r="M142">
        <f>$C142*M78</f>
        <v/>
      </c>
      <c r="N142">
        <f>$C142*N78</f>
        <v/>
      </c>
      <c r="O142">
        <f>$C142*O78</f>
        <v/>
      </c>
      <c r="P142">
        <f>$C142*P78</f>
        <v/>
      </c>
      <c r="Q142">
        <f>$C142*Q78</f>
        <v/>
      </c>
      <c r="R142">
        <f>$C142*R78</f>
        <v/>
      </c>
      <c r="S142">
        <f>$C142*S78</f>
        <v/>
      </c>
      <c r="T142">
        <f>$C142*T78</f>
        <v/>
      </c>
      <c r="U142">
        <f>$C142*U78</f>
        <v/>
      </c>
      <c r="V142">
        <f>$C142*V78</f>
        <v/>
      </c>
      <c r="W142">
        <f>$C142*W78</f>
        <v/>
      </c>
      <c r="X142">
        <f>$C142*X78</f>
        <v/>
      </c>
      <c r="Y142">
        <f>$C142*Y78</f>
        <v/>
      </c>
      <c r="Z142">
        <f>$C142*Z78</f>
        <v/>
      </c>
      <c r="AA142">
        <f>$C142*AA78</f>
        <v/>
      </c>
      <c r="AB142">
        <f>$C142*AB78</f>
        <v/>
      </c>
      <c r="AC142">
        <f>$C142*AC78</f>
        <v/>
      </c>
      <c r="AD142">
        <f>$C142*AD78</f>
        <v/>
      </c>
      <c r="AE142">
        <f>$C142*AE78</f>
        <v/>
      </c>
      <c r="AF142">
        <f>$C142*AF78</f>
        <v/>
      </c>
      <c r="AG142">
        <f>$C142*AG78</f>
        <v/>
      </c>
      <c r="AH142">
        <f>$C142*AH78</f>
        <v/>
      </c>
      <c r="AI142">
        <f>$C142*AI78</f>
        <v/>
      </c>
      <c r="AJ142">
        <f>$C142*AJ78</f>
        <v/>
      </c>
      <c r="AK142">
        <f>$C142*AK78</f>
        <v/>
      </c>
      <c r="AL142">
        <f>$C142*AL78</f>
        <v/>
      </c>
      <c r="AM142">
        <f>$C142*AM78</f>
        <v/>
      </c>
      <c r="AN142">
        <f>$C142*AN78</f>
        <v/>
      </c>
      <c r="AO142">
        <f>$C142*AO78</f>
        <v/>
      </c>
      <c r="AP142">
        <f>$C142*AP78</f>
        <v/>
      </c>
      <c r="AQ142">
        <f>$C142*AQ78</f>
        <v/>
      </c>
      <c r="AR142">
        <f>$C142*AR78</f>
        <v/>
      </c>
      <c r="AS142">
        <f>$C142*AS78</f>
        <v/>
      </c>
      <c r="AT142">
        <f>$C142*AT78</f>
        <v/>
      </c>
      <c r="AU142">
        <f>$C142*AU78</f>
        <v/>
      </c>
      <c r="AV142">
        <f>$C142*AV78</f>
        <v/>
      </c>
    </row>
    <row r="143" spans="1:48">
      <c r="A143" t="s">
        <v>332</v>
      </c>
      <c r="B143" t="s">
        <v>1659</v>
      </c>
      <c r="C143">
        <f>'LCEF by Fuel Type'!$AD$24</f>
        <v/>
      </c>
      <c r="E143">
        <f>$C143*E79</f>
        <v/>
      </c>
      <c r="F143">
        <f>$C143*F79</f>
        <v/>
      </c>
      <c r="G143">
        <f>$C143*G79</f>
        <v/>
      </c>
      <c r="H143">
        <f>$C143*H79</f>
        <v/>
      </c>
      <c r="I143">
        <f>$C143*I79</f>
        <v/>
      </c>
      <c r="J143">
        <f>$C143*J79</f>
        <v/>
      </c>
      <c r="K143">
        <f>$C143*K79</f>
        <v/>
      </c>
      <c r="L143">
        <f>$C143*L79</f>
        <v/>
      </c>
      <c r="M143">
        <f>$C143*M79</f>
        <v/>
      </c>
      <c r="N143">
        <f>$C143*N79</f>
        <v/>
      </c>
      <c r="O143">
        <f>$C143*O79</f>
        <v/>
      </c>
      <c r="P143">
        <f>$C143*P79</f>
        <v/>
      </c>
      <c r="Q143">
        <f>$C143*Q79</f>
        <v/>
      </c>
      <c r="R143">
        <f>$C143*R79</f>
        <v/>
      </c>
      <c r="S143">
        <f>$C143*S79</f>
        <v/>
      </c>
      <c r="T143">
        <f>$C143*T79</f>
        <v/>
      </c>
      <c r="U143">
        <f>$C143*U79</f>
        <v/>
      </c>
      <c r="V143">
        <f>$C143*V79</f>
        <v/>
      </c>
      <c r="W143">
        <f>$C143*W79</f>
        <v/>
      </c>
      <c r="X143">
        <f>$C143*X79</f>
        <v/>
      </c>
      <c r="Y143">
        <f>$C143*Y79</f>
        <v/>
      </c>
      <c r="Z143">
        <f>$C143*Z79</f>
        <v/>
      </c>
      <c r="AA143">
        <f>$C143*AA79</f>
        <v/>
      </c>
      <c r="AB143">
        <f>$C143*AB79</f>
        <v/>
      </c>
      <c r="AC143">
        <f>$C143*AC79</f>
        <v/>
      </c>
      <c r="AD143">
        <f>$C143*AD79</f>
        <v/>
      </c>
      <c r="AE143">
        <f>$C143*AE79</f>
        <v/>
      </c>
      <c r="AF143">
        <f>$C143*AF79</f>
        <v/>
      </c>
      <c r="AG143">
        <f>$C143*AG79</f>
        <v/>
      </c>
      <c r="AH143">
        <f>$C143*AH79</f>
        <v/>
      </c>
      <c r="AI143">
        <f>$C143*AI79</f>
        <v/>
      </c>
      <c r="AJ143">
        <f>$C143*AJ79</f>
        <v/>
      </c>
      <c r="AK143">
        <f>$C143*AK79</f>
        <v/>
      </c>
      <c r="AL143">
        <f>$C143*AL79</f>
        <v/>
      </c>
      <c r="AM143">
        <f>$C143*AM79</f>
        <v/>
      </c>
      <c r="AN143">
        <f>$C143*AN79</f>
        <v/>
      </c>
      <c r="AO143">
        <f>$C143*AO79</f>
        <v/>
      </c>
      <c r="AP143">
        <f>$C143*AP79</f>
        <v/>
      </c>
      <c r="AQ143">
        <f>$C143*AQ79</f>
        <v/>
      </c>
      <c r="AR143">
        <f>$C143*AR79</f>
        <v/>
      </c>
      <c r="AS143">
        <f>$C143*AS79</f>
        <v/>
      </c>
      <c r="AT143">
        <f>$C143*AT79</f>
        <v/>
      </c>
      <c r="AU143">
        <f>$C143*AU79</f>
        <v/>
      </c>
      <c r="AV143">
        <f>$C143*AV79</f>
        <v/>
      </c>
    </row>
    <row r="144" spans="1:48">
      <c r="A144" t="s">
        <v>306</v>
      </c>
      <c r="B144" t="s">
        <v>1659</v>
      </c>
      <c r="C144">
        <f>'LCEF by Fuel Type'!$AD$24</f>
        <v/>
      </c>
      <c r="E144">
        <f>$C144*E80</f>
        <v/>
      </c>
      <c r="F144">
        <f>$C144*F80</f>
        <v/>
      </c>
      <c r="G144">
        <f>$C144*G80</f>
        <v/>
      </c>
      <c r="H144">
        <f>$C144*H80</f>
        <v/>
      </c>
      <c r="I144">
        <f>$C144*I80</f>
        <v/>
      </c>
      <c r="J144">
        <f>$C144*J80</f>
        <v/>
      </c>
      <c r="K144">
        <f>$C144*K80</f>
        <v/>
      </c>
      <c r="L144">
        <f>$C144*L80</f>
        <v/>
      </c>
      <c r="M144">
        <f>$C144*M80</f>
        <v/>
      </c>
      <c r="N144">
        <f>$C144*N80</f>
        <v/>
      </c>
      <c r="O144">
        <f>$C144*O80</f>
        <v/>
      </c>
      <c r="P144">
        <f>$C144*P80</f>
        <v/>
      </c>
      <c r="Q144">
        <f>$C144*Q80</f>
        <v/>
      </c>
      <c r="R144">
        <f>$C144*R80</f>
        <v/>
      </c>
      <c r="S144">
        <f>$C144*S80</f>
        <v/>
      </c>
      <c r="T144">
        <f>$C144*T80</f>
        <v/>
      </c>
      <c r="U144">
        <f>$C144*U80</f>
        <v/>
      </c>
      <c r="V144">
        <f>$C144*V80</f>
        <v/>
      </c>
      <c r="W144">
        <f>$C144*W80</f>
        <v/>
      </c>
      <c r="X144">
        <f>$C144*X80</f>
        <v/>
      </c>
      <c r="Y144">
        <f>$C144*Y80</f>
        <v/>
      </c>
      <c r="Z144">
        <f>$C144*Z80</f>
        <v/>
      </c>
      <c r="AA144">
        <f>$C144*AA80</f>
        <v/>
      </c>
      <c r="AB144">
        <f>$C144*AB80</f>
        <v/>
      </c>
      <c r="AC144">
        <f>$C144*AC80</f>
        <v/>
      </c>
      <c r="AD144">
        <f>$C144*AD80</f>
        <v/>
      </c>
      <c r="AE144">
        <f>$C144*AE80</f>
        <v/>
      </c>
      <c r="AF144">
        <f>$C144*AF80</f>
        <v/>
      </c>
      <c r="AG144">
        <f>$C144*AG80</f>
        <v/>
      </c>
      <c r="AH144">
        <f>$C144*AH80</f>
        <v/>
      </c>
      <c r="AI144">
        <f>$C144*AI80</f>
        <v/>
      </c>
      <c r="AJ144">
        <f>$C144*AJ80</f>
        <v/>
      </c>
      <c r="AK144">
        <f>$C144*AK80</f>
        <v/>
      </c>
      <c r="AL144">
        <f>$C144*AL80</f>
        <v/>
      </c>
      <c r="AM144">
        <f>$C144*AM80</f>
        <v/>
      </c>
      <c r="AN144">
        <f>$C144*AN80</f>
        <v/>
      </c>
      <c r="AO144">
        <f>$C144*AO80</f>
        <v/>
      </c>
      <c r="AP144">
        <f>$C144*AP80</f>
        <v/>
      </c>
      <c r="AQ144">
        <f>$C144*AQ80</f>
        <v/>
      </c>
      <c r="AR144">
        <f>$C144*AR80</f>
        <v/>
      </c>
      <c r="AS144">
        <f>$C144*AS80</f>
        <v/>
      </c>
      <c r="AT144">
        <f>$C144*AT80</f>
        <v/>
      </c>
      <c r="AU144">
        <f>$C144*AU80</f>
        <v/>
      </c>
      <c r="AV144">
        <f>$C144*AV80</f>
        <v/>
      </c>
    </row>
    <row r="145" spans="1:48">
      <c r="A145" t="s">
        <v>418</v>
      </c>
      <c r="B145" t="s">
        <v>1659</v>
      </c>
      <c r="C145">
        <f>'LCEF by Fuel Type'!$AD$24</f>
        <v/>
      </c>
      <c r="E145">
        <f>$C145*E81</f>
        <v/>
      </c>
      <c r="F145">
        <f>$C145*F81</f>
        <v/>
      </c>
      <c r="G145">
        <f>$C145*G81</f>
        <v/>
      </c>
      <c r="H145">
        <f>$C145*H81</f>
        <v/>
      </c>
      <c r="I145">
        <f>$C145*I81</f>
        <v/>
      </c>
      <c r="J145">
        <f>$C145*J81</f>
        <v/>
      </c>
      <c r="K145">
        <f>$C145*K81</f>
        <v/>
      </c>
      <c r="L145">
        <f>$C145*L81</f>
        <v/>
      </c>
      <c r="M145">
        <f>$C145*M81</f>
        <v/>
      </c>
      <c r="N145">
        <f>$C145*N81</f>
        <v/>
      </c>
      <c r="O145">
        <f>$C145*O81</f>
        <v/>
      </c>
      <c r="P145">
        <f>$C145*P81</f>
        <v/>
      </c>
      <c r="Q145">
        <f>$C145*Q81</f>
        <v/>
      </c>
      <c r="R145">
        <f>$C145*R81</f>
        <v/>
      </c>
      <c r="S145">
        <f>$C145*S81</f>
        <v/>
      </c>
      <c r="T145">
        <f>$C145*T81</f>
        <v/>
      </c>
      <c r="U145">
        <f>$C145*U81</f>
        <v/>
      </c>
      <c r="V145">
        <f>$C145*V81</f>
        <v/>
      </c>
      <c r="W145">
        <f>$C145*W81</f>
        <v/>
      </c>
      <c r="X145">
        <f>$C145*X81</f>
        <v/>
      </c>
      <c r="Y145">
        <f>$C145*Y81</f>
        <v/>
      </c>
      <c r="Z145">
        <f>$C145*Z81</f>
        <v/>
      </c>
      <c r="AA145">
        <f>$C145*AA81</f>
        <v/>
      </c>
      <c r="AB145">
        <f>$C145*AB81</f>
        <v/>
      </c>
      <c r="AC145">
        <f>$C145*AC81</f>
        <v/>
      </c>
      <c r="AD145">
        <f>$C145*AD81</f>
        <v/>
      </c>
      <c r="AE145">
        <f>$C145*AE81</f>
        <v/>
      </c>
      <c r="AF145">
        <f>$C145*AF81</f>
        <v/>
      </c>
      <c r="AG145">
        <f>$C145*AG81</f>
        <v/>
      </c>
      <c r="AH145">
        <f>$C145*AH81</f>
        <v/>
      </c>
      <c r="AI145">
        <f>$C145*AI81</f>
        <v/>
      </c>
      <c r="AJ145">
        <f>$C145*AJ81</f>
        <v/>
      </c>
      <c r="AK145">
        <f>$C145*AK81</f>
        <v/>
      </c>
      <c r="AL145">
        <f>$C145*AL81</f>
        <v/>
      </c>
      <c r="AM145">
        <f>$C145*AM81</f>
        <v/>
      </c>
      <c r="AN145">
        <f>$C145*AN81</f>
        <v/>
      </c>
      <c r="AO145">
        <f>$C145*AO81</f>
        <v/>
      </c>
      <c r="AP145">
        <f>$C145*AP81</f>
        <v/>
      </c>
      <c r="AQ145">
        <f>$C145*AQ81</f>
        <v/>
      </c>
      <c r="AR145">
        <f>$C145*AR81</f>
        <v/>
      </c>
      <c r="AS145">
        <f>$C145*AS81</f>
        <v/>
      </c>
      <c r="AT145">
        <f>$C145*AT81</f>
        <v/>
      </c>
      <c r="AU145">
        <f>$C145*AU81</f>
        <v/>
      </c>
      <c r="AV145">
        <f>$C145*AV81</f>
        <v/>
      </c>
    </row>
    <row r="146" spans="1:48">
      <c r="A146" t="s">
        <v>412</v>
      </c>
      <c r="B146" t="s">
        <v>1659</v>
      </c>
      <c r="C146">
        <f>'LCEF by Fuel Type'!$AD$24</f>
        <v/>
      </c>
      <c r="E146">
        <f>$C146*E82</f>
        <v/>
      </c>
      <c r="F146">
        <f>$C146*F82</f>
        <v/>
      </c>
      <c r="G146">
        <f>$C146*G82</f>
        <v/>
      </c>
      <c r="H146">
        <f>$C146*H82</f>
        <v/>
      </c>
      <c r="I146">
        <f>$C146*I82</f>
        <v/>
      </c>
      <c r="J146">
        <f>$C146*J82</f>
        <v/>
      </c>
      <c r="K146">
        <f>$C146*K82</f>
        <v/>
      </c>
      <c r="L146">
        <f>$C146*L82</f>
        <v/>
      </c>
      <c r="M146">
        <f>$C146*M82</f>
        <v/>
      </c>
      <c r="N146">
        <f>$C146*N82</f>
        <v/>
      </c>
      <c r="O146">
        <f>$C146*O82</f>
        <v/>
      </c>
      <c r="P146">
        <f>$C146*P82</f>
        <v/>
      </c>
      <c r="Q146">
        <f>$C146*Q82</f>
        <v/>
      </c>
      <c r="R146">
        <f>$C146*R82</f>
        <v/>
      </c>
      <c r="S146">
        <f>$C146*S82</f>
        <v/>
      </c>
      <c r="T146">
        <f>$C146*T82</f>
        <v/>
      </c>
      <c r="U146">
        <f>$C146*U82</f>
        <v/>
      </c>
      <c r="V146">
        <f>$C146*V82</f>
        <v/>
      </c>
      <c r="W146">
        <f>$C146*W82</f>
        <v/>
      </c>
      <c r="X146">
        <f>$C146*X82</f>
        <v/>
      </c>
      <c r="Y146">
        <f>$C146*Y82</f>
        <v/>
      </c>
      <c r="Z146">
        <f>$C146*Z82</f>
        <v/>
      </c>
      <c r="AA146">
        <f>$C146*AA82</f>
        <v/>
      </c>
      <c r="AB146">
        <f>$C146*AB82</f>
        <v/>
      </c>
      <c r="AC146">
        <f>$C146*AC82</f>
        <v/>
      </c>
      <c r="AD146">
        <f>$C146*AD82</f>
        <v/>
      </c>
      <c r="AE146">
        <f>$C146*AE82</f>
        <v/>
      </c>
      <c r="AF146">
        <f>$C146*AF82</f>
        <v/>
      </c>
      <c r="AG146">
        <f>$C146*AG82</f>
        <v/>
      </c>
      <c r="AH146">
        <f>$C146*AH82</f>
        <v/>
      </c>
      <c r="AI146">
        <f>$C146*AI82</f>
        <v/>
      </c>
      <c r="AJ146">
        <f>$C146*AJ82</f>
        <v/>
      </c>
      <c r="AK146">
        <f>$C146*AK82</f>
        <v/>
      </c>
      <c r="AL146">
        <f>$C146*AL82</f>
        <v/>
      </c>
      <c r="AM146">
        <f>$C146*AM82</f>
        <v/>
      </c>
      <c r="AN146">
        <f>$C146*AN82</f>
        <v/>
      </c>
      <c r="AO146">
        <f>$C146*AO82</f>
        <v/>
      </c>
      <c r="AP146">
        <f>$C146*AP82</f>
        <v/>
      </c>
      <c r="AQ146">
        <f>$C146*AQ82</f>
        <v/>
      </c>
      <c r="AR146">
        <f>$C146*AR82</f>
        <v/>
      </c>
      <c r="AS146">
        <f>$C146*AS82</f>
        <v/>
      </c>
      <c r="AT146">
        <f>$C146*AT82</f>
        <v/>
      </c>
      <c r="AU146">
        <f>$C146*AU82</f>
        <v/>
      </c>
      <c r="AV146">
        <f>$C146*AV82</f>
        <v/>
      </c>
    </row>
    <row r="147" spans="1:48">
      <c r="A147" t="s">
        <v>287</v>
      </c>
      <c r="B147" t="s">
        <v>1659</v>
      </c>
      <c r="C147">
        <f>'LCEF by Fuel Type'!$AD$24</f>
        <v/>
      </c>
      <c r="E147">
        <f>$C147*E83</f>
        <v/>
      </c>
      <c r="F147">
        <f>$C147*F83</f>
        <v/>
      </c>
      <c r="G147">
        <f>$C147*G83</f>
        <v/>
      </c>
      <c r="H147">
        <f>$C147*H83</f>
        <v/>
      </c>
      <c r="I147">
        <f>$C147*I83</f>
        <v/>
      </c>
      <c r="J147">
        <f>$C147*J83</f>
        <v/>
      </c>
      <c r="K147">
        <f>$C147*K83</f>
        <v/>
      </c>
      <c r="L147">
        <f>$C147*L83</f>
        <v/>
      </c>
      <c r="M147">
        <f>$C147*M83</f>
        <v/>
      </c>
      <c r="N147">
        <f>$C147*N83</f>
        <v/>
      </c>
      <c r="O147">
        <f>$C147*O83</f>
        <v/>
      </c>
      <c r="P147">
        <f>$C147*P83</f>
        <v/>
      </c>
      <c r="Q147">
        <f>$C147*Q83</f>
        <v/>
      </c>
      <c r="R147">
        <f>$C147*R83</f>
        <v/>
      </c>
      <c r="S147">
        <f>$C147*S83</f>
        <v/>
      </c>
      <c r="T147">
        <f>$C147*T83</f>
        <v/>
      </c>
      <c r="U147">
        <f>$C147*U83</f>
        <v/>
      </c>
      <c r="V147">
        <f>$C147*V83</f>
        <v/>
      </c>
      <c r="W147">
        <f>$C147*W83</f>
        <v/>
      </c>
      <c r="X147">
        <f>$C147*X83</f>
        <v/>
      </c>
      <c r="Y147">
        <f>$C147*Y83</f>
        <v/>
      </c>
      <c r="Z147">
        <f>$C147*Z83</f>
        <v/>
      </c>
      <c r="AA147">
        <f>$C147*AA83</f>
        <v/>
      </c>
      <c r="AB147">
        <f>$C147*AB83</f>
        <v/>
      </c>
      <c r="AC147">
        <f>$C147*AC83</f>
        <v/>
      </c>
      <c r="AD147">
        <f>$C147*AD83</f>
        <v/>
      </c>
      <c r="AE147">
        <f>$C147*AE83</f>
        <v/>
      </c>
      <c r="AF147">
        <f>$C147*AF83</f>
        <v/>
      </c>
      <c r="AG147">
        <f>$C147*AG83</f>
        <v/>
      </c>
      <c r="AH147">
        <f>$C147*AH83</f>
        <v/>
      </c>
      <c r="AI147">
        <f>$C147*AI83</f>
        <v/>
      </c>
      <c r="AJ147">
        <f>$C147*AJ83</f>
        <v/>
      </c>
      <c r="AK147">
        <f>$C147*AK83</f>
        <v/>
      </c>
      <c r="AL147">
        <f>$C147*AL83</f>
        <v/>
      </c>
      <c r="AM147">
        <f>$C147*AM83</f>
        <v/>
      </c>
      <c r="AN147">
        <f>$C147*AN83</f>
        <v/>
      </c>
      <c r="AO147">
        <f>$C147*AO83</f>
        <v/>
      </c>
      <c r="AP147">
        <f>$C147*AP83</f>
        <v/>
      </c>
      <c r="AQ147">
        <f>$C147*AQ83</f>
        <v/>
      </c>
      <c r="AR147">
        <f>$C147*AR83</f>
        <v/>
      </c>
      <c r="AS147">
        <f>$C147*AS83</f>
        <v/>
      </c>
      <c r="AT147">
        <f>$C147*AT83</f>
        <v/>
      </c>
      <c r="AU147">
        <f>$C147*AU83</f>
        <v/>
      </c>
      <c r="AV147">
        <f>$C147*AV83</f>
        <v/>
      </c>
    </row>
    <row r="148" spans="1:48">
      <c r="A148" t="s">
        <v>374</v>
      </c>
      <c r="B148" t="s">
        <v>1659</v>
      </c>
      <c r="C148">
        <f>'LCEF by Fuel Type'!$AD$24</f>
        <v/>
      </c>
      <c r="E148">
        <f>$C148*E84</f>
        <v/>
      </c>
      <c r="F148">
        <f>$C148*F84</f>
        <v/>
      </c>
      <c r="G148">
        <f>$C148*G84</f>
        <v/>
      </c>
      <c r="H148">
        <f>$C148*H84</f>
        <v/>
      </c>
      <c r="I148">
        <f>$C148*I84</f>
        <v/>
      </c>
      <c r="J148">
        <f>$C148*J84</f>
        <v/>
      </c>
      <c r="K148">
        <f>$C148*K84</f>
        <v/>
      </c>
      <c r="L148">
        <f>$C148*L84</f>
        <v/>
      </c>
      <c r="M148">
        <f>$C148*M84</f>
        <v/>
      </c>
      <c r="N148">
        <f>$C148*N84</f>
        <v/>
      </c>
      <c r="O148">
        <f>$C148*O84</f>
        <v/>
      </c>
      <c r="P148">
        <f>$C148*P84</f>
        <v/>
      </c>
      <c r="Q148">
        <f>$C148*Q84</f>
        <v/>
      </c>
      <c r="R148">
        <f>$C148*R84</f>
        <v/>
      </c>
      <c r="S148">
        <f>$C148*S84</f>
        <v/>
      </c>
      <c r="T148">
        <f>$C148*T84</f>
        <v/>
      </c>
      <c r="U148">
        <f>$C148*U84</f>
        <v/>
      </c>
      <c r="V148">
        <f>$C148*V84</f>
        <v/>
      </c>
      <c r="W148">
        <f>$C148*W84</f>
        <v/>
      </c>
      <c r="X148">
        <f>$C148*X84</f>
        <v/>
      </c>
      <c r="Y148">
        <f>$C148*Y84</f>
        <v/>
      </c>
      <c r="Z148">
        <f>$C148*Z84</f>
        <v/>
      </c>
      <c r="AA148">
        <f>$C148*AA84</f>
        <v/>
      </c>
      <c r="AB148">
        <f>$C148*AB84</f>
        <v/>
      </c>
      <c r="AC148">
        <f>$C148*AC84</f>
        <v/>
      </c>
      <c r="AD148">
        <f>$C148*AD84</f>
        <v/>
      </c>
      <c r="AE148">
        <f>$C148*AE84</f>
        <v/>
      </c>
      <c r="AF148">
        <f>$C148*AF84</f>
        <v/>
      </c>
      <c r="AG148">
        <f>$C148*AG84</f>
        <v/>
      </c>
      <c r="AH148">
        <f>$C148*AH84</f>
        <v/>
      </c>
      <c r="AI148">
        <f>$C148*AI84</f>
        <v/>
      </c>
      <c r="AJ148">
        <f>$C148*AJ84</f>
        <v/>
      </c>
      <c r="AK148">
        <f>$C148*AK84</f>
        <v/>
      </c>
      <c r="AL148">
        <f>$C148*AL84</f>
        <v/>
      </c>
      <c r="AM148">
        <f>$C148*AM84</f>
        <v/>
      </c>
      <c r="AN148">
        <f>$C148*AN84</f>
        <v/>
      </c>
      <c r="AO148">
        <f>$C148*AO84</f>
        <v/>
      </c>
      <c r="AP148">
        <f>$C148*AP84</f>
        <v/>
      </c>
      <c r="AQ148">
        <f>$C148*AQ84</f>
        <v/>
      </c>
      <c r="AR148">
        <f>$C148*AR84</f>
        <v/>
      </c>
      <c r="AS148">
        <f>$C148*AS84</f>
        <v/>
      </c>
      <c r="AT148">
        <f>$C148*AT84</f>
        <v/>
      </c>
      <c r="AU148">
        <f>$C148*AU84</f>
        <v/>
      </c>
      <c r="AV148">
        <f>$C148*AV84</f>
        <v/>
      </c>
    </row>
    <row r="149" spans="1:48">
      <c r="A149" t="s">
        <v>371</v>
      </c>
      <c r="B149" t="s">
        <v>1659</v>
      </c>
      <c r="C149">
        <f>'LCEF by Fuel Type'!$AD$24</f>
        <v/>
      </c>
      <c r="E149">
        <f>$C149*E85</f>
        <v/>
      </c>
      <c r="F149">
        <f>$C149*F85</f>
        <v/>
      </c>
      <c r="G149">
        <f>$C149*G85</f>
        <v/>
      </c>
      <c r="H149">
        <f>$C149*H85</f>
        <v/>
      </c>
      <c r="I149">
        <f>$C149*I85</f>
        <v/>
      </c>
      <c r="J149">
        <f>$C149*J85</f>
        <v/>
      </c>
      <c r="K149">
        <f>$C149*K85</f>
        <v/>
      </c>
      <c r="L149">
        <f>$C149*L85</f>
        <v/>
      </c>
      <c r="M149">
        <f>$C149*M85</f>
        <v/>
      </c>
      <c r="N149">
        <f>$C149*N85</f>
        <v/>
      </c>
      <c r="O149">
        <f>$C149*O85</f>
        <v/>
      </c>
      <c r="P149">
        <f>$C149*P85</f>
        <v/>
      </c>
      <c r="Q149">
        <f>$C149*Q85</f>
        <v/>
      </c>
      <c r="R149">
        <f>$C149*R85</f>
        <v/>
      </c>
      <c r="S149">
        <f>$C149*S85</f>
        <v/>
      </c>
      <c r="T149">
        <f>$C149*T85</f>
        <v/>
      </c>
      <c r="U149">
        <f>$C149*U85</f>
        <v/>
      </c>
      <c r="V149">
        <f>$C149*V85</f>
        <v/>
      </c>
      <c r="W149">
        <f>$C149*W85</f>
        <v/>
      </c>
      <c r="X149">
        <f>$C149*X85</f>
        <v/>
      </c>
      <c r="Y149">
        <f>$C149*Y85</f>
        <v/>
      </c>
      <c r="Z149">
        <f>$C149*Z85</f>
        <v/>
      </c>
      <c r="AA149">
        <f>$C149*AA85</f>
        <v/>
      </c>
      <c r="AB149">
        <f>$C149*AB85</f>
        <v/>
      </c>
      <c r="AC149">
        <f>$C149*AC85</f>
        <v/>
      </c>
      <c r="AD149">
        <f>$C149*AD85</f>
        <v/>
      </c>
      <c r="AE149">
        <f>$C149*AE85</f>
        <v/>
      </c>
      <c r="AF149">
        <f>$C149*AF85</f>
        <v/>
      </c>
      <c r="AG149">
        <f>$C149*AG85</f>
        <v/>
      </c>
      <c r="AH149">
        <f>$C149*AH85</f>
        <v/>
      </c>
      <c r="AI149">
        <f>$C149*AI85</f>
        <v/>
      </c>
      <c r="AJ149">
        <f>$C149*AJ85</f>
        <v/>
      </c>
      <c r="AK149">
        <f>$C149*AK85</f>
        <v/>
      </c>
      <c r="AL149">
        <f>$C149*AL85</f>
        <v/>
      </c>
      <c r="AM149">
        <f>$C149*AM85</f>
        <v/>
      </c>
      <c r="AN149">
        <f>$C149*AN85</f>
        <v/>
      </c>
      <c r="AO149">
        <f>$C149*AO85</f>
        <v/>
      </c>
      <c r="AP149">
        <f>$C149*AP85</f>
        <v/>
      </c>
      <c r="AQ149">
        <f>$C149*AQ85</f>
        <v/>
      </c>
      <c r="AR149">
        <f>$C149*AR85</f>
        <v/>
      </c>
      <c r="AS149">
        <f>$C149*AS85</f>
        <v/>
      </c>
      <c r="AT149">
        <f>$C149*AT85</f>
        <v/>
      </c>
      <c r="AU149">
        <f>$C149*AU85</f>
        <v/>
      </c>
      <c r="AV149">
        <f>$C149*AV85</f>
        <v/>
      </c>
    </row>
    <row r="150" spans="1:48">
      <c r="A150" t="s">
        <v>346</v>
      </c>
      <c r="B150" t="s">
        <v>1659</v>
      </c>
      <c r="C150">
        <f>'LCEF by Fuel Type'!$AD$24</f>
        <v/>
      </c>
      <c r="E150">
        <f>$C150*E86</f>
        <v/>
      </c>
      <c r="F150">
        <f>$C150*F86</f>
        <v/>
      </c>
      <c r="G150">
        <f>$C150*G86</f>
        <v/>
      </c>
      <c r="H150">
        <f>$C150*H86</f>
        <v/>
      </c>
      <c r="I150">
        <f>$C150*I86</f>
        <v/>
      </c>
      <c r="J150">
        <f>$C150*J86</f>
        <v/>
      </c>
      <c r="K150">
        <f>$C150*K86</f>
        <v/>
      </c>
      <c r="L150">
        <f>$C150*L86</f>
        <v/>
      </c>
      <c r="M150">
        <f>$C150*M86</f>
        <v/>
      </c>
      <c r="N150">
        <f>$C150*N86</f>
        <v/>
      </c>
      <c r="O150">
        <f>$C150*O86</f>
        <v/>
      </c>
      <c r="P150">
        <f>$C150*P86</f>
        <v/>
      </c>
      <c r="Q150">
        <f>$C150*Q86</f>
        <v/>
      </c>
      <c r="R150">
        <f>$C150*R86</f>
        <v/>
      </c>
      <c r="S150">
        <f>$C150*S86</f>
        <v/>
      </c>
      <c r="T150">
        <f>$C150*T86</f>
        <v/>
      </c>
      <c r="U150">
        <f>$C150*U86</f>
        <v/>
      </c>
      <c r="V150">
        <f>$C150*V86</f>
        <v/>
      </c>
      <c r="W150">
        <f>$C150*W86</f>
        <v/>
      </c>
      <c r="X150">
        <f>$C150*X86</f>
        <v/>
      </c>
      <c r="Y150">
        <f>$C150*Y86</f>
        <v/>
      </c>
      <c r="Z150">
        <f>$C150*Z86</f>
        <v/>
      </c>
      <c r="AA150">
        <f>$C150*AA86</f>
        <v/>
      </c>
      <c r="AB150">
        <f>$C150*AB86</f>
        <v/>
      </c>
      <c r="AC150">
        <f>$C150*AC86</f>
        <v/>
      </c>
      <c r="AD150">
        <f>$C150*AD86</f>
        <v/>
      </c>
      <c r="AE150">
        <f>$C150*AE86</f>
        <v/>
      </c>
      <c r="AF150">
        <f>$C150*AF86</f>
        <v/>
      </c>
      <c r="AG150">
        <f>$C150*AG86</f>
        <v/>
      </c>
      <c r="AH150">
        <f>$C150*AH86</f>
        <v/>
      </c>
      <c r="AI150">
        <f>$C150*AI86</f>
        <v/>
      </c>
      <c r="AJ150">
        <f>$C150*AJ86</f>
        <v/>
      </c>
      <c r="AK150">
        <f>$C150*AK86</f>
        <v/>
      </c>
      <c r="AL150">
        <f>$C150*AL86</f>
        <v/>
      </c>
      <c r="AM150">
        <f>$C150*AM86</f>
        <v/>
      </c>
      <c r="AN150">
        <f>$C150*AN86</f>
        <v/>
      </c>
      <c r="AO150">
        <f>$C150*AO86</f>
        <v/>
      </c>
      <c r="AP150">
        <f>$C150*AP86</f>
        <v/>
      </c>
      <c r="AQ150">
        <f>$C150*AQ86</f>
        <v/>
      </c>
      <c r="AR150">
        <f>$C150*AR86</f>
        <v/>
      </c>
      <c r="AS150">
        <f>$C150*AS86</f>
        <v/>
      </c>
      <c r="AT150">
        <f>$C150*AT86</f>
        <v/>
      </c>
      <c r="AU150">
        <f>$C150*AU86</f>
        <v/>
      </c>
      <c r="AV150">
        <f>$C150*AV86</f>
        <v/>
      </c>
    </row>
    <row r="151" spans="1:48">
      <c r="A151" t="s">
        <v>279</v>
      </c>
      <c r="B151" t="s">
        <v>1659</v>
      </c>
      <c r="C151">
        <f>'LCEF by Fuel Type'!$AD$24</f>
        <v/>
      </c>
      <c r="E151">
        <f>$C151*E87</f>
        <v/>
      </c>
      <c r="F151">
        <f>$C151*F87</f>
        <v/>
      </c>
      <c r="G151">
        <f>$C151*G87</f>
        <v/>
      </c>
      <c r="H151">
        <f>$C151*H87</f>
        <v/>
      </c>
      <c r="I151">
        <f>$C151*I87</f>
        <v/>
      </c>
      <c r="J151">
        <f>$C151*J87</f>
        <v/>
      </c>
      <c r="K151">
        <f>$C151*K87</f>
        <v/>
      </c>
      <c r="L151">
        <f>$C151*L87</f>
        <v/>
      </c>
      <c r="M151">
        <f>$C151*M87</f>
        <v/>
      </c>
      <c r="N151">
        <f>$C151*N87</f>
        <v/>
      </c>
      <c r="O151">
        <f>$C151*O87</f>
        <v/>
      </c>
      <c r="P151">
        <f>$C151*P87</f>
        <v/>
      </c>
      <c r="Q151">
        <f>$C151*Q87</f>
        <v/>
      </c>
      <c r="R151">
        <f>$C151*R87</f>
        <v/>
      </c>
      <c r="S151">
        <f>$C151*S87</f>
        <v/>
      </c>
      <c r="T151">
        <f>$C151*T87</f>
        <v/>
      </c>
      <c r="U151">
        <f>$C151*U87</f>
        <v/>
      </c>
      <c r="V151">
        <f>$C151*V87</f>
        <v/>
      </c>
      <c r="W151">
        <f>$C151*W87</f>
        <v/>
      </c>
      <c r="X151">
        <f>$C151*X87</f>
        <v/>
      </c>
      <c r="Y151">
        <f>$C151*Y87</f>
        <v/>
      </c>
      <c r="Z151">
        <f>$C151*Z87</f>
        <v/>
      </c>
      <c r="AA151">
        <f>$C151*AA87</f>
        <v/>
      </c>
      <c r="AB151">
        <f>$C151*AB87</f>
        <v/>
      </c>
      <c r="AC151">
        <f>$C151*AC87</f>
        <v/>
      </c>
      <c r="AD151">
        <f>$C151*AD87</f>
        <v/>
      </c>
      <c r="AE151">
        <f>$C151*AE87</f>
        <v/>
      </c>
      <c r="AF151">
        <f>$C151*AF87</f>
        <v/>
      </c>
      <c r="AG151">
        <f>$C151*AG87</f>
        <v/>
      </c>
      <c r="AH151">
        <f>$C151*AH87</f>
        <v/>
      </c>
      <c r="AI151">
        <f>$C151*AI87</f>
        <v/>
      </c>
      <c r="AJ151">
        <f>$C151*AJ87</f>
        <v/>
      </c>
      <c r="AK151">
        <f>$C151*AK87</f>
        <v/>
      </c>
      <c r="AL151">
        <f>$C151*AL87</f>
        <v/>
      </c>
      <c r="AM151">
        <f>$C151*AM87</f>
        <v/>
      </c>
      <c r="AN151">
        <f>$C151*AN87</f>
        <v/>
      </c>
      <c r="AO151">
        <f>$C151*AO87</f>
        <v/>
      </c>
      <c r="AP151">
        <f>$C151*AP87</f>
        <v/>
      </c>
      <c r="AQ151">
        <f>$C151*AQ87</f>
        <v/>
      </c>
      <c r="AR151">
        <f>$C151*AR87</f>
        <v/>
      </c>
      <c r="AS151">
        <f>$C151*AS87</f>
        <v/>
      </c>
      <c r="AT151">
        <f>$C151*AT87</f>
        <v/>
      </c>
      <c r="AU151">
        <f>$C151*AU87</f>
        <v/>
      </c>
      <c r="AV151">
        <f>$C151*AV87</f>
        <v/>
      </c>
    </row>
    <row r="152" spans="1:48">
      <c r="A152" t="s">
        <v>296</v>
      </c>
      <c r="B152" t="s">
        <v>1659</v>
      </c>
      <c r="C152">
        <f>'LCEF by Fuel Type'!$AD$24</f>
        <v/>
      </c>
      <c r="E152">
        <f>$C152*E88</f>
        <v/>
      </c>
      <c r="F152">
        <f>$C152*F88</f>
        <v/>
      </c>
      <c r="G152">
        <f>$C152*G88</f>
        <v/>
      </c>
      <c r="H152">
        <f>$C152*H88</f>
        <v/>
      </c>
      <c r="I152">
        <f>$C152*I88</f>
        <v/>
      </c>
      <c r="J152">
        <f>$C152*J88</f>
        <v/>
      </c>
      <c r="K152">
        <f>$C152*K88</f>
        <v/>
      </c>
      <c r="L152">
        <f>$C152*L88</f>
        <v/>
      </c>
      <c r="M152">
        <f>$C152*M88</f>
        <v/>
      </c>
      <c r="N152">
        <f>$C152*N88</f>
        <v/>
      </c>
      <c r="O152">
        <f>$C152*O88</f>
        <v/>
      </c>
      <c r="P152">
        <f>$C152*P88</f>
        <v/>
      </c>
      <c r="Q152">
        <f>$C152*Q88</f>
        <v/>
      </c>
      <c r="R152">
        <f>$C152*R88</f>
        <v/>
      </c>
      <c r="S152">
        <f>$C152*S88</f>
        <v/>
      </c>
      <c r="T152">
        <f>$C152*T88</f>
        <v/>
      </c>
      <c r="U152">
        <f>$C152*U88</f>
        <v/>
      </c>
      <c r="V152">
        <f>$C152*V88</f>
        <v/>
      </c>
      <c r="W152">
        <f>$C152*W88</f>
        <v/>
      </c>
      <c r="X152">
        <f>$C152*X88</f>
        <v/>
      </c>
      <c r="Y152">
        <f>$C152*Y88</f>
        <v/>
      </c>
      <c r="Z152">
        <f>$C152*Z88</f>
        <v/>
      </c>
      <c r="AA152">
        <f>$C152*AA88</f>
        <v/>
      </c>
      <c r="AB152">
        <f>$C152*AB88</f>
        <v/>
      </c>
      <c r="AC152">
        <f>$C152*AC88</f>
        <v/>
      </c>
      <c r="AD152">
        <f>$C152*AD88</f>
        <v/>
      </c>
      <c r="AE152">
        <f>$C152*AE88</f>
        <v/>
      </c>
      <c r="AF152">
        <f>$C152*AF88</f>
        <v/>
      </c>
      <c r="AG152">
        <f>$C152*AG88</f>
        <v/>
      </c>
      <c r="AH152">
        <f>$C152*AH88</f>
        <v/>
      </c>
      <c r="AI152">
        <f>$C152*AI88</f>
        <v/>
      </c>
      <c r="AJ152">
        <f>$C152*AJ88</f>
        <v/>
      </c>
      <c r="AK152">
        <f>$C152*AK88</f>
        <v/>
      </c>
      <c r="AL152">
        <f>$C152*AL88</f>
        <v/>
      </c>
      <c r="AM152">
        <f>$C152*AM88</f>
        <v/>
      </c>
      <c r="AN152">
        <f>$C152*AN88</f>
        <v/>
      </c>
      <c r="AO152">
        <f>$C152*AO88</f>
        <v/>
      </c>
      <c r="AP152">
        <f>$C152*AP88</f>
        <v/>
      </c>
      <c r="AQ152">
        <f>$C152*AQ88</f>
        <v/>
      </c>
      <c r="AR152">
        <f>$C152*AR88</f>
        <v/>
      </c>
      <c r="AS152">
        <f>$C152*AS88</f>
        <v/>
      </c>
      <c r="AT152">
        <f>$C152*AT88</f>
        <v/>
      </c>
      <c r="AU152">
        <f>$C152*AU88</f>
        <v/>
      </c>
      <c r="AV152">
        <f>$C152*AV88</f>
        <v/>
      </c>
    </row>
    <row r="153" spans="1:48">
      <c r="A153" t="s">
        <v>334</v>
      </c>
      <c r="B153" t="s">
        <v>1659</v>
      </c>
      <c r="C153">
        <f>'LCEF by Fuel Type'!$AD$24</f>
        <v/>
      </c>
      <c r="E153">
        <f>$C153*E89</f>
        <v/>
      </c>
      <c r="F153">
        <f>$C153*F89</f>
        <v/>
      </c>
      <c r="G153">
        <f>$C153*G89</f>
        <v/>
      </c>
      <c r="H153">
        <f>$C153*H89</f>
        <v/>
      </c>
      <c r="I153">
        <f>$C153*I89</f>
        <v/>
      </c>
      <c r="J153">
        <f>$C153*J89</f>
        <v/>
      </c>
      <c r="K153">
        <f>$C153*K89</f>
        <v/>
      </c>
      <c r="L153">
        <f>$C153*L89</f>
        <v/>
      </c>
      <c r="M153">
        <f>$C153*M89</f>
        <v/>
      </c>
      <c r="N153">
        <f>$C153*N89</f>
        <v/>
      </c>
      <c r="O153">
        <f>$C153*O89</f>
        <v/>
      </c>
      <c r="P153">
        <f>$C153*P89</f>
        <v/>
      </c>
      <c r="Q153">
        <f>$C153*Q89</f>
        <v/>
      </c>
      <c r="R153">
        <f>$C153*R89</f>
        <v/>
      </c>
      <c r="S153">
        <f>$C153*S89</f>
        <v/>
      </c>
      <c r="T153">
        <f>$C153*T89</f>
        <v/>
      </c>
      <c r="U153">
        <f>$C153*U89</f>
        <v/>
      </c>
      <c r="V153">
        <f>$C153*V89</f>
        <v/>
      </c>
      <c r="W153">
        <f>$C153*W89</f>
        <v/>
      </c>
      <c r="X153">
        <f>$C153*X89</f>
        <v/>
      </c>
      <c r="Y153">
        <f>$C153*Y89</f>
        <v/>
      </c>
      <c r="Z153">
        <f>$C153*Z89</f>
        <v/>
      </c>
      <c r="AA153">
        <f>$C153*AA89</f>
        <v/>
      </c>
      <c r="AB153">
        <f>$C153*AB89</f>
        <v/>
      </c>
      <c r="AC153">
        <f>$C153*AC89</f>
        <v/>
      </c>
      <c r="AD153">
        <f>$C153*AD89</f>
        <v/>
      </c>
      <c r="AE153">
        <f>$C153*AE89</f>
        <v/>
      </c>
      <c r="AF153">
        <f>$C153*AF89</f>
        <v/>
      </c>
      <c r="AG153">
        <f>$C153*AG89</f>
        <v/>
      </c>
      <c r="AH153">
        <f>$C153*AH89</f>
        <v/>
      </c>
      <c r="AI153">
        <f>$C153*AI89</f>
        <v/>
      </c>
      <c r="AJ153">
        <f>$C153*AJ89</f>
        <v/>
      </c>
      <c r="AK153">
        <f>$C153*AK89</f>
        <v/>
      </c>
      <c r="AL153">
        <f>$C153*AL89</f>
        <v/>
      </c>
      <c r="AM153">
        <f>$C153*AM89</f>
        <v/>
      </c>
      <c r="AN153">
        <f>$C153*AN89</f>
        <v/>
      </c>
      <c r="AO153">
        <f>$C153*AO89</f>
        <v/>
      </c>
      <c r="AP153">
        <f>$C153*AP89</f>
        <v/>
      </c>
      <c r="AQ153">
        <f>$C153*AQ89</f>
        <v/>
      </c>
      <c r="AR153">
        <f>$C153*AR89</f>
        <v/>
      </c>
      <c r="AS153">
        <f>$C153*AS89</f>
        <v/>
      </c>
      <c r="AT153">
        <f>$C153*AT89</f>
        <v/>
      </c>
      <c r="AU153">
        <f>$C153*AU89</f>
        <v/>
      </c>
      <c r="AV153">
        <f>$C153*AV89</f>
        <v/>
      </c>
    </row>
    <row r="154" spans="1:48">
      <c r="A154" t="s">
        <v>252</v>
      </c>
      <c r="B154" t="s">
        <v>1659</v>
      </c>
      <c r="C154">
        <f>'LCEF by Fuel Type'!$AD$24</f>
        <v/>
      </c>
      <c r="E154">
        <f>$C154*E90</f>
        <v/>
      </c>
      <c r="F154">
        <f>$C154*F90</f>
        <v/>
      </c>
      <c r="G154">
        <f>$C154*G90</f>
        <v/>
      </c>
      <c r="H154">
        <f>$C154*H90</f>
        <v/>
      </c>
      <c r="I154">
        <f>$C154*I90</f>
        <v/>
      </c>
      <c r="J154">
        <f>$C154*J90</f>
        <v/>
      </c>
      <c r="K154">
        <f>$C154*K90</f>
        <v/>
      </c>
      <c r="L154">
        <f>$C154*L90</f>
        <v/>
      </c>
      <c r="M154">
        <f>$C154*M90</f>
        <v/>
      </c>
      <c r="N154">
        <f>$C154*N90</f>
        <v/>
      </c>
      <c r="O154">
        <f>$C154*O90</f>
        <v/>
      </c>
      <c r="P154">
        <f>$C154*P90</f>
        <v/>
      </c>
      <c r="Q154">
        <f>$C154*Q90</f>
        <v/>
      </c>
      <c r="R154">
        <f>$C154*R90</f>
        <v/>
      </c>
      <c r="S154">
        <f>$C154*S90</f>
        <v/>
      </c>
      <c r="T154">
        <f>$C154*T90</f>
        <v/>
      </c>
      <c r="U154">
        <f>$C154*U90</f>
        <v/>
      </c>
      <c r="V154">
        <f>$C154*V90</f>
        <v/>
      </c>
      <c r="W154">
        <f>$C154*W90</f>
        <v/>
      </c>
      <c r="X154">
        <f>$C154*X90</f>
        <v/>
      </c>
      <c r="Y154">
        <f>$C154*Y90</f>
        <v/>
      </c>
      <c r="Z154">
        <f>$C154*Z90</f>
        <v/>
      </c>
      <c r="AA154">
        <f>$C154*AA90</f>
        <v/>
      </c>
      <c r="AB154">
        <f>$C154*AB90</f>
        <v/>
      </c>
      <c r="AC154">
        <f>$C154*AC90</f>
        <v/>
      </c>
      <c r="AD154">
        <f>$C154*AD90</f>
        <v/>
      </c>
      <c r="AE154">
        <f>$C154*AE90</f>
        <v/>
      </c>
      <c r="AF154">
        <f>$C154*AF90</f>
        <v/>
      </c>
      <c r="AG154">
        <f>$C154*AG90</f>
        <v/>
      </c>
      <c r="AH154">
        <f>$C154*AH90</f>
        <v/>
      </c>
      <c r="AI154">
        <f>$C154*AI90</f>
        <v/>
      </c>
      <c r="AJ154">
        <f>$C154*AJ90</f>
        <v/>
      </c>
      <c r="AK154">
        <f>$C154*AK90</f>
        <v/>
      </c>
      <c r="AL154">
        <f>$C154*AL90</f>
        <v/>
      </c>
      <c r="AM154">
        <f>$C154*AM90</f>
        <v/>
      </c>
      <c r="AN154">
        <f>$C154*AN90</f>
        <v/>
      </c>
      <c r="AO154">
        <f>$C154*AO90</f>
        <v/>
      </c>
      <c r="AP154">
        <f>$C154*AP90</f>
        <v/>
      </c>
      <c r="AQ154">
        <f>$C154*AQ90</f>
        <v/>
      </c>
      <c r="AR154">
        <f>$C154*AR90</f>
        <v/>
      </c>
      <c r="AS154">
        <f>$C154*AS90</f>
        <v/>
      </c>
      <c r="AT154">
        <f>$C154*AT90</f>
        <v/>
      </c>
      <c r="AU154">
        <f>$C154*AU90</f>
        <v/>
      </c>
      <c r="AV154">
        <f>$C154*AV90</f>
        <v/>
      </c>
    </row>
    <row r="155" spans="1:48">
      <c r="A155" t="s">
        <v>420</v>
      </c>
      <c r="B155" t="s">
        <v>1659</v>
      </c>
      <c r="C155">
        <f>'LCEF by Fuel Type'!$AD$24</f>
        <v/>
      </c>
      <c r="E155">
        <f>$C155*E91</f>
        <v/>
      </c>
      <c r="F155">
        <f>$C155*F91</f>
        <v/>
      </c>
      <c r="G155">
        <f>$C155*G91</f>
        <v/>
      </c>
      <c r="H155">
        <f>$C155*H91</f>
        <v/>
      </c>
      <c r="I155">
        <f>$C155*I91</f>
        <v/>
      </c>
      <c r="J155">
        <f>$C155*J91</f>
        <v/>
      </c>
      <c r="K155">
        <f>$C155*K91</f>
        <v/>
      </c>
      <c r="L155">
        <f>$C155*L91</f>
        <v/>
      </c>
      <c r="M155">
        <f>$C155*M91</f>
        <v/>
      </c>
      <c r="N155">
        <f>$C155*N91</f>
        <v/>
      </c>
      <c r="O155">
        <f>$C155*O91</f>
        <v/>
      </c>
      <c r="P155">
        <f>$C155*P91</f>
        <v/>
      </c>
      <c r="Q155">
        <f>$C155*Q91</f>
        <v/>
      </c>
      <c r="R155">
        <f>$C155*R91</f>
        <v/>
      </c>
      <c r="S155">
        <f>$C155*S91</f>
        <v/>
      </c>
      <c r="T155">
        <f>$C155*T91</f>
        <v/>
      </c>
      <c r="U155">
        <f>$C155*U91</f>
        <v/>
      </c>
      <c r="V155">
        <f>$C155*V91</f>
        <v/>
      </c>
      <c r="W155">
        <f>$C155*W91</f>
        <v/>
      </c>
      <c r="X155">
        <f>$C155*X91</f>
        <v/>
      </c>
      <c r="Y155">
        <f>$C155*Y91</f>
        <v/>
      </c>
      <c r="Z155">
        <f>$C155*Z91</f>
        <v/>
      </c>
      <c r="AA155">
        <f>$C155*AA91</f>
        <v/>
      </c>
      <c r="AB155">
        <f>$C155*AB91</f>
        <v/>
      </c>
      <c r="AC155">
        <f>$C155*AC91</f>
        <v/>
      </c>
      <c r="AD155">
        <f>$C155*AD91</f>
        <v/>
      </c>
      <c r="AE155">
        <f>$C155*AE91</f>
        <v/>
      </c>
      <c r="AF155">
        <f>$C155*AF91</f>
        <v/>
      </c>
      <c r="AG155">
        <f>$C155*AG91</f>
        <v/>
      </c>
      <c r="AH155">
        <f>$C155*AH91</f>
        <v/>
      </c>
      <c r="AI155">
        <f>$C155*AI91</f>
        <v/>
      </c>
      <c r="AJ155">
        <f>$C155*AJ91</f>
        <v/>
      </c>
      <c r="AK155">
        <f>$C155*AK91</f>
        <v/>
      </c>
      <c r="AL155">
        <f>$C155*AL91</f>
        <v/>
      </c>
      <c r="AM155">
        <f>$C155*AM91</f>
        <v/>
      </c>
      <c r="AN155">
        <f>$C155*AN91</f>
        <v/>
      </c>
      <c r="AO155">
        <f>$C155*AO91</f>
        <v/>
      </c>
      <c r="AP155">
        <f>$C155*AP91</f>
        <v/>
      </c>
      <c r="AQ155">
        <f>$C155*AQ91</f>
        <v/>
      </c>
      <c r="AR155">
        <f>$C155*AR91</f>
        <v/>
      </c>
      <c r="AS155">
        <f>$C155*AS91</f>
        <v/>
      </c>
      <c r="AT155">
        <f>$C155*AT91</f>
        <v/>
      </c>
      <c r="AU155">
        <f>$C155*AU91</f>
        <v/>
      </c>
      <c r="AV155">
        <f>$C155*AV91</f>
        <v/>
      </c>
    </row>
    <row r="156" spans="1:48">
      <c r="A156" t="s">
        <v>386</v>
      </c>
      <c r="B156" t="s">
        <v>1659</v>
      </c>
      <c r="C156">
        <f>'LCEF by Fuel Type'!$AD$24</f>
        <v/>
      </c>
      <c r="E156">
        <f>$C156*E92</f>
        <v/>
      </c>
      <c r="F156">
        <f>$C156*F92</f>
        <v/>
      </c>
      <c r="G156">
        <f>$C156*G92</f>
        <v/>
      </c>
      <c r="H156">
        <f>$C156*H92</f>
        <v/>
      </c>
      <c r="I156">
        <f>$C156*I92</f>
        <v/>
      </c>
      <c r="J156">
        <f>$C156*J92</f>
        <v/>
      </c>
      <c r="K156">
        <f>$C156*K92</f>
        <v/>
      </c>
      <c r="L156">
        <f>$C156*L92</f>
        <v/>
      </c>
      <c r="M156">
        <f>$C156*M92</f>
        <v/>
      </c>
      <c r="N156">
        <f>$C156*N92</f>
        <v/>
      </c>
      <c r="O156">
        <f>$C156*O92</f>
        <v/>
      </c>
      <c r="P156">
        <f>$C156*P92</f>
        <v/>
      </c>
      <c r="Q156">
        <f>$C156*Q92</f>
        <v/>
      </c>
      <c r="R156">
        <f>$C156*R92</f>
        <v/>
      </c>
      <c r="S156">
        <f>$C156*S92</f>
        <v/>
      </c>
      <c r="T156">
        <f>$C156*T92</f>
        <v/>
      </c>
      <c r="U156">
        <f>$C156*U92</f>
        <v/>
      </c>
      <c r="V156">
        <f>$C156*V92</f>
        <v/>
      </c>
      <c r="W156">
        <f>$C156*W92</f>
        <v/>
      </c>
      <c r="X156">
        <f>$C156*X92</f>
        <v/>
      </c>
      <c r="Y156">
        <f>$C156*Y92</f>
        <v/>
      </c>
      <c r="Z156">
        <f>$C156*Z92</f>
        <v/>
      </c>
      <c r="AA156">
        <f>$C156*AA92</f>
        <v/>
      </c>
      <c r="AB156">
        <f>$C156*AB92</f>
        <v/>
      </c>
      <c r="AC156">
        <f>$C156*AC92</f>
        <v/>
      </c>
      <c r="AD156">
        <f>$C156*AD92</f>
        <v/>
      </c>
      <c r="AE156">
        <f>$C156*AE92</f>
        <v/>
      </c>
      <c r="AF156">
        <f>$C156*AF92</f>
        <v/>
      </c>
      <c r="AG156">
        <f>$C156*AG92</f>
        <v/>
      </c>
      <c r="AH156">
        <f>$C156*AH92</f>
        <v/>
      </c>
      <c r="AI156">
        <f>$C156*AI92</f>
        <v/>
      </c>
      <c r="AJ156">
        <f>$C156*AJ92</f>
        <v/>
      </c>
      <c r="AK156">
        <f>$C156*AK92</f>
        <v/>
      </c>
      <c r="AL156">
        <f>$C156*AL92</f>
        <v/>
      </c>
      <c r="AM156">
        <f>$C156*AM92</f>
        <v/>
      </c>
      <c r="AN156">
        <f>$C156*AN92</f>
        <v/>
      </c>
      <c r="AO156">
        <f>$C156*AO92</f>
        <v/>
      </c>
      <c r="AP156">
        <f>$C156*AP92</f>
        <v/>
      </c>
      <c r="AQ156">
        <f>$C156*AQ92</f>
        <v/>
      </c>
      <c r="AR156">
        <f>$C156*AR92</f>
        <v/>
      </c>
      <c r="AS156">
        <f>$C156*AS92</f>
        <v/>
      </c>
      <c r="AT156">
        <f>$C156*AT92</f>
        <v/>
      </c>
      <c r="AU156">
        <f>$C156*AU92</f>
        <v/>
      </c>
      <c r="AV156">
        <f>$C156*AV92</f>
        <v/>
      </c>
    </row>
    <row r="157" spans="1:48">
      <c r="A157" t="s">
        <v>266</v>
      </c>
      <c r="B157" t="s">
        <v>1659</v>
      </c>
      <c r="C157">
        <f>'LCEF by Fuel Type'!$AD$24</f>
        <v/>
      </c>
      <c r="E157">
        <f>$C157*E93</f>
        <v/>
      </c>
      <c r="F157">
        <f>$C157*F93</f>
        <v/>
      </c>
      <c r="G157">
        <f>$C157*G93</f>
        <v/>
      </c>
      <c r="H157">
        <f>$C157*H93</f>
        <v/>
      </c>
      <c r="I157">
        <f>$C157*I93</f>
        <v/>
      </c>
      <c r="J157">
        <f>$C157*J93</f>
        <v/>
      </c>
      <c r="K157">
        <f>$C157*K93</f>
        <v/>
      </c>
      <c r="L157">
        <f>$C157*L93</f>
        <v/>
      </c>
      <c r="M157">
        <f>$C157*M93</f>
        <v/>
      </c>
      <c r="N157">
        <f>$C157*N93</f>
        <v/>
      </c>
      <c r="O157">
        <f>$C157*O93</f>
        <v/>
      </c>
      <c r="P157">
        <f>$C157*P93</f>
        <v/>
      </c>
      <c r="Q157">
        <f>$C157*Q93</f>
        <v/>
      </c>
      <c r="R157">
        <f>$C157*R93</f>
        <v/>
      </c>
      <c r="S157">
        <f>$C157*S93</f>
        <v/>
      </c>
      <c r="T157">
        <f>$C157*T93</f>
        <v/>
      </c>
      <c r="U157">
        <f>$C157*U93</f>
        <v/>
      </c>
      <c r="V157">
        <f>$C157*V93</f>
        <v/>
      </c>
      <c r="W157">
        <f>$C157*W93</f>
        <v/>
      </c>
      <c r="X157">
        <f>$C157*X93</f>
        <v/>
      </c>
      <c r="Y157">
        <f>$C157*Y93</f>
        <v/>
      </c>
      <c r="Z157">
        <f>$C157*Z93</f>
        <v/>
      </c>
      <c r="AA157">
        <f>$C157*AA93</f>
        <v/>
      </c>
      <c r="AB157">
        <f>$C157*AB93</f>
        <v/>
      </c>
      <c r="AC157">
        <f>$C157*AC93</f>
        <v/>
      </c>
      <c r="AD157">
        <f>$C157*AD93</f>
        <v/>
      </c>
      <c r="AE157">
        <f>$C157*AE93</f>
        <v/>
      </c>
      <c r="AF157">
        <f>$C157*AF93</f>
        <v/>
      </c>
      <c r="AG157">
        <f>$C157*AG93</f>
        <v/>
      </c>
      <c r="AH157">
        <f>$C157*AH93</f>
        <v/>
      </c>
      <c r="AI157">
        <f>$C157*AI93</f>
        <v/>
      </c>
      <c r="AJ157">
        <f>$C157*AJ93</f>
        <v/>
      </c>
      <c r="AK157">
        <f>$C157*AK93</f>
        <v/>
      </c>
      <c r="AL157">
        <f>$C157*AL93</f>
        <v/>
      </c>
      <c r="AM157">
        <f>$C157*AM93</f>
        <v/>
      </c>
      <c r="AN157">
        <f>$C157*AN93</f>
        <v/>
      </c>
      <c r="AO157">
        <f>$C157*AO93</f>
        <v/>
      </c>
      <c r="AP157">
        <f>$C157*AP93</f>
        <v/>
      </c>
      <c r="AQ157">
        <f>$C157*AQ93</f>
        <v/>
      </c>
      <c r="AR157">
        <f>$C157*AR93</f>
        <v/>
      </c>
      <c r="AS157">
        <f>$C157*AS93</f>
        <v/>
      </c>
      <c r="AT157">
        <f>$C157*AT93</f>
        <v/>
      </c>
      <c r="AU157">
        <f>$C157*AU93</f>
        <v/>
      </c>
      <c r="AV157">
        <f>$C157*AV93</f>
        <v/>
      </c>
    </row>
    <row r="158" spans="1:48">
      <c r="A158" t="s">
        <v>261</v>
      </c>
      <c r="B158" t="s">
        <v>1659</v>
      </c>
      <c r="C158">
        <f>'LCEF by Fuel Type'!$AD$24</f>
        <v/>
      </c>
      <c r="E158">
        <f>$C158*E94</f>
        <v/>
      </c>
      <c r="F158">
        <f>$C158*F94</f>
        <v/>
      </c>
      <c r="G158">
        <f>$C158*G94</f>
        <v/>
      </c>
      <c r="H158">
        <f>$C158*H94</f>
        <v/>
      </c>
      <c r="I158">
        <f>$C158*I94</f>
        <v/>
      </c>
      <c r="J158">
        <f>$C158*J94</f>
        <v/>
      </c>
      <c r="K158">
        <f>$C158*K94</f>
        <v/>
      </c>
      <c r="L158">
        <f>$C158*L94</f>
        <v/>
      </c>
      <c r="M158">
        <f>$C158*M94</f>
        <v/>
      </c>
      <c r="N158">
        <f>$C158*N94</f>
        <v/>
      </c>
      <c r="O158">
        <f>$C158*O94</f>
        <v/>
      </c>
      <c r="P158">
        <f>$C158*P94</f>
        <v/>
      </c>
      <c r="Q158">
        <f>$C158*Q94</f>
        <v/>
      </c>
      <c r="R158">
        <f>$C158*R94</f>
        <v/>
      </c>
      <c r="S158">
        <f>$C158*S94</f>
        <v/>
      </c>
      <c r="T158">
        <f>$C158*T94</f>
        <v/>
      </c>
      <c r="U158">
        <f>$C158*U94</f>
        <v/>
      </c>
      <c r="V158">
        <f>$C158*V94</f>
        <v/>
      </c>
      <c r="W158">
        <f>$C158*W94</f>
        <v/>
      </c>
      <c r="X158">
        <f>$C158*X94</f>
        <v/>
      </c>
      <c r="Y158">
        <f>$C158*Y94</f>
        <v/>
      </c>
      <c r="Z158">
        <f>$C158*Z94</f>
        <v/>
      </c>
      <c r="AA158">
        <f>$C158*AA94</f>
        <v/>
      </c>
      <c r="AB158">
        <f>$C158*AB94</f>
        <v/>
      </c>
      <c r="AC158">
        <f>$C158*AC94</f>
        <v/>
      </c>
      <c r="AD158">
        <f>$C158*AD94</f>
        <v/>
      </c>
      <c r="AE158">
        <f>$C158*AE94</f>
        <v/>
      </c>
      <c r="AF158">
        <f>$C158*AF94</f>
        <v/>
      </c>
      <c r="AG158">
        <f>$C158*AG94</f>
        <v/>
      </c>
      <c r="AH158">
        <f>$C158*AH94</f>
        <v/>
      </c>
      <c r="AI158">
        <f>$C158*AI94</f>
        <v/>
      </c>
      <c r="AJ158">
        <f>$C158*AJ94</f>
        <v/>
      </c>
      <c r="AK158">
        <f>$C158*AK94</f>
        <v/>
      </c>
      <c r="AL158">
        <f>$C158*AL94</f>
        <v/>
      </c>
      <c r="AM158">
        <f>$C158*AM94</f>
        <v/>
      </c>
      <c r="AN158">
        <f>$C158*AN94</f>
        <v/>
      </c>
      <c r="AO158">
        <f>$C158*AO94</f>
        <v/>
      </c>
      <c r="AP158">
        <f>$C158*AP94</f>
        <v/>
      </c>
      <c r="AQ158">
        <f>$C158*AQ94</f>
        <v/>
      </c>
      <c r="AR158">
        <f>$C158*AR94</f>
        <v/>
      </c>
      <c r="AS158">
        <f>$C158*AS94</f>
        <v/>
      </c>
      <c r="AT158">
        <f>$C158*AT94</f>
        <v/>
      </c>
      <c r="AU158">
        <f>$C158*AU94</f>
        <v/>
      </c>
      <c r="AV158">
        <f>$C158*AV94</f>
        <v/>
      </c>
    </row>
    <row r="159" spans="1:48">
      <c r="A159" t="s">
        <v>361</v>
      </c>
      <c r="B159" t="s">
        <v>1659</v>
      </c>
      <c r="C159">
        <f>'LCEF by Fuel Type'!$AD$24</f>
        <v/>
      </c>
      <c r="E159">
        <f>$C159*E95</f>
        <v/>
      </c>
      <c r="F159">
        <f>$C159*F95</f>
        <v/>
      </c>
      <c r="G159">
        <f>$C159*G95</f>
        <v/>
      </c>
      <c r="H159">
        <f>$C159*H95</f>
        <v/>
      </c>
      <c r="I159">
        <f>$C159*I95</f>
        <v/>
      </c>
      <c r="J159">
        <f>$C159*J95</f>
        <v/>
      </c>
      <c r="K159">
        <f>$C159*K95</f>
        <v/>
      </c>
      <c r="L159">
        <f>$C159*L95</f>
        <v/>
      </c>
      <c r="M159">
        <f>$C159*M95</f>
        <v/>
      </c>
      <c r="N159">
        <f>$C159*N95</f>
        <v/>
      </c>
      <c r="O159">
        <f>$C159*O95</f>
        <v/>
      </c>
      <c r="P159">
        <f>$C159*P95</f>
        <v/>
      </c>
      <c r="Q159">
        <f>$C159*Q95</f>
        <v/>
      </c>
      <c r="R159">
        <f>$C159*R95</f>
        <v/>
      </c>
      <c r="S159">
        <f>$C159*S95</f>
        <v/>
      </c>
      <c r="T159">
        <f>$C159*T95</f>
        <v/>
      </c>
      <c r="U159">
        <f>$C159*U95</f>
        <v/>
      </c>
      <c r="V159">
        <f>$C159*V95</f>
        <v/>
      </c>
      <c r="W159">
        <f>$C159*W95</f>
        <v/>
      </c>
      <c r="X159">
        <f>$C159*X95</f>
        <v/>
      </c>
      <c r="Y159">
        <f>$C159*Y95</f>
        <v/>
      </c>
      <c r="Z159">
        <f>$C159*Z95</f>
        <v/>
      </c>
      <c r="AA159">
        <f>$C159*AA95</f>
        <v/>
      </c>
      <c r="AB159">
        <f>$C159*AB95</f>
        <v/>
      </c>
      <c r="AC159">
        <f>$C159*AC95</f>
        <v/>
      </c>
      <c r="AD159">
        <f>$C159*AD95</f>
        <v/>
      </c>
      <c r="AE159">
        <f>$C159*AE95</f>
        <v/>
      </c>
      <c r="AF159">
        <f>$C159*AF95</f>
        <v/>
      </c>
      <c r="AG159">
        <f>$C159*AG95</f>
        <v/>
      </c>
      <c r="AH159">
        <f>$C159*AH95</f>
        <v/>
      </c>
      <c r="AI159">
        <f>$C159*AI95</f>
        <v/>
      </c>
      <c r="AJ159">
        <f>$C159*AJ95</f>
        <v/>
      </c>
      <c r="AK159">
        <f>$C159*AK95</f>
        <v/>
      </c>
      <c r="AL159">
        <f>$C159*AL95</f>
        <v/>
      </c>
      <c r="AM159">
        <f>$C159*AM95</f>
        <v/>
      </c>
      <c r="AN159">
        <f>$C159*AN95</f>
        <v/>
      </c>
      <c r="AO159">
        <f>$C159*AO95</f>
        <v/>
      </c>
      <c r="AP159">
        <f>$C159*AP95</f>
        <v/>
      </c>
      <c r="AQ159">
        <f>$C159*AQ95</f>
        <v/>
      </c>
      <c r="AR159">
        <f>$C159*AR95</f>
        <v/>
      </c>
      <c r="AS159">
        <f>$C159*AS95</f>
        <v/>
      </c>
      <c r="AT159">
        <f>$C159*AT95</f>
        <v/>
      </c>
      <c r="AU159">
        <f>$C159*AU95</f>
        <v/>
      </c>
      <c r="AV159">
        <f>$C159*AV95</f>
        <v/>
      </c>
    </row>
    <row r="160" spans="1:48">
      <c r="A160" t="s">
        <v>283</v>
      </c>
      <c r="B160" t="s">
        <v>1659</v>
      </c>
      <c r="C160">
        <f>'LCEF by Fuel Type'!$AD$24</f>
        <v/>
      </c>
      <c r="E160">
        <f>$C160*E96</f>
        <v/>
      </c>
      <c r="F160">
        <f>$C160*F96</f>
        <v/>
      </c>
      <c r="G160">
        <f>$C160*G96</f>
        <v/>
      </c>
      <c r="H160">
        <f>$C160*H96</f>
        <v/>
      </c>
      <c r="I160">
        <f>$C160*I96</f>
        <v/>
      </c>
      <c r="J160">
        <f>$C160*J96</f>
        <v/>
      </c>
      <c r="K160">
        <f>$C160*K96</f>
        <v/>
      </c>
      <c r="L160">
        <f>$C160*L96</f>
        <v/>
      </c>
      <c r="M160">
        <f>$C160*M96</f>
        <v/>
      </c>
      <c r="N160">
        <f>$C160*N96</f>
        <v/>
      </c>
      <c r="O160">
        <f>$C160*O96</f>
        <v/>
      </c>
      <c r="P160">
        <f>$C160*P96</f>
        <v/>
      </c>
      <c r="Q160">
        <f>$C160*Q96</f>
        <v/>
      </c>
      <c r="R160">
        <f>$C160*R96</f>
        <v/>
      </c>
      <c r="S160">
        <f>$C160*S96</f>
        <v/>
      </c>
      <c r="T160">
        <f>$C160*T96</f>
        <v/>
      </c>
      <c r="U160">
        <f>$C160*U96</f>
        <v/>
      </c>
      <c r="V160">
        <f>$C160*V96</f>
        <v/>
      </c>
      <c r="W160">
        <f>$C160*W96</f>
        <v/>
      </c>
      <c r="X160">
        <f>$C160*X96</f>
        <v/>
      </c>
      <c r="Y160">
        <f>$C160*Y96</f>
        <v/>
      </c>
      <c r="Z160">
        <f>$C160*Z96</f>
        <v/>
      </c>
      <c r="AA160">
        <f>$C160*AA96</f>
        <v/>
      </c>
      <c r="AB160">
        <f>$C160*AB96</f>
        <v/>
      </c>
      <c r="AC160">
        <f>$C160*AC96</f>
        <v/>
      </c>
      <c r="AD160">
        <f>$C160*AD96</f>
        <v/>
      </c>
      <c r="AE160">
        <f>$C160*AE96</f>
        <v/>
      </c>
      <c r="AF160">
        <f>$C160*AF96</f>
        <v/>
      </c>
      <c r="AG160">
        <f>$C160*AG96</f>
        <v/>
      </c>
      <c r="AH160">
        <f>$C160*AH96</f>
        <v/>
      </c>
      <c r="AI160">
        <f>$C160*AI96</f>
        <v/>
      </c>
      <c r="AJ160">
        <f>$C160*AJ96</f>
        <v/>
      </c>
      <c r="AK160">
        <f>$C160*AK96</f>
        <v/>
      </c>
      <c r="AL160">
        <f>$C160*AL96</f>
        <v/>
      </c>
      <c r="AM160">
        <f>$C160*AM96</f>
        <v/>
      </c>
      <c r="AN160">
        <f>$C160*AN96</f>
        <v/>
      </c>
      <c r="AO160">
        <f>$C160*AO96</f>
        <v/>
      </c>
      <c r="AP160">
        <f>$C160*AP96</f>
        <v/>
      </c>
      <c r="AQ160">
        <f>$C160*AQ96</f>
        <v/>
      </c>
      <c r="AR160">
        <f>$C160*AR96</f>
        <v/>
      </c>
      <c r="AS160">
        <f>$C160*AS96</f>
        <v/>
      </c>
      <c r="AT160">
        <f>$C160*AT96</f>
        <v/>
      </c>
      <c r="AU160">
        <f>$C160*AU96</f>
        <v/>
      </c>
      <c r="AV160">
        <f>$C160*AV96</f>
        <v/>
      </c>
    </row>
    <row r="161" spans="1:48">
      <c r="A161" t="s">
        <v>369</v>
      </c>
      <c r="B161" t="s">
        <v>1659</v>
      </c>
      <c r="C161">
        <f>'LCEF by Fuel Type'!$AD$24</f>
        <v/>
      </c>
      <c r="E161">
        <f>$C161*E97</f>
        <v/>
      </c>
      <c r="F161">
        <f>$C161*F97</f>
        <v/>
      </c>
      <c r="G161">
        <f>$C161*G97</f>
        <v/>
      </c>
      <c r="H161">
        <f>$C161*H97</f>
        <v/>
      </c>
      <c r="I161">
        <f>$C161*I97</f>
        <v/>
      </c>
      <c r="J161">
        <f>$C161*J97</f>
        <v/>
      </c>
      <c r="K161">
        <f>$C161*K97</f>
        <v/>
      </c>
      <c r="L161">
        <f>$C161*L97</f>
        <v/>
      </c>
      <c r="M161">
        <f>$C161*M97</f>
        <v/>
      </c>
      <c r="N161">
        <f>$C161*N97</f>
        <v/>
      </c>
      <c r="O161">
        <f>$C161*O97</f>
        <v/>
      </c>
      <c r="P161">
        <f>$C161*P97</f>
        <v/>
      </c>
      <c r="Q161">
        <f>$C161*Q97</f>
        <v/>
      </c>
      <c r="R161">
        <f>$C161*R97</f>
        <v/>
      </c>
      <c r="S161">
        <f>$C161*S97</f>
        <v/>
      </c>
      <c r="T161">
        <f>$C161*T97</f>
        <v/>
      </c>
      <c r="U161">
        <f>$C161*U97</f>
        <v/>
      </c>
      <c r="V161">
        <f>$C161*V97</f>
        <v/>
      </c>
      <c r="W161">
        <f>$C161*W97</f>
        <v/>
      </c>
      <c r="X161">
        <f>$C161*X97</f>
        <v/>
      </c>
      <c r="Y161">
        <f>$C161*Y97</f>
        <v/>
      </c>
      <c r="Z161">
        <f>$C161*Z97</f>
        <v/>
      </c>
      <c r="AA161">
        <f>$C161*AA97</f>
        <v/>
      </c>
      <c r="AB161">
        <f>$C161*AB97</f>
        <v/>
      </c>
      <c r="AC161">
        <f>$C161*AC97</f>
        <v/>
      </c>
      <c r="AD161">
        <f>$C161*AD97</f>
        <v/>
      </c>
      <c r="AE161">
        <f>$C161*AE97</f>
        <v/>
      </c>
      <c r="AF161">
        <f>$C161*AF97</f>
        <v/>
      </c>
      <c r="AG161">
        <f>$C161*AG97</f>
        <v/>
      </c>
      <c r="AH161">
        <f>$C161*AH97</f>
        <v/>
      </c>
      <c r="AI161">
        <f>$C161*AI97</f>
        <v/>
      </c>
      <c r="AJ161">
        <f>$C161*AJ97</f>
        <v/>
      </c>
      <c r="AK161">
        <f>$C161*AK97</f>
        <v/>
      </c>
      <c r="AL161">
        <f>$C161*AL97</f>
        <v/>
      </c>
      <c r="AM161">
        <f>$C161*AM97</f>
        <v/>
      </c>
      <c r="AN161">
        <f>$C161*AN97</f>
        <v/>
      </c>
      <c r="AO161">
        <f>$C161*AO97</f>
        <v/>
      </c>
      <c r="AP161">
        <f>$C161*AP97</f>
        <v/>
      </c>
      <c r="AQ161">
        <f>$C161*AQ97</f>
        <v/>
      </c>
      <c r="AR161">
        <f>$C161*AR97</f>
        <v/>
      </c>
      <c r="AS161">
        <f>$C161*AS97</f>
        <v/>
      </c>
      <c r="AT161">
        <f>$C161*AT97</f>
        <v/>
      </c>
      <c r="AU161">
        <f>$C161*AU97</f>
        <v/>
      </c>
      <c r="AV161">
        <f>$C161*AV97</f>
        <v/>
      </c>
    </row>
    <row r="162" spans="1:48">
      <c r="A162" t="s">
        <v>270</v>
      </c>
      <c r="B162" t="s">
        <v>1659</v>
      </c>
      <c r="C162">
        <f>'LCEF by Fuel Type'!$AD$24</f>
        <v/>
      </c>
      <c r="E162">
        <f>$C162*E98</f>
        <v/>
      </c>
      <c r="F162">
        <f>$C162*F98</f>
        <v/>
      </c>
      <c r="G162">
        <f>$C162*G98</f>
        <v/>
      </c>
      <c r="H162">
        <f>$C162*H98</f>
        <v/>
      </c>
      <c r="I162">
        <f>$C162*I98</f>
        <v/>
      </c>
      <c r="J162">
        <f>$C162*J98</f>
        <v/>
      </c>
      <c r="K162">
        <f>$C162*K98</f>
        <v/>
      </c>
      <c r="L162">
        <f>$C162*L98</f>
        <v/>
      </c>
      <c r="M162">
        <f>$C162*M98</f>
        <v/>
      </c>
      <c r="N162">
        <f>$C162*N98</f>
        <v/>
      </c>
      <c r="O162">
        <f>$C162*O98</f>
        <v/>
      </c>
      <c r="P162">
        <f>$C162*P98</f>
        <v/>
      </c>
      <c r="Q162">
        <f>$C162*Q98</f>
        <v/>
      </c>
      <c r="R162">
        <f>$C162*R98</f>
        <v/>
      </c>
      <c r="S162">
        <f>$C162*S98</f>
        <v/>
      </c>
      <c r="T162">
        <f>$C162*T98</f>
        <v/>
      </c>
      <c r="U162">
        <f>$C162*U98</f>
        <v/>
      </c>
      <c r="V162">
        <f>$C162*V98</f>
        <v/>
      </c>
      <c r="W162">
        <f>$C162*W98</f>
        <v/>
      </c>
      <c r="X162">
        <f>$C162*X98</f>
        <v/>
      </c>
      <c r="Y162">
        <f>$C162*Y98</f>
        <v/>
      </c>
      <c r="Z162">
        <f>$C162*Z98</f>
        <v/>
      </c>
      <c r="AA162">
        <f>$C162*AA98</f>
        <v/>
      </c>
      <c r="AB162">
        <f>$C162*AB98</f>
        <v/>
      </c>
      <c r="AC162">
        <f>$C162*AC98</f>
        <v/>
      </c>
      <c r="AD162">
        <f>$C162*AD98</f>
        <v/>
      </c>
      <c r="AE162">
        <f>$C162*AE98</f>
        <v/>
      </c>
      <c r="AF162">
        <f>$C162*AF98</f>
        <v/>
      </c>
      <c r="AG162">
        <f>$C162*AG98</f>
        <v/>
      </c>
      <c r="AH162">
        <f>$C162*AH98</f>
        <v/>
      </c>
      <c r="AI162">
        <f>$C162*AI98</f>
        <v/>
      </c>
      <c r="AJ162">
        <f>$C162*AJ98</f>
        <v/>
      </c>
      <c r="AK162">
        <f>$C162*AK98</f>
        <v/>
      </c>
      <c r="AL162">
        <f>$C162*AL98</f>
        <v/>
      </c>
      <c r="AM162">
        <f>$C162*AM98</f>
        <v/>
      </c>
      <c r="AN162">
        <f>$C162*AN98</f>
        <v/>
      </c>
      <c r="AO162">
        <f>$C162*AO98</f>
        <v/>
      </c>
      <c r="AP162">
        <f>$C162*AP98</f>
        <v/>
      </c>
      <c r="AQ162">
        <f>$C162*AQ98</f>
        <v/>
      </c>
      <c r="AR162">
        <f>$C162*AR98</f>
        <v/>
      </c>
      <c r="AS162">
        <f>$C162*AS98</f>
        <v/>
      </c>
      <c r="AT162">
        <f>$C162*AT98</f>
        <v/>
      </c>
      <c r="AU162">
        <f>$C162*AU98</f>
        <v/>
      </c>
      <c r="AV162">
        <f>$C162*AV98</f>
        <v/>
      </c>
    </row>
    <row r="163" spans="1:48">
      <c r="A163" t="s">
        <v>328</v>
      </c>
      <c r="B163" t="s">
        <v>1659</v>
      </c>
      <c r="C163">
        <f>'LCEF by Fuel Type'!$AD$24</f>
        <v/>
      </c>
      <c r="E163">
        <f>$C163*E99</f>
        <v/>
      </c>
      <c r="F163">
        <f>$C163*F99</f>
        <v/>
      </c>
      <c r="G163">
        <f>$C163*G99</f>
        <v/>
      </c>
      <c r="H163">
        <f>$C163*H99</f>
        <v/>
      </c>
      <c r="I163">
        <f>$C163*I99</f>
        <v/>
      </c>
      <c r="J163">
        <f>$C163*J99</f>
        <v/>
      </c>
      <c r="K163">
        <f>$C163*K99</f>
        <v/>
      </c>
      <c r="L163">
        <f>$C163*L99</f>
        <v/>
      </c>
      <c r="M163">
        <f>$C163*M99</f>
        <v/>
      </c>
      <c r="N163">
        <f>$C163*N99</f>
        <v/>
      </c>
      <c r="O163">
        <f>$C163*O99</f>
        <v/>
      </c>
      <c r="P163">
        <f>$C163*P99</f>
        <v/>
      </c>
      <c r="Q163">
        <f>$C163*Q99</f>
        <v/>
      </c>
      <c r="R163">
        <f>$C163*R99</f>
        <v/>
      </c>
      <c r="S163">
        <f>$C163*S99</f>
        <v/>
      </c>
      <c r="T163">
        <f>$C163*T99</f>
        <v/>
      </c>
      <c r="U163">
        <f>$C163*U99</f>
        <v/>
      </c>
      <c r="V163">
        <f>$C163*V99</f>
        <v/>
      </c>
      <c r="W163">
        <f>$C163*W99</f>
        <v/>
      </c>
      <c r="X163">
        <f>$C163*X99</f>
        <v/>
      </c>
      <c r="Y163">
        <f>$C163*Y99</f>
        <v/>
      </c>
      <c r="Z163">
        <f>$C163*Z99</f>
        <v/>
      </c>
      <c r="AA163">
        <f>$C163*AA99</f>
        <v/>
      </c>
      <c r="AB163">
        <f>$C163*AB99</f>
        <v/>
      </c>
      <c r="AC163">
        <f>$C163*AC99</f>
        <v/>
      </c>
      <c r="AD163">
        <f>$C163*AD99</f>
        <v/>
      </c>
      <c r="AE163">
        <f>$C163*AE99</f>
        <v/>
      </c>
      <c r="AF163">
        <f>$C163*AF99</f>
        <v/>
      </c>
      <c r="AG163">
        <f>$C163*AG99</f>
        <v/>
      </c>
      <c r="AH163">
        <f>$C163*AH99</f>
        <v/>
      </c>
      <c r="AI163">
        <f>$C163*AI99</f>
        <v/>
      </c>
      <c r="AJ163">
        <f>$C163*AJ99</f>
        <v/>
      </c>
      <c r="AK163">
        <f>$C163*AK99</f>
        <v/>
      </c>
      <c r="AL163">
        <f>$C163*AL99</f>
        <v/>
      </c>
      <c r="AM163">
        <f>$C163*AM99</f>
        <v/>
      </c>
      <c r="AN163">
        <f>$C163*AN99</f>
        <v/>
      </c>
      <c r="AO163">
        <f>$C163*AO99</f>
        <v/>
      </c>
      <c r="AP163">
        <f>$C163*AP99</f>
        <v/>
      </c>
      <c r="AQ163">
        <f>$C163*AQ99</f>
        <v/>
      </c>
      <c r="AR163">
        <f>$C163*AR99</f>
        <v/>
      </c>
      <c r="AS163">
        <f>$C163*AS99</f>
        <v/>
      </c>
      <c r="AT163">
        <f>$C163*AT99</f>
        <v/>
      </c>
      <c r="AU163">
        <f>$C163*AU99</f>
        <v/>
      </c>
      <c r="AV163">
        <f>$C163*AV99</f>
        <v/>
      </c>
    </row>
    <row r="164" spans="1:48">
      <c r="A164" t="s">
        <v>290</v>
      </c>
      <c r="B164" t="s">
        <v>1659</v>
      </c>
      <c r="C164">
        <f>'LCEF by Fuel Type'!$AD$24</f>
        <v/>
      </c>
      <c r="E164">
        <f>$C164*E100</f>
        <v/>
      </c>
      <c r="F164">
        <f>$C164*F100</f>
        <v/>
      </c>
      <c r="G164">
        <f>$C164*G100</f>
        <v/>
      </c>
      <c r="H164">
        <f>$C164*H100</f>
        <v/>
      </c>
      <c r="I164">
        <f>$C164*I100</f>
        <v/>
      </c>
      <c r="J164">
        <f>$C164*J100</f>
        <v/>
      </c>
      <c r="K164">
        <f>$C164*K100</f>
        <v/>
      </c>
      <c r="L164">
        <f>$C164*L100</f>
        <v/>
      </c>
      <c r="M164">
        <f>$C164*M100</f>
        <v/>
      </c>
      <c r="N164">
        <f>$C164*N100</f>
        <v/>
      </c>
      <c r="O164">
        <f>$C164*O100</f>
        <v/>
      </c>
      <c r="P164">
        <f>$C164*P100</f>
        <v/>
      </c>
      <c r="Q164">
        <f>$C164*Q100</f>
        <v/>
      </c>
      <c r="R164">
        <f>$C164*R100</f>
        <v/>
      </c>
      <c r="S164">
        <f>$C164*S100</f>
        <v/>
      </c>
      <c r="T164">
        <f>$C164*T100</f>
        <v/>
      </c>
      <c r="U164">
        <f>$C164*U100</f>
        <v/>
      </c>
      <c r="V164">
        <f>$C164*V100</f>
        <v/>
      </c>
      <c r="W164">
        <f>$C164*W100</f>
        <v/>
      </c>
      <c r="X164">
        <f>$C164*X100</f>
        <v/>
      </c>
      <c r="Y164">
        <f>$C164*Y100</f>
        <v/>
      </c>
      <c r="Z164">
        <f>$C164*Z100</f>
        <v/>
      </c>
      <c r="AA164">
        <f>$C164*AA100</f>
        <v/>
      </c>
      <c r="AB164">
        <f>$C164*AB100</f>
        <v/>
      </c>
      <c r="AC164">
        <f>$C164*AC100</f>
        <v/>
      </c>
      <c r="AD164">
        <f>$C164*AD100</f>
        <v/>
      </c>
      <c r="AE164">
        <f>$C164*AE100</f>
        <v/>
      </c>
      <c r="AF164">
        <f>$C164*AF100</f>
        <v/>
      </c>
      <c r="AG164">
        <f>$C164*AG100</f>
        <v/>
      </c>
      <c r="AH164">
        <f>$C164*AH100</f>
        <v/>
      </c>
      <c r="AI164">
        <f>$C164*AI100</f>
        <v/>
      </c>
      <c r="AJ164">
        <f>$C164*AJ100</f>
        <v/>
      </c>
      <c r="AK164">
        <f>$C164*AK100</f>
        <v/>
      </c>
      <c r="AL164">
        <f>$C164*AL100</f>
        <v/>
      </c>
      <c r="AM164">
        <f>$C164*AM100</f>
        <v/>
      </c>
      <c r="AN164">
        <f>$C164*AN100</f>
        <v/>
      </c>
      <c r="AO164">
        <f>$C164*AO100</f>
        <v/>
      </c>
      <c r="AP164">
        <f>$C164*AP100</f>
        <v/>
      </c>
      <c r="AQ164">
        <f>$C164*AQ100</f>
        <v/>
      </c>
      <c r="AR164">
        <f>$C164*AR100</f>
        <v/>
      </c>
      <c r="AS164">
        <f>$C164*AS100</f>
        <v/>
      </c>
      <c r="AT164">
        <f>$C164*AT100</f>
        <v/>
      </c>
      <c r="AU164">
        <f>$C164*AU100</f>
        <v/>
      </c>
      <c r="AV164">
        <f>$C164*AV100</f>
        <v/>
      </c>
    </row>
    <row r="165" spans="1:48">
      <c r="A165" t="s">
        <v>298</v>
      </c>
      <c r="B165" t="s">
        <v>1659</v>
      </c>
      <c r="C165">
        <f>'LCEF by Fuel Type'!$AD$24</f>
        <v/>
      </c>
      <c r="E165">
        <f>$C165*E101</f>
        <v/>
      </c>
      <c r="F165">
        <f>$C165*F101</f>
        <v/>
      </c>
      <c r="G165">
        <f>$C165*G101</f>
        <v/>
      </c>
      <c r="H165">
        <f>$C165*H101</f>
        <v/>
      </c>
      <c r="I165">
        <f>$C165*I101</f>
        <v/>
      </c>
      <c r="J165">
        <f>$C165*J101</f>
        <v/>
      </c>
      <c r="K165">
        <f>$C165*K101</f>
        <v/>
      </c>
      <c r="L165">
        <f>$C165*L101</f>
        <v/>
      </c>
      <c r="M165">
        <f>$C165*M101</f>
        <v/>
      </c>
      <c r="N165">
        <f>$C165*N101</f>
        <v/>
      </c>
      <c r="O165">
        <f>$C165*O101</f>
        <v/>
      </c>
      <c r="P165">
        <f>$C165*P101</f>
        <v/>
      </c>
      <c r="Q165">
        <f>$C165*Q101</f>
        <v/>
      </c>
      <c r="R165">
        <f>$C165*R101</f>
        <v/>
      </c>
      <c r="S165">
        <f>$C165*S101</f>
        <v/>
      </c>
      <c r="T165">
        <f>$C165*T101</f>
        <v/>
      </c>
      <c r="U165">
        <f>$C165*U101</f>
        <v/>
      </c>
      <c r="V165">
        <f>$C165*V101</f>
        <v/>
      </c>
      <c r="W165">
        <f>$C165*W101</f>
        <v/>
      </c>
      <c r="X165">
        <f>$C165*X101</f>
        <v/>
      </c>
      <c r="Y165">
        <f>$C165*Y101</f>
        <v/>
      </c>
      <c r="Z165">
        <f>$C165*Z101</f>
        <v/>
      </c>
      <c r="AA165">
        <f>$C165*AA101</f>
        <v/>
      </c>
      <c r="AB165">
        <f>$C165*AB101</f>
        <v/>
      </c>
      <c r="AC165">
        <f>$C165*AC101</f>
        <v/>
      </c>
      <c r="AD165">
        <f>$C165*AD101</f>
        <v/>
      </c>
      <c r="AE165">
        <f>$C165*AE101</f>
        <v/>
      </c>
      <c r="AF165">
        <f>$C165*AF101</f>
        <v/>
      </c>
      <c r="AG165">
        <f>$C165*AG101</f>
        <v/>
      </c>
      <c r="AH165">
        <f>$C165*AH101</f>
        <v/>
      </c>
      <c r="AI165">
        <f>$C165*AI101</f>
        <v/>
      </c>
      <c r="AJ165">
        <f>$C165*AJ101</f>
        <v/>
      </c>
      <c r="AK165">
        <f>$C165*AK101</f>
        <v/>
      </c>
      <c r="AL165">
        <f>$C165*AL101</f>
        <v/>
      </c>
      <c r="AM165">
        <f>$C165*AM101</f>
        <v/>
      </c>
      <c r="AN165">
        <f>$C165*AN101</f>
        <v/>
      </c>
      <c r="AO165">
        <f>$C165*AO101</f>
        <v/>
      </c>
      <c r="AP165">
        <f>$C165*AP101</f>
        <v/>
      </c>
      <c r="AQ165">
        <f>$C165*AQ101</f>
        <v/>
      </c>
      <c r="AR165">
        <f>$C165*AR101</f>
        <v/>
      </c>
      <c r="AS165">
        <f>$C165*AS101</f>
        <v/>
      </c>
      <c r="AT165">
        <f>$C165*AT101</f>
        <v/>
      </c>
      <c r="AU165">
        <f>$C165*AU101</f>
        <v/>
      </c>
      <c r="AV165">
        <f>$C165*AV101</f>
        <v/>
      </c>
    </row>
    <row r="166" spans="1:48">
      <c r="A166" t="s">
        <v>307</v>
      </c>
      <c r="B166" t="s">
        <v>1659</v>
      </c>
      <c r="C166">
        <f>'LCEF by Fuel Type'!$AD$24</f>
        <v/>
      </c>
      <c r="E166">
        <f>$C166*E102</f>
        <v/>
      </c>
      <c r="F166">
        <f>$C166*F102</f>
        <v/>
      </c>
      <c r="G166">
        <f>$C166*G102</f>
        <v/>
      </c>
      <c r="H166">
        <f>$C166*H102</f>
        <v/>
      </c>
      <c r="I166">
        <f>$C166*I102</f>
        <v/>
      </c>
      <c r="J166">
        <f>$C166*J102</f>
        <v/>
      </c>
      <c r="K166">
        <f>$C166*K102</f>
        <v/>
      </c>
      <c r="L166">
        <f>$C166*L102</f>
        <v/>
      </c>
      <c r="M166">
        <f>$C166*M102</f>
        <v/>
      </c>
      <c r="N166">
        <f>$C166*N102</f>
        <v/>
      </c>
      <c r="O166">
        <f>$C166*O102</f>
        <v/>
      </c>
      <c r="P166">
        <f>$C166*P102</f>
        <v/>
      </c>
      <c r="Q166">
        <f>$C166*Q102</f>
        <v/>
      </c>
      <c r="R166">
        <f>$C166*R102</f>
        <v/>
      </c>
      <c r="S166">
        <f>$C166*S102</f>
        <v/>
      </c>
      <c r="T166">
        <f>$C166*T102</f>
        <v/>
      </c>
      <c r="U166">
        <f>$C166*U102</f>
        <v/>
      </c>
      <c r="V166">
        <f>$C166*V102</f>
        <v/>
      </c>
      <c r="W166">
        <f>$C166*W102</f>
        <v/>
      </c>
      <c r="X166">
        <f>$C166*X102</f>
        <v/>
      </c>
      <c r="Y166">
        <f>$C166*Y102</f>
        <v/>
      </c>
      <c r="Z166">
        <f>$C166*Z102</f>
        <v/>
      </c>
      <c r="AA166">
        <f>$C166*AA102</f>
        <v/>
      </c>
      <c r="AB166">
        <f>$C166*AB102</f>
        <v/>
      </c>
      <c r="AC166">
        <f>$C166*AC102</f>
        <v/>
      </c>
      <c r="AD166">
        <f>$C166*AD102</f>
        <v/>
      </c>
      <c r="AE166">
        <f>$C166*AE102</f>
        <v/>
      </c>
      <c r="AF166">
        <f>$C166*AF102</f>
        <v/>
      </c>
      <c r="AG166">
        <f>$C166*AG102</f>
        <v/>
      </c>
      <c r="AH166">
        <f>$C166*AH102</f>
        <v/>
      </c>
      <c r="AI166">
        <f>$C166*AI102</f>
        <v/>
      </c>
      <c r="AJ166">
        <f>$C166*AJ102</f>
        <v/>
      </c>
      <c r="AK166">
        <f>$C166*AK102</f>
        <v/>
      </c>
      <c r="AL166">
        <f>$C166*AL102</f>
        <v/>
      </c>
      <c r="AM166">
        <f>$C166*AM102</f>
        <v/>
      </c>
      <c r="AN166">
        <f>$C166*AN102</f>
        <v/>
      </c>
      <c r="AO166">
        <f>$C166*AO102</f>
        <v/>
      </c>
      <c r="AP166">
        <f>$C166*AP102</f>
        <v/>
      </c>
      <c r="AQ166">
        <f>$C166*AQ102</f>
        <v/>
      </c>
      <c r="AR166">
        <f>$C166*AR102</f>
        <v/>
      </c>
      <c r="AS166">
        <f>$C166*AS102</f>
        <v/>
      </c>
      <c r="AT166">
        <f>$C166*AT102</f>
        <v/>
      </c>
      <c r="AU166">
        <f>$C166*AU102</f>
        <v/>
      </c>
      <c r="AV166">
        <f>$C166*AV102</f>
        <v/>
      </c>
    </row>
    <row r="167" spans="1:48">
      <c r="A167" t="s">
        <v>359</v>
      </c>
      <c r="B167" t="s">
        <v>1659</v>
      </c>
      <c r="C167">
        <f>'LCEF by Fuel Type'!$AD$24</f>
        <v/>
      </c>
      <c r="E167">
        <f>$C167*E103</f>
        <v/>
      </c>
      <c r="F167">
        <f>$C167*F103</f>
        <v/>
      </c>
      <c r="G167">
        <f>$C167*G103</f>
        <v/>
      </c>
      <c r="H167">
        <f>$C167*H103</f>
        <v/>
      </c>
      <c r="I167">
        <f>$C167*I103</f>
        <v/>
      </c>
      <c r="J167">
        <f>$C167*J103</f>
        <v/>
      </c>
      <c r="K167">
        <f>$C167*K103</f>
        <v/>
      </c>
      <c r="L167">
        <f>$C167*L103</f>
        <v/>
      </c>
      <c r="M167">
        <f>$C167*M103</f>
        <v/>
      </c>
      <c r="N167">
        <f>$C167*N103</f>
        <v/>
      </c>
      <c r="O167">
        <f>$C167*O103</f>
        <v/>
      </c>
      <c r="P167">
        <f>$C167*P103</f>
        <v/>
      </c>
      <c r="Q167">
        <f>$C167*Q103</f>
        <v/>
      </c>
      <c r="R167">
        <f>$C167*R103</f>
        <v/>
      </c>
      <c r="S167">
        <f>$C167*S103</f>
        <v/>
      </c>
      <c r="T167">
        <f>$C167*T103</f>
        <v/>
      </c>
      <c r="U167">
        <f>$C167*U103</f>
        <v/>
      </c>
      <c r="V167">
        <f>$C167*V103</f>
        <v/>
      </c>
      <c r="W167">
        <f>$C167*W103</f>
        <v/>
      </c>
      <c r="X167">
        <f>$C167*X103</f>
        <v/>
      </c>
      <c r="Y167">
        <f>$C167*Y103</f>
        <v/>
      </c>
      <c r="Z167">
        <f>$C167*Z103</f>
        <v/>
      </c>
      <c r="AA167">
        <f>$C167*AA103</f>
        <v/>
      </c>
      <c r="AB167">
        <f>$C167*AB103</f>
        <v/>
      </c>
      <c r="AC167">
        <f>$C167*AC103</f>
        <v/>
      </c>
      <c r="AD167">
        <f>$C167*AD103</f>
        <v/>
      </c>
      <c r="AE167">
        <f>$C167*AE103</f>
        <v/>
      </c>
      <c r="AF167">
        <f>$C167*AF103</f>
        <v/>
      </c>
      <c r="AG167">
        <f>$C167*AG103</f>
        <v/>
      </c>
      <c r="AH167">
        <f>$C167*AH103</f>
        <v/>
      </c>
      <c r="AI167">
        <f>$C167*AI103</f>
        <v/>
      </c>
      <c r="AJ167">
        <f>$C167*AJ103</f>
        <v/>
      </c>
      <c r="AK167">
        <f>$C167*AK103</f>
        <v/>
      </c>
      <c r="AL167">
        <f>$C167*AL103</f>
        <v/>
      </c>
      <c r="AM167">
        <f>$C167*AM103</f>
        <v/>
      </c>
      <c r="AN167">
        <f>$C167*AN103</f>
        <v/>
      </c>
      <c r="AO167">
        <f>$C167*AO103</f>
        <v/>
      </c>
      <c r="AP167">
        <f>$C167*AP103</f>
        <v/>
      </c>
      <c r="AQ167">
        <f>$C167*AQ103</f>
        <v/>
      </c>
      <c r="AR167">
        <f>$C167*AR103</f>
        <v/>
      </c>
      <c r="AS167">
        <f>$C167*AS103</f>
        <v/>
      </c>
      <c r="AT167">
        <f>$C167*AT103</f>
        <v/>
      </c>
      <c r="AU167">
        <f>$C167*AU103</f>
        <v/>
      </c>
      <c r="AV167">
        <f>$C167*AV103</f>
        <v/>
      </c>
    </row>
    <row r="168" spans="1:48">
      <c r="A168" t="s">
        <v>343</v>
      </c>
      <c r="B168" t="s">
        <v>1659</v>
      </c>
      <c r="C168">
        <f>'LCEF by Fuel Type'!$AD$24</f>
        <v/>
      </c>
      <c r="E168">
        <f>$C168*E104</f>
        <v/>
      </c>
      <c r="F168">
        <f>$C168*F104</f>
        <v/>
      </c>
      <c r="G168">
        <f>$C168*G104</f>
        <v/>
      </c>
      <c r="H168">
        <f>$C168*H104</f>
        <v/>
      </c>
      <c r="I168">
        <f>$C168*I104</f>
        <v/>
      </c>
      <c r="J168">
        <f>$C168*J104</f>
        <v/>
      </c>
      <c r="K168">
        <f>$C168*K104</f>
        <v/>
      </c>
      <c r="L168">
        <f>$C168*L104</f>
        <v/>
      </c>
      <c r="M168">
        <f>$C168*M104</f>
        <v/>
      </c>
      <c r="N168">
        <f>$C168*N104</f>
        <v/>
      </c>
      <c r="O168">
        <f>$C168*O104</f>
        <v/>
      </c>
      <c r="P168">
        <f>$C168*P104</f>
        <v/>
      </c>
      <c r="Q168">
        <f>$C168*Q104</f>
        <v/>
      </c>
      <c r="R168">
        <f>$C168*R104</f>
        <v/>
      </c>
      <c r="S168">
        <f>$C168*S104</f>
        <v/>
      </c>
      <c r="T168">
        <f>$C168*T104</f>
        <v/>
      </c>
      <c r="U168">
        <f>$C168*U104</f>
        <v/>
      </c>
      <c r="V168">
        <f>$C168*V104</f>
        <v/>
      </c>
      <c r="W168">
        <f>$C168*W104</f>
        <v/>
      </c>
      <c r="X168">
        <f>$C168*X104</f>
        <v/>
      </c>
      <c r="Y168">
        <f>$C168*Y104</f>
        <v/>
      </c>
      <c r="Z168">
        <f>$C168*Z104</f>
        <v/>
      </c>
      <c r="AA168">
        <f>$C168*AA104</f>
        <v/>
      </c>
      <c r="AB168">
        <f>$C168*AB104</f>
        <v/>
      </c>
      <c r="AC168">
        <f>$C168*AC104</f>
        <v/>
      </c>
      <c r="AD168">
        <f>$C168*AD104</f>
        <v/>
      </c>
      <c r="AE168">
        <f>$C168*AE104</f>
        <v/>
      </c>
      <c r="AF168">
        <f>$C168*AF104</f>
        <v/>
      </c>
      <c r="AG168">
        <f>$C168*AG104</f>
        <v/>
      </c>
      <c r="AH168">
        <f>$C168*AH104</f>
        <v/>
      </c>
      <c r="AI168">
        <f>$C168*AI104</f>
        <v/>
      </c>
      <c r="AJ168">
        <f>$C168*AJ104</f>
        <v/>
      </c>
      <c r="AK168">
        <f>$C168*AK104</f>
        <v/>
      </c>
      <c r="AL168">
        <f>$C168*AL104</f>
        <v/>
      </c>
      <c r="AM168">
        <f>$C168*AM104</f>
        <v/>
      </c>
      <c r="AN168">
        <f>$C168*AN104</f>
        <v/>
      </c>
      <c r="AO168">
        <f>$C168*AO104</f>
        <v/>
      </c>
      <c r="AP168">
        <f>$C168*AP104</f>
        <v/>
      </c>
      <c r="AQ168">
        <f>$C168*AQ104</f>
        <v/>
      </c>
      <c r="AR168">
        <f>$C168*AR104</f>
        <v/>
      </c>
      <c r="AS168">
        <f>$C168*AS104</f>
        <v/>
      </c>
      <c r="AT168">
        <f>$C168*AT104</f>
        <v/>
      </c>
      <c r="AU168">
        <f>$C168*AU104</f>
        <v/>
      </c>
      <c r="AV168">
        <f>$C168*AV104</f>
        <v/>
      </c>
    </row>
    <row r="169" spans="1:48">
      <c r="A169" t="s">
        <v>295</v>
      </c>
      <c r="B169" t="s">
        <v>1659</v>
      </c>
      <c r="C169">
        <f>'LCEF by Fuel Type'!$AD$24</f>
        <v/>
      </c>
      <c r="E169">
        <f>$C169*E105</f>
        <v/>
      </c>
      <c r="F169">
        <f>$C169*F105</f>
        <v/>
      </c>
      <c r="G169">
        <f>$C169*G105</f>
        <v/>
      </c>
      <c r="H169">
        <f>$C169*H105</f>
        <v/>
      </c>
      <c r="I169">
        <f>$C169*I105</f>
        <v/>
      </c>
      <c r="J169">
        <f>$C169*J105</f>
        <v/>
      </c>
      <c r="K169">
        <f>$C169*K105</f>
        <v/>
      </c>
      <c r="L169">
        <f>$C169*L105</f>
        <v/>
      </c>
      <c r="M169">
        <f>$C169*M105</f>
        <v/>
      </c>
      <c r="N169">
        <f>$C169*N105</f>
        <v/>
      </c>
      <c r="O169">
        <f>$C169*O105</f>
        <v/>
      </c>
      <c r="P169">
        <f>$C169*P105</f>
        <v/>
      </c>
      <c r="Q169">
        <f>$C169*Q105</f>
        <v/>
      </c>
      <c r="R169">
        <f>$C169*R105</f>
        <v/>
      </c>
      <c r="S169">
        <f>$C169*S105</f>
        <v/>
      </c>
      <c r="T169">
        <f>$C169*T105</f>
        <v/>
      </c>
      <c r="U169">
        <f>$C169*U105</f>
        <v/>
      </c>
      <c r="V169">
        <f>$C169*V105</f>
        <v/>
      </c>
      <c r="W169">
        <f>$C169*W105</f>
        <v/>
      </c>
      <c r="X169">
        <f>$C169*X105</f>
        <v/>
      </c>
      <c r="Y169">
        <f>$C169*Y105</f>
        <v/>
      </c>
      <c r="Z169">
        <f>$C169*Z105</f>
        <v/>
      </c>
      <c r="AA169">
        <f>$C169*AA105</f>
        <v/>
      </c>
      <c r="AB169">
        <f>$C169*AB105</f>
        <v/>
      </c>
      <c r="AC169">
        <f>$C169*AC105</f>
        <v/>
      </c>
      <c r="AD169">
        <f>$C169*AD105</f>
        <v/>
      </c>
      <c r="AE169">
        <f>$C169*AE105</f>
        <v/>
      </c>
      <c r="AF169">
        <f>$C169*AF105</f>
        <v/>
      </c>
      <c r="AG169">
        <f>$C169*AG105</f>
        <v/>
      </c>
      <c r="AH169">
        <f>$C169*AH105</f>
        <v/>
      </c>
      <c r="AI169">
        <f>$C169*AI105</f>
        <v/>
      </c>
      <c r="AJ169">
        <f>$C169*AJ105</f>
        <v/>
      </c>
      <c r="AK169">
        <f>$C169*AK105</f>
        <v/>
      </c>
      <c r="AL169">
        <f>$C169*AL105</f>
        <v/>
      </c>
      <c r="AM169">
        <f>$C169*AM105</f>
        <v/>
      </c>
      <c r="AN169">
        <f>$C169*AN105</f>
        <v/>
      </c>
      <c r="AO169">
        <f>$C169*AO105</f>
        <v/>
      </c>
      <c r="AP169">
        <f>$C169*AP105</f>
        <v/>
      </c>
      <c r="AQ169">
        <f>$C169*AQ105</f>
        <v/>
      </c>
      <c r="AR169">
        <f>$C169*AR105</f>
        <v/>
      </c>
      <c r="AS169">
        <f>$C169*AS105</f>
        <v/>
      </c>
      <c r="AT169">
        <f>$C169*AT105</f>
        <v/>
      </c>
      <c r="AU169">
        <f>$C169*AU105</f>
        <v/>
      </c>
      <c r="AV169">
        <f>$C169*AV105</f>
        <v/>
      </c>
    </row>
    <row r="170" spans="1:48">
      <c r="A170" t="s">
        <v>300</v>
      </c>
      <c r="B170" t="s">
        <v>1659</v>
      </c>
      <c r="C170">
        <f>'LCEF by Fuel Type'!$AD$24</f>
        <v/>
      </c>
      <c r="E170">
        <f>$C170*E106</f>
        <v/>
      </c>
      <c r="F170">
        <f>$C170*F106</f>
        <v/>
      </c>
      <c r="G170">
        <f>$C170*G106</f>
        <v/>
      </c>
      <c r="H170">
        <f>$C170*H106</f>
        <v/>
      </c>
      <c r="I170">
        <f>$C170*I106</f>
        <v/>
      </c>
      <c r="J170">
        <f>$C170*J106</f>
        <v/>
      </c>
      <c r="K170">
        <f>$C170*K106</f>
        <v/>
      </c>
      <c r="L170">
        <f>$C170*L106</f>
        <v/>
      </c>
      <c r="M170">
        <f>$C170*M106</f>
        <v/>
      </c>
      <c r="N170">
        <f>$C170*N106</f>
        <v/>
      </c>
      <c r="O170">
        <f>$C170*O106</f>
        <v/>
      </c>
      <c r="P170">
        <f>$C170*P106</f>
        <v/>
      </c>
      <c r="Q170">
        <f>$C170*Q106</f>
        <v/>
      </c>
      <c r="R170">
        <f>$C170*R106</f>
        <v/>
      </c>
      <c r="S170">
        <f>$C170*S106</f>
        <v/>
      </c>
      <c r="T170">
        <f>$C170*T106</f>
        <v/>
      </c>
      <c r="U170">
        <f>$C170*U106</f>
        <v/>
      </c>
      <c r="V170">
        <f>$C170*V106</f>
        <v/>
      </c>
      <c r="W170">
        <f>$C170*W106</f>
        <v/>
      </c>
      <c r="X170">
        <f>$C170*X106</f>
        <v/>
      </c>
      <c r="Y170">
        <f>$C170*Y106</f>
        <v/>
      </c>
      <c r="Z170">
        <f>$C170*Z106</f>
        <v/>
      </c>
      <c r="AA170">
        <f>$C170*AA106</f>
        <v/>
      </c>
      <c r="AB170">
        <f>$C170*AB106</f>
        <v/>
      </c>
      <c r="AC170">
        <f>$C170*AC106</f>
        <v/>
      </c>
      <c r="AD170">
        <f>$C170*AD106</f>
        <v/>
      </c>
      <c r="AE170">
        <f>$C170*AE106</f>
        <v/>
      </c>
      <c r="AF170">
        <f>$C170*AF106</f>
        <v/>
      </c>
      <c r="AG170">
        <f>$C170*AG106</f>
        <v/>
      </c>
      <c r="AH170">
        <f>$C170*AH106</f>
        <v/>
      </c>
      <c r="AI170">
        <f>$C170*AI106</f>
        <v/>
      </c>
      <c r="AJ170">
        <f>$C170*AJ106</f>
        <v/>
      </c>
      <c r="AK170">
        <f>$C170*AK106</f>
        <v/>
      </c>
      <c r="AL170">
        <f>$C170*AL106</f>
        <v/>
      </c>
      <c r="AM170">
        <f>$C170*AM106</f>
        <v/>
      </c>
      <c r="AN170">
        <f>$C170*AN106</f>
        <v/>
      </c>
      <c r="AO170">
        <f>$C170*AO106</f>
        <v/>
      </c>
      <c r="AP170">
        <f>$C170*AP106</f>
        <v/>
      </c>
      <c r="AQ170">
        <f>$C170*AQ106</f>
        <v/>
      </c>
      <c r="AR170">
        <f>$C170*AR106</f>
        <v/>
      </c>
      <c r="AS170">
        <f>$C170*AS106</f>
        <v/>
      </c>
      <c r="AT170">
        <f>$C170*AT106</f>
        <v/>
      </c>
      <c r="AU170">
        <f>$C170*AU106</f>
        <v/>
      </c>
      <c r="AV170">
        <f>$C170*AV106</f>
        <v/>
      </c>
    </row>
    <row r="171" spans="1:48">
      <c r="A171" t="s">
        <v>377</v>
      </c>
      <c r="B171" t="s">
        <v>1659</v>
      </c>
      <c r="C171">
        <f>'LCEF by Fuel Type'!$AD$24</f>
        <v/>
      </c>
      <c r="E171">
        <f>$C171*E107</f>
        <v/>
      </c>
      <c r="F171">
        <f>$C171*F107</f>
        <v/>
      </c>
      <c r="G171">
        <f>$C171*G107</f>
        <v/>
      </c>
      <c r="H171">
        <f>$C171*H107</f>
        <v/>
      </c>
      <c r="I171">
        <f>$C171*I107</f>
        <v/>
      </c>
      <c r="J171">
        <f>$C171*J107</f>
        <v/>
      </c>
      <c r="K171">
        <f>$C171*K107</f>
        <v/>
      </c>
      <c r="L171">
        <f>$C171*L107</f>
        <v/>
      </c>
      <c r="M171">
        <f>$C171*M107</f>
        <v/>
      </c>
      <c r="N171">
        <f>$C171*N107</f>
        <v/>
      </c>
      <c r="O171">
        <f>$C171*O107</f>
        <v/>
      </c>
      <c r="P171">
        <f>$C171*P107</f>
        <v/>
      </c>
      <c r="Q171">
        <f>$C171*Q107</f>
        <v/>
      </c>
      <c r="R171">
        <f>$C171*R107</f>
        <v/>
      </c>
      <c r="S171">
        <f>$C171*S107</f>
        <v/>
      </c>
      <c r="T171">
        <f>$C171*T107</f>
        <v/>
      </c>
      <c r="U171">
        <f>$C171*U107</f>
        <v/>
      </c>
      <c r="V171">
        <f>$C171*V107</f>
        <v/>
      </c>
      <c r="W171">
        <f>$C171*W107</f>
        <v/>
      </c>
      <c r="X171">
        <f>$C171*X107</f>
        <v/>
      </c>
      <c r="Y171">
        <f>$C171*Y107</f>
        <v/>
      </c>
      <c r="Z171">
        <f>$C171*Z107</f>
        <v/>
      </c>
      <c r="AA171">
        <f>$C171*AA107</f>
        <v/>
      </c>
      <c r="AB171">
        <f>$C171*AB107</f>
        <v/>
      </c>
      <c r="AC171">
        <f>$C171*AC107</f>
        <v/>
      </c>
      <c r="AD171">
        <f>$C171*AD107</f>
        <v/>
      </c>
      <c r="AE171">
        <f>$C171*AE107</f>
        <v/>
      </c>
      <c r="AF171">
        <f>$C171*AF107</f>
        <v/>
      </c>
      <c r="AG171">
        <f>$C171*AG107</f>
        <v/>
      </c>
      <c r="AH171">
        <f>$C171*AH107</f>
        <v/>
      </c>
      <c r="AI171">
        <f>$C171*AI107</f>
        <v/>
      </c>
      <c r="AJ171">
        <f>$C171*AJ107</f>
        <v/>
      </c>
      <c r="AK171">
        <f>$C171*AK107</f>
        <v/>
      </c>
      <c r="AL171">
        <f>$C171*AL107</f>
        <v/>
      </c>
      <c r="AM171">
        <f>$C171*AM107</f>
        <v/>
      </c>
      <c r="AN171">
        <f>$C171*AN107</f>
        <v/>
      </c>
      <c r="AO171">
        <f>$C171*AO107</f>
        <v/>
      </c>
      <c r="AP171">
        <f>$C171*AP107</f>
        <v/>
      </c>
      <c r="AQ171">
        <f>$C171*AQ107</f>
        <v/>
      </c>
      <c r="AR171">
        <f>$C171*AR107</f>
        <v/>
      </c>
      <c r="AS171">
        <f>$C171*AS107</f>
        <v/>
      </c>
      <c r="AT171">
        <f>$C171*AT107</f>
        <v/>
      </c>
      <c r="AU171">
        <f>$C171*AU107</f>
        <v/>
      </c>
      <c r="AV171">
        <f>$C171*AV107</f>
        <v/>
      </c>
    </row>
    <row r="172" spans="1:48">
      <c r="A172" t="s">
        <v>325</v>
      </c>
      <c r="B172" t="s">
        <v>1659</v>
      </c>
      <c r="C172">
        <f>'LCEF by Fuel Type'!$AD$24</f>
        <v/>
      </c>
      <c r="E172">
        <f>$C172*E108</f>
        <v/>
      </c>
      <c r="F172">
        <f>$C172*F108</f>
        <v/>
      </c>
      <c r="G172">
        <f>$C172*G108</f>
        <v/>
      </c>
      <c r="H172">
        <f>$C172*H108</f>
        <v/>
      </c>
      <c r="I172">
        <f>$C172*I108</f>
        <v/>
      </c>
      <c r="J172">
        <f>$C172*J108</f>
        <v/>
      </c>
      <c r="K172">
        <f>$C172*K108</f>
        <v/>
      </c>
      <c r="L172">
        <f>$C172*L108</f>
        <v/>
      </c>
      <c r="M172">
        <f>$C172*M108</f>
        <v/>
      </c>
      <c r="N172">
        <f>$C172*N108</f>
        <v/>
      </c>
      <c r="O172">
        <f>$C172*O108</f>
        <v/>
      </c>
      <c r="P172">
        <f>$C172*P108</f>
        <v/>
      </c>
      <c r="Q172">
        <f>$C172*Q108</f>
        <v/>
      </c>
      <c r="R172">
        <f>$C172*R108</f>
        <v/>
      </c>
      <c r="S172">
        <f>$C172*S108</f>
        <v/>
      </c>
      <c r="T172">
        <f>$C172*T108</f>
        <v/>
      </c>
      <c r="U172">
        <f>$C172*U108</f>
        <v/>
      </c>
      <c r="V172">
        <f>$C172*V108</f>
        <v/>
      </c>
      <c r="W172">
        <f>$C172*W108</f>
        <v/>
      </c>
      <c r="X172">
        <f>$C172*X108</f>
        <v/>
      </c>
      <c r="Y172">
        <f>$C172*Y108</f>
        <v/>
      </c>
      <c r="Z172">
        <f>$C172*Z108</f>
        <v/>
      </c>
      <c r="AA172">
        <f>$C172*AA108</f>
        <v/>
      </c>
      <c r="AB172">
        <f>$C172*AB108</f>
        <v/>
      </c>
      <c r="AC172">
        <f>$C172*AC108</f>
        <v/>
      </c>
      <c r="AD172">
        <f>$C172*AD108</f>
        <v/>
      </c>
      <c r="AE172">
        <f>$C172*AE108</f>
        <v/>
      </c>
      <c r="AF172">
        <f>$C172*AF108</f>
        <v/>
      </c>
      <c r="AG172">
        <f>$C172*AG108</f>
        <v/>
      </c>
      <c r="AH172">
        <f>$C172*AH108</f>
        <v/>
      </c>
      <c r="AI172">
        <f>$C172*AI108</f>
        <v/>
      </c>
      <c r="AJ172">
        <f>$C172*AJ108</f>
        <v/>
      </c>
      <c r="AK172">
        <f>$C172*AK108</f>
        <v/>
      </c>
      <c r="AL172">
        <f>$C172*AL108</f>
        <v/>
      </c>
      <c r="AM172">
        <f>$C172*AM108</f>
        <v/>
      </c>
      <c r="AN172">
        <f>$C172*AN108</f>
        <v/>
      </c>
      <c r="AO172">
        <f>$C172*AO108</f>
        <v/>
      </c>
      <c r="AP172">
        <f>$C172*AP108</f>
        <v/>
      </c>
      <c r="AQ172">
        <f>$C172*AQ108</f>
        <v/>
      </c>
      <c r="AR172">
        <f>$C172*AR108</f>
        <v/>
      </c>
      <c r="AS172">
        <f>$C172*AS108</f>
        <v/>
      </c>
      <c r="AT172">
        <f>$C172*AT108</f>
        <v/>
      </c>
      <c r="AU172">
        <f>$C172*AU108</f>
        <v/>
      </c>
      <c r="AV172">
        <f>$C172*AV108</f>
        <v/>
      </c>
    </row>
    <row r="173" spans="1:48">
      <c r="A173" t="s">
        <v>317</v>
      </c>
      <c r="B173" t="s">
        <v>1659</v>
      </c>
      <c r="C173">
        <f>'LCEF by Fuel Type'!$AD$24</f>
        <v/>
      </c>
      <c r="E173">
        <f>$C173*E109</f>
        <v/>
      </c>
      <c r="F173">
        <f>$C173*F109</f>
        <v/>
      </c>
      <c r="G173">
        <f>$C173*G109</f>
        <v/>
      </c>
      <c r="H173">
        <f>$C173*H109</f>
        <v/>
      </c>
      <c r="I173">
        <f>$C173*I109</f>
        <v/>
      </c>
      <c r="J173">
        <f>$C173*J109</f>
        <v/>
      </c>
      <c r="K173">
        <f>$C173*K109</f>
        <v/>
      </c>
      <c r="L173">
        <f>$C173*L109</f>
        <v/>
      </c>
      <c r="M173">
        <f>$C173*M109</f>
        <v/>
      </c>
      <c r="N173">
        <f>$C173*N109</f>
        <v/>
      </c>
      <c r="O173">
        <f>$C173*O109</f>
        <v/>
      </c>
      <c r="P173">
        <f>$C173*P109</f>
        <v/>
      </c>
      <c r="Q173">
        <f>$C173*Q109</f>
        <v/>
      </c>
      <c r="R173">
        <f>$C173*R109</f>
        <v/>
      </c>
      <c r="S173">
        <f>$C173*S109</f>
        <v/>
      </c>
      <c r="T173">
        <f>$C173*T109</f>
        <v/>
      </c>
      <c r="U173">
        <f>$C173*U109</f>
        <v/>
      </c>
      <c r="V173">
        <f>$C173*V109</f>
        <v/>
      </c>
      <c r="W173">
        <f>$C173*W109</f>
        <v/>
      </c>
      <c r="X173">
        <f>$C173*X109</f>
        <v/>
      </c>
      <c r="Y173">
        <f>$C173*Y109</f>
        <v/>
      </c>
      <c r="Z173">
        <f>$C173*Z109</f>
        <v/>
      </c>
      <c r="AA173">
        <f>$C173*AA109</f>
        <v/>
      </c>
      <c r="AB173">
        <f>$C173*AB109</f>
        <v/>
      </c>
      <c r="AC173">
        <f>$C173*AC109</f>
        <v/>
      </c>
      <c r="AD173">
        <f>$C173*AD109</f>
        <v/>
      </c>
      <c r="AE173">
        <f>$C173*AE109</f>
        <v/>
      </c>
      <c r="AF173">
        <f>$C173*AF109</f>
        <v/>
      </c>
      <c r="AG173">
        <f>$C173*AG109</f>
        <v/>
      </c>
      <c r="AH173">
        <f>$C173*AH109</f>
        <v/>
      </c>
      <c r="AI173">
        <f>$C173*AI109</f>
        <v/>
      </c>
      <c r="AJ173">
        <f>$C173*AJ109</f>
        <v/>
      </c>
      <c r="AK173">
        <f>$C173*AK109</f>
        <v/>
      </c>
      <c r="AL173">
        <f>$C173*AL109</f>
        <v/>
      </c>
      <c r="AM173">
        <f>$C173*AM109</f>
        <v/>
      </c>
      <c r="AN173">
        <f>$C173*AN109</f>
        <v/>
      </c>
      <c r="AO173">
        <f>$C173*AO109</f>
        <v/>
      </c>
      <c r="AP173">
        <f>$C173*AP109</f>
        <v/>
      </c>
      <c r="AQ173">
        <f>$C173*AQ109</f>
        <v/>
      </c>
      <c r="AR173">
        <f>$C173*AR109</f>
        <v/>
      </c>
      <c r="AS173">
        <f>$C173*AS109</f>
        <v/>
      </c>
      <c r="AT173">
        <f>$C173*AT109</f>
        <v/>
      </c>
      <c r="AU173">
        <f>$C173*AU109</f>
        <v/>
      </c>
      <c r="AV173">
        <f>$C173*AV109</f>
        <v/>
      </c>
    </row>
    <row r="174" spans="1:48">
      <c r="A174" t="s">
        <v>281</v>
      </c>
      <c r="B174" t="s">
        <v>1659</v>
      </c>
      <c r="C174">
        <f>'LCEF by Fuel Type'!$AD$24</f>
        <v/>
      </c>
      <c r="E174">
        <f>$C174*E110</f>
        <v/>
      </c>
      <c r="F174">
        <f>$C174*F110</f>
        <v/>
      </c>
      <c r="G174">
        <f>$C174*G110</f>
        <v/>
      </c>
      <c r="H174">
        <f>$C174*H110</f>
        <v/>
      </c>
      <c r="I174">
        <f>$C174*I110</f>
        <v/>
      </c>
      <c r="J174">
        <f>$C174*J110</f>
        <v/>
      </c>
      <c r="K174">
        <f>$C174*K110</f>
        <v/>
      </c>
      <c r="L174">
        <f>$C174*L110</f>
        <v/>
      </c>
      <c r="M174">
        <f>$C174*M110</f>
        <v/>
      </c>
      <c r="N174">
        <f>$C174*N110</f>
        <v/>
      </c>
      <c r="O174">
        <f>$C174*O110</f>
        <v/>
      </c>
      <c r="P174">
        <f>$C174*P110</f>
        <v/>
      </c>
      <c r="Q174">
        <f>$C174*Q110</f>
        <v/>
      </c>
      <c r="R174">
        <f>$C174*R110</f>
        <v/>
      </c>
      <c r="S174">
        <f>$C174*S110</f>
        <v/>
      </c>
      <c r="T174">
        <f>$C174*T110</f>
        <v/>
      </c>
      <c r="U174">
        <f>$C174*U110</f>
        <v/>
      </c>
      <c r="V174">
        <f>$C174*V110</f>
        <v/>
      </c>
      <c r="W174">
        <f>$C174*W110</f>
        <v/>
      </c>
      <c r="X174">
        <f>$C174*X110</f>
        <v/>
      </c>
      <c r="Y174">
        <f>$C174*Y110</f>
        <v/>
      </c>
      <c r="Z174">
        <f>$C174*Z110</f>
        <v/>
      </c>
      <c r="AA174">
        <f>$C174*AA110</f>
        <v/>
      </c>
      <c r="AB174">
        <f>$C174*AB110</f>
        <v/>
      </c>
      <c r="AC174">
        <f>$C174*AC110</f>
        <v/>
      </c>
      <c r="AD174">
        <f>$C174*AD110</f>
        <v/>
      </c>
      <c r="AE174">
        <f>$C174*AE110</f>
        <v/>
      </c>
      <c r="AF174">
        <f>$C174*AF110</f>
        <v/>
      </c>
      <c r="AG174">
        <f>$C174*AG110</f>
        <v/>
      </c>
      <c r="AH174">
        <f>$C174*AH110</f>
        <v/>
      </c>
      <c r="AI174">
        <f>$C174*AI110</f>
        <v/>
      </c>
      <c r="AJ174">
        <f>$C174*AJ110</f>
        <v/>
      </c>
      <c r="AK174">
        <f>$C174*AK110</f>
        <v/>
      </c>
      <c r="AL174">
        <f>$C174*AL110</f>
        <v/>
      </c>
      <c r="AM174">
        <f>$C174*AM110</f>
        <v/>
      </c>
      <c r="AN174">
        <f>$C174*AN110</f>
        <v/>
      </c>
      <c r="AO174">
        <f>$C174*AO110</f>
        <v/>
      </c>
      <c r="AP174">
        <f>$C174*AP110</f>
        <v/>
      </c>
      <c r="AQ174">
        <f>$C174*AQ110</f>
        <v/>
      </c>
      <c r="AR174">
        <f>$C174*AR110</f>
        <v/>
      </c>
      <c r="AS174">
        <f>$C174*AS110</f>
        <v/>
      </c>
      <c r="AT174">
        <f>$C174*AT110</f>
        <v/>
      </c>
      <c r="AU174">
        <f>$C174*AU110</f>
        <v/>
      </c>
      <c r="AV174">
        <f>$C174*AV110</f>
        <v/>
      </c>
    </row>
    <row r="175" spans="1:48">
      <c r="A175" t="s">
        <v>262</v>
      </c>
      <c r="B175" t="s">
        <v>1659</v>
      </c>
      <c r="C175">
        <f>'LCEF by Fuel Type'!$AD$24</f>
        <v/>
      </c>
      <c r="E175">
        <f>$C175*E111</f>
        <v/>
      </c>
      <c r="F175">
        <f>$C175*F111</f>
        <v/>
      </c>
      <c r="G175">
        <f>$C175*G111</f>
        <v/>
      </c>
      <c r="H175">
        <f>$C175*H111</f>
        <v/>
      </c>
      <c r="I175">
        <f>$C175*I111</f>
        <v/>
      </c>
      <c r="J175">
        <f>$C175*J111</f>
        <v/>
      </c>
      <c r="K175">
        <f>$C175*K111</f>
        <v/>
      </c>
      <c r="L175">
        <f>$C175*L111</f>
        <v/>
      </c>
      <c r="M175">
        <f>$C175*M111</f>
        <v/>
      </c>
      <c r="N175">
        <f>$C175*N111</f>
        <v/>
      </c>
      <c r="O175">
        <f>$C175*O111</f>
        <v/>
      </c>
      <c r="P175">
        <f>$C175*P111</f>
        <v/>
      </c>
      <c r="Q175">
        <f>$C175*Q111</f>
        <v/>
      </c>
      <c r="R175">
        <f>$C175*R111</f>
        <v/>
      </c>
      <c r="S175">
        <f>$C175*S111</f>
        <v/>
      </c>
      <c r="T175">
        <f>$C175*T111</f>
        <v/>
      </c>
      <c r="U175">
        <f>$C175*U111</f>
        <v/>
      </c>
      <c r="V175">
        <f>$C175*V111</f>
        <v/>
      </c>
      <c r="W175">
        <f>$C175*W111</f>
        <v/>
      </c>
      <c r="X175">
        <f>$C175*X111</f>
        <v/>
      </c>
      <c r="Y175">
        <f>$C175*Y111</f>
        <v/>
      </c>
      <c r="Z175">
        <f>$C175*Z111</f>
        <v/>
      </c>
      <c r="AA175">
        <f>$C175*AA111</f>
        <v/>
      </c>
      <c r="AB175">
        <f>$C175*AB111</f>
        <v/>
      </c>
      <c r="AC175">
        <f>$C175*AC111</f>
        <v/>
      </c>
      <c r="AD175">
        <f>$C175*AD111</f>
        <v/>
      </c>
      <c r="AE175">
        <f>$C175*AE111</f>
        <v/>
      </c>
      <c r="AF175">
        <f>$C175*AF111</f>
        <v/>
      </c>
      <c r="AG175">
        <f>$C175*AG111</f>
        <v/>
      </c>
      <c r="AH175">
        <f>$C175*AH111</f>
        <v/>
      </c>
      <c r="AI175">
        <f>$C175*AI111</f>
        <v/>
      </c>
      <c r="AJ175">
        <f>$C175*AJ111</f>
        <v/>
      </c>
      <c r="AK175">
        <f>$C175*AK111</f>
        <v/>
      </c>
      <c r="AL175">
        <f>$C175*AL111</f>
        <v/>
      </c>
      <c r="AM175">
        <f>$C175*AM111</f>
        <v/>
      </c>
      <c r="AN175">
        <f>$C175*AN111</f>
        <v/>
      </c>
      <c r="AO175">
        <f>$C175*AO111</f>
        <v/>
      </c>
      <c r="AP175">
        <f>$C175*AP111</f>
        <v/>
      </c>
      <c r="AQ175">
        <f>$C175*AQ111</f>
        <v/>
      </c>
      <c r="AR175">
        <f>$C175*AR111</f>
        <v/>
      </c>
      <c r="AS175">
        <f>$C175*AS111</f>
        <v/>
      </c>
      <c r="AT175">
        <f>$C175*AT111</f>
        <v/>
      </c>
      <c r="AU175">
        <f>$C175*AU111</f>
        <v/>
      </c>
      <c r="AV175">
        <f>$C175*AV111</f>
        <v/>
      </c>
    </row>
    <row r="176" spans="1:48">
      <c r="A176" t="s">
        <v>337</v>
      </c>
      <c r="B176" t="s">
        <v>1659</v>
      </c>
      <c r="C176">
        <f>'LCEF by Fuel Type'!$AD$24</f>
        <v/>
      </c>
      <c r="E176">
        <f>$C176*E112</f>
        <v/>
      </c>
      <c r="F176">
        <f>$C176*F112</f>
        <v/>
      </c>
      <c r="G176">
        <f>$C176*G112</f>
        <v/>
      </c>
      <c r="H176">
        <f>$C176*H112</f>
        <v/>
      </c>
      <c r="I176">
        <f>$C176*I112</f>
        <v/>
      </c>
      <c r="J176">
        <f>$C176*J112</f>
        <v/>
      </c>
      <c r="K176">
        <f>$C176*K112</f>
        <v/>
      </c>
      <c r="L176">
        <f>$C176*L112</f>
        <v/>
      </c>
      <c r="M176">
        <f>$C176*M112</f>
        <v/>
      </c>
      <c r="N176">
        <f>$C176*N112</f>
        <v/>
      </c>
      <c r="O176">
        <f>$C176*O112</f>
        <v/>
      </c>
      <c r="P176">
        <f>$C176*P112</f>
        <v/>
      </c>
      <c r="Q176">
        <f>$C176*Q112</f>
        <v/>
      </c>
      <c r="R176">
        <f>$C176*R112</f>
        <v/>
      </c>
      <c r="S176">
        <f>$C176*S112</f>
        <v/>
      </c>
      <c r="T176">
        <f>$C176*T112</f>
        <v/>
      </c>
      <c r="U176">
        <f>$C176*U112</f>
        <v/>
      </c>
      <c r="V176">
        <f>$C176*V112</f>
        <v/>
      </c>
      <c r="W176">
        <f>$C176*W112</f>
        <v/>
      </c>
      <c r="X176">
        <f>$C176*X112</f>
        <v/>
      </c>
      <c r="Y176">
        <f>$C176*Y112</f>
        <v/>
      </c>
      <c r="Z176">
        <f>$C176*Z112</f>
        <v/>
      </c>
      <c r="AA176">
        <f>$C176*AA112</f>
        <v/>
      </c>
      <c r="AB176">
        <f>$C176*AB112</f>
        <v/>
      </c>
      <c r="AC176">
        <f>$C176*AC112</f>
        <v/>
      </c>
      <c r="AD176">
        <f>$C176*AD112</f>
        <v/>
      </c>
      <c r="AE176">
        <f>$C176*AE112</f>
        <v/>
      </c>
      <c r="AF176">
        <f>$C176*AF112</f>
        <v/>
      </c>
      <c r="AG176">
        <f>$C176*AG112</f>
        <v/>
      </c>
      <c r="AH176">
        <f>$C176*AH112</f>
        <v/>
      </c>
      <c r="AI176">
        <f>$C176*AI112</f>
        <v/>
      </c>
      <c r="AJ176">
        <f>$C176*AJ112</f>
        <v/>
      </c>
      <c r="AK176">
        <f>$C176*AK112</f>
        <v/>
      </c>
      <c r="AL176">
        <f>$C176*AL112</f>
        <v/>
      </c>
      <c r="AM176">
        <f>$C176*AM112</f>
        <v/>
      </c>
      <c r="AN176">
        <f>$C176*AN112</f>
        <v/>
      </c>
      <c r="AO176">
        <f>$C176*AO112</f>
        <v/>
      </c>
      <c r="AP176">
        <f>$C176*AP112</f>
        <v/>
      </c>
      <c r="AQ176">
        <f>$C176*AQ112</f>
        <v/>
      </c>
      <c r="AR176">
        <f>$C176*AR112</f>
        <v/>
      </c>
      <c r="AS176">
        <f>$C176*AS112</f>
        <v/>
      </c>
      <c r="AT176">
        <f>$C176*AT112</f>
        <v/>
      </c>
      <c r="AU176">
        <f>$C176*AU112</f>
        <v/>
      </c>
      <c r="AV176">
        <f>$C176*AV112</f>
        <v/>
      </c>
    </row>
    <row r="177" spans="1:48">
      <c r="A177" t="s">
        <v>342</v>
      </c>
      <c r="B177" t="s">
        <v>1659</v>
      </c>
      <c r="C177">
        <f>'LCEF by Fuel Type'!$AD$24</f>
        <v/>
      </c>
      <c r="E177">
        <f>$C177*E113</f>
        <v/>
      </c>
      <c r="F177">
        <f>$C177*F113</f>
        <v/>
      </c>
      <c r="G177">
        <f>$C177*G113</f>
        <v/>
      </c>
      <c r="H177">
        <f>$C177*H113</f>
        <v/>
      </c>
      <c r="I177">
        <f>$C177*I113</f>
        <v/>
      </c>
      <c r="J177">
        <f>$C177*J113</f>
        <v/>
      </c>
      <c r="K177">
        <f>$C177*K113</f>
        <v/>
      </c>
      <c r="L177">
        <f>$C177*L113</f>
        <v/>
      </c>
      <c r="M177">
        <f>$C177*M113</f>
        <v/>
      </c>
      <c r="N177">
        <f>$C177*N113</f>
        <v/>
      </c>
      <c r="O177">
        <f>$C177*O113</f>
        <v/>
      </c>
      <c r="P177">
        <f>$C177*P113</f>
        <v/>
      </c>
      <c r="Q177">
        <f>$C177*Q113</f>
        <v/>
      </c>
      <c r="R177">
        <f>$C177*R113</f>
        <v/>
      </c>
      <c r="S177">
        <f>$C177*S113</f>
        <v/>
      </c>
      <c r="T177">
        <f>$C177*T113</f>
        <v/>
      </c>
      <c r="U177">
        <f>$C177*U113</f>
        <v/>
      </c>
      <c r="V177">
        <f>$C177*V113</f>
        <v/>
      </c>
      <c r="W177">
        <f>$C177*W113</f>
        <v/>
      </c>
      <c r="X177">
        <f>$C177*X113</f>
        <v/>
      </c>
      <c r="Y177">
        <f>$C177*Y113</f>
        <v/>
      </c>
      <c r="Z177">
        <f>$C177*Z113</f>
        <v/>
      </c>
      <c r="AA177">
        <f>$C177*AA113</f>
        <v/>
      </c>
      <c r="AB177">
        <f>$C177*AB113</f>
        <v/>
      </c>
      <c r="AC177">
        <f>$C177*AC113</f>
        <v/>
      </c>
      <c r="AD177">
        <f>$C177*AD113</f>
        <v/>
      </c>
      <c r="AE177">
        <f>$C177*AE113</f>
        <v/>
      </c>
      <c r="AF177">
        <f>$C177*AF113</f>
        <v/>
      </c>
      <c r="AG177">
        <f>$C177*AG113</f>
        <v/>
      </c>
      <c r="AH177">
        <f>$C177*AH113</f>
        <v/>
      </c>
      <c r="AI177">
        <f>$C177*AI113</f>
        <v/>
      </c>
      <c r="AJ177">
        <f>$C177*AJ113</f>
        <v/>
      </c>
      <c r="AK177">
        <f>$C177*AK113</f>
        <v/>
      </c>
      <c r="AL177">
        <f>$C177*AL113</f>
        <v/>
      </c>
      <c r="AM177">
        <f>$C177*AM113</f>
        <v/>
      </c>
      <c r="AN177">
        <f>$C177*AN113</f>
        <v/>
      </c>
      <c r="AO177">
        <f>$C177*AO113</f>
        <v/>
      </c>
      <c r="AP177">
        <f>$C177*AP113</f>
        <v/>
      </c>
      <c r="AQ177">
        <f>$C177*AQ113</f>
        <v/>
      </c>
      <c r="AR177">
        <f>$C177*AR113</f>
        <v/>
      </c>
      <c r="AS177">
        <f>$C177*AS113</f>
        <v/>
      </c>
      <c r="AT177">
        <f>$C177*AT113</f>
        <v/>
      </c>
      <c r="AU177">
        <f>$C177*AU113</f>
        <v/>
      </c>
      <c r="AV177">
        <f>$C177*AV113</f>
        <v/>
      </c>
    </row>
    <row r="178" spans="1:48">
      <c r="A178" t="s">
        <v>327</v>
      </c>
      <c r="B178" t="s">
        <v>1659</v>
      </c>
      <c r="C178">
        <f>'LCEF by Fuel Type'!$AD$24</f>
        <v/>
      </c>
      <c r="E178">
        <f>$C178*E114</f>
        <v/>
      </c>
      <c r="F178">
        <f>$C178*F114</f>
        <v/>
      </c>
      <c r="G178">
        <f>$C178*G114</f>
        <v/>
      </c>
      <c r="H178">
        <f>$C178*H114</f>
        <v/>
      </c>
      <c r="I178">
        <f>$C178*I114</f>
        <v/>
      </c>
      <c r="J178">
        <f>$C178*J114</f>
        <v/>
      </c>
      <c r="K178">
        <f>$C178*K114</f>
        <v/>
      </c>
      <c r="L178">
        <f>$C178*L114</f>
        <v/>
      </c>
      <c r="M178">
        <f>$C178*M114</f>
        <v/>
      </c>
      <c r="N178">
        <f>$C178*N114</f>
        <v/>
      </c>
      <c r="O178">
        <f>$C178*O114</f>
        <v/>
      </c>
      <c r="P178">
        <f>$C178*P114</f>
        <v/>
      </c>
      <c r="Q178">
        <f>$C178*Q114</f>
        <v/>
      </c>
      <c r="R178">
        <f>$C178*R114</f>
        <v/>
      </c>
      <c r="S178">
        <f>$C178*S114</f>
        <v/>
      </c>
      <c r="T178">
        <f>$C178*T114</f>
        <v/>
      </c>
      <c r="U178">
        <f>$C178*U114</f>
        <v/>
      </c>
      <c r="V178">
        <f>$C178*V114</f>
        <v/>
      </c>
      <c r="W178">
        <f>$C178*W114</f>
        <v/>
      </c>
      <c r="X178">
        <f>$C178*X114</f>
        <v/>
      </c>
      <c r="Y178">
        <f>$C178*Y114</f>
        <v/>
      </c>
      <c r="Z178">
        <f>$C178*Z114</f>
        <v/>
      </c>
      <c r="AA178">
        <f>$C178*AA114</f>
        <v/>
      </c>
      <c r="AB178">
        <f>$C178*AB114</f>
        <v/>
      </c>
      <c r="AC178">
        <f>$C178*AC114</f>
        <v/>
      </c>
      <c r="AD178">
        <f>$C178*AD114</f>
        <v/>
      </c>
      <c r="AE178">
        <f>$C178*AE114</f>
        <v/>
      </c>
      <c r="AF178">
        <f>$C178*AF114</f>
        <v/>
      </c>
      <c r="AG178">
        <f>$C178*AG114</f>
        <v/>
      </c>
      <c r="AH178">
        <f>$C178*AH114</f>
        <v/>
      </c>
      <c r="AI178">
        <f>$C178*AI114</f>
        <v/>
      </c>
      <c r="AJ178">
        <f>$C178*AJ114</f>
        <v/>
      </c>
      <c r="AK178">
        <f>$C178*AK114</f>
        <v/>
      </c>
      <c r="AL178">
        <f>$C178*AL114</f>
        <v/>
      </c>
      <c r="AM178">
        <f>$C178*AM114</f>
        <v/>
      </c>
      <c r="AN178">
        <f>$C178*AN114</f>
        <v/>
      </c>
      <c r="AO178">
        <f>$C178*AO114</f>
        <v/>
      </c>
      <c r="AP178">
        <f>$C178*AP114</f>
        <v/>
      </c>
      <c r="AQ178">
        <f>$C178*AQ114</f>
        <v/>
      </c>
      <c r="AR178">
        <f>$C178*AR114</f>
        <v/>
      </c>
      <c r="AS178">
        <f>$C178*AS114</f>
        <v/>
      </c>
      <c r="AT178">
        <f>$C178*AT114</f>
        <v/>
      </c>
      <c r="AU178">
        <f>$C178*AU114</f>
        <v/>
      </c>
      <c r="AV178">
        <f>$C178*AV114</f>
        <v/>
      </c>
    </row>
    <row r="179" spans="1:48">
      <c r="A179" t="s">
        <v>294</v>
      </c>
      <c r="B179" t="s">
        <v>1659</v>
      </c>
      <c r="C179">
        <f>'LCEF by Fuel Type'!$AD$24</f>
        <v/>
      </c>
      <c r="E179">
        <f>$C179*E115</f>
        <v/>
      </c>
      <c r="F179">
        <f>$C179*F115</f>
        <v/>
      </c>
      <c r="G179">
        <f>$C179*G115</f>
        <v/>
      </c>
      <c r="H179">
        <f>$C179*H115</f>
        <v/>
      </c>
      <c r="I179">
        <f>$C179*I115</f>
        <v/>
      </c>
      <c r="J179">
        <f>$C179*J115</f>
        <v/>
      </c>
      <c r="K179">
        <f>$C179*K115</f>
        <v/>
      </c>
      <c r="L179">
        <f>$C179*L115</f>
        <v/>
      </c>
      <c r="M179">
        <f>$C179*M115</f>
        <v/>
      </c>
      <c r="N179">
        <f>$C179*N115</f>
        <v/>
      </c>
      <c r="O179">
        <f>$C179*O115</f>
        <v/>
      </c>
      <c r="P179">
        <f>$C179*P115</f>
        <v/>
      </c>
      <c r="Q179">
        <f>$C179*Q115</f>
        <v/>
      </c>
      <c r="R179">
        <f>$C179*R115</f>
        <v/>
      </c>
      <c r="S179">
        <f>$C179*S115</f>
        <v/>
      </c>
      <c r="T179">
        <f>$C179*T115</f>
        <v/>
      </c>
      <c r="U179">
        <f>$C179*U115</f>
        <v/>
      </c>
      <c r="V179">
        <f>$C179*V115</f>
        <v/>
      </c>
      <c r="W179">
        <f>$C179*W115</f>
        <v/>
      </c>
      <c r="X179">
        <f>$C179*X115</f>
        <v/>
      </c>
      <c r="Y179">
        <f>$C179*Y115</f>
        <v/>
      </c>
      <c r="Z179">
        <f>$C179*Z115</f>
        <v/>
      </c>
      <c r="AA179">
        <f>$C179*AA115</f>
        <v/>
      </c>
      <c r="AB179">
        <f>$C179*AB115</f>
        <v/>
      </c>
      <c r="AC179">
        <f>$C179*AC115</f>
        <v/>
      </c>
      <c r="AD179">
        <f>$C179*AD115</f>
        <v/>
      </c>
      <c r="AE179">
        <f>$C179*AE115</f>
        <v/>
      </c>
      <c r="AF179">
        <f>$C179*AF115</f>
        <v/>
      </c>
      <c r="AG179">
        <f>$C179*AG115</f>
        <v/>
      </c>
      <c r="AH179">
        <f>$C179*AH115</f>
        <v/>
      </c>
      <c r="AI179">
        <f>$C179*AI115</f>
        <v/>
      </c>
      <c r="AJ179">
        <f>$C179*AJ115</f>
        <v/>
      </c>
      <c r="AK179">
        <f>$C179*AK115</f>
        <v/>
      </c>
      <c r="AL179">
        <f>$C179*AL115</f>
        <v/>
      </c>
      <c r="AM179">
        <f>$C179*AM115</f>
        <v/>
      </c>
      <c r="AN179">
        <f>$C179*AN115</f>
        <v/>
      </c>
      <c r="AO179">
        <f>$C179*AO115</f>
        <v/>
      </c>
      <c r="AP179">
        <f>$C179*AP115</f>
        <v/>
      </c>
      <c r="AQ179">
        <f>$C179*AQ115</f>
        <v/>
      </c>
      <c r="AR179">
        <f>$C179*AR115</f>
        <v/>
      </c>
      <c r="AS179">
        <f>$C179*AS115</f>
        <v/>
      </c>
      <c r="AT179">
        <f>$C179*AT115</f>
        <v/>
      </c>
      <c r="AU179">
        <f>$C179*AU115</f>
        <v/>
      </c>
      <c r="AV179">
        <f>$C179*AV115</f>
        <v/>
      </c>
    </row>
    <row r="180" spans="1:48">
      <c r="A180" t="s">
        <v>340</v>
      </c>
      <c r="B180" t="s">
        <v>1659</v>
      </c>
      <c r="C180">
        <f>'LCEF by Fuel Type'!$AD$24</f>
        <v/>
      </c>
      <c r="E180">
        <f>$C180*E116</f>
        <v/>
      </c>
      <c r="F180">
        <f>$C180*F116</f>
        <v/>
      </c>
      <c r="G180">
        <f>$C180*G116</f>
        <v/>
      </c>
      <c r="H180">
        <f>$C180*H116</f>
        <v/>
      </c>
      <c r="I180">
        <f>$C180*I116</f>
        <v/>
      </c>
      <c r="J180">
        <f>$C180*J116</f>
        <v/>
      </c>
      <c r="K180">
        <f>$C180*K116</f>
        <v/>
      </c>
      <c r="L180">
        <f>$C180*L116</f>
        <v/>
      </c>
      <c r="M180">
        <f>$C180*M116</f>
        <v/>
      </c>
      <c r="N180">
        <f>$C180*N116</f>
        <v/>
      </c>
      <c r="O180">
        <f>$C180*O116</f>
        <v/>
      </c>
      <c r="P180">
        <f>$C180*P116</f>
        <v/>
      </c>
      <c r="Q180">
        <f>$C180*Q116</f>
        <v/>
      </c>
      <c r="R180">
        <f>$C180*R116</f>
        <v/>
      </c>
      <c r="S180">
        <f>$C180*S116</f>
        <v/>
      </c>
      <c r="T180">
        <f>$C180*T116</f>
        <v/>
      </c>
      <c r="U180">
        <f>$C180*U116</f>
        <v/>
      </c>
      <c r="V180">
        <f>$C180*V116</f>
        <v/>
      </c>
      <c r="W180">
        <f>$C180*W116</f>
        <v/>
      </c>
      <c r="X180">
        <f>$C180*X116</f>
        <v/>
      </c>
      <c r="Y180">
        <f>$C180*Y116</f>
        <v/>
      </c>
      <c r="Z180">
        <f>$C180*Z116</f>
        <v/>
      </c>
      <c r="AA180">
        <f>$C180*AA116</f>
        <v/>
      </c>
      <c r="AB180">
        <f>$C180*AB116</f>
        <v/>
      </c>
      <c r="AC180">
        <f>$C180*AC116</f>
        <v/>
      </c>
      <c r="AD180">
        <f>$C180*AD116</f>
        <v/>
      </c>
      <c r="AE180">
        <f>$C180*AE116</f>
        <v/>
      </c>
      <c r="AF180">
        <f>$C180*AF116</f>
        <v/>
      </c>
      <c r="AG180">
        <f>$C180*AG116</f>
        <v/>
      </c>
      <c r="AH180">
        <f>$C180*AH116</f>
        <v/>
      </c>
      <c r="AI180">
        <f>$C180*AI116</f>
        <v/>
      </c>
      <c r="AJ180">
        <f>$C180*AJ116</f>
        <v/>
      </c>
      <c r="AK180">
        <f>$C180*AK116</f>
        <v/>
      </c>
      <c r="AL180">
        <f>$C180*AL116</f>
        <v/>
      </c>
      <c r="AM180">
        <f>$C180*AM116</f>
        <v/>
      </c>
      <c r="AN180">
        <f>$C180*AN116</f>
        <v/>
      </c>
      <c r="AO180">
        <f>$C180*AO116</f>
        <v/>
      </c>
      <c r="AP180">
        <f>$C180*AP116</f>
        <v/>
      </c>
      <c r="AQ180">
        <f>$C180*AQ116</f>
        <v/>
      </c>
      <c r="AR180">
        <f>$C180*AR116</f>
        <v/>
      </c>
      <c r="AS180">
        <f>$C180*AS116</f>
        <v/>
      </c>
      <c r="AT180">
        <f>$C180*AT116</f>
        <v/>
      </c>
      <c r="AU180">
        <f>$C180*AU116</f>
        <v/>
      </c>
      <c r="AV180">
        <f>$C180*AV116</f>
        <v/>
      </c>
    </row>
    <row r="181" spans="1:48">
      <c r="A181" t="s">
        <v>350</v>
      </c>
      <c r="B181" t="s">
        <v>1659</v>
      </c>
      <c r="C181">
        <f>'LCEF by Fuel Type'!$AD$24</f>
        <v/>
      </c>
      <c r="E181">
        <f>$C181*E117</f>
        <v/>
      </c>
      <c r="F181">
        <f>$C181*F117</f>
        <v/>
      </c>
      <c r="G181">
        <f>$C181*G117</f>
        <v/>
      </c>
      <c r="H181">
        <f>$C181*H117</f>
        <v/>
      </c>
      <c r="I181">
        <f>$C181*I117</f>
        <v/>
      </c>
      <c r="J181">
        <f>$C181*J117</f>
        <v/>
      </c>
      <c r="K181">
        <f>$C181*K117</f>
        <v/>
      </c>
      <c r="L181">
        <f>$C181*L117</f>
        <v/>
      </c>
      <c r="M181">
        <f>$C181*M117</f>
        <v/>
      </c>
      <c r="N181">
        <f>$C181*N117</f>
        <v/>
      </c>
      <c r="O181">
        <f>$C181*O117</f>
        <v/>
      </c>
      <c r="P181">
        <f>$C181*P117</f>
        <v/>
      </c>
      <c r="Q181">
        <f>$C181*Q117</f>
        <v/>
      </c>
      <c r="R181">
        <f>$C181*R117</f>
        <v/>
      </c>
      <c r="S181">
        <f>$C181*S117</f>
        <v/>
      </c>
      <c r="T181">
        <f>$C181*T117</f>
        <v/>
      </c>
      <c r="U181">
        <f>$C181*U117</f>
        <v/>
      </c>
      <c r="V181">
        <f>$C181*V117</f>
        <v/>
      </c>
      <c r="W181">
        <f>$C181*W117</f>
        <v/>
      </c>
      <c r="X181">
        <f>$C181*X117</f>
        <v/>
      </c>
      <c r="Y181">
        <f>$C181*Y117</f>
        <v/>
      </c>
      <c r="Z181">
        <f>$C181*Z117</f>
        <v/>
      </c>
      <c r="AA181">
        <f>$C181*AA117</f>
        <v/>
      </c>
      <c r="AB181">
        <f>$C181*AB117</f>
        <v/>
      </c>
      <c r="AC181">
        <f>$C181*AC117</f>
        <v/>
      </c>
      <c r="AD181">
        <f>$C181*AD117</f>
        <v/>
      </c>
      <c r="AE181">
        <f>$C181*AE117</f>
        <v/>
      </c>
      <c r="AF181">
        <f>$C181*AF117</f>
        <v/>
      </c>
      <c r="AG181">
        <f>$C181*AG117</f>
        <v/>
      </c>
      <c r="AH181">
        <f>$C181*AH117</f>
        <v/>
      </c>
      <c r="AI181">
        <f>$C181*AI117</f>
        <v/>
      </c>
      <c r="AJ181">
        <f>$C181*AJ117</f>
        <v/>
      </c>
      <c r="AK181">
        <f>$C181*AK117</f>
        <v/>
      </c>
      <c r="AL181">
        <f>$C181*AL117</f>
        <v/>
      </c>
      <c r="AM181">
        <f>$C181*AM117</f>
        <v/>
      </c>
      <c r="AN181">
        <f>$C181*AN117</f>
        <v/>
      </c>
      <c r="AO181">
        <f>$C181*AO117</f>
        <v/>
      </c>
      <c r="AP181">
        <f>$C181*AP117</f>
        <v/>
      </c>
      <c r="AQ181">
        <f>$C181*AQ117</f>
        <v/>
      </c>
      <c r="AR181">
        <f>$C181*AR117</f>
        <v/>
      </c>
      <c r="AS181">
        <f>$C181*AS117</f>
        <v/>
      </c>
      <c r="AT181">
        <f>$C181*AT117</f>
        <v/>
      </c>
      <c r="AU181">
        <f>$C181*AU117</f>
        <v/>
      </c>
      <c r="AV181">
        <f>$C181*AV117</f>
        <v/>
      </c>
    </row>
    <row r="182" spans="1:48">
      <c r="A182" t="s">
        <v>257</v>
      </c>
      <c r="B182" t="s">
        <v>1659</v>
      </c>
      <c r="C182">
        <f>'LCEF by Fuel Type'!$AD$24</f>
        <v/>
      </c>
      <c r="E182">
        <f>$C182*E118</f>
        <v/>
      </c>
      <c r="F182">
        <f>$C182*F118</f>
        <v/>
      </c>
      <c r="G182">
        <f>$C182*G118</f>
        <v/>
      </c>
      <c r="H182">
        <f>$C182*H118</f>
        <v/>
      </c>
      <c r="I182">
        <f>$C182*I118</f>
        <v/>
      </c>
      <c r="J182">
        <f>$C182*J118</f>
        <v/>
      </c>
      <c r="K182">
        <f>$C182*K118</f>
        <v/>
      </c>
      <c r="L182">
        <f>$C182*L118</f>
        <v/>
      </c>
      <c r="M182">
        <f>$C182*M118</f>
        <v/>
      </c>
      <c r="N182">
        <f>$C182*N118</f>
        <v/>
      </c>
      <c r="O182">
        <f>$C182*O118</f>
        <v/>
      </c>
      <c r="P182">
        <f>$C182*P118</f>
        <v/>
      </c>
      <c r="Q182">
        <f>$C182*Q118</f>
        <v/>
      </c>
      <c r="R182">
        <f>$C182*R118</f>
        <v/>
      </c>
      <c r="S182">
        <f>$C182*S118</f>
        <v/>
      </c>
      <c r="T182">
        <f>$C182*T118</f>
        <v/>
      </c>
      <c r="U182">
        <f>$C182*U118</f>
        <v/>
      </c>
      <c r="V182">
        <f>$C182*V118</f>
        <v/>
      </c>
      <c r="W182">
        <f>$C182*W118</f>
        <v/>
      </c>
      <c r="X182">
        <f>$C182*X118</f>
        <v/>
      </c>
      <c r="Y182">
        <f>$C182*Y118</f>
        <v/>
      </c>
      <c r="Z182">
        <f>$C182*Z118</f>
        <v/>
      </c>
      <c r="AA182">
        <f>$C182*AA118</f>
        <v/>
      </c>
      <c r="AB182">
        <f>$C182*AB118</f>
        <v/>
      </c>
      <c r="AC182">
        <f>$C182*AC118</f>
        <v/>
      </c>
      <c r="AD182">
        <f>$C182*AD118</f>
        <v/>
      </c>
      <c r="AE182">
        <f>$C182*AE118</f>
        <v/>
      </c>
      <c r="AF182">
        <f>$C182*AF118</f>
        <v/>
      </c>
      <c r="AG182">
        <f>$C182*AG118</f>
        <v/>
      </c>
      <c r="AH182">
        <f>$C182*AH118</f>
        <v/>
      </c>
      <c r="AI182">
        <f>$C182*AI118</f>
        <v/>
      </c>
      <c r="AJ182">
        <f>$C182*AJ118</f>
        <v/>
      </c>
      <c r="AK182">
        <f>$C182*AK118</f>
        <v/>
      </c>
      <c r="AL182">
        <f>$C182*AL118</f>
        <v/>
      </c>
      <c r="AM182">
        <f>$C182*AM118</f>
        <v/>
      </c>
      <c r="AN182">
        <f>$C182*AN118</f>
        <v/>
      </c>
      <c r="AO182">
        <f>$C182*AO118</f>
        <v/>
      </c>
      <c r="AP182">
        <f>$C182*AP118</f>
        <v/>
      </c>
      <c r="AQ182">
        <f>$C182*AQ118</f>
        <v/>
      </c>
      <c r="AR182">
        <f>$C182*AR118</f>
        <v/>
      </c>
      <c r="AS182">
        <f>$C182*AS118</f>
        <v/>
      </c>
      <c r="AT182">
        <f>$C182*AT118</f>
        <v/>
      </c>
      <c r="AU182">
        <f>$C182*AU118</f>
        <v/>
      </c>
      <c r="AV182">
        <f>$C182*AV118</f>
        <v/>
      </c>
    </row>
    <row r="183" spans="1:48">
      <c r="A183" t="s">
        <v>304</v>
      </c>
      <c r="B183" t="s">
        <v>1659</v>
      </c>
      <c r="C183">
        <f>'LCEF by Fuel Type'!$AD$24</f>
        <v/>
      </c>
      <c r="E183">
        <f>$C183*E119</f>
        <v/>
      </c>
      <c r="F183">
        <f>$C183*F119</f>
        <v/>
      </c>
      <c r="G183">
        <f>$C183*G119</f>
        <v/>
      </c>
      <c r="H183">
        <f>$C183*H119</f>
        <v/>
      </c>
      <c r="I183">
        <f>$C183*I119</f>
        <v/>
      </c>
      <c r="J183">
        <f>$C183*J119</f>
        <v/>
      </c>
      <c r="K183">
        <f>$C183*K119</f>
        <v/>
      </c>
      <c r="L183">
        <f>$C183*L119</f>
        <v/>
      </c>
      <c r="M183">
        <f>$C183*M119</f>
        <v/>
      </c>
      <c r="N183">
        <f>$C183*N119</f>
        <v/>
      </c>
      <c r="O183">
        <f>$C183*O119</f>
        <v/>
      </c>
      <c r="P183">
        <f>$C183*P119</f>
        <v/>
      </c>
      <c r="Q183">
        <f>$C183*Q119</f>
        <v/>
      </c>
      <c r="R183">
        <f>$C183*R119</f>
        <v/>
      </c>
      <c r="S183">
        <f>$C183*S119</f>
        <v/>
      </c>
      <c r="T183">
        <f>$C183*T119</f>
        <v/>
      </c>
      <c r="U183">
        <f>$C183*U119</f>
        <v/>
      </c>
      <c r="V183">
        <f>$C183*V119</f>
        <v/>
      </c>
      <c r="W183">
        <f>$C183*W119</f>
        <v/>
      </c>
      <c r="X183">
        <f>$C183*X119</f>
        <v/>
      </c>
      <c r="Y183">
        <f>$C183*Y119</f>
        <v/>
      </c>
      <c r="Z183">
        <f>$C183*Z119</f>
        <v/>
      </c>
      <c r="AA183">
        <f>$C183*AA119</f>
        <v/>
      </c>
      <c r="AB183">
        <f>$C183*AB119</f>
        <v/>
      </c>
      <c r="AC183">
        <f>$C183*AC119</f>
        <v/>
      </c>
      <c r="AD183">
        <f>$C183*AD119</f>
        <v/>
      </c>
      <c r="AE183">
        <f>$C183*AE119</f>
        <v/>
      </c>
      <c r="AF183">
        <f>$C183*AF119</f>
        <v/>
      </c>
      <c r="AG183">
        <f>$C183*AG119</f>
        <v/>
      </c>
      <c r="AH183">
        <f>$C183*AH119</f>
        <v/>
      </c>
      <c r="AI183">
        <f>$C183*AI119</f>
        <v/>
      </c>
      <c r="AJ183">
        <f>$C183*AJ119</f>
        <v/>
      </c>
      <c r="AK183">
        <f>$C183*AK119</f>
        <v/>
      </c>
      <c r="AL183">
        <f>$C183*AL119</f>
        <v/>
      </c>
      <c r="AM183">
        <f>$C183*AM119</f>
        <v/>
      </c>
      <c r="AN183">
        <f>$C183*AN119</f>
        <v/>
      </c>
      <c r="AO183">
        <f>$C183*AO119</f>
        <v/>
      </c>
      <c r="AP183">
        <f>$C183*AP119</f>
        <v/>
      </c>
      <c r="AQ183">
        <f>$C183*AQ119</f>
        <v/>
      </c>
      <c r="AR183">
        <f>$C183*AR119</f>
        <v/>
      </c>
      <c r="AS183">
        <f>$C183*AS119</f>
        <v/>
      </c>
      <c r="AT183">
        <f>$C183*AT119</f>
        <v/>
      </c>
      <c r="AU183">
        <f>$C183*AU119</f>
        <v/>
      </c>
      <c r="AV183">
        <f>$C183*AV119</f>
        <v/>
      </c>
    </row>
    <row r="184" spans="1:48">
      <c r="A184" t="s">
        <v>271</v>
      </c>
      <c r="B184" t="s">
        <v>1659</v>
      </c>
      <c r="C184">
        <f>'LCEF by Fuel Type'!$AD$24</f>
        <v/>
      </c>
      <c r="E184">
        <f>$C184*E120</f>
        <v/>
      </c>
      <c r="F184">
        <f>$C184*F120</f>
        <v/>
      </c>
      <c r="G184">
        <f>$C184*G120</f>
        <v/>
      </c>
      <c r="H184">
        <f>$C184*H120</f>
        <v/>
      </c>
      <c r="I184">
        <f>$C184*I120</f>
        <v/>
      </c>
      <c r="J184">
        <f>$C184*J120</f>
        <v/>
      </c>
      <c r="K184">
        <f>$C184*K120</f>
        <v/>
      </c>
      <c r="L184">
        <f>$C184*L120</f>
        <v/>
      </c>
      <c r="M184">
        <f>$C184*M120</f>
        <v/>
      </c>
      <c r="N184">
        <f>$C184*N120</f>
        <v/>
      </c>
      <c r="O184">
        <f>$C184*O120</f>
        <v/>
      </c>
      <c r="P184">
        <f>$C184*P120</f>
        <v/>
      </c>
      <c r="Q184">
        <f>$C184*Q120</f>
        <v/>
      </c>
      <c r="R184">
        <f>$C184*R120</f>
        <v/>
      </c>
      <c r="S184">
        <f>$C184*S120</f>
        <v/>
      </c>
      <c r="T184">
        <f>$C184*T120</f>
        <v/>
      </c>
      <c r="U184">
        <f>$C184*U120</f>
        <v/>
      </c>
      <c r="V184">
        <f>$C184*V120</f>
        <v/>
      </c>
      <c r="W184">
        <f>$C184*W120</f>
        <v/>
      </c>
      <c r="X184">
        <f>$C184*X120</f>
        <v/>
      </c>
      <c r="Y184">
        <f>$C184*Y120</f>
        <v/>
      </c>
      <c r="Z184">
        <f>$C184*Z120</f>
        <v/>
      </c>
      <c r="AA184">
        <f>$C184*AA120</f>
        <v/>
      </c>
      <c r="AB184">
        <f>$C184*AB120</f>
        <v/>
      </c>
      <c r="AC184">
        <f>$C184*AC120</f>
        <v/>
      </c>
      <c r="AD184">
        <f>$C184*AD120</f>
        <v/>
      </c>
      <c r="AE184">
        <f>$C184*AE120</f>
        <v/>
      </c>
      <c r="AF184">
        <f>$C184*AF120</f>
        <v/>
      </c>
      <c r="AG184">
        <f>$C184*AG120</f>
        <v/>
      </c>
      <c r="AH184">
        <f>$C184*AH120</f>
        <v/>
      </c>
      <c r="AI184">
        <f>$C184*AI120</f>
        <v/>
      </c>
      <c r="AJ184">
        <f>$C184*AJ120</f>
        <v/>
      </c>
      <c r="AK184">
        <f>$C184*AK120</f>
        <v/>
      </c>
      <c r="AL184">
        <f>$C184*AL120</f>
        <v/>
      </c>
      <c r="AM184">
        <f>$C184*AM120</f>
        <v/>
      </c>
      <c r="AN184">
        <f>$C184*AN120</f>
        <v/>
      </c>
      <c r="AO184">
        <f>$C184*AO120</f>
        <v/>
      </c>
      <c r="AP184">
        <f>$C184*AP120</f>
        <v/>
      </c>
      <c r="AQ184">
        <f>$C184*AQ120</f>
        <v/>
      </c>
      <c r="AR184">
        <f>$C184*AR120</f>
        <v/>
      </c>
      <c r="AS184">
        <f>$C184*AS120</f>
        <v/>
      </c>
      <c r="AT184">
        <f>$C184*AT120</f>
        <v/>
      </c>
      <c r="AU184">
        <f>$C184*AU120</f>
        <v/>
      </c>
      <c r="AV184">
        <f>$C184*AV120</f>
        <v/>
      </c>
    </row>
    <row r="185" spans="1:48">
      <c r="A185" t="s">
        <v>358</v>
      </c>
      <c r="B185" t="s">
        <v>1659</v>
      </c>
      <c r="C185">
        <f>'LCEF by Fuel Type'!$AD$24</f>
        <v/>
      </c>
      <c r="E185">
        <f>$C185*E121</f>
        <v/>
      </c>
      <c r="F185">
        <f>$C185*F121</f>
        <v/>
      </c>
      <c r="G185">
        <f>$C185*G121</f>
        <v/>
      </c>
      <c r="H185">
        <f>$C185*H121</f>
        <v/>
      </c>
      <c r="I185">
        <f>$C185*I121</f>
        <v/>
      </c>
      <c r="J185">
        <f>$C185*J121</f>
        <v/>
      </c>
      <c r="K185">
        <f>$C185*K121</f>
        <v/>
      </c>
      <c r="L185">
        <f>$C185*L121</f>
        <v/>
      </c>
      <c r="M185">
        <f>$C185*M121</f>
        <v/>
      </c>
      <c r="N185">
        <f>$C185*N121</f>
        <v/>
      </c>
      <c r="O185">
        <f>$C185*O121</f>
        <v/>
      </c>
      <c r="P185">
        <f>$C185*P121</f>
        <v/>
      </c>
      <c r="Q185">
        <f>$C185*Q121</f>
        <v/>
      </c>
      <c r="R185">
        <f>$C185*R121</f>
        <v/>
      </c>
      <c r="S185">
        <f>$C185*S121</f>
        <v/>
      </c>
      <c r="T185">
        <f>$C185*T121</f>
        <v/>
      </c>
      <c r="U185">
        <f>$C185*U121</f>
        <v/>
      </c>
      <c r="V185">
        <f>$C185*V121</f>
        <v/>
      </c>
      <c r="W185">
        <f>$C185*W121</f>
        <v/>
      </c>
      <c r="X185">
        <f>$C185*X121</f>
        <v/>
      </c>
      <c r="Y185">
        <f>$C185*Y121</f>
        <v/>
      </c>
      <c r="Z185">
        <f>$C185*Z121</f>
        <v/>
      </c>
      <c r="AA185">
        <f>$C185*AA121</f>
        <v/>
      </c>
      <c r="AB185">
        <f>$C185*AB121</f>
        <v/>
      </c>
      <c r="AC185">
        <f>$C185*AC121</f>
        <v/>
      </c>
      <c r="AD185">
        <f>$C185*AD121</f>
        <v/>
      </c>
      <c r="AE185">
        <f>$C185*AE121</f>
        <v/>
      </c>
      <c r="AF185">
        <f>$C185*AF121</f>
        <v/>
      </c>
      <c r="AG185">
        <f>$C185*AG121</f>
        <v/>
      </c>
      <c r="AH185">
        <f>$C185*AH121</f>
        <v/>
      </c>
      <c r="AI185">
        <f>$C185*AI121</f>
        <v/>
      </c>
      <c r="AJ185">
        <f>$C185*AJ121</f>
        <v/>
      </c>
      <c r="AK185">
        <f>$C185*AK121</f>
        <v/>
      </c>
      <c r="AL185">
        <f>$C185*AL121</f>
        <v/>
      </c>
      <c r="AM185">
        <f>$C185*AM121</f>
        <v/>
      </c>
      <c r="AN185">
        <f>$C185*AN121</f>
        <v/>
      </c>
      <c r="AO185">
        <f>$C185*AO121</f>
        <v/>
      </c>
      <c r="AP185">
        <f>$C185*AP121</f>
        <v/>
      </c>
      <c r="AQ185">
        <f>$C185*AQ121</f>
        <v/>
      </c>
      <c r="AR185">
        <f>$C185*AR121</f>
        <v/>
      </c>
      <c r="AS185">
        <f>$C185*AS121</f>
        <v/>
      </c>
      <c r="AT185">
        <f>$C185*AT121</f>
        <v/>
      </c>
      <c r="AU185">
        <f>$C185*AU121</f>
        <v/>
      </c>
      <c r="AV185">
        <f>$C185*AV121</f>
        <v/>
      </c>
    </row>
    <row r="186" spans="1:48">
      <c r="A186" t="s">
        <v>326</v>
      </c>
      <c r="B186" t="s">
        <v>1659</v>
      </c>
      <c r="C186">
        <f>'LCEF by Fuel Type'!$AD$24</f>
        <v/>
      </c>
      <c r="E186">
        <f>$C186*E122</f>
        <v/>
      </c>
      <c r="F186">
        <f>$C186*F122</f>
        <v/>
      </c>
      <c r="G186">
        <f>$C186*G122</f>
        <v/>
      </c>
      <c r="H186">
        <f>$C186*H122</f>
        <v/>
      </c>
      <c r="I186">
        <f>$C186*I122</f>
        <v/>
      </c>
      <c r="J186">
        <f>$C186*J122</f>
        <v/>
      </c>
      <c r="K186">
        <f>$C186*K122</f>
        <v/>
      </c>
      <c r="L186">
        <f>$C186*L122</f>
        <v/>
      </c>
      <c r="M186">
        <f>$C186*M122</f>
        <v/>
      </c>
      <c r="N186">
        <f>$C186*N122</f>
        <v/>
      </c>
      <c r="O186">
        <f>$C186*O122</f>
        <v/>
      </c>
      <c r="P186">
        <f>$C186*P122</f>
        <v/>
      </c>
      <c r="Q186">
        <f>$C186*Q122</f>
        <v/>
      </c>
      <c r="R186">
        <f>$C186*R122</f>
        <v/>
      </c>
      <c r="S186">
        <f>$C186*S122</f>
        <v/>
      </c>
      <c r="T186">
        <f>$C186*T122</f>
        <v/>
      </c>
      <c r="U186">
        <f>$C186*U122</f>
        <v/>
      </c>
      <c r="V186">
        <f>$C186*V122</f>
        <v/>
      </c>
      <c r="W186">
        <f>$C186*W122</f>
        <v/>
      </c>
      <c r="X186">
        <f>$C186*X122</f>
        <v/>
      </c>
      <c r="Y186">
        <f>$C186*Y122</f>
        <v/>
      </c>
      <c r="Z186">
        <f>$C186*Z122</f>
        <v/>
      </c>
      <c r="AA186">
        <f>$C186*AA122</f>
        <v/>
      </c>
      <c r="AB186">
        <f>$C186*AB122</f>
        <v/>
      </c>
      <c r="AC186">
        <f>$C186*AC122</f>
        <v/>
      </c>
      <c r="AD186">
        <f>$C186*AD122</f>
        <v/>
      </c>
      <c r="AE186">
        <f>$C186*AE122</f>
        <v/>
      </c>
      <c r="AF186">
        <f>$C186*AF122</f>
        <v/>
      </c>
      <c r="AG186">
        <f>$C186*AG122</f>
        <v/>
      </c>
      <c r="AH186">
        <f>$C186*AH122</f>
        <v/>
      </c>
      <c r="AI186">
        <f>$C186*AI122</f>
        <v/>
      </c>
      <c r="AJ186">
        <f>$C186*AJ122</f>
        <v/>
      </c>
      <c r="AK186">
        <f>$C186*AK122</f>
        <v/>
      </c>
      <c r="AL186">
        <f>$C186*AL122</f>
        <v/>
      </c>
      <c r="AM186">
        <f>$C186*AM122</f>
        <v/>
      </c>
      <c r="AN186">
        <f>$C186*AN122</f>
        <v/>
      </c>
      <c r="AO186">
        <f>$C186*AO122</f>
        <v/>
      </c>
      <c r="AP186">
        <f>$C186*AP122</f>
        <v/>
      </c>
      <c r="AQ186">
        <f>$C186*AQ122</f>
        <v/>
      </c>
      <c r="AR186">
        <f>$C186*AR122</f>
        <v/>
      </c>
      <c r="AS186">
        <f>$C186*AS122</f>
        <v/>
      </c>
      <c r="AT186">
        <f>$C186*AT122</f>
        <v/>
      </c>
      <c r="AU186">
        <f>$C186*AU122</f>
        <v/>
      </c>
      <c r="AV186">
        <f>$C186*AV122</f>
        <v/>
      </c>
    </row>
    <row r="187" spans="1:48">
      <c r="A187" t="s">
        <v>1747</v>
      </c>
      <c r="B187" t="s">
        <v>1659</v>
      </c>
      <c r="C187">
        <f>'LCEF by Fuel Type'!$AD$24</f>
        <v/>
      </c>
      <c r="E187">
        <f>$C187*E125</f>
        <v/>
      </c>
      <c r="F187">
        <f>$C187*F125</f>
        <v/>
      </c>
      <c r="G187">
        <f>$C187*G125</f>
        <v/>
      </c>
      <c r="H187">
        <f>$C187*H125</f>
        <v/>
      </c>
      <c r="I187">
        <f>$C187*I125</f>
        <v/>
      </c>
      <c r="J187">
        <f>$C187*J125</f>
        <v/>
      </c>
      <c r="K187">
        <f>$C187*K125</f>
        <v/>
      </c>
      <c r="L187">
        <f>$C187*L125</f>
        <v/>
      </c>
      <c r="M187">
        <f>$C187*M125</f>
        <v/>
      </c>
      <c r="N187">
        <f>$C187*N125</f>
        <v/>
      </c>
      <c r="O187">
        <f>$C187*O125</f>
        <v/>
      </c>
      <c r="P187">
        <f>$C187*P125</f>
        <v/>
      </c>
      <c r="Q187">
        <f>$C187*Q125</f>
        <v/>
      </c>
      <c r="R187">
        <f>$C187*R125</f>
        <v/>
      </c>
      <c r="S187">
        <f>$C187*S125</f>
        <v/>
      </c>
      <c r="T187">
        <f>$C187*T125</f>
        <v/>
      </c>
      <c r="U187">
        <f>$C187*U125</f>
        <v/>
      </c>
      <c r="V187">
        <f>$C187*V125</f>
        <v/>
      </c>
      <c r="W187">
        <f>$C187*W125</f>
        <v/>
      </c>
      <c r="X187">
        <f>$C187*X125</f>
        <v/>
      </c>
      <c r="Y187">
        <f>$C187*Y125</f>
        <v/>
      </c>
      <c r="Z187">
        <f>$C187*Z125</f>
        <v/>
      </c>
      <c r="AA187">
        <f>$C187*AA125</f>
        <v/>
      </c>
      <c r="AB187">
        <f>$C187*AB125</f>
        <v/>
      </c>
      <c r="AC187">
        <f>$C187*AC125</f>
        <v/>
      </c>
      <c r="AD187">
        <f>$C187*AD125</f>
        <v/>
      </c>
      <c r="AE187">
        <f>$C187*AE125</f>
        <v/>
      </c>
      <c r="AF187">
        <f>$C187*AF125</f>
        <v/>
      </c>
      <c r="AG187">
        <f>$C187*AG125</f>
        <v/>
      </c>
      <c r="AH187">
        <f>$C187*AH125</f>
        <v/>
      </c>
      <c r="AI187">
        <f>$C187*AI125</f>
        <v/>
      </c>
      <c r="AJ187">
        <f>$C187*AJ125</f>
        <v/>
      </c>
      <c r="AK187">
        <f>$C187*AK125</f>
        <v/>
      </c>
      <c r="AL187">
        <f>$C187*AL125</f>
        <v/>
      </c>
      <c r="AM187">
        <f>$C187*AM125</f>
        <v/>
      </c>
      <c r="AN187">
        <f>$C187*AN125</f>
        <v/>
      </c>
      <c r="AO187">
        <f>$C187*AO125</f>
        <v/>
      </c>
      <c r="AP187">
        <f>$C187*AP125</f>
        <v/>
      </c>
      <c r="AQ187">
        <f>$C187*AQ125</f>
        <v/>
      </c>
      <c r="AR187">
        <f>$C187*AR125</f>
        <v/>
      </c>
      <c r="AS187">
        <f>$C187*AS125</f>
        <v/>
      </c>
      <c r="AT187">
        <f>$C187*AT125</f>
        <v/>
      </c>
      <c r="AU187">
        <f>$C187*AU125</f>
        <v/>
      </c>
      <c r="AV187">
        <f>$C187*AV125</f>
        <v/>
      </c>
    </row>
    <row r="189" spans="1:48">
      <c r="A189" t="s">
        <v>1660</v>
      </c>
      <c r="B189" t="s">
        <v>1659</v>
      </c>
      <c r="C189" t="s">
        <v>1661</v>
      </c>
      <c r="E189">
        <f>SUM(E131:E187)</f>
        <v/>
      </c>
      <c r="F189">
        <f>SUM(F131:F187)</f>
        <v/>
      </c>
      <c r="G189">
        <f>SUM(G131:G187)</f>
        <v/>
      </c>
      <c r="H189">
        <f>SUM(H131:H187)</f>
        <v/>
      </c>
      <c r="I189">
        <f>SUM(I131:I187)</f>
        <v/>
      </c>
      <c r="J189">
        <f>SUM(J131:J187)</f>
        <v/>
      </c>
      <c r="K189">
        <f>SUM(K131:K187)</f>
        <v/>
      </c>
      <c r="L189">
        <f>SUM(L131:L187)</f>
        <v/>
      </c>
      <c r="M189">
        <f>SUM(M131:M187)</f>
        <v/>
      </c>
      <c r="N189">
        <f>SUM(N131:N187)</f>
        <v/>
      </c>
      <c r="O189">
        <f>SUM(O131:O187)</f>
        <v/>
      </c>
      <c r="P189">
        <f>SUM(P131:P187)</f>
        <v/>
      </c>
      <c r="Q189">
        <f>SUM(Q131:Q187)</f>
        <v/>
      </c>
      <c r="R189">
        <f>SUM(R131:R187)</f>
        <v/>
      </c>
      <c r="S189">
        <f>SUM(S131:S187)</f>
        <v/>
      </c>
      <c r="T189">
        <f>SUM(T131:T187)</f>
        <v/>
      </c>
      <c r="U189">
        <f>SUM(U131:U187)</f>
        <v/>
      </c>
      <c r="V189">
        <f>SUM(V131:V187)</f>
        <v/>
      </c>
      <c r="W189">
        <f>SUM(W131:W187)</f>
        <v/>
      </c>
      <c r="X189">
        <f>SUM(X131:X187)</f>
        <v/>
      </c>
      <c r="Y189">
        <f>SUM(Y131:Y187)</f>
        <v/>
      </c>
      <c r="Z189">
        <f>SUM(Z131:Z187)</f>
        <v/>
      </c>
      <c r="AA189">
        <f>SUM(AA131:AA187)</f>
        <v/>
      </c>
      <c r="AB189">
        <f>SUM(AB131:AB187)</f>
        <v/>
      </c>
      <c r="AC189">
        <f>SUM(AC131:AC187)</f>
        <v/>
      </c>
      <c r="AD189">
        <f>SUM(AD131:AD187)</f>
        <v/>
      </c>
      <c r="AE189">
        <f>SUM(AE131:AE187)</f>
        <v/>
      </c>
      <c r="AF189">
        <f>SUM(AF131:AF187)</f>
        <v/>
      </c>
      <c r="AG189">
        <f>SUM(AG131:AG187)</f>
        <v/>
      </c>
      <c r="AH189">
        <f>SUM(AH131:AH187)</f>
        <v/>
      </c>
      <c r="AI189">
        <f>SUM(AI131:AI187)</f>
        <v/>
      </c>
      <c r="AJ189">
        <f>SUM(AJ131:AJ187)</f>
        <v/>
      </c>
      <c r="AK189">
        <f>SUM(AK131:AK187)</f>
        <v/>
      </c>
      <c r="AL189">
        <f>SUM(AL131:AL187)</f>
        <v/>
      </c>
      <c r="AM189">
        <f>SUM(AM131:AM187)</f>
        <v/>
      </c>
      <c r="AN189">
        <f>SUM(AN131:AN187)</f>
        <v/>
      </c>
      <c r="AO189">
        <f>SUM(AO131:AO187)</f>
        <v/>
      </c>
      <c r="AP189">
        <f>SUM(AP131:AP187)</f>
        <v/>
      </c>
      <c r="AQ189">
        <f>SUM(AQ131:AQ187)</f>
        <v/>
      </c>
      <c r="AR189">
        <f>SUM(AR131:AR187)</f>
        <v/>
      </c>
      <c r="AS189">
        <f>SUM(AS131:AS187)</f>
        <v/>
      </c>
      <c r="AT189">
        <f>SUM(AT131:AT187)</f>
        <v/>
      </c>
      <c r="AU189">
        <f>SUM(AU131:AU187)</f>
        <v/>
      </c>
      <c r="AV189">
        <f>SUM(AV131:AV187)</f>
        <v/>
      </c>
    </row>
    <row r="190" spans="1:48">
      <c r="A190" t="s">
        <v>1662</v>
      </c>
      <c r="E190">
        <f>IF(E189=0,0,E189/E126/1000)</f>
        <v/>
      </c>
      <c r="F190">
        <f>IF(F189=0,0,F189/F126/1000)</f>
        <v/>
      </c>
      <c r="G190">
        <f>IF(G189=0,0,G189/G126/1000)</f>
        <v/>
      </c>
      <c r="H190">
        <f>IF(H189=0,0,H189/H126/1000)</f>
        <v/>
      </c>
      <c r="I190">
        <f>IF(I189=0,0,I189/I126/1000)</f>
        <v/>
      </c>
      <c r="J190">
        <f>IF(J189=0,0,J189/J126/1000)</f>
        <v/>
      </c>
      <c r="K190">
        <f>IF(K189=0,0,K189/K126/1000)</f>
        <v/>
      </c>
      <c r="L190">
        <f>IF(L189=0,0,L189/L126/1000)</f>
        <v/>
      </c>
      <c r="M190">
        <f>IF(M189=0,0,M189/M126/1000)</f>
        <v/>
      </c>
      <c r="N190">
        <f>IF(N189=0,0,N189/N126/1000)</f>
        <v/>
      </c>
      <c r="O190">
        <f>IF(O189=0,0,O189/O126/1000)</f>
        <v/>
      </c>
      <c r="P190">
        <f>IF(P189=0,0,P189/P126/1000)</f>
        <v/>
      </c>
      <c r="Q190">
        <f>IF(Q189=0,0,Q189/Q126/1000)</f>
        <v/>
      </c>
      <c r="R190">
        <f>IF(R189=0,0,R189/R126/1000)</f>
        <v/>
      </c>
      <c r="S190">
        <f>IF(S189=0,0,S189/S126/1000)</f>
        <v/>
      </c>
      <c r="T190">
        <f>IF(T189=0,0,T189/T126/1000)</f>
        <v/>
      </c>
      <c r="U190">
        <f>IF(U189=0,0,U189/U126/1000)</f>
        <v/>
      </c>
      <c r="V190">
        <f>IF(V189=0,0,V189/V126/1000)</f>
        <v/>
      </c>
      <c r="W190">
        <f>IF(W189=0,0,W189/W126/1000)</f>
        <v/>
      </c>
      <c r="X190">
        <f>IF(X189=0,0,X189/X126/1000)</f>
        <v/>
      </c>
      <c r="Y190">
        <f>IF(Y189=0,0,Y189/Y126/1000)</f>
        <v/>
      </c>
      <c r="Z190">
        <f>IF(Z189=0,0,Z189/Z126/1000)</f>
        <v/>
      </c>
      <c r="AA190">
        <f>IF(AA189=0,0,AA189/AA126/1000)</f>
        <v/>
      </c>
      <c r="AB190">
        <f>IF(AB189=0,0,AB189/AB126/1000)</f>
        <v/>
      </c>
      <c r="AC190">
        <f>IF(AC189=0,0,AC189/AC126/1000)</f>
        <v/>
      </c>
      <c r="AD190">
        <f>IF(AD189=0,0,AD189/AD126/1000)</f>
        <v/>
      </c>
      <c r="AE190">
        <f>IF(AE189=0,0,AE189/AE126/1000)</f>
        <v/>
      </c>
      <c r="AF190">
        <f>IF(AF189=0,0,AF189/AF126/1000)</f>
        <v/>
      </c>
      <c r="AG190">
        <f>IF(AG189=0,0,AG189/AG126/1000)</f>
        <v/>
      </c>
      <c r="AH190">
        <f>IF(AH189=0,0,AH189/AH126/1000)</f>
        <v/>
      </c>
      <c r="AI190">
        <f>IF(AI189=0,0,AI189/AI126/1000)</f>
        <v/>
      </c>
      <c r="AJ190">
        <f>IF(AJ189=0,0,AJ189/AJ126/1000)</f>
        <v/>
      </c>
      <c r="AK190">
        <f>IF(AK189=0,0,AK189/AK126/1000)</f>
        <v/>
      </c>
      <c r="AL190">
        <f>IF(AL189=0,0,AL189/AL126/1000)</f>
        <v/>
      </c>
      <c r="AM190">
        <f>IF(AM189=0,0,AM189/AM126/1000)</f>
        <v/>
      </c>
      <c r="AN190">
        <f>IF(AN189=0,0,AN189/AN126/1000)</f>
        <v/>
      </c>
      <c r="AO190">
        <f>IF(AO189=0,0,AO189/AO126/1000)</f>
        <v/>
      </c>
      <c r="AP190">
        <f>IF(AP189=0,0,AP189/AP126/1000)</f>
        <v/>
      </c>
      <c r="AQ190">
        <f>IF(AQ189=0,0,AQ189/AQ126/1000)</f>
        <v/>
      </c>
      <c r="AR190">
        <f>IF(AR189=0,0,AR189/AR126/1000)</f>
        <v/>
      </c>
      <c r="AS190">
        <f>IF(AS189=0,0,AS189/AS126/1000)</f>
        <v/>
      </c>
      <c r="AT190">
        <f>IF(AT189=0,0,AT189/AT126/1000)</f>
        <v/>
      </c>
      <c r="AU190">
        <f>IF(AU189=0,0,AU189/AU126/1000)</f>
        <v/>
      </c>
      <c r="AV190">
        <f>IF(AV189=0,0,AV189/AV126/1000)</f>
        <v/>
      </c>
    </row>
    <row r="191" spans="1:48">
      <c r="A191" t="s">
        <v>1663</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1</v>
      </c>
      <c r="AN191" t="n">
        <v>2</v>
      </c>
      <c r="AO191" t="n">
        <v>3</v>
      </c>
      <c r="AP191" t="n">
        <v>4</v>
      </c>
      <c r="AQ191" t="n">
        <v>5</v>
      </c>
      <c r="AR191" t="n">
        <v>6</v>
      </c>
      <c r="AS191" t="n">
        <v>7</v>
      </c>
      <c r="AT191" t="n">
        <v>8</v>
      </c>
      <c r="AU191" t="n">
        <v>9</v>
      </c>
      <c r="AV191" t="n">
        <v>10</v>
      </c>
    </row>
    <row r="192" spans="1:48">
      <c r="A192" t="s">
        <v>1664</v>
      </c>
      <c r="E192">
        <f>E191+E190</f>
        <v/>
      </c>
      <c r="F192">
        <f>F191+F190</f>
        <v/>
      </c>
      <c r="G192">
        <f>G191+G190</f>
        <v/>
      </c>
      <c r="H192">
        <f>H191+H190</f>
        <v/>
      </c>
      <c r="I192">
        <f>I191+I190</f>
        <v/>
      </c>
      <c r="J192">
        <f>J191+J190</f>
        <v/>
      </c>
      <c r="K192">
        <f>K191+K190</f>
        <v/>
      </c>
      <c r="L192">
        <f>L191+L190</f>
        <v/>
      </c>
      <c r="M192">
        <f>M191+M190</f>
        <v/>
      </c>
      <c r="N192">
        <f>N191+N190</f>
        <v/>
      </c>
      <c r="O192">
        <f>O191+O190</f>
        <v/>
      </c>
      <c r="P192">
        <f>P191+P190</f>
        <v/>
      </c>
      <c r="Q192">
        <f>Q191+Q190</f>
        <v/>
      </c>
      <c r="R192">
        <f>R191+R190</f>
        <v/>
      </c>
      <c r="S192">
        <f>S191+S190</f>
        <v/>
      </c>
      <c r="T192">
        <f>T191+T190</f>
        <v/>
      </c>
      <c r="U192">
        <f>U191+U190</f>
        <v/>
      </c>
      <c r="V192">
        <f>V191+V190</f>
        <v/>
      </c>
      <c r="W192">
        <f>W191+W190</f>
        <v/>
      </c>
      <c r="X192">
        <f>X191+X190</f>
        <v/>
      </c>
      <c r="Y192">
        <f>Y191+Y190</f>
        <v/>
      </c>
      <c r="Z192">
        <f>Z191+Z190</f>
        <v/>
      </c>
      <c r="AA192">
        <f>AA191+AA190</f>
        <v/>
      </c>
      <c r="AB192">
        <f>AB191+AB190</f>
        <v/>
      </c>
      <c r="AC192">
        <f>AC191+AC190</f>
        <v/>
      </c>
      <c r="AD192">
        <f>AD191+AD190</f>
        <v/>
      </c>
      <c r="AE192">
        <f>AE191+AE190</f>
        <v/>
      </c>
      <c r="AF192">
        <f>AF191+AF190</f>
        <v/>
      </c>
      <c r="AG192">
        <f>AG191+AG190</f>
        <v/>
      </c>
      <c r="AH192">
        <f>AH191+AH190</f>
        <v/>
      </c>
      <c r="AI192">
        <f>AI191+AI190</f>
        <v/>
      </c>
      <c r="AJ192">
        <f>AJ191+AJ190</f>
        <v/>
      </c>
      <c r="AK192">
        <f>AK191+AK190</f>
        <v/>
      </c>
      <c r="AL192">
        <f>AL191+AL190</f>
        <v/>
      </c>
      <c r="AM192">
        <f>AM191+AM190</f>
        <v/>
      </c>
      <c r="AN192">
        <f>AN191+AN190</f>
        <v/>
      </c>
      <c r="AO192">
        <f>AO191+AO190</f>
        <v/>
      </c>
      <c r="AP192">
        <f>AP191+AP190</f>
        <v/>
      </c>
      <c r="AQ192">
        <f>AQ191+AQ190</f>
        <v/>
      </c>
      <c r="AR192">
        <f>AR191+AR190</f>
        <v/>
      </c>
      <c r="AS192">
        <f>AS191+AS190</f>
        <v/>
      </c>
      <c r="AT192">
        <f>AT191+AT190</f>
        <v/>
      </c>
      <c r="AU192">
        <f>AU191+AU190</f>
        <v/>
      </c>
      <c r="AV192">
        <f>AV191+AV190</f>
        <v/>
      </c>
    </row>
    <row r="194" spans="1:48">
      <c r="A194" t="s">
        <v>1665</v>
      </c>
      <c r="C194" t="s">
        <v>1666</v>
      </c>
    </row>
    <row r="195" spans="1:48">
      <c r="A195" t="s">
        <v>1748</v>
      </c>
    </row>
    <row r="197" spans="1:48">
      <c r="A197" t="s">
        <v>303</v>
      </c>
      <c r="B197" t="s">
        <v>1667</v>
      </c>
      <c r="E197">
        <f>E131/'Carbon Coefficients'!$D$27</f>
        <v/>
      </c>
      <c r="F197">
        <f>F131/'Carbon Coefficients'!$D$27</f>
        <v/>
      </c>
      <c r="G197">
        <f>G131/'Carbon Coefficients'!$D$27</f>
        <v/>
      </c>
      <c r="H197">
        <f>H131/'Carbon Coefficients'!$D$27</f>
        <v/>
      </c>
      <c r="I197">
        <f>I131/'Carbon Coefficients'!$D$27</f>
        <v/>
      </c>
      <c r="J197">
        <f>J131/'Carbon Coefficients'!$D$27</f>
        <v/>
      </c>
      <c r="K197">
        <f>K131/'Carbon Coefficients'!$D$27</f>
        <v/>
      </c>
      <c r="L197">
        <f>L131/'Carbon Coefficients'!$D$27</f>
        <v/>
      </c>
      <c r="M197">
        <f>M131/'Carbon Coefficients'!$D$27</f>
        <v/>
      </c>
      <c r="N197">
        <f>N131/'Carbon Coefficients'!$D$27</f>
        <v/>
      </c>
      <c r="O197">
        <f>O131/'Carbon Coefficients'!$D$27</f>
        <v/>
      </c>
      <c r="P197">
        <f>P131/'Carbon Coefficients'!$D$27</f>
        <v/>
      </c>
      <c r="Q197">
        <f>Q131/'Carbon Coefficients'!$D$27</f>
        <v/>
      </c>
      <c r="R197">
        <f>R131/'Carbon Coefficients'!$D$27</f>
        <v/>
      </c>
      <c r="S197">
        <f>S131/'Carbon Coefficients'!$D$27</f>
        <v/>
      </c>
      <c r="T197">
        <f>T131/'Carbon Coefficients'!$D$27</f>
        <v/>
      </c>
      <c r="U197">
        <f>U131/'Carbon Coefficients'!$D$27</f>
        <v/>
      </c>
      <c r="V197">
        <f>V131/'Carbon Coefficients'!$D$27</f>
        <v/>
      </c>
      <c r="W197">
        <f>W131/'Carbon Coefficients'!$D$27</f>
        <v/>
      </c>
      <c r="X197">
        <f>X131/'Carbon Coefficients'!$D$27</f>
        <v/>
      </c>
      <c r="Y197">
        <f>Y131/'Carbon Coefficients'!$D$27</f>
        <v/>
      </c>
      <c r="Z197">
        <f>Z131/'Carbon Coefficients'!$D$27</f>
        <v/>
      </c>
      <c r="AA197">
        <f>AA131/'Carbon Coefficients'!$D$27</f>
        <v/>
      </c>
      <c r="AB197">
        <f>AB131/'Carbon Coefficients'!$D$27</f>
        <v/>
      </c>
      <c r="AC197">
        <f>AC131/'Carbon Coefficients'!$D$27</f>
        <v/>
      </c>
      <c r="AD197">
        <f>AD131/'Carbon Coefficients'!$D$27</f>
        <v/>
      </c>
      <c r="AE197">
        <f>AE131/'Carbon Coefficients'!$D$27</f>
        <v/>
      </c>
      <c r="AF197">
        <f>AF131/'Carbon Coefficients'!$D$27</f>
        <v/>
      </c>
      <c r="AG197">
        <f>AG131/'Carbon Coefficients'!$D$27</f>
        <v/>
      </c>
      <c r="AH197">
        <f>AH131/'Carbon Coefficients'!$D$27</f>
        <v/>
      </c>
      <c r="AI197">
        <f>AI131/'Carbon Coefficients'!$D$27</f>
        <v/>
      </c>
      <c r="AJ197">
        <f>AJ131/'Carbon Coefficients'!$D$27</f>
        <v/>
      </c>
      <c r="AK197">
        <f>AK131/'Carbon Coefficients'!$D$27</f>
        <v/>
      </c>
      <c r="AL197">
        <f>AL131/'Carbon Coefficients'!$D$27</f>
        <v/>
      </c>
      <c r="AM197">
        <f>AM131/'Carbon Coefficients'!$D$27</f>
        <v/>
      </c>
      <c r="AN197">
        <f>AN131/'Carbon Coefficients'!$D$27</f>
        <v/>
      </c>
      <c r="AO197">
        <f>AO131/'Carbon Coefficients'!$D$27</f>
        <v/>
      </c>
      <c r="AP197">
        <f>AP131/'Carbon Coefficients'!$D$27</f>
        <v/>
      </c>
      <c r="AQ197">
        <f>AQ131/'Carbon Coefficients'!$D$27</f>
        <v/>
      </c>
      <c r="AR197">
        <f>AR131/'Carbon Coefficients'!$D$27</f>
        <v/>
      </c>
      <c r="AS197">
        <f>AS131/'Carbon Coefficients'!$D$27</f>
        <v/>
      </c>
      <c r="AT197">
        <f>AT131/'Carbon Coefficients'!$D$27</f>
        <v/>
      </c>
      <c r="AU197">
        <f>AU131/'Carbon Coefficients'!$D$27</f>
        <v/>
      </c>
      <c r="AV197">
        <f>AV131/'Carbon Coefficients'!$D$27</f>
        <v/>
      </c>
    </row>
    <row r="198" spans="1:48">
      <c r="A198" t="s">
        <v>414</v>
      </c>
      <c r="B198" t="s">
        <v>1667</v>
      </c>
      <c r="E198">
        <f>E132/'Carbon Coefficients'!$D$27</f>
        <v/>
      </c>
      <c r="F198">
        <f>F132/'Carbon Coefficients'!$D$27</f>
        <v/>
      </c>
      <c r="G198">
        <f>G132/'Carbon Coefficients'!$D$27</f>
        <v/>
      </c>
      <c r="H198">
        <f>H132/'Carbon Coefficients'!$D$27</f>
        <v/>
      </c>
      <c r="I198">
        <f>I132/'Carbon Coefficients'!$D$27</f>
        <v/>
      </c>
      <c r="J198">
        <f>J132/'Carbon Coefficients'!$D$27</f>
        <v/>
      </c>
      <c r="K198">
        <f>K132/'Carbon Coefficients'!$D$27</f>
        <v/>
      </c>
      <c r="L198">
        <f>L132/'Carbon Coefficients'!$D$27</f>
        <v/>
      </c>
      <c r="M198">
        <f>M132/'Carbon Coefficients'!$D$27</f>
        <v/>
      </c>
      <c r="N198">
        <f>N132/'Carbon Coefficients'!$D$27</f>
        <v/>
      </c>
      <c r="O198">
        <f>O132/'Carbon Coefficients'!$D$27</f>
        <v/>
      </c>
      <c r="P198">
        <f>P132/'Carbon Coefficients'!$D$27</f>
        <v/>
      </c>
      <c r="Q198">
        <f>Q132/'Carbon Coefficients'!$D$27</f>
        <v/>
      </c>
      <c r="R198">
        <f>R132/'Carbon Coefficients'!$D$27</f>
        <v/>
      </c>
      <c r="S198">
        <f>S132/'Carbon Coefficients'!$D$27</f>
        <v/>
      </c>
      <c r="T198">
        <f>T132/'Carbon Coefficients'!$D$27</f>
        <v/>
      </c>
      <c r="U198">
        <f>U132/'Carbon Coefficients'!$D$27</f>
        <v/>
      </c>
      <c r="V198">
        <f>V132/'Carbon Coefficients'!$D$27</f>
        <v/>
      </c>
      <c r="W198">
        <f>W132/'Carbon Coefficients'!$D$27</f>
        <v/>
      </c>
      <c r="X198">
        <f>X132/'Carbon Coefficients'!$D$27</f>
        <v/>
      </c>
      <c r="Y198">
        <f>Y132/'Carbon Coefficients'!$D$27</f>
        <v/>
      </c>
      <c r="Z198">
        <f>Z132/'Carbon Coefficients'!$D$27</f>
        <v/>
      </c>
      <c r="AA198">
        <f>AA132/'Carbon Coefficients'!$D$27</f>
        <v/>
      </c>
      <c r="AB198">
        <f>AB132/'Carbon Coefficients'!$D$27</f>
        <v/>
      </c>
      <c r="AC198">
        <f>AC132/'Carbon Coefficients'!$D$27</f>
        <v/>
      </c>
      <c r="AD198">
        <f>AD132/'Carbon Coefficients'!$D$27</f>
        <v/>
      </c>
      <c r="AE198">
        <f>AE132/'Carbon Coefficients'!$D$27</f>
        <v/>
      </c>
      <c r="AF198">
        <f>AF132/'Carbon Coefficients'!$D$27</f>
        <v/>
      </c>
      <c r="AG198">
        <f>AG132/'Carbon Coefficients'!$D$27</f>
        <v/>
      </c>
      <c r="AH198">
        <f>AH132/'Carbon Coefficients'!$D$27</f>
        <v/>
      </c>
      <c r="AI198">
        <f>AI132/'Carbon Coefficients'!$D$27</f>
        <v/>
      </c>
      <c r="AJ198">
        <f>AJ132/'Carbon Coefficients'!$D$27</f>
        <v/>
      </c>
      <c r="AK198">
        <f>AK132/'Carbon Coefficients'!$D$27</f>
        <v/>
      </c>
      <c r="AL198">
        <f>AL132/'Carbon Coefficients'!$D$27</f>
        <v/>
      </c>
      <c r="AM198">
        <f>AM132/'Carbon Coefficients'!$D$27</f>
        <v/>
      </c>
      <c r="AN198">
        <f>AN132/'Carbon Coefficients'!$D$27</f>
        <v/>
      </c>
      <c r="AO198">
        <f>AO132/'Carbon Coefficients'!$D$27</f>
        <v/>
      </c>
      <c r="AP198">
        <f>AP132/'Carbon Coefficients'!$D$27</f>
        <v/>
      </c>
      <c r="AQ198">
        <f>AQ132/'Carbon Coefficients'!$D$27</f>
        <v/>
      </c>
      <c r="AR198">
        <f>AR132/'Carbon Coefficients'!$D$27</f>
        <v/>
      </c>
      <c r="AS198">
        <f>AS132/'Carbon Coefficients'!$D$27</f>
        <v/>
      </c>
      <c r="AT198">
        <f>AT132/'Carbon Coefficients'!$D$27</f>
        <v/>
      </c>
      <c r="AU198">
        <f>AU132/'Carbon Coefficients'!$D$27</f>
        <v/>
      </c>
      <c r="AV198">
        <f>AV132/'Carbon Coefficients'!$D$27</f>
        <v/>
      </c>
    </row>
    <row r="199" spans="1:48">
      <c r="A199" t="s">
        <v>323</v>
      </c>
      <c r="B199" t="s">
        <v>1667</v>
      </c>
      <c r="E199">
        <f>E133/'Carbon Coefficients'!$D$27</f>
        <v/>
      </c>
      <c r="F199">
        <f>F133/'Carbon Coefficients'!$D$27</f>
        <v/>
      </c>
      <c r="G199">
        <f>G133/'Carbon Coefficients'!$D$27</f>
        <v/>
      </c>
      <c r="H199">
        <f>H133/'Carbon Coefficients'!$D$27</f>
        <v/>
      </c>
      <c r="I199">
        <f>I133/'Carbon Coefficients'!$D$27</f>
        <v/>
      </c>
      <c r="J199">
        <f>J133/'Carbon Coefficients'!$D$27</f>
        <v/>
      </c>
      <c r="K199">
        <f>K133/'Carbon Coefficients'!$D$27</f>
        <v/>
      </c>
      <c r="L199">
        <f>L133/'Carbon Coefficients'!$D$27</f>
        <v/>
      </c>
      <c r="M199">
        <f>M133/'Carbon Coefficients'!$D$27</f>
        <v/>
      </c>
      <c r="N199">
        <f>N133/'Carbon Coefficients'!$D$27</f>
        <v/>
      </c>
      <c r="O199">
        <f>O133/'Carbon Coefficients'!$D$27</f>
        <v/>
      </c>
      <c r="P199">
        <f>P133/'Carbon Coefficients'!$D$27</f>
        <v/>
      </c>
      <c r="Q199">
        <f>Q133/'Carbon Coefficients'!$D$27</f>
        <v/>
      </c>
      <c r="R199">
        <f>R133/'Carbon Coefficients'!$D$27</f>
        <v/>
      </c>
      <c r="S199">
        <f>S133/'Carbon Coefficients'!$D$27</f>
        <v/>
      </c>
      <c r="T199">
        <f>T133/'Carbon Coefficients'!$D$27</f>
        <v/>
      </c>
      <c r="U199">
        <f>U133/'Carbon Coefficients'!$D$27</f>
        <v/>
      </c>
      <c r="V199">
        <f>V133/'Carbon Coefficients'!$D$27</f>
        <v/>
      </c>
      <c r="W199">
        <f>W133/'Carbon Coefficients'!$D$27</f>
        <v/>
      </c>
      <c r="X199">
        <f>X133/'Carbon Coefficients'!$D$27</f>
        <v/>
      </c>
      <c r="Y199">
        <f>Y133/'Carbon Coefficients'!$D$27</f>
        <v/>
      </c>
      <c r="Z199">
        <f>Z133/'Carbon Coefficients'!$D$27</f>
        <v/>
      </c>
      <c r="AA199">
        <f>AA133/'Carbon Coefficients'!$D$27</f>
        <v/>
      </c>
      <c r="AB199">
        <f>AB133/'Carbon Coefficients'!$D$27</f>
        <v/>
      </c>
      <c r="AC199">
        <f>AC133/'Carbon Coefficients'!$D$27</f>
        <v/>
      </c>
      <c r="AD199">
        <f>AD133/'Carbon Coefficients'!$D$27</f>
        <v/>
      </c>
      <c r="AE199">
        <f>AE133/'Carbon Coefficients'!$D$27</f>
        <v/>
      </c>
      <c r="AF199">
        <f>AF133/'Carbon Coefficients'!$D$27</f>
        <v/>
      </c>
      <c r="AG199">
        <f>AG133/'Carbon Coefficients'!$D$27</f>
        <v/>
      </c>
      <c r="AH199">
        <f>AH133/'Carbon Coefficients'!$D$27</f>
        <v/>
      </c>
      <c r="AI199">
        <f>AI133/'Carbon Coefficients'!$D$27</f>
        <v/>
      </c>
      <c r="AJ199">
        <f>AJ133/'Carbon Coefficients'!$D$27</f>
        <v/>
      </c>
      <c r="AK199">
        <f>AK133/'Carbon Coefficients'!$D$27</f>
        <v/>
      </c>
      <c r="AL199">
        <f>AL133/'Carbon Coefficients'!$D$27</f>
        <v/>
      </c>
      <c r="AM199">
        <f>AM133/'Carbon Coefficients'!$D$27</f>
        <v/>
      </c>
      <c r="AN199">
        <f>AN133/'Carbon Coefficients'!$D$27</f>
        <v/>
      </c>
      <c r="AO199">
        <f>AO133/'Carbon Coefficients'!$D$27</f>
        <v/>
      </c>
      <c r="AP199">
        <f>AP133/'Carbon Coefficients'!$D$27</f>
        <v/>
      </c>
      <c r="AQ199">
        <f>AQ133/'Carbon Coefficients'!$D$27</f>
        <v/>
      </c>
      <c r="AR199">
        <f>AR133/'Carbon Coefficients'!$D$27</f>
        <v/>
      </c>
      <c r="AS199">
        <f>AS133/'Carbon Coefficients'!$D$27</f>
        <v/>
      </c>
      <c r="AT199">
        <f>AT133/'Carbon Coefficients'!$D$27</f>
        <v/>
      </c>
      <c r="AU199">
        <f>AU133/'Carbon Coefficients'!$D$27</f>
        <v/>
      </c>
      <c r="AV199">
        <f>AV133/'Carbon Coefficients'!$D$27</f>
        <v/>
      </c>
    </row>
    <row r="200" spans="1:48">
      <c r="A200" t="s">
        <v>291</v>
      </c>
      <c r="B200" t="s">
        <v>1667</v>
      </c>
      <c r="E200">
        <f>E134/'Carbon Coefficients'!$D$27</f>
        <v/>
      </c>
      <c r="F200">
        <f>F134/'Carbon Coefficients'!$D$27</f>
        <v/>
      </c>
      <c r="G200">
        <f>G134/'Carbon Coefficients'!$D$27</f>
        <v/>
      </c>
      <c r="H200">
        <f>H134/'Carbon Coefficients'!$D$27</f>
        <v/>
      </c>
      <c r="I200">
        <f>I134/'Carbon Coefficients'!$D$27</f>
        <v/>
      </c>
      <c r="J200">
        <f>J134/'Carbon Coefficients'!$D$27</f>
        <v/>
      </c>
      <c r="K200">
        <f>K134/'Carbon Coefficients'!$D$27</f>
        <v/>
      </c>
      <c r="L200">
        <f>L134/'Carbon Coefficients'!$D$27</f>
        <v/>
      </c>
      <c r="M200">
        <f>M134/'Carbon Coefficients'!$D$27</f>
        <v/>
      </c>
      <c r="N200">
        <f>N134/'Carbon Coefficients'!$D$27</f>
        <v/>
      </c>
      <c r="O200">
        <f>O134/'Carbon Coefficients'!$D$27</f>
        <v/>
      </c>
      <c r="P200">
        <f>P134/'Carbon Coefficients'!$D$27</f>
        <v/>
      </c>
      <c r="Q200">
        <f>Q134/'Carbon Coefficients'!$D$27</f>
        <v/>
      </c>
      <c r="R200">
        <f>R134/'Carbon Coefficients'!$D$27</f>
        <v/>
      </c>
      <c r="S200">
        <f>S134/'Carbon Coefficients'!$D$27</f>
        <v/>
      </c>
      <c r="T200">
        <f>T134/'Carbon Coefficients'!$D$27</f>
        <v/>
      </c>
      <c r="U200">
        <f>U134/'Carbon Coefficients'!$D$27</f>
        <v/>
      </c>
      <c r="V200">
        <f>V134/'Carbon Coefficients'!$D$27</f>
        <v/>
      </c>
      <c r="W200">
        <f>W134/'Carbon Coefficients'!$D$27</f>
        <v/>
      </c>
      <c r="X200">
        <f>X134/'Carbon Coefficients'!$D$27</f>
        <v/>
      </c>
      <c r="Y200">
        <f>Y134/'Carbon Coefficients'!$D$27</f>
        <v/>
      </c>
      <c r="Z200">
        <f>Z134/'Carbon Coefficients'!$D$27</f>
        <v/>
      </c>
      <c r="AA200">
        <f>AA134/'Carbon Coefficients'!$D$27</f>
        <v/>
      </c>
      <c r="AB200">
        <f>AB134/'Carbon Coefficients'!$D$27</f>
        <v/>
      </c>
      <c r="AC200">
        <f>AC134/'Carbon Coefficients'!$D$27</f>
        <v/>
      </c>
      <c r="AD200">
        <f>AD134/'Carbon Coefficients'!$D$27</f>
        <v/>
      </c>
      <c r="AE200">
        <f>AE134/'Carbon Coefficients'!$D$27</f>
        <v/>
      </c>
      <c r="AF200">
        <f>AF134/'Carbon Coefficients'!$D$27</f>
        <v/>
      </c>
      <c r="AG200">
        <f>AG134/'Carbon Coefficients'!$D$27</f>
        <v/>
      </c>
      <c r="AH200">
        <f>AH134/'Carbon Coefficients'!$D$27</f>
        <v/>
      </c>
      <c r="AI200">
        <f>AI134/'Carbon Coefficients'!$D$27</f>
        <v/>
      </c>
      <c r="AJ200">
        <f>AJ134/'Carbon Coefficients'!$D$27</f>
        <v/>
      </c>
      <c r="AK200">
        <f>AK134/'Carbon Coefficients'!$D$27</f>
        <v/>
      </c>
      <c r="AL200">
        <f>AL134/'Carbon Coefficients'!$D$27</f>
        <v/>
      </c>
      <c r="AM200">
        <f>AM134/'Carbon Coefficients'!$D$27</f>
        <v/>
      </c>
      <c r="AN200">
        <f>AN134/'Carbon Coefficients'!$D$27</f>
        <v/>
      </c>
      <c r="AO200">
        <f>AO134/'Carbon Coefficients'!$D$27</f>
        <v/>
      </c>
      <c r="AP200">
        <f>AP134/'Carbon Coefficients'!$D$27</f>
        <v/>
      </c>
      <c r="AQ200">
        <f>AQ134/'Carbon Coefficients'!$D$27</f>
        <v/>
      </c>
      <c r="AR200">
        <f>AR134/'Carbon Coefficients'!$D$27</f>
        <v/>
      </c>
      <c r="AS200">
        <f>AS134/'Carbon Coefficients'!$D$27</f>
        <v/>
      </c>
      <c r="AT200">
        <f>AT134/'Carbon Coefficients'!$D$27</f>
        <v/>
      </c>
      <c r="AU200">
        <f>AU134/'Carbon Coefficients'!$D$27</f>
        <v/>
      </c>
      <c r="AV200">
        <f>AV134/'Carbon Coefficients'!$D$27</f>
        <v/>
      </c>
    </row>
    <row r="201" spans="1:48">
      <c r="A201" t="s">
        <v>280</v>
      </c>
      <c r="B201" t="s">
        <v>1667</v>
      </c>
      <c r="E201">
        <f>E135/'Carbon Coefficients'!$D$27</f>
        <v/>
      </c>
      <c r="F201">
        <f>F135/'Carbon Coefficients'!$D$27</f>
        <v/>
      </c>
      <c r="G201">
        <f>G135/'Carbon Coefficients'!$D$27</f>
        <v/>
      </c>
      <c r="H201">
        <f>H135/'Carbon Coefficients'!$D$27</f>
        <v/>
      </c>
      <c r="I201">
        <f>I135/'Carbon Coefficients'!$D$27</f>
        <v/>
      </c>
      <c r="J201">
        <f>J135/'Carbon Coefficients'!$D$27</f>
        <v/>
      </c>
      <c r="K201">
        <f>K135/'Carbon Coefficients'!$D$27</f>
        <v/>
      </c>
      <c r="L201">
        <f>L135/'Carbon Coefficients'!$D$27</f>
        <v/>
      </c>
      <c r="M201">
        <f>M135/'Carbon Coefficients'!$D$27</f>
        <v/>
      </c>
      <c r="N201">
        <f>N135/'Carbon Coefficients'!$D$27</f>
        <v/>
      </c>
      <c r="O201">
        <f>O135/'Carbon Coefficients'!$D$27</f>
        <v/>
      </c>
      <c r="P201">
        <f>P135/'Carbon Coefficients'!$D$27</f>
        <v/>
      </c>
      <c r="Q201">
        <f>Q135/'Carbon Coefficients'!$D$27</f>
        <v/>
      </c>
      <c r="R201">
        <f>R135/'Carbon Coefficients'!$D$27</f>
        <v/>
      </c>
      <c r="S201">
        <f>S135/'Carbon Coefficients'!$D$27</f>
        <v/>
      </c>
      <c r="T201">
        <f>T135/'Carbon Coefficients'!$D$27</f>
        <v/>
      </c>
      <c r="U201">
        <f>U135/'Carbon Coefficients'!$D$27</f>
        <v/>
      </c>
      <c r="V201">
        <f>V135/'Carbon Coefficients'!$D$27</f>
        <v/>
      </c>
      <c r="W201">
        <f>W135/'Carbon Coefficients'!$D$27</f>
        <v/>
      </c>
      <c r="X201">
        <f>X135/'Carbon Coefficients'!$D$27</f>
        <v/>
      </c>
      <c r="Y201">
        <f>Y135/'Carbon Coefficients'!$D$27</f>
        <v/>
      </c>
      <c r="Z201">
        <f>Z135/'Carbon Coefficients'!$D$27</f>
        <v/>
      </c>
      <c r="AA201">
        <f>AA135/'Carbon Coefficients'!$D$27</f>
        <v/>
      </c>
      <c r="AB201">
        <f>AB135/'Carbon Coefficients'!$D$27</f>
        <v/>
      </c>
      <c r="AC201">
        <f>AC135/'Carbon Coefficients'!$D$27</f>
        <v/>
      </c>
      <c r="AD201">
        <f>AD135/'Carbon Coefficients'!$D$27</f>
        <v/>
      </c>
      <c r="AE201">
        <f>AE135/'Carbon Coefficients'!$D$27</f>
        <v/>
      </c>
      <c r="AF201">
        <f>AF135/'Carbon Coefficients'!$D$27</f>
        <v/>
      </c>
      <c r="AG201">
        <f>AG135/'Carbon Coefficients'!$D$27</f>
        <v/>
      </c>
      <c r="AH201">
        <f>AH135/'Carbon Coefficients'!$D$27</f>
        <v/>
      </c>
      <c r="AI201">
        <f>AI135/'Carbon Coefficients'!$D$27</f>
        <v/>
      </c>
      <c r="AJ201">
        <f>AJ135/'Carbon Coefficients'!$D$27</f>
        <v/>
      </c>
      <c r="AK201">
        <f>AK135/'Carbon Coefficients'!$D$27</f>
        <v/>
      </c>
      <c r="AL201">
        <f>AL135/'Carbon Coefficients'!$D$27</f>
        <v/>
      </c>
      <c r="AM201">
        <f>AM135/'Carbon Coefficients'!$D$27</f>
        <v/>
      </c>
      <c r="AN201">
        <f>AN135/'Carbon Coefficients'!$D$27</f>
        <v/>
      </c>
      <c r="AO201">
        <f>AO135/'Carbon Coefficients'!$D$27</f>
        <v/>
      </c>
      <c r="AP201">
        <f>AP135/'Carbon Coefficients'!$D$27</f>
        <v/>
      </c>
      <c r="AQ201">
        <f>AQ135/'Carbon Coefficients'!$D$27</f>
        <v/>
      </c>
      <c r="AR201">
        <f>AR135/'Carbon Coefficients'!$D$27</f>
        <v/>
      </c>
      <c r="AS201">
        <f>AS135/'Carbon Coefficients'!$D$27</f>
        <v/>
      </c>
      <c r="AT201">
        <f>AT135/'Carbon Coefficients'!$D$27</f>
        <v/>
      </c>
      <c r="AU201">
        <f>AU135/'Carbon Coefficients'!$D$27</f>
        <v/>
      </c>
      <c r="AV201">
        <f>AV135/'Carbon Coefficients'!$D$27</f>
        <v/>
      </c>
    </row>
    <row r="202" spans="1:48">
      <c r="A202" t="s">
        <v>311</v>
      </c>
      <c r="B202" t="s">
        <v>1667</v>
      </c>
      <c r="E202">
        <f>E136/'Carbon Coefficients'!$D$27</f>
        <v/>
      </c>
      <c r="F202">
        <f>F136/'Carbon Coefficients'!$D$27</f>
        <v/>
      </c>
      <c r="G202">
        <f>G136/'Carbon Coefficients'!$D$27</f>
        <v/>
      </c>
      <c r="H202">
        <f>H136/'Carbon Coefficients'!$D$27</f>
        <v/>
      </c>
      <c r="I202">
        <f>I136/'Carbon Coefficients'!$D$27</f>
        <v/>
      </c>
      <c r="J202">
        <f>J136/'Carbon Coefficients'!$D$27</f>
        <v/>
      </c>
      <c r="K202">
        <f>K136/'Carbon Coefficients'!$D$27</f>
        <v/>
      </c>
      <c r="L202">
        <f>L136/'Carbon Coefficients'!$D$27</f>
        <v/>
      </c>
      <c r="M202">
        <f>M136/'Carbon Coefficients'!$D$27</f>
        <v/>
      </c>
      <c r="N202">
        <f>N136/'Carbon Coefficients'!$D$27</f>
        <v/>
      </c>
      <c r="O202">
        <f>O136/'Carbon Coefficients'!$D$27</f>
        <v/>
      </c>
      <c r="P202">
        <f>P136/'Carbon Coefficients'!$D$27</f>
        <v/>
      </c>
      <c r="Q202">
        <f>Q136/'Carbon Coefficients'!$D$27</f>
        <v/>
      </c>
      <c r="R202">
        <f>R136/'Carbon Coefficients'!$D$27</f>
        <v/>
      </c>
      <c r="S202">
        <f>S136/'Carbon Coefficients'!$D$27</f>
        <v/>
      </c>
      <c r="T202">
        <f>T136/'Carbon Coefficients'!$D$27</f>
        <v/>
      </c>
      <c r="U202">
        <f>U136/'Carbon Coefficients'!$D$27</f>
        <v/>
      </c>
      <c r="V202">
        <f>V136/'Carbon Coefficients'!$D$27</f>
        <v/>
      </c>
      <c r="W202">
        <f>W136/'Carbon Coefficients'!$D$27</f>
        <v/>
      </c>
      <c r="X202">
        <f>X136/'Carbon Coefficients'!$D$27</f>
        <v/>
      </c>
      <c r="Y202">
        <f>Y136/'Carbon Coefficients'!$D$27</f>
        <v/>
      </c>
      <c r="Z202">
        <f>Z136/'Carbon Coefficients'!$D$27</f>
        <v/>
      </c>
      <c r="AA202">
        <f>AA136/'Carbon Coefficients'!$D$27</f>
        <v/>
      </c>
      <c r="AB202">
        <f>AB136/'Carbon Coefficients'!$D$27</f>
        <v/>
      </c>
      <c r="AC202">
        <f>AC136/'Carbon Coefficients'!$D$27</f>
        <v/>
      </c>
      <c r="AD202">
        <f>AD136/'Carbon Coefficients'!$D$27</f>
        <v/>
      </c>
      <c r="AE202">
        <f>AE136/'Carbon Coefficients'!$D$27</f>
        <v/>
      </c>
      <c r="AF202">
        <f>AF136/'Carbon Coefficients'!$D$27</f>
        <v/>
      </c>
      <c r="AG202">
        <f>AG136/'Carbon Coefficients'!$D$27</f>
        <v/>
      </c>
      <c r="AH202">
        <f>AH136/'Carbon Coefficients'!$D$27</f>
        <v/>
      </c>
      <c r="AI202">
        <f>AI136/'Carbon Coefficients'!$D$27</f>
        <v/>
      </c>
      <c r="AJ202">
        <f>AJ136/'Carbon Coefficients'!$D$27</f>
        <v/>
      </c>
      <c r="AK202">
        <f>AK136/'Carbon Coefficients'!$D$27</f>
        <v/>
      </c>
      <c r="AL202">
        <f>AL136/'Carbon Coefficients'!$D$27</f>
        <v/>
      </c>
      <c r="AM202">
        <f>AM136/'Carbon Coefficients'!$D$27</f>
        <v/>
      </c>
      <c r="AN202">
        <f>AN136/'Carbon Coefficients'!$D$27</f>
        <v/>
      </c>
      <c r="AO202">
        <f>AO136/'Carbon Coefficients'!$D$27</f>
        <v/>
      </c>
      <c r="AP202">
        <f>AP136/'Carbon Coefficients'!$D$27</f>
        <v/>
      </c>
      <c r="AQ202">
        <f>AQ136/'Carbon Coefficients'!$D$27</f>
        <v/>
      </c>
      <c r="AR202">
        <f>AR136/'Carbon Coefficients'!$D$27</f>
        <v/>
      </c>
      <c r="AS202">
        <f>AS136/'Carbon Coefficients'!$D$27</f>
        <v/>
      </c>
      <c r="AT202">
        <f>AT136/'Carbon Coefficients'!$D$27</f>
        <v/>
      </c>
      <c r="AU202">
        <f>AU136/'Carbon Coefficients'!$D$27</f>
        <v/>
      </c>
      <c r="AV202">
        <f>AV136/'Carbon Coefficients'!$D$27</f>
        <v/>
      </c>
    </row>
    <row r="203" spans="1:48">
      <c r="A203" t="s">
        <v>349</v>
      </c>
      <c r="B203" t="s">
        <v>1667</v>
      </c>
      <c r="E203">
        <f>E137/'Carbon Coefficients'!$D$27</f>
        <v/>
      </c>
      <c r="F203">
        <f>F137/'Carbon Coefficients'!$D$27</f>
        <v/>
      </c>
      <c r="G203">
        <f>G137/'Carbon Coefficients'!$D$27</f>
        <v/>
      </c>
      <c r="H203">
        <f>H137/'Carbon Coefficients'!$D$27</f>
        <v/>
      </c>
      <c r="I203">
        <f>I137/'Carbon Coefficients'!$D$27</f>
        <v/>
      </c>
      <c r="J203">
        <f>J137/'Carbon Coefficients'!$D$27</f>
        <v/>
      </c>
      <c r="K203">
        <f>K137/'Carbon Coefficients'!$D$27</f>
        <v/>
      </c>
      <c r="L203">
        <f>L137/'Carbon Coefficients'!$D$27</f>
        <v/>
      </c>
      <c r="M203">
        <f>M137/'Carbon Coefficients'!$D$27</f>
        <v/>
      </c>
      <c r="N203">
        <f>N137/'Carbon Coefficients'!$D$27</f>
        <v/>
      </c>
      <c r="O203">
        <f>O137/'Carbon Coefficients'!$D$27</f>
        <v/>
      </c>
      <c r="P203">
        <f>P137/'Carbon Coefficients'!$D$27</f>
        <v/>
      </c>
      <c r="Q203">
        <f>Q137/'Carbon Coefficients'!$D$27</f>
        <v/>
      </c>
      <c r="R203">
        <f>R137/'Carbon Coefficients'!$D$27</f>
        <v/>
      </c>
      <c r="S203">
        <f>S137/'Carbon Coefficients'!$D$27</f>
        <v/>
      </c>
      <c r="T203">
        <f>T137/'Carbon Coefficients'!$D$27</f>
        <v/>
      </c>
      <c r="U203">
        <f>U137/'Carbon Coefficients'!$D$27</f>
        <v/>
      </c>
      <c r="V203">
        <f>V137/'Carbon Coefficients'!$D$27</f>
        <v/>
      </c>
      <c r="W203">
        <f>W137/'Carbon Coefficients'!$D$27</f>
        <v/>
      </c>
      <c r="X203">
        <f>X137/'Carbon Coefficients'!$D$27</f>
        <v/>
      </c>
      <c r="Y203">
        <f>Y137/'Carbon Coefficients'!$D$27</f>
        <v/>
      </c>
      <c r="Z203">
        <f>Z137/'Carbon Coefficients'!$D$27</f>
        <v/>
      </c>
      <c r="AA203">
        <f>AA137/'Carbon Coefficients'!$D$27</f>
        <v/>
      </c>
      <c r="AB203">
        <f>AB137/'Carbon Coefficients'!$D$27</f>
        <v/>
      </c>
      <c r="AC203">
        <f>AC137/'Carbon Coefficients'!$D$27</f>
        <v/>
      </c>
      <c r="AD203">
        <f>AD137/'Carbon Coefficients'!$D$27</f>
        <v/>
      </c>
      <c r="AE203">
        <f>AE137/'Carbon Coefficients'!$D$27</f>
        <v/>
      </c>
      <c r="AF203">
        <f>AF137/'Carbon Coefficients'!$D$27</f>
        <v/>
      </c>
      <c r="AG203">
        <f>AG137/'Carbon Coefficients'!$D$27</f>
        <v/>
      </c>
      <c r="AH203">
        <f>AH137/'Carbon Coefficients'!$D$27</f>
        <v/>
      </c>
      <c r="AI203">
        <f>AI137/'Carbon Coefficients'!$D$27</f>
        <v/>
      </c>
      <c r="AJ203">
        <f>AJ137/'Carbon Coefficients'!$D$27</f>
        <v/>
      </c>
      <c r="AK203">
        <f>AK137/'Carbon Coefficients'!$D$27</f>
        <v/>
      </c>
      <c r="AL203">
        <f>AL137/'Carbon Coefficients'!$D$27</f>
        <v/>
      </c>
      <c r="AM203">
        <f>AM137/'Carbon Coefficients'!$D$27</f>
        <v/>
      </c>
      <c r="AN203">
        <f>AN137/'Carbon Coefficients'!$D$27</f>
        <v/>
      </c>
      <c r="AO203">
        <f>AO137/'Carbon Coefficients'!$D$27</f>
        <v/>
      </c>
      <c r="AP203">
        <f>AP137/'Carbon Coefficients'!$D$27</f>
        <v/>
      </c>
      <c r="AQ203">
        <f>AQ137/'Carbon Coefficients'!$D$27</f>
        <v/>
      </c>
      <c r="AR203">
        <f>AR137/'Carbon Coefficients'!$D$27</f>
        <v/>
      </c>
      <c r="AS203">
        <f>AS137/'Carbon Coefficients'!$D$27</f>
        <v/>
      </c>
      <c r="AT203">
        <f>AT137/'Carbon Coefficients'!$D$27</f>
        <v/>
      </c>
      <c r="AU203">
        <f>AU137/'Carbon Coefficients'!$D$27</f>
        <v/>
      </c>
      <c r="AV203">
        <f>AV137/'Carbon Coefficients'!$D$27</f>
        <v/>
      </c>
    </row>
    <row r="204" spans="1:48">
      <c r="A204" t="s">
        <v>399</v>
      </c>
      <c r="B204" t="s">
        <v>1667</v>
      </c>
      <c r="E204">
        <f>E138/'Carbon Coefficients'!$D$27</f>
        <v/>
      </c>
      <c r="F204">
        <f>F138/'Carbon Coefficients'!$D$27</f>
        <v/>
      </c>
      <c r="G204">
        <f>G138/'Carbon Coefficients'!$D$27</f>
        <v/>
      </c>
      <c r="H204">
        <f>H138/'Carbon Coefficients'!$D$27</f>
        <v/>
      </c>
      <c r="I204">
        <f>I138/'Carbon Coefficients'!$D$27</f>
        <v/>
      </c>
      <c r="J204">
        <f>J138/'Carbon Coefficients'!$D$27</f>
        <v/>
      </c>
      <c r="K204">
        <f>K138/'Carbon Coefficients'!$D$27</f>
        <v/>
      </c>
      <c r="L204">
        <f>L138/'Carbon Coefficients'!$D$27</f>
        <v/>
      </c>
      <c r="M204">
        <f>M138/'Carbon Coefficients'!$D$27</f>
        <v/>
      </c>
      <c r="N204">
        <f>N138/'Carbon Coefficients'!$D$27</f>
        <v/>
      </c>
      <c r="O204">
        <f>O138/'Carbon Coefficients'!$D$27</f>
        <v/>
      </c>
      <c r="P204">
        <f>P138/'Carbon Coefficients'!$D$27</f>
        <v/>
      </c>
      <c r="Q204">
        <f>Q138/'Carbon Coefficients'!$D$27</f>
        <v/>
      </c>
      <c r="R204">
        <f>R138/'Carbon Coefficients'!$D$27</f>
        <v/>
      </c>
      <c r="S204">
        <f>S138/'Carbon Coefficients'!$D$27</f>
        <v/>
      </c>
      <c r="T204">
        <f>T138/'Carbon Coefficients'!$D$27</f>
        <v/>
      </c>
      <c r="U204">
        <f>U138/'Carbon Coefficients'!$D$27</f>
        <v/>
      </c>
      <c r="V204">
        <f>V138/'Carbon Coefficients'!$D$27</f>
        <v/>
      </c>
      <c r="W204">
        <f>W138/'Carbon Coefficients'!$D$27</f>
        <v/>
      </c>
      <c r="X204">
        <f>X138/'Carbon Coefficients'!$D$27</f>
        <v/>
      </c>
      <c r="Y204">
        <f>Y138/'Carbon Coefficients'!$D$27</f>
        <v/>
      </c>
      <c r="Z204">
        <f>Z138/'Carbon Coefficients'!$D$27</f>
        <v/>
      </c>
      <c r="AA204">
        <f>AA138/'Carbon Coefficients'!$D$27</f>
        <v/>
      </c>
      <c r="AB204">
        <f>AB138/'Carbon Coefficients'!$D$27</f>
        <v/>
      </c>
      <c r="AC204">
        <f>AC138/'Carbon Coefficients'!$D$27</f>
        <v/>
      </c>
      <c r="AD204">
        <f>AD138/'Carbon Coefficients'!$D$27</f>
        <v/>
      </c>
      <c r="AE204">
        <f>AE138/'Carbon Coefficients'!$D$27</f>
        <v/>
      </c>
      <c r="AF204">
        <f>AF138/'Carbon Coefficients'!$D$27</f>
        <v/>
      </c>
      <c r="AG204">
        <f>AG138/'Carbon Coefficients'!$D$27</f>
        <v/>
      </c>
      <c r="AH204">
        <f>AH138/'Carbon Coefficients'!$D$27</f>
        <v/>
      </c>
      <c r="AI204">
        <f>AI138/'Carbon Coefficients'!$D$27</f>
        <v/>
      </c>
      <c r="AJ204">
        <f>AJ138/'Carbon Coefficients'!$D$27</f>
        <v/>
      </c>
      <c r="AK204">
        <f>AK138/'Carbon Coefficients'!$D$27</f>
        <v/>
      </c>
      <c r="AL204">
        <f>AL138/'Carbon Coefficients'!$D$27</f>
        <v/>
      </c>
      <c r="AM204">
        <f>AM138/'Carbon Coefficients'!$D$27</f>
        <v/>
      </c>
      <c r="AN204">
        <f>AN138/'Carbon Coefficients'!$D$27</f>
        <v/>
      </c>
      <c r="AO204">
        <f>AO138/'Carbon Coefficients'!$D$27</f>
        <v/>
      </c>
      <c r="AP204">
        <f>AP138/'Carbon Coefficients'!$D$27</f>
        <v/>
      </c>
      <c r="AQ204">
        <f>AQ138/'Carbon Coefficients'!$D$27</f>
        <v/>
      </c>
      <c r="AR204">
        <f>AR138/'Carbon Coefficients'!$D$27</f>
        <v/>
      </c>
      <c r="AS204">
        <f>AS138/'Carbon Coefficients'!$D$27</f>
        <v/>
      </c>
      <c r="AT204">
        <f>AT138/'Carbon Coefficients'!$D$27</f>
        <v/>
      </c>
      <c r="AU204">
        <f>AU138/'Carbon Coefficients'!$D$27</f>
        <v/>
      </c>
      <c r="AV204">
        <f>AV138/'Carbon Coefficients'!$D$27</f>
        <v/>
      </c>
    </row>
    <row r="205" spans="1:48">
      <c r="A205" t="s">
        <v>288</v>
      </c>
      <c r="B205" t="s">
        <v>1667</v>
      </c>
      <c r="E205">
        <f>E139/'Carbon Coefficients'!$D$27</f>
        <v/>
      </c>
      <c r="F205">
        <f>F139/'Carbon Coefficients'!$D$27</f>
        <v/>
      </c>
      <c r="G205">
        <f>G139/'Carbon Coefficients'!$D$27</f>
        <v/>
      </c>
      <c r="H205">
        <f>H139/'Carbon Coefficients'!$D$27</f>
        <v/>
      </c>
      <c r="I205">
        <f>I139/'Carbon Coefficients'!$D$27</f>
        <v/>
      </c>
      <c r="J205">
        <f>J139/'Carbon Coefficients'!$D$27</f>
        <v/>
      </c>
      <c r="K205">
        <f>K139/'Carbon Coefficients'!$D$27</f>
        <v/>
      </c>
      <c r="L205">
        <f>L139/'Carbon Coefficients'!$D$27</f>
        <v/>
      </c>
      <c r="M205">
        <f>M139/'Carbon Coefficients'!$D$27</f>
        <v/>
      </c>
      <c r="N205">
        <f>N139/'Carbon Coefficients'!$D$27</f>
        <v/>
      </c>
      <c r="O205">
        <f>O139/'Carbon Coefficients'!$D$27</f>
        <v/>
      </c>
      <c r="P205">
        <f>P139/'Carbon Coefficients'!$D$27</f>
        <v/>
      </c>
      <c r="Q205">
        <f>Q139/'Carbon Coefficients'!$D$27</f>
        <v/>
      </c>
      <c r="R205">
        <f>R139/'Carbon Coefficients'!$D$27</f>
        <v/>
      </c>
      <c r="S205">
        <f>S139/'Carbon Coefficients'!$D$27</f>
        <v/>
      </c>
      <c r="T205">
        <f>T139/'Carbon Coefficients'!$D$27</f>
        <v/>
      </c>
      <c r="U205">
        <f>U139/'Carbon Coefficients'!$D$27</f>
        <v/>
      </c>
      <c r="V205">
        <f>V139/'Carbon Coefficients'!$D$27</f>
        <v/>
      </c>
      <c r="W205">
        <f>W139/'Carbon Coefficients'!$D$27</f>
        <v/>
      </c>
      <c r="X205">
        <f>X139/'Carbon Coefficients'!$D$27</f>
        <v/>
      </c>
      <c r="Y205">
        <f>Y139/'Carbon Coefficients'!$D$27</f>
        <v/>
      </c>
      <c r="Z205">
        <f>Z139/'Carbon Coefficients'!$D$27</f>
        <v/>
      </c>
      <c r="AA205">
        <f>AA139/'Carbon Coefficients'!$D$27</f>
        <v/>
      </c>
      <c r="AB205">
        <f>AB139/'Carbon Coefficients'!$D$27</f>
        <v/>
      </c>
      <c r="AC205">
        <f>AC139/'Carbon Coefficients'!$D$27</f>
        <v/>
      </c>
      <c r="AD205">
        <f>AD139/'Carbon Coefficients'!$D$27</f>
        <v/>
      </c>
      <c r="AE205">
        <f>AE139/'Carbon Coefficients'!$D$27</f>
        <v/>
      </c>
      <c r="AF205">
        <f>AF139/'Carbon Coefficients'!$D$27</f>
        <v/>
      </c>
      <c r="AG205">
        <f>AG139/'Carbon Coefficients'!$D$27</f>
        <v/>
      </c>
      <c r="AH205">
        <f>AH139/'Carbon Coefficients'!$D$27</f>
        <v/>
      </c>
      <c r="AI205">
        <f>AI139/'Carbon Coefficients'!$D$27</f>
        <v/>
      </c>
      <c r="AJ205">
        <f>AJ139/'Carbon Coefficients'!$D$27</f>
        <v/>
      </c>
      <c r="AK205">
        <f>AK139/'Carbon Coefficients'!$D$27</f>
        <v/>
      </c>
      <c r="AL205">
        <f>AL139/'Carbon Coefficients'!$D$27</f>
        <v/>
      </c>
      <c r="AM205">
        <f>AM139/'Carbon Coefficients'!$D$27</f>
        <v/>
      </c>
      <c r="AN205">
        <f>AN139/'Carbon Coefficients'!$D$27</f>
        <v/>
      </c>
      <c r="AO205">
        <f>AO139/'Carbon Coefficients'!$D$27</f>
        <v/>
      </c>
      <c r="AP205">
        <f>AP139/'Carbon Coefficients'!$D$27</f>
        <v/>
      </c>
      <c r="AQ205">
        <f>AQ139/'Carbon Coefficients'!$D$27</f>
        <v/>
      </c>
      <c r="AR205">
        <f>AR139/'Carbon Coefficients'!$D$27</f>
        <v/>
      </c>
      <c r="AS205">
        <f>AS139/'Carbon Coefficients'!$D$27</f>
        <v/>
      </c>
      <c r="AT205">
        <f>AT139/'Carbon Coefficients'!$D$27</f>
        <v/>
      </c>
      <c r="AU205">
        <f>AU139/'Carbon Coefficients'!$D$27</f>
        <v/>
      </c>
      <c r="AV205">
        <f>AV139/'Carbon Coefficients'!$D$27</f>
        <v/>
      </c>
    </row>
    <row r="206" spans="1:48">
      <c r="A206" t="s">
        <v>272</v>
      </c>
      <c r="B206" t="s">
        <v>1667</v>
      </c>
      <c r="E206">
        <f>E140/'Carbon Coefficients'!$D$27</f>
        <v/>
      </c>
      <c r="F206">
        <f>F140/'Carbon Coefficients'!$D$27</f>
        <v/>
      </c>
      <c r="G206">
        <f>G140/'Carbon Coefficients'!$D$27</f>
        <v/>
      </c>
      <c r="H206">
        <f>H140/'Carbon Coefficients'!$D$27</f>
        <v/>
      </c>
      <c r="I206">
        <f>I140/'Carbon Coefficients'!$D$27</f>
        <v/>
      </c>
      <c r="J206">
        <f>J140/'Carbon Coefficients'!$D$27</f>
        <v/>
      </c>
      <c r="K206">
        <f>K140/'Carbon Coefficients'!$D$27</f>
        <v/>
      </c>
      <c r="L206">
        <f>L140/'Carbon Coefficients'!$D$27</f>
        <v/>
      </c>
      <c r="M206">
        <f>M140/'Carbon Coefficients'!$D$27</f>
        <v/>
      </c>
      <c r="N206">
        <f>N140/'Carbon Coefficients'!$D$27</f>
        <v/>
      </c>
      <c r="O206">
        <f>O140/'Carbon Coefficients'!$D$27</f>
        <v/>
      </c>
      <c r="P206">
        <f>P140/'Carbon Coefficients'!$D$27</f>
        <v/>
      </c>
      <c r="Q206">
        <f>Q140/'Carbon Coefficients'!$D$27</f>
        <v/>
      </c>
      <c r="R206">
        <f>R140/'Carbon Coefficients'!$D$27</f>
        <v/>
      </c>
      <c r="S206">
        <f>S140/'Carbon Coefficients'!$D$27</f>
        <v/>
      </c>
      <c r="T206">
        <f>T140/'Carbon Coefficients'!$D$27</f>
        <v/>
      </c>
      <c r="U206">
        <f>U140/'Carbon Coefficients'!$D$27</f>
        <v/>
      </c>
      <c r="V206">
        <f>V140/'Carbon Coefficients'!$D$27</f>
        <v/>
      </c>
      <c r="W206">
        <f>W140/'Carbon Coefficients'!$D$27</f>
        <v/>
      </c>
      <c r="X206">
        <f>X140/'Carbon Coefficients'!$D$27</f>
        <v/>
      </c>
      <c r="Y206">
        <f>Y140/'Carbon Coefficients'!$D$27</f>
        <v/>
      </c>
      <c r="Z206">
        <f>Z140/'Carbon Coefficients'!$D$27</f>
        <v/>
      </c>
      <c r="AA206">
        <f>AA140/'Carbon Coefficients'!$D$27</f>
        <v/>
      </c>
      <c r="AB206">
        <f>AB140/'Carbon Coefficients'!$D$27</f>
        <v/>
      </c>
      <c r="AC206">
        <f>AC140/'Carbon Coefficients'!$D$27</f>
        <v/>
      </c>
      <c r="AD206">
        <f>AD140/'Carbon Coefficients'!$D$27</f>
        <v/>
      </c>
      <c r="AE206">
        <f>AE140/'Carbon Coefficients'!$D$27</f>
        <v/>
      </c>
      <c r="AF206">
        <f>AF140/'Carbon Coefficients'!$D$27</f>
        <v/>
      </c>
      <c r="AG206">
        <f>AG140/'Carbon Coefficients'!$D$27</f>
        <v/>
      </c>
      <c r="AH206">
        <f>AH140/'Carbon Coefficients'!$D$27</f>
        <v/>
      </c>
      <c r="AI206">
        <f>AI140/'Carbon Coefficients'!$D$27</f>
        <v/>
      </c>
      <c r="AJ206">
        <f>AJ140/'Carbon Coefficients'!$D$27</f>
        <v/>
      </c>
      <c r="AK206">
        <f>AK140/'Carbon Coefficients'!$D$27</f>
        <v/>
      </c>
      <c r="AL206">
        <f>AL140/'Carbon Coefficients'!$D$27</f>
        <v/>
      </c>
      <c r="AM206">
        <f>AM140/'Carbon Coefficients'!$D$27</f>
        <v/>
      </c>
      <c r="AN206">
        <f>AN140/'Carbon Coefficients'!$D$27</f>
        <v/>
      </c>
      <c r="AO206">
        <f>AO140/'Carbon Coefficients'!$D$27</f>
        <v/>
      </c>
      <c r="AP206">
        <f>AP140/'Carbon Coefficients'!$D$27</f>
        <v/>
      </c>
      <c r="AQ206">
        <f>AQ140/'Carbon Coefficients'!$D$27</f>
        <v/>
      </c>
      <c r="AR206">
        <f>AR140/'Carbon Coefficients'!$D$27</f>
        <v/>
      </c>
      <c r="AS206">
        <f>AS140/'Carbon Coefficients'!$D$27</f>
        <v/>
      </c>
      <c r="AT206">
        <f>AT140/'Carbon Coefficients'!$D$27</f>
        <v/>
      </c>
      <c r="AU206">
        <f>AU140/'Carbon Coefficients'!$D$27</f>
        <v/>
      </c>
      <c r="AV206">
        <f>AV140/'Carbon Coefficients'!$D$27</f>
        <v/>
      </c>
    </row>
    <row r="207" spans="1:48">
      <c r="A207" t="s">
        <v>415</v>
      </c>
      <c r="B207" t="s">
        <v>1667</v>
      </c>
      <c r="E207">
        <f>E141/'Carbon Coefficients'!$D$27</f>
        <v/>
      </c>
      <c r="F207">
        <f>F141/'Carbon Coefficients'!$D$27</f>
        <v/>
      </c>
      <c r="G207">
        <f>G141/'Carbon Coefficients'!$D$27</f>
        <v/>
      </c>
      <c r="H207">
        <f>H141/'Carbon Coefficients'!$D$27</f>
        <v/>
      </c>
      <c r="I207">
        <f>I141/'Carbon Coefficients'!$D$27</f>
        <v/>
      </c>
      <c r="J207">
        <f>J141/'Carbon Coefficients'!$D$27</f>
        <v/>
      </c>
      <c r="K207">
        <f>K141/'Carbon Coefficients'!$D$27</f>
        <v/>
      </c>
      <c r="L207">
        <f>L141/'Carbon Coefficients'!$D$27</f>
        <v/>
      </c>
      <c r="M207">
        <f>M141/'Carbon Coefficients'!$D$27</f>
        <v/>
      </c>
      <c r="N207">
        <f>N141/'Carbon Coefficients'!$D$27</f>
        <v/>
      </c>
      <c r="O207">
        <f>O141/'Carbon Coefficients'!$D$27</f>
        <v/>
      </c>
      <c r="P207">
        <f>P141/'Carbon Coefficients'!$D$27</f>
        <v/>
      </c>
      <c r="Q207">
        <f>Q141/'Carbon Coefficients'!$D$27</f>
        <v/>
      </c>
      <c r="R207">
        <f>R141/'Carbon Coefficients'!$D$27</f>
        <v/>
      </c>
      <c r="S207">
        <f>S141/'Carbon Coefficients'!$D$27</f>
        <v/>
      </c>
      <c r="T207">
        <f>T141/'Carbon Coefficients'!$D$27</f>
        <v/>
      </c>
      <c r="U207">
        <f>U141/'Carbon Coefficients'!$D$27</f>
        <v/>
      </c>
      <c r="V207">
        <f>V141/'Carbon Coefficients'!$D$27</f>
        <v/>
      </c>
      <c r="W207">
        <f>W141/'Carbon Coefficients'!$D$27</f>
        <v/>
      </c>
      <c r="X207">
        <f>X141/'Carbon Coefficients'!$D$27</f>
        <v/>
      </c>
      <c r="Y207">
        <f>Y141/'Carbon Coefficients'!$D$27</f>
        <v/>
      </c>
      <c r="Z207">
        <f>Z141/'Carbon Coefficients'!$D$27</f>
        <v/>
      </c>
      <c r="AA207">
        <f>AA141/'Carbon Coefficients'!$D$27</f>
        <v/>
      </c>
      <c r="AB207">
        <f>AB141/'Carbon Coefficients'!$D$27</f>
        <v/>
      </c>
      <c r="AC207">
        <f>AC141/'Carbon Coefficients'!$D$27</f>
        <v/>
      </c>
      <c r="AD207">
        <f>AD141/'Carbon Coefficients'!$D$27</f>
        <v/>
      </c>
      <c r="AE207">
        <f>AE141/'Carbon Coefficients'!$D$27</f>
        <v/>
      </c>
      <c r="AF207">
        <f>AF141/'Carbon Coefficients'!$D$27</f>
        <v/>
      </c>
      <c r="AG207">
        <f>AG141/'Carbon Coefficients'!$D$27</f>
        <v/>
      </c>
      <c r="AH207">
        <f>AH141/'Carbon Coefficients'!$D$27</f>
        <v/>
      </c>
      <c r="AI207">
        <f>AI141/'Carbon Coefficients'!$D$27</f>
        <v/>
      </c>
      <c r="AJ207">
        <f>AJ141/'Carbon Coefficients'!$D$27</f>
        <v/>
      </c>
      <c r="AK207">
        <f>AK141/'Carbon Coefficients'!$D$27</f>
        <v/>
      </c>
      <c r="AL207">
        <f>AL141/'Carbon Coefficients'!$D$27</f>
        <v/>
      </c>
      <c r="AM207">
        <f>AM141/'Carbon Coefficients'!$D$27</f>
        <v/>
      </c>
      <c r="AN207">
        <f>AN141/'Carbon Coefficients'!$D$27</f>
        <v/>
      </c>
      <c r="AO207">
        <f>AO141/'Carbon Coefficients'!$D$27</f>
        <v/>
      </c>
      <c r="AP207">
        <f>AP141/'Carbon Coefficients'!$D$27</f>
        <v/>
      </c>
      <c r="AQ207">
        <f>AQ141/'Carbon Coefficients'!$D$27</f>
        <v/>
      </c>
      <c r="AR207">
        <f>AR141/'Carbon Coefficients'!$D$27</f>
        <v/>
      </c>
      <c r="AS207">
        <f>AS141/'Carbon Coefficients'!$D$27</f>
        <v/>
      </c>
      <c r="AT207">
        <f>AT141/'Carbon Coefficients'!$D$27</f>
        <v/>
      </c>
      <c r="AU207">
        <f>AU141/'Carbon Coefficients'!$D$27</f>
        <v/>
      </c>
      <c r="AV207">
        <f>AV141/'Carbon Coefficients'!$D$27</f>
        <v/>
      </c>
    </row>
    <row r="208" spans="1:48">
      <c r="A208" t="s">
        <v>273</v>
      </c>
      <c r="B208" t="s">
        <v>1667</v>
      </c>
      <c r="E208">
        <f>E142/'Carbon Coefficients'!$D$27</f>
        <v/>
      </c>
      <c r="F208">
        <f>F142/'Carbon Coefficients'!$D$27</f>
        <v/>
      </c>
      <c r="G208">
        <f>G142/'Carbon Coefficients'!$D$27</f>
        <v/>
      </c>
      <c r="H208">
        <f>H142/'Carbon Coefficients'!$D$27</f>
        <v/>
      </c>
      <c r="I208">
        <f>I142/'Carbon Coefficients'!$D$27</f>
        <v/>
      </c>
      <c r="J208">
        <f>J142/'Carbon Coefficients'!$D$27</f>
        <v/>
      </c>
      <c r="K208">
        <f>K142/'Carbon Coefficients'!$D$27</f>
        <v/>
      </c>
      <c r="L208">
        <f>L142/'Carbon Coefficients'!$D$27</f>
        <v/>
      </c>
      <c r="M208">
        <f>M142/'Carbon Coefficients'!$D$27</f>
        <v/>
      </c>
      <c r="N208">
        <f>N142/'Carbon Coefficients'!$D$27</f>
        <v/>
      </c>
      <c r="O208">
        <f>O142/'Carbon Coefficients'!$D$27</f>
        <v/>
      </c>
      <c r="P208">
        <f>P142/'Carbon Coefficients'!$D$27</f>
        <v/>
      </c>
      <c r="Q208">
        <f>Q142/'Carbon Coefficients'!$D$27</f>
        <v/>
      </c>
      <c r="R208">
        <f>R142/'Carbon Coefficients'!$D$27</f>
        <v/>
      </c>
      <c r="S208">
        <f>S142/'Carbon Coefficients'!$D$27</f>
        <v/>
      </c>
      <c r="T208">
        <f>T142/'Carbon Coefficients'!$D$27</f>
        <v/>
      </c>
      <c r="U208">
        <f>U142/'Carbon Coefficients'!$D$27</f>
        <v/>
      </c>
      <c r="V208">
        <f>V142/'Carbon Coefficients'!$D$27</f>
        <v/>
      </c>
      <c r="W208">
        <f>W142/'Carbon Coefficients'!$D$27</f>
        <v/>
      </c>
      <c r="X208">
        <f>X142/'Carbon Coefficients'!$D$27</f>
        <v/>
      </c>
      <c r="Y208">
        <f>Y142/'Carbon Coefficients'!$D$27</f>
        <v/>
      </c>
      <c r="Z208">
        <f>Z142/'Carbon Coefficients'!$D$27</f>
        <v/>
      </c>
      <c r="AA208">
        <f>AA142/'Carbon Coefficients'!$D$27</f>
        <v/>
      </c>
      <c r="AB208">
        <f>AB142/'Carbon Coefficients'!$D$27</f>
        <v/>
      </c>
      <c r="AC208">
        <f>AC142/'Carbon Coefficients'!$D$27</f>
        <v/>
      </c>
      <c r="AD208">
        <f>AD142/'Carbon Coefficients'!$D$27</f>
        <v/>
      </c>
      <c r="AE208">
        <f>AE142/'Carbon Coefficients'!$D$27</f>
        <v/>
      </c>
      <c r="AF208">
        <f>AF142/'Carbon Coefficients'!$D$27</f>
        <v/>
      </c>
      <c r="AG208">
        <f>AG142/'Carbon Coefficients'!$D$27</f>
        <v/>
      </c>
      <c r="AH208">
        <f>AH142/'Carbon Coefficients'!$D$27</f>
        <v/>
      </c>
      <c r="AI208">
        <f>AI142/'Carbon Coefficients'!$D$27</f>
        <v/>
      </c>
      <c r="AJ208">
        <f>AJ142/'Carbon Coefficients'!$D$27</f>
        <v/>
      </c>
      <c r="AK208">
        <f>AK142/'Carbon Coefficients'!$D$27</f>
        <v/>
      </c>
      <c r="AL208">
        <f>AL142/'Carbon Coefficients'!$D$27</f>
        <v/>
      </c>
      <c r="AM208">
        <f>AM142/'Carbon Coefficients'!$D$27</f>
        <v/>
      </c>
      <c r="AN208">
        <f>AN142/'Carbon Coefficients'!$D$27</f>
        <v/>
      </c>
      <c r="AO208">
        <f>AO142/'Carbon Coefficients'!$D$27</f>
        <v/>
      </c>
      <c r="AP208">
        <f>AP142/'Carbon Coefficients'!$D$27</f>
        <v/>
      </c>
      <c r="AQ208">
        <f>AQ142/'Carbon Coefficients'!$D$27</f>
        <v/>
      </c>
      <c r="AR208">
        <f>AR142/'Carbon Coefficients'!$D$27</f>
        <v/>
      </c>
      <c r="AS208">
        <f>AS142/'Carbon Coefficients'!$D$27</f>
        <v/>
      </c>
      <c r="AT208">
        <f>AT142/'Carbon Coefficients'!$D$27</f>
        <v/>
      </c>
      <c r="AU208">
        <f>AU142/'Carbon Coefficients'!$D$27</f>
        <v/>
      </c>
      <c r="AV208">
        <f>AV142/'Carbon Coefficients'!$D$27</f>
        <v/>
      </c>
    </row>
    <row r="209" spans="1:48">
      <c r="A209" t="s">
        <v>332</v>
      </c>
      <c r="B209" t="s">
        <v>1667</v>
      </c>
      <c r="E209">
        <f>E143/'Carbon Coefficients'!$D$27</f>
        <v/>
      </c>
      <c r="F209">
        <f>F143/'Carbon Coefficients'!$D$27</f>
        <v/>
      </c>
      <c r="G209">
        <f>G143/'Carbon Coefficients'!$D$27</f>
        <v/>
      </c>
      <c r="H209">
        <f>H143/'Carbon Coefficients'!$D$27</f>
        <v/>
      </c>
      <c r="I209">
        <f>I143/'Carbon Coefficients'!$D$27</f>
        <v/>
      </c>
      <c r="J209">
        <f>J143/'Carbon Coefficients'!$D$27</f>
        <v/>
      </c>
      <c r="K209">
        <f>K143/'Carbon Coefficients'!$D$27</f>
        <v/>
      </c>
      <c r="L209">
        <f>L143/'Carbon Coefficients'!$D$27</f>
        <v/>
      </c>
      <c r="M209">
        <f>M143/'Carbon Coefficients'!$D$27</f>
        <v/>
      </c>
      <c r="N209">
        <f>N143/'Carbon Coefficients'!$D$27</f>
        <v/>
      </c>
      <c r="O209">
        <f>O143/'Carbon Coefficients'!$D$27</f>
        <v/>
      </c>
      <c r="P209">
        <f>P143/'Carbon Coefficients'!$D$27</f>
        <v/>
      </c>
      <c r="Q209">
        <f>Q143/'Carbon Coefficients'!$D$27</f>
        <v/>
      </c>
      <c r="R209">
        <f>R143/'Carbon Coefficients'!$D$27</f>
        <v/>
      </c>
      <c r="S209">
        <f>S143/'Carbon Coefficients'!$D$27</f>
        <v/>
      </c>
      <c r="T209">
        <f>T143/'Carbon Coefficients'!$D$27</f>
        <v/>
      </c>
      <c r="U209">
        <f>U143/'Carbon Coefficients'!$D$27</f>
        <v/>
      </c>
      <c r="V209">
        <f>V143/'Carbon Coefficients'!$D$27</f>
        <v/>
      </c>
      <c r="W209">
        <f>W143/'Carbon Coefficients'!$D$27</f>
        <v/>
      </c>
      <c r="X209">
        <f>X143/'Carbon Coefficients'!$D$27</f>
        <v/>
      </c>
      <c r="Y209">
        <f>Y143/'Carbon Coefficients'!$D$27</f>
        <v/>
      </c>
      <c r="Z209">
        <f>Z143/'Carbon Coefficients'!$D$27</f>
        <v/>
      </c>
      <c r="AA209">
        <f>AA143/'Carbon Coefficients'!$D$27</f>
        <v/>
      </c>
      <c r="AB209">
        <f>AB143/'Carbon Coefficients'!$D$27</f>
        <v/>
      </c>
      <c r="AC209">
        <f>AC143/'Carbon Coefficients'!$D$27</f>
        <v/>
      </c>
      <c r="AD209">
        <f>AD143/'Carbon Coefficients'!$D$27</f>
        <v/>
      </c>
      <c r="AE209">
        <f>AE143/'Carbon Coefficients'!$D$27</f>
        <v/>
      </c>
      <c r="AF209">
        <f>AF143/'Carbon Coefficients'!$D$27</f>
        <v/>
      </c>
      <c r="AG209">
        <f>AG143/'Carbon Coefficients'!$D$27</f>
        <v/>
      </c>
      <c r="AH209">
        <f>AH143/'Carbon Coefficients'!$D$27</f>
        <v/>
      </c>
      <c r="AI209">
        <f>AI143/'Carbon Coefficients'!$D$27</f>
        <v/>
      </c>
      <c r="AJ209">
        <f>AJ143/'Carbon Coefficients'!$D$27</f>
        <v/>
      </c>
      <c r="AK209">
        <f>AK143/'Carbon Coefficients'!$D$27</f>
        <v/>
      </c>
      <c r="AL209">
        <f>AL143/'Carbon Coefficients'!$D$27</f>
        <v/>
      </c>
      <c r="AM209">
        <f>AM143/'Carbon Coefficients'!$D$27</f>
        <v/>
      </c>
      <c r="AN209">
        <f>AN143/'Carbon Coefficients'!$D$27</f>
        <v/>
      </c>
      <c r="AO209">
        <f>AO143/'Carbon Coefficients'!$D$27</f>
        <v/>
      </c>
      <c r="AP209">
        <f>AP143/'Carbon Coefficients'!$D$27</f>
        <v/>
      </c>
      <c r="AQ209">
        <f>AQ143/'Carbon Coefficients'!$D$27</f>
        <v/>
      </c>
      <c r="AR209">
        <f>AR143/'Carbon Coefficients'!$D$27</f>
        <v/>
      </c>
      <c r="AS209">
        <f>AS143/'Carbon Coefficients'!$D$27</f>
        <v/>
      </c>
      <c r="AT209">
        <f>AT143/'Carbon Coefficients'!$D$27</f>
        <v/>
      </c>
      <c r="AU209">
        <f>AU143/'Carbon Coefficients'!$D$27</f>
        <v/>
      </c>
      <c r="AV209">
        <f>AV143/'Carbon Coefficients'!$D$27</f>
        <v/>
      </c>
    </row>
    <row r="210" spans="1:48">
      <c r="A210" t="s">
        <v>306</v>
      </c>
      <c r="B210" t="s">
        <v>1667</v>
      </c>
      <c r="E210">
        <f>E144/'Carbon Coefficients'!$D$27</f>
        <v/>
      </c>
      <c r="F210">
        <f>F144/'Carbon Coefficients'!$D$27</f>
        <v/>
      </c>
      <c r="G210">
        <f>G144/'Carbon Coefficients'!$D$27</f>
        <v/>
      </c>
      <c r="H210">
        <f>H144/'Carbon Coefficients'!$D$27</f>
        <v/>
      </c>
      <c r="I210">
        <f>I144/'Carbon Coefficients'!$D$27</f>
        <v/>
      </c>
      <c r="J210">
        <f>J144/'Carbon Coefficients'!$D$27</f>
        <v/>
      </c>
      <c r="K210">
        <f>K144/'Carbon Coefficients'!$D$27</f>
        <v/>
      </c>
      <c r="L210">
        <f>L144/'Carbon Coefficients'!$D$27</f>
        <v/>
      </c>
      <c r="M210">
        <f>M144/'Carbon Coefficients'!$D$27</f>
        <v/>
      </c>
      <c r="N210">
        <f>N144/'Carbon Coefficients'!$D$27</f>
        <v/>
      </c>
      <c r="O210">
        <f>O144/'Carbon Coefficients'!$D$27</f>
        <v/>
      </c>
      <c r="P210">
        <f>P144/'Carbon Coefficients'!$D$27</f>
        <v/>
      </c>
      <c r="Q210">
        <f>Q144/'Carbon Coefficients'!$D$27</f>
        <v/>
      </c>
      <c r="R210">
        <f>R144/'Carbon Coefficients'!$D$27</f>
        <v/>
      </c>
      <c r="S210">
        <f>S144/'Carbon Coefficients'!$D$27</f>
        <v/>
      </c>
      <c r="T210">
        <f>T144/'Carbon Coefficients'!$D$27</f>
        <v/>
      </c>
      <c r="U210">
        <f>U144/'Carbon Coefficients'!$D$27</f>
        <v/>
      </c>
      <c r="V210">
        <f>V144/'Carbon Coefficients'!$D$27</f>
        <v/>
      </c>
      <c r="W210">
        <f>W144/'Carbon Coefficients'!$D$27</f>
        <v/>
      </c>
      <c r="X210">
        <f>X144/'Carbon Coefficients'!$D$27</f>
        <v/>
      </c>
      <c r="Y210">
        <f>Y144/'Carbon Coefficients'!$D$27</f>
        <v/>
      </c>
      <c r="Z210">
        <f>Z144/'Carbon Coefficients'!$D$27</f>
        <v/>
      </c>
      <c r="AA210">
        <f>AA144/'Carbon Coefficients'!$D$27</f>
        <v/>
      </c>
      <c r="AB210">
        <f>AB144/'Carbon Coefficients'!$D$27</f>
        <v/>
      </c>
      <c r="AC210">
        <f>AC144/'Carbon Coefficients'!$D$27</f>
        <v/>
      </c>
      <c r="AD210">
        <f>AD144/'Carbon Coefficients'!$D$27</f>
        <v/>
      </c>
      <c r="AE210">
        <f>AE144/'Carbon Coefficients'!$D$27</f>
        <v/>
      </c>
      <c r="AF210">
        <f>AF144/'Carbon Coefficients'!$D$27</f>
        <v/>
      </c>
      <c r="AG210">
        <f>AG144/'Carbon Coefficients'!$D$27</f>
        <v/>
      </c>
      <c r="AH210">
        <f>AH144/'Carbon Coefficients'!$D$27</f>
        <v/>
      </c>
      <c r="AI210">
        <f>AI144/'Carbon Coefficients'!$D$27</f>
        <v/>
      </c>
      <c r="AJ210">
        <f>AJ144/'Carbon Coefficients'!$D$27</f>
        <v/>
      </c>
      <c r="AK210">
        <f>AK144/'Carbon Coefficients'!$D$27</f>
        <v/>
      </c>
      <c r="AL210">
        <f>AL144/'Carbon Coefficients'!$D$27</f>
        <v/>
      </c>
      <c r="AM210">
        <f>AM144/'Carbon Coefficients'!$D$27</f>
        <v/>
      </c>
      <c r="AN210">
        <f>AN144/'Carbon Coefficients'!$D$27</f>
        <v/>
      </c>
      <c r="AO210">
        <f>AO144/'Carbon Coefficients'!$D$27</f>
        <v/>
      </c>
      <c r="AP210">
        <f>AP144/'Carbon Coefficients'!$D$27</f>
        <v/>
      </c>
      <c r="AQ210">
        <f>AQ144/'Carbon Coefficients'!$D$27</f>
        <v/>
      </c>
      <c r="AR210">
        <f>AR144/'Carbon Coefficients'!$D$27</f>
        <v/>
      </c>
      <c r="AS210">
        <f>AS144/'Carbon Coefficients'!$D$27</f>
        <v/>
      </c>
      <c r="AT210">
        <f>AT144/'Carbon Coefficients'!$D$27</f>
        <v/>
      </c>
      <c r="AU210">
        <f>AU144/'Carbon Coefficients'!$D$27</f>
        <v/>
      </c>
      <c r="AV210">
        <f>AV144/'Carbon Coefficients'!$D$27</f>
        <v/>
      </c>
    </row>
    <row r="211" spans="1:48">
      <c r="A211" t="s">
        <v>418</v>
      </c>
      <c r="B211" t="s">
        <v>1667</v>
      </c>
      <c r="E211">
        <f>E145/'Carbon Coefficients'!$D$27</f>
        <v/>
      </c>
      <c r="F211">
        <f>F145/'Carbon Coefficients'!$D$27</f>
        <v/>
      </c>
      <c r="G211">
        <f>G145/'Carbon Coefficients'!$D$27</f>
        <v/>
      </c>
      <c r="H211">
        <f>H145/'Carbon Coefficients'!$D$27</f>
        <v/>
      </c>
      <c r="I211">
        <f>I145/'Carbon Coefficients'!$D$27</f>
        <v/>
      </c>
      <c r="J211">
        <f>J145/'Carbon Coefficients'!$D$27</f>
        <v/>
      </c>
      <c r="K211">
        <f>K145/'Carbon Coefficients'!$D$27</f>
        <v/>
      </c>
      <c r="L211">
        <f>L145/'Carbon Coefficients'!$D$27</f>
        <v/>
      </c>
      <c r="M211">
        <f>M145/'Carbon Coefficients'!$D$27</f>
        <v/>
      </c>
      <c r="N211">
        <f>N145/'Carbon Coefficients'!$D$27</f>
        <v/>
      </c>
      <c r="O211">
        <f>O145/'Carbon Coefficients'!$D$27</f>
        <v/>
      </c>
      <c r="P211">
        <f>P145/'Carbon Coefficients'!$D$27</f>
        <v/>
      </c>
      <c r="Q211">
        <f>Q145/'Carbon Coefficients'!$D$27</f>
        <v/>
      </c>
      <c r="R211">
        <f>R145/'Carbon Coefficients'!$D$27</f>
        <v/>
      </c>
      <c r="S211">
        <f>S145/'Carbon Coefficients'!$D$27</f>
        <v/>
      </c>
      <c r="T211">
        <f>T145/'Carbon Coefficients'!$D$27</f>
        <v/>
      </c>
      <c r="U211">
        <f>U145/'Carbon Coefficients'!$D$27</f>
        <v/>
      </c>
      <c r="V211">
        <f>V145/'Carbon Coefficients'!$D$27</f>
        <v/>
      </c>
      <c r="W211">
        <f>W145/'Carbon Coefficients'!$D$27</f>
        <v/>
      </c>
      <c r="X211">
        <f>X145/'Carbon Coefficients'!$D$27</f>
        <v/>
      </c>
      <c r="Y211">
        <f>Y145/'Carbon Coefficients'!$D$27</f>
        <v/>
      </c>
      <c r="Z211">
        <f>Z145/'Carbon Coefficients'!$D$27</f>
        <v/>
      </c>
      <c r="AA211">
        <f>AA145/'Carbon Coefficients'!$D$27</f>
        <v/>
      </c>
      <c r="AB211">
        <f>AB145/'Carbon Coefficients'!$D$27</f>
        <v/>
      </c>
      <c r="AC211">
        <f>AC145/'Carbon Coefficients'!$D$27</f>
        <v/>
      </c>
      <c r="AD211">
        <f>AD145/'Carbon Coefficients'!$D$27</f>
        <v/>
      </c>
      <c r="AE211">
        <f>AE145/'Carbon Coefficients'!$D$27</f>
        <v/>
      </c>
      <c r="AF211">
        <f>AF145/'Carbon Coefficients'!$D$27</f>
        <v/>
      </c>
      <c r="AG211">
        <f>AG145/'Carbon Coefficients'!$D$27</f>
        <v/>
      </c>
      <c r="AH211">
        <f>AH145/'Carbon Coefficients'!$D$27</f>
        <v/>
      </c>
      <c r="AI211">
        <f>AI145/'Carbon Coefficients'!$D$27</f>
        <v/>
      </c>
      <c r="AJ211">
        <f>AJ145/'Carbon Coefficients'!$D$27</f>
        <v/>
      </c>
      <c r="AK211">
        <f>AK145/'Carbon Coefficients'!$D$27</f>
        <v/>
      </c>
      <c r="AL211">
        <f>AL145/'Carbon Coefficients'!$D$27</f>
        <v/>
      </c>
      <c r="AM211">
        <f>AM145/'Carbon Coefficients'!$D$27</f>
        <v/>
      </c>
      <c r="AN211">
        <f>AN145/'Carbon Coefficients'!$D$27</f>
        <v/>
      </c>
      <c r="AO211">
        <f>AO145/'Carbon Coefficients'!$D$27</f>
        <v/>
      </c>
      <c r="AP211">
        <f>AP145/'Carbon Coefficients'!$D$27</f>
        <v/>
      </c>
      <c r="AQ211">
        <f>AQ145/'Carbon Coefficients'!$D$27</f>
        <v/>
      </c>
      <c r="AR211">
        <f>AR145/'Carbon Coefficients'!$D$27</f>
        <v/>
      </c>
      <c r="AS211">
        <f>AS145/'Carbon Coefficients'!$D$27</f>
        <v/>
      </c>
      <c r="AT211">
        <f>AT145/'Carbon Coefficients'!$D$27</f>
        <v/>
      </c>
      <c r="AU211">
        <f>AU145/'Carbon Coefficients'!$D$27</f>
        <v/>
      </c>
      <c r="AV211">
        <f>AV145/'Carbon Coefficients'!$D$27</f>
        <v/>
      </c>
    </row>
    <row r="212" spans="1:48">
      <c r="A212" t="s">
        <v>412</v>
      </c>
      <c r="B212" t="s">
        <v>1667</v>
      </c>
      <c r="E212">
        <f>E146/'Carbon Coefficients'!$D$27</f>
        <v/>
      </c>
      <c r="F212">
        <f>F146/'Carbon Coefficients'!$D$27</f>
        <v/>
      </c>
      <c r="G212">
        <f>G146/'Carbon Coefficients'!$D$27</f>
        <v/>
      </c>
      <c r="H212">
        <f>H146/'Carbon Coefficients'!$D$27</f>
        <v/>
      </c>
      <c r="I212">
        <f>I146/'Carbon Coefficients'!$D$27</f>
        <v/>
      </c>
      <c r="J212">
        <f>J146/'Carbon Coefficients'!$D$27</f>
        <v/>
      </c>
      <c r="K212">
        <f>K146/'Carbon Coefficients'!$D$27</f>
        <v/>
      </c>
      <c r="L212">
        <f>L146/'Carbon Coefficients'!$D$27</f>
        <v/>
      </c>
      <c r="M212">
        <f>M146/'Carbon Coefficients'!$D$27</f>
        <v/>
      </c>
      <c r="N212">
        <f>N146/'Carbon Coefficients'!$D$27</f>
        <v/>
      </c>
      <c r="O212">
        <f>O146/'Carbon Coefficients'!$D$27</f>
        <v/>
      </c>
      <c r="P212">
        <f>P146/'Carbon Coefficients'!$D$27</f>
        <v/>
      </c>
      <c r="Q212">
        <f>Q146/'Carbon Coefficients'!$D$27</f>
        <v/>
      </c>
      <c r="R212">
        <f>R146/'Carbon Coefficients'!$D$27</f>
        <v/>
      </c>
      <c r="S212">
        <f>S146/'Carbon Coefficients'!$D$27</f>
        <v/>
      </c>
      <c r="T212">
        <f>T146/'Carbon Coefficients'!$D$27</f>
        <v/>
      </c>
      <c r="U212">
        <f>U146/'Carbon Coefficients'!$D$27</f>
        <v/>
      </c>
      <c r="V212">
        <f>V146/'Carbon Coefficients'!$D$27</f>
        <v/>
      </c>
      <c r="W212">
        <f>W146/'Carbon Coefficients'!$D$27</f>
        <v/>
      </c>
      <c r="X212">
        <f>X146/'Carbon Coefficients'!$D$27</f>
        <v/>
      </c>
      <c r="Y212">
        <f>Y146/'Carbon Coefficients'!$D$27</f>
        <v/>
      </c>
      <c r="Z212">
        <f>Z146/'Carbon Coefficients'!$D$27</f>
        <v/>
      </c>
      <c r="AA212">
        <f>AA146/'Carbon Coefficients'!$D$27</f>
        <v/>
      </c>
      <c r="AB212">
        <f>AB146/'Carbon Coefficients'!$D$27</f>
        <v/>
      </c>
      <c r="AC212">
        <f>AC146/'Carbon Coefficients'!$D$27</f>
        <v/>
      </c>
      <c r="AD212">
        <f>AD146/'Carbon Coefficients'!$D$27</f>
        <v/>
      </c>
      <c r="AE212">
        <f>AE146/'Carbon Coefficients'!$D$27</f>
        <v/>
      </c>
      <c r="AF212">
        <f>AF146/'Carbon Coefficients'!$D$27</f>
        <v/>
      </c>
      <c r="AG212">
        <f>AG146/'Carbon Coefficients'!$D$27</f>
        <v/>
      </c>
      <c r="AH212">
        <f>AH146/'Carbon Coefficients'!$D$27</f>
        <v/>
      </c>
      <c r="AI212">
        <f>AI146/'Carbon Coefficients'!$D$27</f>
        <v/>
      </c>
      <c r="AJ212">
        <f>AJ146/'Carbon Coefficients'!$D$27</f>
        <v/>
      </c>
      <c r="AK212">
        <f>AK146/'Carbon Coefficients'!$D$27</f>
        <v/>
      </c>
      <c r="AL212">
        <f>AL146/'Carbon Coefficients'!$D$27</f>
        <v/>
      </c>
      <c r="AM212">
        <f>AM146/'Carbon Coefficients'!$D$27</f>
        <v/>
      </c>
      <c r="AN212">
        <f>AN146/'Carbon Coefficients'!$D$27</f>
        <v/>
      </c>
      <c r="AO212">
        <f>AO146/'Carbon Coefficients'!$D$27</f>
        <v/>
      </c>
      <c r="AP212">
        <f>AP146/'Carbon Coefficients'!$D$27</f>
        <v/>
      </c>
      <c r="AQ212">
        <f>AQ146/'Carbon Coefficients'!$D$27</f>
        <v/>
      </c>
      <c r="AR212">
        <f>AR146/'Carbon Coefficients'!$D$27</f>
        <v/>
      </c>
      <c r="AS212">
        <f>AS146/'Carbon Coefficients'!$D$27</f>
        <v/>
      </c>
      <c r="AT212">
        <f>AT146/'Carbon Coefficients'!$D$27</f>
        <v/>
      </c>
      <c r="AU212">
        <f>AU146/'Carbon Coefficients'!$D$27</f>
        <v/>
      </c>
      <c r="AV212">
        <f>AV146/'Carbon Coefficients'!$D$27</f>
        <v/>
      </c>
    </row>
    <row r="213" spans="1:48">
      <c r="A213" t="s">
        <v>287</v>
      </c>
      <c r="B213" t="s">
        <v>1667</v>
      </c>
      <c r="E213">
        <f>E147/'Carbon Coefficients'!$D$27</f>
        <v/>
      </c>
      <c r="F213">
        <f>F147/'Carbon Coefficients'!$D$27</f>
        <v/>
      </c>
      <c r="G213">
        <f>G147/'Carbon Coefficients'!$D$27</f>
        <v/>
      </c>
      <c r="H213">
        <f>H147/'Carbon Coefficients'!$D$27</f>
        <v/>
      </c>
      <c r="I213">
        <f>I147/'Carbon Coefficients'!$D$27</f>
        <v/>
      </c>
      <c r="J213">
        <f>J147/'Carbon Coefficients'!$D$27</f>
        <v/>
      </c>
      <c r="K213">
        <f>K147/'Carbon Coefficients'!$D$27</f>
        <v/>
      </c>
      <c r="L213">
        <f>L147/'Carbon Coefficients'!$D$27</f>
        <v/>
      </c>
      <c r="M213">
        <f>M147/'Carbon Coefficients'!$D$27</f>
        <v/>
      </c>
      <c r="N213">
        <f>N147/'Carbon Coefficients'!$D$27</f>
        <v/>
      </c>
      <c r="O213">
        <f>O147/'Carbon Coefficients'!$D$27</f>
        <v/>
      </c>
      <c r="P213">
        <f>P147/'Carbon Coefficients'!$D$27</f>
        <v/>
      </c>
      <c r="Q213">
        <f>Q147/'Carbon Coefficients'!$D$27</f>
        <v/>
      </c>
      <c r="R213">
        <f>R147/'Carbon Coefficients'!$D$27</f>
        <v/>
      </c>
      <c r="S213">
        <f>S147/'Carbon Coefficients'!$D$27</f>
        <v/>
      </c>
      <c r="T213">
        <f>T147/'Carbon Coefficients'!$D$27</f>
        <v/>
      </c>
      <c r="U213">
        <f>U147/'Carbon Coefficients'!$D$27</f>
        <v/>
      </c>
      <c r="V213">
        <f>V147/'Carbon Coefficients'!$D$27</f>
        <v/>
      </c>
      <c r="W213">
        <f>W147/'Carbon Coefficients'!$D$27</f>
        <v/>
      </c>
      <c r="X213">
        <f>X147/'Carbon Coefficients'!$D$27</f>
        <v/>
      </c>
      <c r="Y213">
        <f>Y147/'Carbon Coefficients'!$D$27</f>
        <v/>
      </c>
      <c r="Z213">
        <f>Z147/'Carbon Coefficients'!$D$27</f>
        <v/>
      </c>
      <c r="AA213">
        <f>AA147/'Carbon Coefficients'!$D$27</f>
        <v/>
      </c>
      <c r="AB213">
        <f>AB147/'Carbon Coefficients'!$D$27</f>
        <v/>
      </c>
      <c r="AC213">
        <f>AC147/'Carbon Coefficients'!$D$27</f>
        <v/>
      </c>
      <c r="AD213">
        <f>AD147/'Carbon Coefficients'!$D$27</f>
        <v/>
      </c>
      <c r="AE213">
        <f>AE147/'Carbon Coefficients'!$D$27</f>
        <v/>
      </c>
      <c r="AF213">
        <f>AF147/'Carbon Coefficients'!$D$27</f>
        <v/>
      </c>
      <c r="AG213">
        <f>AG147/'Carbon Coefficients'!$D$27</f>
        <v/>
      </c>
      <c r="AH213">
        <f>AH147/'Carbon Coefficients'!$D$27</f>
        <v/>
      </c>
      <c r="AI213">
        <f>AI147/'Carbon Coefficients'!$D$27</f>
        <v/>
      </c>
      <c r="AJ213">
        <f>AJ147/'Carbon Coefficients'!$D$27</f>
        <v/>
      </c>
      <c r="AK213">
        <f>AK147/'Carbon Coefficients'!$D$27</f>
        <v/>
      </c>
      <c r="AL213">
        <f>AL147/'Carbon Coefficients'!$D$27</f>
        <v/>
      </c>
      <c r="AM213">
        <f>AM147/'Carbon Coefficients'!$D$27</f>
        <v/>
      </c>
      <c r="AN213">
        <f>AN147/'Carbon Coefficients'!$D$27</f>
        <v/>
      </c>
      <c r="AO213">
        <f>AO147/'Carbon Coefficients'!$D$27</f>
        <v/>
      </c>
      <c r="AP213">
        <f>AP147/'Carbon Coefficients'!$D$27</f>
        <v/>
      </c>
      <c r="AQ213">
        <f>AQ147/'Carbon Coefficients'!$D$27</f>
        <v/>
      </c>
      <c r="AR213">
        <f>AR147/'Carbon Coefficients'!$D$27</f>
        <v/>
      </c>
      <c r="AS213">
        <f>AS147/'Carbon Coefficients'!$D$27</f>
        <v/>
      </c>
      <c r="AT213">
        <f>AT147/'Carbon Coefficients'!$D$27</f>
        <v/>
      </c>
      <c r="AU213">
        <f>AU147/'Carbon Coefficients'!$D$27</f>
        <v/>
      </c>
      <c r="AV213">
        <f>AV147/'Carbon Coefficients'!$D$27</f>
        <v/>
      </c>
    </row>
    <row r="214" spans="1:48">
      <c r="A214" t="s">
        <v>374</v>
      </c>
      <c r="B214" t="s">
        <v>1667</v>
      </c>
      <c r="E214">
        <f>E148/'Carbon Coefficients'!$D$27</f>
        <v/>
      </c>
      <c r="F214">
        <f>F148/'Carbon Coefficients'!$D$27</f>
        <v/>
      </c>
      <c r="G214">
        <f>G148/'Carbon Coefficients'!$D$27</f>
        <v/>
      </c>
      <c r="H214">
        <f>H148/'Carbon Coefficients'!$D$27</f>
        <v/>
      </c>
      <c r="I214">
        <f>I148/'Carbon Coefficients'!$D$27</f>
        <v/>
      </c>
      <c r="J214">
        <f>J148/'Carbon Coefficients'!$D$27</f>
        <v/>
      </c>
      <c r="K214">
        <f>K148/'Carbon Coefficients'!$D$27</f>
        <v/>
      </c>
      <c r="L214">
        <f>L148/'Carbon Coefficients'!$D$27</f>
        <v/>
      </c>
      <c r="M214">
        <f>M148/'Carbon Coefficients'!$D$27</f>
        <v/>
      </c>
      <c r="N214">
        <f>N148/'Carbon Coefficients'!$D$27</f>
        <v/>
      </c>
      <c r="O214">
        <f>O148/'Carbon Coefficients'!$D$27</f>
        <v/>
      </c>
      <c r="P214">
        <f>P148/'Carbon Coefficients'!$D$27</f>
        <v/>
      </c>
      <c r="Q214">
        <f>Q148/'Carbon Coefficients'!$D$27</f>
        <v/>
      </c>
      <c r="R214">
        <f>R148/'Carbon Coefficients'!$D$27</f>
        <v/>
      </c>
      <c r="S214">
        <f>S148/'Carbon Coefficients'!$D$27</f>
        <v/>
      </c>
      <c r="T214">
        <f>T148/'Carbon Coefficients'!$D$27</f>
        <v/>
      </c>
      <c r="U214">
        <f>U148/'Carbon Coefficients'!$D$27</f>
        <v/>
      </c>
      <c r="V214">
        <f>V148/'Carbon Coefficients'!$D$27</f>
        <v/>
      </c>
      <c r="W214">
        <f>W148/'Carbon Coefficients'!$D$27</f>
        <v/>
      </c>
      <c r="X214">
        <f>X148/'Carbon Coefficients'!$D$27</f>
        <v/>
      </c>
      <c r="Y214">
        <f>Y148/'Carbon Coefficients'!$D$27</f>
        <v/>
      </c>
      <c r="Z214">
        <f>Z148/'Carbon Coefficients'!$D$27</f>
        <v/>
      </c>
      <c r="AA214">
        <f>AA148/'Carbon Coefficients'!$D$27</f>
        <v/>
      </c>
      <c r="AB214">
        <f>AB148/'Carbon Coefficients'!$D$27</f>
        <v/>
      </c>
      <c r="AC214">
        <f>AC148/'Carbon Coefficients'!$D$27</f>
        <v/>
      </c>
      <c r="AD214">
        <f>AD148/'Carbon Coefficients'!$D$27</f>
        <v/>
      </c>
      <c r="AE214">
        <f>AE148/'Carbon Coefficients'!$D$27</f>
        <v/>
      </c>
      <c r="AF214">
        <f>AF148/'Carbon Coefficients'!$D$27</f>
        <v/>
      </c>
      <c r="AG214">
        <f>AG148/'Carbon Coefficients'!$D$27</f>
        <v/>
      </c>
      <c r="AH214">
        <f>AH148/'Carbon Coefficients'!$D$27</f>
        <v/>
      </c>
      <c r="AI214">
        <f>AI148/'Carbon Coefficients'!$D$27</f>
        <v/>
      </c>
      <c r="AJ214">
        <f>AJ148/'Carbon Coefficients'!$D$27</f>
        <v/>
      </c>
      <c r="AK214">
        <f>AK148/'Carbon Coefficients'!$D$27</f>
        <v/>
      </c>
      <c r="AL214">
        <f>AL148/'Carbon Coefficients'!$D$27</f>
        <v/>
      </c>
      <c r="AM214">
        <f>AM148/'Carbon Coefficients'!$D$27</f>
        <v/>
      </c>
      <c r="AN214">
        <f>AN148/'Carbon Coefficients'!$D$27</f>
        <v/>
      </c>
      <c r="AO214">
        <f>AO148/'Carbon Coefficients'!$D$27</f>
        <v/>
      </c>
      <c r="AP214">
        <f>AP148/'Carbon Coefficients'!$D$27</f>
        <v/>
      </c>
      <c r="AQ214">
        <f>AQ148/'Carbon Coefficients'!$D$27</f>
        <v/>
      </c>
      <c r="AR214">
        <f>AR148/'Carbon Coefficients'!$D$27</f>
        <v/>
      </c>
      <c r="AS214">
        <f>AS148/'Carbon Coefficients'!$D$27</f>
        <v/>
      </c>
      <c r="AT214">
        <f>AT148/'Carbon Coefficients'!$D$27</f>
        <v/>
      </c>
      <c r="AU214">
        <f>AU148/'Carbon Coefficients'!$D$27</f>
        <v/>
      </c>
      <c r="AV214">
        <f>AV148/'Carbon Coefficients'!$D$27</f>
        <v/>
      </c>
    </row>
    <row r="215" spans="1:48">
      <c r="A215" t="s">
        <v>371</v>
      </c>
      <c r="B215" t="s">
        <v>1667</v>
      </c>
      <c r="E215">
        <f>E149/'Carbon Coefficients'!$D$27</f>
        <v/>
      </c>
      <c r="F215">
        <f>F149/'Carbon Coefficients'!$D$27</f>
        <v/>
      </c>
      <c r="G215">
        <f>G149/'Carbon Coefficients'!$D$27</f>
        <v/>
      </c>
      <c r="H215">
        <f>H149/'Carbon Coefficients'!$D$27</f>
        <v/>
      </c>
      <c r="I215">
        <f>I149/'Carbon Coefficients'!$D$27</f>
        <v/>
      </c>
      <c r="J215">
        <f>J149/'Carbon Coefficients'!$D$27</f>
        <v/>
      </c>
      <c r="K215">
        <f>K149/'Carbon Coefficients'!$D$27</f>
        <v/>
      </c>
      <c r="L215">
        <f>L149/'Carbon Coefficients'!$D$27</f>
        <v/>
      </c>
      <c r="M215">
        <f>M149/'Carbon Coefficients'!$D$27</f>
        <v/>
      </c>
      <c r="N215">
        <f>N149/'Carbon Coefficients'!$D$27</f>
        <v/>
      </c>
      <c r="O215">
        <f>O149/'Carbon Coefficients'!$D$27</f>
        <v/>
      </c>
      <c r="P215">
        <f>P149/'Carbon Coefficients'!$D$27</f>
        <v/>
      </c>
      <c r="Q215">
        <f>Q149/'Carbon Coefficients'!$D$27</f>
        <v/>
      </c>
      <c r="R215">
        <f>R149/'Carbon Coefficients'!$D$27</f>
        <v/>
      </c>
      <c r="S215">
        <f>S149/'Carbon Coefficients'!$D$27</f>
        <v/>
      </c>
      <c r="T215">
        <f>T149/'Carbon Coefficients'!$D$27</f>
        <v/>
      </c>
      <c r="U215">
        <f>U149/'Carbon Coefficients'!$D$27</f>
        <v/>
      </c>
      <c r="V215">
        <f>V149/'Carbon Coefficients'!$D$27</f>
        <v/>
      </c>
      <c r="W215">
        <f>W149/'Carbon Coefficients'!$D$27</f>
        <v/>
      </c>
      <c r="X215">
        <f>X149/'Carbon Coefficients'!$D$27</f>
        <v/>
      </c>
      <c r="Y215">
        <f>Y149/'Carbon Coefficients'!$D$27</f>
        <v/>
      </c>
      <c r="Z215">
        <f>Z149/'Carbon Coefficients'!$D$27</f>
        <v/>
      </c>
      <c r="AA215">
        <f>AA149/'Carbon Coefficients'!$D$27</f>
        <v/>
      </c>
      <c r="AB215">
        <f>AB149/'Carbon Coefficients'!$D$27</f>
        <v/>
      </c>
      <c r="AC215">
        <f>AC149/'Carbon Coefficients'!$D$27</f>
        <v/>
      </c>
      <c r="AD215">
        <f>AD149/'Carbon Coefficients'!$D$27</f>
        <v/>
      </c>
      <c r="AE215">
        <f>AE149/'Carbon Coefficients'!$D$27</f>
        <v/>
      </c>
      <c r="AF215">
        <f>AF149/'Carbon Coefficients'!$D$27</f>
        <v/>
      </c>
      <c r="AG215">
        <f>AG149/'Carbon Coefficients'!$D$27</f>
        <v/>
      </c>
      <c r="AH215">
        <f>AH149/'Carbon Coefficients'!$D$27</f>
        <v/>
      </c>
      <c r="AI215">
        <f>AI149/'Carbon Coefficients'!$D$27</f>
        <v/>
      </c>
      <c r="AJ215">
        <f>AJ149/'Carbon Coefficients'!$D$27</f>
        <v/>
      </c>
      <c r="AK215">
        <f>AK149/'Carbon Coefficients'!$D$27</f>
        <v/>
      </c>
      <c r="AL215">
        <f>AL149/'Carbon Coefficients'!$D$27</f>
        <v/>
      </c>
      <c r="AM215">
        <f>AM149/'Carbon Coefficients'!$D$27</f>
        <v/>
      </c>
      <c r="AN215">
        <f>AN149/'Carbon Coefficients'!$D$27</f>
        <v/>
      </c>
      <c r="AO215">
        <f>AO149/'Carbon Coefficients'!$D$27</f>
        <v/>
      </c>
      <c r="AP215">
        <f>AP149/'Carbon Coefficients'!$D$27</f>
        <v/>
      </c>
      <c r="AQ215">
        <f>AQ149/'Carbon Coefficients'!$D$27</f>
        <v/>
      </c>
      <c r="AR215">
        <f>AR149/'Carbon Coefficients'!$D$27</f>
        <v/>
      </c>
      <c r="AS215">
        <f>AS149/'Carbon Coefficients'!$D$27</f>
        <v/>
      </c>
      <c r="AT215">
        <f>AT149/'Carbon Coefficients'!$D$27</f>
        <v/>
      </c>
      <c r="AU215">
        <f>AU149/'Carbon Coefficients'!$D$27</f>
        <v/>
      </c>
      <c r="AV215">
        <f>AV149/'Carbon Coefficients'!$D$27</f>
        <v/>
      </c>
    </row>
    <row r="216" spans="1:48">
      <c r="A216" t="s">
        <v>346</v>
      </c>
      <c r="B216" t="s">
        <v>1667</v>
      </c>
      <c r="E216">
        <f>E150/'Carbon Coefficients'!$D$27</f>
        <v/>
      </c>
      <c r="F216">
        <f>F150/'Carbon Coefficients'!$D$27</f>
        <v/>
      </c>
      <c r="G216">
        <f>G150/'Carbon Coefficients'!$D$27</f>
        <v/>
      </c>
      <c r="H216">
        <f>H150/'Carbon Coefficients'!$D$27</f>
        <v/>
      </c>
      <c r="I216">
        <f>I150/'Carbon Coefficients'!$D$27</f>
        <v/>
      </c>
      <c r="J216">
        <f>J150/'Carbon Coefficients'!$D$27</f>
        <v/>
      </c>
      <c r="K216">
        <f>K150/'Carbon Coefficients'!$D$27</f>
        <v/>
      </c>
      <c r="L216">
        <f>L150/'Carbon Coefficients'!$D$27</f>
        <v/>
      </c>
      <c r="M216">
        <f>M150/'Carbon Coefficients'!$D$27</f>
        <v/>
      </c>
      <c r="N216">
        <f>N150/'Carbon Coefficients'!$D$27</f>
        <v/>
      </c>
      <c r="O216">
        <f>O150/'Carbon Coefficients'!$D$27</f>
        <v/>
      </c>
      <c r="P216">
        <f>P150/'Carbon Coefficients'!$D$27</f>
        <v/>
      </c>
      <c r="Q216">
        <f>Q150/'Carbon Coefficients'!$D$27</f>
        <v/>
      </c>
      <c r="R216">
        <f>R150/'Carbon Coefficients'!$D$27</f>
        <v/>
      </c>
      <c r="S216">
        <f>S150/'Carbon Coefficients'!$D$27</f>
        <v/>
      </c>
      <c r="T216">
        <f>T150/'Carbon Coefficients'!$D$27</f>
        <v/>
      </c>
      <c r="U216">
        <f>U150/'Carbon Coefficients'!$D$27</f>
        <v/>
      </c>
      <c r="V216">
        <f>V150/'Carbon Coefficients'!$D$27</f>
        <v/>
      </c>
      <c r="W216">
        <f>W150/'Carbon Coefficients'!$D$27</f>
        <v/>
      </c>
      <c r="X216">
        <f>X150/'Carbon Coefficients'!$D$27</f>
        <v/>
      </c>
      <c r="Y216">
        <f>Y150/'Carbon Coefficients'!$D$27</f>
        <v/>
      </c>
      <c r="Z216">
        <f>Z150/'Carbon Coefficients'!$D$27</f>
        <v/>
      </c>
      <c r="AA216">
        <f>AA150/'Carbon Coefficients'!$D$27</f>
        <v/>
      </c>
      <c r="AB216">
        <f>AB150/'Carbon Coefficients'!$D$27</f>
        <v/>
      </c>
      <c r="AC216">
        <f>AC150/'Carbon Coefficients'!$D$27</f>
        <v/>
      </c>
      <c r="AD216">
        <f>AD150/'Carbon Coefficients'!$D$27</f>
        <v/>
      </c>
      <c r="AE216">
        <f>AE150/'Carbon Coefficients'!$D$27</f>
        <v/>
      </c>
      <c r="AF216">
        <f>AF150/'Carbon Coefficients'!$D$27</f>
        <v/>
      </c>
      <c r="AG216">
        <f>AG150/'Carbon Coefficients'!$D$27</f>
        <v/>
      </c>
      <c r="AH216">
        <f>AH150/'Carbon Coefficients'!$D$27</f>
        <v/>
      </c>
      <c r="AI216">
        <f>AI150/'Carbon Coefficients'!$D$27</f>
        <v/>
      </c>
      <c r="AJ216">
        <f>AJ150/'Carbon Coefficients'!$D$27</f>
        <v/>
      </c>
      <c r="AK216">
        <f>AK150/'Carbon Coefficients'!$D$27</f>
        <v/>
      </c>
      <c r="AL216">
        <f>AL150/'Carbon Coefficients'!$D$27</f>
        <v/>
      </c>
      <c r="AM216">
        <f>AM150/'Carbon Coefficients'!$D$27</f>
        <v/>
      </c>
      <c r="AN216">
        <f>AN150/'Carbon Coefficients'!$D$27</f>
        <v/>
      </c>
      <c r="AO216">
        <f>AO150/'Carbon Coefficients'!$D$27</f>
        <v/>
      </c>
      <c r="AP216">
        <f>AP150/'Carbon Coefficients'!$D$27</f>
        <v/>
      </c>
      <c r="AQ216">
        <f>AQ150/'Carbon Coefficients'!$D$27</f>
        <v/>
      </c>
      <c r="AR216">
        <f>AR150/'Carbon Coefficients'!$D$27</f>
        <v/>
      </c>
      <c r="AS216">
        <f>AS150/'Carbon Coefficients'!$D$27</f>
        <v/>
      </c>
      <c r="AT216">
        <f>AT150/'Carbon Coefficients'!$D$27</f>
        <v/>
      </c>
      <c r="AU216">
        <f>AU150/'Carbon Coefficients'!$D$27</f>
        <v/>
      </c>
      <c r="AV216">
        <f>AV150/'Carbon Coefficients'!$D$27</f>
        <v/>
      </c>
    </row>
    <row r="217" spans="1:48">
      <c r="A217" t="s">
        <v>279</v>
      </c>
      <c r="B217" t="s">
        <v>1667</v>
      </c>
      <c r="E217">
        <f>E151/'Carbon Coefficients'!$D$27</f>
        <v/>
      </c>
      <c r="F217">
        <f>F151/'Carbon Coefficients'!$D$27</f>
        <v/>
      </c>
      <c r="G217">
        <f>G151/'Carbon Coefficients'!$D$27</f>
        <v/>
      </c>
      <c r="H217">
        <f>H151/'Carbon Coefficients'!$D$27</f>
        <v/>
      </c>
      <c r="I217">
        <f>I151/'Carbon Coefficients'!$D$27</f>
        <v/>
      </c>
      <c r="J217">
        <f>J151/'Carbon Coefficients'!$D$27</f>
        <v/>
      </c>
      <c r="K217">
        <f>K151/'Carbon Coefficients'!$D$27</f>
        <v/>
      </c>
      <c r="L217">
        <f>L151/'Carbon Coefficients'!$D$27</f>
        <v/>
      </c>
      <c r="M217">
        <f>M151/'Carbon Coefficients'!$D$27</f>
        <v/>
      </c>
      <c r="N217">
        <f>N151/'Carbon Coefficients'!$D$27</f>
        <v/>
      </c>
      <c r="O217">
        <f>O151/'Carbon Coefficients'!$D$27</f>
        <v/>
      </c>
      <c r="P217">
        <f>P151/'Carbon Coefficients'!$D$27</f>
        <v/>
      </c>
      <c r="Q217">
        <f>Q151/'Carbon Coefficients'!$D$27</f>
        <v/>
      </c>
      <c r="R217">
        <f>R151/'Carbon Coefficients'!$D$27</f>
        <v/>
      </c>
      <c r="S217">
        <f>S151/'Carbon Coefficients'!$D$27</f>
        <v/>
      </c>
      <c r="T217">
        <f>T151/'Carbon Coefficients'!$D$27</f>
        <v/>
      </c>
      <c r="U217">
        <f>U151/'Carbon Coefficients'!$D$27</f>
        <v/>
      </c>
      <c r="V217">
        <f>V151/'Carbon Coefficients'!$D$27</f>
        <v/>
      </c>
      <c r="W217">
        <f>W151/'Carbon Coefficients'!$D$27</f>
        <v/>
      </c>
      <c r="X217">
        <f>X151/'Carbon Coefficients'!$D$27</f>
        <v/>
      </c>
      <c r="Y217">
        <f>Y151/'Carbon Coefficients'!$D$27</f>
        <v/>
      </c>
      <c r="Z217">
        <f>Z151/'Carbon Coefficients'!$D$27</f>
        <v/>
      </c>
      <c r="AA217">
        <f>AA151/'Carbon Coefficients'!$D$27</f>
        <v/>
      </c>
      <c r="AB217">
        <f>AB151/'Carbon Coefficients'!$D$27</f>
        <v/>
      </c>
      <c r="AC217">
        <f>AC151/'Carbon Coefficients'!$D$27</f>
        <v/>
      </c>
      <c r="AD217">
        <f>AD151/'Carbon Coefficients'!$D$27</f>
        <v/>
      </c>
      <c r="AE217">
        <f>AE151/'Carbon Coefficients'!$D$27</f>
        <v/>
      </c>
      <c r="AF217">
        <f>AF151/'Carbon Coefficients'!$D$27</f>
        <v/>
      </c>
      <c r="AG217">
        <f>AG151/'Carbon Coefficients'!$D$27</f>
        <v/>
      </c>
      <c r="AH217">
        <f>AH151/'Carbon Coefficients'!$D$27</f>
        <v/>
      </c>
      <c r="AI217">
        <f>AI151/'Carbon Coefficients'!$D$27</f>
        <v/>
      </c>
      <c r="AJ217">
        <f>AJ151/'Carbon Coefficients'!$D$27</f>
        <v/>
      </c>
      <c r="AK217">
        <f>AK151/'Carbon Coefficients'!$D$27</f>
        <v/>
      </c>
      <c r="AL217">
        <f>AL151/'Carbon Coefficients'!$D$27</f>
        <v/>
      </c>
      <c r="AM217">
        <f>AM151/'Carbon Coefficients'!$D$27</f>
        <v/>
      </c>
      <c r="AN217">
        <f>AN151/'Carbon Coefficients'!$D$27</f>
        <v/>
      </c>
      <c r="AO217">
        <f>AO151/'Carbon Coefficients'!$D$27</f>
        <v/>
      </c>
      <c r="AP217">
        <f>AP151/'Carbon Coefficients'!$D$27</f>
        <v/>
      </c>
      <c r="AQ217">
        <f>AQ151/'Carbon Coefficients'!$D$27</f>
        <v/>
      </c>
      <c r="AR217">
        <f>AR151/'Carbon Coefficients'!$D$27</f>
        <v/>
      </c>
      <c r="AS217">
        <f>AS151/'Carbon Coefficients'!$D$27</f>
        <v/>
      </c>
      <c r="AT217">
        <f>AT151/'Carbon Coefficients'!$D$27</f>
        <v/>
      </c>
      <c r="AU217">
        <f>AU151/'Carbon Coefficients'!$D$27</f>
        <v/>
      </c>
      <c r="AV217">
        <f>AV151/'Carbon Coefficients'!$D$27</f>
        <v/>
      </c>
    </row>
    <row r="218" spans="1:48">
      <c r="A218" t="s">
        <v>296</v>
      </c>
      <c r="B218" t="s">
        <v>1667</v>
      </c>
      <c r="E218">
        <f>E152/'Carbon Coefficients'!$D$27</f>
        <v/>
      </c>
      <c r="F218">
        <f>F152/'Carbon Coefficients'!$D$27</f>
        <v/>
      </c>
      <c r="G218">
        <f>G152/'Carbon Coefficients'!$D$27</f>
        <v/>
      </c>
      <c r="H218">
        <f>H152/'Carbon Coefficients'!$D$27</f>
        <v/>
      </c>
      <c r="I218">
        <f>I152/'Carbon Coefficients'!$D$27</f>
        <v/>
      </c>
      <c r="J218">
        <f>J152/'Carbon Coefficients'!$D$27</f>
        <v/>
      </c>
      <c r="K218">
        <f>K152/'Carbon Coefficients'!$D$27</f>
        <v/>
      </c>
      <c r="L218">
        <f>L152/'Carbon Coefficients'!$D$27</f>
        <v/>
      </c>
      <c r="M218">
        <f>M152/'Carbon Coefficients'!$D$27</f>
        <v/>
      </c>
      <c r="N218">
        <f>N152/'Carbon Coefficients'!$D$27</f>
        <v/>
      </c>
      <c r="O218">
        <f>O152/'Carbon Coefficients'!$D$27</f>
        <v/>
      </c>
      <c r="P218">
        <f>P152/'Carbon Coefficients'!$D$27</f>
        <v/>
      </c>
      <c r="Q218">
        <f>Q152/'Carbon Coefficients'!$D$27</f>
        <v/>
      </c>
      <c r="R218">
        <f>R152/'Carbon Coefficients'!$D$27</f>
        <v/>
      </c>
      <c r="S218">
        <f>S152/'Carbon Coefficients'!$D$27</f>
        <v/>
      </c>
      <c r="T218">
        <f>T152/'Carbon Coefficients'!$D$27</f>
        <v/>
      </c>
      <c r="U218">
        <f>U152/'Carbon Coefficients'!$D$27</f>
        <v/>
      </c>
      <c r="V218">
        <f>V152/'Carbon Coefficients'!$D$27</f>
        <v/>
      </c>
      <c r="W218">
        <f>W152/'Carbon Coefficients'!$D$27</f>
        <v/>
      </c>
      <c r="X218">
        <f>X152/'Carbon Coefficients'!$D$27</f>
        <v/>
      </c>
      <c r="Y218">
        <f>Y152/'Carbon Coefficients'!$D$27</f>
        <v/>
      </c>
      <c r="Z218">
        <f>Z152/'Carbon Coefficients'!$D$27</f>
        <v/>
      </c>
      <c r="AA218">
        <f>AA152/'Carbon Coefficients'!$D$27</f>
        <v/>
      </c>
      <c r="AB218">
        <f>AB152/'Carbon Coefficients'!$D$27</f>
        <v/>
      </c>
      <c r="AC218">
        <f>AC152/'Carbon Coefficients'!$D$27</f>
        <v/>
      </c>
      <c r="AD218">
        <f>AD152/'Carbon Coefficients'!$D$27</f>
        <v/>
      </c>
      <c r="AE218">
        <f>AE152/'Carbon Coefficients'!$D$27</f>
        <v/>
      </c>
      <c r="AF218">
        <f>AF152/'Carbon Coefficients'!$D$27</f>
        <v/>
      </c>
      <c r="AG218">
        <f>AG152/'Carbon Coefficients'!$D$27</f>
        <v/>
      </c>
      <c r="AH218">
        <f>AH152/'Carbon Coefficients'!$D$27</f>
        <v/>
      </c>
      <c r="AI218">
        <f>AI152/'Carbon Coefficients'!$D$27</f>
        <v/>
      </c>
      <c r="AJ218">
        <f>AJ152/'Carbon Coefficients'!$D$27</f>
        <v/>
      </c>
      <c r="AK218">
        <f>AK152/'Carbon Coefficients'!$D$27</f>
        <v/>
      </c>
      <c r="AL218">
        <f>AL152/'Carbon Coefficients'!$D$27</f>
        <v/>
      </c>
      <c r="AM218">
        <f>AM152/'Carbon Coefficients'!$D$27</f>
        <v/>
      </c>
      <c r="AN218">
        <f>AN152/'Carbon Coefficients'!$D$27</f>
        <v/>
      </c>
      <c r="AO218">
        <f>AO152/'Carbon Coefficients'!$D$27</f>
        <v/>
      </c>
      <c r="AP218">
        <f>AP152/'Carbon Coefficients'!$D$27</f>
        <v/>
      </c>
      <c r="AQ218">
        <f>AQ152/'Carbon Coefficients'!$D$27</f>
        <v/>
      </c>
      <c r="AR218">
        <f>AR152/'Carbon Coefficients'!$D$27</f>
        <v/>
      </c>
      <c r="AS218">
        <f>AS152/'Carbon Coefficients'!$D$27</f>
        <v/>
      </c>
      <c r="AT218">
        <f>AT152/'Carbon Coefficients'!$D$27</f>
        <v/>
      </c>
      <c r="AU218">
        <f>AU152/'Carbon Coefficients'!$D$27</f>
        <v/>
      </c>
      <c r="AV218">
        <f>AV152/'Carbon Coefficients'!$D$27</f>
        <v/>
      </c>
    </row>
    <row r="219" spans="1:48">
      <c r="A219" t="s">
        <v>334</v>
      </c>
      <c r="B219" t="s">
        <v>1667</v>
      </c>
      <c r="E219">
        <f>E153/'Carbon Coefficients'!$D$27</f>
        <v/>
      </c>
      <c r="F219">
        <f>F153/'Carbon Coefficients'!$D$27</f>
        <v/>
      </c>
      <c r="G219">
        <f>G153/'Carbon Coefficients'!$D$27</f>
        <v/>
      </c>
      <c r="H219">
        <f>H153/'Carbon Coefficients'!$D$27</f>
        <v/>
      </c>
      <c r="I219">
        <f>I153/'Carbon Coefficients'!$D$27</f>
        <v/>
      </c>
      <c r="J219">
        <f>J153/'Carbon Coefficients'!$D$27</f>
        <v/>
      </c>
      <c r="K219">
        <f>K153/'Carbon Coefficients'!$D$27</f>
        <v/>
      </c>
      <c r="L219">
        <f>L153/'Carbon Coefficients'!$D$27</f>
        <v/>
      </c>
      <c r="M219">
        <f>M153/'Carbon Coefficients'!$D$27</f>
        <v/>
      </c>
      <c r="N219">
        <f>N153/'Carbon Coefficients'!$D$27</f>
        <v/>
      </c>
      <c r="O219">
        <f>O153/'Carbon Coefficients'!$D$27</f>
        <v/>
      </c>
      <c r="P219">
        <f>P153/'Carbon Coefficients'!$D$27</f>
        <v/>
      </c>
      <c r="Q219">
        <f>Q153/'Carbon Coefficients'!$D$27</f>
        <v/>
      </c>
      <c r="R219">
        <f>R153/'Carbon Coefficients'!$D$27</f>
        <v/>
      </c>
      <c r="S219">
        <f>S153/'Carbon Coefficients'!$D$27</f>
        <v/>
      </c>
      <c r="T219">
        <f>T153/'Carbon Coefficients'!$D$27</f>
        <v/>
      </c>
      <c r="U219">
        <f>U153/'Carbon Coefficients'!$D$27</f>
        <v/>
      </c>
      <c r="V219">
        <f>V153/'Carbon Coefficients'!$D$27</f>
        <v/>
      </c>
      <c r="W219">
        <f>W153/'Carbon Coefficients'!$D$27</f>
        <v/>
      </c>
      <c r="X219">
        <f>X153/'Carbon Coefficients'!$D$27</f>
        <v/>
      </c>
      <c r="Y219">
        <f>Y153/'Carbon Coefficients'!$D$27</f>
        <v/>
      </c>
      <c r="Z219">
        <f>Z153/'Carbon Coefficients'!$D$27</f>
        <v/>
      </c>
      <c r="AA219">
        <f>AA153/'Carbon Coefficients'!$D$27</f>
        <v/>
      </c>
      <c r="AB219">
        <f>AB153/'Carbon Coefficients'!$D$27</f>
        <v/>
      </c>
      <c r="AC219">
        <f>AC153/'Carbon Coefficients'!$D$27</f>
        <v/>
      </c>
      <c r="AD219">
        <f>AD153/'Carbon Coefficients'!$D$27</f>
        <v/>
      </c>
      <c r="AE219">
        <f>AE153/'Carbon Coefficients'!$D$27</f>
        <v/>
      </c>
      <c r="AF219">
        <f>AF153/'Carbon Coefficients'!$D$27</f>
        <v/>
      </c>
      <c r="AG219">
        <f>AG153/'Carbon Coefficients'!$D$27</f>
        <v/>
      </c>
      <c r="AH219">
        <f>AH153/'Carbon Coefficients'!$D$27</f>
        <v/>
      </c>
      <c r="AI219">
        <f>AI153/'Carbon Coefficients'!$D$27</f>
        <v/>
      </c>
      <c r="AJ219">
        <f>AJ153/'Carbon Coefficients'!$D$27</f>
        <v/>
      </c>
      <c r="AK219">
        <f>AK153/'Carbon Coefficients'!$D$27</f>
        <v/>
      </c>
      <c r="AL219">
        <f>AL153/'Carbon Coefficients'!$D$27</f>
        <v/>
      </c>
      <c r="AM219">
        <f>AM153/'Carbon Coefficients'!$D$27</f>
        <v/>
      </c>
      <c r="AN219">
        <f>AN153/'Carbon Coefficients'!$D$27</f>
        <v/>
      </c>
      <c r="AO219">
        <f>AO153/'Carbon Coefficients'!$D$27</f>
        <v/>
      </c>
      <c r="AP219">
        <f>AP153/'Carbon Coefficients'!$D$27</f>
        <v/>
      </c>
      <c r="AQ219">
        <f>AQ153/'Carbon Coefficients'!$D$27</f>
        <v/>
      </c>
      <c r="AR219">
        <f>AR153/'Carbon Coefficients'!$D$27</f>
        <v/>
      </c>
      <c r="AS219">
        <f>AS153/'Carbon Coefficients'!$D$27</f>
        <v/>
      </c>
      <c r="AT219">
        <f>AT153/'Carbon Coefficients'!$D$27</f>
        <v/>
      </c>
      <c r="AU219">
        <f>AU153/'Carbon Coefficients'!$D$27</f>
        <v/>
      </c>
      <c r="AV219">
        <f>AV153/'Carbon Coefficients'!$D$27</f>
        <v/>
      </c>
    </row>
    <row r="220" spans="1:48">
      <c r="A220" t="s">
        <v>252</v>
      </c>
      <c r="B220" t="s">
        <v>1667</v>
      </c>
      <c r="E220">
        <f>E154/'Carbon Coefficients'!$D$27</f>
        <v/>
      </c>
      <c r="F220">
        <f>F154/'Carbon Coefficients'!$D$27</f>
        <v/>
      </c>
      <c r="G220">
        <f>G154/'Carbon Coefficients'!$D$27</f>
        <v/>
      </c>
      <c r="H220">
        <f>H154/'Carbon Coefficients'!$D$27</f>
        <v/>
      </c>
      <c r="I220">
        <f>I154/'Carbon Coefficients'!$D$27</f>
        <v/>
      </c>
      <c r="J220">
        <f>J154/'Carbon Coefficients'!$D$27</f>
        <v/>
      </c>
      <c r="K220">
        <f>K154/'Carbon Coefficients'!$D$27</f>
        <v/>
      </c>
      <c r="L220">
        <f>L154/'Carbon Coefficients'!$D$27</f>
        <v/>
      </c>
      <c r="M220">
        <f>M154/'Carbon Coefficients'!$D$27</f>
        <v/>
      </c>
      <c r="N220">
        <f>N154/'Carbon Coefficients'!$D$27</f>
        <v/>
      </c>
      <c r="O220">
        <f>O154/'Carbon Coefficients'!$D$27</f>
        <v/>
      </c>
      <c r="P220">
        <f>P154/'Carbon Coefficients'!$D$27</f>
        <v/>
      </c>
      <c r="Q220">
        <f>Q154/'Carbon Coefficients'!$D$27</f>
        <v/>
      </c>
      <c r="R220">
        <f>R154/'Carbon Coefficients'!$D$27</f>
        <v/>
      </c>
      <c r="S220">
        <f>S154/'Carbon Coefficients'!$D$27</f>
        <v/>
      </c>
      <c r="T220">
        <f>T154/'Carbon Coefficients'!$D$27</f>
        <v/>
      </c>
      <c r="U220">
        <f>U154/'Carbon Coefficients'!$D$27</f>
        <v/>
      </c>
      <c r="V220">
        <f>V154/'Carbon Coefficients'!$D$27</f>
        <v/>
      </c>
      <c r="W220">
        <f>W154/'Carbon Coefficients'!$D$27</f>
        <v/>
      </c>
      <c r="X220">
        <f>X154/'Carbon Coefficients'!$D$27</f>
        <v/>
      </c>
      <c r="Y220">
        <f>Y154/'Carbon Coefficients'!$D$27</f>
        <v/>
      </c>
      <c r="Z220">
        <f>Z154/'Carbon Coefficients'!$D$27</f>
        <v/>
      </c>
      <c r="AA220">
        <f>AA154/'Carbon Coefficients'!$D$27</f>
        <v/>
      </c>
      <c r="AB220">
        <f>AB154/'Carbon Coefficients'!$D$27</f>
        <v/>
      </c>
      <c r="AC220">
        <f>AC154/'Carbon Coefficients'!$D$27</f>
        <v/>
      </c>
      <c r="AD220">
        <f>AD154/'Carbon Coefficients'!$D$27</f>
        <v/>
      </c>
      <c r="AE220">
        <f>AE154/'Carbon Coefficients'!$D$27</f>
        <v/>
      </c>
      <c r="AF220">
        <f>AF154/'Carbon Coefficients'!$D$27</f>
        <v/>
      </c>
      <c r="AG220">
        <f>AG154/'Carbon Coefficients'!$D$27</f>
        <v/>
      </c>
      <c r="AH220">
        <f>AH154/'Carbon Coefficients'!$D$27</f>
        <v/>
      </c>
      <c r="AI220">
        <f>AI154/'Carbon Coefficients'!$D$27</f>
        <v/>
      </c>
      <c r="AJ220">
        <f>AJ154/'Carbon Coefficients'!$D$27</f>
        <v/>
      </c>
      <c r="AK220">
        <f>AK154/'Carbon Coefficients'!$D$27</f>
        <v/>
      </c>
      <c r="AL220">
        <f>AL154/'Carbon Coefficients'!$D$27</f>
        <v/>
      </c>
      <c r="AM220">
        <f>AM154/'Carbon Coefficients'!$D$27</f>
        <v/>
      </c>
      <c r="AN220">
        <f>AN154/'Carbon Coefficients'!$D$27</f>
        <v/>
      </c>
      <c r="AO220">
        <f>AO154/'Carbon Coefficients'!$D$27</f>
        <v/>
      </c>
      <c r="AP220">
        <f>AP154/'Carbon Coefficients'!$D$27</f>
        <v/>
      </c>
      <c r="AQ220">
        <f>AQ154/'Carbon Coefficients'!$D$27</f>
        <v/>
      </c>
      <c r="AR220">
        <f>AR154/'Carbon Coefficients'!$D$27</f>
        <v/>
      </c>
      <c r="AS220">
        <f>AS154/'Carbon Coefficients'!$D$27</f>
        <v/>
      </c>
      <c r="AT220">
        <f>AT154/'Carbon Coefficients'!$D$27</f>
        <v/>
      </c>
      <c r="AU220">
        <f>AU154/'Carbon Coefficients'!$D$27</f>
        <v/>
      </c>
      <c r="AV220">
        <f>AV154/'Carbon Coefficients'!$D$27</f>
        <v/>
      </c>
    </row>
    <row r="221" spans="1:48">
      <c r="A221" t="s">
        <v>420</v>
      </c>
      <c r="B221" t="s">
        <v>1667</v>
      </c>
      <c r="E221">
        <f>E155/'Carbon Coefficients'!$D$27</f>
        <v/>
      </c>
      <c r="F221">
        <f>F155/'Carbon Coefficients'!$D$27</f>
        <v/>
      </c>
      <c r="G221">
        <f>G155/'Carbon Coefficients'!$D$27</f>
        <v/>
      </c>
      <c r="H221">
        <f>H155/'Carbon Coefficients'!$D$27</f>
        <v/>
      </c>
      <c r="I221">
        <f>I155/'Carbon Coefficients'!$D$27</f>
        <v/>
      </c>
      <c r="J221">
        <f>J155/'Carbon Coefficients'!$D$27</f>
        <v/>
      </c>
      <c r="K221">
        <f>K155/'Carbon Coefficients'!$D$27</f>
        <v/>
      </c>
      <c r="L221">
        <f>L155/'Carbon Coefficients'!$D$27</f>
        <v/>
      </c>
      <c r="M221">
        <f>M155/'Carbon Coefficients'!$D$27</f>
        <v/>
      </c>
      <c r="N221">
        <f>N155/'Carbon Coefficients'!$D$27</f>
        <v/>
      </c>
      <c r="O221">
        <f>O155/'Carbon Coefficients'!$D$27</f>
        <v/>
      </c>
      <c r="P221">
        <f>P155/'Carbon Coefficients'!$D$27</f>
        <v/>
      </c>
      <c r="Q221">
        <f>Q155/'Carbon Coefficients'!$D$27</f>
        <v/>
      </c>
      <c r="R221">
        <f>R155/'Carbon Coefficients'!$D$27</f>
        <v/>
      </c>
      <c r="S221">
        <f>S155/'Carbon Coefficients'!$D$27</f>
        <v/>
      </c>
      <c r="T221">
        <f>T155/'Carbon Coefficients'!$D$27</f>
        <v/>
      </c>
      <c r="U221">
        <f>U155/'Carbon Coefficients'!$D$27</f>
        <v/>
      </c>
      <c r="V221">
        <f>V155/'Carbon Coefficients'!$D$27</f>
        <v/>
      </c>
      <c r="W221">
        <f>W155/'Carbon Coefficients'!$D$27</f>
        <v/>
      </c>
      <c r="X221">
        <f>X155/'Carbon Coefficients'!$D$27</f>
        <v/>
      </c>
      <c r="Y221">
        <f>Y155/'Carbon Coefficients'!$D$27</f>
        <v/>
      </c>
      <c r="Z221">
        <f>Z155/'Carbon Coefficients'!$D$27</f>
        <v/>
      </c>
      <c r="AA221">
        <f>AA155/'Carbon Coefficients'!$D$27</f>
        <v/>
      </c>
      <c r="AB221">
        <f>AB155/'Carbon Coefficients'!$D$27</f>
        <v/>
      </c>
      <c r="AC221">
        <f>AC155/'Carbon Coefficients'!$D$27</f>
        <v/>
      </c>
      <c r="AD221">
        <f>AD155/'Carbon Coefficients'!$D$27</f>
        <v/>
      </c>
      <c r="AE221">
        <f>AE155/'Carbon Coefficients'!$D$27</f>
        <v/>
      </c>
      <c r="AF221">
        <f>AF155/'Carbon Coefficients'!$D$27</f>
        <v/>
      </c>
      <c r="AG221">
        <f>AG155/'Carbon Coefficients'!$D$27</f>
        <v/>
      </c>
      <c r="AH221">
        <f>AH155/'Carbon Coefficients'!$D$27</f>
        <v/>
      </c>
      <c r="AI221">
        <f>AI155/'Carbon Coefficients'!$D$27</f>
        <v/>
      </c>
      <c r="AJ221">
        <f>AJ155/'Carbon Coefficients'!$D$27</f>
        <v/>
      </c>
      <c r="AK221">
        <f>AK155/'Carbon Coefficients'!$D$27</f>
        <v/>
      </c>
      <c r="AL221">
        <f>AL155/'Carbon Coefficients'!$D$27</f>
        <v/>
      </c>
      <c r="AM221">
        <f>AM155/'Carbon Coefficients'!$D$27</f>
        <v/>
      </c>
      <c r="AN221">
        <f>AN155/'Carbon Coefficients'!$D$27</f>
        <v/>
      </c>
      <c r="AO221">
        <f>AO155/'Carbon Coefficients'!$D$27</f>
        <v/>
      </c>
      <c r="AP221">
        <f>AP155/'Carbon Coefficients'!$D$27</f>
        <v/>
      </c>
      <c r="AQ221">
        <f>AQ155/'Carbon Coefficients'!$D$27</f>
        <v/>
      </c>
      <c r="AR221">
        <f>AR155/'Carbon Coefficients'!$D$27</f>
        <v/>
      </c>
      <c r="AS221">
        <f>AS155/'Carbon Coefficients'!$D$27</f>
        <v/>
      </c>
      <c r="AT221">
        <f>AT155/'Carbon Coefficients'!$D$27</f>
        <v/>
      </c>
      <c r="AU221">
        <f>AU155/'Carbon Coefficients'!$D$27</f>
        <v/>
      </c>
      <c r="AV221">
        <f>AV155/'Carbon Coefficients'!$D$27</f>
        <v/>
      </c>
    </row>
    <row r="222" spans="1:48">
      <c r="A222" t="s">
        <v>386</v>
      </c>
      <c r="B222" t="s">
        <v>1667</v>
      </c>
      <c r="E222">
        <f>E156/'Carbon Coefficients'!$D$27</f>
        <v/>
      </c>
      <c r="F222">
        <f>F156/'Carbon Coefficients'!$D$27</f>
        <v/>
      </c>
      <c r="G222">
        <f>G156/'Carbon Coefficients'!$D$27</f>
        <v/>
      </c>
      <c r="H222">
        <f>H156/'Carbon Coefficients'!$D$27</f>
        <v/>
      </c>
      <c r="I222">
        <f>I156/'Carbon Coefficients'!$D$27</f>
        <v/>
      </c>
      <c r="J222">
        <f>J156/'Carbon Coefficients'!$D$27</f>
        <v/>
      </c>
      <c r="K222">
        <f>K156/'Carbon Coefficients'!$D$27</f>
        <v/>
      </c>
      <c r="L222">
        <f>L156/'Carbon Coefficients'!$D$27</f>
        <v/>
      </c>
      <c r="M222">
        <f>M156/'Carbon Coefficients'!$D$27</f>
        <v/>
      </c>
      <c r="N222">
        <f>N156/'Carbon Coefficients'!$D$27</f>
        <v/>
      </c>
      <c r="O222">
        <f>O156/'Carbon Coefficients'!$D$27</f>
        <v/>
      </c>
      <c r="P222">
        <f>P156/'Carbon Coefficients'!$D$27</f>
        <v/>
      </c>
      <c r="Q222">
        <f>Q156/'Carbon Coefficients'!$D$27</f>
        <v/>
      </c>
      <c r="R222">
        <f>R156/'Carbon Coefficients'!$D$27</f>
        <v/>
      </c>
      <c r="S222">
        <f>S156/'Carbon Coefficients'!$D$27</f>
        <v/>
      </c>
      <c r="T222">
        <f>T156/'Carbon Coefficients'!$D$27</f>
        <v/>
      </c>
      <c r="U222">
        <f>U156/'Carbon Coefficients'!$D$27</f>
        <v/>
      </c>
      <c r="V222">
        <f>V156/'Carbon Coefficients'!$D$27</f>
        <v/>
      </c>
      <c r="W222">
        <f>W156/'Carbon Coefficients'!$D$27</f>
        <v/>
      </c>
      <c r="X222">
        <f>X156/'Carbon Coefficients'!$D$27</f>
        <v/>
      </c>
      <c r="Y222">
        <f>Y156/'Carbon Coefficients'!$D$27</f>
        <v/>
      </c>
      <c r="Z222">
        <f>Z156/'Carbon Coefficients'!$D$27</f>
        <v/>
      </c>
      <c r="AA222">
        <f>AA156/'Carbon Coefficients'!$D$27</f>
        <v/>
      </c>
      <c r="AB222">
        <f>AB156/'Carbon Coefficients'!$D$27</f>
        <v/>
      </c>
      <c r="AC222">
        <f>AC156/'Carbon Coefficients'!$D$27</f>
        <v/>
      </c>
      <c r="AD222">
        <f>AD156/'Carbon Coefficients'!$D$27</f>
        <v/>
      </c>
      <c r="AE222">
        <f>AE156/'Carbon Coefficients'!$D$27</f>
        <v/>
      </c>
      <c r="AF222">
        <f>AF156/'Carbon Coefficients'!$D$27</f>
        <v/>
      </c>
      <c r="AG222">
        <f>AG156/'Carbon Coefficients'!$D$27</f>
        <v/>
      </c>
      <c r="AH222">
        <f>AH156/'Carbon Coefficients'!$D$27</f>
        <v/>
      </c>
      <c r="AI222">
        <f>AI156/'Carbon Coefficients'!$D$27</f>
        <v/>
      </c>
      <c r="AJ222">
        <f>AJ156/'Carbon Coefficients'!$D$27</f>
        <v/>
      </c>
      <c r="AK222">
        <f>AK156/'Carbon Coefficients'!$D$27</f>
        <v/>
      </c>
      <c r="AL222">
        <f>AL156/'Carbon Coefficients'!$D$27</f>
        <v/>
      </c>
      <c r="AM222">
        <f>AM156/'Carbon Coefficients'!$D$27</f>
        <v/>
      </c>
      <c r="AN222">
        <f>AN156/'Carbon Coefficients'!$D$27</f>
        <v/>
      </c>
      <c r="AO222">
        <f>AO156/'Carbon Coefficients'!$D$27</f>
        <v/>
      </c>
      <c r="AP222">
        <f>AP156/'Carbon Coefficients'!$D$27</f>
        <v/>
      </c>
      <c r="AQ222">
        <f>AQ156/'Carbon Coefficients'!$D$27</f>
        <v/>
      </c>
      <c r="AR222">
        <f>AR156/'Carbon Coefficients'!$D$27</f>
        <v/>
      </c>
      <c r="AS222">
        <f>AS156/'Carbon Coefficients'!$D$27</f>
        <v/>
      </c>
      <c r="AT222">
        <f>AT156/'Carbon Coefficients'!$D$27</f>
        <v/>
      </c>
      <c r="AU222">
        <f>AU156/'Carbon Coefficients'!$D$27</f>
        <v/>
      </c>
      <c r="AV222">
        <f>AV156/'Carbon Coefficients'!$D$27</f>
        <v/>
      </c>
    </row>
    <row r="223" spans="1:48">
      <c r="A223" t="s">
        <v>266</v>
      </c>
      <c r="B223" t="s">
        <v>1667</v>
      </c>
      <c r="E223">
        <f>E157/'Carbon Coefficients'!$D$27</f>
        <v/>
      </c>
      <c r="F223">
        <f>F157/'Carbon Coefficients'!$D$27</f>
        <v/>
      </c>
      <c r="G223">
        <f>G157/'Carbon Coefficients'!$D$27</f>
        <v/>
      </c>
      <c r="H223">
        <f>H157/'Carbon Coefficients'!$D$27</f>
        <v/>
      </c>
      <c r="I223">
        <f>I157/'Carbon Coefficients'!$D$27</f>
        <v/>
      </c>
      <c r="J223">
        <f>J157/'Carbon Coefficients'!$D$27</f>
        <v/>
      </c>
      <c r="K223">
        <f>K157/'Carbon Coefficients'!$D$27</f>
        <v/>
      </c>
      <c r="L223">
        <f>L157/'Carbon Coefficients'!$D$27</f>
        <v/>
      </c>
      <c r="M223">
        <f>M157/'Carbon Coefficients'!$D$27</f>
        <v/>
      </c>
      <c r="N223">
        <f>N157/'Carbon Coefficients'!$D$27</f>
        <v/>
      </c>
      <c r="O223">
        <f>O157/'Carbon Coefficients'!$D$27</f>
        <v/>
      </c>
      <c r="P223">
        <f>P157/'Carbon Coefficients'!$D$27</f>
        <v/>
      </c>
      <c r="Q223">
        <f>Q157/'Carbon Coefficients'!$D$27</f>
        <v/>
      </c>
      <c r="R223">
        <f>R157/'Carbon Coefficients'!$D$27</f>
        <v/>
      </c>
      <c r="S223">
        <f>S157/'Carbon Coefficients'!$D$27</f>
        <v/>
      </c>
      <c r="T223">
        <f>T157/'Carbon Coefficients'!$D$27</f>
        <v/>
      </c>
      <c r="U223">
        <f>U157/'Carbon Coefficients'!$D$27</f>
        <v/>
      </c>
      <c r="V223">
        <f>V157/'Carbon Coefficients'!$D$27</f>
        <v/>
      </c>
      <c r="W223">
        <f>W157/'Carbon Coefficients'!$D$27</f>
        <v/>
      </c>
      <c r="X223">
        <f>X157/'Carbon Coefficients'!$D$27</f>
        <v/>
      </c>
      <c r="Y223">
        <f>Y157/'Carbon Coefficients'!$D$27</f>
        <v/>
      </c>
      <c r="Z223">
        <f>Z157/'Carbon Coefficients'!$D$27</f>
        <v/>
      </c>
      <c r="AA223">
        <f>AA157/'Carbon Coefficients'!$D$27</f>
        <v/>
      </c>
      <c r="AB223">
        <f>AB157/'Carbon Coefficients'!$D$27</f>
        <v/>
      </c>
      <c r="AC223">
        <f>AC157/'Carbon Coefficients'!$D$27</f>
        <v/>
      </c>
      <c r="AD223">
        <f>AD157/'Carbon Coefficients'!$D$27</f>
        <v/>
      </c>
      <c r="AE223">
        <f>AE157/'Carbon Coefficients'!$D$27</f>
        <v/>
      </c>
      <c r="AF223">
        <f>AF157/'Carbon Coefficients'!$D$27</f>
        <v/>
      </c>
      <c r="AG223">
        <f>AG157/'Carbon Coefficients'!$D$27</f>
        <v/>
      </c>
      <c r="AH223">
        <f>AH157/'Carbon Coefficients'!$D$27</f>
        <v/>
      </c>
      <c r="AI223">
        <f>AI157/'Carbon Coefficients'!$D$27</f>
        <v/>
      </c>
      <c r="AJ223">
        <f>AJ157/'Carbon Coefficients'!$D$27</f>
        <v/>
      </c>
      <c r="AK223">
        <f>AK157/'Carbon Coefficients'!$D$27</f>
        <v/>
      </c>
      <c r="AL223">
        <f>AL157/'Carbon Coefficients'!$D$27</f>
        <v/>
      </c>
      <c r="AM223">
        <f>AM157/'Carbon Coefficients'!$D$27</f>
        <v/>
      </c>
      <c r="AN223">
        <f>AN157/'Carbon Coefficients'!$D$27</f>
        <v/>
      </c>
      <c r="AO223">
        <f>AO157/'Carbon Coefficients'!$D$27</f>
        <v/>
      </c>
      <c r="AP223">
        <f>AP157/'Carbon Coefficients'!$D$27</f>
        <v/>
      </c>
      <c r="AQ223">
        <f>AQ157/'Carbon Coefficients'!$D$27</f>
        <v/>
      </c>
      <c r="AR223">
        <f>AR157/'Carbon Coefficients'!$D$27</f>
        <v/>
      </c>
      <c r="AS223">
        <f>AS157/'Carbon Coefficients'!$D$27</f>
        <v/>
      </c>
      <c r="AT223">
        <f>AT157/'Carbon Coefficients'!$D$27</f>
        <v/>
      </c>
      <c r="AU223">
        <f>AU157/'Carbon Coefficients'!$D$27</f>
        <v/>
      </c>
      <c r="AV223">
        <f>AV157/'Carbon Coefficients'!$D$27</f>
        <v/>
      </c>
    </row>
    <row r="224" spans="1:48">
      <c r="A224" t="s">
        <v>261</v>
      </c>
      <c r="B224" t="s">
        <v>1667</v>
      </c>
      <c r="E224">
        <f>E158/'Carbon Coefficients'!$D$27</f>
        <v/>
      </c>
      <c r="F224">
        <f>F158/'Carbon Coefficients'!$D$27</f>
        <v/>
      </c>
      <c r="G224">
        <f>G158/'Carbon Coefficients'!$D$27</f>
        <v/>
      </c>
      <c r="H224">
        <f>H158/'Carbon Coefficients'!$D$27</f>
        <v/>
      </c>
      <c r="I224">
        <f>I158/'Carbon Coefficients'!$D$27</f>
        <v/>
      </c>
      <c r="J224">
        <f>J158/'Carbon Coefficients'!$D$27</f>
        <v/>
      </c>
      <c r="K224">
        <f>K158/'Carbon Coefficients'!$D$27</f>
        <v/>
      </c>
      <c r="L224">
        <f>L158/'Carbon Coefficients'!$D$27</f>
        <v/>
      </c>
      <c r="M224">
        <f>M158/'Carbon Coefficients'!$D$27</f>
        <v/>
      </c>
      <c r="N224">
        <f>N158/'Carbon Coefficients'!$D$27</f>
        <v/>
      </c>
      <c r="O224">
        <f>O158/'Carbon Coefficients'!$D$27</f>
        <v/>
      </c>
      <c r="P224">
        <f>P158/'Carbon Coefficients'!$D$27</f>
        <v/>
      </c>
      <c r="Q224">
        <f>Q158/'Carbon Coefficients'!$D$27</f>
        <v/>
      </c>
      <c r="R224">
        <f>R158/'Carbon Coefficients'!$D$27</f>
        <v/>
      </c>
      <c r="S224">
        <f>S158/'Carbon Coefficients'!$D$27</f>
        <v/>
      </c>
      <c r="T224">
        <f>T158/'Carbon Coefficients'!$D$27</f>
        <v/>
      </c>
      <c r="U224">
        <f>U158/'Carbon Coefficients'!$D$27</f>
        <v/>
      </c>
      <c r="V224">
        <f>V158/'Carbon Coefficients'!$D$27</f>
        <v/>
      </c>
      <c r="W224">
        <f>W158/'Carbon Coefficients'!$D$27</f>
        <v/>
      </c>
      <c r="X224">
        <f>X158/'Carbon Coefficients'!$D$27</f>
        <v/>
      </c>
      <c r="Y224">
        <f>Y158/'Carbon Coefficients'!$D$27</f>
        <v/>
      </c>
      <c r="Z224">
        <f>Z158/'Carbon Coefficients'!$D$27</f>
        <v/>
      </c>
      <c r="AA224">
        <f>AA158/'Carbon Coefficients'!$D$27</f>
        <v/>
      </c>
      <c r="AB224">
        <f>AB158/'Carbon Coefficients'!$D$27</f>
        <v/>
      </c>
      <c r="AC224">
        <f>AC158/'Carbon Coefficients'!$D$27</f>
        <v/>
      </c>
      <c r="AD224">
        <f>AD158/'Carbon Coefficients'!$D$27</f>
        <v/>
      </c>
      <c r="AE224">
        <f>AE158/'Carbon Coefficients'!$D$27</f>
        <v/>
      </c>
      <c r="AF224">
        <f>AF158/'Carbon Coefficients'!$D$27</f>
        <v/>
      </c>
      <c r="AG224">
        <f>AG158/'Carbon Coefficients'!$D$27</f>
        <v/>
      </c>
      <c r="AH224">
        <f>AH158/'Carbon Coefficients'!$D$27</f>
        <v/>
      </c>
      <c r="AI224">
        <f>AI158/'Carbon Coefficients'!$D$27</f>
        <v/>
      </c>
      <c r="AJ224">
        <f>AJ158/'Carbon Coefficients'!$D$27</f>
        <v/>
      </c>
      <c r="AK224">
        <f>AK158/'Carbon Coefficients'!$D$27</f>
        <v/>
      </c>
      <c r="AL224">
        <f>AL158/'Carbon Coefficients'!$D$27</f>
        <v/>
      </c>
      <c r="AM224">
        <f>AM158/'Carbon Coefficients'!$D$27</f>
        <v/>
      </c>
      <c r="AN224">
        <f>AN158/'Carbon Coefficients'!$D$27</f>
        <v/>
      </c>
      <c r="AO224">
        <f>AO158/'Carbon Coefficients'!$D$27</f>
        <v/>
      </c>
      <c r="AP224">
        <f>AP158/'Carbon Coefficients'!$D$27</f>
        <v/>
      </c>
      <c r="AQ224">
        <f>AQ158/'Carbon Coefficients'!$D$27</f>
        <v/>
      </c>
      <c r="AR224">
        <f>AR158/'Carbon Coefficients'!$D$27</f>
        <v/>
      </c>
      <c r="AS224">
        <f>AS158/'Carbon Coefficients'!$D$27</f>
        <v/>
      </c>
      <c r="AT224">
        <f>AT158/'Carbon Coefficients'!$D$27</f>
        <v/>
      </c>
      <c r="AU224">
        <f>AU158/'Carbon Coefficients'!$D$27</f>
        <v/>
      </c>
      <c r="AV224">
        <f>AV158/'Carbon Coefficients'!$D$27</f>
        <v/>
      </c>
    </row>
    <row r="225" spans="1:48">
      <c r="A225" t="s">
        <v>361</v>
      </c>
      <c r="B225" t="s">
        <v>1667</v>
      </c>
      <c r="E225">
        <f>E159/'Carbon Coefficients'!$D$27</f>
        <v/>
      </c>
      <c r="F225">
        <f>F159/'Carbon Coefficients'!$D$27</f>
        <v/>
      </c>
      <c r="G225">
        <f>G159/'Carbon Coefficients'!$D$27</f>
        <v/>
      </c>
      <c r="H225">
        <f>H159/'Carbon Coefficients'!$D$27</f>
        <v/>
      </c>
      <c r="I225">
        <f>I159/'Carbon Coefficients'!$D$27</f>
        <v/>
      </c>
      <c r="J225">
        <f>J159/'Carbon Coefficients'!$D$27</f>
        <v/>
      </c>
      <c r="K225">
        <f>K159/'Carbon Coefficients'!$D$27</f>
        <v/>
      </c>
      <c r="L225">
        <f>L159/'Carbon Coefficients'!$D$27</f>
        <v/>
      </c>
      <c r="M225">
        <f>M159/'Carbon Coefficients'!$D$27</f>
        <v/>
      </c>
      <c r="N225">
        <f>N159/'Carbon Coefficients'!$D$27</f>
        <v/>
      </c>
      <c r="O225">
        <f>O159/'Carbon Coefficients'!$D$27</f>
        <v/>
      </c>
      <c r="P225">
        <f>P159/'Carbon Coefficients'!$D$27</f>
        <v/>
      </c>
      <c r="Q225">
        <f>Q159/'Carbon Coefficients'!$D$27</f>
        <v/>
      </c>
      <c r="R225">
        <f>R159/'Carbon Coefficients'!$D$27</f>
        <v/>
      </c>
      <c r="S225">
        <f>S159/'Carbon Coefficients'!$D$27</f>
        <v/>
      </c>
      <c r="T225">
        <f>T159/'Carbon Coefficients'!$D$27</f>
        <v/>
      </c>
      <c r="U225">
        <f>U159/'Carbon Coefficients'!$D$27</f>
        <v/>
      </c>
      <c r="V225">
        <f>V159/'Carbon Coefficients'!$D$27</f>
        <v/>
      </c>
      <c r="W225">
        <f>W159/'Carbon Coefficients'!$D$27</f>
        <v/>
      </c>
      <c r="X225">
        <f>X159/'Carbon Coefficients'!$D$27</f>
        <v/>
      </c>
      <c r="Y225">
        <f>Y159/'Carbon Coefficients'!$D$27</f>
        <v/>
      </c>
      <c r="Z225">
        <f>Z159/'Carbon Coefficients'!$D$27</f>
        <v/>
      </c>
      <c r="AA225">
        <f>AA159/'Carbon Coefficients'!$D$27</f>
        <v/>
      </c>
      <c r="AB225">
        <f>AB159/'Carbon Coefficients'!$D$27</f>
        <v/>
      </c>
      <c r="AC225">
        <f>AC159/'Carbon Coefficients'!$D$27</f>
        <v/>
      </c>
      <c r="AD225">
        <f>AD159/'Carbon Coefficients'!$D$27</f>
        <v/>
      </c>
      <c r="AE225">
        <f>AE159/'Carbon Coefficients'!$D$27</f>
        <v/>
      </c>
      <c r="AF225">
        <f>AF159/'Carbon Coefficients'!$D$27</f>
        <v/>
      </c>
      <c r="AG225">
        <f>AG159/'Carbon Coefficients'!$D$27</f>
        <v/>
      </c>
      <c r="AH225">
        <f>AH159/'Carbon Coefficients'!$D$27</f>
        <v/>
      </c>
      <c r="AI225">
        <f>AI159/'Carbon Coefficients'!$D$27</f>
        <v/>
      </c>
      <c r="AJ225">
        <f>AJ159/'Carbon Coefficients'!$D$27</f>
        <v/>
      </c>
      <c r="AK225">
        <f>AK159/'Carbon Coefficients'!$D$27</f>
        <v/>
      </c>
      <c r="AL225">
        <f>AL159/'Carbon Coefficients'!$D$27</f>
        <v/>
      </c>
      <c r="AM225">
        <f>AM159/'Carbon Coefficients'!$D$27</f>
        <v/>
      </c>
      <c r="AN225">
        <f>AN159/'Carbon Coefficients'!$D$27</f>
        <v/>
      </c>
      <c r="AO225">
        <f>AO159/'Carbon Coefficients'!$D$27</f>
        <v/>
      </c>
      <c r="AP225">
        <f>AP159/'Carbon Coefficients'!$D$27</f>
        <v/>
      </c>
      <c r="AQ225">
        <f>AQ159/'Carbon Coefficients'!$D$27</f>
        <v/>
      </c>
      <c r="AR225">
        <f>AR159/'Carbon Coefficients'!$D$27</f>
        <v/>
      </c>
      <c r="AS225">
        <f>AS159/'Carbon Coefficients'!$D$27</f>
        <v/>
      </c>
      <c r="AT225">
        <f>AT159/'Carbon Coefficients'!$D$27</f>
        <v/>
      </c>
      <c r="AU225">
        <f>AU159/'Carbon Coefficients'!$D$27</f>
        <v/>
      </c>
      <c r="AV225">
        <f>AV159/'Carbon Coefficients'!$D$27</f>
        <v/>
      </c>
    </row>
    <row r="226" spans="1:48">
      <c r="A226" t="s">
        <v>283</v>
      </c>
      <c r="B226" t="s">
        <v>1667</v>
      </c>
      <c r="E226">
        <f>E160/'Carbon Coefficients'!$D$27</f>
        <v/>
      </c>
      <c r="F226">
        <f>F160/'Carbon Coefficients'!$D$27</f>
        <v/>
      </c>
      <c r="G226">
        <f>G160/'Carbon Coefficients'!$D$27</f>
        <v/>
      </c>
      <c r="H226">
        <f>H160/'Carbon Coefficients'!$D$27</f>
        <v/>
      </c>
      <c r="I226">
        <f>I160/'Carbon Coefficients'!$D$27</f>
        <v/>
      </c>
      <c r="J226">
        <f>J160/'Carbon Coefficients'!$D$27</f>
        <v/>
      </c>
      <c r="K226">
        <f>K160/'Carbon Coefficients'!$D$27</f>
        <v/>
      </c>
      <c r="L226">
        <f>L160/'Carbon Coefficients'!$D$27</f>
        <v/>
      </c>
      <c r="M226">
        <f>M160/'Carbon Coefficients'!$D$27</f>
        <v/>
      </c>
      <c r="N226">
        <f>N160/'Carbon Coefficients'!$D$27</f>
        <v/>
      </c>
      <c r="O226">
        <f>O160/'Carbon Coefficients'!$D$27</f>
        <v/>
      </c>
      <c r="P226">
        <f>P160/'Carbon Coefficients'!$D$27</f>
        <v/>
      </c>
      <c r="Q226">
        <f>Q160/'Carbon Coefficients'!$D$27</f>
        <v/>
      </c>
      <c r="R226">
        <f>R160/'Carbon Coefficients'!$D$27</f>
        <v/>
      </c>
      <c r="S226">
        <f>S160/'Carbon Coefficients'!$D$27</f>
        <v/>
      </c>
      <c r="T226">
        <f>T160/'Carbon Coefficients'!$D$27</f>
        <v/>
      </c>
      <c r="U226">
        <f>U160/'Carbon Coefficients'!$D$27</f>
        <v/>
      </c>
      <c r="V226">
        <f>V160/'Carbon Coefficients'!$D$27</f>
        <v/>
      </c>
      <c r="W226">
        <f>W160/'Carbon Coefficients'!$D$27</f>
        <v/>
      </c>
      <c r="X226">
        <f>X160/'Carbon Coefficients'!$D$27</f>
        <v/>
      </c>
      <c r="Y226">
        <f>Y160/'Carbon Coefficients'!$D$27</f>
        <v/>
      </c>
      <c r="Z226">
        <f>Z160/'Carbon Coefficients'!$D$27</f>
        <v/>
      </c>
      <c r="AA226">
        <f>AA160/'Carbon Coefficients'!$D$27</f>
        <v/>
      </c>
      <c r="AB226">
        <f>AB160/'Carbon Coefficients'!$D$27</f>
        <v/>
      </c>
      <c r="AC226">
        <f>AC160/'Carbon Coefficients'!$D$27</f>
        <v/>
      </c>
      <c r="AD226">
        <f>AD160/'Carbon Coefficients'!$D$27</f>
        <v/>
      </c>
      <c r="AE226">
        <f>AE160/'Carbon Coefficients'!$D$27</f>
        <v/>
      </c>
      <c r="AF226">
        <f>AF160/'Carbon Coefficients'!$D$27</f>
        <v/>
      </c>
      <c r="AG226">
        <f>AG160/'Carbon Coefficients'!$D$27</f>
        <v/>
      </c>
      <c r="AH226">
        <f>AH160/'Carbon Coefficients'!$D$27</f>
        <v/>
      </c>
      <c r="AI226">
        <f>AI160/'Carbon Coefficients'!$D$27</f>
        <v/>
      </c>
      <c r="AJ226">
        <f>AJ160/'Carbon Coefficients'!$D$27</f>
        <v/>
      </c>
      <c r="AK226">
        <f>AK160/'Carbon Coefficients'!$D$27</f>
        <v/>
      </c>
      <c r="AL226">
        <f>AL160/'Carbon Coefficients'!$D$27</f>
        <v/>
      </c>
      <c r="AM226">
        <f>AM160/'Carbon Coefficients'!$D$27</f>
        <v/>
      </c>
      <c r="AN226">
        <f>AN160/'Carbon Coefficients'!$D$27</f>
        <v/>
      </c>
      <c r="AO226">
        <f>AO160/'Carbon Coefficients'!$D$27</f>
        <v/>
      </c>
      <c r="AP226">
        <f>AP160/'Carbon Coefficients'!$D$27</f>
        <v/>
      </c>
      <c r="AQ226">
        <f>AQ160/'Carbon Coefficients'!$D$27</f>
        <v/>
      </c>
      <c r="AR226">
        <f>AR160/'Carbon Coefficients'!$D$27</f>
        <v/>
      </c>
      <c r="AS226">
        <f>AS160/'Carbon Coefficients'!$D$27</f>
        <v/>
      </c>
      <c r="AT226">
        <f>AT160/'Carbon Coefficients'!$D$27</f>
        <v/>
      </c>
      <c r="AU226">
        <f>AU160/'Carbon Coefficients'!$D$27</f>
        <v/>
      </c>
      <c r="AV226">
        <f>AV160/'Carbon Coefficients'!$D$27</f>
        <v/>
      </c>
    </row>
    <row r="227" spans="1:48">
      <c r="A227" t="s">
        <v>369</v>
      </c>
      <c r="B227" t="s">
        <v>1667</v>
      </c>
      <c r="E227">
        <f>E161/'Carbon Coefficients'!$D$27</f>
        <v/>
      </c>
      <c r="F227">
        <f>F161/'Carbon Coefficients'!$D$27</f>
        <v/>
      </c>
      <c r="G227">
        <f>G161/'Carbon Coefficients'!$D$27</f>
        <v/>
      </c>
      <c r="H227">
        <f>H161/'Carbon Coefficients'!$D$27</f>
        <v/>
      </c>
      <c r="I227">
        <f>I161/'Carbon Coefficients'!$D$27</f>
        <v/>
      </c>
      <c r="J227">
        <f>J161/'Carbon Coefficients'!$D$27</f>
        <v/>
      </c>
      <c r="K227">
        <f>K161/'Carbon Coefficients'!$D$27</f>
        <v/>
      </c>
      <c r="L227">
        <f>L161/'Carbon Coefficients'!$D$27</f>
        <v/>
      </c>
      <c r="M227">
        <f>M161/'Carbon Coefficients'!$D$27</f>
        <v/>
      </c>
      <c r="N227">
        <f>N161/'Carbon Coefficients'!$D$27</f>
        <v/>
      </c>
      <c r="O227">
        <f>O161/'Carbon Coefficients'!$D$27</f>
        <v/>
      </c>
      <c r="P227">
        <f>P161/'Carbon Coefficients'!$D$27</f>
        <v/>
      </c>
      <c r="Q227">
        <f>Q161/'Carbon Coefficients'!$D$27</f>
        <v/>
      </c>
      <c r="R227">
        <f>R161/'Carbon Coefficients'!$D$27</f>
        <v/>
      </c>
      <c r="S227">
        <f>S161/'Carbon Coefficients'!$D$27</f>
        <v/>
      </c>
      <c r="T227">
        <f>T161/'Carbon Coefficients'!$D$27</f>
        <v/>
      </c>
      <c r="U227">
        <f>U161/'Carbon Coefficients'!$D$27</f>
        <v/>
      </c>
      <c r="V227">
        <f>V161/'Carbon Coefficients'!$D$27</f>
        <v/>
      </c>
      <c r="W227">
        <f>W161/'Carbon Coefficients'!$D$27</f>
        <v/>
      </c>
      <c r="X227">
        <f>X161/'Carbon Coefficients'!$D$27</f>
        <v/>
      </c>
      <c r="Y227">
        <f>Y161/'Carbon Coefficients'!$D$27</f>
        <v/>
      </c>
      <c r="Z227">
        <f>Z161/'Carbon Coefficients'!$D$27</f>
        <v/>
      </c>
      <c r="AA227">
        <f>AA161/'Carbon Coefficients'!$D$27</f>
        <v/>
      </c>
      <c r="AB227">
        <f>AB161/'Carbon Coefficients'!$D$27</f>
        <v/>
      </c>
      <c r="AC227">
        <f>AC161/'Carbon Coefficients'!$D$27</f>
        <v/>
      </c>
      <c r="AD227">
        <f>AD161/'Carbon Coefficients'!$D$27</f>
        <v/>
      </c>
      <c r="AE227">
        <f>AE161/'Carbon Coefficients'!$D$27</f>
        <v/>
      </c>
      <c r="AF227">
        <f>AF161/'Carbon Coefficients'!$D$27</f>
        <v/>
      </c>
      <c r="AG227">
        <f>AG161/'Carbon Coefficients'!$D$27</f>
        <v/>
      </c>
      <c r="AH227">
        <f>AH161/'Carbon Coefficients'!$D$27</f>
        <v/>
      </c>
      <c r="AI227">
        <f>AI161/'Carbon Coefficients'!$D$27</f>
        <v/>
      </c>
      <c r="AJ227">
        <f>AJ161/'Carbon Coefficients'!$D$27</f>
        <v/>
      </c>
      <c r="AK227">
        <f>AK161/'Carbon Coefficients'!$D$27</f>
        <v/>
      </c>
      <c r="AL227">
        <f>AL161/'Carbon Coefficients'!$D$27</f>
        <v/>
      </c>
      <c r="AM227">
        <f>AM161/'Carbon Coefficients'!$D$27</f>
        <v/>
      </c>
      <c r="AN227">
        <f>AN161/'Carbon Coefficients'!$D$27</f>
        <v/>
      </c>
      <c r="AO227">
        <f>AO161/'Carbon Coefficients'!$D$27</f>
        <v/>
      </c>
      <c r="AP227">
        <f>AP161/'Carbon Coefficients'!$D$27</f>
        <v/>
      </c>
      <c r="AQ227">
        <f>AQ161/'Carbon Coefficients'!$D$27</f>
        <v/>
      </c>
      <c r="AR227">
        <f>AR161/'Carbon Coefficients'!$D$27</f>
        <v/>
      </c>
      <c r="AS227">
        <f>AS161/'Carbon Coefficients'!$D$27</f>
        <v/>
      </c>
      <c r="AT227">
        <f>AT161/'Carbon Coefficients'!$D$27</f>
        <v/>
      </c>
      <c r="AU227">
        <f>AU161/'Carbon Coefficients'!$D$27</f>
        <v/>
      </c>
      <c r="AV227">
        <f>AV161/'Carbon Coefficients'!$D$27</f>
        <v/>
      </c>
    </row>
    <row r="228" spans="1:48">
      <c r="A228" t="s">
        <v>270</v>
      </c>
      <c r="B228" t="s">
        <v>1667</v>
      </c>
      <c r="E228">
        <f>E162/'Carbon Coefficients'!$D$27</f>
        <v/>
      </c>
      <c r="F228">
        <f>F162/'Carbon Coefficients'!$D$27</f>
        <v/>
      </c>
      <c r="G228">
        <f>G162/'Carbon Coefficients'!$D$27</f>
        <v/>
      </c>
      <c r="H228">
        <f>H162/'Carbon Coefficients'!$D$27</f>
        <v/>
      </c>
      <c r="I228">
        <f>I162/'Carbon Coefficients'!$D$27</f>
        <v/>
      </c>
      <c r="J228">
        <f>J162/'Carbon Coefficients'!$D$27</f>
        <v/>
      </c>
      <c r="K228">
        <f>K162/'Carbon Coefficients'!$D$27</f>
        <v/>
      </c>
      <c r="L228">
        <f>L162/'Carbon Coefficients'!$D$27</f>
        <v/>
      </c>
      <c r="M228">
        <f>M162/'Carbon Coefficients'!$D$27</f>
        <v/>
      </c>
      <c r="N228">
        <f>N162/'Carbon Coefficients'!$D$27</f>
        <v/>
      </c>
      <c r="O228">
        <f>O162/'Carbon Coefficients'!$D$27</f>
        <v/>
      </c>
      <c r="P228">
        <f>P162/'Carbon Coefficients'!$D$27</f>
        <v/>
      </c>
      <c r="Q228">
        <f>Q162/'Carbon Coefficients'!$D$27</f>
        <v/>
      </c>
      <c r="R228">
        <f>R162/'Carbon Coefficients'!$D$27</f>
        <v/>
      </c>
      <c r="S228">
        <f>S162/'Carbon Coefficients'!$D$27</f>
        <v/>
      </c>
      <c r="T228">
        <f>T162/'Carbon Coefficients'!$D$27</f>
        <v/>
      </c>
      <c r="U228">
        <f>U162/'Carbon Coefficients'!$D$27</f>
        <v/>
      </c>
      <c r="V228">
        <f>V162/'Carbon Coefficients'!$D$27</f>
        <v/>
      </c>
      <c r="W228">
        <f>W162/'Carbon Coefficients'!$D$27</f>
        <v/>
      </c>
      <c r="X228">
        <f>X162/'Carbon Coefficients'!$D$27</f>
        <v/>
      </c>
      <c r="Y228">
        <f>Y162/'Carbon Coefficients'!$D$27</f>
        <v/>
      </c>
      <c r="Z228">
        <f>Z162/'Carbon Coefficients'!$D$27</f>
        <v/>
      </c>
      <c r="AA228">
        <f>AA162/'Carbon Coefficients'!$D$27</f>
        <v/>
      </c>
      <c r="AB228">
        <f>AB162/'Carbon Coefficients'!$D$27</f>
        <v/>
      </c>
      <c r="AC228">
        <f>AC162/'Carbon Coefficients'!$D$27</f>
        <v/>
      </c>
      <c r="AD228">
        <f>AD162/'Carbon Coefficients'!$D$27</f>
        <v/>
      </c>
      <c r="AE228">
        <f>AE162/'Carbon Coefficients'!$D$27</f>
        <v/>
      </c>
      <c r="AF228">
        <f>AF162/'Carbon Coefficients'!$D$27</f>
        <v/>
      </c>
      <c r="AG228">
        <f>AG162/'Carbon Coefficients'!$D$27</f>
        <v/>
      </c>
      <c r="AH228">
        <f>AH162/'Carbon Coefficients'!$D$27</f>
        <v/>
      </c>
      <c r="AI228">
        <f>AI162/'Carbon Coefficients'!$D$27</f>
        <v/>
      </c>
      <c r="AJ228">
        <f>AJ162/'Carbon Coefficients'!$D$27</f>
        <v/>
      </c>
      <c r="AK228">
        <f>AK162/'Carbon Coefficients'!$D$27</f>
        <v/>
      </c>
      <c r="AL228">
        <f>AL162/'Carbon Coefficients'!$D$27</f>
        <v/>
      </c>
      <c r="AM228">
        <f>AM162/'Carbon Coefficients'!$D$27</f>
        <v/>
      </c>
      <c r="AN228">
        <f>AN162/'Carbon Coefficients'!$D$27</f>
        <v/>
      </c>
      <c r="AO228">
        <f>AO162/'Carbon Coefficients'!$D$27</f>
        <v/>
      </c>
      <c r="AP228">
        <f>AP162/'Carbon Coefficients'!$D$27</f>
        <v/>
      </c>
      <c r="AQ228">
        <f>AQ162/'Carbon Coefficients'!$D$27</f>
        <v/>
      </c>
      <c r="AR228">
        <f>AR162/'Carbon Coefficients'!$D$27</f>
        <v/>
      </c>
      <c r="AS228">
        <f>AS162/'Carbon Coefficients'!$D$27</f>
        <v/>
      </c>
      <c r="AT228">
        <f>AT162/'Carbon Coefficients'!$D$27</f>
        <v/>
      </c>
      <c r="AU228">
        <f>AU162/'Carbon Coefficients'!$D$27</f>
        <v/>
      </c>
      <c r="AV228">
        <f>AV162/'Carbon Coefficients'!$D$27</f>
        <v/>
      </c>
    </row>
    <row r="229" spans="1:48">
      <c r="A229" t="s">
        <v>328</v>
      </c>
      <c r="B229" t="s">
        <v>1667</v>
      </c>
      <c r="E229">
        <f>E163/'Carbon Coefficients'!$D$27</f>
        <v/>
      </c>
      <c r="F229">
        <f>F163/'Carbon Coefficients'!$D$27</f>
        <v/>
      </c>
      <c r="G229">
        <f>G163/'Carbon Coefficients'!$D$27</f>
        <v/>
      </c>
      <c r="H229">
        <f>H163/'Carbon Coefficients'!$D$27</f>
        <v/>
      </c>
      <c r="I229">
        <f>I163/'Carbon Coefficients'!$D$27</f>
        <v/>
      </c>
      <c r="J229">
        <f>J163/'Carbon Coefficients'!$D$27</f>
        <v/>
      </c>
      <c r="K229">
        <f>K163/'Carbon Coefficients'!$D$27</f>
        <v/>
      </c>
      <c r="L229">
        <f>L163/'Carbon Coefficients'!$D$27</f>
        <v/>
      </c>
      <c r="M229">
        <f>M163/'Carbon Coefficients'!$D$27</f>
        <v/>
      </c>
      <c r="N229">
        <f>N163/'Carbon Coefficients'!$D$27</f>
        <v/>
      </c>
      <c r="O229">
        <f>O163/'Carbon Coefficients'!$D$27</f>
        <v/>
      </c>
      <c r="P229">
        <f>P163/'Carbon Coefficients'!$D$27</f>
        <v/>
      </c>
      <c r="Q229">
        <f>Q163/'Carbon Coefficients'!$D$27</f>
        <v/>
      </c>
      <c r="R229">
        <f>R163/'Carbon Coefficients'!$D$27</f>
        <v/>
      </c>
      <c r="S229">
        <f>S163/'Carbon Coefficients'!$D$27</f>
        <v/>
      </c>
      <c r="T229">
        <f>T163/'Carbon Coefficients'!$D$27</f>
        <v/>
      </c>
      <c r="U229">
        <f>U163/'Carbon Coefficients'!$D$27</f>
        <v/>
      </c>
      <c r="V229">
        <f>V163/'Carbon Coefficients'!$D$27</f>
        <v/>
      </c>
      <c r="W229">
        <f>W163/'Carbon Coefficients'!$D$27</f>
        <v/>
      </c>
      <c r="X229">
        <f>X163/'Carbon Coefficients'!$D$27</f>
        <v/>
      </c>
      <c r="Y229">
        <f>Y163/'Carbon Coefficients'!$D$27</f>
        <v/>
      </c>
      <c r="Z229">
        <f>Z163/'Carbon Coefficients'!$D$27</f>
        <v/>
      </c>
      <c r="AA229">
        <f>AA163/'Carbon Coefficients'!$D$27</f>
        <v/>
      </c>
      <c r="AB229">
        <f>AB163/'Carbon Coefficients'!$D$27</f>
        <v/>
      </c>
      <c r="AC229">
        <f>AC163/'Carbon Coefficients'!$D$27</f>
        <v/>
      </c>
      <c r="AD229">
        <f>AD163/'Carbon Coefficients'!$D$27</f>
        <v/>
      </c>
      <c r="AE229">
        <f>AE163/'Carbon Coefficients'!$D$27</f>
        <v/>
      </c>
      <c r="AF229">
        <f>AF163/'Carbon Coefficients'!$D$27</f>
        <v/>
      </c>
      <c r="AG229">
        <f>AG163/'Carbon Coefficients'!$D$27</f>
        <v/>
      </c>
      <c r="AH229">
        <f>AH163/'Carbon Coefficients'!$D$27</f>
        <v/>
      </c>
      <c r="AI229">
        <f>AI163/'Carbon Coefficients'!$D$27</f>
        <v/>
      </c>
      <c r="AJ229">
        <f>AJ163/'Carbon Coefficients'!$D$27</f>
        <v/>
      </c>
      <c r="AK229">
        <f>AK163/'Carbon Coefficients'!$D$27</f>
        <v/>
      </c>
      <c r="AL229">
        <f>AL163/'Carbon Coefficients'!$D$27</f>
        <v/>
      </c>
      <c r="AM229">
        <f>AM163/'Carbon Coefficients'!$D$27</f>
        <v/>
      </c>
      <c r="AN229">
        <f>AN163/'Carbon Coefficients'!$D$27</f>
        <v/>
      </c>
      <c r="AO229">
        <f>AO163/'Carbon Coefficients'!$D$27</f>
        <v/>
      </c>
      <c r="AP229">
        <f>AP163/'Carbon Coefficients'!$D$27</f>
        <v/>
      </c>
      <c r="AQ229">
        <f>AQ163/'Carbon Coefficients'!$D$27</f>
        <v/>
      </c>
      <c r="AR229">
        <f>AR163/'Carbon Coefficients'!$D$27</f>
        <v/>
      </c>
      <c r="AS229">
        <f>AS163/'Carbon Coefficients'!$D$27</f>
        <v/>
      </c>
      <c r="AT229">
        <f>AT163/'Carbon Coefficients'!$D$27</f>
        <v/>
      </c>
      <c r="AU229">
        <f>AU163/'Carbon Coefficients'!$D$27</f>
        <v/>
      </c>
      <c r="AV229">
        <f>AV163/'Carbon Coefficients'!$D$27</f>
        <v/>
      </c>
    </row>
    <row r="230" spans="1:48">
      <c r="A230" t="s">
        <v>290</v>
      </c>
      <c r="B230" t="s">
        <v>1667</v>
      </c>
      <c r="E230">
        <f>E164/'Carbon Coefficients'!$D$27</f>
        <v/>
      </c>
      <c r="F230">
        <f>F164/'Carbon Coefficients'!$D$27</f>
        <v/>
      </c>
      <c r="G230">
        <f>G164/'Carbon Coefficients'!$D$27</f>
        <v/>
      </c>
      <c r="H230">
        <f>H164/'Carbon Coefficients'!$D$27</f>
        <v/>
      </c>
      <c r="I230">
        <f>I164/'Carbon Coefficients'!$D$27</f>
        <v/>
      </c>
      <c r="J230">
        <f>J164/'Carbon Coefficients'!$D$27</f>
        <v/>
      </c>
      <c r="K230">
        <f>K164/'Carbon Coefficients'!$D$27</f>
        <v/>
      </c>
      <c r="L230">
        <f>L164/'Carbon Coefficients'!$D$27</f>
        <v/>
      </c>
      <c r="M230">
        <f>M164/'Carbon Coefficients'!$D$27</f>
        <v/>
      </c>
      <c r="N230">
        <f>N164/'Carbon Coefficients'!$D$27</f>
        <v/>
      </c>
      <c r="O230">
        <f>O164/'Carbon Coefficients'!$D$27</f>
        <v/>
      </c>
      <c r="P230">
        <f>P164/'Carbon Coefficients'!$D$27</f>
        <v/>
      </c>
      <c r="Q230">
        <f>Q164/'Carbon Coefficients'!$D$27</f>
        <v/>
      </c>
      <c r="R230">
        <f>R164/'Carbon Coefficients'!$D$27</f>
        <v/>
      </c>
      <c r="S230">
        <f>S164/'Carbon Coefficients'!$D$27</f>
        <v/>
      </c>
      <c r="T230">
        <f>T164/'Carbon Coefficients'!$D$27</f>
        <v/>
      </c>
      <c r="U230">
        <f>U164/'Carbon Coefficients'!$D$27</f>
        <v/>
      </c>
      <c r="V230">
        <f>V164/'Carbon Coefficients'!$D$27</f>
        <v/>
      </c>
      <c r="W230">
        <f>W164/'Carbon Coefficients'!$D$27</f>
        <v/>
      </c>
      <c r="X230">
        <f>X164/'Carbon Coefficients'!$D$27</f>
        <v/>
      </c>
      <c r="Y230">
        <f>Y164/'Carbon Coefficients'!$D$27</f>
        <v/>
      </c>
      <c r="Z230">
        <f>Z164/'Carbon Coefficients'!$D$27</f>
        <v/>
      </c>
      <c r="AA230">
        <f>AA164/'Carbon Coefficients'!$D$27</f>
        <v/>
      </c>
      <c r="AB230">
        <f>AB164/'Carbon Coefficients'!$D$27</f>
        <v/>
      </c>
      <c r="AC230">
        <f>AC164/'Carbon Coefficients'!$D$27</f>
        <v/>
      </c>
      <c r="AD230">
        <f>AD164/'Carbon Coefficients'!$D$27</f>
        <v/>
      </c>
      <c r="AE230">
        <f>AE164/'Carbon Coefficients'!$D$27</f>
        <v/>
      </c>
      <c r="AF230">
        <f>AF164/'Carbon Coefficients'!$D$27</f>
        <v/>
      </c>
      <c r="AG230">
        <f>AG164/'Carbon Coefficients'!$D$27</f>
        <v/>
      </c>
      <c r="AH230">
        <f>AH164/'Carbon Coefficients'!$D$27</f>
        <v/>
      </c>
      <c r="AI230">
        <f>AI164/'Carbon Coefficients'!$D$27</f>
        <v/>
      </c>
      <c r="AJ230">
        <f>AJ164/'Carbon Coefficients'!$D$27</f>
        <v/>
      </c>
      <c r="AK230">
        <f>AK164/'Carbon Coefficients'!$D$27</f>
        <v/>
      </c>
      <c r="AL230">
        <f>AL164/'Carbon Coefficients'!$D$27</f>
        <v/>
      </c>
      <c r="AM230">
        <f>AM164/'Carbon Coefficients'!$D$27</f>
        <v/>
      </c>
      <c r="AN230">
        <f>AN164/'Carbon Coefficients'!$D$27</f>
        <v/>
      </c>
      <c r="AO230">
        <f>AO164/'Carbon Coefficients'!$D$27</f>
        <v/>
      </c>
      <c r="AP230">
        <f>AP164/'Carbon Coefficients'!$D$27</f>
        <v/>
      </c>
      <c r="AQ230">
        <f>AQ164/'Carbon Coefficients'!$D$27</f>
        <v/>
      </c>
      <c r="AR230">
        <f>AR164/'Carbon Coefficients'!$D$27</f>
        <v/>
      </c>
      <c r="AS230">
        <f>AS164/'Carbon Coefficients'!$D$27</f>
        <v/>
      </c>
      <c r="AT230">
        <f>AT164/'Carbon Coefficients'!$D$27</f>
        <v/>
      </c>
      <c r="AU230">
        <f>AU164/'Carbon Coefficients'!$D$27</f>
        <v/>
      </c>
      <c r="AV230">
        <f>AV164/'Carbon Coefficients'!$D$27</f>
        <v/>
      </c>
    </row>
    <row r="231" spans="1:48">
      <c r="A231" t="s">
        <v>298</v>
      </c>
      <c r="B231" t="s">
        <v>1667</v>
      </c>
      <c r="E231">
        <f>E165/'Carbon Coefficients'!$D$27</f>
        <v/>
      </c>
      <c r="F231">
        <f>F165/'Carbon Coefficients'!$D$27</f>
        <v/>
      </c>
      <c r="G231">
        <f>G165/'Carbon Coefficients'!$D$27</f>
        <v/>
      </c>
      <c r="H231">
        <f>H165/'Carbon Coefficients'!$D$27</f>
        <v/>
      </c>
      <c r="I231">
        <f>I165/'Carbon Coefficients'!$D$27</f>
        <v/>
      </c>
      <c r="J231">
        <f>J165/'Carbon Coefficients'!$D$27</f>
        <v/>
      </c>
      <c r="K231">
        <f>K165/'Carbon Coefficients'!$D$27</f>
        <v/>
      </c>
      <c r="L231">
        <f>L165/'Carbon Coefficients'!$D$27</f>
        <v/>
      </c>
      <c r="M231">
        <f>M165/'Carbon Coefficients'!$D$27</f>
        <v/>
      </c>
      <c r="N231">
        <f>N165/'Carbon Coefficients'!$D$27</f>
        <v/>
      </c>
      <c r="O231">
        <f>O165/'Carbon Coefficients'!$D$27</f>
        <v/>
      </c>
      <c r="P231">
        <f>P165/'Carbon Coefficients'!$D$27</f>
        <v/>
      </c>
      <c r="Q231">
        <f>Q165/'Carbon Coefficients'!$D$27</f>
        <v/>
      </c>
      <c r="R231">
        <f>R165/'Carbon Coefficients'!$D$27</f>
        <v/>
      </c>
      <c r="S231">
        <f>S165/'Carbon Coefficients'!$D$27</f>
        <v/>
      </c>
      <c r="T231">
        <f>T165/'Carbon Coefficients'!$D$27</f>
        <v/>
      </c>
      <c r="U231">
        <f>U165/'Carbon Coefficients'!$D$27</f>
        <v/>
      </c>
      <c r="V231">
        <f>V165/'Carbon Coefficients'!$D$27</f>
        <v/>
      </c>
      <c r="W231">
        <f>W165/'Carbon Coefficients'!$D$27</f>
        <v/>
      </c>
      <c r="X231">
        <f>X165/'Carbon Coefficients'!$D$27</f>
        <v/>
      </c>
      <c r="Y231">
        <f>Y165/'Carbon Coefficients'!$D$27</f>
        <v/>
      </c>
      <c r="Z231">
        <f>Z165/'Carbon Coefficients'!$D$27</f>
        <v/>
      </c>
      <c r="AA231">
        <f>AA165/'Carbon Coefficients'!$D$27</f>
        <v/>
      </c>
      <c r="AB231">
        <f>AB165/'Carbon Coefficients'!$D$27</f>
        <v/>
      </c>
      <c r="AC231">
        <f>AC165/'Carbon Coefficients'!$D$27</f>
        <v/>
      </c>
      <c r="AD231">
        <f>AD165/'Carbon Coefficients'!$D$27</f>
        <v/>
      </c>
      <c r="AE231">
        <f>AE165/'Carbon Coefficients'!$D$27</f>
        <v/>
      </c>
      <c r="AF231">
        <f>AF165/'Carbon Coefficients'!$D$27</f>
        <v/>
      </c>
      <c r="AG231">
        <f>AG165/'Carbon Coefficients'!$D$27</f>
        <v/>
      </c>
      <c r="AH231">
        <f>AH165/'Carbon Coefficients'!$D$27</f>
        <v/>
      </c>
      <c r="AI231">
        <f>AI165/'Carbon Coefficients'!$D$27</f>
        <v/>
      </c>
      <c r="AJ231">
        <f>AJ165/'Carbon Coefficients'!$D$27</f>
        <v/>
      </c>
      <c r="AK231">
        <f>AK165/'Carbon Coefficients'!$D$27</f>
        <v/>
      </c>
      <c r="AL231">
        <f>AL165/'Carbon Coefficients'!$D$27</f>
        <v/>
      </c>
      <c r="AM231">
        <f>AM165/'Carbon Coefficients'!$D$27</f>
        <v/>
      </c>
      <c r="AN231">
        <f>AN165/'Carbon Coefficients'!$D$27</f>
        <v/>
      </c>
      <c r="AO231">
        <f>AO165/'Carbon Coefficients'!$D$27</f>
        <v/>
      </c>
      <c r="AP231">
        <f>AP165/'Carbon Coefficients'!$D$27</f>
        <v/>
      </c>
      <c r="AQ231">
        <f>AQ165/'Carbon Coefficients'!$D$27</f>
        <v/>
      </c>
      <c r="AR231">
        <f>AR165/'Carbon Coefficients'!$D$27</f>
        <v/>
      </c>
      <c r="AS231">
        <f>AS165/'Carbon Coefficients'!$D$27</f>
        <v/>
      </c>
      <c r="AT231">
        <f>AT165/'Carbon Coefficients'!$D$27</f>
        <v/>
      </c>
      <c r="AU231">
        <f>AU165/'Carbon Coefficients'!$D$27</f>
        <v/>
      </c>
      <c r="AV231">
        <f>AV165/'Carbon Coefficients'!$D$27</f>
        <v/>
      </c>
    </row>
    <row r="232" spans="1:48">
      <c r="A232" t="s">
        <v>307</v>
      </c>
      <c r="B232" t="s">
        <v>1667</v>
      </c>
      <c r="E232">
        <f>E166/'Carbon Coefficients'!$D$27</f>
        <v/>
      </c>
      <c r="F232">
        <f>F166/'Carbon Coefficients'!$D$27</f>
        <v/>
      </c>
      <c r="G232">
        <f>G166/'Carbon Coefficients'!$D$27</f>
        <v/>
      </c>
      <c r="H232">
        <f>H166/'Carbon Coefficients'!$D$27</f>
        <v/>
      </c>
      <c r="I232">
        <f>I166/'Carbon Coefficients'!$D$27</f>
        <v/>
      </c>
      <c r="J232">
        <f>J166/'Carbon Coefficients'!$D$27</f>
        <v/>
      </c>
      <c r="K232">
        <f>K166/'Carbon Coefficients'!$D$27</f>
        <v/>
      </c>
      <c r="L232">
        <f>L166/'Carbon Coefficients'!$D$27</f>
        <v/>
      </c>
      <c r="M232">
        <f>M166/'Carbon Coefficients'!$D$27</f>
        <v/>
      </c>
      <c r="N232">
        <f>N166/'Carbon Coefficients'!$D$27</f>
        <v/>
      </c>
      <c r="O232">
        <f>O166/'Carbon Coefficients'!$D$27</f>
        <v/>
      </c>
      <c r="P232">
        <f>P166/'Carbon Coefficients'!$D$27</f>
        <v/>
      </c>
      <c r="Q232">
        <f>Q166/'Carbon Coefficients'!$D$27</f>
        <v/>
      </c>
      <c r="R232">
        <f>R166/'Carbon Coefficients'!$D$27</f>
        <v/>
      </c>
      <c r="S232">
        <f>S166/'Carbon Coefficients'!$D$27</f>
        <v/>
      </c>
      <c r="T232">
        <f>T166/'Carbon Coefficients'!$D$27</f>
        <v/>
      </c>
      <c r="U232">
        <f>U166/'Carbon Coefficients'!$D$27</f>
        <v/>
      </c>
      <c r="V232">
        <f>V166/'Carbon Coefficients'!$D$27</f>
        <v/>
      </c>
      <c r="W232">
        <f>W166/'Carbon Coefficients'!$D$27</f>
        <v/>
      </c>
      <c r="X232">
        <f>X166/'Carbon Coefficients'!$D$27</f>
        <v/>
      </c>
      <c r="Y232">
        <f>Y166/'Carbon Coefficients'!$D$27</f>
        <v/>
      </c>
      <c r="Z232">
        <f>Z166/'Carbon Coefficients'!$D$27</f>
        <v/>
      </c>
      <c r="AA232">
        <f>AA166/'Carbon Coefficients'!$D$27</f>
        <v/>
      </c>
      <c r="AB232">
        <f>AB166/'Carbon Coefficients'!$D$27</f>
        <v/>
      </c>
      <c r="AC232">
        <f>AC166/'Carbon Coefficients'!$D$27</f>
        <v/>
      </c>
      <c r="AD232">
        <f>AD166/'Carbon Coefficients'!$D$27</f>
        <v/>
      </c>
      <c r="AE232">
        <f>AE166/'Carbon Coefficients'!$D$27</f>
        <v/>
      </c>
      <c r="AF232">
        <f>AF166/'Carbon Coefficients'!$D$27</f>
        <v/>
      </c>
      <c r="AG232">
        <f>AG166/'Carbon Coefficients'!$D$27</f>
        <v/>
      </c>
      <c r="AH232">
        <f>AH166/'Carbon Coefficients'!$D$27</f>
        <v/>
      </c>
      <c r="AI232">
        <f>AI166/'Carbon Coefficients'!$D$27</f>
        <v/>
      </c>
      <c r="AJ232">
        <f>AJ166/'Carbon Coefficients'!$D$27</f>
        <v/>
      </c>
      <c r="AK232">
        <f>AK166/'Carbon Coefficients'!$D$27</f>
        <v/>
      </c>
      <c r="AL232">
        <f>AL166/'Carbon Coefficients'!$D$27</f>
        <v/>
      </c>
      <c r="AM232">
        <f>AM166/'Carbon Coefficients'!$D$27</f>
        <v/>
      </c>
      <c r="AN232">
        <f>AN166/'Carbon Coefficients'!$D$27</f>
        <v/>
      </c>
      <c r="AO232">
        <f>AO166/'Carbon Coefficients'!$D$27</f>
        <v/>
      </c>
      <c r="AP232">
        <f>AP166/'Carbon Coefficients'!$D$27</f>
        <v/>
      </c>
      <c r="AQ232">
        <f>AQ166/'Carbon Coefficients'!$D$27</f>
        <v/>
      </c>
      <c r="AR232">
        <f>AR166/'Carbon Coefficients'!$D$27</f>
        <v/>
      </c>
      <c r="AS232">
        <f>AS166/'Carbon Coefficients'!$D$27</f>
        <v/>
      </c>
      <c r="AT232">
        <f>AT166/'Carbon Coefficients'!$D$27</f>
        <v/>
      </c>
      <c r="AU232">
        <f>AU166/'Carbon Coefficients'!$D$27</f>
        <v/>
      </c>
      <c r="AV232">
        <f>AV166/'Carbon Coefficients'!$D$27</f>
        <v/>
      </c>
    </row>
    <row r="233" spans="1:48">
      <c r="A233" t="s">
        <v>359</v>
      </c>
      <c r="B233" t="s">
        <v>1667</v>
      </c>
      <c r="E233">
        <f>E167/'Carbon Coefficients'!$D$27</f>
        <v/>
      </c>
      <c r="F233">
        <f>F167/'Carbon Coefficients'!$D$27</f>
        <v/>
      </c>
      <c r="G233">
        <f>G167/'Carbon Coefficients'!$D$27</f>
        <v/>
      </c>
      <c r="H233">
        <f>H167/'Carbon Coefficients'!$D$27</f>
        <v/>
      </c>
      <c r="I233">
        <f>I167/'Carbon Coefficients'!$D$27</f>
        <v/>
      </c>
      <c r="J233">
        <f>J167/'Carbon Coefficients'!$D$27</f>
        <v/>
      </c>
      <c r="K233">
        <f>K167/'Carbon Coefficients'!$D$27</f>
        <v/>
      </c>
      <c r="L233">
        <f>L167/'Carbon Coefficients'!$D$27</f>
        <v/>
      </c>
      <c r="M233">
        <f>M167/'Carbon Coefficients'!$D$27</f>
        <v/>
      </c>
      <c r="N233">
        <f>N167/'Carbon Coefficients'!$D$27</f>
        <v/>
      </c>
      <c r="O233">
        <f>O167/'Carbon Coefficients'!$D$27</f>
        <v/>
      </c>
      <c r="P233">
        <f>P167/'Carbon Coefficients'!$D$27</f>
        <v/>
      </c>
      <c r="Q233">
        <f>Q167/'Carbon Coefficients'!$D$27</f>
        <v/>
      </c>
      <c r="R233">
        <f>R167/'Carbon Coefficients'!$D$27</f>
        <v/>
      </c>
      <c r="S233">
        <f>S167/'Carbon Coefficients'!$D$27</f>
        <v/>
      </c>
      <c r="T233">
        <f>T167/'Carbon Coefficients'!$D$27</f>
        <v/>
      </c>
      <c r="U233">
        <f>U167/'Carbon Coefficients'!$D$27</f>
        <v/>
      </c>
      <c r="V233">
        <f>V167/'Carbon Coefficients'!$D$27</f>
        <v/>
      </c>
      <c r="W233">
        <f>W167/'Carbon Coefficients'!$D$27</f>
        <v/>
      </c>
      <c r="X233">
        <f>X167/'Carbon Coefficients'!$D$27</f>
        <v/>
      </c>
      <c r="Y233">
        <f>Y167/'Carbon Coefficients'!$D$27</f>
        <v/>
      </c>
      <c r="Z233">
        <f>Z167/'Carbon Coefficients'!$D$27</f>
        <v/>
      </c>
      <c r="AA233">
        <f>AA167/'Carbon Coefficients'!$D$27</f>
        <v/>
      </c>
      <c r="AB233">
        <f>AB167/'Carbon Coefficients'!$D$27</f>
        <v/>
      </c>
      <c r="AC233">
        <f>AC167/'Carbon Coefficients'!$D$27</f>
        <v/>
      </c>
      <c r="AD233">
        <f>AD167/'Carbon Coefficients'!$D$27</f>
        <v/>
      </c>
      <c r="AE233">
        <f>AE167/'Carbon Coefficients'!$D$27</f>
        <v/>
      </c>
      <c r="AF233">
        <f>AF167/'Carbon Coefficients'!$D$27</f>
        <v/>
      </c>
      <c r="AG233">
        <f>AG167/'Carbon Coefficients'!$D$27</f>
        <v/>
      </c>
      <c r="AH233">
        <f>AH167/'Carbon Coefficients'!$D$27</f>
        <v/>
      </c>
      <c r="AI233">
        <f>AI167/'Carbon Coefficients'!$D$27</f>
        <v/>
      </c>
      <c r="AJ233">
        <f>AJ167/'Carbon Coefficients'!$D$27</f>
        <v/>
      </c>
      <c r="AK233">
        <f>AK167/'Carbon Coefficients'!$D$27</f>
        <v/>
      </c>
      <c r="AL233">
        <f>AL167/'Carbon Coefficients'!$D$27</f>
        <v/>
      </c>
      <c r="AM233">
        <f>AM167/'Carbon Coefficients'!$D$27</f>
        <v/>
      </c>
      <c r="AN233">
        <f>AN167/'Carbon Coefficients'!$D$27</f>
        <v/>
      </c>
      <c r="AO233">
        <f>AO167/'Carbon Coefficients'!$D$27</f>
        <v/>
      </c>
      <c r="AP233">
        <f>AP167/'Carbon Coefficients'!$D$27</f>
        <v/>
      </c>
      <c r="AQ233">
        <f>AQ167/'Carbon Coefficients'!$D$27</f>
        <v/>
      </c>
      <c r="AR233">
        <f>AR167/'Carbon Coefficients'!$D$27</f>
        <v/>
      </c>
      <c r="AS233">
        <f>AS167/'Carbon Coefficients'!$D$27</f>
        <v/>
      </c>
      <c r="AT233">
        <f>AT167/'Carbon Coefficients'!$D$27</f>
        <v/>
      </c>
      <c r="AU233">
        <f>AU167/'Carbon Coefficients'!$D$27</f>
        <v/>
      </c>
      <c r="AV233">
        <f>AV167/'Carbon Coefficients'!$D$27</f>
        <v/>
      </c>
    </row>
    <row r="234" spans="1:48">
      <c r="A234" t="s">
        <v>343</v>
      </c>
      <c r="B234" t="s">
        <v>1667</v>
      </c>
      <c r="E234">
        <f>E168/'Carbon Coefficients'!$D$27</f>
        <v/>
      </c>
      <c r="F234">
        <f>F168/'Carbon Coefficients'!$D$27</f>
        <v/>
      </c>
      <c r="G234">
        <f>G168/'Carbon Coefficients'!$D$27</f>
        <v/>
      </c>
      <c r="H234">
        <f>H168/'Carbon Coefficients'!$D$27</f>
        <v/>
      </c>
      <c r="I234">
        <f>I168/'Carbon Coefficients'!$D$27</f>
        <v/>
      </c>
      <c r="J234">
        <f>J168/'Carbon Coefficients'!$D$27</f>
        <v/>
      </c>
      <c r="K234">
        <f>K168/'Carbon Coefficients'!$D$27</f>
        <v/>
      </c>
      <c r="L234">
        <f>L168/'Carbon Coefficients'!$D$27</f>
        <v/>
      </c>
      <c r="M234">
        <f>M168/'Carbon Coefficients'!$D$27</f>
        <v/>
      </c>
      <c r="N234">
        <f>N168/'Carbon Coefficients'!$D$27</f>
        <v/>
      </c>
      <c r="O234">
        <f>O168/'Carbon Coefficients'!$D$27</f>
        <v/>
      </c>
      <c r="P234">
        <f>P168/'Carbon Coefficients'!$D$27</f>
        <v/>
      </c>
      <c r="Q234">
        <f>Q168/'Carbon Coefficients'!$D$27</f>
        <v/>
      </c>
      <c r="R234">
        <f>R168/'Carbon Coefficients'!$D$27</f>
        <v/>
      </c>
      <c r="S234">
        <f>S168/'Carbon Coefficients'!$D$27</f>
        <v/>
      </c>
      <c r="T234">
        <f>T168/'Carbon Coefficients'!$D$27</f>
        <v/>
      </c>
      <c r="U234">
        <f>U168/'Carbon Coefficients'!$D$27</f>
        <v/>
      </c>
      <c r="V234">
        <f>V168/'Carbon Coefficients'!$D$27</f>
        <v/>
      </c>
      <c r="W234">
        <f>W168/'Carbon Coefficients'!$D$27</f>
        <v/>
      </c>
      <c r="X234">
        <f>X168/'Carbon Coefficients'!$D$27</f>
        <v/>
      </c>
      <c r="Y234">
        <f>Y168/'Carbon Coefficients'!$D$27</f>
        <v/>
      </c>
      <c r="Z234">
        <f>Z168/'Carbon Coefficients'!$D$27</f>
        <v/>
      </c>
      <c r="AA234">
        <f>AA168/'Carbon Coefficients'!$D$27</f>
        <v/>
      </c>
      <c r="AB234">
        <f>AB168/'Carbon Coefficients'!$D$27</f>
        <v/>
      </c>
      <c r="AC234">
        <f>AC168/'Carbon Coefficients'!$D$27</f>
        <v/>
      </c>
      <c r="AD234">
        <f>AD168/'Carbon Coefficients'!$D$27</f>
        <v/>
      </c>
      <c r="AE234">
        <f>AE168/'Carbon Coefficients'!$D$27</f>
        <v/>
      </c>
      <c r="AF234">
        <f>AF168/'Carbon Coefficients'!$D$27</f>
        <v/>
      </c>
      <c r="AG234">
        <f>AG168/'Carbon Coefficients'!$D$27</f>
        <v/>
      </c>
      <c r="AH234">
        <f>AH168/'Carbon Coefficients'!$D$27</f>
        <v/>
      </c>
      <c r="AI234">
        <f>AI168/'Carbon Coefficients'!$D$27</f>
        <v/>
      </c>
      <c r="AJ234">
        <f>AJ168/'Carbon Coefficients'!$D$27</f>
        <v/>
      </c>
      <c r="AK234">
        <f>AK168/'Carbon Coefficients'!$D$27</f>
        <v/>
      </c>
      <c r="AL234">
        <f>AL168/'Carbon Coefficients'!$D$27</f>
        <v/>
      </c>
      <c r="AM234">
        <f>AM168/'Carbon Coefficients'!$D$27</f>
        <v/>
      </c>
      <c r="AN234">
        <f>AN168/'Carbon Coefficients'!$D$27</f>
        <v/>
      </c>
      <c r="AO234">
        <f>AO168/'Carbon Coefficients'!$D$27</f>
        <v/>
      </c>
      <c r="AP234">
        <f>AP168/'Carbon Coefficients'!$D$27</f>
        <v/>
      </c>
      <c r="AQ234">
        <f>AQ168/'Carbon Coefficients'!$D$27</f>
        <v/>
      </c>
      <c r="AR234">
        <f>AR168/'Carbon Coefficients'!$D$27</f>
        <v/>
      </c>
      <c r="AS234">
        <f>AS168/'Carbon Coefficients'!$D$27</f>
        <v/>
      </c>
      <c r="AT234">
        <f>AT168/'Carbon Coefficients'!$D$27</f>
        <v/>
      </c>
      <c r="AU234">
        <f>AU168/'Carbon Coefficients'!$D$27</f>
        <v/>
      </c>
      <c r="AV234">
        <f>AV168/'Carbon Coefficients'!$D$27</f>
        <v/>
      </c>
    </row>
    <row r="235" spans="1:48">
      <c r="A235" t="s">
        <v>295</v>
      </c>
      <c r="B235" t="s">
        <v>1667</v>
      </c>
      <c r="E235">
        <f>E169/'Carbon Coefficients'!$D$27</f>
        <v/>
      </c>
      <c r="F235">
        <f>F169/'Carbon Coefficients'!$D$27</f>
        <v/>
      </c>
      <c r="G235">
        <f>G169/'Carbon Coefficients'!$D$27</f>
        <v/>
      </c>
      <c r="H235">
        <f>H169/'Carbon Coefficients'!$D$27</f>
        <v/>
      </c>
      <c r="I235">
        <f>I169/'Carbon Coefficients'!$D$27</f>
        <v/>
      </c>
      <c r="J235">
        <f>J169/'Carbon Coefficients'!$D$27</f>
        <v/>
      </c>
      <c r="K235">
        <f>K169/'Carbon Coefficients'!$D$27</f>
        <v/>
      </c>
      <c r="L235">
        <f>L169/'Carbon Coefficients'!$D$27</f>
        <v/>
      </c>
      <c r="M235">
        <f>M169/'Carbon Coefficients'!$D$27</f>
        <v/>
      </c>
      <c r="N235">
        <f>N169/'Carbon Coefficients'!$D$27</f>
        <v/>
      </c>
      <c r="O235">
        <f>O169/'Carbon Coefficients'!$D$27</f>
        <v/>
      </c>
      <c r="P235">
        <f>P169/'Carbon Coefficients'!$D$27</f>
        <v/>
      </c>
      <c r="Q235">
        <f>Q169/'Carbon Coefficients'!$D$27</f>
        <v/>
      </c>
      <c r="R235">
        <f>R169/'Carbon Coefficients'!$D$27</f>
        <v/>
      </c>
      <c r="S235">
        <f>S169/'Carbon Coefficients'!$D$27</f>
        <v/>
      </c>
      <c r="T235">
        <f>T169/'Carbon Coefficients'!$D$27</f>
        <v/>
      </c>
      <c r="U235">
        <f>U169/'Carbon Coefficients'!$D$27</f>
        <v/>
      </c>
      <c r="V235">
        <f>V169/'Carbon Coefficients'!$D$27</f>
        <v/>
      </c>
      <c r="W235">
        <f>W169/'Carbon Coefficients'!$D$27</f>
        <v/>
      </c>
      <c r="X235">
        <f>X169/'Carbon Coefficients'!$D$27</f>
        <v/>
      </c>
      <c r="Y235">
        <f>Y169/'Carbon Coefficients'!$D$27</f>
        <v/>
      </c>
      <c r="Z235">
        <f>Z169/'Carbon Coefficients'!$D$27</f>
        <v/>
      </c>
      <c r="AA235">
        <f>AA169/'Carbon Coefficients'!$D$27</f>
        <v/>
      </c>
      <c r="AB235">
        <f>AB169/'Carbon Coefficients'!$D$27</f>
        <v/>
      </c>
      <c r="AC235">
        <f>AC169/'Carbon Coefficients'!$D$27</f>
        <v/>
      </c>
      <c r="AD235">
        <f>AD169/'Carbon Coefficients'!$D$27</f>
        <v/>
      </c>
      <c r="AE235">
        <f>AE169/'Carbon Coefficients'!$D$27</f>
        <v/>
      </c>
      <c r="AF235">
        <f>AF169/'Carbon Coefficients'!$D$27</f>
        <v/>
      </c>
      <c r="AG235">
        <f>AG169/'Carbon Coefficients'!$D$27</f>
        <v/>
      </c>
      <c r="AH235">
        <f>AH169/'Carbon Coefficients'!$D$27</f>
        <v/>
      </c>
      <c r="AI235">
        <f>AI169/'Carbon Coefficients'!$D$27</f>
        <v/>
      </c>
      <c r="AJ235">
        <f>AJ169/'Carbon Coefficients'!$D$27</f>
        <v/>
      </c>
      <c r="AK235">
        <f>AK169/'Carbon Coefficients'!$D$27</f>
        <v/>
      </c>
      <c r="AL235">
        <f>AL169/'Carbon Coefficients'!$D$27</f>
        <v/>
      </c>
      <c r="AM235">
        <f>AM169/'Carbon Coefficients'!$D$27</f>
        <v/>
      </c>
      <c r="AN235">
        <f>AN169/'Carbon Coefficients'!$D$27</f>
        <v/>
      </c>
      <c r="AO235">
        <f>AO169/'Carbon Coefficients'!$D$27</f>
        <v/>
      </c>
      <c r="AP235">
        <f>AP169/'Carbon Coefficients'!$D$27</f>
        <v/>
      </c>
      <c r="AQ235">
        <f>AQ169/'Carbon Coefficients'!$D$27</f>
        <v/>
      </c>
      <c r="AR235">
        <f>AR169/'Carbon Coefficients'!$D$27</f>
        <v/>
      </c>
      <c r="AS235">
        <f>AS169/'Carbon Coefficients'!$D$27</f>
        <v/>
      </c>
      <c r="AT235">
        <f>AT169/'Carbon Coefficients'!$D$27</f>
        <v/>
      </c>
      <c r="AU235">
        <f>AU169/'Carbon Coefficients'!$D$27</f>
        <v/>
      </c>
      <c r="AV235">
        <f>AV169/'Carbon Coefficients'!$D$27</f>
        <v/>
      </c>
    </row>
    <row r="236" spans="1:48">
      <c r="A236" t="s">
        <v>300</v>
      </c>
      <c r="B236" t="s">
        <v>1667</v>
      </c>
      <c r="E236">
        <f>E170/'Carbon Coefficients'!$D$27</f>
        <v/>
      </c>
      <c r="F236">
        <f>F170/'Carbon Coefficients'!$D$27</f>
        <v/>
      </c>
      <c r="G236">
        <f>G170/'Carbon Coefficients'!$D$27</f>
        <v/>
      </c>
      <c r="H236">
        <f>H170/'Carbon Coefficients'!$D$27</f>
        <v/>
      </c>
      <c r="I236">
        <f>I170/'Carbon Coefficients'!$D$27</f>
        <v/>
      </c>
      <c r="J236">
        <f>J170/'Carbon Coefficients'!$D$27</f>
        <v/>
      </c>
      <c r="K236">
        <f>K170/'Carbon Coefficients'!$D$27</f>
        <v/>
      </c>
      <c r="L236">
        <f>L170/'Carbon Coefficients'!$D$27</f>
        <v/>
      </c>
      <c r="M236">
        <f>M170/'Carbon Coefficients'!$D$27</f>
        <v/>
      </c>
      <c r="N236">
        <f>N170/'Carbon Coefficients'!$D$27</f>
        <v/>
      </c>
      <c r="O236">
        <f>O170/'Carbon Coefficients'!$D$27</f>
        <v/>
      </c>
      <c r="P236">
        <f>P170/'Carbon Coefficients'!$D$27</f>
        <v/>
      </c>
      <c r="Q236">
        <f>Q170/'Carbon Coefficients'!$D$27</f>
        <v/>
      </c>
      <c r="R236">
        <f>R170/'Carbon Coefficients'!$D$27</f>
        <v/>
      </c>
      <c r="S236">
        <f>S170/'Carbon Coefficients'!$D$27</f>
        <v/>
      </c>
      <c r="T236">
        <f>T170/'Carbon Coefficients'!$D$27</f>
        <v/>
      </c>
      <c r="U236">
        <f>U170/'Carbon Coefficients'!$D$27</f>
        <v/>
      </c>
      <c r="V236">
        <f>V170/'Carbon Coefficients'!$D$27</f>
        <v/>
      </c>
      <c r="W236">
        <f>W170/'Carbon Coefficients'!$D$27</f>
        <v/>
      </c>
      <c r="X236">
        <f>X170/'Carbon Coefficients'!$D$27</f>
        <v/>
      </c>
      <c r="Y236">
        <f>Y170/'Carbon Coefficients'!$D$27</f>
        <v/>
      </c>
      <c r="Z236">
        <f>Z170/'Carbon Coefficients'!$D$27</f>
        <v/>
      </c>
      <c r="AA236">
        <f>AA170/'Carbon Coefficients'!$D$27</f>
        <v/>
      </c>
      <c r="AB236">
        <f>AB170/'Carbon Coefficients'!$D$27</f>
        <v/>
      </c>
      <c r="AC236">
        <f>AC170/'Carbon Coefficients'!$D$27</f>
        <v/>
      </c>
      <c r="AD236">
        <f>AD170/'Carbon Coefficients'!$D$27</f>
        <v/>
      </c>
      <c r="AE236">
        <f>AE170/'Carbon Coefficients'!$D$27</f>
        <v/>
      </c>
      <c r="AF236">
        <f>AF170/'Carbon Coefficients'!$D$27</f>
        <v/>
      </c>
      <c r="AG236">
        <f>AG170/'Carbon Coefficients'!$D$27</f>
        <v/>
      </c>
      <c r="AH236">
        <f>AH170/'Carbon Coefficients'!$D$27</f>
        <v/>
      </c>
      <c r="AI236">
        <f>AI170/'Carbon Coefficients'!$D$27</f>
        <v/>
      </c>
      <c r="AJ236">
        <f>AJ170/'Carbon Coefficients'!$D$27</f>
        <v/>
      </c>
      <c r="AK236">
        <f>AK170/'Carbon Coefficients'!$D$27</f>
        <v/>
      </c>
      <c r="AL236">
        <f>AL170/'Carbon Coefficients'!$D$27</f>
        <v/>
      </c>
      <c r="AM236">
        <f>AM170/'Carbon Coefficients'!$D$27</f>
        <v/>
      </c>
      <c r="AN236">
        <f>AN170/'Carbon Coefficients'!$D$27</f>
        <v/>
      </c>
      <c r="AO236">
        <f>AO170/'Carbon Coefficients'!$D$27</f>
        <v/>
      </c>
      <c r="AP236">
        <f>AP170/'Carbon Coefficients'!$D$27</f>
        <v/>
      </c>
      <c r="AQ236">
        <f>AQ170/'Carbon Coefficients'!$D$27</f>
        <v/>
      </c>
      <c r="AR236">
        <f>AR170/'Carbon Coefficients'!$D$27</f>
        <v/>
      </c>
      <c r="AS236">
        <f>AS170/'Carbon Coefficients'!$D$27</f>
        <v/>
      </c>
      <c r="AT236">
        <f>AT170/'Carbon Coefficients'!$D$27</f>
        <v/>
      </c>
      <c r="AU236">
        <f>AU170/'Carbon Coefficients'!$D$27</f>
        <v/>
      </c>
      <c r="AV236">
        <f>AV170/'Carbon Coefficients'!$D$27</f>
        <v/>
      </c>
    </row>
    <row r="237" spans="1:48">
      <c r="A237" t="s">
        <v>377</v>
      </c>
      <c r="B237" t="s">
        <v>1667</v>
      </c>
      <c r="E237">
        <f>E171/'Carbon Coefficients'!$D$27</f>
        <v/>
      </c>
      <c r="F237">
        <f>F171/'Carbon Coefficients'!$D$27</f>
        <v/>
      </c>
      <c r="G237">
        <f>G171/'Carbon Coefficients'!$D$27</f>
        <v/>
      </c>
      <c r="H237">
        <f>H171/'Carbon Coefficients'!$D$27</f>
        <v/>
      </c>
      <c r="I237">
        <f>I171/'Carbon Coefficients'!$D$27</f>
        <v/>
      </c>
      <c r="J237">
        <f>J171/'Carbon Coefficients'!$D$27</f>
        <v/>
      </c>
      <c r="K237">
        <f>K171/'Carbon Coefficients'!$D$27</f>
        <v/>
      </c>
      <c r="L237">
        <f>L171/'Carbon Coefficients'!$D$27</f>
        <v/>
      </c>
      <c r="M237">
        <f>M171/'Carbon Coefficients'!$D$27</f>
        <v/>
      </c>
      <c r="N237">
        <f>N171/'Carbon Coefficients'!$D$27</f>
        <v/>
      </c>
      <c r="O237">
        <f>O171/'Carbon Coefficients'!$D$27</f>
        <v/>
      </c>
      <c r="P237">
        <f>P171/'Carbon Coefficients'!$D$27</f>
        <v/>
      </c>
      <c r="Q237">
        <f>Q171/'Carbon Coefficients'!$D$27</f>
        <v/>
      </c>
      <c r="R237">
        <f>R171/'Carbon Coefficients'!$D$27</f>
        <v/>
      </c>
      <c r="S237">
        <f>S171/'Carbon Coefficients'!$D$27</f>
        <v/>
      </c>
      <c r="T237">
        <f>T171/'Carbon Coefficients'!$D$27</f>
        <v/>
      </c>
      <c r="U237">
        <f>U171/'Carbon Coefficients'!$D$27</f>
        <v/>
      </c>
      <c r="V237">
        <f>V171/'Carbon Coefficients'!$D$27</f>
        <v/>
      </c>
      <c r="W237">
        <f>W171/'Carbon Coefficients'!$D$27</f>
        <v/>
      </c>
      <c r="X237">
        <f>X171/'Carbon Coefficients'!$D$27</f>
        <v/>
      </c>
      <c r="Y237">
        <f>Y171/'Carbon Coefficients'!$D$27</f>
        <v/>
      </c>
      <c r="Z237">
        <f>Z171/'Carbon Coefficients'!$D$27</f>
        <v/>
      </c>
      <c r="AA237">
        <f>AA171/'Carbon Coefficients'!$D$27</f>
        <v/>
      </c>
      <c r="AB237">
        <f>AB171/'Carbon Coefficients'!$D$27</f>
        <v/>
      </c>
      <c r="AC237">
        <f>AC171/'Carbon Coefficients'!$D$27</f>
        <v/>
      </c>
      <c r="AD237">
        <f>AD171/'Carbon Coefficients'!$D$27</f>
        <v/>
      </c>
      <c r="AE237">
        <f>AE171/'Carbon Coefficients'!$D$27</f>
        <v/>
      </c>
      <c r="AF237">
        <f>AF171/'Carbon Coefficients'!$D$27</f>
        <v/>
      </c>
      <c r="AG237">
        <f>AG171/'Carbon Coefficients'!$D$27</f>
        <v/>
      </c>
      <c r="AH237">
        <f>AH171/'Carbon Coefficients'!$D$27</f>
        <v/>
      </c>
      <c r="AI237">
        <f>AI171/'Carbon Coefficients'!$D$27</f>
        <v/>
      </c>
      <c r="AJ237">
        <f>AJ171/'Carbon Coefficients'!$D$27</f>
        <v/>
      </c>
      <c r="AK237">
        <f>AK171/'Carbon Coefficients'!$D$27</f>
        <v/>
      </c>
      <c r="AL237">
        <f>AL171/'Carbon Coefficients'!$D$27</f>
        <v/>
      </c>
      <c r="AM237">
        <f>AM171/'Carbon Coefficients'!$D$27</f>
        <v/>
      </c>
      <c r="AN237">
        <f>AN171/'Carbon Coefficients'!$D$27</f>
        <v/>
      </c>
      <c r="AO237">
        <f>AO171/'Carbon Coefficients'!$D$27</f>
        <v/>
      </c>
      <c r="AP237">
        <f>AP171/'Carbon Coefficients'!$D$27</f>
        <v/>
      </c>
      <c r="AQ237">
        <f>AQ171/'Carbon Coefficients'!$D$27</f>
        <v/>
      </c>
      <c r="AR237">
        <f>AR171/'Carbon Coefficients'!$D$27</f>
        <v/>
      </c>
      <c r="AS237">
        <f>AS171/'Carbon Coefficients'!$D$27</f>
        <v/>
      </c>
      <c r="AT237">
        <f>AT171/'Carbon Coefficients'!$D$27</f>
        <v/>
      </c>
      <c r="AU237">
        <f>AU171/'Carbon Coefficients'!$D$27</f>
        <v/>
      </c>
      <c r="AV237">
        <f>AV171/'Carbon Coefficients'!$D$27</f>
        <v/>
      </c>
    </row>
    <row r="238" spans="1:48">
      <c r="A238" t="s">
        <v>325</v>
      </c>
      <c r="B238" t="s">
        <v>1667</v>
      </c>
      <c r="E238">
        <f>E172/'Carbon Coefficients'!$D$27</f>
        <v/>
      </c>
      <c r="F238">
        <f>F172/'Carbon Coefficients'!$D$27</f>
        <v/>
      </c>
      <c r="G238">
        <f>G172/'Carbon Coefficients'!$D$27</f>
        <v/>
      </c>
      <c r="H238">
        <f>H172/'Carbon Coefficients'!$D$27</f>
        <v/>
      </c>
      <c r="I238">
        <f>I172/'Carbon Coefficients'!$D$27</f>
        <v/>
      </c>
      <c r="J238">
        <f>J172/'Carbon Coefficients'!$D$27</f>
        <v/>
      </c>
      <c r="K238">
        <f>K172/'Carbon Coefficients'!$D$27</f>
        <v/>
      </c>
      <c r="L238">
        <f>L172/'Carbon Coefficients'!$D$27</f>
        <v/>
      </c>
      <c r="M238">
        <f>M172/'Carbon Coefficients'!$D$27</f>
        <v/>
      </c>
      <c r="N238">
        <f>N172/'Carbon Coefficients'!$D$27</f>
        <v/>
      </c>
      <c r="O238">
        <f>O172/'Carbon Coefficients'!$D$27</f>
        <v/>
      </c>
      <c r="P238">
        <f>P172/'Carbon Coefficients'!$D$27</f>
        <v/>
      </c>
      <c r="Q238">
        <f>Q172/'Carbon Coefficients'!$D$27</f>
        <v/>
      </c>
      <c r="R238">
        <f>R172/'Carbon Coefficients'!$D$27</f>
        <v/>
      </c>
      <c r="S238">
        <f>S172/'Carbon Coefficients'!$D$27</f>
        <v/>
      </c>
      <c r="T238">
        <f>T172/'Carbon Coefficients'!$D$27</f>
        <v/>
      </c>
      <c r="U238">
        <f>U172/'Carbon Coefficients'!$D$27</f>
        <v/>
      </c>
      <c r="V238">
        <f>V172/'Carbon Coefficients'!$D$27</f>
        <v/>
      </c>
      <c r="W238">
        <f>W172/'Carbon Coefficients'!$D$27</f>
        <v/>
      </c>
      <c r="X238">
        <f>X172/'Carbon Coefficients'!$D$27</f>
        <v/>
      </c>
      <c r="Y238">
        <f>Y172/'Carbon Coefficients'!$D$27</f>
        <v/>
      </c>
      <c r="Z238">
        <f>Z172/'Carbon Coefficients'!$D$27</f>
        <v/>
      </c>
      <c r="AA238">
        <f>AA172/'Carbon Coefficients'!$D$27</f>
        <v/>
      </c>
      <c r="AB238">
        <f>AB172/'Carbon Coefficients'!$D$27</f>
        <v/>
      </c>
      <c r="AC238">
        <f>AC172/'Carbon Coefficients'!$D$27</f>
        <v/>
      </c>
      <c r="AD238">
        <f>AD172/'Carbon Coefficients'!$D$27</f>
        <v/>
      </c>
      <c r="AE238">
        <f>AE172/'Carbon Coefficients'!$D$27</f>
        <v/>
      </c>
      <c r="AF238">
        <f>AF172/'Carbon Coefficients'!$D$27</f>
        <v/>
      </c>
      <c r="AG238">
        <f>AG172/'Carbon Coefficients'!$D$27</f>
        <v/>
      </c>
      <c r="AH238">
        <f>AH172/'Carbon Coefficients'!$D$27</f>
        <v/>
      </c>
      <c r="AI238">
        <f>AI172/'Carbon Coefficients'!$D$27</f>
        <v/>
      </c>
      <c r="AJ238">
        <f>AJ172/'Carbon Coefficients'!$D$27</f>
        <v/>
      </c>
      <c r="AK238">
        <f>AK172/'Carbon Coefficients'!$D$27</f>
        <v/>
      </c>
      <c r="AL238">
        <f>AL172/'Carbon Coefficients'!$D$27</f>
        <v/>
      </c>
      <c r="AM238">
        <f>AM172/'Carbon Coefficients'!$D$27</f>
        <v/>
      </c>
      <c r="AN238">
        <f>AN172/'Carbon Coefficients'!$D$27</f>
        <v/>
      </c>
      <c r="AO238">
        <f>AO172/'Carbon Coefficients'!$D$27</f>
        <v/>
      </c>
      <c r="AP238">
        <f>AP172/'Carbon Coefficients'!$D$27</f>
        <v/>
      </c>
      <c r="AQ238">
        <f>AQ172/'Carbon Coefficients'!$D$27</f>
        <v/>
      </c>
      <c r="AR238">
        <f>AR172/'Carbon Coefficients'!$D$27</f>
        <v/>
      </c>
      <c r="AS238">
        <f>AS172/'Carbon Coefficients'!$D$27</f>
        <v/>
      </c>
      <c r="AT238">
        <f>AT172/'Carbon Coefficients'!$D$27</f>
        <v/>
      </c>
      <c r="AU238">
        <f>AU172/'Carbon Coefficients'!$D$27</f>
        <v/>
      </c>
      <c r="AV238">
        <f>AV172/'Carbon Coefficients'!$D$27</f>
        <v/>
      </c>
    </row>
    <row r="239" spans="1:48">
      <c r="A239" t="s">
        <v>317</v>
      </c>
      <c r="B239" t="s">
        <v>1667</v>
      </c>
      <c r="E239">
        <f>E173/'Carbon Coefficients'!$D$27</f>
        <v/>
      </c>
      <c r="F239">
        <f>F173/'Carbon Coefficients'!$D$27</f>
        <v/>
      </c>
      <c r="G239">
        <f>G173/'Carbon Coefficients'!$D$27</f>
        <v/>
      </c>
      <c r="H239">
        <f>H173/'Carbon Coefficients'!$D$27</f>
        <v/>
      </c>
      <c r="I239">
        <f>I173/'Carbon Coefficients'!$D$27</f>
        <v/>
      </c>
      <c r="J239">
        <f>J173/'Carbon Coefficients'!$D$27</f>
        <v/>
      </c>
      <c r="K239">
        <f>K173/'Carbon Coefficients'!$D$27</f>
        <v/>
      </c>
      <c r="L239">
        <f>L173/'Carbon Coefficients'!$D$27</f>
        <v/>
      </c>
      <c r="M239">
        <f>M173/'Carbon Coefficients'!$D$27</f>
        <v/>
      </c>
      <c r="N239">
        <f>N173/'Carbon Coefficients'!$D$27</f>
        <v/>
      </c>
      <c r="O239">
        <f>O173/'Carbon Coefficients'!$D$27</f>
        <v/>
      </c>
      <c r="P239">
        <f>P173/'Carbon Coefficients'!$D$27</f>
        <v/>
      </c>
      <c r="Q239">
        <f>Q173/'Carbon Coefficients'!$D$27</f>
        <v/>
      </c>
      <c r="R239">
        <f>R173/'Carbon Coefficients'!$D$27</f>
        <v/>
      </c>
      <c r="S239">
        <f>S173/'Carbon Coefficients'!$D$27</f>
        <v/>
      </c>
      <c r="T239">
        <f>T173/'Carbon Coefficients'!$D$27</f>
        <v/>
      </c>
      <c r="U239">
        <f>U173/'Carbon Coefficients'!$D$27</f>
        <v/>
      </c>
      <c r="V239">
        <f>V173/'Carbon Coefficients'!$D$27</f>
        <v/>
      </c>
      <c r="W239">
        <f>W173/'Carbon Coefficients'!$D$27</f>
        <v/>
      </c>
      <c r="X239">
        <f>X173/'Carbon Coefficients'!$D$27</f>
        <v/>
      </c>
      <c r="Y239">
        <f>Y173/'Carbon Coefficients'!$D$27</f>
        <v/>
      </c>
      <c r="Z239">
        <f>Z173/'Carbon Coefficients'!$D$27</f>
        <v/>
      </c>
      <c r="AA239">
        <f>AA173/'Carbon Coefficients'!$D$27</f>
        <v/>
      </c>
      <c r="AB239">
        <f>AB173/'Carbon Coefficients'!$D$27</f>
        <v/>
      </c>
      <c r="AC239">
        <f>AC173/'Carbon Coefficients'!$D$27</f>
        <v/>
      </c>
      <c r="AD239">
        <f>AD173/'Carbon Coefficients'!$D$27</f>
        <v/>
      </c>
      <c r="AE239">
        <f>AE173/'Carbon Coefficients'!$D$27</f>
        <v/>
      </c>
      <c r="AF239">
        <f>AF173/'Carbon Coefficients'!$D$27</f>
        <v/>
      </c>
      <c r="AG239">
        <f>AG173/'Carbon Coefficients'!$D$27</f>
        <v/>
      </c>
      <c r="AH239">
        <f>AH173/'Carbon Coefficients'!$D$27</f>
        <v/>
      </c>
      <c r="AI239">
        <f>AI173/'Carbon Coefficients'!$D$27</f>
        <v/>
      </c>
      <c r="AJ239">
        <f>AJ173/'Carbon Coefficients'!$D$27</f>
        <v/>
      </c>
      <c r="AK239">
        <f>AK173/'Carbon Coefficients'!$D$27</f>
        <v/>
      </c>
      <c r="AL239">
        <f>AL173/'Carbon Coefficients'!$D$27</f>
        <v/>
      </c>
      <c r="AM239">
        <f>AM173/'Carbon Coefficients'!$D$27</f>
        <v/>
      </c>
      <c r="AN239">
        <f>AN173/'Carbon Coefficients'!$D$27</f>
        <v/>
      </c>
      <c r="AO239">
        <f>AO173/'Carbon Coefficients'!$D$27</f>
        <v/>
      </c>
      <c r="AP239">
        <f>AP173/'Carbon Coefficients'!$D$27</f>
        <v/>
      </c>
      <c r="AQ239">
        <f>AQ173/'Carbon Coefficients'!$D$27</f>
        <v/>
      </c>
      <c r="AR239">
        <f>AR173/'Carbon Coefficients'!$D$27</f>
        <v/>
      </c>
      <c r="AS239">
        <f>AS173/'Carbon Coefficients'!$D$27</f>
        <v/>
      </c>
      <c r="AT239">
        <f>AT173/'Carbon Coefficients'!$D$27</f>
        <v/>
      </c>
      <c r="AU239">
        <f>AU173/'Carbon Coefficients'!$D$27</f>
        <v/>
      </c>
      <c r="AV239">
        <f>AV173/'Carbon Coefficients'!$D$27</f>
        <v/>
      </c>
    </row>
    <row r="240" spans="1:48">
      <c r="A240" t="s">
        <v>281</v>
      </c>
      <c r="B240" t="s">
        <v>1667</v>
      </c>
      <c r="E240">
        <f>E174/'Carbon Coefficients'!$D$27</f>
        <v/>
      </c>
      <c r="F240">
        <f>F174/'Carbon Coefficients'!$D$27</f>
        <v/>
      </c>
      <c r="G240">
        <f>G174/'Carbon Coefficients'!$D$27</f>
        <v/>
      </c>
      <c r="H240">
        <f>H174/'Carbon Coefficients'!$D$27</f>
        <v/>
      </c>
      <c r="I240">
        <f>I174/'Carbon Coefficients'!$D$27</f>
        <v/>
      </c>
      <c r="J240">
        <f>J174/'Carbon Coefficients'!$D$27</f>
        <v/>
      </c>
      <c r="K240">
        <f>K174/'Carbon Coefficients'!$D$27</f>
        <v/>
      </c>
      <c r="L240">
        <f>L174/'Carbon Coefficients'!$D$27</f>
        <v/>
      </c>
      <c r="M240">
        <f>M174/'Carbon Coefficients'!$D$27</f>
        <v/>
      </c>
      <c r="N240">
        <f>N174/'Carbon Coefficients'!$D$27</f>
        <v/>
      </c>
      <c r="O240">
        <f>O174/'Carbon Coefficients'!$D$27</f>
        <v/>
      </c>
      <c r="P240">
        <f>P174/'Carbon Coefficients'!$D$27</f>
        <v/>
      </c>
      <c r="Q240">
        <f>Q174/'Carbon Coefficients'!$D$27</f>
        <v/>
      </c>
      <c r="R240">
        <f>R174/'Carbon Coefficients'!$D$27</f>
        <v/>
      </c>
      <c r="S240">
        <f>S174/'Carbon Coefficients'!$D$27</f>
        <v/>
      </c>
      <c r="T240">
        <f>T174/'Carbon Coefficients'!$D$27</f>
        <v/>
      </c>
      <c r="U240">
        <f>U174/'Carbon Coefficients'!$D$27</f>
        <v/>
      </c>
      <c r="V240">
        <f>V174/'Carbon Coefficients'!$D$27</f>
        <v/>
      </c>
      <c r="W240">
        <f>W174/'Carbon Coefficients'!$D$27</f>
        <v/>
      </c>
      <c r="X240">
        <f>X174/'Carbon Coefficients'!$D$27</f>
        <v/>
      </c>
      <c r="Y240">
        <f>Y174/'Carbon Coefficients'!$D$27</f>
        <v/>
      </c>
      <c r="Z240">
        <f>Z174/'Carbon Coefficients'!$D$27</f>
        <v/>
      </c>
      <c r="AA240">
        <f>AA174/'Carbon Coefficients'!$D$27</f>
        <v/>
      </c>
      <c r="AB240">
        <f>AB174/'Carbon Coefficients'!$D$27</f>
        <v/>
      </c>
      <c r="AC240">
        <f>AC174/'Carbon Coefficients'!$D$27</f>
        <v/>
      </c>
      <c r="AD240">
        <f>AD174/'Carbon Coefficients'!$D$27</f>
        <v/>
      </c>
      <c r="AE240">
        <f>AE174/'Carbon Coefficients'!$D$27</f>
        <v/>
      </c>
      <c r="AF240">
        <f>AF174/'Carbon Coefficients'!$D$27</f>
        <v/>
      </c>
      <c r="AG240">
        <f>AG174/'Carbon Coefficients'!$D$27</f>
        <v/>
      </c>
      <c r="AH240">
        <f>AH174/'Carbon Coefficients'!$D$27</f>
        <v/>
      </c>
      <c r="AI240">
        <f>AI174/'Carbon Coefficients'!$D$27</f>
        <v/>
      </c>
      <c r="AJ240">
        <f>AJ174/'Carbon Coefficients'!$D$27</f>
        <v/>
      </c>
      <c r="AK240">
        <f>AK174/'Carbon Coefficients'!$D$27</f>
        <v/>
      </c>
      <c r="AL240">
        <f>AL174/'Carbon Coefficients'!$D$27</f>
        <v/>
      </c>
      <c r="AM240">
        <f>AM174/'Carbon Coefficients'!$D$27</f>
        <v/>
      </c>
      <c r="AN240">
        <f>AN174/'Carbon Coefficients'!$D$27</f>
        <v/>
      </c>
      <c r="AO240">
        <f>AO174/'Carbon Coefficients'!$D$27</f>
        <v/>
      </c>
      <c r="AP240">
        <f>AP174/'Carbon Coefficients'!$D$27</f>
        <v/>
      </c>
      <c r="AQ240">
        <f>AQ174/'Carbon Coefficients'!$D$27</f>
        <v/>
      </c>
      <c r="AR240">
        <f>AR174/'Carbon Coefficients'!$D$27</f>
        <v/>
      </c>
      <c r="AS240">
        <f>AS174/'Carbon Coefficients'!$D$27</f>
        <v/>
      </c>
      <c r="AT240">
        <f>AT174/'Carbon Coefficients'!$D$27</f>
        <v/>
      </c>
      <c r="AU240">
        <f>AU174/'Carbon Coefficients'!$D$27</f>
        <v/>
      </c>
      <c r="AV240">
        <f>AV174/'Carbon Coefficients'!$D$27</f>
        <v/>
      </c>
    </row>
    <row r="241" spans="1:48">
      <c r="A241" t="s">
        <v>262</v>
      </c>
      <c r="B241" t="s">
        <v>1667</v>
      </c>
      <c r="E241">
        <f>E175/'Carbon Coefficients'!$D$27</f>
        <v/>
      </c>
      <c r="F241">
        <f>F175/'Carbon Coefficients'!$D$27</f>
        <v/>
      </c>
      <c r="G241">
        <f>G175/'Carbon Coefficients'!$D$27</f>
        <v/>
      </c>
      <c r="H241">
        <f>H175/'Carbon Coefficients'!$D$27</f>
        <v/>
      </c>
      <c r="I241">
        <f>I175/'Carbon Coefficients'!$D$27</f>
        <v/>
      </c>
      <c r="J241">
        <f>J175/'Carbon Coefficients'!$D$27</f>
        <v/>
      </c>
      <c r="K241">
        <f>K175/'Carbon Coefficients'!$D$27</f>
        <v/>
      </c>
      <c r="L241">
        <f>L175/'Carbon Coefficients'!$D$27</f>
        <v/>
      </c>
      <c r="M241">
        <f>M175/'Carbon Coefficients'!$D$27</f>
        <v/>
      </c>
      <c r="N241">
        <f>N175/'Carbon Coefficients'!$D$27</f>
        <v/>
      </c>
      <c r="O241">
        <f>O175/'Carbon Coefficients'!$D$27</f>
        <v/>
      </c>
      <c r="P241">
        <f>P175/'Carbon Coefficients'!$D$27</f>
        <v/>
      </c>
      <c r="Q241">
        <f>Q175/'Carbon Coefficients'!$D$27</f>
        <v/>
      </c>
      <c r="R241">
        <f>R175/'Carbon Coefficients'!$D$27</f>
        <v/>
      </c>
      <c r="S241">
        <f>S175/'Carbon Coefficients'!$D$27</f>
        <v/>
      </c>
      <c r="T241">
        <f>T175/'Carbon Coefficients'!$D$27</f>
        <v/>
      </c>
      <c r="U241">
        <f>U175/'Carbon Coefficients'!$D$27</f>
        <v/>
      </c>
      <c r="V241">
        <f>V175/'Carbon Coefficients'!$D$27</f>
        <v/>
      </c>
      <c r="W241">
        <f>W175/'Carbon Coefficients'!$D$27</f>
        <v/>
      </c>
      <c r="X241">
        <f>X175/'Carbon Coefficients'!$D$27</f>
        <v/>
      </c>
      <c r="Y241">
        <f>Y175/'Carbon Coefficients'!$D$27</f>
        <v/>
      </c>
      <c r="Z241">
        <f>Z175/'Carbon Coefficients'!$D$27</f>
        <v/>
      </c>
      <c r="AA241">
        <f>AA175/'Carbon Coefficients'!$D$27</f>
        <v/>
      </c>
      <c r="AB241">
        <f>AB175/'Carbon Coefficients'!$D$27</f>
        <v/>
      </c>
      <c r="AC241">
        <f>AC175/'Carbon Coefficients'!$D$27</f>
        <v/>
      </c>
      <c r="AD241">
        <f>AD175/'Carbon Coefficients'!$D$27</f>
        <v/>
      </c>
      <c r="AE241">
        <f>AE175/'Carbon Coefficients'!$D$27</f>
        <v/>
      </c>
      <c r="AF241">
        <f>AF175/'Carbon Coefficients'!$D$27</f>
        <v/>
      </c>
      <c r="AG241">
        <f>AG175/'Carbon Coefficients'!$D$27</f>
        <v/>
      </c>
      <c r="AH241">
        <f>AH175/'Carbon Coefficients'!$D$27</f>
        <v/>
      </c>
      <c r="AI241">
        <f>AI175/'Carbon Coefficients'!$D$27</f>
        <v/>
      </c>
      <c r="AJ241">
        <f>AJ175/'Carbon Coefficients'!$D$27</f>
        <v/>
      </c>
      <c r="AK241">
        <f>AK175/'Carbon Coefficients'!$D$27</f>
        <v/>
      </c>
      <c r="AL241">
        <f>AL175/'Carbon Coefficients'!$D$27</f>
        <v/>
      </c>
      <c r="AM241">
        <f>AM175/'Carbon Coefficients'!$D$27</f>
        <v/>
      </c>
      <c r="AN241">
        <f>AN175/'Carbon Coefficients'!$D$27</f>
        <v/>
      </c>
      <c r="AO241">
        <f>AO175/'Carbon Coefficients'!$D$27</f>
        <v/>
      </c>
      <c r="AP241">
        <f>AP175/'Carbon Coefficients'!$D$27</f>
        <v/>
      </c>
      <c r="AQ241">
        <f>AQ175/'Carbon Coefficients'!$D$27</f>
        <v/>
      </c>
      <c r="AR241">
        <f>AR175/'Carbon Coefficients'!$D$27</f>
        <v/>
      </c>
      <c r="AS241">
        <f>AS175/'Carbon Coefficients'!$D$27</f>
        <v/>
      </c>
      <c r="AT241">
        <f>AT175/'Carbon Coefficients'!$D$27</f>
        <v/>
      </c>
      <c r="AU241">
        <f>AU175/'Carbon Coefficients'!$D$27</f>
        <v/>
      </c>
      <c r="AV241">
        <f>AV175/'Carbon Coefficients'!$D$27</f>
        <v/>
      </c>
    </row>
    <row r="242" spans="1:48">
      <c r="A242" t="s">
        <v>337</v>
      </c>
      <c r="B242" t="s">
        <v>1667</v>
      </c>
      <c r="E242">
        <f>E176/'Carbon Coefficients'!$D$27</f>
        <v/>
      </c>
      <c r="F242">
        <f>F176/'Carbon Coefficients'!$D$27</f>
        <v/>
      </c>
      <c r="G242">
        <f>G176/'Carbon Coefficients'!$D$27</f>
        <v/>
      </c>
      <c r="H242">
        <f>H176/'Carbon Coefficients'!$D$27</f>
        <v/>
      </c>
      <c r="I242">
        <f>I176/'Carbon Coefficients'!$D$27</f>
        <v/>
      </c>
      <c r="J242">
        <f>J176/'Carbon Coefficients'!$D$27</f>
        <v/>
      </c>
      <c r="K242">
        <f>K176/'Carbon Coefficients'!$D$27</f>
        <v/>
      </c>
      <c r="L242">
        <f>L176/'Carbon Coefficients'!$D$27</f>
        <v/>
      </c>
      <c r="M242">
        <f>M176/'Carbon Coefficients'!$D$27</f>
        <v/>
      </c>
      <c r="N242">
        <f>N176/'Carbon Coefficients'!$D$27</f>
        <v/>
      </c>
      <c r="O242">
        <f>O176/'Carbon Coefficients'!$D$27</f>
        <v/>
      </c>
      <c r="P242">
        <f>P176/'Carbon Coefficients'!$D$27</f>
        <v/>
      </c>
      <c r="Q242">
        <f>Q176/'Carbon Coefficients'!$D$27</f>
        <v/>
      </c>
      <c r="R242">
        <f>R176/'Carbon Coefficients'!$D$27</f>
        <v/>
      </c>
      <c r="S242">
        <f>S176/'Carbon Coefficients'!$D$27</f>
        <v/>
      </c>
      <c r="T242">
        <f>T176/'Carbon Coefficients'!$D$27</f>
        <v/>
      </c>
      <c r="U242">
        <f>U176/'Carbon Coefficients'!$D$27</f>
        <v/>
      </c>
      <c r="V242">
        <f>V176/'Carbon Coefficients'!$D$27</f>
        <v/>
      </c>
      <c r="W242">
        <f>W176/'Carbon Coefficients'!$D$27</f>
        <v/>
      </c>
      <c r="X242">
        <f>X176/'Carbon Coefficients'!$D$27</f>
        <v/>
      </c>
      <c r="Y242">
        <f>Y176/'Carbon Coefficients'!$D$27</f>
        <v/>
      </c>
      <c r="Z242">
        <f>Z176/'Carbon Coefficients'!$D$27</f>
        <v/>
      </c>
      <c r="AA242">
        <f>AA176/'Carbon Coefficients'!$D$27</f>
        <v/>
      </c>
      <c r="AB242">
        <f>AB176/'Carbon Coefficients'!$D$27</f>
        <v/>
      </c>
      <c r="AC242">
        <f>AC176/'Carbon Coefficients'!$D$27</f>
        <v/>
      </c>
      <c r="AD242">
        <f>AD176/'Carbon Coefficients'!$D$27</f>
        <v/>
      </c>
      <c r="AE242">
        <f>AE176/'Carbon Coefficients'!$D$27</f>
        <v/>
      </c>
      <c r="AF242">
        <f>AF176/'Carbon Coefficients'!$D$27</f>
        <v/>
      </c>
      <c r="AG242">
        <f>AG176/'Carbon Coefficients'!$D$27</f>
        <v/>
      </c>
      <c r="AH242">
        <f>AH176/'Carbon Coefficients'!$D$27</f>
        <v/>
      </c>
      <c r="AI242">
        <f>AI176/'Carbon Coefficients'!$D$27</f>
        <v/>
      </c>
      <c r="AJ242">
        <f>AJ176/'Carbon Coefficients'!$D$27</f>
        <v/>
      </c>
      <c r="AK242">
        <f>AK176/'Carbon Coefficients'!$D$27</f>
        <v/>
      </c>
      <c r="AL242">
        <f>AL176/'Carbon Coefficients'!$D$27</f>
        <v/>
      </c>
      <c r="AM242">
        <f>AM176/'Carbon Coefficients'!$D$27</f>
        <v/>
      </c>
      <c r="AN242">
        <f>AN176/'Carbon Coefficients'!$D$27</f>
        <v/>
      </c>
      <c r="AO242">
        <f>AO176/'Carbon Coefficients'!$D$27</f>
        <v/>
      </c>
      <c r="AP242">
        <f>AP176/'Carbon Coefficients'!$D$27</f>
        <v/>
      </c>
      <c r="AQ242">
        <f>AQ176/'Carbon Coefficients'!$D$27</f>
        <v/>
      </c>
      <c r="AR242">
        <f>AR176/'Carbon Coefficients'!$D$27</f>
        <v/>
      </c>
      <c r="AS242">
        <f>AS176/'Carbon Coefficients'!$D$27</f>
        <v/>
      </c>
      <c r="AT242">
        <f>AT176/'Carbon Coefficients'!$D$27</f>
        <v/>
      </c>
      <c r="AU242">
        <f>AU176/'Carbon Coefficients'!$D$27</f>
        <v/>
      </c>
      <c r="AV242">
        <f>AV176/'Carbon Coefficients'!$D$27</f>
        <v/>
      </c>
    </row>
    <row r="243" spans="1:48">
      <c r="A243" t="s">
        <v>342</v>
      </c>
      <c r="B243" t="s">
        <v>1667</v>
      </c>
      <c r="E243">
        <f>E177/'Carbon Coefficients'!$D$27</f>
        <v/>
      </c>
      <c r="F243">
        <f>F177/'Carbon Coefficients'!$D$27</f>
        <v/>
      </c>
      <c r="G243">
        <f>G177/'Carbon Coefficients'!$D$27</f>
        <v/>
      </c>
      <c r="H243">
        <f>H177/'Carbon Coefficients'!$D$27</f>
        <v/>
      </c>
      <c r="I243">
        <f>I177/'Carbon Coefficients'!$D$27</f>
        <v/>
      </c>
      <c r="J243">
        <f>J177/'Carbon Coefficients'!$D$27</f>
        <v/>
      </c>
      <c r="K243">
        <f>K177/'Carbon Coefficients'!$D$27</f>
        <v/>
      </c>
      <c r="L243">
        <f>L177/'Carbon Coefficients'!$D$27</f>
        <v/>
      </c>
      <c r="M243">
        <f>M177/'Carbon Coefficients'!$D$27</f>
        <v/>
      </c>
      <c r="N243">
        <f>N177/'Carbon Coefficients'!$D$27</f>
        <v/>
      </c>
      <c r="O243">
        <f>O177/'Carbon Coefficients'!$D$27</f>
        <v/>
      </c>
      <c r="P243">
        <f>P177/'Carbon Coefficients'!$D$27</f>
        <v/>
      </c>
      <c r="Q243">
        <f>Q177/'Carbon Coefficients'!$D$27</f>
        <v/>
      </c>
      <c r="R243">
        <f>R177/'Carbon Coefficients'!$D$27</f>
        <v/>
      </c>
      <c r="S243">
        <f>S177/'Carbon Coefficients'!$D$27</f>
        <v/>
      </c>
      <c r="T243">
        <f>T177/'Carbon Coefficients'!$D$27</f>
        <v/>
      </c>
      <c r="U243">
        <f>U177/'Carbon Coefficients'!$D$27</f>
        <v/>
      </c>
      <c r="V243">
        <f>V177/'Carbon Coefficients'!$D$27</f>
        <v/>
      </c>
      <c r="W243">
        <f>W177/'Carbon Coefficients'!$D$27</f>
        <v/>
      </c>
      <c r="X243">
        <f>X177/'Carbon Coefficients'!$D$27</f>
        <v/>
      </c>
      <c r="Y243">
        <f>Y177/'Carbon Coefficients'!$D$27</f>
        <v/>
      </c>
      <c r="Z243">
        <f>Z177/'Carbon Coefficients'!$D$27</f>
        <v/>
      </c>
      <c r="AA243">
        <f>AA177/'Carbon Coefficients'!$D$27</f>
        <v/>
      </c>
      <c r="AB243">
        <f>AB177/'Carbon Coefficients'!$D$27</f>
        <v/>
      </c>
      <c r="AC243">
        <f>AC177/'Carbon Coefficients'!$D$27</f>
        <v/>
      </c>
      <c r="AD243">
        <f>AD177/'Carbon Coefficients'!$D$27</f>
        <v/>
      </c>
      <c r="AE243">
        <f>AE177/'Carbon Coefficients'!$D$27</f>
        <v/>
      </c>
      <c r="AF243">
        <f>AF177/'Carbon Coefficients'!$D$27</f>
        <v/>
      </c>
      <c r="AG243">
        <f>AG177/'Carbon Coefficients'!$D$27</f>
        <v/>
      </c>
      <c r="AH243">
        <f>AH177/'Carbon Coefficients'!$D$27</f>
        <v/>
      </c>
      <c r="AI243">
        <f>AI177/'Carbon Coefficients'!$D$27</f>
        <v/>
      </c>
      <c r="AJ243">
        <f>AJ177/'Carbon Coefficients'!$D$27</f>
        <v/>
      </c>
      <c r="AK243">
        <f>AK177/'Carbon Coefficients'!$D$27</f>
        <v/>
      </c>
      <c r="AL243">
        <f>AL177/'Carbon Coefficients'!$D$27</f>
        <v/>
      </c>
      <c r="AM243">
        <f>AM177/'Carbon Coefficients'!$D$27</f>
        <v/>
      </c>
      <c r="AN243">
        <f>AN177/'Carbon Coefficients'!$D$27</f>
        <v/>
      </c>
      <c r="AO243">
        <f>AO177/'Carbon Coefficients'!$D$27</f>
        <v/>
      </c>
      <c r="AP243">
        <f>AP177/'Carbon Coefficients'!$D$27</f>
        <v/>
      </c>
      <c r="AQ243">
        <f>AQ177/'Carbon Coefficients'!$D$27</f>
        <v/>
      </c>
      <c r="AR243">
        <f>AR177/'Carbon Coefficients'!$D$27</f>
        <v/>
      </c>
      <c r="AS243">
        <f>AS177/'Carbon Coefficients'!$D$27</f>
        <v/>
      </c>
      <c r="AT243">
        <f>AT177/'Carbon Coefficients'!$D$27</f>
        <v/>
      </c>
      <c r="AU243">
        <f>AU177/'Carbon Coefficients'!$D$27</f>
        <v/>
      </c>
      <c r="AV243">
        <f>AV177/'Carbon Coefficients'!$D$27</f>
        <v/>
      </c>
    </row>
    <row r="244" spans="1:48">
      <c r="A244" t="s">
        <v>327</v>
      </c>
      <c r="B244" t="s">
        <v>1667</v>
      </c>
      <c r="E244">
        <f>E178/'Carbon Coefficients'!$D$27</f>
        <v/>
      </c>
      <c r="F244">
        <f>F178/'Carbon Coefficients'!$D$27</f>
        <v/>
      </c>
      <c r="G244">
        <f>G178/'Carbon Coefficients'!$D$27</f>
        <v/>
      </c>
      <c r="H244">
        <f>H178/'Carbon Coefficients'!$D$27</f>
        <v/>
      </c>
      <c r="I244">
        <f>I178/'Carbon Coefficients'!$D$27</f>
        <v/>
      </c>
      <c r="J244">
        <f>J178/'Carbon Coefficients'!$D$27</f>
        <v/>
      </c>
      <c r="K244">
        <f>K178/'Carbon Coefficients'!$D$27</f>
        <v/>
      </c>
      <c r="L244">
        <f>L178/'Carbon Coefficients'!$D$27</f>
        <v/>
      </c>
      <c r="M244">
        <f>M178/'Carbon Coefficients'!$D$27</f>
        <v/>
      </c>
      <c r="N244">
        <f>N178/'Carbon Coefficients'!$D$27</f>
        <v/>
      </c>
      <c r="O244">
        <f>O178/'Carbon Coefficients'!$D$27</f>
        <v/>
      </c>
      <c r="P244">
        <f>P178/'Carbon Coefficients'!$D$27</f>
        <v/>
      </c>
      <c r="Q244">
        <f>Q178/'Carbon Coefficients'!$D$27</f>
        <v/>
      </c>
      <c r="R244">
        <f>R178/'Carbon Coefficients'!$D$27</f>
        <v/>
      </c>
      <c r="S244">
        <f>S178/'Carbon Coefficients'!$D$27</f>
        <v/>
      </c>
      <c r="T244">
        <f>T178/'Carbon Coefficients'!$D$27</f>
        <v/>
      </c>
      <c r="U244">
        <f>U178/'Carbon Coefficients'!$D$27</f>
        <v/>
      </c>
      <c r="V244">
        <f>V178/'Carbon Coefficients'!$D$27</f>
        <v/>
      </c>
      <c r="W244">
        <f>W178/'Carbon Coefficients'!$D$27</f>
        <v/>
      </c>
      <c r="X244">
        <f>X178/'Carbon Coefficients'!$D$27</f>
        <v/>
      </c>
      <c r="Y244">
        <f>Y178/'Carbon Coefficients'!$D$27</f>
        <v/>
      </c>
      <c r="Z244">
        <f>Z178/'Carbon Coefficients'!$D$27</f>
        <v/>
      </c>
      <c r="AA244">
        <f>AA178/'Carbon Coefficients'!$D$27</f>
        <v/>
      </c>
      <c r="AB244">
        <f>AB178/'Carbon Coefficients'!$D$27</f>
        <v/>
      </c>
      <c r="AC244">
        <f>AC178/'Carbon Coefficients'!$D$27</f>
        <v/>
      </c>
      <c r="AD244">
        <f>AD178/'Carbon Coefficients'!$D$27</f>
        <v/>
      </c>
      <c r="AE244">
        <f>AE178/'Carbon Coefficients'!$D$27</f>
        <v/>
      </c>
      <c r="AF244">
        <f>AF178/'Carbon Coefficients'!$D$27</f>
        <v/>
      </c>
      <c r="AG244">
        <f>AG178/'Carbon Coefficients'!$D$27</f>
        <v/>
      </c>
      <c r="AH244">
        <f>AH178/'Carbon Coefficients'!$D$27</f>
        <v/>
      </c>
      <c r="AI244">
        <f>AI178/'Carbon Coefficients'!$D$27</f>
        <v/>
      </c>
      <c r="AJ244">
        <f>AJ178/'Carbon Coefficients'!$D$27</f>
        <v/>
      </c>
      <c r="AK244">
        <f>AK178/'Carbon Coefficients'!$D$27</f>
        <v/>
      </c>
      <c r="AL244">
        <f>AL178/'Carbon Coefficients'!$D$27</f>
        <v/>
      </c>
      <c r="AM244">
        <f>AM178/'Carbon Coefficients'!$D$27</f>
        <v/>
      </c>
      <c r="AN244">
        <f>AN178/'Carbon Coefficients'!$D$27</f>
        <v/>
      </c>
      <c r="AO244">
        <f>AO178/'Carbon Coefficients'!$D$27</f>
        <v/>
      </c>
      <c r="AP244">
        <f>AP178/'Carbon Coefficients'!$D$27</f>
        <v/>
      </c>
      <c r="AQ244">
        <f>AQ178/'Carbon Coefficients'!$D$27</f>
        <v/>
      </c>
      <c r="AR244">
        <f>AR178/'Carbon Coefficients'!$D$27</f>
        <v/>
      </c>
      <c r="AS244">
        <f>AS178/'Carbon Coefficients'!$D$27</f>
        <v/>
      </c>
      <c r="AT244">
        <f>AT178/'Carbon Coefficients'!$D$27</f>
        <v/>
      </c>
      <c r="AU244">
        <f>AU178/'Carbon Coefficients'!$D$27</f>
        <v/>
      </c>
      <c r="AV244">
        <f>AV178/'Carbon Coefficients'!$D$27</f>
        <v/>
      </c>
    </row>
    <row r="245" spans="1:48">
      <c r="A245" t="s">
        <v>294</v>
      </c>
      <c r="B245" t="s">
        <v>1667</v>
      </c>
      <c r="E245">
        <f>E179/'Carbon Coefficients'!$D$27</f>
        <v/>
      </c>
      <c r="F245">
        <f>F179/'Carbon Coefficients'!$D$27</f>
        <v/>
      </c>
      <c r="G245">
        <f>G179/'Carbon Coefficients'!$D$27</f>
        <v/>
      </c>
      <c r="H245">
        <f>H179/'Carbon Coefficients'!$D$27</f>
        <v/>
      </c>
      <c r="I245">
        <f>I179/'Carbon Coefficients'!$D$27</f>
        <v/>
      </c>
      <c r="J245">
        <f>J179/'Carbon Coefficients'!$D$27</f>
        <v/>
      </c>
      <c r="K245">
        <f>K179/'Carbon Coefficients'!$D$27</f>
        <v/>
      </c>
      <c r="L245">
        <f>L179/'Carbon Coefficients'!$D$27</f>
        <v/>
      </c>
      <c r="M245">
        <f>M179/'Carbon Coefficients'!$D$27</f>
        <v/>
      </c>
      <c r="N245">
        <f>N179/'Carbon Coefficients'!$D$27</f>
        <v/>
      </c>
      <c r="O245">
        <f>O179/'Carbon Coefficients'!$D$27</f>
        <v/>
      </c>
      <c r="P245">
        <f>P179/'Carbon Coefficients'!$D$27</f>
        <v/>
      </c>
      <c r="Q245">
        <f>Q179/'Carbon Coefficients'!$D$27</f>
        <v/>
      </c>
      <c r="R245">
        <f>R179/'Carbon Coefficients'!$D$27</f>
        <v/>
      </c>
      <c r="S245">
        <f>S179/'Carbon Coefficients'!$D$27</f>
        <v/>
      </c>
      <c r="T245">
        <f>T179/'Carbon Coefficients'!$D$27</f>
        <v/>
      </c>
      <c r="U245">
        <f>U179/'Carbon Coefficients'!$D$27</f>
        <v/>
      </c>
      <c r="V245">
        <f>V179/'Carbon Coefficients'!$D$27</f>
        <v/>
      </c>
      <c r="W245">
        <f>W179/'Carbon Coefficients'!$D$27</f>
        <v/>
      </c>
      <c r="X245">
        <f>X179/'Carbon Coefficients'!$D$27</f>
        <v/>
      </c>
      <c r="Y245">
        <f>Y179/'Carbon Coefficients'!$D$27</f>
        <v/>
      </c>
      <c r="Z245">
        <f>Z179/'Carbon Coefficients'!$D$27</f>
        <v/>
      </c>
      <c r="AA245">
        <f>AA179/'Carbon Coefficients'!$D$27</f>
        <v/>
      </c>
      <c r="AB245">
        <f>AB179/'Carbon Coefficients'!$D$27</f>
        <v/>
      </c>
      <c r="AC245">
        <f>AC179/'Carbon Coefficients'!$D$27</f>
        <v/>
      </c>
      <c r="AD245">
        <f>AD179/'Carbon Coefficients'!$D$27</f>
        <v/>
      </c>
      <c r="AE245">
        <f>AE179/'Carbon Coefficients'!$D$27</f>
        <v/>
      </c>
      <c r="AF245">
        <f>AF179/'Carbon Coefficients'!$D$27</f>
        <v/>
      </c>
      <c r="AG245">
        <f>AG179/'Carbon Coefficients'!$D$27</f>
        <v/>
      </c>
      <c r="AH245">
        <f>AH179/'Carbon Coefficients'!$D$27</f>
        <v/>
      </c>
      <c r="AI245">
        <f>AI179/'Carbon Coefficients'!$D$27</f>
        <v/>
      </c>
      <c r="AJ245">
        <f>AJ179/'Carbon Coefficients'!$D$27</f>
        <v/>
      </c>
      <c r="AK245">
        <f>AK179/'Carbon Coefficients'!$D$27</f>
        <v/>
      </c>
      <c r="AL245">
        <f>AL179/'Carbon Coefficients'!$D$27</f>
        <v/>
      </c>
      <c r="AM245">
        <f>AM179/'Carbon Coefficients'!$D$27</f>
        <v/>
      </c>
      <c r="AN245">
        <f>AN179/'Carbon Coefficients'!$D$27</f>
        <v/>
      </c>
      <c r="AO245">
        <f>AO179/'Carbon Coefficients'!$D$27</f>
        <v/>
      </c>
      <c r="AP245">
        <f>AP179/'Carbon Coefficients'!$D$27</f>
        <v/>
      </c>
      <c r="AQ245">
        <f>AQ179/'Carbon Coefficients'!$D$27</f>
        <v/>
      </c>
      <c r="AR245">
        <f>AR179/'Carbon Coefficients'!$D$27</f>
        <v/>
      </c>
      <c r="AS245">
        <f>AS179/'Carbon Coefficients'!$D$27</f>
        <v/>
      </c>
      <c r="AT245">
        <f>AT179/'Carbon Coefficients'!$D$27</f>
        <v/>
      </c>
      <c r="AU245">
        <f>AU179/'Carbon Coefficients'!$D$27</f>
        <v/>
      </c>
      <c r="AV245">
        <f>AV179/'Carbon Coefficients'!$D$27</f>
        <v/>
      </c>
    </row>
    <row r="246" spans="1:48">
      <c r="A246" t="s">
        <v>340</v>
      </c>
      <c r="B246" t="s">
        <v>1667</v>
      </c>
      <c r="E246">
        <f>E180/'Carbon Coefficients'!$D$27</f>
        <v/>
      </c>
      <c r="F246">
        <f>F180/'Carbon Coefficients'!$D$27</f>
        <v/>
      </c>
      <c r="G246">
        <f>G180/'Carbon Coefficients'!$D$27</f>
        <v/>
      </c>
      <c r="H246">
        <f>H180/'Carbon Coefficients'!$D$27</f>
        <v/>
      </c>
      <c r="I246">
        <f>I180/'Carbon Coefficients'!$D$27</f>
        <v/>
      </c>
      <c r="J246">
        <f>J180/'Carbon Coefficients'!$D$27</f>
        <v/>
      </c>
      <c r="K246">
        <f>K180/'Carbon Coefficients'!$D$27</f>
        <v/>
      </c>
      <c r="L246">
        <f>L180/'Carbon Coefficients'!$D$27</f>
        <v/>
      </c>
      <c r="M246">
        <f>M180/'Carbon Coefficients'!$D$27</f>
        <v/>
      </c>
      <c r="N246">
        <f>N180/'Carbon Coefficients'!$D$27</f>
        <v/>
      </c>
      <c r="O246">
        <f>O180/'Carbon Coefficients'!$D$27</f>
        <v/>
      </c>
      <c r="P246">
        <f>P180/'Carbon Coefficients'!$D$27</f>
        <v/>
      </c>
      <c r="Q246">
        <f>Q180/'Carbon Coefficients'!$D$27</f>
        <v/>
      </c>
      <c r="R246">
        <f>R180/'Carbon Coefficients'!$D$27</f>
        <v/>
      </c>
      <c r="S246">
        <f>S180/'Carbon Coefficients'!$D$27</f>
        <v/>
      </c>
      <c r="T246">
        <f>T180/'Carbon Coefficients'!$D$27</f>
        <v/>
      </c>
      <c r="U246">
        <f>U180/'Carbon Coefficients'!$D$27</f>
        <v/>
      </c>
      <c r="V246">
        <f>V180/'Carbon Coefficients'!$D$27</f>
        <v/>
      </c>
      <c r="W246">
        <f>W180/'Carbon Coefficients'!$D$27</f>
        <v/>
      </c>
      <c r="X246">
        <f>X180/'Carbon Coefficients'!$D$27</f>
        <v/>
      </c>
      <c r="Y246">
        <f>Y180/'Carbon Coefficients'!$D$27</f>
        <v/>
      </c>
      <c r="Z246">
        <f>Z180/'Carbon Coefficients'!$D$27</f>
        <v/>
      </c>
      <c r="AA246">
        <f>AA180/'Carbon Coefficients'!$D$27</f>
        <v/>
      </c>
      <c r="AB246">
        <f>AB180/'Carbon Coefficients'!$D$27</f>
        <v/>
      </c>
      <c r="AC246">
        <f>AC180/'Carbon Coefficients'!$D$27</f>
        <v/>
      </c>
      <c r="AD246">
        <f>AD180/'Carbon Coefficients'!$D$27</f>
        <v/>
      </c>
      <c r="AE246">
        <f>AE180/'Carbon Coefficients'!$D$27</f>
        <v/>
      </c>
      <c r="AF246">
        <f>AF180/'Carbon Coefficients'!$D$27</f>
        <v/>
      </c>
      <c r="AG246">
        <f>AG180/'Carbon Coefficients'!$D$27</f>
        <v/>
      </c>
      <c r="AH246">
        <f>AH180/'Carbon Coefficients'!$D$27</f>
        <v/>
      </c>
      <c r="AI246">
        <f>AI180/'Carbon Coefficients'!$D$27</f>
        <v/>
      </c>
      <c r="AJ246">
        <f>AJ180/'Carbon Coefficients'!$D$27</f>
        <v/>
      </c>
      <c r="AK246">
        <f>AK180/'Carbon Coefficients'!$D$27</f>
        <v/>
      </c>
      <c r="AL246">
        <f>AL180/'Carbon Coefficients'!$D$27</f>
        <v/>
      </c>
      <c r="AM246">
        <f>AM180/'Carbon Coefficients'!$D$27</f>
        <v/>
      </c>
      <c r="AN246">
        <f>AN180/'Carbon Coefficients'!$D$27</f>
        <v/>
      </c>
      <c r="AO246">
        <f>AO180/'Carbon Coefficients'!$D$27</f>
        <v/>
      </c>
      <c r="AP246">
        <f>AP180/'Carbon Coefficients'!$D$27</f>
        <v/>
      </c>
      <c r="AQ246">
        <f>AQ180/'Carbon Coefficients'!$D$27</f>
        <v/>
      </c>
      <c r="AR246">
        <f>AR180/'Carbon Coefficients'!$D$27</f>
        <v/>
      </c>
      <c r="AS246">
        <f>AS180/'Carbon Coefficients'!$D$27</f>
        <v/>
      </c>
      <c r="AT246">
        <f>AT180/'Carbon Coefficients'!$D$27</f>
        <v/>
      </c>
      <c r="AU246">
        <f>AU180/'Carbon Coefficients'!$D$27</f>
        <v/>
      </c>
      <c r="AV246">
        <f>AV180/'Carbon Coefficients'!$D$27</f>
        <v/>
      </c>
    </row>
    <row r="247" spans="1:48">
      <c r="A247" t="s">
        <v>350</v>
      </c>
      <c r="B247" t="s">
        <v>1667</v>
      </c>
      <c r="E247">
        <f>E181/'Carbon Coefficients'!$D$27</f>
        <v/>
      </c>
      <c r="F247">
        <f>F181/'Carbon Coefficients'!$D$27</f>
        <v/>
      </c>
      <c r="G247">
        <f>G181/'Carbon Coefficients'!$D$27</f>
        <v/>
      </c>
      <c r="H247">
        <f>H181/'Carbon Coefficients'!$D$27</f>
        <v/>
      </c>
      <c r="I247">
        <f>I181/'Carbon Coefficients'!$D$27</f>
        <v/>
      </c>
      <c r="J247">
        <f>J181/'Carbon Coefficients'!$D$27</f>
        <v/>
      </c>
      <c r="K247">
        <f>K181/'Carbon Coefficients'!$D$27</f>
        <v/>
      </c>
      <c r="L247">
        <f>L181/'Carbon Coefficients'!$D$27</f>
        <v/>
      </c>
      <c r="M247">
        <f>M181/'Carbon Coefficients'!$D$27</f>
        <v/>
      </c>
      <c r="N247">
        <f>N181/'Carbon Coefficients'!$D$27</f>
        <v/>
      </c>
      <c r="O247">
        <f>O181/'Carbon Coefficients'!$D$27</f>
        <v/>
      </c>
      <c r="P247">
        <f>P181/'Carbon Coefficients'!$D$27</f>
        <v/>
      </c>
      <c r="Q247">
        <f>Q181/'Carbon Coefficients'!$D$27</f>
        <v/>
      </c>
      <c r="R247">
        <f>R181/'Carbon Coefficients'!$D$27</f>
        <v/>
      </c>
      <c r="S247">
        <f>S181/'Carbon Coefficients'!$D$27</f>
        <v/>
      </c>
      <c r="T247">
        <f>T181/'Carbon Coefficients'!$D$27</f>
        <v/>
      </c>
      <c r="U247">
        <f>U181/'Carbon Coefficients'!$D$27</f>
        <v/>
      </c>
      <c r="V247">
        <f>V181/'Carbon Coefficients'!$D$27</f>
        <v/>
      </c>
      <c r="W247">
        <f>W181/'Carbon Coefficients'!$D$27</f>
        <v/>
      </c>
      <c r="X247">
        <f>X181/'Carbon Coefficients'!$D$27</f>
        <v/>
      </c>
      <c r="Y247">
        <f>Y181/'Carbon Coefficients'!$D$27</f>
        <v/>
      </c>
      <c r="Z247">
        <f>Z181/'Carbon Coefficients'!$D$27</f>
        <v/>
      </c>
      <c r="AA247">
        <f>AA181/'Carbon Coefficients'!$D$27</f>
        <v/>
      </c>
      <c r="AB247">
        <f>AB181/'Carbon Coefficients'!$D$27</f>
        <v/>
      </c>
      <c r="AC247">
        <f>AC181/'Carbon Coefficients'!$D$27</f>
        <v/>
      </c>
      <c r="AD247">
        <f>AD181/'Carbon Coefficients'!$D$27</f>
        <v/>
      </c>
      <c r="AE247">
        <f>AE181/'Carbon Coefficients'!$D$27</f>
        <v/>
      </c>
      <c r="AF247">
        <f>AF181/'Carbon Coefficients'!$D$27</f>
        <v/>
      </c>
      <c r="AG247">
        <f>AG181/'Carbon Coefficients'!$D$27</f>
        <v/>
      </c>
      <c r="AH247">
        <f>AH181/'Carbon Coefficients'!$D$27</f>
        <v/>
      </c>
      <c r="AI247">
        <f>AI181/'Carbon Coefficients'!$D$27</f>
        <v/>
      </c>
      <c r="AJ247">
        <f>AJ181/'Carbon Coefficients'!$D$27</f>
        <v/>
      </c>
      <c r="AK247">
        <f>AK181/'Carbon Coefficients'!$D$27</f>
        <v/>
      </c>
      <c r="AL247">
        <f>AL181/'Carbon Coefficients'!$D$27</f>
        <v/>
      </c>
      <c r="AM247">
        <f>AM181/'Carbon Coefficients'!$D$27</f>
        <v/>
      </c>
      <c r="AN247">
        <f>AN181/'Carbon Coefficients'!$D$27</f>
        <v/>
      </c>
      <c r="AO247">
        <f>AO181/'Carbon Coefficients'!$D$27</f>
        <v/>
      </c>
      <c r="AP247">
        <f>AP181/'Carbon Coefficients'!$D$27</f>
        <v/>
      </c>
      <c r="AQ247">
        <f>AQ181/'Carbon Coefficients'!$D$27</f>
        <v/>
      </c>
      <c r="AR247">
        <f>AR181/'Carbon Coefficients'!$D$27</f>
        <v/>
      </c>
      <c r="AS247">
        <f>AS181/'Carbon Coefficients'!$D$27</f>
        <v/>
      </c>
      <c r="AT247">
        <f>AT181/'Carbon Coefficients'!$D$27</f>
        <v/>
      </c>
      <c r="AU247">
        <f>AU181/'Carbon Coefficients'!$D$27</f>
        <v/>
      </c>
      <c r="AV247">
        <f>AV181/'Carbon Coefficients'!$D$27</f>
        <v/>
      </c>
    </row>
    <row r="248" spans="1:48">
      <c r="A248" t="s">
        <v>257</v>
      </c>
      <c r="B248" t="s">
        <v>1667</v>
      </c>
      <c r="E248">
        <f>E182/'Carbon Coefficients'!$D$27</f>
        <v/>
      </c>
      <c r="F248">
        <f>F182/'Carbon Coefficients'!$D$27</f>
        <v/>
      </c>
      <c r="G248">
        <f>G182/'Carbon Coefficients'!$D$27</f>
        <v/>
      </c>
      <c r="H248">
        <f>H182/'Carbon Coefficients'!$D$27</f>
        <v/>
      </c>
      <c r="I248">
        <f>I182/'Carbon Coefficients'!$D$27</f>
        <v/>
      </c>
      <c r="J248">
        <f>J182/'Carbon Coefficients'!$D$27</f>
        <v/>
      </c>
      <c r="K248">
        <f>K182/'Carbon Coefficients'!$D$27</f>
        <v/>
      </c>
      <c r="L248">
        <f>L182/'Carbon Coefficients'!$D$27</f>
        <v/>
      </c>
      <c r="M248">
        <f>M182/'Carbon Coefficients'!$D$27</f>
        <v/>
      </c>
      <c r="N248">
        <f>N182/'Carbon Coefficients'!$D$27</f>
        <v/>
      </c>
      <c r="O248">
        <f>O182/'Carbon Coefficients'!$D$27</f>
        <v/>
      </c>
      <c r="P248">
        <f>P182/'Carbon Coefficients'!$D$27</f>
        <v/>
      </c>
      <c r="Q248">
        <f>Q182/'Carbon Coefficients'!$D$27</f>
        <v/>
      </c>
      <c r="R248">
        <f>R182/'Carbon Coefficients'!$D$27</f>
        <v/>
      </c>
      <c r="S248">
        <f>S182/'Carbon Coefficients'!$D$27</f>
        <v/>
      </c>
      <c r="T248">
        <f>T182/'Carbon Coefficients'!$D$27</f>
        <v/>
      </c>
      <c r="U248">
        <f>U182/'Carbon Coefficients'!$D$27</f>
        <v/>
      </c>
      <c r="V248">
        <f>V182/'Carbon Coefficients'!$D$27</f>
        <v/>
      </c>
      <c r="W248">
        <f>W182/'Carbon Coefficients'!$D$27</f>
        <v/>
      </c>
      <c r="X248">
        <f>X182/'Carbon Coefficients'!$D$27</f>
        <v/>
      </c>
      <c r="Y248">
        <f>Y182/'Carbon Coefficients'!$D$27</f>
        <v/>
      </c>
      <c r="Z248">
        <f>Z182/'Carbon Coefficients'!$D$27</f>
        <v/>
      </c>
      <c r="AA248">
        <f>AA182/'Carbon Coefficients'!$D$27</f>
        <v/>
      </c>
      <c r="AB248">
        <f>AB182/'Carbon Coefficients'!$D$27</f>
        <v/>
      </c>
      <c r="AC248">
        <f>AC182/'Carbon Coefficients'!$D$27</f>
        <v/>
      </c>
      <c r="AD248">
        <f>AD182/'Carbon Coefficients'!$D$27</f>
        <v/>
      </c>
      <c r="AE248">
        <f>AE182/'Carbon Coefficients'!$D$27</f>
        <v/>
      </c>
      <c r="AF248">
        <f>AF182/'Carbon Coefficients'!$D$27</f>
        <v/>
      </c>
      <c r="AG248">
        <f>AG182/'Carbon Coefficients'!$D$27</f>
        <v/>
      </c>
      <c r="AH248">
        <f>AH182/'Carbon Coefficients'!$D$27</f>
        <v/>
      </c>
      <c r="AI248">
        <f>AI182/'Carbon Coefficients'!$D$27</f>
        <v/>
      </c>
      <c r="AJ248">
        <f>AJ182/'Carbon Coefficients'!$D$27</f>
        <v/>
      </c>
      <c r="AK248">
        <f>AK182/'Carbon Coefficients'!$D$27</f>
        <v/>
      </c>
      <c r="AL248">
        <f>AL182/'Carbon Coefficients'!$D$27</f>
        <v/>
      </c>
      <c r="AM248">
        <f>AM182/'Carbon Coefficients'!$D$27</f>
        <v/>
      </c>
      <c r="AN248">
        <f>AN182/'Carbon Coefficients'!$D$27</f>
        <v/>
      </c>
      <c r="AO248">
        <f>AO182/'Carbon Coefficients'!$D$27</f>
        <v/>
      </c>
      <c r="AP248">
        <f>AP182/'Carbon Coefficients'!$D$27</f>
        <v/>
      </c>
      <c r="AQ248">
        <f>AQ182/'Carbon Coefficients'!$D$27</f>
        <v/>
      </c>
      <c r="AR248">
        <f>AR182/'Carbon Coefficients'!$D$27</f>
        <v/>
      </c>
      <c r="AS248">
        <f>AS182/'Carbon Coefficients'!$D$27</f>
        <v/>
      </c>
      <c r="AT248">
        <f>AT182/'Carbon Coefficients'!$D$27</f>
        <v/>
      </c>
      <c r="AU248">
        <f>AU182/'Carbon Coefficients'!$D$27</f>
        <v/>
      </c>
      <c r="AV248">
        <f>AV182/'Carbon Coefficients'!$D$27</f>
        <v/>
      </c>
    </row>
    <row r="249" spans="1:48">
      <c r="A249" t="s">
        <v>304</v>
      </c>
      <c r="B249" t="s">
        <v>1667</v>
      </c>
      <c r="E249">
        <f>E183/'Carbon Coefficients'!$D$27</f>
        <v/>
      </c>
      <c r="F249">
        <f>F183/'Carbon Coefficients'!$D$27</f>
        <v/>
      </c>
      <c r="G249">
        <f>G183/'Carbon Coefficients'!$D$27</f>
        <v/>
      </c>
      <c r="H249">
        <f>H183/'Carbon Coefficients'!$D$27</f>
        <v/>
      </c>
      <c r="I249">
        <f>I183/'Carbon Coefficients'!$D$27</f>
        <v/>
      </c>
      <c r="J249">
        <f>J183/'Carbon Coefficients'!$D$27</f>
        <v/>
      </c>
      <c r="K249">
        <f>K183/'Carbon Coefficients'!$D$27</f>
        <v/>
      </c>
      <c r="L249">
        <f>L183/'Carbon Coefficients'!$D$27</f>
        <v/>
      </c>
      <c r="M249">
        <f>M183/'Carbon Coefficients'!$D$27</f>
        <v/>
      </c>
      <c r="N249">
        <f>N183/'Carbon Coefficients'!$D$27</f>
        <v/>
      </c>
      <c r="O249">
        <f>O183/'Carbon Coefficients'!$D$27</f>
        <v/>
      </c>
      <c r="P249">
        <f>P183/'Carbon Coefficients'!$D$27</f>
        <v/>
      </c>
      <c r="Q249">
        <f>Q183/'Carbon Coefficients'!$D$27</f>
        <v/>
      </c>
      <c r="R249">
        <f>R183/'Carbon Coefficients'!$D$27</f>
        <v/>
      </c>
      <c r="S249">
        <f>S183/'Carbon Coefficients'!$D$27</f>
        <v/>
      </c>
      <c r="T249">
        <f>T183/'Carbon Coefficients'!$D$27</f>
        <v/>
      </c>
      <c r="U249">
        <f>U183/'Carbon Coefficients'!$D$27</f>
        <v/>
      </c>
      <c r="V249">
        <f>V183/'Carbon Coefficients'!$D$27</f>
        <v/>
      </c>
      <c r="W249">
        <f>W183/'Carbon Coefficients'!$D$27</f>
        <v/>
      </c>
      <c r="X249">
        <f>X183/'Carbon Coefficients'!$D$27</f>
        <v/>
      </c>
      <c r="Y249">
        <f>Y183/'Carbon Coefficients'!$D$27</f>
        <v/>
      </c>
      <c r="Z249">
        <f>Z183/'Carbon Coefficients'!$D$27</f>
        <v/>
      </c>
      <c r="AA249">
        <f>AA183/'Carbon Coefficients'!$D$27</f>
        <v/>
      </c>
      <c r="AB249">
        <f>AB183/'Carbon Coefficients'!$D$27</f>
        <v/>
      </c>
      <c r="AC249">
        <f>AC183/'Carbon Coefficients'!$D$27</f>
        <v/>
      </c>
      <c r="AD249">
        <f>AD183/'Carbon Coefficients'!$D$27</f>
        <v/>
      </c>
      <c r="AE249">
        <f>AE183/'Carbon Coefficients'!$D$27</f>
        <v/>
      </c>
      <c r="AF249">
        <f>AF183/'Carbon Coefficients'!$D$27</f>
        <v/>
      </c>
      <c r="AG249">
        <f>AG183/'Carbon Coefficients'!$D$27</f>
        <v/>
      </c>
      <c r="AH249">
        <f>AH183/'Carbon Coefficients'!$D$27</f>
        <v/>
      </c>
      <c r="AI249">
        <f>AI183/'Carbon Coefficients'!$D$27</f>
        <v/>
      </c>
      <c r="AJ249">
        <f>AJ183/'Carbon Coefficients'!$D$27</f>
        <v/>
      </c>
      <c r="AK249">
        <f>AK183/'Carbon Coefficients'!$D$27</f>
        <v/>
      </c>
      <c r="AL249">
        <f>AL183/'Carbon Coefficients'!$D$27</f>
        <v/>
      </c>
      <c r="AM249">
        <f>AM183/'Carbon Coefficients'!$D$27</f>
        <v/>
      </c>
      <c r="AN249">
        <f>AN183/'Carbon Coefficients'!$D$27</f>
        <v/>
      </c>
      <c r="AO249">
        <f>AO183/'Carbon Coefficients'!$D$27</f>
        <v/>
      </c>
      <c r="AP249">
        <f>AP183/'Carbon Coefficients'!$D$27</f>
        <v/>
      </c>
      <c r="AQ249">
        <f>AQ183/'Carbon Coefficients'!$D$27</f>
        <v/>
      </c>
      <c r="AR249">
        <f>AR183/'Carbon Coefficients'!$D$27</f>
        <v/>
      </c>
      <c r="AS249">
        <f>AS183/'Carbon Coefficients'!$D$27</f>
        <v/>
      </c>
      <c r="AT249">
        <f>AT183/'Carbon Coefficients'!$D$27</f>
        <v/>
      </c>
      <c r="AU249">
        <f>AU183/'Carbon Coefficients'!$D$27</f>
        <v/>
      </c>
      <c r="AV249">
        <f>AV183/'Carbon Coefficients'!$D$27</f>
        <v/>
      </c>
    </row>
    <row r="250" spans="1:48">
      <c r="A250" t="s">
        <v>271</v>
      </c>
      <c r="B250" t="s">
        <v>1667</v>
      </c>
      <c r="E250">
        <f>E184/'Carbon Coefficients'!$D$27</f>
        <v/>
      </c>
      <c r="F250">
        <f>F184/'Carbon Coefficients'!$D$27</f>
        <v/>
      </c>
      <c r="G250">
        <f>G184/'Carbon Coefficients'!$D$27</f>
        <v/>
      </c>
      <c r="H250">
        <f>H184/'Carbon Coefficients'!$D$27</f>
        <v/>
      </c>
      <c r="I250">
        <f>I184/'Carbon Coefficients'!$D$27</f>
        <v/>
      </c>
      <c r="J250">
        <f>J184/'Carbon Coefficients'!$D$27</f>
        <v/>
      </c>
      <c r="K250">
        <f>K184/'Carbon Coefficients'!$D$27</f>
        <v/>
      </c>
      <c r="L250">
        <f>L184/'Carbon Coefficients'!$D$27</f>
        <v/>
      </c>
      <c r="M250">
        <f>M184/'Carbon Coefficients'!$D$27</f>
        <v/>
      </c>
      <c r="N250">
        <f>N184/'Carbon Coefficients'!$D$27</f>
        <v/>
      </c>
      <c r="O250">
        <f>O184/'Carbon Coefficients'!$D$27</f>
        <v/>
      </c>
      <c r="P250">
        <f>P184/'Carbon Coefficients'!$D$27</f>
        <v/>
      </c>
      <c r="Q250">
        <f>Q184/'Carbon Coefficients'!$D$27</f>
        <v/>
      </c>
      <c r="R250">
        <f>R184/'Carbon Coefficients'!$D$27</f>
        <v/>
      </c>
      <c r="S250">
        <f>S184/'Carbon Coefficients'!$D$27</f>
        <v/>
      </c>
      <c r="T250">
        <f>T184/'Carbon Coefficients'!$D$27</f>
        <v/>
      </c>
      <c r="U250">
        <f>U184/'Carbon Coefficients'!$D$27</f>
        <v/>
      </c>
      <c r="V250">
        <f>V184/'Carbon Coefficients'!$D$27</f>
        <v/>
      </c>
      <c r="W250">
        <f>W184/'Carbon Coefficients'!$D$27</f>
        <v/>
      </c>
      <c r="X250">
        <f>X184/'Carbon Coefficients'!$D$27</f>
        <v/>
      </c>
      <c r="Y250">
        <f>Y184/'Carbon Coefficients'!$D$27</f>
        <v/>
      </c>
      <c r="Z250">
        <f>Z184/'Carbon Coefficients'!$D$27</f>
        <v/>
      </c>
      <c r="AA250">
        <f>AA184/'Carbon Coefficients'!$D$27</f>
        <v/>
      </c>
      <c r="AB250">
        <f>AB184/'Carbon Coefficients'!$D$27</f>
        <v/>
      </c>
      <c r="AC250">
        <f>AC184/'Carbon Coefficients'!$D$27</f>
        <v/>
      </c>
      <c r="AD250">
        <f>AD184/'Carbon Coefficients'!$D$27</f>
        <v/>
      </c>
      <c r="AE250">
        <f>AE184/'Carbon Coefficients'!$D$27</f>
        <v/>
      </c>
      <c r="AF250">
        <f>AF184/'Carbon Coefficients'!$D$27</f>
        <v/>
      </c>
      <c r="AG250">
        <f>AG184/'Carbon Coefficients'!$D$27</f>
        <v/>
      </c>
      <c r="AH250">
        <f>AH184/'Carbon Coefficients'!$D$27</f>
        <v/>
      </c>
      <c r="AI250">
        <f>AI184/'Carbon Coefficients'!$D$27</f>
        <v/>
      </c>
      <c r="AJ250">
        <f>AJ184/'Carbon Coefficients'!$D$27</f>
        <v/>
      </c>
      <c r="AK250">
        <f>AK184/'Carbon Coefficients'!$D$27</f>
        <v/>
      </c>
      <c r="AL250">
        <f>AL184/'Carbon Coefficients'!$D$27</f>
        <v/>
      </c>
      <c r="AM250">
        <f>AM184/'Carbon Coefficients'!$D$27</f>
        <v/>
      </c>
      <c r="AN250">
        <f>AN184/'Carbon Coefficients'!$D$27</f>
        <v/>
      </c>
      <c r="AO250">
        <f>AO184/'Carbon Coefficients'!$D$27</f>
        <v/>
      </c>
      <c r="AP250">
        <f>AP184/'Carbon Coefficients'!$D$27</f>
        <v/>
      </c>
      <c r="AQ250">
        <f>AQ184/'Carbon Coefficients'!$D$27</f>
        <v/>
      </c>
      <c r="AR250">
        <f>AR184/'Carbon Coefficients'!$D$27</f>
        <v/>
      </c>
      <c r="AS250">
        <f>AS184/'Carbon Coefficients'!$D$27</f>
        <v/>
      </c>
      <c r="AT250">
        <f>AT184/'Carbon Coefficients'!$D$27</f>
        <v/>
      </c>
      <c r="AU250">
        <f>AU184/'Carbon Coefficients'!$D$27</f>
        <v/>
      </c>
      <c r="AV250">
        <f>AV184/'Carbon Coefficients'!$D$27</f>
        <v/>
      </c>
    </row>
    <row r="251" spans="1:48">
      <c r="A251" t="s">
        <v>358</v>
      </c>
      <c r="B251" t="s">
        <v>1667</v>
      </c>
      <c r="E251">
        <f>E185/'Carbon Coefficients'!$D$27</f>
        <v/>
      </c>
      <c r="F251">
        <f>F185/'Carbon Coefficients'!$D$27</f>
        <v/>
      </c>
      <c r="G251">
        <f>G185/'Carbon Coefficients'!$D$27</f>
        <v/>
      </c>
      <c r="H251">
        <f>H185/'Carbon Coefficients'!$D$27</f>
        <v/>
      </c>
      <c r="I251">
        <f>I185/'Carbon Coefficients'!$D$27</f>
        <v/>
      </c>
      <c r="J251">
        <f>J185/'Carbon Coefficients'!$D$27</f>
        <v/>
      </c>
      <c r="K251">
        <f>K185/'Carbon Coefficients'!$D$27</f>
        <v/>
      </c>
      <c r="L251">
        <f>L185/'Carbon Coefficients'!$D$27</f>
        <v/>
      </c>
      <c r="M251">
        <f>M185/'Carbon Coefficients'!$D$27</f>
        <v/>
      </c>
      <c r="N251">
        <f>N185/'Carbon Coefficients'!$D$27</f>
        <v/>
      </c>
      <c r="O251">
        <f>O185/'Carbon Coefficients'!$D$27</f>
        <v/>
      </c>
      <c r="P251">
        <f>P185/'Carbon Coefficients'!$D$27</f>
        <v/>
      </c>
      <c r="Q251">
        <f>Q185/'Carbon Coefficients'!$D$27</f>
        <v/>
      </c>
      <c r="R251">
        <f>R185/'Carbon Coefficients'!$D$27</f>
        <v/>
      </c>
      <c r="S251">
        <f>S185/'Carbon Coefficients'!$D$27</f>
        <v/>
      </c>
      <c r="T251">
        <f>T185/'Carbon Coefficients'!$D$27</f>
        <v/>
      </c>
      <c r="U251">
        <f>U185/'Carbon Coefficients'!$D$27</f>
        <v/>
      </c>
      <c r="V251">
        <f>V185/'Carbon Coefficients'!$D$27</f>
        <v/>
      </c>
      <c r="W251">
        <f>W185/'Carbon Coefficients'!$D$27</f>
        <v/>
      </c>
      <c r="X251">
        <f>X185/'Carbon Coefficients'!$D$27</f>
        <v/>
      </c>
      <c r="Y251">
        <f>Y185/'Carbon Coefficients'!$D$27</f>
        <v/>
      </c>
      <c r="Z251">
        <f>Z185/'Carbon Coefficients'!$D$27</f>
        <v/>
      </c>
      <c r="AA251">
        <f>AA185/'Carbon Coefficients'!$D$27</f>
        <v/>
      </c>
      <c r="AB251">
        <f>AB185/'Carbon Coefficients'!$D$27</f>
        <v/>
      </c>
      <c r="AC251">
        <f>AC185/'Carbon Coefficients'!$D$27</f>
        <v/>
      </c>
      <c r="AD251">
        <f>AD185/'Carbon Coefficients'!$D$27</f>
        <v/>
      </c>
      <c r="AE251">
        <f>AE185/'Carbon Coefficients'!$D$27</f>
        <v/>
      </c>
      <c r="AF251">
        <f>AF185/'Carbon Coefficients'!$D$27</f>
        <v/>
      </c>
      <c r="AG251">
        <f>AG185/'Carbon Coefficients'!$D$27</f>
        <v/>
      </c>
      <c r="AH251">
        <f>AH185/'Carbon Coefficients'!$D$27</f>
        <v/>
      </c>
      <c r="AI251">
        <f>AI185/'Carbon Coefficients'!$D$27</f>
        <v/>
      </c>
      <c r="AJ251">
        <f>AJ185/'Carbon Coefficients'!$D$27</f>
        <v/>
      </c>
      <c r="AK251">
        <f>AK185/'Carbon Coefficients'!$D$27</f>
        <v/>
      </c>
      <c r="AL251">
        <f>AL185/'Carbon Coefficients'!$D$27</f>
        <v/>
      </c>
      <c r="AM251">
        <f>AM185/'Carbon Coefficients'!$D$27</f>
        <v/>
      </c>
      <c r="AN251">
        <f>AN185/'Carbon Coefficients'!$D$27</f>
        <v/>
      </c>
      <c r="AO251">
        <f>AO185/'Carbon Coefficients'!$D$27</f>
        <v/>
      </c>
      <c r="AP251">
        <f>AP185/'Carbon Coefficients'!$D$27</f>
        <v/>
      </c>
      <c r="AQ251">
        <f>AQ185/'Carbon Coefficients'!$D$27</f>
        <v/>
      </c>
      <c r="AR251">
        <f>AR185/'Carbon Coefficients'!$D$27</f>
        <v/>
      </c>
      <c r="AS251">
        <f>AS185/'Carbon Coefficients'!$D$27</f>
        <v/>
      </c>
      <c r="AT251">
        <f>AT185/'Carbon Coefficients'!$D$27</f>
        <v/>
      </c>
      <c r="AU251">
        <f>AU185/'Carbon Coefficients'!$D$27</f>
        <v/>
      </c>
      <c r="AV251">
        <f>AV185/'Carbon Coefficients'!$D$27</f>
        <v/>
      </c>
    </row>
    <row r="252" spans="1:48">
      <c r="A252" t="s">
        <v>326</v>
      </c>
      <c r="B252" t="s">
        <v>1667</v>
      </c>
      <c r="E252">
        <f>E186/'Carbon Coefficients'!$D$27</f>
        <v/>
      </c>
      <c r="F252">
        <f>F186/'Carbon Coefficients'!$D$27</f>
        <v/>
      </c>
      <c r="G252">
        <f>G186/'Carbon Coefficients'!$D$27</f>
        <v/>
      </c>
      <c r="H252">
        <f>H186/'Carbon Coefficients'!$D$27</f>
        <v/>
      </c>
      <c r="I252">
        <f>I186/'Carbon Coefficients'!$D$27</f>
        <v/>
      </c>
      <c r="J252">
        <f>J186/'Carbon Coefficients'!$D$27</f>
        <v/>
      </c>
      <c r="K252">
        <f>K186/'Carbon Coefficients'!$D$27</f>
        <v/>
      </c>
      <c r="L252">
        <f>L186/'Carbon Coefficients'!$D$27</f>
        <v/>
      </c>
      <c r="M252">
        <f>M186/'Carbon Coefficients'!$D$27</f>
        <v/>
      </c>
      <c r="N252">
        <f>N186/'Carbon Coefficients'!$D$27</f>
        <v/>
      </c>
      <c r="O252">
        <f>O186/'Carbon Coefficients'!$D$27</f>
        <v/>
      </c>
      <c r="P252">
        <f>P186/'Carbon Coefficients'!$D$27</f>
        <v/>
      </c>
      <c r="Q252">
        <f>Q186/'Carbon Coefficients'!$D$27</f>
        <v/>
      </c>
      <c r="R252">
        <f>R186/'Carbon Coefficients'!$D$27</f>
        <v/>
      </c>
      <c r="S252">
        <f>S186/'Carbon Coefficients'!$D$27</f>
        <v/>
      </c>
      <c r="T252">
        <f>T186/'Carbon Coefficients'!$D$27</f>
        <v/>
      </c>
      <c r="U252">
        <f>U186/'Carbon Coefficients'!$D$27</f>
        <v/>
      </c>
      <c r="V252">
        <f>V186/'Carbon Coefficients'!$D$27</f>
        <v/>
      </c>
      <c r="W252">
        <f>W186/'Carbon Coefficients'!$D$27</f>
        <v/>
      </c>
      <c r="X252">
        <f>X186/'Carbon Coefficients'!$D$27</f>
        <v/>
      </c>
      <c r="Y252">
        <f>Y186/'Carbon Coefficients'!$D$27</f>
        <v/>
      </c>
      <c r="Z252">
        <f>Z186/'Carbon Coefficients'!$D$27</f>
        <v/>
      </c>
      <c r="AA252">
        <f>AA186/'Carbon Coefficients'!$D$27</f>
        <v/>
      </c>
      <c r="AB252">
        <f>AB186/'Carbon Coefficients'!$D$27</f>
        <v/>
      </c>
      <c r="AC252">
        <f>AC186/'Carbon Coefficients'!$D$27</f>
        <v/>
      </c>
      <c r="AD252">
        <f>AD186/'Carbon Coefficients'!$D$27</f>
        <v/>
      </c>
      <c r="AE252">
        <f>AE186/'Carbon Coefficients'!$D$27</f>
        <v/>
      </c>
      <c r="AF252">
        <f>AF186/'Carbon Coefficients'!$D$27</f>
        <v/>
      </c>
      <c r="AG252">
        <f>AG186/'Carbon Coefficients'!$D$27</f>
        <v/>
      </c>
      <c r="AH252">
        <f>AH186/'Carbon Coefficients'!$D$27</f>
        <v/>
      </c>
      <c r="AI252">
        <f>AI186/'Carbon Coefficients'!$D$27</f>
        <v/>
      </c>
      <c r="AJ252">
        <f>AJ186/'Carbon Coefficients'!$D$27</f>
        <v/>
      </c>
      <c r="AK252">
        <f>AK186/'Carbon Coefficients'!$D$27</f>
        <v/>
      </c>
      <c r="AL252">
        <f>AL186/'Carbon Coefficients'!$D$27</f>
        <v/>
      </c>
      <c r="AM252">
        <f>AM186/'Carbon Coefficients'!$D$27</f>
        <v/>
      </c>
      <c r="AN252">
        <f>AN186/'Carbon Coefficients'!$D$27</f>
        <v/>
      </c>
      <c r="AO252">
        <f>AO186/'Carbon Coefficients'!$D$27</f>
        <v/>
      </c>
      <c r="AP252">
        <f>AP186/'Carbon Coefficients'!$D$27</f>
        <v/>
      </c>
      <c r="AQ252">
        <f>AQ186/'Carbon Coefficients'!$D$27</f>
        <v/>
      </c>
      <c r="AR252">
        <f>AR186/'Carbon Coefficients'!$D$27</f>
        <v/>
      </c>
      <c r="AS252">
        <f>AS186/'Carbon Coefficients'!$D$27</f>
        <v/>
      </c>
      <c r="AT252">
        <f>AT186/'Carbon Coefficients'!$D$27</f>
        <v/>
      </c>
      <c r="AU252">
        <f>AU186/'Carbon Coefficients'!$D$27</f>
        <v/>
      </c>
      <c r="AV252">
        <f>AV186/'Carbon Coefficients'!$D$27</f>
        <v/>
      </c>
    </row>
    <row r="253" spans="1:48">
      <c r="A253" t="s">
        <v>1747</v>
      </c>
      <c r="B253" t="s">
        <v>1667</v>
      </c>
      <c r="E253">
        <f>E187/'Carbon Coefficients'!$D$27</f>
        <v/>
      </c>
      <c r="F253">
        <f>F187/'Carbon Coefficients'!$D$27</f>
        <v/>
      </c>
      <c r="G253">
        <f>G187/'Carbon Coefficients'!$D$27</f>
        <v/>
      </c>
      <c r="H253">
        <f>H187/'Carbon Coefficients'!$D$27</f>
        <v/>
      </c>
      <c r="I253">
        <f>I187/'Carbon Coefficients'!$D$27</f>
        <v/>
      </c>
      <c r="J253">
        <f>J187/'Carbon Coefficients'!$D$27</f>
        <v/>
      </c>
      <c r="K253">
        <f>K187/'Carbon Coefficients'!$D$27</f>
        <v/>
      </c>
      <c r="L253">
        <f>L187/'Carbon Coefficients'!$D$27</f>
        <v/>
      </c>
      <c r="M253">
        <f>M187/'Carbon Coefficients'!$D$27</f>
        <v/>
      </c>
      <c r="N253">
        <f>N187/'Carbon Coefficients'!$D$27</f>
        <v/>
      </c>
      <c r="O253">
        <f>O187/'Carbon Coefficients'!$D$27</f>
        <v/>
      </c>
      <c r="P253">
        <f>P187/'Carbon Coefficients'!$D$27</f>
        <v/>
      </c>
      <c r="Q253">
        <f>Q187/'Carbon Coefficients'!$D$27</f>
        <v/>
      </c>
      <c r="R253">
        <f>R187/'Carbon Coefficients'!$D$27</f>
        <v/>
      </c>
      <c r="S253">
        <f>S187/'Carbon Coefficients'!$D$27</f>
        <v/>
      </c>
      <c r="T253">
        <f>T187/'Carbon Coefficients'!$D$27</f>
        <v/>
      </c>
      <c r="U253">
        <f>U187/'Carbon Coefficients'!$D$27</f>
        <v/>
      </c>
      <c r="V253">
        <f>V187/'Carbon Coefficients'!$D$27</f>
        <v/>
      </c>
      <c r="W253">
        <f>W187/'Carbon Coefficients'!$D$27</f>
        <v/>
      </c>
      <c r="X253">
        <f>X187/'Carbon Coefficients'!$D$27</f>
        <v/>
      </c>
      <c r="Y253">
        <f>Y187/'Carbon Coefficients'!$D$27</f>
        <v/>
      </c>
      <c r="Z253">
        <f>Z187/'Carbon Coefficients'!$D$27</f>
        <v/>
      </c>
      <c r="AA253">
        <f>AA187/'Carbon Coefficients'!$D$27</f>
        <v/>
      </c>
      <c r="AB253">
        <f>AB187/'Carbon Coefficients'!$D$27</f>
        <v/>
      </c>
      <c r="AC253">
        <f>AC187/'Carbon Coefficients'!$D$27</f>
        <v/>
      </c>
      <c r="AD253">
        <f>AD187/'Carbon Coefficients'!$D$27</f>
        <v/>
      </c>
      <c r="AE253">
        <f>AE187/'Carbon Coefficients'!$D$27</f>
        <v/>
      </c>
      <c r="AF253">
        <f>AF187/'Carbon Coefficients'!$D$27</f>
        <v/>
      </c>
      <c r="AG253">
        <f>AG187/'Carbon Coefficients'!$D$27</f>
        <v/>
      </c>
      <c r="AH253">
        <f>AH187/'Carbon Coefficients'!$D$27</f>
        <v/>
      </c>
      <c r="AI253">
        <f>AI187/'Carbon Coefficients'!$D$27</f>
        <v/>
      </c>
      <c r="AJ253">
        <f>AJ187/'Carbon Coefficients'!$D$27</f>
        <v/>
      </c>
      <c r="AK253">
        <f>AK187/'Carbon Coefficients'!$D$27</f>
        <v/>
      </c>
      <c r="AL253">
        <f>AL187/'Carbon Coefficients'!$D$27</f>
        <v/>
      </c>
      <c r="AM253">
        <f>AM187/'Carbon Coefficients'!$D$27</f>
        <v/>
      </c>
      <c r="AN253">
        <f>AN187/'Carbon Coefficients'!$D$27</f>
        <v/>
      </c>
      <c r="AO253">
        <f>AO187/'Carbon Coefficients'!$D$27</f>
        <v/>
      </c>
      <c r="AP253">
        <f>AP187/'Carbon Coefficients'!$D$27</f>
        <v/>
      </c>
      <c r="AQ253">
        <f>AQ187/'Carbon Coefficients'!$D$27</f>
        <v/>
      </c>
      <c r="AR253">
        <f>AR187/'Carbon Coefficients'!$D$27</f>
        <v/>
      </c>
      <c r="AS253">
        <f>AS187/'Carbon Coefficients'!$D$27</f>
        <v/>
      </c>
      <c r="AT253">
        <f>AT187/'Carbon Coefficients'!$D$27</f>
        <v/>
      </c>
      <c r="AU253">
        <f>AU187/'Carbon Coefficients'!$D$27</f>
        <v/>
      </c>
      <c r="AV253">
        <f>AV187/'Carbon Coefficients'!$D$27</f>
        <v/>
      </c>
    </row>
    <row r="255" spans="1:48">
      <c r="A255" t="s">
        <v>1749</v>
      </c>
      <c r="B255" t="s">
        <v>1653</v>
      </c>
      <c r="E255">
        <f>SUM(E197:E252)</f>
        <v/>
      </c>
      <c r="F255">
        <f>SUM(F197:F252)</f>
        <v/>
      </c>
      <c r="G255">
        <f>SUM(G197:G252)</f>
        <v/>
      </c>
      <c r="H255">
        <f>SUM(H197:H252)</f>
        <v/>
      </c>
      <c r="I255">
        <f>SUM(I197:I252)</f>
        <v/>
      </c>
      <c r="J255">
        <f>SUM(J197:J252)</f>
        <v/>
      </c>
      <c r="K255">
        <f>SUM(K197:K252)</f>
        <v/>
      </c>
      <c r="L255">
        <f>SUM(L197:L252)</f>
        <v/>
      </c>
      <c r="M255">
        <f>SUM(M197:M252)</f>
        <v/>
      </c>
      <c r="N255">
        <f>SUM(N197:N252)</f>
        <v/>
      </c>
      <c r="O255">
        <f>SUM(O197:O252)</f>
        <v/>
      </c>
      <c r="P255">
        <f>SUM(P197:P252)</f>
        <v/>
      </c>
      <c r="Q255">
        <f>SUM(Q197:Q252)</f>
        <v/>
      </c>
      <c r="R255">
        <f>SUM(R197:R252)</f>
        <v/>
      </c>
      <c r="S255">
        <f>SUM(S197:S252)</f>
        <v/>
      </c>
      <c r="T255">
        <f>SUM(T197:T252)</f>
        <v/>
      </c>
      <c r="U255">
        <f>SUM(U197:U252)</f>
        <v/>
      </c>
      <c r="V255">
        <f>SUM(V197:V252)</f>
        <v/>
      </c>
      <c r="W255">
        <f>SUM(W197:W252)</f>
        <v/>
      </c>
      <c r="X255">
        <f>SUM(X197:X252)</f>
        <v/>
      </c>
      <c r="Y255">
        <f>SUM(Y197:Y252)</f>
        <v/>
      </c>
      <c r="Z255">
        <f>SUM(Z197:Z252)</f>
        <v/>
      </c>
      <c r="AA255">
        <f>SUM(AA197:AA252)</f>
        <v/>
      </c>
      <c r="AB255">
        <f>SUM(AB197:AB252)</f>
        <v/>
      </c>
      <c r="AC255">
        <f>SUM(AC197:AC252)</f>
        <v/>
      </c>
      <c r="AD255">
        <f>SUM(AD197:AD252)</f>
        <v/>
      </c>
      <c r="AE255">
        <f>SUM(AE197:AE252)</f>
        <v/>
      </c>
      <c r="AF255">
        <f>SUM(AF197:AF252)</f>
        <v/>
      </c>
      <c r="AG255">
        <f>SUM(AG197:AG252)</f>
        <v/>
      </c>
      <c r="AH255">
        <f>SUM(AH197:AH252)</f>
        <v/>
      </c>
      <c r="AI255">
        <f>SUM(AI197:AI252)</f>
        <v/>
      </c>
      <c r="AJ255">
        <f>SUM(AJ197:AJ252)</f>
        <v/>
      </c>
      <c r="AK255">
        <f>SUM(AK197:AK252)</f>
        <v/>
      </c>
      <c r="AL255">
        <f>SUM(AL197:AL252)</f>
        <v/>
      </c>
      <c r="AM255">
        <f>SUM(AM197:AM252)</f>
        <v/>
      </c>
      <c r="AN255">
        <f>SUM(AN197:AN252)</f>
        <v/>
      </c>
      <c r="AO255">
        <f>SUM(AO197:AO252)</f>
        <v/>
      </c>
      <c r="AP255">
        <f>SUM(AP197:AP252)</f>
        <v/>
      </c>
      <c r="AQ255">
        <f>SUM(AQ197:AQ252)</f>
        <v/>
      </c>
      <c r="AR255">
        <f>SUM(AR197:AR252)</f>
        <v/>
      </c>
      <c r="AS255">
        <f>SUM(AS197:AS252)</f>
        <v/>
      </c>
      <c r="AT255">
        <f>SUM(AT197:AT252)</f>
        <v/>
      </c>
      <c r="AU255">
        <f>SUM(AU197:AU252)</f>
        <v/>
      </c>
      <c r="AV255">
        <f>SUM(AV197:AV252)</f>
        <v/>
      </c>
    </row>
    <row r="256" spans="1:48">
      <c r="A256" t="s">
        <v>1758</v>
      </c>
      <c r="B256" t="s">
        <v>1653</v>
      </c>
      <c r="E256">
        <f>SUM(E197:E253)</f>
        <v/>
      </c>
      <c r="F256">
        <f>SUM(F197:F253)</f>
        <v/>
      </c>
      <c r="G256">
        <f>SUM(G197:G253)</f>
        <v/>
      </c>
      <c r="H256">
        <f>SUM(H197:H253)</f>
        <v/>
      </c>
      <c r="I256">
        <f>SUM(I197:I253)</f>
        <v/>
      </c>
      <c r="J256">
        <f>SUM(J197:J253)</f>
        <v/>
      </c>
      <c r="K256">
        <f>SUM(K197:K253)</f>
        <v/>
      </c>
      <c r="L256">
        <f>SUM(L197:L253)</f>
        <v/>
      </c>
      <c r="M256">
        <f>SUM(M197:M253)</f>
        <v/>
      </c>
      <c r="N256">
        <f>SUM(N197:N253)</f>
        <v/>
      </c>
      <c r="O256">
        <f>SUM(O197:O253)</f>
        <v/>
      </c>
      <c r="P256">
        <f>SUM(P197:P253)</f>
        <v/>
      </c>
      <c r="Q256">
        <f>SUM(Q197:Q253)</f>
        <v/>
      </c>
      <c r="R256">
        <f>SUM(R197:R253)</f>
        <v/>
      </c>
      <c r="S256">
        <f>SUM(S197:S253)</f>
        <v/>
      </c>
      <c r="T256">
        <f>SUM(T197:T253)</f>
        <v/>
      </c>
      <c r="U256">
        <f>SUM(U197:U253)</f>
        <v/>
      </c>
      <c r="V256">
        <f>SUM(V197:V253)</f>
        <v/>
      </c>
      <c r="W256">
        <f>SUM(W197:W253)</f>
        <v/>
      </c>
      <c r="X256">
        <f>SUM(X197:X253)</f>
        <v/>
      </c>
      <c r="Y256">
        <f>SUM(Y197:Y253)</f>
        <v/>
      </c>
      <c r="Z256">
        <f>SUM(Z197:Z253)</f>
        <v/>
      </c>
      <c r="AA256">
        <f>SUM(AA197:AA253)</f>
        <v/>
      </c>
      <c r="AB256">
        <f>SUM(AB197:AB253)</f>
        <v/>
      </c>
      <c r="AC256">
        <f>SUM(AC197:AC253)</f>
        <v/>
      </c>
      <c r="AD256">
        <f>SUM(AD197:AD253)</f>
        <v/>
      </c>
      <c r="AE256">
        <f>SUM(AE197:AE253)</f>
        <v/>
      </c>
      <c r="AF256">
        <f>SUM(AF197:AF253)</f>
        <v/>
      </c>
      <c r="AG256">
        <f>SUM(AG197:AG253)</f>
        <v/>
      </c>
      <c r="AH256">
        <f>SUM(AH197:AH253)</f>
        <v/>
      </c>
      <c r="AI256">
        <f>SUM(AI197:AI253)</f>
        <v/>
      </c>
      <c r="AJ256">
        <f>SUM(AJ197:AJ253)</f>
        <v/>
      </c>
      <c r="AK256">
        <f>SUM(AK197:AK253)</f>
        <v/>
      </c>
      <c r="AL256">
        <f>SUM(AL197:AL253)</f>
        <v/>
      </c>
      <c r="AM256">
        <f>SUM(AM197:AM253)</f>
        <v/>
      </c>
      <c r="AN256">
        <f>SUM(AN197:AN253)</f>
        <v/>
      </c>
      <c r="AO256">
        <f>SUM(AO197:AO253)</f>
        <v/>
      </c>
      <c r="AP256">
        <f>SUM(AP197:AP253)</f>
        <v/>
      </c>
      <c r="AQ256">
        <f>SUM(AQ197:AQ253)</f>
        <v/>
      </c>
      <c r="AR256">
        <f>SUM(AR197:AR253)</f>
        <v/>
      </c>
      <c r="AS256">
        <f>SUM(AS197:AS253)</f>
        <v/>
      </c>
      <c r="AT256">
        <f>SUM(AT197:AT253)</f>
        <v/>
      </c>
      <c r="AU256">
        <f>SUM(AU197:AU253)</f>
        <v/>
      </c>
      <c r="AV256">
        <f>SUM(AV197:AV253)</f>
        <v/>
      </c>
    </row>
    <row r="257" spans="1:48">
      <c r="A257" t="s">
        <v>1660</v>
      </c>
      <c r="B257" t="s">
        <v>1656</v>
      </c>
      <c r="E257">
        <f>E256/1000</f>
        <v/>
      </c>
      <c r="F257">
        <f>F256/1000</f>
        <v/>
      </c>
      <c r="G257">
        <f>G256/1000</f>
        <v/>
      </c>
      <c r="H257">
        <f>H256/1000</f>
        <v/>
      </c>
      <c r="I257">
        <f>I256/1000</f>
        <v/>
      </c>
      <c r="J257">
        <f>J256/1000</f>
        <v/>
      </c>
      <c r="K257">
        <f>K256/1000</f>
        <v/>
      </c>
      <c r="L257">
        <f>L256/1000</f>
        <v/>
      </c>
      <c r="M257">
        <f>M256/1000</f>
        <v/>
      </c>
      <c r="N257">
        <f>N256/1000</f>
        <v/>
      </c>
      <c r="O257">
        <f>O256/1000</f>
        <v/>
      </c>
      <c r="P257">
        <f>P256/1000</f>
        <v/>
      </c>
      <c r="Q257">
        <f>Q256/1000</f>
        <v/>
      </c>
      <c r="R257">
        <f>R256/1000</f>
        <v/>
      </c>
      <c r="S257">
        <f>S256/1000</f>
        <v/>
      </c>
      <c r="T257">
        <f>T256/1000</f>
        <v/>
      </c>
      <c r="U257">
        <f>U256/1000</f>
        <v/>
      </c>
      <c r="V257">
        <f>V256/1000</f>
        <v/>
      </c>
      <c r="W257">
        <f>W256/1000</f>
        <v/>
      </c>
      <c r="X257">
        <f>X256/1000</f>
        <v/>
      </c>
      <c r="Y257">
        <f>Y256/1000</f>
        <v/>
      </c>
      <c r="Z257">
        <f>Z256/1000</f>
        <v/>
      </c>
      <c r="AA257">
        <f>AA256/1000</f>
        <v/>
      </c>
      <c r="AB257">
        <f>AB256/1000</f>
        <v/>
      </c>
      <c r="AC257">
        <f>AC256/1000</f>
        <v/>
      </c>
      <c r="AD257">
        <f>AD256/1000</f>
        <v/>
      </c>
      <c r="AE257">
        <f>AE256/1000</f>
        <v/>
      </c>
      <c r="AF257">
        <f>AF256/1000</f>
        <v/>
      </c>
      <c r="AG257">
        <f>AG256/1000</f>
        <v/>
      </c>
      <c r="AH257">
        <f>AH256/1000</f>
        <v/>
      </c>
      <c r="AI257">
        <f>AI256/1000</f>
        <v/>
      </c>
      <c r="AJ257">
        <f>AJ256/1000</f>
        <v/>
      </c>
      <c r="AK257">
        <f>AK256/1000</f>
        <v/>
      </c>
      <c r="AL257">
        <f>AL256/1000</f>
        <v/>
      </c>
      <c r="AM257">
        <f>AM256/1000</f>
        <v/>
      </c>
      <c r="AN257">
        <f>AN256/1000</f>
        <v/>
      </c>
      <c r="AO257">
        <f>AO256/1000</f>
        <v/>
      </c>
      <c r="AP257">
        <f>AP256/1000</f>
        <v/>
      </c>
      <c r="AQ257">
        <f>AQ256/1000</f>
        <v/>
      </c>
      <c r="AR257">
        <f>AR256/1000</f>
        <v/>
      </c>
      <c r="AS257">
        <f>AS256/1000</f>
        <v/>
      </c>
      <c r="AT257">
        <f>AT256/1000</f>
        <v/>
      </c>
      <c r="AU257">
        <f>AU256/1000</f>
        <v/>
      </c>
      <c r="AV257">
        <f>AV256/1000</f>
        <v/>
      </c>
    </row>
    <row r="258" spans="1:48">
      <c r="A258" t="s">
        <v>1668</v>
      </c>
    </row>
    <row r="260" spans="1:48">
      <c r="A260" t="s">
        <v>1669</v>
      </c>
      <c r="B260" t="s">
        <v>1670</v>
      </c>
      <c r="E260">
        <f>IF(E126=0,0,E257/E126)</f>
        <v/>
      </c>
      <c r="F260">
        <f>IF(F126=0,0,F257/F126)</f>
        <v/>
      </c>
      <c r="G260">
        <f>IF(G126=0,0,G257/G126)</f>
        <v/>
      </c>
      <c r="H260">
        <f>IF(H126=0,0,H257/H126)</f>
        <v/>
      </c>
      <c r="I260">
        <f>IF(I126=0,0,I257/I126)</f>
        <v/>
      </c>
      <c r="J260">
        <f>IF(J126=0,0,J257/J126)</f>
        <v/>
      </c>
      <c r="K260">
        <f>IF(K126=0,0,K257/K126)</f>
        <v/>
      </c>
      <c r="L260">
        <f>IF(L126=0,0,L257/L126)</f>
        <v/>
      </c>
      <c r="M260">
        <f>IF(M126=0,0,M257/M126)</f>
        <v/>
      </c>
      <c r="N260">
        <f>IF(N126=0,0,N257/N126)</f>
        <v/>
      </c>
      <c r="O260">
        <f>IF(O126=0,0,O257/O126)</f>
        <v/>
      </c>
      <c r="P260">
        <f>IF(P126=0,0,P257/P126)</f>
        <v/>
      </c>
      <c r="Q260">
        <f>IF(Q126=0,0,Q257/Q126)</f>
        <v/>
      </c>
      <c r="R260">
        <f>IF(R126=0,0,R257/R126)</f>
        <v/>
      </c>
      <c r="S260">
        <f>IF(S126=0,0,S257/S126)</f>
        <v/>
      </c>
      <c r="T260">
        <f>IF(T126=0,0,T257/T126)</f>
        <v/>
      </c>
      <c r="U260">
        <f>IF(U126=0,0,U257/U126)</f>
        <v/>
      </c>
      <c r="V260">
        <f>IF(V126=0,0,V257/V126)</f>
        <v/>
      </c>
      <c r="W260">
        <f>IF(W126=0,0,W257/W126)</f>
        <v/>
      </c>
      <c r="X260">
        <f>IF(X126=0,0,X257/X126)</f>
        <v/>
      </c>
      <c r="Y260">
        <f>IF(Y126=0,0,Y257/Y126)</f>
        <v/>
      </c>
      <c r="Z260">
        <f>IF(Z126=0,0,Z257/Z126)</f>
        <v/>
      </c>
      <c r="AA260">
        <f>IF(AA126=0,0,AA257/AA126)</f>
        <v/>
      </c>
      <c r="AB260">
        <f>IF(AB126=0,0,AB257/AB126)</f>
        <v/>
      </c>
      <c r="AC260">
        <f>IF(AC126=0,0,AC257/AC126)</f>
        <v/>
      </c>
      <c r="AD260">
        <f>IF(AD126=0,0,AD257/AD126)</f>
        <v/>
      </c>
      <c r="AE260">
        <f>IF(AE126=0,0,AE257/AE126)</f>
        <v/>
      </c>
      <c r="AF260">
        <f>IF(AF126=0,0,AF257/AF126)</f>
        <v/>
      </c>
      <c r="AG260">
        <f>IF(AG126=0,0,AG257/AG126)</f>
        <v/>
      </c>
      <c r="AH260">
        <f>IF(AH126=0,0,AH257/AH126)</f>
        <v/>
      </c>
      <c r="AI260">
        <f>IF(AI126=0,0,AI257/AI126)</f>
        <v/>
      </c>
      <c r="AJ260">
        <f>IF(AJ126=0,0,AJ257/AJ126)</f>
        <v/>
      </c>
      <c r="AK260">
        <f>IF(AK126=0,0,AK257/AK126)</f>
        <v/>
      </c>
      <c r="AL260">
        <f>IF(AL126=0,0,AL257/AL126)</f>
        <v/>
      </c>
      <c r="AM260">
        <f>IF(AM126=0,0,AM257/AM126)</f>
        <v/>
      </c>
      <c r="AN260">
        <f>IF(AN126=0,0,AN257/AN126)</f>
        <v/>
      </c>
      <c r="AO260">
        <f>IF(AO126=0,0,AO257/AO126)</f>
        <v/>
      </c>
      <c r="AP260">
        <f>IF(AP126=0,0,AP257/AP126)</f>
        <v/>
      </c>
      <c r="AQ260">
        <f>IF(AQ126=0,0,AQ257/AQ126)</f>
        <v/>
      </c>
      <c r="AR260">
        <f>IF(AR126=0,0,AR257/AR126)</f>
        <v/>
      </c>
      <c r="AS260">
        <f>IF(AS126=0,0,AS257/AS126)</f>
        <v/>
      </c>
      <c r="AT260">
        <f>IF(AT126=0,0,AT257/AT126)</f>
        <v/>
      </c>
      <c r="AU260">
        <f>IF(AU126=0,0,AU257/AU126)</f>
        <v/>
      </c>
      <c r="AV260">
        <f>IF(AV126=0,0,AV257/AV126)</f>
        <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1759</v>
      </c>
      <c r="D1" t="s">
        <v>1736</v>
      </c>
    </row>
    <row r="2" spans="1:47">
      <c r="A2" t="s">
        <v>1639</v>
      </c>
      <c r="B2" t="s">
        <v>1641</v>
      </c>
      <c r="C2" t="s">
        <v>1738</v>
      </c>
      <c r="D2">
        <f>'EIA Consumption'!AF163/'EIA Consumption'!AF164</f>
        <v/>
      </c>
      <c r="E2">
        <f>'EIA Consumption'!AG163/'EIA Consumption'!AG164</f>
        <v/>
      </c>
      <c r="F2">
        <f>'EIA Consumption'!AH163/'EIA Consumption'!AH164</f>
        <v/>
      </c>
      <c r="G2">
        <f>'EIA Consumption'!AI163/'EIA Consumption'!AI164</f>
        <v/>
      </c>
      <c r="H2">
        <f>'EIA Consumption'!AJ163/'EIA Consumption'!AJ164</f>
        <v/>
      </c>
      <c r="I2">
        <f>'EIA Consumption'!AK163/'EIA Consumption'!AK164</f>
        <v/>
      </c>
      <c r="J2">
        <f>'EIA Consumption'!AL163/'EIA Consumption'!AL164</f>
        <v/>
      </c>
      <c r="K2">
        <f>'EIA Consumption'!AM163/'EIA Consumption'!AM164</f>
        <v/>
      </c>
      <c r="L2">
        <f>'EIA Consumption'!AN163/'EIA Consumption'!AN164</f>
        <v/>
      </c>
      <c r="M2">
        <f>'EIA Consumption'!AO163/'EIA Consumption'!AO164</f>
        <v/>
      </c>
      <c r="N2">
        <f>'EIA Consumption'!AP163/'EIA Consumption'!AP164</f>
        <v/>
      </c>
      <c r="O2">
        <f>'EIA Consumption'!AQ163/'EIA Consumption'!AQ164</f>
        <v/>
      </c>
      <c r="P2">
        <f>'EIA Consumption'!AR163/'EIA Consumption'!AR164</f>
        <v/>
      </c>
      <c r="Q2">
        <f>'EIA Consumption'!AS163/'EIA Consumption'!AS164</f>
        <v/>
      </c>
      <c r="R2">
        <f>'EIA Consumption'!AT163/'EIA Consumption'!AT164</f>
        <v/>
      </c>
      <c r="S2">
        <f>'EIA Consumption'!AU163/'EIA Consumption'!AU164</f>
        <v/>
      </c>
      <c r="T2">
        <f>'EIA Consumption'!AV163/'EIA Consumption'!AV164</f>
        <v/>
      </c>
      <c r="U2">
        <f>'EIA Consumption'!AW163/'EIA Consumption'!AW164</f>
        <v/>
      </c>
      <c r="V2">
        <f>'EIA Consumption'!AX163/'EIA Consumption'!AX164</f>
        <v/>
      </c>
      <c r="W2">
        <f>'EIA Consumption'!AY163/'EIA Consumption'!AY164</f>
        <v/>
      </c>
      <c r="X2">
        <f>'EIA Consumption'!AZ163/'EIA Consumption'!AZ164</f>
        <v/>
      </c>
      <c r="Y2">
        <f>'EIA Consumption'!BA163/'EIA Consumption'!BA164</f>
        <v/>
      </c>
      <c r="Z2">
        <f>'EIA Consumption'!BB163/'EIA Consumption'!BB164</f>
        <v/>
      </c>
      <c r="AA2">
        <f>'EIA Consumption'!BC163/'EIA Consumption'!BC164</f>
        <v/>
      </c>
      <c r="AB2">
        <f>'EIA Consumption'!BD163/'EIA Consumption'!BD164</f>
        <v/>
      </c>
      <c r="AC2">
        <f>'EIA Consumption'!BE163/'EIA Consumption'!BE164</f>
        <v/>
      </c>
      <c r="AD2">
        <f>'EIA Consumption'!BF163/'EIA Consumption'!BF164</f>
        <v/>
      </c>
      <c r="AE2">
        <f>'EIA Consumption'!BG163/'EIA Consumption'!BG164</f>
        <v/>
      </c>
      <c r="AF2">
        <f>'EIA Consumption'!BH163/'EIA Consumption'!BH164</f>
        <v/>
      </c>
      <c r="AG2">
        <f>'EIA Consumption'!BI163/'EIA Consumption'!BI164</f>
        <v/>
      </c>
      <c r="AH2">
        <f>'EIA Consumption'!BJ163/'EIA Consumption'!BJ164</f>
        <v/>
      </c>
      <c r="AI2">
        <f>'EIA Consumption'!BK163/'EIA Consumption'!BK164</f>
        <v/>
      </c>
      <c r="AJ2">
        <f>'EIA Consumption'!BL163/'EIA Consumption'!BL164</f>
        <v/>
      </c>
      <c r="AK2">
        <f>'EIA Consumption'!BM163/'EIA Consumption'!BM164</f>
        <v/>
      </c>
      <c r="AL2">
        <f>'EIA Consumption'!BN163/'EIA Consumption'!BN164</f>
        <v/>
      </c>
      <c r="AM2">
        <f>'EIA Consumption'!BO163/'EIA Consumption'!BO164</f>
        <v/>
      </c>
      <c r="AN2">
        <f>'EIA Consumption'!BP163/'EIA Consumption'!BP164</f>
        <v/>
      </c>
      <c r="AO2">
        <f>'EIA Consumption'!BQ163/'EIA Consumption'!BQ164</f>
        <v/>
      </c>
      <c r="AP2">
        <f>'EIA Consumption'!BR163/'EIA Consumption'!BR164</f>
        <v/>
      </c>
      <c r="AQ2">
        <f>'EIA Consumption'!BS163/'EIA Consumption'!BS164</f>
        <v/>
      </c>
      <c r="AR2">
        <f>'EIA Consumption'!BT163/'EIA Consumption'!BT164</f>
        <v/>
      </c>
      <c r="AS2">
        <f>'EIA Consumption'!BU163/'EIA Consumption'!BU164</f>
        <v/>
      </c>
      <c r="AT2">
        <f>'EIA Consumption'!BV163/'EIA Consumption'!BV164</f>
        <v/>
      </c>
      <c r="AU2">
        <f>'EIA Consumption'!BW163/'EIA Consumption'!BW164</f>
        <v/>
      </c>
    </row>
    <row r="3" spans="1:47">
      <c r="A3" t="s">
        <v>1739</v>
      </c>
      <c r="B3" t="s">
        <v>1642</v>
      </c>
      <c r="C3" t="s">
        <v>1643</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303</v>
      </c>
      <c r="B4" t="s">
        <v>1646</v>
      </c>
      <c r="C4" t="s">
        <v>1740</v>
      </c>
      <c r="D4">
        <f>SUMIFS('EIA Imports Gasoline'!$D:$D,'EIA Imports Gasoline'!$A:$A,D$3,'EIA Imports Gasoline'!$C:$C,$A4)</f>
        <v/>
      </c>
      <c r="E4">
        <f>SUMIFS('EIA Imports Gasoline'!$D:$D,'EIA Imports Gasoline'!$A:$A,E$3,'EIA Imports Gasoline'!$C:$C,$A4)</f>
        <v/>
      </c>
      <c r="F4">
        <f>SUMIFS('EIA Imports Gasoline'!$D:$D,'EIA Imports Gasoline'!$A:$A,F$3,'EIA Imports Gasoline'!$C:$C,$A4)</f>
        <v/>
      </c>
      <c r="G4">
        <f>SUMIFS('EIA Imports Gasoline'!$D:$D,'EIA Imports Gasoline'!$A:$A,G$3,'EIA Imports Gasoline'!$C:$C,$A4)</f>
        <v/>
      </c>
      <c r="H4">
        <f>SUMIFS('EIA Imports Gasoline'!$D:$D,'EIA Imports Gasoline'!$A:$A,H$3,'EIA Imports Gasoline'!$C:$C,$A4)</f>
        <v/>
      </c>
      <c r="I4">
        <f>SUMIFS('EIA Imports Gasoline'!$D:$D,'EIA Imports Gasoline'!$A:$A,I$3,'EIA Imports Gasoline'!$C:$C,$A4)</f>
        <v/>
      </c>
      <c r="J4">
        <f>SUMIFS('EIA Imports Gasoline'!$D:$D,'EIA Imports Gasoline'!$A:$A,J$3,'EIA Imports Gasoline'!$C:$C,$A4)</f>
        <v/>
      </c>
      <c r="K4">
        <f>SUMIFS('EIA Imports Gasoline'!$D:$D,'EIA Imports Gasoline'!$A:$A,K$3,'EIA Imports Gasoline'!$C:$C,$A4)</f>
        <v/>
      </c>
      <c r="L4">
        <f>SUMIFS('EIA Imports Gasoline'!$D:$D,'EIA Imports Gasoline'!$A:$A,L$3,'EIA Imports Gasoline'!$C:$C,$A4)</f>
        <v/>
      </c>
      <c r="M4">
        <f>SUMIFS('EIA Imports Gasoline'!$D:$D,'EIA Imports Gasoline'!$A:$A,M$3,'EIA Imports Gasoline'!$C:$C,$A4)</f>
        <v/>
      </c>
      <c r="N4">
        <f>SUMIFS('EIA Imports Gasoline'!$D:$D,'EIA Imports Gasoline'!$A:$A,N$3,'EIA Imports Gasoline'!$C:$C,$A4)</f>
        <v/>
      </c>
      <c r="O4">
        <f>SUMIFS('EIA Imports Gasoline'!$D:$D,'EIA Imports Gasoline'!$A:$A,O$3,'EIA Imports Gasoline'!$C:$C,$A4)</f>
        <v/>
      </c>
      <c r="P4">
        <f>SUMIFS('EIA Imports Gasoline'!$D:$D,'EIA Imports Gasoline'!$A:$A,P$3,'EIA Imports Gasoline'!$C:$C,$A4)</f>
        <v/>
      </c>
      <c r="Q4">
        <f>SUMIFS('EIA Imports Gasoline'!$D:$D,'EIA Imports Gasoline'!$A:$A,Q$3,'EIA Imports Gasoline'!$C:$C,$A4)</f>
        <v/>
      </c>
      <c r="R4">
        <f>SUMIFS('EIA Imports Gasoline'!$D:$D,'EIA Imports Gasoline'!$A:$A,R$3,'EIA Imports Gasoline'!$C:$C,$A4)</f>
        <v/>
      </c>
      <c r="S4">
        <f>SUMIFS('EIA Imports Gasoline'!$D:$D,'EIA Imports Gasoline'!$A:$A,S$3,'EIA Imports Gasoline'!$C:$C,$A4)</f>
        <v/>
      </c>
      <c r="T4">
        <f>SUMIFS('EIA Imports Gasoline'!$D:$D,'EIA Imports Gasoline'!$A:$A,T$3,'EIA Imports Gasoline'!$C:$C,$A4)</f>
        <v/>
      </c>
      <c r="U4">
        <f>SUMIFS('EIA Imports Gasoline'!$D:$D,'EIA Imports Gasoline'!$A:$A,U$3,'EIA Imports Gasoline'!$C:$C,$A4)</f>
        <v/>
      </c>
      <c r="V4">
        <f>SUMIFS('EIA Imports Gasoline'!$D:$D,'EIA Imports Gasoline'!$A:$A,V$3,'EIA Imports Gasoline'!$C:$C,$A4)</f>
        <v/>
      </c>
      <c r="W4">
        <f>SUMIFS('EIA Imports Gasoline'!$D:$D,'EIA Imports Gasoline'!$A:$A,W$3,'EIA Imports Gasoline'!$C:$C,$A4)</f>
        <v/>
      </c>
      <c r="X4">
        <f>SUMIFS('EIA Imports Gasoline'!$D:$D,'EIA Imports Gasoline'!$A:$A,X$3,'EIA Imports Gasoline'!$C:$C,$A4)</f>
        <v/>
      </c>
      <c r="Y4">
        <f>SUMIFS('EIA Imports Gasoline'!$D:$D,'EIA Imports Gasoline'!$A:$A,Y$3,'EIA Imports Gasoline'!$C:$C,$A4)</f>
        <v/>
      </c>
      <c r="Z4">
        <f>SUMIFS('EIA Imports Gasoline'!$D:$D,'EIA Imports Gasoline'!$A:$A,Z$3,'EIA Imports Gasoline'!$C:$C,$A4)</f>
        <v/>
      </c>
      <c r="AA4">
        <f>SUMIFS('EIA Imports Gasoline'!$D:$D,'EIA Imports Gasoline'!$A:$A,AA$3,'EIA Imports Gasoline'!$C:$C,$A4)</f>
        <v/>
      </c>
      <c r="AB4">
        <f>SUMIFS('EIA Imports Gasoline'!$D:$D,'EIA Imports Gasoline'!$A:$A,AB$3,'EIA Imports Gasoline'!$C:$C,$A4)</f>
        <v/>
      </c>
      <c r="AC4">
        <f>SUMIFS('EIA Imports Gasoline'!$D:$D,'EIA Imports Gasoline'!$A:$A,AC$3,'EIA Imports Gasoline'!$C:$C,$A4)</f>
        <v/>
      </c>
      <c r="AD4">
        <f>SUMIFS('EIA Imports Gasoline'!$D:$D,'EIA Imports Gasoline'!$A:$A,AD$3,'EIA Imports Gasoline'!$C:$C,$A4)</f>
        <v/>
      </c>
      <c r="AE4">
        <f>SUMIFS('EIA Imports Gasoline'!$D:$D,'EIA Imports Gasoline'!$A:$A,AE$3,'EIA Imports Gasoline'!$C:$C,$A4)</f>
        <v/>
      </c>
      <c r="AF4">
        <f>SUMIFS('EIA Imports Gasoline'!$D:$D,'EIA Imports Gasoline'!$A:$A,AF$3,'EIA Imports Gasoline'!$C:$C,$A4)</f>
        <v/>
      </c>
      <c r="AG4">
        <f>SUMIFS('EIA Imports Gasoline'!$D:$D,'EIA Imports Gasoline'!$A:$A,AG$3,'EIA Imports Gasoline'!$C:$C,$A4)</f>
        <v/>
      </c>
      <c r="AH4">
        <f>SUMIFS('EIA Imports Gasoline'!$D:$D,'EIA Imports Gasoline'!$A:$A,AH$3,'EIA Imports Gasoline'!$C:$C,$A4)</f>
        <v/>
      </c>
      <c r="AI4">
        <f>SUMIFS('EIA Imports Gasoline'!$D:$D,'EIA Imports Gasoline'!$A:$A,AI$3,'EIA Imports Gasoline'!$C:$C,$A4)</f>
        <v/>
      </c>
      <c r="AJ4">
        <f>SUMIFS('EIA Imports Gasoline'!$D:$D,'EIA Imports Gasoline'!$A:$A,AJ$3,'EIA Imports Gasoline'!$C:$C,$A4)</f>
        <v/>
      </c>
      <c r="AK4">
        <f>SUMIFS('EIA Imports Gasoline'!$D:$D,'EIA Imports Gasoline'!$A:$A,AK$3,'EIA Imports Gasoline'!$C:$C,$A4)</f>
        <v/>
      </c>
      <c r="AL4">
        <f>SUMIFS('EIA Imports Gasoline'!$D:$D,'EIA Imports Gasoline'!$A:$A,AL$3,'EIA Imports Gasoline'!$C:$C,$A4)</f>
        <v/>
      </c>
      <c r="AM4">
        <f>SUMIFS('EIA Imports Gasoline'!$D:$D,'EIA Imports Gasoline'!$A:$A,AM$3,'EIA Imports Gasoline'!$C:$C,$A4)</f>
        <v/>
      </c>
      <c r="AN4">
        <f>SUMIFS('EIA Imports Gasoline'!$D:$D,'EIA Imports Gasoline'!$A:$A,AN$3,'EIA Imports Gasoline'!$C:$C,$A4)</f>
        <v/>
      </c>
      <c r="AO4">
        <f>SUMIFS('EIA Imports Gasoline'!$D:$D,'EIA Imports Gasoline'!$A:$A,AO$3,'EIA Imports Gasoline'!$C:$C,$A4)</f>
        <v/>
      </c>
      <c r="AP4">
        <f>SUMIFS('EIA Imports Gasoline'!$D:$D,'EIA Imports Gasoline'!$A:$A,AP$3,'EIA Imports Gasoline'!$C:$C,$A4)</f>
        <v/>
      </c>
      <c r="AQ4">
        <f>SUMIFS('EIA Imports Gasoline'!$D:$D,'EIA Imports Gasoline'!$A:$A,AQ$3,'EIA Imports Gasoline'!$C:$C,$A4)</f>
        <v/>
      </c>
      <c r="AR4">
        <f>SUMIFS('EIA Imports Gasoline'!$D:$D,'EIA Imports Gasoline'!$A:$A,AR$3,'EIA Imports Gasoline'!$C:$C,$A4)</f>
        <v/>
      </c>
      <c r="AS4">
        <f>SUMIFS('EIA Imports Gasoline'!$D:$D,'EIA Imports Gasoline'!$A:$A,AS$3,'EIA Imports Gasoline'!$C:$C,$A4)</f>
        <v/>
      </c>
      <c r="AT4">
        <f>SUMIFS('EIA Imports Gasoline'!$D:$D,'EIA Imports Gasoline'!$A:$A,AT$3,'EIA Imports Gasoline'!$C:$C,$A4)</f>
        <v/>
      </c>
      <c r="AU4">
        <f>SUMIFS('EIA Imports Gasoline'!$D:$D,'EIA Imports Gasoline'!$A:$A,AU$3,'EIA Imports Gasoline'!$C:$C,$A4)</f>
        <v/>
      </c>
    </row>
    <row r="5" spans="1:47">
      <c r="A5" t="s">
        <v>414</v>
      </c>
      <c r="B5" t="s">
        <v>1646</v>
      </c>
      <c r="C5" t="s">
        <v>1740</v>
      </c>
      <c r="D5">
        <f>SUMIFS('EIA Imports Gasoline'!$D:$D,'EIA Imports Gasoline'!$A:$A,D$3,'EIA Imports Gasoline'!$C:$C,$A5)</f>
        <v/>
      </c>
      <c r="E5">
        <f>SUMIFS('EIA Imports Gasoline'!$D:$D,'EIA Imports Gasoline'!$A:$A,E$3,'EIA Imports Gasoline'!$C:$C,$A5)</f>
        <v/>
      </c>
      <c r="F5">
        <f>SUMIFS('EIA Imports Gasoline'!$D:$D,'EIA Imports Gasoline'!$A:$A,F$3,'EIA Imports Gasoline'!$C:$C,$A5)</f>
        <v/>
      </c>
      <c r="G5">
        <f>SUMIFS('EIA Imports Gasoline'!$D:$D,'EIA Imports Gasoline'!$A:$A,G$3,'EIA Imports Gasoline'!$C:$C,$A5)</f>
        <v/>
      </c>
      <c r="H5">
        <f>SUMIFS('EIA Imports Gasoline'!$D:$D,'EIA Imports Gasoline'!$A:$A,H$3,'EIA Imports Gasoline'!$C:$C,$A5)</f>
        <v/>
      </c>
      <c r="I5">
        <f>SUMIFS('EIA Imports Gasoline'!$D:$D,'EIA Imports Gasoline'!$A:$A,I$3,'EIA Imports Gasoline'!$C:$C,$A5)</f>
        <v/>
      </c>
      <c r="J5">
        <f>SUMIFS('EIA Imports Gasoline'!$D:$D,'EIA Imports Gasoline'!$A:$A,J$3,'EIA Imports Gasoline'!$C:$C,$A5)</f>
        <v/>
      </c>
      <c r="K5">
        <f>SUMIFS('EIA Imports Gasoline'!$D:$D,'EIA Imports Gasoline'!$A:$A,K$3,'EIA Imports Gasoline'!$C:$C,$A5)</f>
        <v/>
      </c>
      <c r="L5">
        <f>SUMIFS('EIA Imports Gasoline'!$D:$D,'EIA Imports Gasoline'!$A:$A,L$3,'EIA Imports Gasoline'!$C:$C,$A5)</f>
        <v/>
      </c>
      <c r="M5">
        <f>SUMIFS('EIA Imports Gasoline'!$D:$D,'EIA Imports Gasoline'!$A:$A,M$3,'EIA Imports Gasoline'!$C:$C,$A5)</f>
        <v/>
      </c>
      <c r="N5">
        <f>SUMIFS('EIA Imports Gasoline'!$D:$D,'EIA Imports Gasoline'!$A:$A,N$3,'EIA Imports Gasoline'!$C:$C,$A5)</f>
        <v/>
      </c>
      <c r="O5">
        <f>SUMIFS('EIA Imports Gasoline'!$D:$D,'EIA Imports Gasoline'!$A:$A,O$3,'EIA Imports Gasoline'!$C:$C,$A5)</f>
        <v/>
      </c>
      <c r="P5">
        <f>SUMIFS('EIA Imports Gasoline'!$D:$D,'EIA Imports Gasoline'!$A:$A,P$3,'EIA Imports Gasoline'!$C:$C,$A5)</f>
        <v/>
      </c>
      <c r="Q5">
        <f>SUMIFS('EIA Imports Gasoline'!$D:$D,'EIA Imports Gasoline'!$A:$A,Q$3,'EIA Imports Gasoline'!$C:$C,$A5)</f>
        <v/>
      </c>
      <c r="R5">
        <f>SUMIFS('EIA Imports Gasoline'!$D:$D,'EIA Imports Gasoline'!$A:$A,R$3,'EIA Imports Gasoline'!$C:$C,$A5)</f>
        <v/>
      </c>
      <c r="S5">
        <f>SUMIFS('EIA Imports Gasoline'!$D:$D,'EIA Imports Gasoline'!$A:$A,S$3,'EIA Imports Gasoline'!$C:$C,$A5)</f>
        <v/>
      </c>
      <c r="T5">
        <f>SUMIFS('EIA Imports Gasoline'!$D:$D,'EIA Imports Gasoline'!$A:$A,T$3,'EIA Imports Gasoline'!$C:$C,$A5)</f>
        <v/>
      </c>
      <c r="U5">
        <f>SUMIFS('EIA Imports Gasoline'!$D:$D,'EIA Imports Gasoline'!$A:$A,U$3,'EIA Imports Gasoline'!$C:$C,$A5)</f>
        <v/>
      </c>
      <c r="V5">
        <f>SUMIFS('EIA Imports Gasoline'!$D:$D,'EIA Imports Gasoline'!$A:$A,V$3,'EIA Imports Gasoline'!$C:$C,$A5)</f>
        <v/>
      </c>
      <c r="W5">
        <f>SUMIFS('EIA Imports Gasoline'!$D:$D,'EIA Imports Gasoline'!$A:$A,W$3,'EIA Imports Gasoline'!$C:$C,$A5)</f>
        <v/>
      </c>
      <c r="X5">
        <f>SUMIFS('EIA Imports Gasoline'!$D:$D,'EIA Imports Gasoline'!$A:$A,X$3,'EIA Imports Gasoline'!$C:$C,$A5)</f>
        <v/>
      </c>
      <c r="Y5">
        <f>SUMIFS('EIA Imports Gasoline'!$D:$D,'EIA Imports Gasoline'!$A:$A,Y$3,'EIA Imports Gasoline'!$C:$C,$A5)</f>
        <v/>
      </c>
      <c r="Z5">
        <f>SUMIFS('EIA Imports Gasoline'!$D:$D,'EIA Imports Gasoline'!$A:$A,Z$3,'EIA Imports Gasoline'!$C:$C,$A5)</f>
        <v/>
      </c>
      <c r="AA5">
        <f>SUMIFS('EIA Imports Gasoline'!$D:$D,'EIA Imports Gasoline'!$A:$A,AA$3,'EIA Imports Gasoline'!$C:$C,$A5)</f>
        <v/>
      </c>
      <c r="AB5">
        <f>SUMIFS('EIA Imports Gasoline'!$D:$D,'EIA Imports Gasoline'!$A:$A,AB$3,'EIA Imports Gasoline'!$C:$C,$A5)</f>
        <v/>
      </c>
      <c r="AC5">
        <f>SUMIFS('EIA Imports Gasoline'!$D:$D,'EIA Imports Gasoline'!$A:$A,AC$3,'EIA Imports Gasoline'!$C:$C,$A5)</f>
        <v/>
      </c>
      <c r="AD5">
        <f>SUMIFS('EIA Imports Gasoline'!$D:$D,'EIA Imports Gasoline'!$A:$A,AD$3,'EIA Imports Gasoline'!$C:$C,$A5)</f>
        <v/>
      </c>
      <c r="AE5">
        <f>SUMIFS('EIA Imports Gasoline'!$D:$D,'EIA Imports Gasoline'!$A:$A,AE$3,'EIA Imports Gasoline'!$C:$C,$A5)</f>
        <v/>
      </c>
      <c r="AF5">
        <f>SUMIFS('EIA Imports Gasoline'!$D:$D,'EIA Imports Gasoline'!$A:$A,AF$3,'EIA Imports Gasoline'!$C:$C,$A5)</f>
        <v/>
      </c>
      <c r="AG5">
        <f>SUMIFS('EIA Imports Gasoline'!$D:$D,'EIA Imports Gasoline'!$A:$A,AG$3,'EIA Imports Gasoline'!$C:$C,$A5)</f>
        <v/>
      </c>
      <c r="AH5">
        <f>SUMIFS('EIA Imports Gasoline'!$D:$D,'EIA Imports Gasoline'!$A:$A,AH$3,'EIA Imports Gasoline'!$C:$C,$A5)</f>
        <v/>
      </c>
      <c r="AI5">
        <f>SUMIFS('EIA Imports Gasoline'!$D:$D,'EIA Imports Gasoline'!$A:$A,AI$3,'EIA Imports Gasoline'!$C:$C,$A5)</f>
        <v/>
      </c>
      <c r="AJ5">
        <f>SUMIFS('EIA Imports Gasoline'!$D:$D,'EIA Imports Gasoline'!$A:$A,AJ$3,'EIA Imports Gasoline'!$C:$C,$A5)</f>
        <v/>
      </c>
      <c r="AK5">
        <f>SUMIFS('EIA Imports Gasoline'!$D:$D,'EIA Imports Gasoline'!$A:$A,AK$3,'EIA Imports Gasoline'!$C:$C,$A5)</f>
        <v/>
      </c>
      <c r="AL5">
        <f>SUMIFS('EIA Imports Gasoline'!$D:$D,'EIA Imports Gasoline'!$A:$A,AL$3,'EIA Imports Gasoline'!$C:$C,$A5)</f>
        <v/>
      </c>
      <c r="AM5">
        <f>SUMIFS('EIA Imports Gasoline'!$D:$D,'EIA Imports Gasoline'!$A:$A,AM$3,'EIA Imports Gasoline'!$C:$C,$A5)</f>
        <v/>
      </c>
      <c r="AN5">
        <f>SUMIFS('EIA Imports Gasoline'!$D:$D,'EIA Imports Gasoline'!$A:$A,AN$3,'EIA Imports Gasoline'!$C:$C,$A5)</f>
        <v/>
      </c>
      <c r="AO5">
        <f>SUMIFS('EIA Imports Gasoline'!$D:$D,'EIA Imports Gasoline'!$A:$A,AO$3,'EIA Imports Gasoline'!$C:$C,$A5)</f>
        <v/>
      </c>
      <c r="AP5">
        <f>SUMIFS('EIA Imports Gasoline'!$D:$D,'EIA Imports Gasoline'!$A:$A,AP$3,'EIA Imports Gasoline'!$C:$C,$A5)</f>
        <v/>
      </c>
      <c r="AQ5">
        <f>SUMIFS('EIA Imports Gasoline'!$D:$D,'EIA Imports Gasoline'!$A:$A,AQ$3,'EIA Imports Gasoline'!$C:$C,$A5)</f>
        <v/>
      </c>
      <c r="AR5">
        <f>SUMIFS('EIA Imports Gasoline'!$D:$D,'EIA Imports Gasoline'!$A:$A,AR$3,'EIA Imports Gasoline'!$C:$C,$A5)</f>
        <v/>
      </c>
      <c r="AS5">
        <f>SUMIFS('EIA Imports Gasoline'!$D:$D,'EIA Imports Gasoline'!$A:$A,AS$3,'EIA Imports Gasoline'!$C:$C,$A5)</f>
        <v/>
      </c>
      <c r="AT5">
        <f>SUMIFS('EIA Imports Gasoline'!$D:$D,'EIA Imports Gasoline'!$A:$A,AT$3,'EIA Imports Gasoline'!$C:$C,$A5)</f>
        <v/>
      </c>
      <c r="AU5">
        <f>SUMIFS('EIA Imports Gasoline'!$D:$D,'EIA Imports Gasoline'!$A:$A,AU$3,'EIA Imports Gasoline'!$C:$C,$A5)</f>
        <v/>
      </c>
    </row>
    <row r="6" spans="1:47">
      <c r="A6" t="s">
        <v>323</v>
      </c>
      <c r="B6" t="s">
        <v>1646</v>
      </c>
      <c r="C6" t="s">
        <v>1740</v>
      </c>
      <c r="D6">
        <f>SUMIFS('EIA Imports Gasoline'!$D:$D,'EIA Imports Gasoline'!$A:$A,D$3,'EIA Imports Gasoline'!$C:$C,$A6)</f>
        <v/>
      </c>
      <c r="E6">
        <f>SUMIFS('EIA Imports Gasoline'!$D:$D,'EIA Imports Gasoline'!$A:$A,E$3,'EIA Imports Gasoline'!$C:$C,$A6)</f>
        <v/>
      </c>
      <c r="F6">
        <f>SUMIFS('EIA Imports Gasoline'!$D:$D,'EIA Imports Gasoline'!$A:$A,F$3,'EIA Imports Gasoline'!$C:$C,$A6)</f>
        <v/>
      </c>
      <c r="G6">
        <f>SUMIFS('EIA Imports Gasoline'!$D:$D,'EIA Imports Gasoline'!$A:$A,G$3,'EIA Imports Gasoline'!$C:$C,$A6)</f>
        <v/>
      </c>
      <c r="H6">
        <f>SUMIFS('EIA Imports Gasoline'!$D:$D,'EIA Imports Gasoline'!$A:$A,H$3,'EIA Imports Gasoline'!$C:$C,$A6)</f>
        <v/>
      </c>
      <c r="I6">
        <f>SUMIFS('EIA Imports Gasoline'!$D:$D,'EIA Imports Gasoline'!$A:$A,I$3,'EIA Imports Gasoline'!$C:$C,$A6)</f>
        <v/>
      </c>
      <c r="J6">
        <f>SUMIFS('EIA Imports Gasoline'!$D:$D,'EIA Imports Gasoline'!$A:$A,J$3,'EIA Imports Gasoline'!$C:$C,$A6)</f>
        <v/>
      </c>
      <c r="K6">
        <f>SUMIFS('EIA Imports Gasoline'!$D:$D,'EIA Imports Gasoline'!$A:$A,K$3,'EIA Imports Gasoline'!$C:$C,$A6)</f>
        <v/>
      </c>
      <c r="L6">
        <f>SUMIFS('EIA Imports Gasoline'!$D:$D,'EIA Imports Gasoline'!$A:$A,L$3,'EIA Imports Gasoline'!$C:$C,$A6)</f>
        <v/>
      </c>
      <c r="M6">
        <f>SUMIFS('EIA Imports Gasoline'!$D:$D,'EIA Imports Gasoline'!$A:$A,M$3,'EIA Imports Gasoline'!$C:$C,$A6)</f>
        <v/>
      </c>
      <c r="N6">
        <f>SUMIFS('EIA Imports Gasoline'!$D:$D,'EIA Imports Gasoline'!$A:$A,N$3,'EIA Imports Gasoline'!$C:$C,$A6)</f>
        <v/>
      </c>
      <c r="O6">
        <f>SUMIFS('EIA Imports Gasoline'!$D:$D,'EIA Imports Gasoline'!$A:$A,O$3,'EIA Imports Gasoline'!$C:$C,$A6)</f>
        <v/>
      </c>
      <c r="P6">
        <f>SUMIFS('EIA Imports Gasoline'!$D:$D,'EIA Imports Gasoline'!$A:$A,P$3,'EIA Imports Gasoline'!$C:$C,$A6)</f>
        <v/>
      </c>
      <c r="Q6">
        <f>SUMIFS('EIA Imports Gasoline'!$D:$D,'EIA Imports Gasoline'!$A:$A,Q$3,'EIA Imports Gasoline'!$C:$C,$A6)</f>
        <v/>
      </c>
      <c r="R6">
        <f>SUMIFS('EIA Imports Gasoline'!$D:$D,'EIA Imports Gasoline'!$A:$A,R$3,'EIA Imports Gasoline'!$C:$C,$A6)</f>
        <v/>
      </c>
      <c r="S6">
        <f>SUMIFS('EIA Imports Gasoline'!$D:$D,'EIA Imports Gasoline'!$A:$A,S$3,'EIA Imports Gasoline'!$C:$C,$A6)</f>
        <v/>
      </c>
      <c r="T6">
        <f>SUMIFS('EIA Imports Gasoline'!$D:$D,'EIA Imports Gasoline'!$A:$A,T$3,'EIA Imports Gasoline'!$C:$C,$A6)</f>
        <v/>
      </c>
      <c r="U6">
        <f>SUMIFS('EIA Imports Gasoline'!$D:$D,'EIA Imports Gasoline'!$A:$A,U$3,'EIA Imports Gasoline'!$C:$C,$A6)</f>
        <v/>
      </c>
      <c r="V6">
        <f>SUMIFS('EIA Imports Gasoline'!$D:$D,'EIA Imports Gasoline'!$A:$A,V$3,'EIA Imports Gasoline'!$C:$C,$A6)</f>
        <v/>
      </c>
      <c r="W6">
        <f>SUMIFS('EIA Imports Gasoline'!$D:$D,'EIA Imports Gasoline'!$A:$A,W$3,'EIA Imports Gasoline'!$C:$C,$A6)</f>
        <v/>
      </c>
      <c r="X6">
        <f>SUMIFS('EIA Imports Gasoline'!$D:$D,'EIA Imports Gasoline'!$A:$A,X$3,'EIA Imports Gasoline'!$C:$C,$A6)</f>
        <v/>
      </c>
      <c r="Y6">
        <f>SUMIFS('EIA Imports Gasoline'!$D:$D,'EIA Imports Gasoline'!$A:$A,Y$3,'EIA Imports Gasoline'!$C:$C,$A6)</f>
        <v/>
      </c>
      <c r="Z6">
        <f>SUMIFS('EIA Imports Gasoline'!$D:$D,'EIA Imports Gasoline'!$A:$A,Z$3,'EIA Imports Gasoline'!$C:$C,$A6)</f>
        <v/>
      </c>
      <c r="AA6">
        <f>SUMIFS('EIA Imports Gasoline'!$D:$D,'EIA Imports Gasoline'!$A:$A,AA$3,'EIA Imports Gasoline'!$C:$C,$A6)</f>
        <v/>
      </c>
      <c r="AB6">
        <f>SUMIFS('EIA Imports Gasoline'!$D:$D,'EIA Imports Gasoline'!$A:$A,AB$3,'EIA Imports Gasoline'!$C:$C,$A6)</f>
        <v/>
      </c>
      <c r="AC6">
        <f>SUMIFS('EIA Imports Gasoline'!$D:$D,'EIA Imports Gasoline'!$A:$A,AC$3,'EIA Imports Gasoline'!$C:$C,$A6)</f>
        <v/>
      </c>
      <c r="AD6">
        <f>SUMIFS('EIA Imports Gasoline'!$D:$D,'EIA Imports Gasoline'!$A:$A,AD$3,'EIA Imports Gasoline'!$C:$C,$A6)</f>
        <v/>
      </c>
      <c r="AE6">
        <f>SUMIFS('EIA Imports Gasoline'!$D:$D,'EIA Imports Gasoline'!$A:$A,AE$3,'EIA Imports Gasoline'!$C:$C,$A6)</f>
        <v/>
      </c>
      <c r="AF6">
        <f>SUMIFS('EIA Imports Gasoline'!$D:$D,'EIA Imports Gasoline'!$A:$A,AF$3,'EIA Imports Gasoline'!$C:$C,$A6)</f>
        <v/>
      </c>
      <c r="AG6">
        <f>SUMIFS('EIA Imports Gasoline'!$D:$D,'EIA Imports Gasoline'!$A:$A,AG$3,'EIA Imports Gasoline'!$C:$C,$A6)</f>
        <v/>
      </c>
      <c r="AH6">
        <f>SUMIFS('EIA Imports Gasoline'!$D:$D,'EIA Imports Gasoline'!$A:$A,AH$3,'EIA Imports Gasoline'!$C:$C,$A6)</f>
        <v/>
      </c>
      <c r="AI6">
        <f>SUMIFS('EIA Imports Gasoline'!$D:$D,'EIA Imports Gasoline'!$A:$A,AI$3,'EIA Imports Gasoline'!$C:$C,$A6)</f>
        <v/>
      </c>
      <c r="AJ6">
        <f>SUMIFS('EIA Imports Gasoline'!$D:$D,'EIA Imports Gasoline'!$A:$A,AJ$3,'EIA Imports Gasoline'!$C:$C,$A6)</f>
        <v/>
      </c>
      <c r="AK6">
        <f>SUMIFS('EIA Imports Gasoline'!$D:$D,'EIA Imports Gasoline'!$A:$A,AK$3,'EIA Imports Gasoline'!$C:$C,$A6)</f>
        <v/>
      </c>
      <c r="AL6">
        <f>SUMIFS('EIA Imports Gasoline'!$D:$D,'EIA Imports Gasoline'!$A:$A,AL$3,'EIA Imports Gasoline'!$C:$C,$A6)</f>
        <v/>
      </c>
      <c r="AM6">
        <f>SUMIFS('EIA Imports Gasoline'!$D:$D,'EIA Imports Gasoline'!$A:$A,AM$3,'EIA Imports Gasoline'!$C:$C,$A6)</f>
        <v/>
      </c>
      <c r="AN6">
        <f>SUMIFS('EIA Imports Gasoline'!$D:$D,'EIA Imports Gasoline'!$A:$A,AN$3,'EIA Imports Gasoline'!$C:$C,$A6)</f>
        <v/>
      </c>
      <c r="AO6">
        <f>SUMIFS('EIA Imports Gasoline'!$D:$D,'EIA Imports Gasoline'!$A:$A,AO$3,'EIA Imports Gasoline'!$C:$C,$A6)</f>
        <v/>
      </c>
      <c r="AP6">
        <f>SUMIFS('EIA Imports Gasoline'!$D:$D,'EIA Imports Gasoline'!$A:$A,AP$3,'EIA Imports Gasoline'!$C:$C,$A6)</f>
        <v/>
      </c>
      <c r="AQ6">
        <f>SUMIFS('EIA Imports Gasoline'!$D:$D,'EIA Imports Gasoline'!$A:$A,AQ$3,'EIA Imports Gasoline'!$C:$C,$A6)</f>
        <v/>
      </c>
      <c r="AR6">
        <f>SUMIFS('EIA Imports Gasoline'!$D:$D,'EIA Imports Gasoline'!$A:$A,AR$3,'EIA Imports Gasoline'!$C:$C,$A6)</f>
        <v/>
      </c>
      <c r="AS6">
        <f>SUMIFS('EIA Imports Gasoline'!$D:$D,'EIA Imports Gasoline'!$A:$A,AS$3,'EIA Imports Gasoline'!$C:$C,$A6)</f>
        <v/>
      </c>
      <c r="AT6">
        <f>SUMIFS('EIA Imports Gasoline'!$D:$D,'EIA Imports Gasoline'!$A:$A,AT$3,'EIA Imports Gasoline'!$C:$C,$A6)</f>
        <v/>
      </c>
      <c r="AU6">
        <f>SUMIFS('EIA Imports Gasoline'!$D:$D,'EIA Imports Gasoline'!$A:$A,AU$3,'EIA Imports Gasoline'!$C:$C,$A6)</f>
        <v/>
      </c>
    </row>
    <row r="7" spans="1:47">
      <c r="A7" t="s">
        <v>291</v>
      </c>
      <c r="B7" t="s">
        <v>1646</v>
      </c>
      <c r="C7" t="s">
        <v>1740</v>
      </c>
      <c r="D7">
        <f>SUMIFS('EIA Imports Gasoline'!$D:$D,'EIA Imports Gasoline'!$A:$A,D$3,'EIA Imports Gasoline'!$C:$C,$A7)</f>
        <v/>
      </c>
      <c r="E7">
        <f>SUMIFS('EIA Imports Gasoline'!$D:$D,'EIA Imports Gasoline'!$A:$A,E$3,'EIA Imports Gasoline'!$C:$C,$A7)</f>
        <v/>
      </c>
      <c r="F7">
        <f>SUMIFS('EIA Imports Gasoline'!$D:$D,'EIA Imports Gasoline'!$A:$A,F$3,'EIA Imports Gasoline'!$C:$C,$A7)</f>
        <v/>
      </c>
      <c r="G7">
        <f>SUMIFS('EIA Imports Gasoline'!$D:$D,'EIA Imports Gasoline'!$A:$A,G$3,'EIA Imports Gasoline'!$C:$C,$A7)</f>
        <v/>
      </c>
      <c r="H7">
        <f>SUMIFS('EIA Imports Gasoline'!$D:$D,'EIA Imports Gasoline'!$A:$A,H$3,'EIA Imports Gasoline'!$C:$C,$A7)</f>
        <v/>
      </c>
      <c r="I7">
        <f>SUMIFS('EIA Imports Gasoline'!$D:$D,'EIA Imports Gasoline'!$A:$A,I$3,'EIA Imports Gasoline'!$C:$C,$A7)</f>
        <v/>
      </c>
      <c r="J7">
        <f>SUMIFS('EIA Imports Gasoline'!$D:$D,'EIA Imports Gasoline'!$A:$A,J$3,'EIA Imports Gasoline'!$C:$C,$A7)</f>
        <v/>
      </c>
      <c r="K7">
        <f>SUMIFS('EIA Imports Gasoline'!$D:$D,'EIA Imports Gasoline'!$A:$A,K$3,'EIA Imports Gasoline'!$C:$C,$A7)</f>
        <v/>
      </c>
      <c r="L7">
        <f>SUMIFS('EIA Imports Gasoline'!$D:$D,'EIA Imports Gasoline'!$A:$A,L$3,'EIA Imports Gasoline'!$C:$C,$A7)</f>
        <v/>
      </c>
      <c r="M7">
        <f>SUMIFS('EIA Imports Gasoline'!$D:$D,'EIA Imports Gasoline'!$A:$A,M$3,'EIA Imports Gasoline'!$C:$C,$A7)</f>
        <v/>
      </c>
      <c r="N7">
        <f>SUMIFS('EIA Imports Gasoline'!$D:$D,'EIA Imports Gasoline'!$A:$A,N$3,'EIA Imports Gasoline'!$C:$C,$A7)</f>
        <v/>
      </c>
      <c r="O7">
        <f>SUMIFS('EIA Imports Gasoline'!$D:$D,'EIA Imports Gasoline'!$A:$A,O$3,'EIA Imports Gasoline'!$C:$C,$A7)</f>
        <v/>
      </c>
      <c r="P7">
        <f>SUMIFS('EIA Imports Gasoline'!$D:$D,'EIA Imports Gasoline'!$A:$A,P$3,'EIA Imports Gasoline'!$C:$C,$A7)</f>
        <v/>
      </c>
      <c r="Q7">
        <f>SUMIFS('EIA Imports Gasoline'!$D:$D,'EIA Imports Gasoline'!$A:$A,Q$3,'EIA Imports Gasoline'!$C:$C,$A7)</f>
        <v/>
      </c>
      <c r="R7">
        <f>SUMIFS('EIA Imports Gasoline'!$D:$D,'EIA Imports Gasoline'!$A:$A,R$3,'EIA Imports Gasoline'!$C:$C,$A7)</f>
        <v/>
      </c>
      <c r="S7">
        <f>SUMIFS('EIA Imports Gasoline'!$D:$D,'EIA Imports Gasoline'!$A:$A,S$3,'EIA Imports Gasoline'!$C:$C,$A7)</f>
        <v/>
      </c>
      <c r="T7">
        <f>SUMIFS('EIA Imports Gasoline'!$D:$D,'EIA Imports Gasoline'!$A:$A,T$3,'EIA Imports Gasoline'!$C:$C,$A7)</f>
        <v/>
      </c>
      <c r="U7">
        <f>SUMIFS('EIA Imports Gasoline'!$D:$D,'EIA Imports Gasoline'!$A:$A,U$3,'EIA Imports Gasoline'!$C:$C,$A7)</f>
        <v/>
      </c>
      <c r="V7">
        <f>SUMIFS('EIA Imports Gasoline'!$D:$D,'EIA Imports Gasoline'!$A:$A,V$3,'EIA Imports Gasoline'!$C:$C,$A7)</f>
        <v/>
      </c>
      <c r="W7">
        <f>SUMIFS('EIA Imports Gasoline'!$D:$D,'EIA Imports Gasoline'!$A:$A,W$3,'EIA Imports Gasoline'!$C:$C,$A7)</f>
        <v/>
      </c>
      <c r="X7">
        <f>SUMIFS('EIA Imports Gasoline'!$D:$D,'EIA Imports Gasoline'!$A:$A,X$3,'EIA Imports Gasoline'!$C:$C,$A7)</f>
        <v/>
      </c>
      <c r="Y7">
        <f>SUMIFS('EIA Imports Gasoline'!$D:$D,'EIA Imports Gasoline'!$A:$A,Y$3,'EIA Imports Gasoline'!$C:$C,$A7)</f>
        <v/>
      </c>
      <c r="Z7">
        <f>SUMIFS('EIA Imports Gasoline'!$D:$D,'EIA Imports Gasoline'!$A:$A,Z$3,'EIA Imports Gasoline'!$C:$C,$A7)</f>
        <v/>
      </c>
      <c r="AA7">
        <f>SUMIFS('EIA Imports Gasoline'!$D:$D,'EIA Imports Gasoline'!$A:$A,AA$3,'EIA Imports Gasoline'!$C:$C,$A7)</f>
        <v/>
      </c>
      <c r="AB7">
        <f>SUMIFS('EIA Imports Gasoline'!$D:$D,'EIA Imports Gasoline'!$A:$A,AB$3,'EIA Imports Gasoline'!$C:$C,$A7)</f>
        <v/>
      </c>
      <c r="AC7">
        <f>SUMIFS('EIA Imports Gasoline'!$D:$D,'EIA Imports Gasoline'!$A:$A,AC$3,'EIA Imports Gasoline'!$C:$C,$A7)</f>
        <v/>
      </c>
      <c r="AD7">
        <f>SUMIFS('EIA Imports Gasoline'!$D:$D,'EIA Imports Gasoline'!$A:$A,AD$3,'EIA Imports Gasoline'!$C:$C,$A7)</f>
        <v/>
      </c>
      <c r="AE7">
        <f>SUMIFS('EIA Imports Gasoline'!$D:$D,'EIA Imports Gasoline'!$A:$A,AE$3,'EIA Imports Gasoline'!$C:$C,$A7)</f>
        <v/>
      </c>
      <c r="AF7">
        <f>SUMIFS('EIA Imports Gasoline'!$D:$D,'EIA Imports Gasoline'!$A:$A,AF$3,'EIA Imports Gasoline'!$C:$C,$A7)</f>
        <v/>
      </c>
      <c r="AG7">
        <f>SUMIFS('EIA Imports Gasoline'!$D:$D,'EIA Imports Gasoline'!$A:$A,AG$3,'EIA Imports Gasoline'!$C:$C,$A7)</f>
        <v/>
      </c>
      <c r="AH7">
        <f>SUMIFS('EIA Imports Gasoline'!$D:$D,'EIA Imports Gasoline'!$A:$A,AH$3,'EIA Imports Gasoline'!$C:$C,$A7)</f>
        <v/>
      </c>
      <c r="AI7">
        <f>SUMIFS('EIA Imports Gasoline'!$D:$D,'EIA Imports Gasoline'!$A:$A,AI$3,'EIA Imports Gasoline'!$C:$C,$A7)</f>
        <v/>
      </c>
      <c r="AJ7">
        <f>SUMIFS('EIA Imports Gasoline'!$D:$D,'EIA Imports Gasoline'!$A:$A,AJ$3,'EIA Imports Gasoline'!$C:$C,$A7)</f>
        <v/>
      </c>
      <c r="AK7">
        <f>SUMIFS('EIA Imports Gasoline'!$D:$D,'EIA Imports Gasoline'!$A:$A,AK$3,'EIA Imports Gasoline'!$C:$C,$A7)</f>
        <v/>
      </c>
      <c r="AL7">
        <f>SUMIFS('EIA Imports Gasoline'!$D:$D,'EIA Imports Gasoline'!$A:$A,AL$3,'EIA Imports Gasoline'!$C:$C,$A7)</f>
        <v/>
      </c>
      <c r="AM7">
        <f>SUMIFS('EIA Imports Gasoline'!$D:$D,'EIA Imports Gasoline'!$A:$A,AM$3,'EIA Imports Gasoline'!$C:$C,$A7)</f>
        <v/>
      </c>
      <c r="AN7">
        <f>SUMIFS('EIA Imports Gasoline'!$D:$D,'EIA Imports Gasoline'!$A:$A,AN$3,'EIA Imports Gasoline'!$C:$C,$A7)</f>
        <v/>
      </c>
      <c r="AO7">
        <f>SUMIFS('EIA Imports Gasoline'!$D:$D,'EIA Imports Gasoline'!$A:$A,AO$3,'EIA Imports Gasoline'!$C:$C,$A7)</f>
        <v/>
      </c>
      <c r="AP7">
        <f>SUMIFS('EIA Imports Gasoline'!$D:$D,'EIA Imports Gasoline'!$A:$A,AP$3,'EIA Imports Gasoline'!$C:$C,$A7)</f>
        <v/>
      </c>
      <c r="AQ7">
        <f>SUMIFS('EIA Imports Gasoline'!$D:$D,'EIA Imports Gasoline'!$A:$A,AQ$3,'EIA Imports Gasoline'!$C:$C,$A7)</f>
        <v/>
      </c>
      <c r="AR7">
        <f>SUMIFS('EIA Imports Gasoline'!$D:$D,'EIA Imports Gasoline'!$A:$A,AR$3,'EIA Imports Gasoline'!$C:$C,$A7)</f>
        <v/>
      </c>
      <c r="AS7">
        <f>SUMIFS('EIA Imports Gasoline'!$D:$D,'EIA Imports Gasoline'!$A:$A,AS$3,'EIA Imports Gasoline'!$C:$C,$A7)</f>
        <v/>
      </c>
      <c r="AT7">
        <f>SUMIFS('EIA Imports Gasoline'!$D:$D,'EIA Imports Gasoline'!$A:$A,AT$3,'EIA Imports Gasoline'!$C:$C,$A7)</f>
        <v/>
      </c>
      <c r="AU7">
        <f>SUMIFS('EIA Imports Gasoline'!$D:$D,'EIA Imports Gasoline'!$A:$A,AU$3,'EIA Imports Gasoline'!$C:$C,$A7)</f>
        <v/>
      </c>
    </row>
    <row r="8" spans="1:47">
      <c r="A8" t="s">
        <v>280</v>
      </c>
      <c r="B8" t="s">
        <v>1646</v>
      </c>
      <c r="C8" t="s">
        <v>1740</v>
      </c>
      <c r="D8">
        <f>SUMIFS('EIA Imports Gasoline'!$D:$D,'EIA Imports Gasoline'!$A:$A,D$3,'EIA Imports Gasoline'!$C:$C,$A8)</f>
        <v/>
      </c>
      <c r="E8">
        <f>SUMIFS('EIA Imports Gasoline'!$D:$D,'EIA Imports Gasoline'!$A:$A,E$3,'EIA Imports Gasoline'!$C:$C,$A8)</f>
        <v/>
      </c>
      <c r="F8">
        <f>SUMIFS('EIA Imports Gasoline'!$D:$D,'EIA Imports Gasoline'!$A:$A,F$3,'EIA Imports Gasoline'!$C:$C,$A8)</f>
        <v/>
      </c>
      <c r="G8">
        <f>SUMIFS('EIA Imports Gasoline'!$D:$D,'EIA Imports Gasoline'!$A:$A,G$3,'EIA Imports Gasoline'!$C:$C,$A8)</f>
        <v/>
      </c>
      <c r="H8">
        <f>SUMIFS('EIA Imports Gasoline'!$D:$D,'EIA Imports Gasoline'!$A:$A,H$3,'EIA Imports Gasoline'!$C:$C,$A8)</f>
        <v/>
      </c>
      <c r="I8">
        <f>SUMIFS('EIA Imports Gasoline'!$D:$D,'EIA Imports Gasoline'!$A:$A,I$3,'EIA Imports Gasoline'!$C:$C,$A8)</f>
        <v/>
      </c>
      <c r="J8">
        <f>SUMIFS('EIA Imports Gasoline'!$D:$D,'EIA Imports Gasoline'!$A:$A,J$3,'EIA Imports Gasoline'!$C:$C,$A8)</f>
        <v/>
      </c>
      <c r="K8">
        <f>SUMIFS('EIA Imports Gasoline'!$D:$D,'EIA Imports Gasoline'!$A:$A,K$3,'EIA Imports Gasoline'!$C:$C,$A8)</f>
        <v/>
      </c>
      <c r="L8">
        <f>SUMIFS('EIA Imports Gasoline'!$D:$D,'EIA Imports Gasoline'!$A:$A,L$3,'EIA Imports Gasoline'!$C:$C,$A8)</f>
        <v/>
      </c>
      <c r="M8">
        <f>SUMIFS('EIA Imports Gasoline'!$D:$D,'EIA Imports Gasoline'!$A:$A,M$3,'EIA Imports Gasoline'!$C:$C,$A8)</f>
        <v/>
      </c>
      <c r="N8">
        <f>SUMIFS('EIA Imports Gasoline'!$D:$D,'EIA Imports Gasoline'!$A:$A,N$3,'EIA Imports Gasoline'!$C:$C,$A8)</f>
        <v/>
      </c>
      <c r="O8">
        <f>SUMIFS('EIA Imports Gasoline'!$D:$D,'EIA Imports Gasoline'!$A:$A,O$3,'EIA Imports Gasoline'!$C:$C,$A8)</f>
        <v/>
      </c>
      <c r="P8">
        <f>SUMIFS('EIA Imports Gasoline'!$D:$D,'EIA Imports Gasoline'!$A:$A,P$3,'EIA Imports Gasoline'!$C:$C,$A8)</f>
        <v/>
      </c>
      <c r="Q8">
        <f>SUMIFS('EIA Imports Gasoline'!$D:$D,'EIA Imports Gasoline'!$A:$A,Q$3,'EIA Imports Gasoline'!$C:$C,$A8)</f>
        <v/>
      </c>
      <c r="R8">
        <f>SUMIFS('EIA Imports Gasoline'!$D:$D,'EIA Imports Gasoline'!$A:$A,R$3,'EIA Imports Gasoline'!$C:$C,$A8)</f>
        <v/>
      </c>
      <c r="S8">
        <f>SUMIFS('EIA Imports Gasoline'!$D:$D,'EIA Imports Gasoline'!$A:$A,S$3,'EIA Imports Gasoline'!$C:$C,$A8)</f>
        <v/>
      </c>
      <c r="T8">
        <f>SUMIFS('EIA Imports Gasoline'!$D:$D,'EIA Imports Gasoline'!$A:$A,T$3,'EIA Imports Gasoline'!$C:$C,$A8)</f>
        <v/>
      </c>
      <c r="U8">
        <f>SUMIFS('EIA Imports Gasoline'!$D:$D,'EIA Imports Gasoline'!$A:$A,U$3,'EIA Imports Gasoline'!$C:$C,$A8)</f>
        <v/>
      </c>
      <c r="V8">
        <f>SUMIFS('EIA Imports Gasoline'!$D:$D,'EIA Imports Gasoline'!$A:$A,V$3,'EIA Imports Gasoline'!$C:$C,$A8)</f>
        <v/>
      </c>
      <c r="W8">
        <f>SUMIFS('EIA Imports Gasoline'!$D:$D,'EIA Imports Gasoline'!$A:$A,W$3,'EIA Imports Gasoline'!$C:$C,$A8)</f>
        <v/>
      </c>
      <c r="X8">
        <f>SUMIFS('EIA Imports Gasoline'!$D:$D,'EIA Imports Gasoline'!$A:$A,X$3,'EIA Imports Gasoline'!$C:$C,$A8)</f>
        <v/>
      </c>
      <c r="Y8">
        <f>SUMIFS('EIA Imports Gasoline'!$D:$D,'EIA Imports Gasoline'!$A:$A,Y$3,'EIA Imports Gasoline'!$C:$C,$A8)</f>
        <v/>
      </c>
      <c r="Z8">
        <f>SUMIFS('EIA Imports Gasoline'!$D:$D,'EIA Imports Gasoline'!$A:$A,Z$3,'EIA Imports Gasoline'!$C:$C,$A8)</f>
        <v/>
      </c>
      <c r="AA8">
        <f>SUMIFS('EIA Imports Gasoline'!$D:$D,'EIA Imports Gasoline'!$A:$A,AA$3,'EIA Imports Gasoline'!$C:$C,$A8)</f>
        <v/>
      </c>
      <c r="AB8">
        <f>SUMIFS('EIA Imports Gasoline'!$D:$D,'EIA Imports Gasoline'!$A:$A,AB$3,'EIA Imports Gasoline'!$C:$C,$A8)</f>
        <v/>
      </c>
      <c r="AC8">
        <f>SUMIFS('EIA Imports Gasoline'!$D:$D,'EIA Imports Gasoline'!$A:$A,AC$3,'EIA Imports Gasoline'!$C:$C,$A8)</f>
        <v/>
      </c>
      <c r="AD8">
        <f>SUMIFS('EIA Imports Gasoline'!$D:$D,'EIA Imports Gasoline'!$A:$A,AD$3,'EIA Imports Gasoline'!$C:$C,$A8)</f>
        <v/>
      </c>
      <c r="AE8">
        <f>SUMIFS('EIA Imports Gasoline'!$D:$D,'EIA Imports Gasoline'!$A:$A,AE$3,'EIA Imports Gasoline'!$C:$C,$A8)</f>
        <v/>
      </c>
      <c r="AF8">
        <f>SUMIFS('EIA Imports Gasoline'!$D:$D,'EIA Imports Gasoline'!$A:$A,AF$3,'EIA Imports Gasoline'!$C:$C,$A8)</f>
        <v/>
      </c>
      <c r="AG8">
        <f>SUMIFS('EIA Imports Gasoline'!$D:$D,'EIA Imports Gasoline'!$A:$A,AG$3,'EIA Imports Gasoline'!$C:$C,$A8)</f>
        <v/>
      </c>
      <c r="AH8">
        <f>SUMIFS('EIA Imports Gasoline'!$D:$D,'EIA Imports Gasoline'!$A:$A,AH$3,'EIA Imports Gasoline'!$C:$C,$A8)</f>
        <v/>
      </c>
      <c r="AI8">
        <f>SUMIFS('EIA Imports Gasoline'!$D:$D,'EIA Imports Gasoline'!$A:$A,AI$3,'EIA Imports Gasoline'!$C:$C,$A8)</f>
        <v/>
      </c>
      <c r="AJ8">
        <f>SUMIFS('EIA Imports Gasoline'!$D:$D,'EIA Imports Gasoline'!$A:$A,AJ$3,'EIA Imports Gasoline'!$C:$C,$A8)</f>
        <v/>
      </c>
      <c r="AK8">
        <f>SUMIFS('EIA Imports Gasoline'!$D:$D,'EIA Imports Gasoline'!$A:$A,AK$3,'EIA Imports Gasoline'!$C:$C,$A8)</f>
        <v/>
      </c>
      <c r="AL8">
        <f>SUMIFS('EIA Imports Gasoline'!$D:$D,'EIA Imports Gasoline'!$A:$A,AL$3,'EIA Imports Gasoline'!$C:$C,$A8)</f>
        <v/>
      </c>
      <c r="AM8">
        <f>SUMIFS('EIA Imports Gasoline'!$D:$D,'EIA Imports Gasoline'!$A:$A,AM$3,'EIA Imports Gasoline'!$C:$C,$A8)</f>
        <v/>
      </c>
      <c r="AN8">
        <f>SUMIFS('EIA Imports Gasoline'!$D:$D,'EIA Imports Gasoline'!$A:$A,AN$3,'EIA Imports Gasoline'!$C:$C,$A8)</f>
        <v/>
      </c>
      <c r="AO8">
        <f>SUMIFS('EIA Imports Gasoline'!$D:$D,'EIA Imports Gasoline'!$A:$A,AO$3,'EIA Imports Gasoline'!$C:$C,$A8)</f>
        <v/>
      </c>
      <c r="AP8">
        <f>SUMIFS('EIA Imports Gasoline'!$D:$D,'EIA Imports Gasoline'!$A:$A,AP$3,'EIA Imports Gasoline'!$C:$C,$A8)</f>
        <v/>
      </c>
      <c r="AQ8">
        <f>SUMIFS('EIA Imports Gasoline'!$D:$D,'EIA Imports Gasoline'!$A:$A,AQ$3,'EIA Imports Gasoline'!$C:$C,$A8)</f>
        <v/>
      </c>
      <c r="AR8">
        <f>SUMIFS('EIA Imports Gasoline'!$D:$D,'EIA Imports Gasoline'!$A:$A,AR$3,'EIA Imports Gasoline'!$C:$C,$A8)</f>
        <v/>
      </c>
      <c r="AS8">
        <f>SUMIFS('EIA Imports Gasoline'!$D:$D,'EIA Imports Gasoline'!$A:$A,AS$3,'EIA Imports Gasoline'!$C:$C,$A8)</f>
        <v/>
      </c>
      <c r="AT8">
        <f>SUMIFS('EIA Imports Gasoline'!$D:$D,'EIA Imports Gasoline'!$A:$A,AT$3,'EIA Imports Gasoline'!$C:$C,$A8)</f>
        <v/>
      </c>
      <c r="AU8">
        <f>SUMIFS('EIA Imports Gasoline'!$D:$D,'EIA Imports Gasoline'!$A:$A,AU$3,'EIA Imports Gasoline'!$C:$C,$A8)</f>
        <v/>
      </c>
    </row>
    <row r="9" spans="1:47">
      <c r="A9" t="s">
        <v>311</v>
      </c>
      <c r="B9" t="s">
        <v>1646</v>
      </c>
      <c r="C9" t="s">
        <v>1740</v>
      </c>
      <c r="D9">
        <f>SUMIFS('EIA Imports Gasoline'!$D:$D,'EIA Imports Gasoline'!$A:$A,D$3,'EIA Imports Gasoline'!$C:$C,$A9)</f>
        <v/>
      </c>
      <c r="E9">
        <f>SUMIFS('EIA Imports Gasoline'!$D:$D,'EIA Imports Gasoline'!$A:$A,E$3,'EIA Imports Gasoline'!$C:$C,$A9)</f>
        <v/>
      </c>
      <c r="F9">
        <f>SUMIFS('EIA Imports Gasoline'!$D:$D,'EIA Imports Gasoline'!$A:$A,F$3,'EIA Imports Gasoline'!$C:$C,$A9)</f>
        <v/>
      </c>
      <c r="G9">
        <f>SUMIFS('EIA Imports Gasoline'!$D:$D,'EIA Imports Gasoline'!$A:$A,G$3,'EIA Imports Gasoline'!$C:$C,$A9)</f>
        <v/>
      </c>
      <c r="H9">
        <f>SUMIFS('EIA Imports Gasoline'!$D:$D,'EIA Imports Gasoline'!$A:$A,H$3,'EIA Imports Gasoline'!$C:$C,$A9)</f>
        <v/>
      </c>
      <c r="I9">
        <f>SUMIFS('EIA Imports Gasoline'!$D:$D,'EIA Imports Gasoline'!$A:$A,I$3,'EIA Imports Gasoline'!$C:$C,$A9)</f>
        <v/>
      </c>
      <c r="J9">
        <f>SUMIFS('EIA Imports Gasoline'!$D:$D,'EIA Imports Gasoline'!$A:$A,J$3,'EIA Imports Gasoline'!$C:$C,$A9)</f>
        <v/>
      </c>
      <c r="K9">
        <f>SUMIFS('EIA Imports Gasoline'!$D:$D,'EIA Imports Gasoline'!$A:$A,K$3,'EIA Imports Gasoline'!$C:$C,$A9)</f>
        <v/>
      </c>
      <c r="L9">
        <f>SUMIFS('EIA Imports Gasoline'!$D:$D,'EIA Imports Gasoline'!$A:$A,L$3,'EIA Imports Gasoline'!$C:$C,$A9)</f>
        <v/>
      </c>
      <c r="M9">
        <f>SUMIFS('EIA Imports Gasoline'!$D:$D,'EIA Imports Gasoline'!$A:$A,M$3,'EIA Imports Gasoline'!$C:$C,$A9)</f>
        <v/>
      </c>
      <c r="N9">
        <f>SUMIFS('EIA Imports Gasoline'!$D:$D,'EIA Imports Gasoline'!$A:$A,N$3,'EIA Imports Gasoline'!$C:$C,$A9)</f>
        <v/>
      </c>
      <c r="O9">
        <f>SUMIFS('EIA Imports Gasoline'!$D:$D,'EIA Imports Gasoline'!$A:$A,O$3,'EIA Imports Gasoline'!$C:$C,$A9)</f>
        <v/>
      </c>
      <c r="P9">
        <f>SUMIFS('EIA Imports Gasoline'!$D:$D,'EIA Imports Gasoline'!$A:$A,P$3,'EIA Imports Gasoline'!$C:$C,$A9)</f>
        <v/>
      </c>
      <c r="Q9">
        <f>SUMIFS('EIA Imports Gasoline'!$D:$D,'EIA Imports Gasoline'!$A:$A,Q$3,'EIA Imports Gasoline'!$C:$C,$A9)</f>
        <v/>
      </c>
      <c r="R9">
        <f>SUMIFS('EIA Imports Gasoline'!$D:$D,'EIA Imports Gasoline'!$A:$A,R$3,'EIA Imports Gasoline'!$C:$C,$A9)</f>
        <v/>
      </c>
      <c r="S9">
        <f>SUMIFS('EIA Imports Gasoline'!$D:$D,'EIA Imports Gasoline'!$A:$A,S$3,'EIA Imports Gasoline'!$C:$C,$A9)</f>
        <v/>
      </c>
      <c r="T9">
        <f>SUMIFS('EIA Imports Gasoline'!$D:$D,'EIA Imports Gasoline'!$A:$A,T$3,'EIA Imports Gasoline'!$C:$C,$A9)</f>
        <v/>
      </c>
      <c r="U9">
        <f>SUMIFS('EIA Imports Gasoline'!$D:$D,'EIA Imports Gasoline'!$A:$A,U$3,'EIA Imports Gasoline'!$C:$C,$A9)</f>
        <v/>
      </c>
      <c r="V9">
        <f>SUMIFS('EIA Imports Gasoline'!$D:$D,'EIA Imports Gasoline'!$A:$A,V$3,'EIA Imports Gasoline'!$C:$C,$A9)</f>
        <v/>
      </c>
      <c r="W9">
        <f>SUMIFS('EIA Imports Gasoline'!$D:$D,'EIA Imports Gasoline'!$A:$A,W$3,'EIA Imports Gasoline'!$C:$C,$A9)</f>
        <v/>
      </c>
      <c r="X9">
        <f>SUMIFS('EIA Imports Gasoline'!$D:$D,'EIA Imports Gasoline'!$A:$A,X$3,'EIA Imports Gasoline'!$C:$C,$A9)</f>
        <v/>
      </c>
      <c r="Y9">
        <f>SUMIFS('EIA Imports Gasoline'!$D:$D,'EIA Imports Gasoline'!$A:$A,Y$3,'EIA Imports Gasoline'!$C:$C,$A9)</f>
        <v/>
      </c>
      <c r="Z9">
        <f>SUMIFS('EIA Imports Gasoline'!$D:$D,'EIA Imports Gasoline'!$A:$A,Z$3,'EIA Imports Gasoline'!$C:$C,$A9)</f>
        <v/>
      </c>
      <c r="AA9">
        <f>SUMIFS('EIA Imports Gasoline'!$D:$D,'EIA Imports Gasoline'!$A:$A,AA$3,'EIA Imports Gasoline'!$C:$C,$A9)</f>
        <v/>
      </c>
      <c r="AB9">
        <f>SUMIFS('EIA Imports Gasoline'!$D:$D,'EIA Imports Gasoline'!$A:$A,AB$3,'EIA Imports Gasoline'!$C:$C,$A9)</f>
        <v/>
      </c>
      <c r="AC9">
        <f>SUMIFS('EIA Imports Gasoline'!$D:$D,'EIA Imports Gasoline'!$A:$A,AC$3,'EIA Imports Gasoline'!$C:$C,$A9)</f>
        <v/>
      </c>
      <c r="AD9">
        <f>SUMIFS('EIA Imports Gasoline'!$D:$D,'EIA Imports Gasoline'!$A:$A,AD$3,'EIA Imports Gasoline'!$C:$C,$A9)</f>
        <v/>
      </c>
      <c r="AE9">
        <f>SUMIFS('EIA Imports Gasoline'!$D:$D,'EIA Imports Gasoline'!$A:$A,AE$3,'EIA Imports Gasoline'!$C:$C,$A9)</f>
        <v/>
      </c>
      <c r="AF9">
        <f>SUMIFS('EIA Imports Gasoline'!$D:$D,'EIA Imports Gasoline'!$A:$A,AF$3,'EIA Imports Gasoline'!$C:$C,$A9)</f>
        <v/>
      </c>
      <c r="AG9">
        <f>SUMIFS('EIA Imports Gasoline'!$D:$D,'EIA Imports Gasoline'!$A:$A,AG$3,'EIA Imports Gasoline'!$C:$C,$A9)</f>
        <v/>
      </c>
      <c r="AH9">
        <f>SUMIFS('EIA Imports Gasoline'!$D:$D,'EIA Imports Gasoline'!$A:$A,AH$3,'EIA Imports Gasoline'!$C:$C,$A9)</f>
        <v/>
      </c>
      <c r="AI9">
        <f>SUMIFS('EIA Imports Gasoline'!$D:$D,'EIA Imports Gasoline'!$A:$A,AI$3,'EIA Imports Gasoline'!$C:$C,$A9)</f>
        <v/>
      </c>
      <c r="AJ9">
        <f>SUMIFS('EIA Imports Gasoline'!$D:$D,'EIA Imports Gasoline'!$A:$A,AJ$3,'EIA Imports Gasoline'!$C:$C,$A9)</f>
        <v/>
      </c>
      <c r="AK9">
        <f>SUMIFS('EIA Imports Gasoline'!$D:$D,'EIA Imports Gasoline'!$A:$A,AK$3,'EIA Imports Gasoline'!$C:$C,$A9)</f>
        <v/>
      </c>
      <c r="AL9">
        <f>SUMIFS('EIA Imports Gasoline'!$D:$D,'EIA Imports Gasoline'!$A:$A,AL$3,'EIA Imports Gasoline'!$C:$C,$A9)</f>
        <v/>
      </c>
      <c r="AM9">
        <f>SUMIFS('EIA Imports Gasoline'!$D:$D,'EIA Imports Gasoline'!$A:$A,AM$3,'EIA Imports Gasoline'!$C:$C,$A9)</f>
        <v/>
      </c>
      <c r="AN9">
        <f>SUMIFS('EIA Imports Gasoline'!$D:$D,'EIA Imports Gasoline'!$A:$A,AN$3,'EIA Imports Gasoline'!$C:$C,$A9)</f>
        <v/>
      </c>
      <c r="AO9">
        <f>SUMIFS('EIA Imports Gasoline'!$D:$D,'EIA Imports Gasoline'!$A:$A,AO$3,'EIA Imports Gasoline'!$C:$C,$A9)</f>
        <v/>
      </c>
      <c r="AP9">
        <f>SUMIFS('EIA Imports Gasoline'!$D:$D,'EIA Imports Gasoline'!$A:$A,AP$3,'EIA Imports Gasoline'!$C:$C,$A9)</f>
        <v/>
      </c>
      <c r="AQ9">
        <f>SUMIFS('EIA Imports Gasoline'!$D:$D,'EIA Imports Gasoline'!$A:$A,AQ$3,'EIA Imports Gasoline'!$C:$C,$A9)</f>
        <v/>
      </c>
      <c r="AR9">
        <f>SUMIFS('EIA Imports Gasoline'!$D:$D,'EIA Imports Gasoline'!$A:$A,AR$3,'EIA Imports Gasoline'!$C:$C,$A9)</f>
        <v/>
      </c>
      <c r="AS9">
        <f>SUMIFS('EIA Imports Gasoline'!$D:$D,'EIA Imports Gasoline'!$A:$A,AS$3,'EIA Imports Gasoline'!$C:$C,$A9)</f>
        <v/>
      </c>
      <c r="AT9">
        <f>SUMIFS('EIA Imports Gasoline'!$D:$D,'EIA Imports Gasoline'!$A:$A,AT$3,'EIA Imports Gasoline'!$C:$C,$A9)</f>
        <v/>
      </c>
      <c r="AU9">
        <f>SUMIFS('EIA Imports Gasoline'!$D:$D,'EIA Imports Gasoline'!$A:$A,AU$3,'EIA Imports Gasoline'!$C:$C,$A9)</f>
        <v/>
      </c>
    </row>
    <row r="10" spans="1:47">
      <c r="A10" t="s">
        <v>349</v>
      </c>
      <c r="B10" t="s">
        <v>1646</v>
      </c>
      <c r="C10" t="s">
        <v>1740</v>
      </c>
      <c r="D10">
        <f>SUMIFS('EIA Imports Gasoline'!$D:$D,'EIA Imports Gasoline'!$A:$A,D$3,'EIA Imports Gasoline'!$C:$C,$A10)</f>
        <v/>
      </c>
      <c r="E10">
        <f>SUMIFS('EIA Imports Gasoline'!$D:$D,'EIA Imports Gasoline'!$A:$A,E$3,'EIA Imports Gasoline'!$C:$C,$A10)</f>
        <v/>
      </c>
      <c r="F10">
        <f>SUMIFS('EIA Imports Gasoline'!$D:$D,'EIA Imports Gasoline'!$A:$A,F$3,'EIA Imports Gasoline'!$C:$C,$A10)</f>
        <v/>
      </c>
      <c r="G10">
        <f>SUMIFS('EIA Imports Gasoline'!$D:$D,'EIA Imports Gasoline'!$A:$A,G$3,'EIA Imports Gasoline'!$C:$C,$A10)</f>
        <v/>
      </c>
      <c r="H10">
        <f>SUMIFS('EIA Imports Gasoline'!$D:$D,'EIA Imports Gasoline'!$A:$A,H$3,'EIA Imports Gasoline'!$C:$C,$A10)</f>
        <v/>
      </c>
      <c r="I10">
        <f>SUMIFS('EIA Imports Gasoline'!$D:$D,'EIA Imports Gasoline'!$A:$A,I$3,'EIA Imports Gasoline'!$C:$C,$A10)</f>
        <v/>
      </c>
      <c r="J10">
        <f>SUMIFS('EIA Imports Gasoline'!$D:$D,'EIA Imports Gasoline'!$A:$A,J$3,'EIA Imports Gasoline'!$C:$C,$A10)</f>
        <v/>
      </c>
      <c r="K10">
        <f>SUMIFS('EIA Imports Gasoline'!$D:$D,'EIA Imports Gasoline'!$A:$A,K$3,'EIA Imports Gasoline'!$C:$C,$A10)</f>
        <v/>
      </c>
      <c r="L10">
        <f>SUMIFS('EIA Imports Gasoline'!$D:$D,'EIA Imports Gasoline'!$A:$A,L$3,'EIA Imports Gasoline'!$C:$C,$A10)</f>
        <v/>
      </c>
      <c r="M10">
        <f>SUMIFS('EIA Imports Gasoline'!$D:$D,'EIA Imports Gasoline'!$A:$A,M$3,'EIA Imports Gasoline'!$C:$C,$A10)</f>
        <v/>
      </c>
      <c r="N10">
        <f>SUMIFS('EIA Imports Gasoline'!$D:$D,'EIA Imports Gasoline'!$A:$A,N$3,'EIA Imports Gasoline'!$C:$C,$A10)</f>
        <v/>
      </c>
      <c r="O10">
        <f>SUMIFS('EIA Imports Gasoline'!$D:$D,'EIA Imports Gasoline'!$A:$A,O$3,'EIA Imports Gasoline'!$C:$C,$A10)</f>
        <v/>
      </c>
      <c r="P10">
        <f>SUMIFS('EIA Imports Gasoline'!$D:$D,'EIA Imports Gasoline'!$A:$A,P$3,'EIA Imports Gasoline'!$C:$C,$A10)</f>
        <v/>
      </c>
      <c r="Q10">
        <f>SUMIFS('EIA Imports Gasoline'!$D:$D,'EIA Imports Gasoline'!$A:$A,Q$3,'EIA Imports Gasoline'!$C:$C,$A10)</f>
        <v/>
      </c>
      <c r="R10">
        <f>SUMIFS('EIA Imports Gasoline'!$D:$D,'EIA Imports Gasoline'!$A:$A,R$3,'EIA Imports Gasoline'!$C:$C,$A10)</f>
        <v/>
      </c>
      <c r="S10">
        <f>SUMIFS('EIA Imports Gasoline'!$D:$D,'EIA Imports Gasoline'!$A:$A,S$3,'EIA Imports Gasoline'!$C:$C,$A10)</f>
        <v/>
      </c>
      <c r="T10">
        <f>SUMIFS('EIA Imports Gasoline'!$D:$D,'EIA Imports Gasoline'!$A:$A,T$3,'EIA Imports Gasoline'!$C:$C,$A10)</f>
        <v/>
      </c>
      <c r="U10">
        <f>SUMIFS('EIA Imports Gasoline'!$D:$D,'EIA Imports Gasoline'!$A:$A,U$3,'EIA Imports Gasoline'!$C:$C,$A10)</f>
        <v/>
      </c>
      <c r="V10">
        <f>SUMIFS('EIA Imports Gasoline'!$D:$D,'EIA Imports Gasoline'!$A:$A,V$3,'EIA Imports Gasoline'!$C:$C,$A10)</f>
        <v/>
      </c>
      <c r="W10">
        <f>SUMIFS('EIA Imports Gasoline'!$D:$D,'EIA Imports Gasoline'!$A:$A,W$3,'EIA Imports Gasoline'!$C:$C,$A10)</f>
        <v/>
      </c>
      <c r="X10">
        <f>SUMIFS('EIA Imports Gasoline'!$D:$D,'EIA Imports Gasoline'!$A:$A,X$3,'EIA Imports Gasoline'!$C:$C,$A10)</f>
        <v/>
      </c>
      <c r="Y10">
        <f>SUMIFS('EIA Imports Gasoline'!$D:$D,'EIA Imports Gasoline'!$A:$A,Y$3,'EIA Imports Gasoline'!$C:$C,$A10)</f>
        <v/>
      </c>
      <c r="Z10">
        <f>SUMIFS('EIA Imports Gasoline'!$D:$D,'EIA Imports Gasoline'!$A:$A,Z$3,'EIA Imports Gasoline'!$C:$C,$A10)</f>
        <v/>
      </c>
      <c r="AA10">
        <f>SUMIFS('EIA Imports Gasoline'!$D:$D,'EIA Imports Gasoline'!$A:$A,AA$3,'EIA Imports Gasoline'!$C:$C,$A10)</f>
        <v/>
      </c>
      <c r="AB10">
        <f>SUMIFS('EIA Imports Gasoline'!$D:$D,'EIA Imports Gasoline'!$A:$A,AB$3,'EIA Imports Gasoline'!$C:$C,$A10)</f>
        <v/>
      </c>
      <c r="AC10">
        <f>SUMIFS('EIA Imports Gasoline'!$D:$D,'EIA Imports Gasoline'!$A:$A,AC$3,'EIA Imports Gasoline'!$C:$C,$A10)</f>
        <v/>
      </c>
      <c r="AD10">
        <f>SUMIFS('EIA Imports Gasoline'!$D:$D,'EIA Imports Gasoline'!$A:$A,AD$3,'EIA Imports Gasoline'!$C:$C,$A10)</f>
        <v/>
      </c>
      <c r="AE10">
        <f>SUMIFS('EIA Imports Gasoline'!$D:$D,'EIA Imports Gasoline'!$A:$A,AE$3,'EIA Imports Gasoline'!$C:$C,$A10)</f>
        <v/>
      </c>
      <c r="AF10">
        <f>SUMIFS('EIA Imports Gasoline'!$D:$D,'EIA Imports Gasoline'!$A:$A,AF$3,'EIA Imports Gasoline'!$C:$C,$A10)</f>
        <v/>
      </c>
      <c r="AG10">
        <f>SUMIFS('EIA Imports Gasoline'!$D:$D,'EIA Imports Gasoline'!$A:$A,AG$3,'EIA Imports Gasoline'!$C:$C,$A10)</f>
        <v/>
      </c>
      <c r="AH10">
        <f>SUMIFS('EIA Imports Gasoline'!$D:$D,'EIA Imports Gasoline'!$A:$A,AH$3,'EIA Imports Gasoline'!$C:$C,$A10)</f>
        <v/>
      </c>
      <c r="AI10">
        <f>SUMIFS('EIA Imports Gasoline'!$D:$D,'EIA Imports Gasoline'!$A:$A,AI$3,'EIA Imports Gasoline'!$C:$C,$A10)</f>
        <v/>
      </c>
      <c r="AJ10">
        <f>SUMIFS('EIA Imports Gasoline'!$D:$D,'EIA Imports Gasoline'!$A:$A,AJ$3,'EIA Imports Gasoline'!$C:$C,$A10)</f>
        <v/>
      </c>
      <c r="AK10">
        <f>SUMIFS('EIA Imports Gasoline'!$D:$D,'EIA Imports Gasoline'!$A:$A,AK$3,'EIA Imports Gasoline'!$C:$C,$A10)</f>
        <v/>
      </c>
      <c r="AL10">
        <f>SUMIFS('EIA Imports Gasoline'!$D:$D,'EIA Imports Gasoline'!$A:$A,AL$3,'EIA Imports Gasoline'!$C:$C,$A10)</f>
        <v/>
      </c>
      <c r="AM10">
        <f>SUMIFS('EIA Imports Gasoline'!$D:$D,'EIA Imports Gasoline'!$A:$A,AM$3,'EIA Imports Gasoline'!$C:$C,$A10)</f>
        <v/>
      </c>
      <c r="AN10">
        <f>SUMIFS('EIA Imports Gasoline'!$D:$D,'EIA Imports Gasoline'!$A:$A,AN$3,'EIA Imports Gasoline'!$C:$C,$A10)</f>
        <v/>
      </c>
      <c r="AO10">
        <f>SUMIFS('EIA Imports Gasoline'!$D:$D,'EIA Imports Gasoline'!$A:$A,AO$3,'EIA Imports Gasoline'!$C:$C,$A10)</f>
        <v/>
      </c>
      <c r="AP10">
        <f>SUMIFS('EIA Imports Gasoline'!$D:$D,'EIA Imports Gasoline'!$A:$A,AP$3,'EIA Imports Gasoline'!$C:$C,$A10)</f>
        <v/>
      </c>
      <c r="AQ10">
        <f>SUMIFS('EIA Imports Gasoline'!$D:$D,'EIA Imports Gasoline'!$A:$A,AQ$3,'EIA Imports Gasoline'!$C:$C,$A10)</f>
        <v/>
      </c>
      <c r="AR10">
        <f>SUMIFS('EIA Imports Gasoline'!$D:$D,'EIA Imports Gasoline'!$A:$A,AR$3,'EIA Imports Gasoline'!$C:$C,$A10)</f>
        <v/>
      </c>
      <c r="AS10">
        <f>SUMIFS('EIA Imports Gasoline'!$D:$D,'EIA Imports Gasoline'!$A:$A,AS$3,'EIA Imports Gasoline'!$C:$C,$A10)</f>
        <v/>
      </c>
      <c r="AT10">
        <f>SUMIFS('EIA Imports Gasoline'!$D:$D,'EIA Imports Gasoline'!$A:$A,AT$3,'EIA Imports Gasoline'!$C:$C,$A10)</f>
        <v/>
      </c>
      <c r="AU10">
        <f>SUMIFS('EIA Imports Gasoline'!$D:$D,'EIA Imports Gasoline'!$A:$A,AU$3,'EIA Imports Gasoline'!$C:$C,$A10)</f>
        <v/>
      </c>
    </row>
    <row r="11" spans="1:47">
      <c r="A11" t="s">
        <v>399</v>
      </c>
      <c r="B11" t="s">
        <v>1646</v>
      </c>
      <c r="C11" t="s">
        <v>1740</v>
      </c>
      <c r="D11">
        <f>SUMIFS('EIA Imports Gasoline'!$D:$D,'EIA Imports Gasoline'!$A:$A,D$3,'EIA Imports Gasoline'!$C:$C,$A11)</f>
        <v/>
      </c>
      <c r="E11">
        <f>SUMIFS('EIA Imports Gasoline'!$D:$D,'EIA Imports Gasoline'!$A:$A,E$3,'EIA Imports Gasoline'!$C:$C,$A11)</f>
        <v/>
      </c>
      <c r="F11">
        <f>SUMIFS('EIA Imports Gasoline'!$D:$D,'EIA Imports Gasoline'!$A:$A,F$3,'EIA Imports Gasoline'!$C:$C,$A11)</f>
        <v/>
      </c>
      <c r="G11">
        <f>SUMIFS('EIA Imports Gasoline'!$D:$D,'EIA Imports Gasoline'!$A:$A,G$3,'EIA Imports Gasoline'!$C:$C,$A11)</f>
        <v/>
      </c>
      <c r="H11">
        <f>SUMIFS('EIA Imports Gasoline'!$D:$D,'EIA Imports Gasoline'!$A:$A,H$3,'EIA Imports Gasoline'!$C:$C,$A11)</f>
        <v/>
      </c>
      <c r="I11">
        <f>SUMIFS('EIA Imports Gasoline'!$D:$D,'EIA Imports Gasoline'!$A:$A,I$3,'EIA Imports Gasoline'!$C:$C,$A11)</f>
        <v/>
      </c>
      <c r="J11">
        <f>SUMIFS('EIA Imports Gasoline'!$D:$D,'EIA Imports Gasoline'!$A:$A,J$3,'EIA Imports Gasoline'!$C:$C,$A11)</f>
        <v/>
      </c>
      <c r="K11">
        <f>SUMIFS('EIA Imports Gasoline'!$D:$D,'EIA Imports Gasoline'!$A:$A,K$3,'EIA Imports Gasoline'!$C:$C,$A11)</f>
        <v/>
      </c>
      <c r="L11">
        <f>SUMIFS('EIA Imports Gasoline'!$D:$D,'EIA Imports Gasoline'!$A:$A,L$3,'EIA Imports Gasoline'!$C:$C,$A11)</f>
        <v/>
      </c>
      <c r="M11">
        <f>SUMIFS('EIA Imports Gasoline'!$D:$D,'EIA Imports Gasoline'!$A:$A,M$3,'EIA Imports Gasoline'!$C:$C,$A11)</f>
        <v/>
      </c>
      <c r="N11">
        <f>SUMIFS('EIA Imports Gasoline'!$D:$D,'EIA Imports Gasoline'!$A:$A,N$3,'EIA Imports Gasoline'!$C:$C,$A11)</f>
        <v/>
      </c>
      <c r="O11">
        <f>SUMIFS('EIA Imports Gasoline'!$D:$D,'EIA Imports Gasoline'!$A:$A,O$3,'EIA Imports Gasoline'!$C:$C,$A11)</f>
        <v/>
      </c>
      <c r="P11">
        <f>SUMIFS('EIA Imports Gasoline'!$D:$D,'EIA Imports Gasoline'!$A:$A,P$3,'EIA Imports Gasoline'!$C:$C,$A11)</f>
        <v/>
      </c>
      <c r="Q11">
        <f>SUMIFS('EIA Imports Gasoline'!$D:$D,'EIA Imports Gasoline'!$A:$A,Q$3,'EIA Imports Gasoline'!$C:$C,$A11)</f>
        <v/>
      </c>
      <c r="R11">
        <f>SUMIFS('EIA Imports Gasoline'!$D:$D,'EIA Imports Gasoline'!$A:$A,R$3,'EIA Imports Gasoline'!$C:$C,$A11)</f>
        <v/>
      </c>
      <c r="S11">
        <f>SUMIFS('EIA Imports Gasoline'!$D:$D,'EIA Imports Gasoline'!$A:$A,S$3,'EIA Imports Gasoline'!$C:$C,$A11)</f>
        <v/>
      </c>
      <c r="T11">
        <f>SUMIFS('EIA Imports Gasoline'!$D:$D,'EIA Imports Gasoline'!$A:$A,T$3,'EIA Imports Gasoline'!$C:$C,$A11)</f>
        <v/>
      </c>
      <c r="U11">
        <f>SUMIFS('EIA Imports Gasoline'!$D:$D,'EIA Imports Gasoline'!$A:$A,U$3,'EIA Imports Gasoline'!$C:$C,$A11)</f>
        <v/>
      </c>
      <c r="V11">
        <f>SUMIFS('EIA Imports Gasoline'!$D:$D,'EIA Imports Gasoline'!$A:$A,V$3,'EIA Imports Gasoline'!$C:$C,$A11)</f>
        <v/>
      </c>
      <c r="W11">
        <f>SUMIFS('EIA Imports Gasoline'!$D:$D,'EIA Imports Gasoline'!$A:$A,W$3,'EIA Imports Gasoline'!$C:$C,$A11)</f>
        <v/>
      </c>
      <c r="X11">
        <f>SUMIFS('EIA Imports Gasoline'!$D:$D,'EIA Imports Gasoline'!$A:$A,X$3,'EIA Imports Gasoline'!$C:$C,$A11)</f>
        <v/>
      </c>
      <c r="Y11">
        <f>SUMIFS('EIA Imports Gasoline'!$D:$D,'EIA Imports Gasoline'!$A:$A,Y$3,'EIA Imports Gasoline'!$C:$C,$A11)</f>
        <v/>
      </c>
      <c r="Z11">
        <f>SUMIFS('EIA Imports Gasoline'!$D:$D,'EIA Imports Gasoline'!$A:$A,Z$3,'EIA Imports Gasoline'!$C:$C,$A11)</f>
        <v/>
      </c>
      <c r="AA11">
        <f>SUMIFS('EIA Imports Gasoline'!$D:$D,'EIA Imports Gasoline'!$A:$A,AA$3,'EIA Imports Gasoline'!$C:$C,$A11)</f>
        <v/>
      </c>
      <c r="AB11">
        <f>SUMIFS('EIA Imports Gasoline'!$D:$D,'EIA Imports Gasoline'!$A:$A,AB$3,'EIA Imports Gasoline'!$C:$C,$A11)</f>
        <v/>
      </c>
      <c r="AC11">
        <f>SUMIFS('EIA Imports Gasoline'!$D:$D,'EIA Imports Gasoline'!$A:$A,AC$3,'EIA Imports Gasoline'!$C:$C,$A11)</f>
        <v/>
      </c>
      <c r="AD11">
        <f>SUMIFS('EIA Imports Gasoline'!$D:$D,'EIA Imports Gasoline'!$A:$A,AD$3,'EIA Imports Gasoline'!$C:$C,$A11)</f>
        <v/>
      </c>
      <c r="AE11">
        <f>SUMIFS('EIA Imports Gasoline'!$D:$D,'EIA Imports Gasoline'!$A:$A,AE$3,'EIA Imports Gasoline'!$C:$C,$A11)</f>
        <v/>
      </c>
      <c r="AF11">
        <f>SUMIFS('EIA Imports Gasoline'!$D:$D,'EIA Imports Gasoline'!$A:$A,AF$3,'EIA Imports Gasoline'!$C:$C,$A11)</f>
        <v/>
      </c>
      <c r="AG11">
        <f>SUMIFS('EIA Imports Gasoline'!$D:$D,'EIA Imports Gasoline'!$A:$A,AG$3,'EIA Imports Gasoline'!$C:$C,$A11)</f>
        <v/>
      </c>
      <c r="AH11">
        <f>SUMIFS('EIA Imports Gasoline'!$D:$D,'EIA Imports Gasoline'!$A:$A,AH$3,'EIA Imports Gasoline'!$C:$C,$A11)</f>
        <v/>
      </c>
      <c r="AI11">
        <f>SUMIFS('EIA Imports Gasoline'!$D:$D,'EIA Imports Gasoline'!$A:$A,AI$3,'EIA Imports Gasoline'!$C:$C,$A11)</f>
        <v/>
      </c>
      <c r="AJ11">
        <f>SUMIFS('EIA Imports Gasoline'!$D:$D,'EIA Imports Gasoline'!$A:$A,AJ$3,'EIA Imports Gasoline'!$C:$C,$A11)</f>
        <v/>
      </c>
      <c r="AK11">
        <f>SUMIFS('EIA Imports Gasoline'!$D:$D,'EIA Imports Gasoline'!$A:$A,AK$3,'EIA Imports Gasoline'!$C:$C,$A11)</f>
        <v/>
      </c>
      <c r="AL11">
        <f>SUMIFS('EIA Imports Gasoline'!$D:$D,'EIA Imports Gasoline'!$A:$A,AL$3,'EIA Imports Gasoline'!$C:$C,$A11)</f>
        <v/>
      </c>
      <c r="AM11">
        <f>SUMIFS('EIA Imports Gasoline'!$D:$D,'EIA Imports Gasoline'!$A:$A,AM$3,'EIA Imports Gasoline'!$C:$C,$A11)</f>
        <v/>
      </c>
      <c r="AN11">
        <f>SUMIFS('EIA Imports Gasoline'!$D:$D,'EIA Imports Gasoline'!$A:$A,AN$3,'EIA Imports Gasoline'!$C:$C,$A11)</f>
        <v/>
      </c>
      <c r="AO11">
        <f>SUMIFS('EIA Imports Gasoline'!$D:$D,'EIA Imports Gasoline'!$A:$A,AO$3,'EIA Imports Gasoline'!$C:$C,$A11)</f>
        <v/>
      </c>
      <c r="AP11">
        <f>SUMIFS('EIA Imports Gasoline'!$D:$D,'EIA Imports Gasoline'!$A:$A,AP$3,'EIA Imports Gasoline'!$C:$C,$A11)</f>
        <v/>
      </c>
      <c r="AQ11">
        <f>SUMIFS('EIA Imports Gasoline'!$D:$D,'EIA Imports Gasoline'!$A:$A,AQ$3,'EIA Imports Gasoline'!$C:$C,$A11)</f>
        <v/>
      </c>
      <c r="AR11">
        <f>SUMIFS('EIA Imports Gasoline'!$D:$D,'EIA Imports Gasoline'!$A:$A,AR$3,'EIA Imports Gasoline'!$C:$C,$A11)</f>
        <v/>
      </c>
      <c r="AS11">
        <f>SUMIFS('EIA Imports Gasoline'!$D:$D,'EIA Imports Gasoline'!$A:$A,AS$3,'EIA Imports Gasoline'!$C:$C,$A11)</f>
        <v/>
      </c>
      <c r="AT11">
        <f>SUMIFS('EIA Imports Gasoline'!$D:$D,'EIA Imports Gasoline'!$A:$A,AT$3,'EIA Imports Gasoline'!$C:$C,$A11)</f>
        <v/>
      </c>
      <c r="AU11">
        <f>SUMIFS('EIA Imports Gasoline'!$D:$D,'EIA Imports Gasoline'!$A:$A,AU$3,'EIA Imports Gasoline'!$C:$C,$A11)</f>
        <v/>
      </c>
    </row>
    <row r="12" spans="1:47">
      <c r="A12" t="s">
        <v>288</v>
      </c>
      <c r="B12" t="s">
        <v>1646</v>
      </c>
      <c r="C12" t="s">
        <v>1740</v>
      </c>
      <c r="D12">
        <f>SUMIFS('EIA Imports Gasoline'!$D:$D,'EIA Imports Gasoline'!$A:$A,D$3,'EIA Imports Gasoline'!$C:$C,$A12)</f>
        <v/>
      </c>
      <c r="E12">
        <f>SUMIFS('EIA Imports Gasoline'!$D:$D,'EIA Imports Gasoline'!$A:$A,E$3,'EIA Imports Gasoline'!$C:$C,$A12)</f>
        <v/>
      </c>
      <c r="F12">
        <f>SUMIFS('EIA Imports Gasoline'!$D:$D,'EIA Imports Gasoline'!$A:$A,F$3,'EIA Imports Gasoline'!$C:$C,$A12)</f>
        <v/>
      </c>
      <c r="G12">
        <f>SUMIFS('EIA Imports Gasoline'!$D:$D,'EIA Imports Gasoline'!$A:$A,G$3,'EIA Imports Gasoline'!$C:$C,$A12)</f>
        <v/>
      </c>
      <c r="H12">
        <f>SUMIFS('EIA Imports Gasoline'!$D:$D,'EIA Imports Gasoline'!$A:$A,H$3,'EIA Imports Gasoline'!$C:$C,$A12)</f>
        <v/>
      </c>
      <c r="I12">
        <f>SUMIFS('EIA Imports Gasoline'!$D:$D,'EIA Imports Gasoline'!$A:$A,I$3,'EIA Imports Gasoline'!$C:$C,$A12)</f>
        <v/>
      </c>
      <c r="J12">
        <f>SUMIFS('EIA Imports Gasoline'!$D:$D,'EIA Imports Gasoline'!$A:$A,J$3,'EIA Imports Gasoline'!$C:$C,$A12)</f>
        <v/>
      </c>
      <c r="K12">
        <f>SUMIFS('EIA Imports Gasoline'!$D:$D,'EIA Imports Gasoline'!$A:$A,K$3,'EIA Imports Gasoline'!$C:$C,$A12)</f>
        <v/>
      </c>
      <c r="L12">
        <f>SUMIFS('EIA Imports Gasoline'!$D:$D,'EIA Imports Gasoline'!$A:$A,L$3,'EIA Imports Gasoline'!$C:$C,$A12)</f>
        <v/>
      </c>
      <c r="M12">
        <f>SUMIFS('EIA Imports Gasoline'!$D:$D,'EIA Imports Gasoline'!$A:$A,M$3,'EIA Imports Gasoline'!$C:$C,$A12)</f>
        <v/>
      </c>
      <c r="N12">
        <f>SUMIFS('EIA Imports Gasoline'!$D:$D,'EIA Imports Gasoline'!$A:$A,N$3,'EIA Imports Gasoline'!$C:$C,$A12)</f>
        <v/>
      </c>
      <c r="O12">
        <f>SUMIFS('EIA Imports Gasoline'!$D:$D,'EIA Imports Gasoline'!$A:$A,O$3,'EIA Imports Gasoline'!$C:$C,$A12)</f>
        <v/>
      </c>
      <c r="P12">
        <f>SUMIFS('EIA Imports Gasoline'!$D:$D,'EIA Imports Gasoline'!$A:$A,P$3,'EIA Imports Gasoline'!$C:$C,$A12)</f>
        <v/>
      </c>
      <c r="Q12">
        <f>SUMIFS('EIA Imports Gasoline'!$D:$D,'EIA Imports Gasoline'!$A:$A,Q$3,'EIA Imports Gasoline'!$C:$C,$A12)</f>
        <v/>
      </c>
      <c r="R12">
        <f>SUMIFS('EIA Imports Gasoline'!$D:$D,'EIA Imports Gasoline'!$A:$A,R$3,'EIA Imports Gasoline'!$C:$C,$A12)</f>
        <v/>
      </c>
      <c r="S12">
        <f>SUMIFS('EIA Imports Gasoline'!$D:$D,'EIA Imports Gasoline'!$A:$A,S$3,'EIA Imports Gasoline'!$C:$C,$A12)</f>
        <v/>
      </c>
      <c r="T12">
        <f>SUMIFS('EIA Imports Gasoline'!$D:$D,'EIA Imports Gasoline'!$A:$A,T$3,'EIA Imports Gasoline'!$C:$C,$A12)</f>
        <v/>
      </c>
      <c r="U12">
        <f>SUMIFS('EIA Imports Gasoline'!$D:$D,'EIA Imports Gasoline'!$A:$A,U$3,'EIA Imports Gasoline'!$C:$C,$A12)</f>
        <v/>
      </c>
      <c r="V12">
        <f>SUMIFS('EIA Imports Gasoline'!$D:$D,'EIA Imports Gasoline'!$A:$A,V$3,'EIA Imports Gasoline'!$C:$C,$A12)</f>
        <v/>
      </c>
      <c r="W12">
        <f>SUMIFS('EIA Imports Gasoline'!$D:$D,'EIA Imports Gasoline'!$A:$A,W$3,'EIA Imports Gasoline'!$C:$C,$A12)</f>
        <v/>
      </c>
      <c r="X12">
        <f>SUMIFS('EIA Imports Gasoline'!$D:$D,'EIA Imports Gasoline'!$A:$A,X$3,'EIA Imports Gasoline'!$C:$C,$A12)</f>
        <v/>
      </c>
      <c r="Y12">
        <f>SUMIFS('EIA Imports Gasoline'!$D:$D,'EIA Imports Gasoline'!$A:$A,Y$3,'EIA Imports Gasoline'!$C:$C,$A12)</f>
        <v/>
      </c>
      <c r="Z12">
        <f>SUMIFS('EIA Imports Gasoline'!$D:$D,'EIA Imports Gasoline'!$A:$A,Z$3,'EIA Imports Gasoline'!$C:$C,$A12)</f>
        <v/>
      </c>
      <c r="AA12">
        <f>SUMIFS('EIA Imports Gasoline'!$D:$D,'EIA Imports Gasoline'!$A:$A,AA$3,'EIA Imports Gasoline'!$C:$C,$A12)</f>
        <v/>
      </c>
      <c r="AB12">
        <f>SUMIFS('EIA Imports Gasoline'!$D:$D,'EIA Imports Gasoline'!$A:$A,AB$3,'EIA Imports Gasoline'!$C:$C,$A12)</f>
        <v/>
      </c>
      <c r="AC12">
        <f>SUMIFS('EIA Imports Gasoline'!$D:$D,'EIA Imports Gasoline'!$A:$A,AC$3,'EIA Imports Gasoline'!$C:$C,$A12)</f>
        <v/>
      </c>
      <c r="AD12">
        <f>SUMIFS('EIA Imports Gasoline'!$D:$D,'EIA Imports Gasoline'!$A:$A,AD$3,'EIA Imports Gasoline'!$C:$C,$A12)</f>
        <v/>
      </c>
      <c r="AE12">
        <f>SUMIFS('EIA Imports Gasoline'!$D:$D,'EIA Imports Gasoline'!$A:$A,AE$3,'EIA Imports Gasoline'!$C:$C,$A12)</f>
        <v/>
      </c>
      <c r="AF12">
        <f>SUMIFS('EIA Imports Gasoline'!$D:$D,'EIA Imports Gasoline'!$A:$A,AF$3,'EIA Imports Gasoline'!$C:$C,$A12)</f>
        <v/>
      </c>
      <c r="AG12">
        <f>SUMIFS('EIA Imports Gasoline'!$D:$D,'EIA Imports Gasoline'!$A:$A,AG$3,'EIA Imports Gasoline'!$C:$C,$A12)</f>
        <v/>
      </c>
      <c r="AH12">
        <f>SUMIFS('EIA Imports Gasoline'!$D:$D,'EIA Imports Gasoline'!$A:$A,AH$3,'EIA Imports Gasoline'!$C:$C,$A12)</f>
        <v/>
      </c>
      <c r="AI12">
        <f>SUMIFS('EIA Imports Gasoline'!$D:$D,'EIA Imports Gasoline'!$A:$A,AI$3,'EIA Imports Gasoline'!$C:$C,$A12)</f>
        <v/>
      </c>
      <c r="AJ12">
        <f>SUMIFS('EIA Imports Gasoline'!$D:$D,'EIA Imports Gasoline'!$A:$A,AJ$3,'EIA Imports Gasoline'!$C:$C,$A12)</f>
        <v/>
      </c>
      <c r="AK12">
        <f>SUMIFS('EIA Imports Gasoline'!$D:$D,'EIA Imports Gasoline'!$A:$A,AK$3,'EIA Imports Gasoline'!$C:$C,$A12)</f>
        <v/>
      </c>
      <c r="AL12">
        <f>SUMIFS('EIA Imports Gasoline'!$D:$D,'EIA Imports Gasoline'!$A:$A,AL$3,'EIA Imports Gasoline'!$C:$C,$A12)</f>
        <v/>
      </c>
      <c r="AM12">
        <f>SUMIFS('EIA Imports Gasoline'!$D:$D,'EIA Imports Gasoline'!$A:$A,AM$3,'EIA Imports Gasoline'!$C:$C,$A12)</f>
        <v/>
      </c>
      <c r="AN12">
        <f>SUMIFS('EIA Imports Gasoline'!$D:$D,'EIA Imports Gasoline'!$A:$A,AN$3,'EIA Imports Gasoline'!$C:$C,$A12)</f>
        <v/>
      </c>
      <c r="AO12">
        <f>SUMIFS('EIA Imports Gasoline'!$D:$D,'EIA Imports Gasoline'!$A:$A,AO$3,'EIA Imports Gasoline'!$C:$C,$A12)</f>
        <v/>
      </c>
      <c r="AP12">
        <f>SUMIFS('EIA Imports Gasoline'!$D:$D,'EIA Imports Gasoline'!$A:$A,AP$3,'EIA Imports Gasoline'!$C:$C,$A12)</f>
        <v/>
      </c>
      <c r="AQ12">
        <f>SUMIFS('EIA Imports Gasoline'!$D:$D,'EIA Imports Gasoline'!$A:$A,AQ$3,'EIA Imports Gasoline'!$C:$C,$A12)</f>
        <v/>
      </c>
      <c r="AR12">
        <f>SUMIFS('EIA Imports Gasoline'!$D:$D,'EIA Imports Gasoline'!$A:$A,AR$3,'EIA Imports Gasoline'!$C:$C,$A12)</f>
        <v/>
      </c>
      <c r="AS12">
        <f>SUMIFS('EIA Imports Gasoline'!$D:$D,'EIA Imports Gasoline'!$A:$A,AS$3,'EIA Imports Gasoline'!$C:$C,$A12)</f>
        <v/>
      </c>
      <c r="AT12">
        <f>SUMIFS('EIA Imports Gasoline'!$D:$D,'EIA Imports Gasoline'!$A:$A,AT$3,'EIA Imports Gasoline'!$C:$C,$A12)</f>
        <v/>
      </c>
      <c r="AU12">
        <f>SUMIFS('EIA Imports Gasoline'!$D:$D,'EIA Imports Gasoline'!$A:$A,AU$3,'EIA Imports Gasoline'!$C:$C,$A12)</f>
        <v/>
      </c>
    </row>
    <row r="13" spans="1:47">
      <c r="A13" t="s">
        <v>272</v>
      </c>
      <c r="B13" t="s">
        <v>1646</v>
      </c>
      <c r="C13" t="s">
        <v>1740</v>
      </c>
      <c r="D13">
        <f>SUMIFS('EIA Imports Gasoline'!$D:$D,'EIA Imports Gasoline'!$A:$A,D$3,'EIA Imports Gasoline'!$C:$C,$A13)</f>
        <v/>
      </c>
      <c r="E13">
        <f>SUMIFS('EIA Imports Gasoline'!$D:$D,'EIA Imports Gasoline'!$A:$A,E$3,'EIA Imports Gasoline'!$C:$C,$A13)</f>
        <v/>
      </c>
      <c r="F13">
        <f>SUMIFS('EIA Imports Gasoline'!$D:$D,'EIA Imports Gasoline'!$A:$A,F$3,'EIA Imports Gasoline'!$C:$C,$A13)</f>
        <v/>
      </c>
      <c r="G13">
        <f>SUMIFS('EIA Imports Gasoline'!$D:$D,'EIA Imports Gasoline'!$A:$A,G$3,'EIA Imports Gasoline'!$C:$C,$A13)</f>
        <v/>
      </c>
      <c r="H13">
        <f>SUMIFS('EIA Imports Gasoline'!$D:$D,'EIA Imports Gasoline'!$A:$A,H$3,'EIA Imports Gasoline'!$C:$C,$A13)</f>
        <v/>
      </c>
      <c r="I13">
        <f>SUMIFS('EIA Imports Gasoline'!$D:$D,'EIA Imports Gasoline'!$A:$A,I$3,'EIA Imports Gasoline'!$C:$C,$A13)</f>
        <v/>
      </c>
      <c r="J13">
        <f>SUMIFS('EIA Imports Gasoline'!$D:$D,'EIA Imports Gasoline'!$A:$A,J$3,'EIA Imports Gasoline'!$C:$C,$A13)</f>
        <v/>
      </c>
      <c r="K13">
        <f>SUMIFS('EIA Imports Gasoline'!$D:$D,'EIA Imports Gasoline'!$A:$A,K$3,'EIA Imports Gasoline'!$C:$C,$A13)</f>
        <v/>
      </c>
      <c r="L13">
        <f>SUMIFS('EIA Imports Gasoline'!$D:$D,'EIA Imports Gasoline'!$A:$A,L$3,'EIA Imports Gasoline'!$C:$C,$A13)</f>
        <v/>
      </c>
      <c r="M13">
        <f>SUMIFS('EIA Imports Gasoline'!$D:$D,'EIA Imports Gasoline'!$A:$A,M$3,'EIA Imports Gasoline'!$C:$C,$A13)</f>
        <v/>
      </c>
      <c r="N13">
        <f>SUMIFS('EIA Imports Gasoline'!$D:$D,'EIA Imports Gasoline'!$A:$A,N$3,'EIA Imports Gasoline'!$C:$C,$A13)</f>
        <v/>
      </c>
      <c r="O13">
        <f>SUMIFS('EIA Imports Gasoline'!$D:$D,'EIA Imports Gasoline'!$A:$A,O$3,'EIA Imports Gasoline'!$C:$C,$A13)</f>
        <v/>
      </c>
      <c r="P13">
        <f>SUMIFS('EIA Imports Gasoline'!$D:$D,'EIA Imports Gasoline'!$A:$A,P$3,'EIA Imports Gasoline'!$C:$C,$A13)</f>
        <v/>
      </c>
      <c r="Q13">
        <f>SUMIFS('EIA Imports Gasoline'!$D:$D,'EIA Imports Gasoline'!$A:$A,Q$3,'EIA Imports Gasoline'!$C:$C,$A13)</f>
        <v/>
      </c>
      <c r="R13">
        <f>SUMIFS('EIA Imports Gasoline'!$D:$D,'EIA Imports Gasoline'!$A:$A,R$3,'EIA Imports Gasoline'!$C:$C,$A13)</f>
        <v/>
      </c>
      <c r="S13">
        <f>SUMIFS('EIA Imports Gasoline'!$D:$D,'EIA Imports Gasoline'!$A:$A,S$3,'EIA Imports Gasoline'!$C:$C,$A13)</f>
        <v/>
      </c>
      <c r="T13">
        <f>SUMIFS('EIA Imports Gasoline'!$D:$D,'EIA Imports Gasoline'!$A:$A,T$3,'EIA Imports Gasoline'!$C:$C,$A13)</f>
        <v/>
      </c>
      <c r="U13">
        <f>SUMIFS('EIA Imports Gasoline'!$D:$D,'EIA Imports Gasoline'!$A:$A,U$3,'EIA Imports Gasoline'!$C:$C,$A13)</f>
        <v/>
      </c>
      <c r="V13">
        <f>SUMIFS('EIA Imports Gasoline'!$D:$D,'EIA Imports Gasoline'!$A:$A,V$3,'EIA Imports Gasoline'!$C:$C,$A13)</f>
        <v/>
      </c>
      <c r="W13">
        <f>SUMIFS('EIA Imports Gasoline'!$D:$D,'EIA Imports Gasoline'!$A:$A,W$3,'EIA Imports Gasoline'!$C:$C,$A13)</f>
        <v/>
      </c>
      <c r="X13">
        <f>SUMIFS('EIA Imports Gasoline'!$D:$D,'EIA Imports Gasoline'!$A:$A,X$3,'EIA Imports Gasoline'!$C:$C,$A13)</f>
        <v/>
      </c>
      <c r="Y13">
        <f>SUMIFS('EIA Imports Gasoline'!$D:$D,'EIA Imports Gasoline'!$A:$A,Y$3,'EIA Imports Gasoline'!$C:$C,$A13)</f>
        <v/>
      </c>
      <c r="Z13">
        <f>SUMIFS('EIA Imports Gasoline'!$D:$D,'EIA Imports Gasoline'!$A:$A,Z$3,'EIA Imports Gasoline'!$C:$C,$A13)</f>
        <v/>
      </c>
      <c r="AA13">
        <f>SUMIFS('EIA Imports Gasoline'!$D:$D,'EIA Imports Gasoline'!$A:$A,AA$3,'EIA Imports Gasoline'!$C:$C,$A13)</f>
        <v/>
      </c>
      <c r="AB13">
        <f>SUMIFS('EIA Imports Gasoline'!$D:$D,'EIA Imports Gasoline'!$A:$A,AB$3,'EIA Imports Gasoline'!$C:$C,$A13)</f>
        <v/>
      </c>
      <c r="AC13">
        <f>SUMIFS('EIA Imports Gasoline'!$D:$D,'EIA Imports Gasoline'!$A:$A,AC$3,'EIA Imports Gasoline'!$C:$C,$A13)</f>
        <v/>
      </c>
      <c r="AD13">
        <f>SUMIFS('EIA Imports Gasoline'!$D:$D,'EIA Imports Gasoline'!$A:$A,AD$3,'EIA Imports Gasoline'!$C:$C,$A13)</f>
        <v/>
      </c>
      <c r="AE13">
        <f>SUMIFS('EIA Imports Gasoline'!$D:$D,'EIA Imports Gasoline'!$A:$A,AE$3,'EIA Imports Gasoline'!$C:$C,$A13)</f>
        <v/>
      </c>
      <c r="AF13">
        <f>SUMIFS('EIA Imports Gasoline'!$D:$D,'EIA Imports Gasoline'!$A:$A,AF$3,'EIA Imports Gasoline'!$C:$C,$A13)</f>
        <v/>
      </c>
      <c r="AG13">
        <f>SUMIFS('EIA Imports Gasoline'!$D:$D,'EIA Imports Gasoline'!$A:$A,AG$3,'EIA Imports Gasoline'!$C:$C,$A13)</f>
        <v/>
      </c>
      <c r="AH13">
        <f>SUMIFS('EIA Imports Gasoline'!$D:$D,'EIA Imports Gasoline'!$A:$A,AH$3,'EIA Imports Gasoline'!$C:$C,$A13)</f>
        <v/>
      </c>
      <c r="AI13">
        <f>SUMIFS('EIA Imports Gasoline'!$D:$D,'EIA Imports Gasoline'!$A:$A,AI$3,'EIA Imports Gasoline'!$C:$C,$A13)</f>
        <v/>
      </c>
      <c r="AJ13">
        <f>SUMIFS('EIA Imports Gasoline'!$D:$D,'EIA Imports Gasoline'!$A:$A,AJ$3,'EIA Imports Gasoline'!$C:$C,$A13)</f>
        <v/>
      </c>
      <c r="AK13">
        <f>SUMIFS('EIA Imports Gasoline'!$D:$D,'EIA Imports Gasoline'!$A:$A,AK$3,'EIA Imports Gasoline'!$C:$C,$A13)</f>
        <v/>
      </c>
      <c r="AL13">
        <f>SUMIFS('EIA Imports Gasoline'!$D:$D,'EIA Imports Gasoline'!$A:$A,AL$3,'EIA Imports Gasoline'!$C:$C,$A13)</f>
        <v/>
      </c>
      <c r="AM13">
        <f>SUMIFS('EIA Imports Gasoline'!$D:$D,'EIA Imports Gasoline'!$A:$A,AM$3,'EIA Imports Gasoline'!$C:$C,$A13)</f>
        <v/>
      </c>
      <c r="AN13">
        <f>SUMIFS('EIA Imports Gasoline'!$D:$D,'EIA Imports Gasoline'!$A:$A,AN$3,'EIA Imports Gasoline'!$C:$C,$A13)</f>
        <v/>
      </c>
      <c r="AO13">
        <f>SUMIFS('EIA Imports Gasoline'!$D:$D,'EIA Imports Gasoline'!$A:$A,AO$3,'EIA Imports Gasoline'!$C:$C,$A13)</f>
        <v/>
      </c>
      <c r="AP13">
        <f>SUMIFS('EIA Imports Gasoline'!$D:$D,'EIA Imports Gasoline'!$A:$A,AP$3,'EIA Imports Gasoline'!$C:$C,$A13)</f>
        <v/>
      </c>
      <c r="AQ13">
        <f>SUMIFS('EIA Imports Gasoline'!$D:$D,'EIA Imports Gasoline'!$A:$A,AQ$3,'EIA Imports Gasoline'!$C:$C,$A13)</f>
        <v/>
      </c>
      <c r="AR13">
        <f>SUMIFS('EIA Imports Gasoline'!$D:$D,'EIA Imports Gasoline'!$A:$A,AR$3,'EIA Imports Gasoline'!$C:$C,$A13)</f>
        <v/>
      </c>
      <c r="AS13">
        <f>SUMIFS('EIA Imports Gasoline'!$D:$D,'EIA Imports Gasoline'!$A:$A,AS$3,'EIA Imports Gasoline'!$C:$C,$A13)</f>
        <v/>
      </c>
      <c r="AT13">
        <f>SUMIFS('EIA Imports Gasoline'!$D:$D,'EIA Imports Gasoline'!$A:$A,AT$3,'EIA Imports Gasoline'!$C:$C,$A13)</f>
        <v/>
      </c>
      <c r="AU13">
        <f>SUMIFS('EIA Imports Gasoline'!$D:$D,'EIA Imports Gasoline'!$A:$A,AU$3,'EIA Imports Gasoline'!$C:$C,$A13)</f>
        <v/>
      </c>
    </row>
    <row r="14" spans="1:47">
      <c r="A14" t="s">
        <v>415</v>
      </c>
      <c r="B14" t="s">
        <v>1646</v>
      </c>
      <c r="C14" t="s">
        <v>1740</v>
      </c>
      <c r="D14">
        <f>SUMIFS('EIA Imports Gasoline'!$D:$D,'EIA Imports Gasoline'!$A:$A,D$3,'EIA Imports Gasoline'!$C:$C,$A14)</f>
        <v/>
      </c>
      <c r="E14">
        <f>SUMIFS('EIA Imports Gasoline'!$D:$D,'EIA Imports Gasoline'!$A:$A,E$3,'EIA Imports Gasoline'!$C:$C,$A14)</f>
        <v/>
      </c>
      <c r="F14">
        <f>SUMIFS('EIA Imports Gasoline'!$D:$D,'EIA Imports Gasoline'!$A:$A,F$3,'EIA Imports Gasoline'!$C:$C,$A14)</f>
        <v/>
      </c>
      <c r="G14">
        <f>SUMIFS('EIA Imports Gasoline'!$D:$D,'EIA Imports Gasoline'!$A:$A,G$3,'EIA Imports Gasoline'!$C:$C,$A14)</f>
        <v/>
      </c>
      <c r="H14">
        <f>SUMIFS('EIA Imports Gasoline'!$D:$D,'EIA Imports Gasoline'!$A:$A,H$3,'EIA Imports Gasoline'!$C:$C,$A14)</f>
        <v/>
      </c>
      <c r="I14">
        <f>SUMIFS('EIA Imports Gasoline'!$D:$D,'EIA Imports Gasoline'!$A:$A,I$3,'EIA Imports Gasoline'!$C:$C,$A14)</f>
        <v/>
      </c>
      <c r="J14">
        <f>SUMIFS('EIA Imports Gasoline'!$D:$D,'EIA Imports Gasoline'!$A:$A,J$3,'EIA Imports Gasoline'!$C:$C,$A14)</f>
        <v/>
      </c>
      <c r="K14">
        <f>SUMIFS('EIA Imports Gasoline'!$D:$D,'EIA Imports Gasoline'!$A:$A,K$3,'EIA Imports Gasoline'!$C:$C,$A14)</f>
        <v/>
      </c>
      <c r="L14">
        <f>SUMIFS('EIA Imports Gasoline'!$D:$D,'EIA Imports Gasoline'!$A:$A,L$3,'EIA Imports Gasoline'!$C:$C,$A14)</f>
        <v/>
      </c>
      <c r="M14">
        <f>SUMIFS('EIA Imports Gasoline'!$D:$D,'EIA Imports Gasoline'!$A:$A,M$3,'EIA Imports Gasoline'!$C:$C,$A14)</f>
        <v/>
      </c>
      <c r="N14">
        <f>SUMIFS('EIA Imports Gasoline'!$D:$D,'EIA Imports Gasoline'!$A:$A,N$3,'EIA Imports Gasoline'!$C:$C,$A14)</f>
        <v/>
      </c>
      <c r="O14">
        <f>SUMIFS('EIA Imports Gasoline'!$D:$D,'EIA Imports Gasoline'!$A:$A,O$3,'EIA Imports Gasoline'!$C:$C,$A14)</f>
        <v/>
      </c>
      <c r="P14">
        <f>SUMIFS('EIA Imports Gasoline'!$D:$D,'EIA Imports Gasoline'!$A:$A,P$3,'EIA Imports Gasoline'!$C:$C,$A14)</f>
        <v/>
      </c>
      <c r="Q14">
        <f>SUMIFS('EIA Imports Gasoline'!$D:$D,'EIA Imports Gasoline'!$A:$A,Q$3,'EIA Imports Gasoline'!$C:$C,$A14)</f>
        <v/>
      </c>
      <c r="R14">
        <f>SUMIFS('EIA Imports Gasoline'!$D:$D,'EIA Imports Gasoline'!$A:$A,R$3,'EIA Imports Gasoline'!$C:$C,$A14)</f>
        <v/>
      </c>
      <c r="S14">
        <f>SUMIFS('EIA Imports Gasoline'!$D:$D,'EIA Imports Gasoline'!$A:$A,S$3,'EIA Imports Gasoline'!$C:$C,$A14)</f>
        <v/>
      </c>
      <c r="T14">
        <f>SUMIFS('EIA Imports Gasoline'!$D:$D,'EIA Imports Gasoline'!$A:$A,T$3,'EIA Imports Gasoline'!$C:$C,$A14)</f>
        <v/>
      </c>
      <c r="U14">
        <f>SUMIFS('EIA Imports Gasoline'!$D:$D,'EIA Imports Gasoline'!$A:$A,U$3,'EIA Imports Gasoline'!$C:$C,$A14)</f>
        <v/>
      </c>
      <c r="V14">
        <f>SUMIFS('EIA Imports Gasoline'!$D:$D,'EIA Imports Gasoline'!$A:$A,V$3,'EIA Imports Gasoline'!$C:$C,$A14)</f>
        <v/>
      </c>
      <c r="W14">
        <f>SUMIFS('EIA Imports Gasoline'!$D:$D,'EIA Imports Gasoline'!$A:$A,W$3,'EIA Imports Gasoline'!$C:$C,$A14)</f>
        <v/>
      </c>
      <c r="X14">
        <f>SUMIFS('EIA Imports Gasoline'!$D:$D,'EIA Imports Gasoline'!$A:$A,X$3,'EIA Imports Gasoline'!$C:$C,$A14)</f>
        <v/>
      </c>
      <c r="Y14">
        <f>SUMIFS('EIA Imports Gasoline'!$D:$D,'EIA Imports Gasoline'!$A:$A,Y$3,'EIA Imports Gasoline'!$C:$C,$A14)</f>
        <v/>
      </c>
      <c r="Z14">
        <f>SUMIFS('EIA Imports Gasoline'!$D:$D,'EIA Imports Gasoline'!$A:$A,Z$3,'EIA Imports Gasoline'!$C:$C,$A14)</f>
        <v/>
      </c>
      <c r="AA14">
        <f>SUMIFS('EIA Imports Gasoline'!$D:$D,'EIA Imports Gasoline'!$A:$A,AA$3,'EIA Imports Gasoline'!$C:$C,$A14)</f>
        <v/>
      </c>
      <c r="AB14">
        <f>SUMIFS('EIA Imports Gasoline'!$D:$D,'EIA Imports Gasoline'!$A:$A,AB$3,'EIA Imports Gasoline'!$C:$C,$A14)</f>
        <v/>
      </c>
      <c r="AC14">
        <f>SUMIFS('EIA Imports Gasoline'!$D:$D,'EIA Imports Gasoline'!$A:$A,AC$3,'EIA Imports Gasoline'!$C:$C,$A14)</f>
        <v/>
      </c>
      <c r="AD14">
        <f>SUMIFS('EIA Imports Gasoline'!$D:$D,'EIA Imports Gasoline'!$A:$A,AD$3,'EIA Imports Gasoline'!$C:$C,$A14)</f>
        <v/>
      </c>
      <c r="AE14">
        <f>SUMIFS('EIA Imports Gasoline'!$D:$D,'EIA Imports Gasoline'!$A:$A,AE$3,'EIA Imports Gasoline'!$C:$C,$A14)</f>
        <v/>
      </c>
      <c r="AF14">
        <f>SUMIFS('EIA Imports Gasoline'!$D:$D,'EIA Imports Gasoline'!$A:$A,AF$3,'EIA Imports Gasoline'!$C:$C,$A14)</f>
        <v/>
      </c>
      <c r="AG14">
        <f>SUMIFS('EIA Imports Gasoline'!$D:$D,'EIA Imports Gasoline'!$A:$A,AG$3,'EIA Imports Gasoline'!$C:$C,$A14)</f>
        <v/>
      </c>
      <c r="AH14">
        <f>SUMIFS('EIA Imports Gasoline'!$D:$D,'EIA Imports Gasoline'!$A:$A,AH$3,'EIA Imports Gasoline'!$C:$C,$A14)</f>
        <v/>
      </c>
      <c r="AI14">
        <f>SUMIFS('EIA Imports Gasoline'!$D:$D,'EIA Imports Gasoline'!$A:$A,AI$3,'EIA Imports Gasoline'!$C:$C,$A14)</f>
        <v/>
      </c>
      <c r="AJ14">
        <f>SUMIFS('EIA Imports Gasoline'!$D:$D,'EIA Imports Gasoline'!$A:$A,AJ$3,'EIA Imports Gasoline'!$C:$C,$A14)</f>
        <v/>
      </c>
      <c r="AK14">
        <f>SUMIFS('EIA Imports Gasoline'!$D:$D,'EIA Imports Gasoline'!$A:$A,AK$3,'EIA Imports Gasoline'!$C:$C,$A14)</f>
        <v/>
      </c>
      <c r="AL14">
        <f>SUMIFS('EIA Imports Gasoline'!$D:$D,'EIA Imports Gasoline'!$A:$A,AL$3,'EIA Imports Gasoline'!$C:$C,$A14)</f>
        <v/>
      </c>
      <c r="AM14">
        <f>SUMIFS('EIA Imports Gasoline'!$D:$D,'EIA Imports Gasoline'!$A:$A,AM$3,'EIA Imports Gasoline'!$C:$C,$A14)</f>
        <v/>
      </c>
      <c r="AN14">
        <f>SUMIFS('EIA Imports Gasoline'!$D:$D,'EIA Imports Gasoline'!$A:$A,AN$3,'EIA Imports Gasoline'!$C:$C,$A14)</f>
        <v/>
      </c>
      <c r="AO14">
        <f>SUMIFS('EIA Imports Gasoline'!$D:$D,'EIA Imports Gasoline'!$A:$A,AO$3,'EIA Imports Gasoline'!$C:$C,$A14)</f>
        <v/>
      </c>
      <c r="AP14">
        <f>SUMIFS('EIA Imports Gasoline'!$D:$D,'EIA Imports Gasoline'!$A:$A,AP$3,'EIA Imports Gasoline'!$C:$C,$A14)</f>
        <v/>
      </c>
      <c r="AQ14">
        <f>SUMIFS('EIA Imports Gasoline'!$D:$D,'EIA Imports Gasoline'!$A:$A,AQ$3,'EIA Imports Gasoline'!$C:$C,$A14)</f>
        <v/>
      </c>
      <c r="AR14">
        <f>SUMIFS('EIA Imports Gasoline'!$D:$D,'EIA Imports Gasoline'!$A:$A,AR$3,'EIA Imports Gasoline'!$C:$C,$A14)</f>
        <v/>
      </c>
      <c r="AS14">
        <f>SUMIFS('EIA Imports Gasoline'!$D:$D,'EIA Imports Gasoline'!$A:$A,AS$3,'EIA Imports Gasoline'!$C:$C,$A14)</f>
        <v/>
      </c>
      <c r="AT14">
        <f>SUMIFS('EIA Imports Gasoline'!$D:$D,'EIA Imports Gasoline'!$A:$A,AT$3,'EIA Imports Gasoline'!$C:$C,$A14)</f>
        <v/>
      </c>
      <c r="AU14">
        <f>SUMIFS('EIA Imports Gasoline'!$D:$D,'EIA Imports Gasoline'!$A:$A,AU$3,'EIA Imports Gasoline'!$C:$C,$A14)</f>
        <v/>
      </c>
    </row>
    <row r="15" spans="1:47">
      <c r="A15" t="s">
        <v>273</v>
      </c>
      <c r="B15" t="s">
        <v>1646</v>
      </c>
      <c r="C15" t="s">
        <v>1740</v>
      </c>
      <c r="D15">
        <f>SUMIFS('EIA Imports Gasoline'!$D:$D,'EIA Imports Gasoline'!$A:$A,D$3,'EIA Imports Gasoline'!$C:$C,$A15)</f>
        <v/>
      </c>
      <c r="E15">
        <f>SUMIFS('EIA Imports Gasoline'!$D:$D,'EIA Imports Gasoline'!$A:$A,E$3,'EIA Imports Gasoline'!$C:$C,$A15)</f>
        <v/>
      </c>
      <c r="F15">
        <f>SUMIFS('EIA Imports Gasoline'!$D:$D,'EIA Imports Gasoline'!$A:$A,F$3,'EIA Imports Gasoline'!$C:$C,$A15)</f>
        <v/>
      </c>
      <c r="G15">
        <f>SUMIFS('EIA Imports Gasoline'!$D:$D,'EIA Imports Gasoline'!$A:$A,G$3,'EIA Imports Gasoline'!$C:$C,$A15)</f>
        <v/>
      </c>
      <c r="H15">
        <f>SUMIFS('EIA Imports Gasoline'!$D:$D,'EIA Imports Gasoline'!$A:$A,H$3,'EIA Imports Gasoline'!$C:$C,$A15)</f>
        <v/>
      </c>
      <c r="I15">
        <f>SUMIFS('EIA Imports Gasoline'!$D:$D,'EIA Imports Gasoline'!$A:$A,I$3,'EIA Imports Gasoline'!$C:$C,$A15)</f>
        <v/>
      </c>
      <c r="J15">
        <f>SUMIFS('EIA Imports Gasoline'!$D:$D,'EIA Imports Gasoline'!$A:$A,J$3,'EIA Imports Gasoline'!$C:$C,$A15)</f>
        <v/>
      </c>
      <c r="K15">
        <f>SUMIFS('EIA Imports Gasoline'!$D:$D,'EIA Imports Gasoline'!$A:$A,K$3,'EIA Imports Gasoline'!$C:$C,$A15)</f>
        <v/>
      </c>
      <c r="L15">
        <f>SUMIFS('EIA Imports Gasoline'!$D:$D,'EIA Imports Gasoline'!$A:$A,L$3,'EIA Imports Gasoline'!$C:$C,$A15)</f>
        <v/>
      </c>
      <c r="M15">
        <f>SUMIFS('EIA Imports Gasoline'!$D:$D,'EIA Imports Gasoline'!$A:$A,M$3,'EIA Imports Gasoline'!$C:$C,$A15)</f>
        <v/>
      </c>
      <c r="N15">
        <f>SUMIFS('EIA Imports Gasoline'!$D:$D,'EIA Imports Gasoline'!$A:$A,N$3,'EIA Imports Gasoline'!$C:$C,$A15)</f>
        <v/>
      </c>
      <c r="O15">
        <f>SUMIFS('EIA Imports Gasoline'!$D:$D,'EIA Imports Gasoline'!$A:$A,O$3,'EIA Imports Gasoline'!$C:$C,$A15)</f>
        <v/>
      </c>
      <c r="P15">
        <f>SUMIFS('EIA Imports Gasoline'!$D:$D,'EIA Imports Gasoline'!$A:$A,P$3,'EIA Imports Gasoline'!$C:$C,$A15)</f>
        <v/>
      </c>
      <c r="Q15">
        <f>SUMIFS('EIA Imports Gasoline'!$D:$D,'EIA Imports Gasoline'!$A:$A,Q$3,'EIA Imports Gasoline'!$C:$C,$A15)</f>
        <v/>
      </c>
      <c r="R15">
        <f>SUMIFS('EIA Imports Gasoline'!$D:$D,'EIA Imports Gasoline'!$A:$A,R$3,'EIA Imports Gasoline'!$C:$C,$A15)</f>
        <v/>
      </c>
      <c r="S15">
        <f>SUMIFS('EIA Imports Gasoline'!$D:$D,'EIA Imports Gasoline'!$A:$A,S$3,'EIA Imports Gasoline'!$C:$C,$A15)</f>
        <v/>
      </c>
      <c r="T15">
        <f>SUMIFS('EIA Imports Gasoline'!$D:$D,'EIA Imports Gasoline'!$A:$A,T$3,'EIA Imports Gasoline'!$C:$C,$A15)</f>
        <v/>
      </c>
      <c r="U15">
        <f>SUMIFS('EIA Imports Gasoline'!$D:$D,'EIA Imports Gasoline'!$A:$A,U$3,'EIA Imports Gasoline'!$C:$C,$A15)</f>
        <v/>
      </c>
      <c r="V15">
        <f>SUMIFS('EIA Imports Gasoline'!$D:$D,'EIA Imports Gasoline'!$A:$A,V$3,'EIA Imports Gasoline'!$C:$C,$A15)</f>
        <v/>
      </c>
      <c r="W15">
        <f>SUMIFS('EIA Imports Gasoline'!$D:$D,'EIA Imports Gasoline'!$A:$A,W$3,'EIA Imports Gasoline'!$C:$C,$A15)</f>
        <v/>
      </c>
      <c r="X15">
        <f>SUMIFS('EIA Imports Gasoline'!$D:$D,'EIA Imports Gasoline'!$A:$A,X$3,'EIA Imports Gasoline'!$C:$C,$A15)</f>
        <v/>
      </c>
      <c r="Y15">
        <f>SUMIFS('EIA Imports Gasoline'!$D:$D,'EIA Imports Gasoline'!$A:$A,Y$3,'EIA Imports Gasoline'!$C:$C,$A15)</f>
        <v/>
      </c>
      <c r="Z15">
        <f>SUMIFS('EIA Imports Gasoline'!$D:$D,'EIA Imports Gasoline'!$A:$A,Z$3,'EIA Imports Gasoline'!$C:$C,$A15)</f>
        <v/>
      </c>
      <c r="AA15">
        <f>SUMIFS('EIA Imports Gasoline'!$D:$D,'EIA Imports Gasoline'!$A:$A,AA$3,'EIA Imports Gasoline'!$C:$C,$A15)</f>
        <v/>
      </c>
      <c r="AB15">
        <f>SUMIFS('EIA Imports Gasoline'!$D:$D,'EIA Imports Gasoline'!$A:$A,AB$3,'EIA Imports Gasoline'!$C:$C,$A15)</f>
        <v/>
      </c>
      <c r="AC15">
        <f>SUMIFS('EIA Imports Gasoline'!$D:$D,'EIA Imports Gasoline'!$A:$A,AC$3,'EIA Imports Gasoline'!$C:$C,$A15)</f>
        <v/>
      </c>
      <c r="AD15">
        <f>SUMIFS('EIA Imports Gasoline'!$D:$D,'EIA Imports Gasoline'!$A:$A,AD$3,'EIA Imports Gasoline'!$C:$C,$A15)</f>
        <v/>
      </c>
      <c r="AE15">
        <f>SUMIFS('EIA Imports Gasoline'!$D:$D,'EIA Imports Gasoline'!$A:$A,AE$3,'EIA Imports Gasoline'!$C:$C,$A15)</f>
        <v/>
      </c>
      <c r="AF15">
        <f>SUMIFS('EIA Imports Gasoline'!$D:$D,'EIA Imports Gasoline'!$A:$A,AF$3,'EIA Imports Gasoline'!$C:$C,$A15)</f>
        <v/>
      </c>
      <c r="AG15">
        <f>SUMIFS('EIA Imports Gasoline'!$D:$D,'EIA Imports Gasoline'!$A:$A,AG$3,'EIA Imports Gasoline'!$C:$C,$A15)</f>
        <v/>
      </c>
      <c r="AH15">
        <f>SUMIFS('EIA Imports Gasoline'!$D:$D,'EIA Imports Gasoline'!$A:$A,AH$3,'EIA Imports Gasoline'!$C:$C,$A15)</f>
        <v/>
      </c>
      <c r="AI15">
        <f>SUMIFS('EIA Imports Gasoline'!$D:$D,'EIA Imports Gasoline'!$A:$A,AI$3,'EIA Imports Gasoline'!$C:$C,$A15)</f>
        <v/>
      </c>
      <c r="AJ15">
        <f>SUMIFS('EIA Imports Gasoline'!$D:$D,'EIA Imports Gasoline'!$A:$A,AJ$3,'EIA Imports Gasoline'!$C:$C,$A15)</f>
        <v/>
      </c>
      <c r="AK15">
        <f>SUMIFS('EIA Imports Gasoline'!$D:$D,'EIA Imports Gasoline'!$A:$A,AK$3,'EIA Imports Gasoline'!$C:$C,$A15)</f>
        <v/>
      </c>
      <c r="AL15">
        <f>SUMIFS('EIA Imports Gasoline'!$D:$D,'EIA Imports Gasoline'!$A:$A,AL$3,'EIA Imports Gasoline'!$C:$C,$A15)</f>
        <v/>
      </c>
      <c r="AM15">
        <f>SUMIFS('EIA Imports Gasoline'!$D:$D,'EIA Imports Gasoline'!$A:$A,AM$3,'EIA Imports Gasoline'!$C:$C,$A15)</f>
        <v/>
      </c>
      <c r="AN15">
        <f>SUMIFS('EIA Imports Gasoline'!$D:$D,'EIA Imports Gasoline'!$A:$A,AN$3,'EIA Imports Gasoline'!$C:$C,$A15)</f>
        <v/>
      </c>
      <c r="AO15">
        <f>SUMIFS('EIA Imports Gasoline'!$D:$D,'EIA Imports Gasoline'!$A:$A,AO$3,'EIA Imports Gasoline'!$C:$C,$A15)</f>
        <v/>
      </c>
      <c r="AP15">
        <f>SUMIFS('EIA Imports Gasoline'!$D:$D,'EIA Imports Gasoline'!$A:$A,AP$3,'EIA Imports Gasoline'!$C:$C,$A15)</f>
        <v/>
      </c>
      <c r="AQ15">
        <f>SUMIFS('EIA Imports Gasoline'!$D:$D,'EIA Imports Gasoline'!$A:$A,AQ$3,'EIA Imports Gasoline'!$C:$C,$A15)</f>
        <v/>
      </c>
      <c r="AR15">
        <f>SUMIFS('EIA Imports Gasoline'!$D:$D,'EIA Imports Gasoline'!$A:$A,AR$3,'EIA Imports Gasoline'!$C:$C,$A15)</f>
        <v/>
      </c>
      <c r="AS15">
        <f>SUMIFS('EIA Imports Gasoline'!$D:$D,'EIA Imports Gasoline'!$A:$A,AS$3,'EIA Imports Gasoline'!$C:$C,$A15)</f>
        <v/>
      </c>
      <c r="AT15">
        <f>SUMIFS('EIA Imports Gasoline'!$D:$D,'EIA Imports Gasoline'!$A:$A,AT$3,'EIA Imports Gasoline'!$C:$C,$A15)</f>
        <v/>
      </c>
      <c r="AU15">
        <f>SUMIFS('EIA Imports Gasoline'!$D:$D,'EIA Imports Gasoline'!$A:$A,AU$3,'EIA Imports Gasoline'!$C:$C,$A15)</f>
        <v/>
      </c>
    </row>
    <row r="16" spans="1:47">
      <c r="A16" t="s">
        <v>332</v>
      </c>
      <c r="B16" t="s">
        <v>1646</v>
      </c>
      <c r="C16" t="s">
        <v>1740</v>
      </c>
      <c r="D16">
        <f>SUMIFS('EIA Imports Gasoline'!$D:$D,'EIA Imports Gasoline'!$A:$A,D$3,'EIA Imports Gasoline'!$C:$C,$A16)</f>
        <v/>
      </c>
      <c r="E16">
        <f>SUMIFS('EIA Imports Gasoline'!$D:$D,'EIA Imports Gasoline'!$A:$A,E$3,'EIA Imports Gasoline'!$C:$C,$A16)</f>
        <v/>
      </c>
      <c r="F16">
        <f>SUMIFS('EIA Imports Gasoline'!$D:$D,'EIA Imports Gasoline'!$A:$A,F$3,'EIA Imports Gasoline'!$C:$C,$A16)</f>
        <v/>
      </c>
      <c r="G16">
        <f>SUMIFS('EIA Imports Gasoline'!$D:$D,'EIA Imports Gasoline'!$A:$A,G$3,'EIA Imports Gasoline'!$C:$C,$A16)</f>
        <v/>
      </c>
      <c r="H16">
        <f>SUMIFS('EIA Imports Gasoline'!$D:$D,'EIA Imports Gasoline'!$A:$A,H$3,'EIA Imports Gasoline'!$C:$C,$A16)</f>
        <v/>
      </c>
      <c r="I16">
        <f>SUMIFS('EIA Imports Gasoline'!$D:$D,'EIA Imports Gasoline'!$A:$A,I$3,'EIA Imports Gasoline'!$C:$C,$A16)</f>
        <v/>
      </c>
      <c r="J16">
        <f>SUMIFS('EIA Imports Gasoline'!$D:$D,'EIA Imports Gasoline'!$A:$A,J$3,'EIA Imports Gasoline'!$C:$C,$A16)</f>
        <v/>
      </c>
      <c r="K16">
        <f>SUMIFS('EIA Imports Gasoline'!$D:$D,'EIA Imports Gasoline'!$A:$A,K$3,'EIA Imports Gasoline'!$C:$C,$A16)</f>
        <v/>
      </c>
      <c r="L16">
        <f>SUMIFS('EIA Imports Gasoline'!$D:$D,'EIA Imports Gasoline'!$A:$A,L$3,'EIA Imports Gasoline'!$C:$C,$A16)</f>
        <v/>
      </c>
      <c r="M16">
        <f>SUMIFS('EIA Imports Gasoline'!$D:$D,'EIA Imports Gasoline'!$A:$A,M$3,'EIA Imports Gasoline'!$C:$C,$A16)</f>
        <v/>
      </c>
      <c r="N16">
        <f>SUMIFS('EIA Imports Gasoline'!$D:$D,'EIA Imports Gasoline'!$A:$A,N$3,'EIA Imports Gasoline'!$C:$C,$A16)</f>
        <v/>
      </c>
      <c r="O16">
        <f>SUMIFS('EIA Imports Gasoline'!$D:$D,'EIA Imports Gasoline'!$A:$A,O$3,'EIA Imports Gasoline'!$C:$C,$A16)</f>
        <v/>
      </c>
      <c r="P16">
        <f>SUMIFS('EIA Imports Gasoline'!$D:$D,'EIA Imports Gasoline'!$A:$A,P$3,'EIA Imports Gasoline'!$C:$C,$A16)</f>
        <v/>
      </c>
      <c r="Q16">
        <f>SUMIFS('EIA Imports Gasoline'!$D:$D,'EIA Imports Gasoline'!$A:$A,Q$3,'EIA Imports Gasoline'!$C:$C,$A16)</f>
        <v/>
      </c>
      <c r="R16">
        <f>SUMIFS('EIA Imports Gasoline'!$D:$D,'EIA Imports Gasoline'!$A:$A,R$3,'EIA Imports Gasoline'!$C:$C,$A16)</f>
        <v/>
      </c>
      <c r="S16">
        <f>SUMIFS('EIA Imports Gasoline'!$D:$D,'EIA Imports Gasoline'!$A:$A,S$3,'EIA Imports Gasoline'!$C:$C,$A16)</f>
        <v/>
      </c>
      <c r="T16">
        <f>SUMIFS('EIA Imports Gasoline'!$D:$D,'EIA Imports Gasoline'!$A:$A,T$3,'EIA Imports Gasoline'!$C:$C,$A16)</f>
        <v/>
      </c>
      <c r="U16">
        <f>SUMIFS('EIA Imports Gasoline'!$D:$D,'EIA Imports Gasoline'!$A:$A,U$3,'EIA Imports Gasoline'!$C:$C,$A16)</f>
        <v/>
      </c>
      <c r="V16">
        <f>SUMIFS('EIA Imports Gasoline'!$D:$D,'EIA Imports Gasoline'!$A:$A,V$3,'EIA Imports Gasoline'!$C:$C,$A16)</f>
        <v/>
      </c>
      <c r="W16">
        <f>SUMIFS('EIA Imports Gasoline'!$D:$D,'EIA Imports Gasoline'!$A:$A,W$3,'EIA Imports Gasoline'!$C:$C,$A16)</f>
        <v/>
      </c>
      <c r="X16">
        <f>SUMIFS('EIA Imports Gasoline'!$D:$D,'EIA Imports Gasoline'!$A:$A,X$3,'EIA Imports Gasoline'!$C:$C,$A16)</f>
        <v/>
      </c>
      <c r="Y16">
        <f>SUMIFS('EIA Imports Gasoline'!$D:$D,'EIA Imports Gasoline'!$A:$A,Y$3,'EIA Imports Gasoline'!$C:$C,$A16)</f>
        <v/>
      </c>
      <c r="Z16">
        <f>SUMIFS('EIA Imports Gasoline'!$D:$D,'EIA Imports Gasoline'!$A:$A,Z$3,'EIA Imports Gasoline'!$C:$C,$A16)</f>
        <v/>
      </c>
      <c r="AA16">
        <f>SUMIFS('EIA Imports Gasoline'!$D:$D,'EIA Imports Gasoline'!$A:$A,AA$3,'EIA Imports Gasoline'!$C:$C,$A16)</f>
        <v/>
      </c>
      <c r="AB16">
        <f>SUMIFS('EIA Imports Gasoline'!$D:$D,'EIA Imports Gasoline'!$A:$A,AB$3,'EIA Imports Gasoline'!$C:$C,$A16)</f>
        <v/>
      </c>
      <c r="AC16">
        <f>SUMIFS('EIA Imports Gasoline'!$D:$D,'EIA Imports Gasoline'!$A:$A,AC$3,'EIA Imports Gasoline'!$C:$C,$A16)</f>
        <v/>
      </c>
      <c r="AD16">
        <f>SUMIFS('EIA Imports Gasoline'!$D:$D,'EIA Imports Gasoline'!$A:$A,AD$3,'EIA Imports Gasoline'!$C:$C,$A16)</f>
        <v/>
      </c>
      <c r="AE16">
        <f>SUMIFS('EIA Imports Gasoline'!$D:$D,'EIA Imports Gasoline'!$A:$A,AE$3,'EIA Imports Gasoline'!$C:$C,$A16)</f>
        <v/>
      </c>
      <c r="AF16">
        <f>SUMIFS('EIA Imports Gasoline'!$D:$D,'EIA Imports Gasoline'!$A:$A,AF$3,'EIA Imports Gasoline'!$C:$C,$A16)</f>
        <v/>
      </c>
      <c r="AG16">
        <f>SUMIFS('EIA Imports Gasoline'!$D:$D,'EIA Imports Gasoline'!$A:$A,AG$3,'EIA Imports Gasoline'!$C:$C,$A16)</f>
        <v/>
      </c>
      <c r="AH16">
        <f>SUMIFS('EIA Imports Gasoline'!$D:$D,'EIA Imports Gasoline'!$A:$A,AH$3,'EIA Imports Gasoline'!$C:$C,$A16)</f>
        <v/>
      </c>
      <c r="AI16">
        <f>SUMIFS('EIA Imports Gasoline'!$D:$D,'EIA Imports Gasoline'!$A:$A,AI$3,'EIA Imports Gasoline'!$C:$C,$A16)</f>
        <v/>
      </c>
      <c r="AJ16">
        <f>SUMIFS('EIA Imports Gasoline'!$D:$D,'EIA Imports Gasoline'!$A:$A,AJ$3,'EIA Imports Gasoline'!$C:$C,$A16)</f>
        <v/>
      </c>
      <c r="AK16">
        <f>SUMIFS('EIA Imports Gasoline'!$D:$D,'EIA Imports Gasoline'!$A:$A,AK$3,'EIA Imports Gasoline'!$C:$C,$A16)</f>
        <v/>
      </c>
      <c r="AL16">
        <f>SUMIFS('EIA Imports Gasoline'!$D:$D,'EIA Imports Gasoline'!$A:$A,AL$3,'EIA Imports Gasoline'!$C:$C,$A16)</f>
        <v/>
      </c>
      <c r="AM16">
        <f>SUMIFS('EIA Imports Gasoline'!$D:$D,'EIA Imports Gasoline'!$A:$A,AM$3,'EIA Imports Gasoline'!$C:$C,$A16)</f>
        <v/>
      </c>
      <c r="AN16">
        <f>SUMIFS('EIA Imports Gasoline'!$D:$D,'EIA Imports Gasoline'!$A:$A,AN$3,'EIA Imports Gasoline'!$C:$C,$A16)</f>
        <v/>
      </c>
      <c r="AO16">
        <f>SUMIFS('EIA Imports Gasoline'!$D:$D,'EIA Imports Gasoline'!$A:$A,AO$3,'EIA Imports Gasoline'!$C:$C,$A16)</f>
        <v/>
      </c>
      <c r="AP16">
        <f>SUMIFS('EIA Imports Gasoline'!$D:$D,'EIA Imports Gasoline'!$A:$A,AP$3,'EIA Imports Gasoline'!$C:$C,$A16)</f>
        <v/>
      </c>
      <c r="AQ16">
        <f>SUMIFS('EIA Imports Gasoline'!$D:$D,'EIA Imports Gasoline'!$A:$A,AQ$3,'EIA Imports Gasoline'!$C:$C,$A16)</f>
        <v/>
      </c>
      <c r="AR16">
        <f>SUMIFS('EIA Imports Gasoline'!$D:$D,'EIA Imports Gasoline'!$A:$A,AR$3,'EIA Imports Gasoline'!$C:$C,$A16)</f>
        <v/>
      </c>
      <c r="AS16">
        <f>SUMIFS('EIA Imports Gasoline'!$D:$D,'EIA Imports Gasoline'!$A:$A,AS$3,'EIA Imports Gasoline'!$C:$C,$A16)</f>
        <v/>
      </c>
      <c r="AT16">
        <f>SUMIFS('EIA Imports Gasoline'!$D:$D,'EIA Imports Gasoline'!$A:$A,AT$3,'EIA Imports Gasoline'!$C:$C,$A16)</f>
        <v/>
      </c>
      <c r="AU16">
        <f>SUMIFS('EIA Imports Gasoline'!$D:$D,'EIA Imports Gasoline'!$A:$A,AU$3,'EIA Imports Gasoline'!$C:$C,$A16)</f>
        <v/>
      </c>
    </row>
    <row r="17" spans="1:47">
      <c r="A17" t="s">
        <v>306</v>
      </c>
      <c r="B17" t="s">
        <v>1646</v>
      </c>
      <c r="C17" t="s">
        <v>1740</v>
      </c>
      <c r="D17">
        <f>SUMIFS('EIA Imports Gasoline'!$D:$D,'EIA Imports Gasoline'!$A:$A,D$3,'EIA Imports Gasoline'!$C:$C,$A17)</f>
        <v/>
      </c>
      <c r="E17">
        <f>SUMIFS('EIA Imports Gasoline'!$D:$D,'EIA Imports Gasoline'!$A:$A,E$3,'EIA Imports Gasoline'!$C:$C,$A17)</f>
        <v/>
      </c>
      <c r="F17">
        <f>SUMIFS('EIA Imports Gasoline'!$D:$D,'EIA Imports Gasoline'!$A:$A,F$3,'EIA Imports Gasoline'!$C:$C,$A17)</f>
        <v/>
      </c>
      <c r="G17">
        <f>SUMIFS('EIA Imports Gasoline'!$D:$D,'EIA Imports Gasoline'!$A:$A,G$3,'EIA Imports Gasoline'!$C:$C,$A17)</f>
        <v/>
      </c>
      <c r="H17">
        <f>SUMIFS('EIA Imports Gasoline'!$D:$D,'EIA Imports Gasoline'!$A:$A,H$3,'EIA Imports Gasoline'!$C:$C,$A17)</f>
        <v/>
      </c>
      <c r="I17">
        <f>SUMIFS('EIA Imports Gasoline'!$D:$D,'EIA Imports Gasoline'!$A:$A,I$3,'EIA Imports Gasoline'!$C:$C,$A17)</f>
        <v/>
      </c>
      <c r="J17">
        <f>SUMIFS('EIA Imports Gasoline'!$D:$D,'EIA Imports Gasoline'!$A:$A,J$3,'EIA Imports Gasoline'!$C:$C,$A17)</f>
        <v/>
      </c>
      <c r="K17">
        <f>SUMIFS('EIA Imports Gasoline'!$D:$D,'EIA Imports Gasoline'!$A:$A,K$3,'EIA Imports Gasoline'!$C:$C,$A17)</f>
        <v/>
      </c>
      <c r="L17">
        <f>SUMIFS('EIA Imports Gasoline'!$D:$D,'EIA Imports Gasoline'!$A:$A,L$3,'EIA Imports Gasoline'!$C:$C,$A17)</f>
        <v/>
      </c>
      <c r="M17">
        <f>SUMIFS('EIA Imports Gasoline'!$D:$D,'EIA Imports Gasoline'!$A:$A,M$3,'EIA Imports Gasoline'!$C:$C,$A17)</f>
        <v/>
      </c>
      <c r="N17">
        <f>SUMIFS('EIA Imports Gasoline'!$D:$D,'EIA Imports Gasoline'!$A:$A,N$3,'EIA Imports Gasoline'!$C:$C,$A17)</f>
        <v/>
      </c>
      <c r="O17">
        <f>SUMIFS('EIA Imports Gasoline'!$D:$D,'EIA Imports Gasoline'!$A:$A,O$3,'EIA Imports Gasoline'!$C:$C,$A17)</f>
        <v/>
      </c>
      <c r="P17">
        <f>SUMIFS('EIA Imports Gasoline'!$D:$D,'EIA Imports Gasoline'!$A:$A,P$3,'EIA Imports Gasoline'!$C:$C,$A17)</f>
        <v/>
      </c>
      <c r="Q17">
        <f>SUMIFS('EIA Imports Gasoline'!$D:$D,'EIA Imports Gasoline'!$A:$A,Q$3,'EIA Imports Gasoline'!$C:$C,$A17)</f>
        <v/>
      </c>
      <c r="R17">
        <f>SUMIFS('EIA Imports Gasoline'!$D:$D,'EIA Imports Gasoline'!$A:$A,R$3,'EIA Imports Gasoline'!$C:$C,$A17)</f>
        <v/>
      </c>
      <c r="S17">
        <f>SUMIFS('EIA Imports Gasoline'!$D:$D,'EIA Imports Gasoline'!$A:$A,S$3,'EIA Imports Gasoline'!$C:$C,$A17)</f>
        <v/>
      </c>
      <c r="T17">
        <f>SUMIFS('EIA Imports Gasoline'!$D:$D,'EIA Imports Gasoline'!$A:$A,T$3,'EIA Imports Gasoline'!$C:$C,$A17)</f>
        <v/>
      </c>
      <c r="U17">
        <f>SUMIFS('EIA Imports Gasoline'!$D:$D,'EIA Imports Gasoline'!$A:$A,U$3,'EIA Imports Gasoline'!$C:$C,$A17)</f>
        <v/>
      </c>
      <c r="V17">
        <f>SUMIFS('EIA Imports Gasoline'!$D:$D,'EIA Imports Gasoline'!$A:$A,V$3,'EIA Imports Gasoline'!$C:$C,$A17)</f>
        <v/>
      </c>
      <c r="W17">
        <f>SUMIFS('EIA Imports Gasoline'!$D:$D,'EIA Imports Gasoline'!$A:$A,W$3,'EIA Imports Gasoline'!$C:$C,$A17)</f>
        <v/>
      </c>
      <c r="X17">
        <f>SUMIFS('EIA Imports Gasoline'!$D:$D,'EIA Imports Gasoline'!$A:$A,X$3,'EIA Imports Gasoline'!$C:$C,$A17)</f>
        <v/>
      </c>
      <c r="Y17">
        <f>SUMIFS('EIA Imports Gasoline'!$D:$D,'EIA Imports Gasoline'!$A:$A,Y$3,'EIA Imports Gasoline'!$C:$C,$A17)</f>
        <v/>
      </c>
      <c r="Z17">
        <f>SUMIFS('EIA Imports Gasoline'!$D:$D,'EIA Imports Gasoline'!$A:$A,Z$3,'EIA Imports Gasoline'!$C:$C,$A17)</f>
        <v/>
      </c>
      <c r="AA17">
        <f>SUMIFS('EIA Imports Gasoline'!$D:$D,'EIA Imports Gasoline'!$A:$A,AA$3,'EIA Imports Gasoline'!$C:$C,$A17)</f>
        <v/>
      </c>
      <c r="AB17">
        <f>SUMIFS('EIA Imports Gasoline'!$D:$D,'EIA Imports Gasoline'!$A:$A,AB$3,'EIA Imports Gasoline'!$C:$C,$A17)</f>
        <v/>
      </c>
      <c r="AC17">
        <f>SUMIFS('EIA Imports Gasoline'!$D:$D,'EIA Imports Gasoline'!$A:$A,AC$3,'EIA Imports Gasoline'!$C:$C,$A17)</f>
        <v/>
      </c>
      <c r="AD17">
        <f>SUMIFS('EIA Imports Gasoline'!$D:$D,'EIA Imports Gasoline'!$A:$A,AD$3,'EIA Imports Gasoline'!$C:$C,$A17)</f>
        <v/>
      </c>
      <c r="AE17">
        <f>SUMIFS('EIA Imports Gasoline'!$D:$D,'EIA Imports Gasoline'!$A:$A,AE$3,'EIA Imports Gasoline'!$C:$C,$A17)</f>
        <v/>
      </c>
      <c r="AF17">
        <f>SUMIFS('EIA Imports Gasoline'!$D:$D,'EIA Imports Gasoline'!$A:$A,AF$3,'EIA Imports Gasoline'!$C:$C,$A17)</f>
        <v/>
      </c>
      <c r="AG17">
        <f>SUMIFS('EIA Imports Gasoline'!$D:$D,'EIA Imports Gasoline'!$A:$A,AG$3,'EIA Imports Gasoline'!$C:$C,$A17)</f>
        <v/>
      </c>
      <c r="AH17">
        <f>SUMIFS('EIA Imports Gasoline'!$D:$D,'EIA Imports Gasoline'!$A:$A,AH$3,'EIA Imports Gasoline'!$C:$C,$A17)</f>
        <v/>
      </c>
      <c r="AI17">
        <f>SUMIFS('EIA Imports Gasoline'!$D:$D,'EIA Imports Gasoline'!$A:$A,AI$3,'EIA Imports Gasoline'!$C:$C,$A17)</f>
        <v/>
      </c>
      <c r="AJ17">
        <f>SUMIFS('EIA Imports Gasoline'!$D:$D,'EIA Imports Gasoline'!$A:$A,AJ$3,'EIA Imports Gasoline'!$C:$C,$A17)</f>
        <v/>
      </c>
      <c r="AK17">
        <f>SUMIFS('EIA Imports Gasoline'!$D:$D,'EIA Imports Gasoline'!$A:$A,AK$3,'EIA Imports Gasoline'!$C:$C,$A17)</f>
        <v/>
      </c>
      <c r="AL17">
        <f>SUMIFS('EIA Imports Gasoline'!$D:$D,'EIA Imports Gasoline'!$A:$A,AL$3,'EIA Imports Gasoline'!$C:$C,$A17)</f>
        <v/>
      </c>
      <c r="AM17">
        <f>SUMIFS('EIA Imports Gasoline'!$D:$D,'EIA Imports Gasoline'!$A:$A,AM$3,'EIA Imports Gasoline'!$C:$C,$A17)</f>
        <v/>
      </c>
      <c r="AN17">
        <f>SUMIFS('EIA Imports Gasoline'!$D:$D,'EIA Imports Gasoline'!$A:$A,AN$3,'EIA Imports Gasoline'!$C:$C,$A17)</f>
        <v/>
      </c>
      <c r="AO17">
        <f>SUMIFS('EIA Imports Gasoline'!$D:$D,'EIA Imports Gasoline'!$A:$A,AO$3,'EIA Imports Gasoline'!$C:$C,$A17)</f>
        <v/>
      </c>
      <c r="AP17">
        <f>SUMIFS('EIA Imports Gasoline'!$D:$D,'EIA Imports Gasoline'!$A:$A,AP$3,'EIA Imports Gasoline'!$C:$C,$A17)</f>
        <v/>
      </c>
      <c r="AQ17">
        <f>SUMIFS('EIA Imports Gasoline'!$D:$D,'EIA Imports Gasoline'!$A:$A,AQ$3,'EIA Imports Gasoline'!$C:$C,$A17)</f>
        <v/>
      </c>
      <c r="AR17">
        <f>SUMIFS('EIA Imports Gasoline'!$D:$D,'EIA Imports Gasoline'!$A:$A,AR$3,'EIA Imports Gasoline'!$C:$C,$A17)</f>
        <v/>
      </c>
      <c r="AS17">
        <f>SUMIFS('EIA Imports Gasoline'!$D:$D,'EIA Imports Gasoline'!$A:$A,AS$3,'EIA Imports Gasoline'!$C:$C,$A17)</f>
        <v/>
      </c>
      <c r="AT17">
        <f>SUMIFS('EIA Imports Gasoline'!$D:$D,'EIA Imports Gasoline'!$A:$A,AT$3,'EIA Imports Gasoline'!$C:$C,$A17)</f>
        <v/>
      </c>
      <c r="AU17">
        <f>SUMIFS('EIA Imports Gasoline'!$D:$D,'EIA Imports Gasoline'!$A:$A,AU$3,'EIA Imports Gasoline'!$C:$C,$A17)</f>
        <v/>
      </c>
    </row>
    <row r="18" spans="1:47">
      <c r="A18" t="s">
        <v>418</v>
      </c>
      <c r="B18" t="s">
        <v>1646</v>
      </c>
      <c r="C18" t="s">
        <v>1740</v>
      </c>
      <c r="D18">
        <f>SUMIFS('EIA Imports Gasoline'!$D:$D,'EIA Imports Gasoline'!$A:$A,D$3,'EIA Imports Gasoline'!$C:$C,$A18)</f>
        <v/>
      </c>
      <c r="E18">
        <f>SUMIFS('EIA Imports Gasoline'!$D:$D,'EIA Imports Gasoline'!$A:$A,E$3,'EIA Imports Gasoline'!$C:$C,$A18)</f>
        <v/>
      </c>
      <c r="F18">
        <f>SUMIFS('EIA Imports Gasoline'!$D:$D,'EIA Imports Gasoline'!$A:$A,F$3,'EIA Imports Gasoline'!$C:$C,$A18)</f>
        <v/>
      </c>
      <c r="G18">
        <f>SUMIFS('EIA Imports Gasoline'!$D:$D,'EIA Imports Gasoline'!$A:$A,G$3,'EIA Imports Gasoline'!$C:$C,$A18)</f>
        <v/>
      </c>
      <c r="H18">
        <f>SUMIFS('EIA Imports Gasoline'!$D:$D,'EIA Imports Gasoline'!$A:$A,H$3,'EIA Imports Gasoline'!$C:$C,$A18)</f>
        <v/>
      </c>
      <c r="I18">
        <f>SUMIFS('EIA Imports Gasoline'!$D:$D,'EIA Imports Gasoline'!$A:$A,I$3,'EIA Imports Gasoline'!$C:$C,$A18)</f>
        <v/>
      </c>
      <c r="J18">
        <f>SUMIFS('EIA Imports Gasoline'!$D:$D,'EIA Imports Gasoline'!$A:$A,J$3,'EIA Imports Gasoline'!$C:$C,$A18)</f>
        <v/>
      </c>
      <c r="K18">
        <f>SUMIFS('EIA Imports Gasoline'!$D:$D,'EIA Imports Gasoline'!$A:$A,K$3,'EIA Imports Gasoline'!$C:$C,$A18)</f>
        <v/>
      </c>
      <c r="L18">
        <f>SUMIFS('EIA Imports Gasoline'!$D:$D,'EIA Imports Gasoline'!$A:$A,L$3,'EIA Imports Gasoline'!$C:$C,$A18)</f>
        <v/>
      </c>
      <c r="M18">
        <f>SUMIFS('EIA Imports Gasoline'!$D:$D,'EIA Imports Gasoline'!$A:$A,M$3,'EIA Imports Gasoline'!$C:$C,$A18)</f>
        <v/>
      </c>
      <c r="N18">
        <f>SUMIFS('EIA Imports Gasoline'!$D:$D,'EIA Imports Gasoline'!$A:$A,N$3,'EIA Imports Gasoline'!$C:$C,$A18)</f>
        <v/>
      </c>
      <c r="O18">
        <f>SUMIFS('EIA Imports Gasoline'!$D:$D,'EIA Imports Gasoline'!$A:$A,O$3,'EIA Imports Gasoline'!$C:$C,$A18)</f>
        <v/>
      </c>
      <c r="P18">
        <f>SUMIFS('EIA Imports Gasoline'!$D:$D,'EIA Imports Gasoline'!$A:$A,P$3,'EIA Imports Gasoline'!$C:$C,$A18)</f>
        <v/>
      </c>
      <c r="Q18">
        <f>SUMIFS('EIA Imports Gasoline'!$D:$D,'EIA Imports Gasoline'!$A:$A,Q$3,'EIA Imports Gasoline'!$C:$C,$A18)</f>
        <v/>
      </c>
      <c r="R18">
        <f>SUMIFS('EIA Imports Gasoline'!$D:$D,'EIA Imports Gasoline'!$A:$A,R$3,'EIA Imports Gasoline'!$C:$C,$A18)</f>
        <v/>
      </c>
      <c r="S18">
        <f>SUMIFS('EIA Imports Gasoline'!$D:$D,'EIA Imports Gasoline'!$A:$A,S$3,'EIA Imports Gasoline'!$C:$C,$A18)</f>
        <v/>
      </c>
      <c r="T18">
        <f>SUMIFS('EIA Imports Gasoline'!$D:$D,'EIA Imports Gasoline'!$A:$A,T$3,'EIA Imports Gasoline'!$C:$C,$A18)</f>
        <v/>
      </c>
      <c r="U18">
        <f>SUMIFS('EIA Imports Gasoline'!$D:$D,'EIA Imports Gasoline'!$A:$A,U$3,'EIA Imports Gasoline'!$C:$C,$A18)</f>
        <v/>
      </c>
      <c r="V18">
        <f>SUMIFS('EIA Imports Gasoline'!$D:$D,'EIA Imports Gasoline'!$A:$A,V$3,'EIA Imports Gasoline'!$C:$C,$A18)</f>
        <v/>
      </c>
      <c r="W18">
        <f>SUMIFS('EIA Imports Gasoline'!$D:$D,'EIA Imports Gasoline'!$A:$A,W$3,'EIA Imports Gasoline'!$C:$C,$A18)</f>
        <v/>
      </c>
      <c r="X18">
        <f>SUMIFS('EIA Imports Gasoline'!$D:$D,'EIA Imports Gasoline'!$A:$A,X$3,'EIA Imports Gasoline'!$C:$C,$A18)</f>
        <v/>
      </c>
      <c r="Y18">
        <f>SUMIFS('EIA Imports Gasoline'!$D:$D,'EIA Imports Gasoline'!$A:$A,Y$3,'EIA Imports Gasoline'!$C:$C,$A18)</f>
        <v/>
      </c>
      <c r="Z18">
        <f>SUMIFS('EIA Imports Gasoline'!$D:$D,'EIA Imports Gasoline'!$A:$A,Z$3,'EIA Imports Gasoline'!$C:$C,$A18)</f>
        <v/>
      </c>
      <c r="AA18">
        <f>SUMIFS('EIA Imports Gasoline'!$D:$D,'EIA Imports Gasoline'!$A:$A,AA$3,'EIA Imports Gasoline'!$C:$C,$A18)</f>
        <v/>
      </c>
      <c r="AB18">
        <f>SUMIFS('EIA Imports Gasoline'!$D:$D,'EIA Imports Gasoline'!$A:$A,AB$3,'EIA Imports Gasoline'!$C:$C,$A18)</f>
        <v/>
      </c>
      <c r="AC18">
        <f>SUMIFS('EIA Imports Gasoline'!$D:$D,'EIA Imports Gasoline'!$A:$A,AC$3,'EIA Imports Gasoline'!$C:$C,$A18)</f>
        <v/>
      </c>
      <c r="AD18">
        <f>SUMIFS('EIA Imports Gasoline'!$D:$D,'EIA Imports Gasoline'!$A:$A,AD$3,'EIA Imports Gasoline'!$C:$C,$A18)</f>
        <v/>
      </c>
      <c r="AE18">
        <f>SUMIFS('EIA Imports Gasoline'!$D:$D,'EIA Imports Gasoline'!$A:$A,AE$3,'EIA Imports Gasoline'!$C:$C,$A18)</f>
        <v/>
      </c>
      <c r="AF18">
        <f>SUMIFS('EIA Imports Gasoline'!$D:$D,'EIA Imports Gasoline'!$A:$A,AF$3,'EIA Imports Gasoline'!$C:$C,$A18)</f>
        <v/>
      </c>
      <c r="AG18">
        <f>SUMIFS('EIA Imports Gasoline'!$D:$D,'EIA Imports Gasoline'!$A:$A,AG$3,'EIA Imports Gasoline'!$C:$C,$A18)</f>
        <v/>
      </c>
      <c r="AH18">
        <f>SUMIFS('EIA Imports Gasoline'!$D:$D,'EIA Imports Gasoline'!$A:$A,AH$3,'EIA Imports Gasoline'!$C:$C,$A18)</f>
        <v/>
      </c>
      <c r="AI18">
        <f>SUMIFS('EIA Imports Gasoline'!$D:$D,'EIA Imports Gasoline'!$A:$A,AI$3,'EIA Imports Gasoline'!$C:$C,$A18)</f>
        <v/>
      </c>
      <c r="AJ18">
        <f>SUMIFS('EIA Imports Gasoline'!$D:$D,'EIA Imports Gasoline'!$A:$A,AJ$3,'EIA Imports Gasoline'!$C:$C,$A18)</f>
        <v/>
      </c>
      <c r="AK18">
        <f>SUMIFS('EIA Imports Gasoline'!$D:$D,'EIA Imports Gasoline'!$A:$A,AK$3,'EIA Imports Gasoline'!$C:$C,$A18)</f>
        <v/>
      </c>
      <c r="AL18">
        <f>SUMIFS('EIA Imports Gasoline'!$D:$D,'EIA Imports Gasoline'!$A:$A,AL$3,'EIA Imports Gasoline'!$C:$C,$A18)</f>
        <v/>
      </c>
      <c r="AM18">
        <f>SUMIFS('EIA Imports Gasoline'!$D:$D,'EIA Imports Gasoline'!$A:$A,AM$3,'EIA Imports Gasoline'!$C:$C,$A18)</f>
        <v/>
      </c>
      <c r="AN18">
        <f>SUMIFS('EIA Imports Gasoline'!$D:$D,'EIA Imports Gasoline'!$A:$A,AN$3,'EIA Imports Gasoline'!$C:$C,$A18)</f>
        <v/>
      </c>
      <c r="AO18">
        <f>SUMIFS('EIA Imports Gasoline'!$D:$D,'EIA Imports Gasoline'!$A:$A,AO$3,'EIA Imports Gasoline'!$C:$C,$A18)</f>
        <v/>
      </c>
      <c r="AP18">
        <f>SUMIFS('EIA Imports Gasoline'!$D:$D,'EIA Imports Gasoline'!$A:$A,AP$3,'EIA Imports Gasoline'!$C:$C,$A18)</f>
        <v/>
      </c>
      <c r="AQ18">
        <f>SUMIFS('EIA Imports Gasoline'!$D:$D,'EIA Imports Gasoline'!$A:$A,AQ$3,'EIA Imports Gasoline'!$C:$C,$A18)</f>
        <v/>
      </c>
      <c r="AR18">
        <f>SUMIFS('EIA Imports Gasoline'!$D:$D,'EIA Imports Gasoline'!$A:$A,AR$3,'EIA Imports Gasoline'!$C:$C,$A18)</f>
        <v/>
      </c>
      <c r="AS18">
        <f>SUMIFS('EIA Imports Gasoline'!$D:$D,'EIA Imports Gasoline'!$A:$A,AS$3,'EIA Imports Gasoline'!$C:$C,$A18)</f>
        <v/>
      </c>
      <c r="AT18">
        <f>SUMIFS('EIA Imports Gasoline'!$D:$D,'EIA Imports Gasoline'!$A:$A,AT$3,'EIA Imports Gasoline'!$C:$C,$A18)</f>
        <v/>
      </c>
      <c r="AU18">
        <f>SUMIFS('EIA Imports Gasoline'!$D:$D,'EIA Imports Gasoline'!$A:$A,AU$3,'EIA Imports Gasoline'!$C:$C,$A18)</f>
        <v/>
      </c>
    </row>
    <row r="19" spans="1:47">
      <c r="A19" t="s">
        <v>412</v>
      </c>
      <c r="B19" t="s">
        <v>1646</v>
      </c>
      <c r="C19" t="s">
        <v>1740</v>
      </c>
      <c r="D19">
        <f>SUMIFS('EIA Imports Gasoline'!$D:$D,'EIA Imports Gasoline'!$A:$A,D$3,'EIA Imports Gasoline'!$C:$C,$A19)</f>
        <v/>
      </c>
      <c r="E19">
        <f>SUMIFS('EIA Imports Gasoline'!$D:$D,'EIA Imports Gasoline'!$A:$A,E$3,'EIA Imports Gasoline'!$C:$C,$A19)</f>
        <v/>
      </c>
      <c r="F19">
        <f>SUMIFS('EIA Imports Gasoline'!$D:$D,'EIA Imports Gasoline'!$A:$A,F$3,'EIA Imports Gasoline'!$C:$C,$A19)</f>
        <v/>
      </c>
      <c r="G19">
        <f>SUMIFS('EIA Imports Gasoline'!$D:$D,'EIA Imports Gasoline'!$A:$A,G$3,'EIA Imports Gasoline'!$C:$C,$A19)</f>
        <v/>
      </c>
      <c r="H19">
        <f>SUMIFS('EIA Imports Gasoline'!$D:$D,'EIA Imports Gasoline'!$A:$A,H$3,'EIA Imports Gasoline'!$C:$C,$A19)</f>
        <v/>
      </c>
      <c r="I19">
        <f>SUMIFS('EIA Imports Gasoline'!$D:$D,'EIA Imports Gasoline'!$A:$A,I$3,'EIA Imports Gasoline'!$C:$C,$A19)</f>
        <v/>
      </c>
      <c r="J19">
        <f>SUMIFS('EIA Imports Gasoline'!$D:$D,'EIA Imports Gasoline'!$A:$A,J$3,'EIA Imports Gasoline'!$C:$C,$A19)</f>
        <v/>
      </c>
      <c r="K19">
        <f>SUMIFS('EIA Imports Gasoline'!$D:$D,'EIA Imports Gasoline'!$A:$A,K$3,'EIA Imports Gasoline'!$C:$C,$A19)</f>
        <v/>
      </c>
      <c r="L19">
        <f>SUMIFS('EIA Imports Gasoline'!$D:$D,'EIA Imports Gasoline'!$A:$A,L$3,'EIA Imports Gasoline'!$C:$C,$A19)</f>
        <v/>
      </c>
      <c r="M19">
        <f>SUMIFS('EIA Imports Gasoline'!$D:$D,'EIA Imports Gasoline'!$A:$A,M$3,'EIA Imports Gasoline'!$C:$C,$A19)</f>
        <v/>
      </c>
      <c r="N19">
        <f>SUMIFS('EIA Imports Gasoline'!$D:$D,'EIA Imports Gasoline'!$A:$A,N$3,'EIA Imports Gasoline'!$C:$C,$A19)</f>
        <v/>
      </c>
      <c r="O19">
        <f>SUMIFS('EIA Imports Gasoline'!$D:$D,'EIA Imports Gasoline'!$A:$A,O$3,'EIA Imports Gasoline'!$C:$C,$A19)</f>
        <v/>
      </c>
      <c r="P19">
        <f>SUMIFS('EIA Imports Gasoline'!$D:$D,'EIA Imports Gasoline'!$A:$A,P$3,'EIA Imports Gasoline'!$C:$C,$A19)</f>
        <v/>
      </c>
      <c r="Q19">
        <f>SUMIFS('EIA Imports Gasoline'!$D:$D,'EIA Imports Gasoline'!$A:$A,Q$3,'EIA Imports Gasoline'!$C:$C,$A19)</f>
        <v/>
      </c>
      <c r="R19">
        <f>SUMIFS('EIA Imports Gasoline'!$D:$D,'EIA Imports Gasoline'!$A:$A,R$3,'EIA Imports Gasoline'!$C:$C,$A19)</f>
        <v/>
      </c>
      <c r="S19">
        <f>SUMIFS('EIA Imports Gasoline'!$D:$D,'EIA Imports Gasoline'!$A:$A,S$3,'EIA Imports Gasoline'!$C:$C,$A19)</f>
        <v/>
      </c>
      <c r="T19">
        <f>SUMIFS('EIA Imports Gasoline'!$D:$D,'EIA Imports Gasoline'!$A:$A,T$3,'EIA Imports Gasoline'!$C:$C,$A19)</f>
        <v/>
      </c>
      <c r="U19">
        <f>SUMIFS('EIA Imports Gasoline'!$D:$D,'EIA Imports Gasoline'!$A:$A,U$3,'EIA Imports Gasoline'!$C:$C,$A19)</f>
        <v/>
      </c>
      <c r="V19">
        <f>SUMIFS('EIA Imports Gasoline'!$D:$D,'EIA Imports Gasoline'!$A:$A,V$3,'EIA Imports Gasoline'!$C:$C,$A19)</f>
        <v/>
      </c>
      <c r="W19">
        <f>SUMIFS('EIA Imports Gasoline'!$D:$D,'EIA Imports Gasoline'!$A:$A,W$3,'EIA Imports Gasoline'!$C:$C,$A19)</f>
        <v/>
      </c>
      <c r="X19">
        <f>SUMIFS('EIA Imports Gasoline'!$D:$D,'EIA Imports Gasoline'!$A:$A,X$3,'EIA Imports Gasoline'!$C:$C,$A19)</f>
        <v/>
      </c>
      <c r="Y19">
        <f>SUMIFS('EIA Imports Gasoline'!$D:$D,'EIA Imports Gasoline'!$A:$A,Y$3,'EIA Imports Gasoline'!$C:$C,$A19)</f>
        <v/>
      </c>
      <c r="Z19">
        <f>SUMIFS('EIA Imports Gasoline'!$D:$D,'EIA Imports Gasoline'!$A:$A,Z$3,'EIA Imports Gasoline'!$C:$C,$A19)</f>
        <v/>
      </c>
      <c r="AA19">
        <f>SUMIFS('EIA Imports Gasoline'!$D:$D,'EIA Imports Gasoline'!$A:$A,AA$3,'EIA Imports Gasoline'!$C:$C,$A19)</f>
        <v/>
      </c>
      <c r="AB19">
        <f>SUMIFS('EIA Imports Gasoline'!$D:$D,'EIA Imports Gasoline'!$A:$A,AB$3,'EIA Imports Gasoline'!$C:$C,$A19)</f>
        <v/>
      </c>
      <c r="AC19">
        <f>SUMIFS('EIA Imports Gasoline'!$D:$D,'EIA Imports Gasoline'!$A:$A,AC$3,'EIA Imports Gasoline'!$C:$C,$A19)</f>
        <v/>
      </c>
      <c r="AD19">
        <f>SUMIFS('EIA Imports Gasoline'!$D:$D,'EIA Imports Gasoline'!$A:$A,AD$3,'EIA Imports Gasoline'!$C:$C,$A19)</f>
        <v/>
      </c>
      <c r="AE19">
        <f>SUMIFS('EIA Imports Gasoline'!$D:$D,'EIA Imports Gasoline'!$A:$A,AE$3,'EIA Imports Gasoline'!$C:$C,$A19)</f>
        <v/>
      </c>
      <c r="AF19">
        <f>SUMIFS('EIA Imports Gasoline'!$D:$D,'EIA Imports Gasoline'!$A:$A,AF$3,'EIA Imports Gasoline'!$C:$C,$A19)</f>
        <v/>
      </c>
      <c r="AG19">
        <f>SUMIFS('EIA Imports Gasoline'!$D:$D,'EIA Imports Gasoline'!$A:$A,AG$3,'EIA Imports Gasoline'!$C:$C,$A19)</f>
        <v/>
      </c>
      <c r="AH19">
        <f>SUMIFS('EIA Imports Gasoline'!$D:$D,'EIA Imports Gasoline'!$A:$A,AH$3,'EIA Imports Gasoline'!$C:$C,$A19)</f>
        <v/>
      </c>
      <c r="AI19">
        <f>SUMIFS('EIA Imports Gasoline'!$D:$D,'EIA Imports Gasoline'!$A:$A,AI$3,'EIA Imports Gasoline'!$C:$C,$A19)</f>
        <v/>
      </c>
      <c r="AJ19">
        <f>SUMIFS('EIA Imports Gasoline'!$D:$D,'EIA Imports Gasoline'!$A:$A,AJ$3,'EIA Imports Gasoline'!$C:$C,$A19)</f>
        <v/>
      </c>
      <c r="AK19">
        <f>SUMIFS('EIA Imports Gasoline'!$D:$D,'EIA Imports Gasoline'!$A:$A,AK$3,'EIA Imports Gasoline'!$C:$C,$A19)</f>
        <v/>
      </c>
      <c r="AL19">
        <f>SUMIFS('EIA Imports Gasoline'!$D:$D,'EIA Imports Gasoline'!$A:$A,AL$3,'EIA Imports Gasoline'!$C:$C,$A19)</f>
        <v/>
      </c>
      <c r="AM19">
        <f>SUMIFS('EIA Imports Gasoline'!$D:$D,'EIA Imports Gasoline'!$A:$A,AM$3,'EIA Imports Gasoline'!$C:$C,$A19)</f>
        <v/>
      </c>
      <c r="AN19">
        <f>SUMIFS('EIA Imports Gasoline'!$D:$D,'EIA Imports Gasoline'!$A:$A,AN$3,'EIA Imports Gasoline'!$C:$C,$A19)</f>
        <v/>
      </c>
      <c r="AO19">
        <f>SUMIFS('EIA Imports Gasoline'!$D:$D,'EIA Imports Gasoline'!$A:$A,AO$3,'EIA Imports Gasoline'!$C:$C,$A19)</f>
        <v/>
      </c>
      <c r="AP19">
        <f>SUMIFS('EIA Imports Gasoline'!$D:$D,'EIA Imports Gasoline'!$A:$A,AP$3,'EIA Imports Gasoline'!$C:$C,$A19)</f>
        <v/>
      </c>
      <c r="AQ19">
        <f>SUMIFS('EIA Imports Gasoline'!$D:$D,'EIA Imports Gasoline'!$A:$A,AQ$3,'EIA Imports Gasoline'!$C:$C,$A19)</f>
        <v/>
      </c>
      <c r="AR19">
        <f>SUMIFS('EIA Imports Gasoline'!$D:$D,'EIA Imports Gasoline'!$A:$A,AR$3,'EIA Imports Gasoline'!$C:$C,$A19)</f>
        <v/>
      </c>
      <c r="AS19">
        <f>SUMIFS('EIA Imports Gasoline'!$D:$D,'EIA Imports Gasoline'!$A:$A,AS$3,'EIA Imports Gasoline'!$C:$C,$A19)</f>
        <v/>
      </c>
      <c r="AT19">
        <f>SUMIFS('EIA Imports Gasoline'!$D:$D,'EIA Imports Gasoline'!$A:$A,AT$3,'EIA Imports Gasoline'!$C:$C,$A19)</f>
        <v/>
      </c>
      <c r="AU19">
        <f>SUMIFS('EIA Imports Gasoline'!$D:$D,'EIA Imports Gasoline'!$A:$A,AU$3,'EIA Imports Gasoline'!$C:$C,$A19)</f>
        <v/>
      </c>
    </row>
    <row r="20" spans="1:47">
      <c r="A20" t="s">
        <v>287</v>
      </c>
      <c r="B20" t="s">
        <v>1646</v>
      </c>
      <c r="C20" t="s">
        <v>1740</v>
      </c>
      <c r="D20">
        <f>SUMIFS('EIA Imports Gasoline'!$D:$D,'EIA Imports Gasoline'!$A:$A,D$3,'EIA Imports Gasoline'!$C:$C,$A20)</f>
        <v/>
      </c>
      <c r="E20">
        <f>SUMIFS('EIA Imports Gasoline'!$D:$D,'EIA Imports Gasoline'!$A:$A,E$3,'EIA Imports Gasoline'!$C:$C,$A20)</f>
        <v/>
      </c>
      <c r="F20">
        <f>SUMIFS('EIA Imports Gasoline'!$D:$D,'EIA Imports Gasoline'!$A:$A,F$3,'EIA Imports Gasoline'!$C:$C,$A20)</f>
        <v/>
      </c>
      <c r="G20">
        <f>SUMIFS('EIA Imports Gasoline'!$D:$D,'EIA Imports Gasoline'!$A:$A,G$3,'EIA Imports Gasoline'!$C:$C,$A20)</f>
        <v/>
      </c>
      <c r="H20">
        <f>SUMIFS('EIA Imports Gasoline'!$D:$D,'EIA Imports Gasoline'!$A:$A,H$3,'EIA Imports Gasoline'!$C:$C,$A20)</f>
        <v/>
      </c>
      <c r="I20">
        <f>SUMIFS('EIA Imports Gasoline'!$D:$D,'EIA Imports Gasoline'!$A:$A,I$3,'EIA Imports Gasoline'!$C:$C,$A20)</f>
        <v/>
      </c>
      <c r="J20">
        <f>SUMIFS('EIA Imports Gasoline'!$D:$D,'EIA Imports Gasoline'!$A:$A,J$3,'EIA Imports Gasoline'!$C:$C,$A20)</f>
        <v/>
      </c>
      <c r="K20">
        <f>SUMIFS('EIA Imports Gasoline'!$D:$D,'EIA Imports Gasoline'!$A:$A,K$3,'EIA Imports Gasoline'!$C:$C,$A20)</f>
        <v/>
      </c>
      <c r="L20">
        <f>SUMIFS('EIA Imports Gasoline'!$D:$D,'EIA Imports Gasoline'!$A:$A,L$3,'EIA Imports Gasoline'!$C:$C,$A20)</f>
        <v/>
      </c>
      <c r="M20">
        <f>SUMIFS('EIA Imports Gasoline'!$D:$D,'EIA Imports Gasoline'!$A:$A,M$3,'EIA Imports Gasoline'!$C:$C,$A20)</f>
        <v/>
      </c>
      <c r="N20">
        <f>SUMIFS('EIA Imports Gasoline'!$D:$D,'EIA Imports Gasoline'!$A:$A,N$3,'EIA Imports Gasoline'!$C:$C,$A20)</f>
        <v/>
      </c>
      <c r="O20">
        <f>SUMIFS('EIA Imports Gasoline'!$D:$D,'EIA Imports Gasoline'!$A:$A,O$3,'EIA Imports Gasoline'!$C:$C,$A20)</f>
        <v/>
      </c>
      <c r="P20">
        <f>SUMIFS('EIA Imports Gasoline'!$D:$D,'EIA Imports Gasoline'!$A:$A,P$3,'EIA Imports Gasoline'!$C:$C,$A20)</f>
        <v/>
      </c>
      <c r="Q20">
        <f>SUMIFS('EIA Imports Gasoline'!$D:$D,'EIA Imports Gasoline'!$A:$A,Q$3,'EIA Imports Gasoline'!$C:$C,$A20)</f>
        <v/>
      </c>
      <c r="R20">
        <f>SUMIFS('EIA Imports Gasoline'!$D:$D,'EIA Imports Gasoline'!$A:$A,R$3,'EIA Imports Gasoline'!$C:$C,$A20)</f>
        <v/>
      </c>
      <c r="S20">
        <f>SUMIFS('EIA Imports Gasoline'!$D:$D,'EIA Imports Gasoline'!$A:$A,S$3,'EIA Imports Gasoline'!$C:$C,$A20)</f>
        <v/>
      </c>
      <c r="T20">
        <f>SUMIFS('EIA Imports Gasoline'!$D:$D,'EIA Imports Gasoline'!$A:$A,T$3,'EIA Imports Gasoline'!$C:$C,$A20)</f>
        <v/>
      </c>
      <c r="U20">
        <f>SUMIFS('EIA Imports Gasoline'!$D:$D,'EIA Imports Gasoline'!$A:$A,U$3,'EIA Imports Gasoline'!$C:$C,$A20)</f>
        <v/>
      </c>
      <c r="V20">
        <f>SUMIFS('EIA Imports Gasoline'!$D:$D,'EIA Imports Gasoline'!$A:$A,V$3,'EIA Imports Gasoline'!$C:$C,$A20)</f>
        <v/>
      </c>
      <c r="W20">
        <f>SUMIFS('EIA Imports Gasoline'!$D:$D,'EIA Imports Gasoline'!$A:$A,W$3,'EIA Imports Gasoline'!$C:$C,$A20)</f>
        <v/>
      </c>
      <c r="X20">
        <f>SUMIFS('EIA Imports Gasoline'!$D:$D,'EIA Imports Gasoline'!$A:$A,X$3,'EIA Imports Gasoline'!$C:$C,$A20)</f>
        <v/>
      </c>
      <c r="Y20">
        <f>SUMIFS('EIA Imports Gasoline'!$D:$D,'EIA Imports Gasoline'!$A:$A,Y$3,'EIA Imports Gasoline'!$C:$C,$A20)</f>
        <v/>
      </c>
      <c r="Z20">
        <f>SUMIFS('EIA Imports Gasoline'!$D:$D,'EIA Imports Gasoline'!$A:$A,Z$3,'EIA Imports Gasoline'!$C:$C,$A20)</f>
        <v/>
      </c>
      <c r="AA20">
        <f>SUMIFS('EIA Imports Gasoline'!$D:$D,'EIA Imports Gasoline'!$A:$A,AA$3,'EIA Imports Gasoline'!$C:$C,$A20)</f>
        <v/>
      </c>
      <c r="AB20">
        <f>SUMIFS('EIA Imports Gasoline'!$D:$D,'EIA Imports Gasoline'!$A:$A,AB$3,'EIA Imports Gasoline'!$C:$C,$A20)</f>
        <v/>
      </c>
      <c r="AC20">
        <f>SUMIFS('EIA Imports Gasoline'!$D:$D,'EIA Imports Gasoline'!$A:$A,AC$3,'EIA Imports Gasoline'!$C:$C,$A20)</f>
        <v/>
      </c>
      <c r="AD20">
        <f>SUMIFS('EIA Imports Gasoline'!$D:$D,'EIA Imports Gasoline'!$A:$A,AD$3,'EIA Imports Gasoline'!$C:$C,$A20)</f>
        <v/>
      </c>
      <c r="AE20">
        <f>SUMIFS('EIA Imports Gasoline'!$D:$D,'EIA Imports Gasoline'!$A:$A,AE$3,'EIA Imports Gasoline'!$C:$C,$A20)</f>
        <v/>
      </c>
      <c r="AF20">
        <f>SUMIFS('EIA Imports Gasoline'!$D:$D,'EIA Imports Gasoline'!$A:$A,AF$3,'EIA Imports Gasoline'!$C:$C,$A20)</f>
        <v/>
      </c>
      <c r="AG20">
        <f>SUMIFS('EIA Imports Gasoline'!$D:$D,'EIA Imports Gasoline'!$A:$A,AG$3,'EIA Imports Gasoline'!$C:$C,$A20)</f>
        <v/>
      </c>
      <c r="AH20">
        <f>SUMIFS('EIA Imports Gasoline'!$D:$D,'EIA Imports Gasoline'!$A:$A,AH$3,'EIA Imports Gasoline'!$C:$C,$A20)</f>
        <v/>
      </c>
      <c r="AI20">
        <f>SUMIFS('EIA Imports Gasoline'!$D:$D,'EIA Imports Gasoline'!$A:$A,AI$3,'EIA Imports Gasoline'!$C:$C,$A20)</f>
        <v/>
      </c>
      <c r="AJ20">
        <f>SUMIFS('EIA Imports Gasoline'!$D:$D,'EIA Imports Gasoline'!$A:$A,AJ$3,'EIA Imports Gasoline'!$C:$C,$A20)</f>
        <v/>
      </c>
      <c r="AK20">
        <f>SUMIFS('EIA Imports Gasoline'!$D:$D,'EIA Imports Gasoline'!$A:$A,AK$3,'EIA Imports Gasoline'!$C:$C,$A20)</f>
        <v/>
      </c>
      <c r="AL20">
        <f>SUMIFS('EIA Imports Gasoline'!$D:$D,'EIA Imports Gasoline'!$A:$A,AL$3,'EIA Imports Gasoline'!$C:$C,$A20)</f>
        <v/>
      </c>
      <c r="AM20">
        <f>SUMIFS('EIA Imports Gasoline'!$D:$D,'EIA Imports Gasoline'!$A:$A,AM$3,'EIA Imports Gasoline'!$C:$C,$A20)</f>
        <v/>
      </c>
      <c r="AN20">
        <f>SUMIFS('EIA Imports Gasoline'!$D:$D,'EIA Imports Gasoline'!$A:$A,AN$3,'EIA Imports Gasoline'!$C:$C,$A20)</f>
        <v/>
      </c>
      <c r="AO20">
        <f>SUMIFS('EIA Imports Gasoline'!$D:$D,'EIA Imports Gasoline'!$A:$A,AO$3,'EIA Imports Gasoline'!$C:$C,$A20)</f>
        <v/>
      </c>
      <c r="AP20">
        <f>SUMIFS('EIA Imports Gasoline'!$D:$D,'EIA Imports Gasoline'!$A:$A,AP$3,'EIA Imports Gasoline'!$C:$C,$A20)</f>
        <v/>
      </c>
      <c r="AQ20">
        <f>SUMIFS('EIA Imports Gasoline'!$D:$D,'EIA Imports Gasoline'!$A:$A,AQ$3,'EIA Imports Gasoline'!$C:$C,$A20)</f>
        <v/>
      </c>
      <c r="AR20">
        <f>SUMIFS('EIA Imports Gasoline'!$D:$D,'EIA Imports Gasoline'!$A:$A,AR$3,'EIA Imports Gasoline'!$C:$C,$A20)</f>
        <v/>
      </c>
      <c r="AS20">
        <f>SUMIFS('EIA Imports Gasoline'!$D:$D,'EIA Imports Gasoline'!$A:$A,AS$3,'EIA Imports Gasoline'!$C:$C,$A20)</f>
        <v/>
      </c>
      <c r="AT20">
        <f>SUMIFS('EIA Imports Gasoline'!$D:$D,'EIA Imports Gasoline'!$A:$A,AT$3,'EIA Imports Gasoline'!$C:$C,$A20)</f>
        <v/>
      </c>
      <c r="AU20">
        <f>SUMIFS('EIA Imports Gasoline'!$D:$D,'EIA Imports Gasoline'!$A:$A,AU$3,'EIA Imports Gasoline'!$C:$C,$A20)</f>
        <v/>
      </c>
    </row>
    <row r="21" spans="1:47">
      <c r="A21" t="s">
        <v>374</v>
      </c>
      <c r="B21" t="s">
        <v>1646</v>
      </c>
      <c r="C21" t="s">
        <v>1740</v>
      </c>
      <c r="D21">
        <f>SUMIFS('EIA Imports Gasoline'!$D:$D,'EIA Imports Gasoline'!$A:$A,D$3,'EIA Imports Gasoline'!$C:$C,$A21)</f>
        <v/>
      </c>
      <c r="E21">
        <f>SUMIFS('EIA Imports Gasoline'!$D:$D,'EIA Imports Gasoline'!$A:$A,E$3,'EIA Imports Gasoline'!$C:$C,$A21)</f>
        <v/>
      </c>
      <c r="F21">
        <f>SUMIFS('EIA Imports Gasoline'!$D:$D,'EIA Imports Gasoline'!$A:$A,F$3,'EIA Imports Gasoline'!$C:$C,$A21)</f>
        <v/>
      </c>
      <c r="G21">
        <f>SUMIFS('EIA Imports Gasoline'!$D:$D,'EIA Imports Gasoline'!$A:$A,G$3,'EIA Imports Gasoline'!$C:$C,$A21)</f>
        <v/>
      </c>
      <c r="H21">
        <f>SUMIFS('EIA Imports Gasoline'!$D:$D,'EIA Imports Gasoline'!$A:$A,H$3,'EIA Imports Gasoline'!$C:$C,$A21)</f>
        <v/>
      </c>
      <c r="I21">
        <f>SUMIFS('EIA Imports Gasoline'!$D:$D,'EIA Imports Gasoline'!$A:$A,I$3,'EIA Imports Gasoline'!$C:$C,$A21)</f>
        <v/>
      </c>
      <c r="J21">
        <f>SUMIFS('EIA Imports Gasoline'!$D:$D,'EIA Imports Gasoline'!$A:$A,J$3,'EIA Imports Gasoline'!$C:$C,$A21)</f>
        <v/>
      </c>
      <c r="K21">
        <f>SUMIFS('EIA Imports Gasoline'!$D:$D,'EIA Imports Gasoline'!$A:$A,K$3,'EIA Imports Gasoline'!$C:$C,$A21)</f>
        <v/>
      </c>
      <c r="L21">
        <f>SUMIFS('EIA Imports Gasoline'!$D:$D,'EIA Imports Gasoline'!$A:$A,L$3,'EIA Imports Gasoline'!$C:$C,$A21)</f>
        <v/>
      </c>
      <c r="M21">
        <f>SUMIFS('EIA Imports Gasoline'!$D:$D,'EIA Imports Gasoline'!$A:$A,M$3,'EIA Imports Gasoline'!$C:$C,$A21)</f>
        <v/>
      </c>
      <c r="N21">
        <f>SUMIFS('EIA Imports Gasoline'!$D:$D,'EIA Imports Gasoline'!$A:$A,N$3,'EIA Imports Gasoline'!$C:$C,$A21)</f>
        <v/>
      </c>
      <c r="O21">
        <f>SUMIFS('EIA Imports Gasoline'!$D:$D,'EIA Imports Gasoline'!$A:$A,O$3,'EIA Imports Gasoline'!$C:$C,$A21)</f>
        <v/>
      </c>
      <c r="P21">
        <f>SUMIFS('EIA Imports Gasoline'!$D:$D,'EIA Imports Gasoline'!$A:$A,P$3,'EIA Imports Gasoline'!$C:$C,$A21)</f>
        <v/>
      </c>
      <c r="Q21">
        <f>SUMIFS('EIA Imports Gasoline'!$D:$D,'EIA Imports Gasoline'!$A:$A,Q$3,'EIA Imports Gasoline'!$C:$C,$A21)</f>
        <v/>
      </c>
      <c r="R21">
        <f>SUMIFS('EIA Imports Gasoline'!$D:$D,'EIA Imports Gasoline'!$A:$A,R$3,'EIA Imports Gasoline'!$C:$C,$A21)</f>
        <v/>
      </c>
      <c r="S21">
        <f>SUMIFS('EIA Imports Gasoline'!$D:$D,'EIA Imports Gasoline'!$A:$A,S$3,'EIA Imports Gasoline'!$C:$C,$A21)</f>
        <v/>
      </c>
      <c r="T21">
        <f>SUMIFS('EIA Imports Gasoline'!$D:$D,'EIA Imports Gasoline'!$A:$A,T$3,'EIA Imports Gasoline'!$C:$C,$A21)</f>
        <v/>
      </c>
      <c r="U21">
        <f>SUMIFS('EIA Imports Gasoline'!$D:$D,'EIA Imports Gasoline'!$A:$A,U$3,'EIA Imports Gasoline'!$C:$C,$A21)</f>
        <v/>
      </c>
      <c r="V21">
        <f>SUMIFS('EIA Imports Gasoline'!$D:$D,'EIA Imports Gasoline'!$A:$A,V$3,'EIA Imports Gasoline'!$C:$C,$A21)</f>
        <v/>
      </c>
      <c r="W21">
        <f>SUMIFS('EIA Imports Gasoline'!$D:$D,'EIA Imports Gasoline'!$A:$A,W$3,'EIA Imports Gasoline'!$C:$C,$A21)</f>
        <v/>
      </c>
      <c r="X21">
        <f>SUMIFS('EIA Imports Gasoline'!$D:$D,'EIA Imports Gasoline'!$A:$A,X$3,'EIA Imports Gasoline'!$C:$C,$A21)</f>
        <v/>
      </c>
      <c r="Y21">
        <f>SUMIFS('EIA Imports Gasoline'!$D:$D,'EIA Imports Gasoline'!$A:$A,Y$3,'EIA Imports Gasoline'!$C:$C,$A21)</f>
        <v/>
      </c>
      <c r="Z21">
        <f>SUMIFS('EIA Imports Gasoline'!$D:$D,'EIA Imports Gasoline'!$A:$A,Z$3,'EIA Imports Gasoline'!$C:$C,$A21)</f>
        <v/>
      </c>
      <c r="AA21">
        <f>SUMIFS('EIA Imports Gasoline'!$D:$D,'EIA Imports Gasoline'!$A:$A,AA$3,'EIA Imports Gasoline'!$C:$C,$A21)</f>
        <v/>
      </c>
      <c r="AB21">
        <f>SUMIFS('EIA Imports Gasoline'!$D:$D,'EIA Imports Gasoline'!$A:$A,AB$3,'EIA Imports Gasoline'!$C:$C,$A21)</f>
        <v/>
      </c>
      <c r="AC21">
        <f>SUMIFS('EIA Imports Gasoline'!$D:$D,'EIA Imports Gasoline'!$A:$A,AC$3,'EIA Imports Gasoline'!$C:$C,$A21)</f>
        <v/>
      </c>
      <c r="AD21">
        <f>SUMIFS('EIA Imports Gasoline'!$D:$D,'EIA Imports Gasoline'!$A:$A,AD$3,'EIA Imports Gasoline'!$C:$C,$A21)</f>
        <v/>
      </c>
      <c r="AE21">
        <f>SUMIFS('EIA Imports Gasoline'!$D:$D,'EIA Imports Gasoline'!$A:$A,AE$3,'EIA Imports Gasoline'!$C:$C,$A21)</f>
        <v/>
      </c>
      <c r="AF21">
        <f>SUMIFS('EIA Imports Gasoline'!$D:$D,'EIA Imports Gasoline'!$A:$A,AF$3,'EIA Imports Gasoline'!$C:$C,$A21)</f>
        <v/>
      </c>
      <c r="AG21">
        <f>SUMIFS('EIA Imports Gasoline'!$D:$D,'EIA Imports Gasoline'!$A:$A,AG$3,'EIA Imports Gasoline'!$C:$C,$A21)</f>
        <v/>
      </c>
      <c r="AH21">
        <f>SUMIFS('EIA Imports Gasoline'!$D:$D,'EIA Imports Gasoline'!$A:$A,AH$3,'EIA Imports Gasoline'!$C:$C,$A21)</f>
        <v/>
      </c>
      <c r="AI21">
        <f>SUMIFS('EIA Imports Gasoline'!$D:$D,'EIA Imports Gasoline'!$A:$A,AI$3,'EIA Imports Gasoline'!$C:$C,$A21)</f>
        <v/>
      </c>
      <c r="AJ21">
        <f>SUMIFS('EIA Imports Gasoline'!$D:$D,'EIA Imports Gasoline'!$A:$A,AJ$3,'EIA Imports Gasoline'!$C:$C,$A21)</f>
        <v/>
      </c>
      <c r="AK21">
        <f>SUMIFS('EIA Imports Gasoline'!$D:$D,'EIA Imports Gasoline'!$A:$A,AK$3,'EIA Imports Gasoline'!$C:$C,$A21)</f>
        <v/>
      </c>
      <c r="AL21">
        <f>SUMIFS('EIA Imports Gasoline'!$D:$D,'EIA Imports Gasoline'!$A:$A,AL$3,'EIA Imports Gasoline'!$C:$C,$A21)</f>
        <v/>
      </c>
      <c r="AM21">
        <f>SUMIFS('EIA Imports Gasoline'!$D:$D,'EIA Imports Gasoline'!$A:$A,AM$3,'EIA Imports Gasoline'!$C:$C,$A21)</f>
        <v/>
      </c>
      <c r="AN21">
        <f>SUMIFS('EIA Imports Gasoline'!$D:$D,'EIA Imports Gasoline'!$A:$A,AN$3,'EIA Imports Gasoline'!$C:$C,$A21)</f>
        <v/>
      </c>
      <c r="AO21">
        <f>SUMIFS('EIA Imports Gasoline'!$D:$D,'EIA Imports Gasoline'!$A:$A,AO$3,'EIA Imports Gasoline'!$C:$C,$A21)</f>
        <v/>
      </c>
      <c r="AP21">
        <f>SUMIFS('EIA Imports Gasoline'!$D:$D,'EIA Imports Gasoline'!$A:$A,AP$3,'EIA Imports Gasoline'!$C:$C,$A21)</f>
        <v/>
      </c>
      <c r="AQ21">
        <f>SUMIFS('EIA Imports Gasoline'!$D:$D,'EIA Imports Gasoline'!$A:$A,AQ$3,'EIA Imports Gasoline'!$C:$C,$A21)</f>
        <v/>
      </c>
      <c r="AR21">
        <f>SUMIFS('EIA Imports Gasoline'!$D:$D,'EIA Imports Gasoline'!$A:$A,AR$3,'EIA Imports Gasoline'!$C:$C,$A21)</f>
        <v/>
      </c>
      <c r="AS21">
        <f>SUMIFS('EIA Imports Gasoline'!$D:$D,'EIA Imports Gasoline'!$A:$A,AS$3,'EIA Imports Gasoline'!$C:$C,$A21)</f>
        <v/>
      </c>
      <c r="AT21">
        <f>SUMIFS('EIA Imports Gasoline'!$D:$D,'EIA Imports Gasoline'!$A:$A,AT$3,'EIA Imports Gasoline'!$C:$C,$A21)</f>
        <v/>
      </c>
      <c r="AU21">
        <f>SUMIFS('EIA Imports Gasoline'!$D:$D,'EIA Imports Gasoline'!$A:$A,AU$3,'EIA Imports Gasoline'!$C:$C,$A21)</f>
        <v/>
      </c>
    </row>
    <row r="22" spans="1:47">
      <c r="A22" t="s">
        <v>371</v>
      </c>
      <c r="B22" t="s">
        <v>1646</v>
      </c>
      <c r="C22" t="s">
        <v>1740</v>
      </c>
      <c r="D22">
        <f>SUMIFS('EIA Imports Gasoline'!$D:$D,'EIA Imports Gasoline'!$A:$A,D$3,'EIA Imports Gasoline'!$C:$C,$A22)</f>
        <v/>
      </c>
      <c r="E22">
        <f>SUMIFS('EIA Imports Gasoline'!$D:$D,'EIA Imports Gasoline'!$A:$A,E$3,'EIA Imports Gasoline'!$C:$C,$A22)</f>
        <v/>
      </c>
      <c r="F22">
        <f>SUMIFS('EIA Imports Gasoline'!$D:$D,'EIA Imports Gasoline'!$A:$A,F$3,'EIA Imports Gasoline'!$C:$C,$A22)</f>
        <v/>
      </c>
      <c r="G22">
        <f>SUMIFS('EIA Imports Gasoline'!$D:$D,'EIA Imports Gasoline'!$A:$A,G$3,'EIA Imports Gasoline'!$C:$C,$A22)</f>
        <v/>
      </c>
      <c r="H22">
        <f>SUMIFS('EIA Imports Gasoline'!$D:$D,'EIA Imports Gasoline'!$A:$A,H$3,'EIA Imports Gasoline'!$C:$C,$A22)</f>
        <v/>
      </c>
      <c r="I22">
        <f>SUMIFS('EIA Imports Gasoline'!$D:$D,'EIA Imports Gasoline'!$A:$A,I$3,'EIA Imports Gasoline'!$C:$C,$A22)</f>
        <v/>
      </c>
      <c r="J22">
        <f>SUMIFS('EIA Imports Gasoline'!$D:$D,'EIA Imports Gasoline'!$A:$A,J$3,'EIA Imports Gasoline'!$C:$C,$A22)</f>
        <v/>
      </c>
      <c r="K22">
        <f>SUMIFS('EIA Imports Gasoline'!$D:$D,'EIA Imports Gasoline'!$A:$A,K$3,'EIA Imports Gasoline'!$C:$C,$A22)</f>
        <v/>
      </c>
      <c r="L22">
        <f>SUMIFS('EIA Imports Gasoline'!$D:$D,'EIA Imports Gasoline'!$A:$A,L$3,'EIA Imports Gasoline'!$C:$C,$A22)</f>
        <v/>
      </c>
      <c r="M22">
        <f>SUMIFS('EIA Imports Gasoline'!$D:$D,'EIA Imports Gasoline'!$A:$A,M$3,'EIA Imports Gasoline'!$C:$C,$A22)</f>
        <v/>
      </c>
      <c r="N22">
        <f>SUMIFS('EIA Imports Gasoline'!$D:$D,'EIA Imports Gasoline'!$A:$A,N$3,'EIA Imports Gasoline'!$C:$C,$A22)</f>
        <v/>
      </c>
      <c r="O22">
        <f>SUMIFS('EIA Imports Gasoline'!$D:$D,'EIA Imports Gasoline'!$A:$A,O$3,'EIA Imports Gasoline'!$C:$C,$A22)</f>
        <v/>
      </c>
      <c r="P22">
        <f>SUMIFS('EIA Imports Gasoline'!$D:$D,'EIA Imports Gasoline'!$A:$A,P$3,'EIA Imports Gasoline'!$C:$C,$A22)</f>
        <v/>
      </c>
      <c r="Q22">
        <f>SUMIFS('EIA Imports Gasoline'!$D:$D,'EIA Imports Gasoline'!$A:$A,Q$3,'EIA Imports Gasoline'!$C:$C,$A22)</f>
        <v/>
      </c>
      <c r="R22">
        <f>SUMIFS('EIA Imports Gasoline'!$D:$D,'EIA Imports Gasoline'!$A:$A,R$3,'EIA Imports Gasoline'!$C:$C,$A22)</f>
        <v/>
      </c>
      <c r="S22">
        <f>SUMIFS('EIA Imports Gasoline'!$D:$D,'EIA Imports Gasoline'!$A:$A,S$3,'EIA Imports Gasoline'!$C:$C,$A22)</f>
        <v/>
      </c>
      <c r="T22">
        <f>SUMIFS('EIA Imports Gasoline'!$D:$D,'EIA Imports Gasoline'!$A:$A,T$3,'EIA Imports Gasoline'!$C:$C,$A22)</f>
        <v/>
      </c>
      <c r="U22">
        <f>SUMIFS('EIA Imports Gasoline'!$D:$D,'EIA Imports Gasoline'!$A:$A,U$3,'EIA Imports Gasoline'!$C:$C,$A22)</f>
        <v/>
      </c>
      <c r="V22">
        <f>SUMIFS('EIA Imports Gasoline'!$D:$D,'EIA Imports Gasoline'!$A:$A,V$3,'EIA Imports Gasoline'!$C:$C,$A22)</f>
        <v/>
      </c>
      <c r="W22">
        <f>SUMIFS('EIA Imports Gasoline'!$D:$D,'EIA Imports Gasoline'!$A:$A,W$3,'EIA Imports Gasoline'!$C:$C,$A22)</f>
        <v/>
      </c>
      <c r="X22">
        <f>SUMIFS('EIA Imports Gasoline'!$D:$D,'EIA Imports Gasoline'!$A:$A,X$3,'EIA Imports Gasoline'!$C:$C,$A22)</f>
        <v/>
      </c>
      <c r="Y22">
        <f>SUMIFS('EIA Imports Gasoline'!$D:$D,'EIA Imports Gasoline'!$A:$A,Y$3,'EIA Imports Gasoline'!$C:$C,$A22)</f>
        <v/>
      </c>
      <c r="Z22">
        <f>SUMIFS('EIA Imports Gasoline'!$D:$D,'EIA Imports Gasoline'!$A:$A,Z$3,'EIA Imports Gasoline'!$C:$C,$A22)</f>
        <v/>
      </c>
      <c r="AA22">
        <f>SUMIFS('EIA Imports Gasoline'!$D:$D,'EIA Imports Gasoline'!$A:$A,AA$3,'EIA Imports Gasoline'!$C:$C,$A22)</f>
        <v/>
      </c>
      <c r="AB22">
        <f>SUMIFS('EIA Imports Gasoline'!$D:$D,'EIA Imports Gasoline'!$A:$A,AB$3,'EIA Imports Gasoline'!$C:$C,$A22)</f>
        <v/>
      </c>
      <c r="AC22">
        <f>SUMIFS('EIA Imports Gasoline'!$D:$D,'EIA Imports Gasoline'!$A:$A,AC$3,'EIA Imports Gasoline'!$C:$C,$A22)</f>
        <v/>
      </c>
      <c r="AD22">
        <f>SUMIFS('EIA Imports Gasoline'!$D:$D,'EIA Imports Gasoline'!$A:$A,AD$3,'EIA Imports Gasoline'!$C:$C,$A22)</f>
        <v/>
      </c>
      <c r="AE22">
        <f>SUMIFS('EIA Imports Gasoline'!$D:$D,'EIA Imports Gasoline'!$A:$A,AE$3,'EIA Imports Gasoline'!$C:$C,$A22)</f>
        <v/>
      </c>
      <c r="AF22">
        <f>SUMIFS('EIA Imports Gasoline'!$D:$D,'EIA Imports Gasoline'!$A:$A,AF$3,'EIA Imports Gasoline'!$C:$C,$A22)</f>
        <v/>
      </c>
      <c r="AG22">
        <f>SUMIFS('EIA Imports Gasoline'!$D:$D,'EIA Imports Gasoline'!$A:$A,AG$3,'EIA Imports Gasoline'!$C:$C,$A22)</f>
        <v/>
      </c>
      <c r="AH22">
        <f>SUMIFS('EIA Imports Gasoline'!$D:$D,'EIA Imports Gasoline'!$A:$A,AH$3,'EIA Imports Gasoline'!$C:$C,$A22)</f>
        <v/>
      </c>
      <c r="AI22">
        <f>SUMIFS('EIA Imports Gasoline'!$D:$D,'EIA Imports Gasoline'!$A:$A,AI$3,'EIA Imports Gasoline'!$C:$C,$A22)</f>
        <v/>
      </c>
      <c r="AJ22">
        <f>SUMIFS('EIA Imports Gasoline'!$D:$D,'EIA Imports Gasoline'!$A:$A,AJ$3,'EIA Imports Gasoline'!$C:$C,$A22)</f>
        <v/>
      </c>
      <c r="AK22">
        <f>SUMIFS('EIA Imports Gasoline'!$D:$D,'EIA Imports Gasoline'!$A:$A,AK$3,'EIA Imports Gasoline'!$C:$C,$A22)</f>
        <v/>
      </c>
      <c r="AL22">
        <f>SUMIFS('EIA Imports Gasoline'!$D:$D,'EIA Imports Gasoline'!$A:$A,AL$3,'EIA Imports Gasoline'!$C:$C,$A22)</f>
        <v/>
      </c>
      <c r="AM22">
        <f>SUMIFS('EIA Imports Gasoline'!$D:$D,'EIA Imports Gasoline'!$A:$A,AM$3,'EIA Imports Gasoline'!$C:$C,$A22)</f>
        <v/>
      </c>
      <c r="AN22">
        <f>SUMIFS('EIA Imports Gasoline'!$D:$D,'EIA Imports Gasoline'!$A:$A,AN$3,'EIA Imports Gasoline'!$C:$C,$A22)</f>
        <v/>
      </c>
      <c r="AO22">
        <f>SUMIFS('EIA Imports Gasoline'!$D:$D,'EIA Imports Gasoline'!$A:$A,AO$3,'EIA Imports Gasoline'!$C:$C,$A22)</f>
        <v/>
      </c>
      <c r="AP22">
        <f>SUMIFS('EIA Imports Gasoline'!$D:$D,'EIA Imports Gasoline'!$A:$A,AP$3,'EIA Imports Gasoline'!$C:$C,$A22)</f>
        <v/>
      </c>
      <c r="AQ22">
        <f>SUMIFS('EIA Imports Gasoline'!$D:$D,'EIA Imports Gasoline'!$A:$A,AQ$3,'EIA Imports Gasoline'!$C:$C,$A22)</f>
        <v/>
      </c>
      <c r="AR22">
        <f>SUMIFS('EIA Imports Gasoline'!$D:$D,'EIA Imports Gasoline'!$A:$A,AR$3,'EIA Imports Gasoline'!$C:$C,$A22)</f>
        <v/>
      </c>
      <c r="AS22">
        <f>SUMIFS('EIA Imports Gasoline'!$D:$D,'EIA Imports Gasoline'!$A:$A,AS$3,'EIA Imports Gasoline'!$C:$C,$A22)</f>
        <v/>
      </c>
      <c r="AT22">
        <f>SUMIFS('EIA Imports Gasoline'!$D:$D,'EIA Imports Gasoline'!$A:$A,AT$3,'EIA Imports Gasoline'!$C:$C,$A22)</f>
        <v/>
      </c>
      <c r="AU22">
        <f>SUMIFS('EIA Imports Gasoline'!$D:$D,'EIA Imports Gasoline'!$A:$A,AU$3,'EIA Imports Gasoline'!$C:$C,$A22)</f>
        <v/>
      </c>
    </row>
    <row r="23" spans="1:47">
      <c r="A23" t="s">
        <v>346</v>
      </c>
      <c r="B23" t="s">
        <v>1646</v>
      </c>
      <c r="C23" t="s">
        <v>1740</v>
      </c>
      <c r="D23">
        <f>SUMIFS('EIA Imports Gasoline'!$D:$D,'EIA Imports Gasoline'!$A:$A,D$3,'EIA Imports Gasoline'!$C:$C,$A23)</f>
        <v/>
      </c>
      <c r="E23">
        <f>SUMIFS('EIA Imports Gasoline'!$D:$D,'EIA Imports Gasoline'!$A:$A,E$3,'EIA Imports Gasoline'!$C:$C,$A23)</f>
        <v/>
      </c>
      <c r="F23">
        <f>SUMIFS('EIA Imports Gasoline'!$D:$D,'EIA Imports Gasoline'!$A:$A,F$3,'EIA Imports Gasoline'!$C:$C,$A23)</f>
        <v/>
      </c>
      <c r="G23">
        <f>SUMIFS('EIA Imports Gasoline'!$D:$D,'EIA Imports Gasoline'!$A:$A,G$3,'EIA Imports Gasoline'!$C:$C,$A23)</f>
        <v/>
      </c>
      <c r="H23">
        <f>SUMIFS('EIA Imports Gasoline'!$D:$D,'EIA Imports Gasoline'!$A:$A,H$3,'EIA Imports Gasoline'!$C:$C,$A23)</f>
        <v/>
      </c>
      <c r="I23">
        <f>SUMIFS('EIA Imports Gasoline'!$D:$D,'EIA Imports Gasoline'!$A:$A,I$3,'EIA Imports Gasoline'!$C:$C,$A23)</f>
        <v/>
      </c>
      <c r="J23">
        <f>SUMIFS('EIA Imports Gasoline'!$D:$D,'EIA Imports Gasoline'!$A:$A,J$3,'EIA Imports Gasoline'!$C:$C,$A23)</f>
        <v/>
      </c>
      <c r="K23">
        <f>SUMIFS('EIA Imports Gasoline'!$D:$D,'EIA Imports Gasoline'!$A:$A,K$3,'EIA Imports Gasoline'!$C:$C,$A23)</f>
        <v/>
      </c>
      <c r="L23">
        <f>SUMIFS('EIA Imports Gasoline'!$D:$D,'EIA Imports Gasoline'!$A:$A,L$3,'EIA Imports Gasoline'!$C:$C,$A23)</f>
        <v/>
      </c>
      <c r="M23">
        <f>SUMIFS('EIA Imports Gasoline'!$D:$D,'EIA Imports Gasoline'!$A:$A,M$3,'EIA Imports Gasoline'!$C:$C,$A23)</f>
        <v/>
      </c>
      <c r="N23">
        <f>SUMIFS('EIA Imports Gasoline'!$D:$D,'EIA Imports Gasoline'!$A:$A,N$3,'EIA Imports Gasoline'!$C:$C,$A23)</f>
        <v/>
      </c>
      <c r="O23">
        <f>SUMIFS('EIA Imports Gasoline'!$D:$D,'EIA Imports Gasoline'!$A:$A,O$3,'EIA Imports Gasoline'!$C:$C,$A23)</f>
        <v/>
      </c>
      <c r="P23">
        <f>SUMIFS('EIA Imports Gasoline'!$D:$D,'EIA Imports Gasoline'!$A:$A,P$3,'EIA Imports Gasoline'!$C:$C,$A23)</f>
        <v/>
      </c>
      <c r="Q23">
        <f>SUMIFS('EIA Imports Gasoline'!$D:$D,'EIA Imports Gasoline'!$A:$A,Q$3,'EIA Imports Gasoline'!$C:$C,$A23)</f>
        <v/>
      </c>
      <c r="R23">
        <f>SUMIFS('EIA Imports Gasoline'!$D:$D,'EIA Imports Gasoline'!$A:$A,R$3,'EIA Imports Gasoline'!$C:$C,$A23)</f>
        <v/>
      </c>
      <c r="S23">
        <f>SUMIFS('EIA Imports Gasoline'!$D:$D,'EIA Imports Gasoline'!$A:$A,S$3,'EIA Imports Gasoline'!$C:$C,$A23)</f>
        <v/>
      </c>
      <c r="T23">
        <f>SUMIFS('EIA Imports Gasoline'!$D:$D,'EIA Imports Gasoline'!$A:$A,T$3,'EIA Imports Gasoline'!$C:$C,$A23)</f>
        <v/>
      </c>
      <c r="U23">
        <f>SUMIFS('EIA Imports Gasoline'!$D:$D,'EIA Imports Gasoline'!$A:$A,U$3,'EIA Imports Gasoline'!$C:$C,$A23)</f>
        <v/>
      </c>
      <c r="V23">
        <f>SUMIFS('EIA Imports Gasoline'!$D:$D,'EIA Imports Gasoline'!$A:$A,V$3,'EIA Imports Gasoline'!$C:$C,$A23)</f>
        <v/>
      </c>
      <c r="W23">
        <f>SUMIFS('EIA Imports Gasoline'!$D:$D,'EIA Imports Gasoline'!$A:$A,W$3,'EIA Imports Gasoline'!$C:$C,$A23)</f>
        <v/>
      </c>
      <c r="X23">
        <f>SUMIFS('EIA Imports Gasoline'!$D:$D,'EIA Imports Gasoline'!$A:$A,X$3,'EIA Imports Gasoline'!$C:$C,$A23)</f>
        <v/>
      </c>
      <c r="Y23">
        <f>SUMIFS('EIA Imports Gasoline'!$D:$D,'EIA Imports Gasoline'!$A:$A,Y$3,'EIA Imports Gasoline'!$C:$C,$A23)</f>
        <v/>
      </c>
      <c r="Z23">
        <f>SUMIFS('EIA Imports Gasoline'!$D:$D,'EIA Imports Gasoline'!$A:$A,Z$3,'EIA Imports Gasoline'!$C:$C,$A23)</f>
        <v/>
      </c>
      <c r="AA23">
        <f>SUMIFS('EIA Imports Gasoline'!$D:$D,'EIA Imports Gasoline'!$A:$A,AA$3,'EIA Imports Gasoline'!$C:$C,$A23)</f>
        <v/>
      </c>
      <c r="AB23">
        <f>SUMIFS('EIA Imports Gasoline'!$D:$D,'EIA Imports Gasoline'!$A:$A,AB$3,'EIA Imports Gasoline'!$C:$C,$A23)</f>
        <v/>
      </c>
      <c r="AC23">
        <f>SUMIFS('EIA Imports Gasoline'!$D:$D,'EIA Imports Gasoline'!$A:$A,AC$3,'EIA Imports Gasoline'!$C:$C,$A23)</f>
        <v/>
      </c>
      <c r="AD23">
        <f>SUMIFS('EIA Imports Gasoline'!$D:$D,'EIA Imports Gasoline'!$A:$A,AD$3,'EIA Imports Gasoline'!$C:$C,$A23)</f>
        <v/>
      </c>
      <c r="AE23">
        <f>SUMIFS('EIA Imports Gasoline'!$D:$D,'EIA Imports Gasoline'!$A:$A,AE$3,'EIA Imports Gasoline'!$C:$C,$A23)</f>
        <v/>
      </c>
      <c r="AF23">
        <f>SUMIFS('EIA Imports Gasoline'!$D:$D,'EIA Imports Gasoline'!$A:$A,AF$3,'EIA Imports Gasoline'!$C:$C,$A23)</f>
        <v/>
      </c>
      <c r="AG23">
        <f>SUMIFS('EIA Imports Gasoline'!$D:$D,'EIA Imports Gasoline'!$A:$A,AG$3,'EIA Imports Gasoline'!$C:$C,$A23)</f>
        <v/>
      </c>
      <c r="AH23">
        <f>SUMIFS('EIA Imports Gasoline'!$D:$D,'EIA Imports Gasoline'!$A:$A,AH$3,'EIA Imports Gasoline'!$C:$C,$A23)</f>
        <v/>
      </c>
      <c r="AI23">
        <f>SUMIFS('EIA Imports Gasoline'!$D:$D,'EIA Imports Gasoline'!$A:$A,AI$3,'EIA Imports Gasoline'!$C:$C,$A23)</f>
        <v/>
      </c>
      <c r="AJ23">
        <f>SUMIFS('EIA Imports Gasoline'!$D:$D,'EIA Imports Gasoline'!$A:$A,AJ$3,'EIA Imports Gasoline'!$C:$C,$A23)</f>
        <v/>
      </c>
      <c r="AK23">
        <f>SUMIFS('EIA Imports Gasoline'!$D:$D,'EIA Imports Gasoline'!$A:$A,AK$3,'EIA Imports Gasoline'!$C:$C,$A23)</f>
        <v/>
      </c>
      <c r="AL23">
        <f>SUMIFS('EIA Imports Gasoline'!$D:$D,'EIA Imports Gasoline'!$A:$A,AL$3,'EIA Imports Gasoline'!$C:$C,$A23)</f>
        <v/>
      </c>
      <c r="AM23">
        <f>SUMIFS('EIA Imports Gasoline'!$D:$D,'EIA Imports Gasoline'!$A:$A,AM$3,'EIA Imports Gasoline'!$C:$C,$A23)</f>
        <v/>
      </c>
      <c r="AN23">
        <f>SUMIFS('EIA Imports Gasoline'!$D:$D,'EIA Imports Gasoline'!$A:$A,AN$3,'EIA Imports Gasoline'!$C:$C,$A23)</f>
        <v/>
      </c>
      <c r="AO23">
        <f>SUMIFS('EIA Imports Gasoline'!$D:$D,'EIA Imports Gasoline'!$A:$A,AO$3,'EIA Imports Gasoline'!$C:$C,$A23)</f>
        <v/>
      </c>
      <c r="AP23">
        <f>SUMIFS('EIA Imports Gasoline'!$D:$D,'EIA Imports Gasoline'!$A:$A,AP$3,'EIA Imports Gasoline'!$C:$C,$A23)</f>
        <v/>
      </c>
      <c r="AQ23">
        <f>SUMIFS('EIA Imports Gasoline'!$D:$D,'EIA Imports Gasoline'!$A:$A,AQ$3,'EIA Imports Gasoline'!$C:$C,$A23)</f>
        <v/>
      </c>
      <c r="AR23">
        <f>SUMIFS('EIA Imports Gasoline'!$D:$D,'EIA Imports Gasoline'!$A:$A,AR$3,'EIA Imports Gasoline'!$C:$C,$A23)</f>
        <v/>
      </c>
      <c r="AS23">
        <f>SUMIFS('EIA Imports Gasoline'!$D:$D,'EIA Imports Gasoline'!$A:$A,AS$3,'EIA Imports Gasoline'!$C:$C,$A23)</f>
        <v/>
      </c>
      <c r="AT23">
        <f>SUMIFS('EIA Imports Gasoline'!$D:$D,'EIA Imports Gasoline'!$A:$A,AT$3,'EIA Imports Gasoline'!$C:$C,$A23)</f>
        <v/>
      </c>
      <c r="AU23">
        <f>SUMIFS('EIA Imports Gasoline'!$D:$D,'EIA Imports Gasoline'!$A:$A,AU$3,'EIA Imports Gasoline'!$C:$C,$A23)</f>
        <v/>
      </c>
    </row>
    <row r="24" spans="1:47">
      <c r="A24" t="s">
        <v>279</v>
      </c>
      <c r="B24" t="s">
        <v>1646</v>
      </c>
      <c r="C24" t="s">
        <v>1740</v>
      </c>
      <c r="D24">
        <f>SUMIFS('EIA Imports Gasoline'!$D:$D,'EIA Imports Gasoline'!$A:$A,D$3,'EIA Imports Gasoline'!$C:$C,$A24)</f>
        <v/>
      </c>
      <c r="E24">
        <f>SUMIFS('EIA Imports Gasoline'!$D:$D,'EIA Imports Gasoline'!$A:$A,E$3,'EIA Imports Gasoline'!$C:$C,$A24)</f>
        <v/>
      </c>
      <c r="F24">
        <f>SUMIFS('EIA Imports Gasoline'!$D:$D,'EIA Imports Gasoline'!$A:$A,F$3,'EIA Imports Gasoline'!$C:$C,$A24)</f>
        <v/>
      </c>
      <c r="G24">
        <f>SUMIFS('EIA Imports Gasoline'!$D:$D,'EIA Imports Gasoline'!$A:$A,G$3,'EIA Imports Gasoline'!$C:$C,$A24)</f>
        <v/>
      </c>
      <c r="H24">
        <f>SUMIFS('EIA Imports Gasoline'!$D:$D,'EIA Imports Gasoline'!$A:$A,H$3,'EIA Imports Gasoline'!$C:$C,$A24)</f>
        <v/>
      </c>
      <c r="I24">
        <f>SUMIFS('EIA Imports Gasoline'!$D:$D,'EIA Imports Gasoline'!$A:$A,I$3,'EIA Imports Gasoline'!$C:$C,$A24)</f>
        <v/>
      </c>
      <c r="J24">
        <f>SUMIFS('EIA Imports Gasoline'!$D:$D,'EIA Imports Gasoline'!$A:$A,J$3,'EIA Imports Gasoline'!$C:$C,$A24)</f>
        <v/>
      </c>
      <c r="K24">
        <f>SUMIFS('EIA Imports Gasoline'!$D:$D,'EIA Imports Gasoline'!$A:$A,K$3,'EIA Imports Gasoline'!$C:$C,$A24)</f>
        <v/>
      </c>
      <c r="L24">
        <f>SUMIFS('EIA Imports Gasoline'!$D:$D,'EIA Imports Gasoline'!$A:$A,L$3,'EIA Imports Gasoline'!$C:$C,$A24)</f>
        <v/>
      </c>
      <c r="M24">
        <f>SUMIFS('EIA Imports Gasoline'!$D:$D,'EIA Imports Gasoline'!$A:$A,M$3,'EIA Imports Gasoline'!$C:$C,$A24)</f>
        <v/>
      </c>
      <c r="N24">
        <f>SUMIFS('EIA Imports Gasoline'!$D:$D,'EIA Imports Gasoline'!$A:$A,N$3,'EIA Imports Gasoline'!$C:$C,$A24)</f>
        <v/>
      </c>
      <c r="O24">
        <f>SUMIFS('EIA Imports Gasoline'!$D:$D,'EIA Imports Gasoline'!$A:$A,O$3,'EIA Imports Gasoline'!$C:$C,$A24)</f>
        <v/>
      </c>
      <c r="P24">
        <f>SUMIFS('EIA Imports Gasoline'!$D:$D,'EIA Imports Gasoline'!$A:$A,P$3,'EIA Imports Gasoline'!$C:$C,$A24)</f>
        <v/>
      </c>
      <c r="Q24">
        <f>SUMIFS('EIA Imports Gasoline'!$D:$D,'EIA Imports Gasoline'!$A:$A,Q$3,'EIA Imports Gasoline'!$C:$C,$A24)</f>
        <v/>
      </c>
      <c r="R24">
        <f>SUMIFS('EIA Imports Gasoline'!$D:$D,'EIA Imports Gasoline'!$A:$A,R$3,'EIA Imports Gasoline'!$C:$C,$A24)</f>
        <v/>
      </c>
      <c r="S24">
        <f>SUMIFS('EIA Imports Gasoline'!$D:$D,'EIA Imports Gasoline'!$A:$A,S$3,'EIA Imports Gasoline'!$C:$C,$A24)</f>
        <v/>
      </c>
      <c r="T24">
        <f>SUMIFS('EIA Imports Gasoline'!$D:$D,'EIA Imports Gasoline'!$A:$A,T$3,'EIA Imports Gasoline'!$C:$C,$A24)</f>
        <v/>
      </c>
      <c r="U24">
        <f>SUMIFS('EIA Imports Gasoline'!$D:$D,'EIA Imports Gasoline'!$A:$A,U$3,'EIA Imports Gasoline'!$C:$C,$A24)</f>
        <v/>
      </c>
      <c r="V24">
        <f>SUMIFS('EIA Imports Gasoline'!$D:$D,'EIA Imports Gasoline'!$A:$A,V$3,'EIA Imports Gasoline'!$C:$C,$A24)</f>
        <v/>
      </c>
      <c r="W24">
        <f>SUMIFS('EIA Imports Gasoline'!$D:$D,'EIA Imports Gasoline'!$A:$A,W$3,'EIA Imports Gasoline'!$C:$C,$A24)</f>
        <v/>
      </c>
      <c r="X24">
        <f>SUMIFS('EIA Imports Gasoline'!$D:$D,'EIA Imports Gasoline'!$A:$A,X$3,'EIA Imports Gasoline'!$C:$C,$A24)</f>
        <v/>
      </c>
      <c r="Y24">
        <f>SUMIFS('EIA Imports Gasoline'!$D:$D,'EIA Imports Gasoline'!$A:$A,Y$3,'EIA Imports Gasoline'!$C:$C,$A24)</f>
        <v/>
      </c>
      <c r="Z24">
        <f>SUMIFS('EIA Imports Gasoline'!$D:$D,'EIA Imports Gasoline'!$A:$A,Z$3,'EIA Imports Gasoline'!$C:$C,$A24)</f>
        <v/>
      </c>
      <c r="AA24">
        <f>SUMIFS('EIA Imports Gasoline'!$D:$D,'EIA Imports Gasoline'!$A:$A,AA$3,'EIA Imports Gasoline'!$C:$C,$A24)</f>
        <v/>
      </c>
      <c r="AB24">
        <f>SUMIFS('EIA Imports Gasoline'!$D:$D,'EIA Imports Gasoline'!$A:$A,AB$3,'EIA Imports Gasoline'!$C:$C,$A24)</f>
        <v/>
      </c>
      <c r="AC24">
        <f>SUMIFS('EIA Imports Gasoline'!$D:$D,'EIA Imports Gasoline'!$A:$A,AC$3,'EIA Imports Gasoline'!$C:$C,$A24)</f>
        <v/>
      </c>
      <c r="AD24">
        <f>SUMIFS('EIA Imports Gasoline'!$D:$D,'EIA Imports Gasoline'!$A:$A,AD$3,'EIA Imports Gasoline'!$C:$C,$A24)</f>
        <v/>
      </c>
      <c r="AE24">
        <f>SUMIFS('EIA Imports Gasoline'!$D:$D,'EIA Imports Gasoline'!$A:$A,AE$3,'EIA Imports Gasoline'!$C:$C,$A24)</f>
        <v/>
      </c>
      <c r="AF24">
        <f>SUMIFS('EIA Imports Gasoline'!$D:$D,'EIA Imports Gasoline'!$A:$A,AF$3,'EIA Imports Gasoline'!$C:$C,$A24)</f>
        <v/>
      </c>
      <c r="AG24">
        <f>SUMIFS('EIA Imports Gasoline'!$D:$D,'EIA Imports Gasoline'!$A:$A,AG$3,'EIA Imports Gasoline'!$C:$C,$A24)</f>
        <v/>
      </c>
      <c r="AH24">
        <f>SUMIFS('EIA Imports Gasoline'!$D:$D,'EIA Imports Gasoline'!$A:$A,AH$3,'EIA Imports Gasoline'!$C:$C,$A24)</f>
        <v/>
      </c>
      <c r="AI24">
        <f>SUMIFS('EIA Imports Gasoline'!$D:$D,'EIA Imports Gasoline'!$A:$A,AI$3,'EIA Imports Gasoline'!$C:$C,$A24)</f>
        <v/>
      </c>
      <c r="AJ24">
        <f>SUMIFS('EIA Imports Gasoline'!$D:$D,'EIA Imports Gasoline'!$A:$A,AJ$3,'EIA Imports Gasoline'!$C:$C,$A24)</f>
        <v/>
      </c>
      <c r="AK24">
        <f>SUMIFS('EIA Imports Gasoline'!$D:$D,'EIA Imports Gasoline'!$A:$A,AK$3,'EIA Imports Gasoline'!$C:$C,$A24)</f>
        <v/>
      </c>
      <c r="AL24">
        <f>SUMIFS('EIA Imports Gasoline'!$D:$D,'EIA Imports Gasoline'!$A:$A,AL$3,'EIA Imports Gasoline'!$C:$C,$A24)</f>
        <v/>
      </c>
      <c r="AM24">
        <f>SUMIFS('EIA Imports Gasoline'!$D:$D,'EIA Imports Gasoline'!$A:$A,AM$3,'EIA Imports Gasoline'!$C:$C,$A24)</f>
        <v/>
      </c>
      <c r="AN24">
        <f>SUMIFS('EIA Imports Gasoline'!$D:$D,'EIA Imports Gasoline'!$A:$A,AN$3,'EIA Imports Gasoline'!$C:$C,$A24)</f>
        <v/>
      </c>
      <c r="AO24">
        <f>SUMIFS('EIA Imports Gasoline'!$D:$D,'EIA Imports Gasoline'!$A:$A,AO$3,'EIA Imports Gasoline'!$C:$C,$A24)</f>
        <v/>
      </c>
      <c r="AP24">
        <f>SUMIFS('EIA Imports Gasoline'!$D:$D,'EIA Imports Gasoline'!$A:$A,AP$3,'EIA Imports Gasoline'!$C:$C,$A24)</f>
        <v/>
      </c>
      <c r="AQ24">
        <f>SUMIFS('EIA Imports Gasoline'!$D:$D,'EIA Imports Gasoline'!$A:$A,AQ$3,'EIA Imports Gasoline'!$C:$C,$A24)</f>
        <v/>
      </c>
      <c r="AR24">
        <f>SUMIFS('EIA Imports Gasoline'!$D:$D,'EIA Imports Gasoline'!$A:$A,AR$3,'EIA Imports Gasoline'!$C:$C,$A24)</f>
        <v/>
      </c>
      <c r="AS24">
        <f>SUMIFS('EIA Imports Gasoline'!$D:$D,'EIA Imports Gasoline'!$A:$A,AS$3,'EIA Imports Gasoline'!$C:$C,$A24)</f>
        <v/>
      </c>
      <c r="AT24">
        <f>SUMIFS('EIA Imports Gasoline'!$D:$D,'EIA Imports Gasoline'!$A:$A,AT$3,'EIA Imports Gasoline'!$C:$C,$A24)</f>
        <v/>
      </c>
      <c r="AU24">
        <f>SUMIFS('EIA Imports Gasoline'!$D:$D,'EIA Imports Gasoline'!$A:$A,AU$3,'EIA Imports Gasoline'!$C:$C,$A24)</f>
        <v/>
      </c>
    </row>
    <row r="25" spans="1:47">
      <c r="A25" t="s">
        <v>296</v>
      </c>
      <c r="B25" t="s">
        <v>1646</v>
      </c>
      <c r="C25" t="s">
        <v>1740</v>
      </c>
      <c r="D25">
        <f>SUMIFS('EIA Imports Gasoline'!$D:$D,'EIA Imports Gasoline'!$A:$A,D$3,'EIA Imports Gasoline'!$C:$C,$A25)</f>
        <v/>
      </c>
      <c r="E25">
        <f>SUMIFS('EIA Imports Gasoline'!$D:$D,'EIA Imports Gasoline'!$A:$A,E$3,'EIA Imports Gasoline'!$C:$C,$A25)</f>
        <v/>
      </c>
      <c r="F25">
        <f>SUMIFS('EIA Imports Gasoline'!$D:$D,'EIA Imports Gasoline'!$A:$A,F$3,'EIA Imports Gasoline'!$C:$C,$A25)</f>
        <v/>
      </c>
      <c r="G25">
        <f>SUMIFS('EIA Imports Gasoline'!$D:$D,'EIA Imports Gasoline'!$A:$A,G$3,'EIA Imports Gasoline'!$C:$C,$A25)</f>
        <v/>
      </c>
      <c r="H25">
        <f>SUMIFS('EIA Imports Gasoline'!$D:$D,'EIA Imports Gasoline'!$A:$A,H$3,'EIA Imports Gasoline'!$C:$C,$A25)</f>
        <v/>
      </c>
      <c r="I25">
        <f>SUMIFS('EIA Imports Gasoline'!$D:$D,'EIA Imports Gasoline'!$A:$A,I$3,'EIA Imports Gasoline'!$C:$C,$A25)</f>
        <v/>
      </c>
      <c r="J25">
        <f>SUMIFS('EIA Imports Gasoline'!$D:$D,'EIA Imports Gasoline'!$A:$A,J$3,'EIA Imports Gasoline'!$C:$C,$A25)</f>
        <v/>
      </c>
      <c r="K25">
        <f>SUMIFS('EIA Imports Gasoline'!$D:$D,'EIA Imports Gasoline'!$A:$A,K$3,'EIA Imports Gasoline'!$C:$C,$A25)</f>
        <v/>
      </c>
      <c r="L25">
        <f>SUMIFS('EIA Imports Gasoline'!$D:$D,'EIA Imports Gasoline'!$A:$A,L$3,'EIA Imports Gasoline'!$C:$C,$A25)</f>
        <v/>
      </c>
      <c r="M25">
        <f>SUMIFS('EIA Imports Gasoline'!$D:$D,'EIA Imports Gasoline'!$A:$A,M$3,'EIA Imports Gasoline'!$C:$C,$A25)</f>
        <v/>
      </c>
      <c r="N25">
        <f>SUMIFS('EIA Imports Gasoline'!$D:$D,'EIA Imports Gasoline'!$A:$A,N$3,'EIA Imports Gasoline'!$C:$C,$A25)</f>
        <v/>
      </c>
      <c r="O25">
        <f>SUMIFS('EIA Imports Gasoline'!$D:$D,'EIA Imports Gasoline'!$A:$A,O$3,'EIA Imports Gasoline'!$C:$C,$A25)</f>
        <v/>
      </c>
      <c r="P25">
        <f>SUMIFS('EIA Imports Gasoline'!$D:$D,'EIA Imports Gasoline'!$A:$A,P$3,'EIA Imports Gasoline'!$C:$C,$A25)</f>
        <v/>
      </c>
      <c r="Q25">
        <f>SUMIFS('EIA Imports Gasoline'!$D:$D,'EIA Imports Gasoline'!$A:$A,Q$3,'EIA Imports Gasoline'!$C:$C,$A25)</f>
        <v/>
      </c>
      <c r="R25">
        <f>SUMIFS('EIA Imports Gasoline'!$D:$D,'EIA Imports Gasoline'!$A:$A,R$3,'EIA Imports Gasoline'!$C:$C,$A25)</f>
        <v/>
      </c>
      <c r="S25">
        <f>SUMIFS('EIA Imports Gasoline'!$D:$D,'EIA Imports Gasoline'!$A:$A,S$3,'EIA Imports Gasoline'!$C:$C,$A25)</f>
        <v/>
      </c>
      <c r="T25">
        <f>SUMIFS('EIA Imports Gasoline'!$D:$D,'EIA Imports Gasoline'!$A:$A,T$3,'EIA Imports Gasoline'!$C:$C,$A25)</f>
        <v/>
      </c>
      <c r="U25">
        <f>SUMIFS('EIA Imports Gasoline'!$D:$D,'EIA Imports Gasoline'!$A:$A,U$3,'EIA Imports Gasoline'!$C:$C,$A25)</f>
        <v/>
      </c>
      <c r="V25">
        <f>SUMIFS('EIA Imports Gasoline'!$D:$D,'EIA Imports Gasoline'!$A:$A,V$3,'EIA Imports Gasoline'!$C:$C,$A25)</f>
        <v/>
      </c>
      <c r="W25">
        <f>SUMIFS('EIA Imports Gasoline'!$D:$D,'EIA Imports Gasoline'!$A:$A,W$3,'EIA Imports Gasoline'!$C:$C,$A25)</f>
        <v/>
      </c>
      <c r="X25">
        <f>SUMIFS('EIA Imports Gasoline'!$D:$D,'EIA Imports Gasoline'!$A:$A,X$3,'EIA Imports Gasoline'!$C:$C,$A25)</f>
        <v/>
      </c>
      <c r="Y25">
        <f>SUMIFS('EIA Imports Gasoline'!$D:$D,'EIA Imports Gasoline'!$A:$A,Y$3,'EIA Imports Gasoline'!$C:$C,$A25)</f>
        <v/>
      </c>
      <c r="Z25">
        <f>SUMIFS('EIA Imports Gasoline'!$D:$D,'EIA Imports Gasoline'!$A:$A,Z$3,'EIA Imports Gasoline'!$C:$C,$A25)</f>
        <v/>
      </c>
      <c r="AA25">
        <f>SUMIFS('EIA Imports Gasoline'!$D:$D,'EIA Imports Gasoline'!$A:$A,AA$3,'EIA Imports Gasoline'!$C:$C,$A25)</f>
        <v/>
      </c>
      <c r="AB25">
        <f>SUMIFS('EIA Imports Gasoline'!$D:$D,'EIA Imports Gasoline'!$A:$A,AB$3,'EIA Imports Gasoline'!$C:$C,$A25)</f>
        <v/>
      </c>
      <c r="AC25">
        <f>SUMIFS('EIA Imports Gasoline'!$D:$D,'EIA Imports Gasoline'!$A:$A,AC$3,'EIA Imports Gasoline'!$C:$C,$A25)</f>
        <v/>
      </c>
      <c r="AD25">
        <f>SUMIFS('EIA Imports Gasoline'!$D:$D,'EIA Imports Gasoline'!$A:$A,AD$3,'EIA Imports Gasoline'!$C:$C,$A25)</f>
        <v/>
      </c>
      <c r="AE25">
        <f>SUMIFS('EIA Imports Gasoline'!$D:$D,'EIA Imports Gasoline'!$A:$A,AE$3,'EIA Imports Gasoline'!$C:$C,$A25)</f>
        <v/>
      </c>
      <c r="AF25">
        <f>SUMIFS('EIA Imports Gasoline'!$D:$D,'EIA Imports Gasoline'!$A:$A,AF$3,'EIA Imports Gasoline'!$C:$C,$A25)</f>
        <v/>
      </c>
      <c r="AG25">
        <f>SUMIFS('EIA Imports Gasoline'!$D:$D,'EIA Imports Gasoline'!$A:$A,AG$3,'EIA Imports Gasoline'!$C:$C,$A25)</f>
        <v/>
      </c>
      <c r="AH25">
        <f>SUMIFS('EIA Imports Gasoline'!$D:$D,'EIA Imports Gasoline'!$A:$A,AH$3,'EIA Imports Gasoline'!$C:$C,$A25)</f>
        <v/>
      </c>
      <c r="AI25">
        <f>SUMIFS('EIA Imports Gasoline'!$D:$D,'EIA Imports Gasoline'!$A:$A,AI$3,'EIA Imports Gasoline'!$C:$C,$A25)</f>
        <v/>
      </c>
      <c r="AJ25">
        <f>SUMIFS('EIA Imports Gasoline'!$D:$D,'EIA Imports Gasoline'!$A:$A,AJ$3,'EIA Imports Gasoline'!$C:$C,$A25)</f>
        <v/>
      </c>
      <c r="AK25">
        <f>SUMIFS('EIA Imports Gasoline'!$D:$D,'EIA Imports Gasoline'!$A:$A,AK$3,'EIA Imports Gasoline'!$C:$C,$A25)</f>
        <v/>
      </c>
      <c r="AL25">
        <f>SUMIFS('EIA Imports Gasoline'!$D:$D,'EIA Imports Gasoline'!$A:$A,AL$3,'EIA Imports Gasoline'!$C:$C,$A25)</f>
        <v/>
      </c>
      <c r="AM25">
        <f>SUMIFS('EIA Imports Gasoline'!$D:$D,'EIA Imports Gasoline'!$A:$A,AM$3,'EIA Imports Gasoline'!$C:$C,$A25)</f>
        <v/>
      </c>
      <c r="AN25">
        <f>SUMIFS('EIA Imports Gasoline'!$D:$D,'EIA Imports Gasoline'!$A:$A,AN$3,'EIA Imports Gasoline'!$C:$C,$A25)</f>
        <v/>
      </c>
      <c r="AO25">
        <f>SUMIFS('EIA Imports Gasoline'!$D:$D,'EIA Imports Gasoline'!$A:$A,AO$3,'EIA Imports Gasoline'!$C:$C,$A25)</f>
        <v/>
      </c>
      <c r="AP25">
        <f>SUMIFS('EIA Imports Gasoline'!$D:$D,'EIA Imports Gasoline'!$A:$A,AP$3,'EIA Imports Gasoline'!$C:$C,$A25)</f>
        <v/>
      </c>
      <c r="AQ25">
        <f>SUMIFS('EIA Imports Gasoline'!$D:$D,'EIA Imports Gasoline'!$A:$A,AQ$3,'EIA Imports Gasoline'!$C:$C,$A25)</f>
        <v/>
      </c>
      <c r="AR25">
        <f>SUMIFS('EIA Imports Gasoline'!$D:$D,'EIA Imports Gasoline'!$A:$A,AR$3,'EIA Imports Gasoline'!$C:$C,$A25)</f>
        <v/>
      </c>
      <c r="AS25">
        <f>SUMIFS('EIA Imports Gasoline'!$D:$D,'EIA Imports Gasoline'!$A:$A,AS$3,'EIA Imports Gasoline'!$C:$C,$A25)</f>
        <v/>
      </c>
      <c r="AT25">
        <f>SUMIFS('EIA Imports Gasoline'!$D:$D,'EIA Imports Gasoline'!$A:$A,AT$3,'EIA Imports Gasoline'!$C:$C,$A25)</f>
        <v/>
      </c>
      <c r="AU25">
        <f>SUMIFS('EIA Imports Gasoline'!$D:$D,'EIA Imports Gasoline'!$A:$A,AU$3,'EIA Imports Gasoline'!$C:$C,$A25)</f>
        <v/>
      </c>
    </row>
    <row r="26" spans="1:47">
      <c r="A26" t="s">
        <v>334</v>
      </c>
      <c r="B26" t="s">
        <v>1646</v>
      </c>
      <c r="C26" t="s">
        <v>1740</v>
      </c>
      <c r="D26">
        <f>SUMIFS('EIA Imports Gasoline'!$D:$D,'EIA Imports Gasoline'!$A:$A,D$3,'EIA Imports Gasoline'!$C:$C,$A26)</f>
        <v/>
      </c>
      <c r="E26">
        <f>SUMIFS('EIA Imports Gasoline'!$D:$D,'EIA Imports Gasoline'!$A:$A,E$3,'EIA Imports Gasoline'!$C:$C,$A26)</f>
        <v/>
      </c>
      <c r="F26">
        <f>SUMIFS('EIA Imports Gasoline'!$D:$D,'EIA Imports Gasoline'!$A:$A,F$3,'EIA Imports Gasoline'!$C:$C,$A26)</f>
        <v/>
      </c>
      <c r="G26">
        <f>SUMIFS('EIA Imports Gasoline'!$D:$D,'EIA Imports Gasoline'!$A:$A,G$3,'EIA Imports Gasoline'!$C:$C,$A26)</f>
        <v/>
      </c>
      <c r="H26">
        <f>SUMIFS('EIA Imports Gasoline'!$D:$D,'EIA Imports Gasoline'!$A:$A,H$3,'EIA Imports Gasoline'!$C:$C,$A26)</f>
        <v/>
      </c>
      <c r="I26">
        <f>SUMIFS('EIA Imports Gasoline'!$D:$D,'EIA Imports Gasoline'!$A:$A,I$3,'EIA Imports Gasoline'!$C:$C,$A26)</f>
        <v/>
      </c>
      <c r="J26">
        <f>SUMIFS('EIA Imports Gasoline'!$D:$D,'EIA Imports Gasoline'!$A:$A,J$3,'EIA Imports Gasoline'!$C:$C,$A26)</f>
        <v/>
      </c>
      <c r="K26">
        <f>SUMIFS('EIA Imports Gasoline'!$D:$D,'EIA Imports Gasoline'!$A:$A,K$3,'EIA Imports Gasoline'!$C:$C,$A26)</f>
        <v/>
      </c>
      <c r="L26">
        <f>SUMIFS('EIA Imports Gasoline'!$D:$D,'EIA Imports Gasoline'!$A:$A,L$3,'EIA Imports Gasoline'!$C:$C,$A26)</f>
        <v/>
      </c>
      <c r="M26">
        <f>SUMIFS('EIA Imports Gasoline'!$D:$D,'EIA Imports Gasoline'!$A:$A,M$3,'EIA Imports Gasoline'!$C:$C,$A26)</f>
        <v/>
      </c>
      <c r="N26">
        <f>SUMIFS('EIA Imports Gasoline'!$D:$D,'EIA Imports Gasoline'!$A:$A,N$3,'EIA Imports Gasoline'!$C:$C,$A26)</f>
        <v/>
      </c>
      <c r="O26">
        <f>SUMIFS('EIA Imports Gasoline'!$D:$D,'EIA Imports Gasoline'!$A:$A,O$3,'EIA Imports Gasoline'!$C:$C,$A26)</f>
        <v/>
      </c>
      <c r="P26">
        <f>SUMIFS('EIA Imports Gasoline'!$D:$D,'EIA Imports Gasoline'!$A:$A,P$3,'EIA Imports Gasoline'!$C:$C,$A26)</f>
        <v/>
      </c>
      <c r="Q26">
        <f>SUMIFS('EIA Imports Gasoline'!$D:$D,'EIA Imports Gasoline'!$A:$A,Q$3,'EIA Imports Gasoline'!$C:$C,$A26)</f>
        <v/>
      </c>
      <c r="R26">
        <f>SUMIFS('EIA Imports Gasoline'!$D:$D,'EIA Imports Gasoline'!$A:$A,R$3,'EIA Imports Gasoline'!$C:$C,$A26)</f>
        <v/>
      </c>
      <c r="S26">
        <f>SUMIFS('EIA Imports Gasoline'!$D:$D,'EIA Imports Gasoline'!$A:$A,S$3,'EIA Imports Gasoline'!$C:$C,$A26)</f>
        <v/>
      </c>
      <c r="T26">
        <f>SUMIFS('EIA Imports Gasoline'!$D:$D,'EIA Imports Gasoline'!$A:$A,T$3,'EIA Imports Gasoline'!$C:$C,$A26)</f>
        <v/>
      </c>
      <c r="U26">
        <f>SUMIFS('EIA Imports Gasoline'!$D:$D,'EIA Imports Gasoline'!$A:$A,U$3,'EIA Imports Gasoline'!$C:$C,$A26)</f>
        <v/>
      </c>
      <c r="V26">
        <f>SUMIFS('EIA Imports Gasoline'!$D:$D,'EIA Imports Gasoline'!$A:$A,V$3,'EIA Imports Gasoline'!$C:$C,$A26)</f>
        <v/>
      </c>
      <c r="W26">
        <f>SUMIFS('EIA Imports Gasoline'!$D:$D,'EIA Imports Gasoline'!$A:$A,W$3,'EIA Imports Gasoline'!$C:$C,$A26)</f>
        <v/>
      </c>
      <c r="X26">
        <f>SUMIFS('EIA Imports Gasoline'!$D:$D,'EIA Imports Gasoline'!$A:$A,X$3,'EIA Imports Gasoline'!$C:$C,$A26)</f>
        <v/>
      </c>
      <c r="Y26">
        <f>SUMIFS('EIA Imports Gasoline'!$D:$D,'EIA Imports Gasoline'!$A:$A,Y$3,'EIA Imports Gasoline'!$C:$C,$A26)</f>
        <v/>
      </c>
      <c r="Z26">
        <f>SUMIFS('EIA Imports Gasoline'!$D:$D,'EIA Imports Gasoline'!$A:$A,Z$3,'EIA Imports Gasoline'!$C:$C,$A26)</f>
        <v/>
      </c>
      <c r="AA26">
        <f>SUMIFS('EIA Imports Gasoline'!$D:$D,'EIA Imports Gasoline'!$A:$A,AA$3,'EIA Imports Gasoline'!$C:$C,$A26)</f>
        <v/>
      </c>
      <c r="AB26">
        <f>SUMIFS('EIA Imports Gasoline'!$D:$D,'EIA Imports Gasoline'!$A:$A,AB$3,'EIA Imports Gasoline'!$C:$C,$A26)</f>
        <v/>
      </c>
      <c r="AC26">
        <f>SUMIFS('EIA Imports Gasoline'!$D:$D,'EIA Imports Gasoline'!$A:$A,AC$3,'EIA Imports Gasoline'!$C:$C,$A26)</f>
        <v/>
      </c>
      <c r="AD26">
        <f>SUMIFS('EIA Imports Gasoline'!$D:$D,'EIA Imports Gasoline'!$A:$A,AD$3,'EIA Imports Gasoline'!$C:$C,$A26)</f>
        <v/>
      </c>
      <c r="AE26">
        <f>SUMIFS('EIA Imports Gasoline'!$D:$D,'EIA Imports Gasoline'!$A:$A,AE$3,'EIA Imports Gasoline'!$C:$C,$A26)</f>
        <v/>
      </c>
      <c r="AF26">
        <f>SUMIFS('EIA Imports Gasoline'!$D:$D,'EIA Imports Gasoline'!$A:$A,AF$3,'EIA Imports Gasoline'!$C:$C,$A26)</f>
        <v/>
      </c>
      <c r="AG26">
        <f>SUMIFS('EIA Imports Gasoline'!$D:$D,'EIA Imports Gasoline'!$A:$A,AG$3,'EIA Imports Gasoline'!$C:$C,$A26)</f>
        <v/>
      </c>
      <c r="AH26">
        <f>SUMIFS('EIA Imports Gasoline'!$D:$D,'EIA Imports Gasoline'!$A:$A,AH$3,'EIA Imports Gasoline'!$C:$C,$A26)</f>
        <v/>
      </c>
      <c r="AI26">
        <f>SUMIFS('EIA Imports Gasoline'!$D:$D,'EIA Imports Gasoline'!$A:$A,AI$3,'EIA Imports Gasoline'!$C:$C,$A26)</f>
        <v/>
      </c>
      <c r="AJ26">
        <f>SUMIFS('EIA Imports Gasoline'!$D:$D,'EIA Imports Gasoline'!$A:$A,AJ$3,'EIA Imports Gasoline'!$C:$C,$A26)</f>
        <v/>
      </c>
      <c r="AK26">
        <f>SUMIFS('EIA Imports Gasoline'!$D:$D,'EIA Imports Gasoline'!$A:$A,AK$3,'EIA Imports Gasoline'!$C:$C,$A26)</f>
        <v/>
      </c>
      <c r="AL26">
        <f>SUMIFS('EIA Imports Gasoline'!$D:$D,'EIA Imports Gasoline'!$A:$A,AL$3,'EIA Imports Gasoline'!$C:$C,$A26)</f>
        <v/>
      </c>
      <c r="AM26">
        <f>SUMIFS('EIA Imports Gasoline'!$D:$D,'EIA Imports Gasoline'!$A:$A,AM$3,'EIA Imports Gasoline'!$C:$C,$A26)</f>
        <v/>
      </c>
      <c r="AN26">
        <f>SUMIFS('EIA Imports Gasoline'!$D:$D,'EIA Imports Gasoline'!$A:$A,AN$3,'EIA Imports Gasoline'!$C:$C,$A26)</f>
        <v/>
      </c>
      <c r="AO26">
        <f>SUMIFS('EIA Imports Gasoline'!$D:$D,'EIA Imports Gasoline'!$A:$A,AO$3,'EIA Imports Gasoline'!$C:$C,$A26)</f>
        <v/>
      </c>
      <c r="AP26">
        <f>SUMIFS('EIA Imports Gasoline'!$D:$D,'EIA Imports Gasoline'!$A:$A,AP$3,'EIA Imports Gasoline'!$C:$C,$A26)</f>
        <v/>
      </c>
      <c r="AQ26">
        <f>SUMIFS('EIA Imports Gasoline'!$D:$D,'EIA Imports Gasoline'!$A:$A,AQ$3,'EIA Imports Gasoline'!$C:$C,$A26)</f>
        <v/>
      </c>
      <c r="AR26">
        <f>SUMIFS('EIA Imports Gasoline'!$D:$D,'EIA Imports Gasoline'!$A:$A,AR$3,'EIA Imports Gasoline'!$C:$C,$A26)</f>
        <v/>
      </c>
      <c r="AS26">
        <f>SUMIFS('EIA Imports Gasoline'!$D:$D,'EIA Imports Gasoline'!$A:$A,AS$3,'EIA Imports Gasoline'!$C:$C,$A26)</f>
        <v/>
      </c>
      <c r="AT26">
        <f>SUMIFS('EIA Imports Gasoline'!$D:$D,'EIA Imports Gasoline'!$A:$A,AT$3,'EIA Imports Gasoline'!$C:$C,$A26)</f>
        <v/>
      </c>
      <c r="AU26">
        <f>SUMIFS('EIA Imports Gasoline'!$D:$D,'EIA Imports Gasoline'!$A:$A,AU$3,'EIA Imports Gasoline'!$C:$C,$A26)</f>
        <v/>
      </c>
    </row>
    <row r="27" spans="1:47">
      <c r="A27" t="s">
        <v>252</v>
      </c>
      <c r="B27" t="s">
        <v>1646</v>
      </c>
      <c r="C27" t="s">
        <v>1740</v>
      </c>
      <c r="D27">
        <f>SUMIFS('EIA Imports Gasoline'!$D:$D,'EIA Imports Gasoline'!$A:$A,D$3,'EIA Imports Gasoline'!$C:$C,$A27)</f>
        <v/>
      </c>
      <c r="E27">
        <f>SUMIFS('EIA Imports Gasoline'!$D:$D,'EIA Imports Gasoline'!$A:$A,E$3,'EIA Imports Gasoline'!$C:$C,$A27)</f>
        <v/>
      </c>
      <c r="F27">
        <f>SUMIFS('EIA Imports Gasoline'!$D:$D,'EIA Imports Gasoline'!$A:$A,F$3,'EIA Imports Gasoline'!$C:$C,$A27)</f>
        <v/>
      </c>
      <c r="G27">
        <f>SUMIFS('EIA Imports Gasoline'!$D:$D,'EIA Imports Gasoline'!$A:$A,G$3,'EIA Imports Gasoline'!$C:$C,$A27)</f>
        <v/>
      </c>
      <c r="H27">
        <f>SUMIFS('EIA Imports Gasoline'!$D:$D,'EIA Imports Gasoline'!$A:$A,H$3,'EIA Imports Gasoline'!$C:$C,$A27)</f>
        <v/>
      </c>
      <c r="I27">
        <f>SUMIFS('EIA Imports Gasoline'!$D:$D,'EIA Imports Gasoline'!$A:$A,I$3,'EIA Imports Gasoline'!$C:$C,$A27)</f>
        <v/>
      </c>
      <c r="J27">
        <f>SUMIFS('EIA Imports Gasoline'!$D:$D,'EIA Imports Gasoline'!$A:$A,J$3,'EIA Imports Gasoline'!$C:$C,$A27)</f>
        <v/>
      </c>
      <c r="K27">
        <f>SUMIFS('EIA Imports Gasoline'!$D:$D,'EIA Imports Gasoline'!$A:$A,K$3,'EIA Imports Gasoline'!$C:$C,$A27)</f>
        <v/>
      </c>
      <c r="L27">
        <f>SUMIFS('EIA Imports Gasoline'!$D:$D,'EIA Imports Gasoline'!$A:$A,L$3,'EIA Imports Gasoline'!$C:$C,$A27)</f>
        <v/>
      </c>
      <c r="M27">
        <f>SUMIFS('EIA Imports Gasoline'!$D:$D,'EIA Imports Gasoline'!$A:$A,M$3,'EIA Imports Gasoline'!$C:$C,$A27)</f>
        <v/>
      </c>
      <c r="N27">
        <f>SUMIFS('EIA Imports Gasoline'!$D:$D,'EIA Imports Gasoline'!$A:$A,N$3,'EIA Imports Gasoline'!$C:$C,$A27)</f>
        <v/>
      </c>
      <c r="O27">
        <f>SUMIFS('EIA Imports Gasoline'!$D:$D,'EIA Imports Gasoline'!$A:$A,O$3,'EIA Imports Gasoline'!$C:$C,$A27)</f>
        <v/>
      </c>
      <c r="P27">
        <f>SUMIFS('EIA Imports Gasoline'!$D:$D,'EIA Imports Gasoline'!$A:$A,P$3,'EIA Imports Gasoline'!$C:$C,$A27)</f>
        <v/>
      </c>
      <c r="Q27">
        <f>SUMIFS('EIA Imports Gasoline'!$D:$D,'EIA Imports Gasoline'!$A:$A,Q$3,'EIA Imports Gasoline'!$C:$C,$A27)</f>
        <v/>
      </c>
      <c r="R27">
        <f>SUMIFS('EIA Imports Gasoline'!$D:$D,'EIA Imports Gasoline'!$A:$A,R$3,'EIA Imports Gasoline'!$C:$C,$A27)</f>
        <v/>
      </c>
      <c r="S27">
        <f>SUMIFS('EIA Imports Gasoline'!$D:$D,'EIA Imports Gasoline'!$A:$A,S$3,'EIA Imports Gasoline'!$C:$C,$A27)</f>
        <v/>
      </c>
      <c r="T27">
        <f>SUMIFS('EIA Imports Gasoline'!$D:$D,'EIA Imports Gasoline'!$A:$A,T$3,'EIA Imports Gasoline'!$C:$C,$A27)</f>
        <v/>
      </c>
      <c r="U27">
        <f>SUMIFS('EIA Imports Gasoline'!$D:$D,'EIA Imports Gasoline'!$A:$A,U$3,'EIA Imports Gasoline'!$C:$C,$A27)</f>
        <v/>
      </c>
      <c r="V27">
        <f>SUMIFS('EIA Imports Gasoline'!$D:$D,'EIA Imports Gasoline'!$A:$A,V$3,'EIA Imports Gasoline'!$C:$C,$A27)</f>
        <v/>
      </c>
      <c r="W27">
        <f>SUMIFS('EIA Imports Gasoline'!$D:$D,'EIA Imports Gasoline'!$A:$A,W$3,'EIA Imports Gasoline'!$C:$C,$A27)</f>
        <v/>
      </c>
      <c r="X27">
        <f>SUMIFS('EIA Imports Gasoline'!$D:$D,'EIA Imports Gasoline'!$A:$A,X$3,'EIA Imports Gasoline'!$C:$C,$A27)</f>
        <v/>
      </c>
      <c r="Y27">
        <f>SUMIFS('EIA Imports Gasoline'!$D:$D,'EIA Imports Gasoline'!$A:$A,Y$3,'EIA Imports Gasoline'!$C:$C,$A27)</f>
        <v/>
      </c>
      <c r="Z27">
        <f>SUMIFS('EIA Imports Gasoline'!$D:$D,'EIA Imports Gasoline'!$A:$A,Z$3,'EIA Imports Gasoline'!$C:$C,$A27)</f>
        <v/>
      </c>
      <c r="AA27">
        <f>SUMIFS('EIA Imports Gasoline'!$D:$D,'EIA Imports Gasoline'!$A:$A,AA$3,'EIA Imports Gasoline'!$C:$C,$A27)</f>
        <v/>
      </c>
      <c r="AB27">
        <f>SUMIFS('EIA Imports Gasoline'!$D:$D,'EIA Imports Gasoline'!$A:$A,AB$3,'EIA Imports Gasoline'!$C:$C,$A27)</f>
        <v/>
      </c>
      <c r="AC27">
        <f>SUMIFS('EIA Imports Gasoline'!$D:$D,'EIA Imports Gasoline'!$A:$A,AC$3,'EIA Imports Gasoline'!$C:$C,$A27)</f>
        <v/>
      </c>
      <c r="AD27">
        <f>SUMIFS('EIA Imports Gasoline'!$D:$D,'EIA Imports Gasoline'!$A:$A,AD$3,'EIA Imports Gasoline'!$C:$C,$A27)</f>
        <v/>
      </c>
      <c r="AE27">
        <f>SUMIFS('EIA Imports Gasoline'!$D:$D,'EIA Imports Gasoline'!$A:$A,AE$3,'EIA Imports Gasoline'!$C:$C,$A27)</f>
        <v/>
      </c>
      <c r="AF27">
        <f>SUMIFS('EIA Imports Gasoline'!$D:$D,'EIA Imports Gasoline'!$A:$A,AF$3,'EIA Imports Gasoline'!$C:$C,$A27)</f>
        <v/>
      </c>
      <c r="AG27">
        <f>SUMIFS('EIA Imports Gasoline'!$D:$D,'EIA Imports Gasoline'!$A:$A,AG$3,'EIA Imports Gasoline'!$C:$C,$A27)</f>
        <v/>
      </c>
      <c r="AH27">
        <f>SUMIFS('EIA Imports Gasoline'!$D:$D,'EIA Imports Gasoline'!$A:$A,AH$3,'EIA Imports Gasoline'!$C:$C,$A27)</f>
        <v/>
      </c>
      <c r="AI27">
        <f>SUMIFS('EIA Imports Gasoline'!$D:$D,'EIA Imports Gasoline'!$A:$A,AI$3,'EIA Imports Gasoline'!$C:$C,$A27)</f>
        <v/>
      </c>
      <c r="AJ27">
        <f>SUMIFS('EIA Imports Gasoline'!$D:$D,'EIA Imports Gasoline'!$A:$A,AJ$3,'EIA Imports Gasoline'!$C:$C,$A27)</f>
        <v/>
      </c>
      <c r="AK27">
        <f>SUMIFS('EIA Imports Gasoline'!$D:$D,'EIA Imports Gasoline'!$A:$A,AK$3,'EIA Imports Gasoline'!$C:$C,$A27)</f>
        <v/>
      </c>
      <c r="AL27">
        <f>SUMIFS('EIA Imports Gasoline'!$D:$D,'EIA Imports Gasoline'!$A:$A,AL$3,'EIA Imports Gasoline'!$C:$C,$A27)</f>
        <v/>
      </c>
      <c r="AM27">
        <f>SUMIFS('EIA Imports Gasoline'!$D:$D,'EIA Imports Gasoline'!$A:$A,AM$3,'EIA Imports Gasoline'!$C:$C,$A27)</f>
        <v/>
      </c>
      <c r="AN27">
        <f>SUMIFS('EIA Imports Gasoline'!$D:$D,'EIA Imports Gasoline'!$A:$A,AN$3,'EIA Imports Gasoline'!$C:$C,$A27)</f>
        <v/>
      </c>
      <c r="AO27">
        <f>SUMIFS('EIA Imports Gasoline'!$D:$D,'EIA Imports Gasoline'!$A:$A,AO$3,'EIA Imports Gasoline'!$C:$C,$A27)</f>
        <v/>
      </c>
      <c r="AP27">
        <f>SUMIFS('EIA Imports Gasoline'!$D:$D,'EIA Imports Gasoline'!$A:$A,AP$3,'EIA Imports Gasoline'!$C:$C,$A27)</f>
        <v/>
      </c>
      <c r="AQ27">
        <f>SUMIFS('EIA Imports Gasoline'!$D:$D,'EIA Imports Gasoline'!$A:$A,AQ$3,'EIA Imports Gasoline'!$C:$C,$A27)</f>
        <v/>
      </c>
      <c r="AR27">
        <f>SUMIFS('EIA Imports Gasoline'!$D:$D,'EIA Imports Gasoline'!$A:$A,AR$3,'EIA Imports Gasoline'!$C:$C,$A27)</f>
        <v/>
      </c>
      <c r="AS27">
        <f>SUMIFS('EIA Imports Gasoline'!$D:$D,'EIA Imports Gasoline'!$A:$A,AS$3,'EIA Imports Gasoline'!$C:$C,$A27)</f>
        <v/>
      </c>
      <c r="AT27">
        <f>SUMIFS('EIA Imports Gasoline'!$D:$D,'EIA Imports Gasoline'!$A:$A,AT$3,'EIA Imports Gasoline'!$C:$C,$A27)</f>
        <v/>
      </c>
      <c r="AU27">
        <f>SUMIFS('EIA Imports Gasoline'!$D:$D,'EIA Imports Gasoline'!$A:$A,AU$3,'EIA Imports Gasoline'!$C:$C,$A27)</f>
        <v/>
      </c>
    </row>
    <row r="28" spans="1:47">
      <c r="A28" t="s">
        <v>420</v>
      </c>
      <c r="B28" t="s">
        <v>1646</v>
      </c>
      <c r="C28" t="s">
        <v>1740</v>
      </c>
      <c r="D28">
        <f>SUMIFS('EIA Imports Gasoline'!$D:$D,'EIA Imports Gasoline'!$A:$A,D$3,'EIA Imports Gasoline'!$C:$C,$A28)</f>
        <v/>
      </c>
      <c r="E28">
        <f>SUMIFS('EIA Imports Gasoline'!$D:$D,'EIA Imports Gasoline'!$A:$A,E$3,'EIA Imports Gasoline'!$C:$C,$A28)</f>
        <v/>
      </c>
      <c r="F28">
        <f>SUMIFS('EIA Imports Gasoline'!$D:$D,'EIA Imports Gasoline'!$A:$A,F$3,'EIA Imports Gasoline'!$C:$C,$A28)</f>
        <v/>
      </c>
      <c r="G28">
        <f>SUMIFS('EIA Imports Gasoline'!$D:$D,'EIA Imports Gasoline'!$A:$A,G$3,'EIA Imports Gasoline'!$C:$C,$A28)</f>
        <v/>
      </c>
      <c r="H28">
        <f>SUMIFS('EIA Imports Gasoline'!$D:$D,'EIA Imports Gasoline'!$A:$A,H$3,'EIA Imports Gasoline'!$C:$C,$A28)</f>
        <v/>
      </c>
      <c r="I28">
        <f>SUMIFS('EIA Imports Gasoline'!$D:$D,'EIA Imports Gasoline'!$A:$A,I$3,'EIA Imports Gasoline'!$C:$C,$A28)</f>
        <v/>
      </c>
      <c r="J28">
        <f>SUMIFS('EIA Imports Gasoline'!$D:$D,'EIA Imports Gasoline'!$A:$A,J$3,'EIA Imports Gasoline'!$C:$C,$A28)</f>
        <v/>
      </c>
      <c r="K28">
        <f>SUMIFS('EIA Imports Gasoline'!$D:$D,'EIA Imports Gasoline'!$A:$A,K$3,'EIA Imports Gasoline'!$C:$C,$A28)</f>
        <v/>
      </c>
      <c r="L28">
        <f>SUMIFS('EIA Imports Gasoline'!$D:$D,'EIA Imports Gasoline'!$A:$A,L$3,'EIA Imports Gasoline'!$C:$C,$A28)</f>
        <v/>
      </c>
      <c r="M28">
        <f>SUMIFS('EIA Imports Gasoline'!$D:$D,'EIA Imports Gasoline'!$A:$A,M$3,'EIA Imports Gasoline'!$C:$C,$A28)</f>
        <v/>
      </c>
      <c r="N28">
        <f>SUMIFS('EIA Imports Gasoline'!$D:$D,'EIA Imports Gasoline'!$A:$A,N$3,'EIA Imports Gasoline'!$C:$C,$A28)</f>
        <v/>
      </c>
      <c r="O28">
        <f>SUMIFS('EIA Imports Gasoline'!$D:$D,'EIA Imports Gasoline'!$A:$A,O$3,'EIA Imports Gasoline'!$C:$C,$A28)</f>
        <v/>
      </c>
      <c r="P28">
        <f>SUMIFS('EIA Imports Gasoline'!$D:$D,'EIA Imports Gasoline'!$A:$A,P$3,'EIA Imports Gasoline'!$C:$C,$A28)</f>
        <v/>
      </c>
      <c r="Q28">
        <f>SUMIFS('EIA Imports Gasoline'!$D:$D,'EIA Imports Gasoline'!$A:$A,Q$3,'EIA Imports Gasoline'!$C:$C,$A28)</f>
        <v/>
      </c>
      <c r="R28">
        <f>SUMIFS('EIA Imports Gasoline'!$D:$D,'EIA Imports Gasoline'!$A:$A,R$3,'EIA Imports Gasoline'!$C:$C,$A28)</f>
        <v/>
      </c>
      <c r="S28">
        <f>SUMIFS('EIA Imports Gasoline'!$D:$D,'EIA Imports Gasoline'!$A:$A,S$3,'EIA Imports Gasoline'!$C:$C,$A28)</f>
        <v/>
      </c>
      <c r="T28">
        <f>SUMIFS('EIA Imports Gasoline'!$D:$D,'EIA Imports Gasoline'!$A:$A,T$3,'EIA Imports Gasoline'!$C:$C,$A28)</f>
        <v/>
      </c>
      <c r="U28">
        <f>SUMIFS('EIA Imports Gasoline'!$D:$D,'EIA Imports Gasoline'!$A:$A,U$3,'EIA Imports Gasoline'!$C:$C,$A28)</f>
        <v/>
      </c>
      <c r="V28">
        <f>SUMIFS('EIA Imports Gasoline'!$D:$D,'EIA Imports Gasoline'!$A:$A,V$3,'EIA Imports Gasoline'!$C:$C,$A28)</f>
        <v/>
      </c>
      <c r="W28">
        <f>SUMIFS('EIA Imports Gasoline'!$D:$D,'EIA Imports Gasoline'!$A:$A,W$3,'EIA Imports Gasoline'!$C:$C,$A28)</f>
        <v/>
      </c>
      <c r="X28">
        <f>SUMIFS('EIA Imports Gasoline'!$D:$D,'EIA Imports Gasoline'!$A:$A,X$3,'EIA Imports Gasoline'!$C:$C,$A28)</f>
        <v/>
      </c>
      <c r="Y28">
        <f>SUMIFS('EIA Imports Gasoline'!$D:$D,'EIA Imports Gasoline'!$A:$A,Y$3,'EIA Imports Gasoline'!$C:$C,$A28)</f>
        <v/>
      </c>
      <c r="Z28">
        <f>SUMIFS('EIA Imports Gasoline'!$D:$D,'EIA Imports Gasoline'!$A:$A,Z$3,'EIA Imports Gasoline'!$C:$C,$A28)</f>
        <v/>
      </c>
      <c r="AA28">
        <f>SUMIFS('EIA Imports Gasoline'!$D:$D,'EIA Imports Gasoline'!$A:$A,AA$3,'EIA Imports Gasoline'!$C:$C,$A28)</f>
        <v/>
      </c>
      <c r="AB28">
        <f>SUMIFS('EIA Imports Gasoline'!$D:$D,'EIA Imports Gasoline'!$A:$A,AB$3,'EIA Imports Gasoline'!$C:$C,$A28)</f>
        <v/>
      </c>
      <c r="AC28">
        <f>SUMIFS('EIA Imports Gasoline'!$D:$D,'EIA Imports Gasoline'!$A:$A,AC$3,'EIA Imports Gasoline'!$C:$C,$A28)</f>
        <v/>
      </c>
      <c r="AD28">
        <f>SUMIFS('EIA Imports Gasoline'!$D:$D,'EIA Imports Gasoline'!$A:$A,AD$3,'EIA Imports Gasoline'!$C:$C,$A28)</f>
        <v/>
      </c>
      <c r="AE28">
        <f>SUMIFS('EIA Imports Gasoline'!$D:$D,'EIA Imports Gasoline'!$A:$A,AE$3,'EIA Imports Gasoline'!$C:$C,$A28)</f>
        <v/>
      </c>
      <c r="AF28">
        <f>SUMIFS('EIA Imports Gasoline'!$D:$D,'EIA Imports Gasoline'!$A:$A,AF$3,'EIA Imports Gasoline'!$C:$C,$A28)</f>
        <v/>
      </c>
      <c r="AG28">
        <f>SUMIFS('EIA Imports Gasoline'!$D:$D,'EIA Imports Gasoline'!$A:$A,AG$3,'EIA Imports Gasoline'!$C:$C,$A28)</f>
        <v/>
      </c>
      <c r="AH28">
        <f>SUMIFS('EIA Imports Gasoline'!$D:$D,'EIA Imports Gasoline'!$A:$A,AH$3,'EIA Imports Gasoline'!$C:$C,$A28)</f>
        <v/>
      </c>
      <c r="AI28">
        <f>SUMIFS('EIA Imports Gasoline'!$D:$D,'EIA Imports Gasoline'!$A:$A,AI$3,'EIA Imports Gasoline'!$C:$C,$A28)</f>
        <v/>
      </c>
      <c r="AJ28">
        <f>SUMIFS('EIA Imports Gasoline'!$D:$D,'EIA Imports Gasoline'!$A:$A,AJ$3,'EIA Imports Gasoline'!$C:$C,$A28)</f>
        <v/>
      </c>
      <c r="AK28">
        <f>SUMIFS('EIA Imports Gasoline'!$D:$D,'EIA Imports Gasoline'!$A:$A,AK$3,'EIA Imports Gasoline'!$C:$C,$A28)</f>
        <v/>
      </c>
      <c r="AL28">
        <f>SUMIFS('EIA Imports Gasoline'!$D:$D,'EIA Imports Gasoline'!$A:$A,AL$3,'EIA Imports Gasoline'!$C:$C,$A28)</f>
        <v/>
      </c>
      <c r="AM28">
        <f>SUMIFS('EIA Imports Gasoline'!$D:$D,'EIA Imports Gasoline'!$A:$A,AM$3,'EIA Imports Gasoline'!$C:$C,$A28)</f>
        <v/>
      </c>
      <c r="AN28">
        <f>SUMIFS('EIA Imports Gasoline'!$D:$D,'EIA Imports Gasoline'!$A:$A,AN$3,'EIA Imports Gasoline'!$C:$C,$A28)</f>
        <v/>
      </c>
      <c r="AO28">
        <f>SUMIFS('EIA Imports Gasoline'!$D:$D,'EIA Imports Gasoline'!$A:$A,AO$3,'EIA Imports Gasoline'!$C:$C,$A28)</f>
        <v/>
      </c>
      <c r="AP28">
        <f>SUMIFS('EIA Imports Gasoline'!$D:$D,'EIA Imports Gasoline'!$A:$A,AP$3,'EIA Imports Gasoline'!$C:$C,$A28)</f>
        <v/>
      </c>
      <c r="AQ28">
        <f>SUMIFS('EIA Imports Gasoline'!$D:$D,'EIA Imports Gasoline'!$A:$A,AQ$3,'EIA Imports Gasoline'!$C:$C,$A28)</f>
        <v/>
      </c>
      <c r="AR28">
        <f>SUMIFS('EIA Imports Gasoline'!$D:$D,'EIA Imports Gasoline'!$A:$A,AR$3,'EIA Imports Gasoline'!$C:$C,$A28)</f>
        <v/>
      </c>
      <c r="AS28">
        <f>SUMIFS('EIA Imports Gasoline'!$D:$D,'EIA Imports Gasoline'!$A:$A,AS$3,'EIA Imports Gasoline'!$C:$C,$A28)</f>
        <v/>
      </c>
      <c r="AT28">
        <f>SUMIFS('EIA Imports Gasoline'!$D:$D,'EIA Imports Gasoline'!$A:$A,AT$3,'EIA Imports Gasoline'!$C:$C,$A28)</f>
        <v/>
      </c>
      <c r="AU28">
        <f>SUMIFS('EIA Imports Gasoline'!$D:$D,'EIA Imports Gasoline'!$A:$A,AU$3,'EIA Imports Gasoline'!$C:$C,$A28)</f>
        <v/>
      </c>
    </row>
    <row r="29" spans="1:47">
      <c r="A29" t="s">
        <v>386</v>
      </c>
      <c r="B29" t="s">
        <v>1646</v>
      </c>
      <c r="C29" t="s">
        <v>1740</v>
      </c>
      <c r="D29">
        <f>SUMIFS('EIA Imports Gasoline'!$D:$D,'EIA Imports Gasoline'!$A:$A,D$3,'EIA Imports Gasoline'!$C:$C,$A29)</f>
        <v/>
      </c>
      <c r="E29">
        <f>SUMIFS('EIA Imports Gasoline'!$D:$D,'EIA Imports Gasoline'!$A:$A,E$3,'EIA Imports Gasoline'!$C:$C,$A29)</f>
        <v/>
      </c>
      <c r="F29">
        <f>SUMIFS('EIA Imports Gasoline'!$D:$D,'EIA Imports Gasoline'!$A:$A,F$3,'EIA Imports Gasoline'!$C:$C,$A29)</f>
        <v/>
      </c>
      <c r="G29">
        <f>SUMIFS('EIA Imports Gasoline'!$D:$D,'EIA Imports Gasoline'!$A:$A,G$3,'EIA Imports Gasoline'!$C:$C,$A29)</f>
        <v/>
      </c>
      <c r="H29">
        <f>SUMIFS('EIA Imports Gasoline'!$D:$D,'EIA Imports Gasoline'!$A:$A,H$3,'EIA Imports Gasoline'!$C:$C,$A29)</f>
        <v/>
      </c>
      <c r="I29">
        <f>SUMIFS('EIA Imports Gasoline'!$D:$D,'EIA Imports Gasoline'!$A:$A,I$3,'EIA Imports Gasoline'!$C:$C,$A29)</f>
        <v/>
      </c>
      <c r="J29">
        <f>SUMIFS('EIA Imports Gasoline'!$D:$D,'EIA Imports Gasoline'!$A:$A,J$3,'EIA Imports Gasoline'!$C:$C,$A29)</f>
        <v/>
      </c>
      <c r="K29">
        <f>SUMIFS('EIA Imports Gasoline'!$D:$D,'EIA Imports Gasoline'!$A:$A,K$3,'EIA Imports Gasoline'!$C:$C,$A29)</f>
        <v/>
      </c>
      <c r="L29">
        <f>SUMIFS('EIA Imports Gasoline'!$D:$D,'EIA Imports Gasoline'!$A:$A,L$3,'EIA Imports Gasoline'!$C:$C,$A29)</f>
        <v/>
      </c>
      <c r="M29">
        <f>SUMIFS('EIA Imports Gasoline'!$D:$D,'EIA Imports Gasoline'!$A:$A,M$3,'EIA Imports Gasoline'!$C:$C,$A29)</f>
        <v/>
      </c>
      <c r="N29">
        <f>SUMIFS('EIA Imports Gasoline'!$D:$D,'EIA Imports Gasoline'!$A:$A,N$3,'EIA Imports Gasoline'!$C:$C,$A29)</f>
        <v/>
      </c>
      <c r="O29">
        <f>SUMIFS('EIA Imports Gasoline'!$D:$D,'EIA Imports Gasoline'!$A:$A,O$3,'EIA Imports Gasoline'!$C:$C,$A29)</f>
        <v/>
      </c>
      <c r="P29">
        <f>SUMIFS('EIA Imports Gasoline'!$D:$D,'EIA Imports Gasoline'!$A:$A,P$3,'EIA Imports Gasoline'!$C:$C,$A29)</f>
        <v/>
      </c>
      <c r="Q29">
        <f>SUMIFS('EIA Imports Gasoline'!$D:$D,'EIA Imports Gasoline'!$A:$A,Q$3,'EIA Imports Gasoline'!$C:$C,$A29)</f>
        <v/>
      </c>
      <c r="R29">
        <f>SUMIFS('EIA Imports Gasoline'!$D:$D,'EIA Imports Gasoline'!$A:$A,R$3,'EIA Imports Gasoline'!$C:$C,$A29)</f>
        <v/>
      </c>
      <c r="S29">
        <f>SUMIFS('EIA Imports Gasoline'!$D:$D,'EIA Imports Gasoline'!$A:$A,S$3,'EIA Imports Gasoline'!$C:$C,$A29)</f>
        <v/>
      </c>
      <c r="T29">
        <f>SUMIFS('EIA Imports Gasoline'!$D:$D,'EIA Imports Gasoline'!$A:$A,T$3,'EIA Imports Gasoline'!$C:$C,$A29)</f>
        <v/>
      </c>
      <c r="U29">
        <f>SUMIFS('EIA Imports Gasoline'!$D:$D,'EIA Imports Gasoline'!$A:$A,U$3,'EIA Imports Gasoline'!$C:$C,$A29)</f>
        <v/>
      </c>
      <c r="V29">
        <f>SUMIFS('EIA Imports Gasoline'!$D:$D,'EIA Imports Gasoline'!$A:$A,V$3,'EIA Imports Gasoline'!$C:$C,$A29)</f>
        <v/>
      </c>
      <c r="W29">
        <f>SUMIFS('EIA Imports Gasoline'!$D:$D,'EIA Imports Gasoline'!$A:$A,W$3,'EIA Imports Gasoline'!$C:$C,$A29)</f>
        <v/>
      </c>
      <c r="X29">
        <f>SUMIFS('EIA Imports Gasoline'!$D:$D,'EIA Imports Gasoline'!$A:$A,X$3,'EIA Imports Gasoline'!$C:$C,$A29)</f>
        <v/>
      </c>
      <c r="Y29">
        <f>SUMIFS('EIA Imports Gasoline'!$D:$D,'EIA Imports Gasoline'!$A:$A,Y$3,'EIA Imports Gasoline'!$C:$C,$A29)</f>
        <v/>
      </c>
      <c r="Z29">
        <f>SUMIFS('EIA Imports Gasoline'!$D:$D,'EIA Imports Gasoline'!$A:$A,Z$3,'EIA Imports Gasoline'!$C:$C,$A29)</f>
        <v/>
      </c>
      <c r="AA29">
        <f>SUMIFS('EIA Imports Gasoline'!$D:$D,'EIA Imports Gasoline'!$A:$A,AA$3,'EIA Imports Gasoline'!$C:$C,$A29)</f>
        <v/>
      </c>
      <c r="AB29">
        <f>SUMIFS('EIA Imports Gasoline'!$D:$D,'EIA Imports Gasoline'!$A:$A,AB$3,'EIA Imports Gasoline'!$C:$C,$A29)</f>
        <v/>
      </c>
      <c r="AC29">
        <f>SUMIFS('EIA Imports Gasoline'!$D:$D,'EIA Imports Gasoline'!$A:$A,AC$3,'EIA Imports Gasoline'!$C:$C,$A29)</f>
        <v/>
      </c>
      <c r="AD29">
        <f>SUMIFS('EIA Imports Gasoline'!$D:$D,'EIA Imports Gasoline'!$A:$A,AD$3,'EIA Imports Gasoline'!$C:$C,$A29)</f>
        <v/>
      </c>
      <c r="AE29">
        <f>SUMIFS('EIA Imports Gasoline'!$D:$D,'EIA Imports Gasoline'!$A:$A,AE$3,'EIA Imports Gasoline'!$C:$C,$A29)</f>
        <v/>
      </c>
      <c r="AF29">
        <f>SUMIFS('EIA Imports Gasoline'!$D:$D,'EIA Imports Gasoline'!$A:$A,AF$3,'EIA Imports Gasoline'!$C:$C,$A29)</f>
        <v/>
      </c>
      <c r="AG29">
        <f>SUMIFS('EIA Imports Gasoline'!$D:$D,'EIA Imports Gasoline'!$A:$A,AG$3,'EIA Imports Gasoline'!$C:$C,$A29)</f>
        <v/>
      </c>
      <c r="AH29">
        <f>SUMIFS('EIA Imports Gasoline'!$D:$D,'EIA Imports Gasoline'!$A:$A,AH$3,'EIA Imports Gasoline'!$C:$C,$A29)</f>
        <v/>
      </c>
      <c r="AI29">
        <f>SUMIFS('EIA Imports Gasoline'!$D:$D,'EIA Imports Gasoline'!$A:$A,AI$3,'EIA Imports Gasoline'!$C:$C,$A29)</f>
        <v/>
      </c>
      <c r="AJ29">
        <f>SUMIFS('EIA Imports Gasoline'!$D:$D,'EIA Imports Gasoline'!$A:$A,AJ$3,'EIA Imports Gasoline'!$C:$C,$A29)</f>
        <v/>
      </c>
      <c r="AK29">
        <f>SUMIFS('EIA Imports Gasoline'!$D:$D,'EIA Imports Gasoline'!$A:$A,AK$3,'EIA Imports Gasoline'!$C:$C,$A29)</f>
        <v/>
      </c>
      <c r="AL29">
        <f>SUMIFS('EIA Imports Gasoline'!$D:$D,'EIA Imports Gasoline'!$A:$A,AL$3,'EIA Imports Gasoline'!$C:$C,$A29)</f>
        <v/>
      </c>
      <c r="AM29">
        <f>SUMIFS('EIA Imports Gasoline'!$D:$D,'EIA Imports Gasoline'!$A:$A,AM$3,'EIA Imports Gasoline'!$C:$C,$A29)</f>
        <v/>
      </c>
      <c r="AN29">
        <f>SUMIFS('EIA Imports Gasoline'!$D:$D,'EIA Imports Gasoline'!$A:$A,AN$3,'EIA Imports Gasoline'!$C:$C,$A29)</f>
        <v/>
      </c>
      <c r="AO29">
        <f>SUMIFS('EIA Imports Gasoline'!$D:$D,'EIA Imports Gasoline'!$A:$A,AO$3,'EIA Imports Gasoline'!$C:$C,$A29)</f>
        <v/>
      </c>
      <c r="AP29">
        <f>SUMIFS('EIA Imports Gasoline'!$D:$D,'EIA Imports Gasoline'!$A:$A,AP$3,'EIA Imports Gasoline'!$C:$C,$A29)</f>
        <v/>
      </c>
      <c r="AQ29">
        <f>SUMIFS('EIA Imports Gasoline'!$D:$D,'EIA Imports Gasoline'!$A:$A,AQ$3,'EIA Imports Gasoline'!$C:$C,$A29)</f>
        <v/>
      </c>
      <c r="AR29">
        <f>SUMIFS('EIA Imports Gasoline'!$D:$D,'EIA Imports Gasoline'!$A:$A,AR$3,'EIA Imports Gasoline'!$C:$C,$A29)</f>
        <v/>
      </c>
      <c r="AS29">
        <f>SUMIFS('EIA Imports Gasoline'!$D:$D,'EIA Imports Gasoline'!$A:$A,AS$3,'EIA Imports Gasoline'!$C:$C,$A29)</f>
        <v/>
      </c>
      <c r="AT29">
        <f>SUMIFS('EIA Imports Gasoline'!$D:$D,'EIA Imports Gasoline'!$A:$A,AT$3,'EIA Imports Gasoline'!$C:$C,$A29)</f>
        <v/>
      </c>
      <c r="AU29">
        <f>SUMIFS('EIA Imports Gasoline'!$D:$D,'EIA Imports Gasoline'!$A:$A,AU$3,'EIA Imports Gasoline'!$C:$C,$A29)</f>
        <v/>
      </c>
    </row>
    <row r="30" spans="1:47">
      <c r="A30" t="s">
        <v>266</v>
      </c>
      <c r="B30" t="s">
        <v>1646</v>
      </c>
      <c r="C30" t="s">
        <v>1740</v>
      </c>
      <c r="D30">
        <f>SUMIFS('EIA Imports Gasoline'!$D:$D,'EIA Imports Gasoline'!$A:$A,D$3,'EIA Imports Gasoline'!$C:$C,$A30)</f>
        <v/>
      </c>
      <c r="E30">
        <f>SUMIFS('EIA Imports Gasoline'!$D:$D,'EIA Imports Gasoline'!$A:$A,E$3,'EIA Imports Gasoline'!$C:$C,$A30)</f>
        <v/>
      </c>
      <c r="F30">
        <f>SUMIFS('EIA Imports Gasoline'!$D:$D,'EIA Imports Gasoline'!$A:$A,F$3,'EIA Imports Gasoline'!$C:$C,$A30)</f>
        <v/>
      </c>
      <c r="G30">
        <f>SUMIFS('EIA Imports Gasoline'!$D:$D,'EIA Imports Gasoline'!$A:$A,G$3,'EIA Imports Gasoline'!$C:$C,$A30)</f>
        <v/>
      </c>
      <c r="H30">
        <f>SUMIFS('EIA Imports Gasoline'!$D:$D,'EIA Imports Gasoline'!$A:$A,H$3,'EIA Imports Gasoline'!$C:$C,$A30)</f>
        <v/>
      </c>
      <c r="I30">
        <f>SUMIFS('EIA Imports Gasoline'!$D:$D,'EIA Imports Gasoline'!$A:$A,I$3,'EIA Imports Gasoline'!$C:$C,$A30)</f>
        <v/>
      </c>
      <c r="J30">
        <f>SUMIFS('EIA Imports Gasoline'!$D:$D,'EIA Imports Gasoline'!$A:$A,J$3,'EIA Imports Gasoline'!$C:$C,$A30)</f>
        <v/>
      </c>
      <c r="K30">
        <f>SUMIFS('EIA Imports Gasoline'!$D:$D,'EIA Imports Gasoline'!$A:$A,K$3,'EIA Imports Gasoline'!$C:$C,$A30)</f>
        <v/>
      </c>
      <c r="L30">
        <f>SUMIFS('EIA Imports Gasoline'!$D:$D,'EIA Imports Gasoline'!$A:$A,L$3,'EIA Imports Gasoline'!$C:$C,$A30)</f>
        <v/>
      </c>
      <c r="M30">
        <f>SUMIFS('EIA Imports Gasoline'!$D:$D,'EIA Imports Gasoline'!$A:$A,M$3,'EIA Imports Gasoline'!$C:$C,$A30)</f>
        <v/>
      </c>
      <c r="N30">
        <f>SUMIFS('EIA Imports Gasoline'!$D:$D,'EIA Imports Gasoline'!$A:$A,N$3,'EIA Imports Gasoline'!$C:$C,$A30)</f>
        <v/>
      </c>
      <c r="O30">
        <f>SUMIFS('EIA Imports Gasoline'!$D:$D,'EIA Imports Gasoline'!$A:$A,O$3,'EIA Imports Gasoline'!$C:$C,$A30)</f>
        <v/>
      </c>
      <c r="P30">
        <f>SUMIFS('EIA Imports Gasoline'!$D:$D,'EIA Imports Gasoline'!$A:$A,P$3,'EIA Imports Gasoline'!$C:$C,$A30)</f>
        <v/>
      </c>
      <c r="Q30">
        <f>SUMIFS('EIA Imports Gasoline'!$D:$D,'EIA Imports Gasoline'!$A:$A,Q$3,'EIA Imports Gasoline'!$C:$C,$A30)</f>
        <v/>
      </c>
      <c r="R30">
        <f>SUMIFS('EIA Imports Gasoline'!$D:$D,'EIA Imports Gasoline'!$A:$A,R$3,'EIA Imports Gasoline'!$C:$C,$A30)</f>
        <v/>
      </c>
      <c r="S30">
        <f>SUMIFS('EIA Imports Gasoline'!$D:$D,'EIA Imports Gasoline'!$A:$A,S$3,'EIA Imports Gasoline'!$C:$C,$A30)</f>
        <v/>
      </c>
      <c r="T30">
        <f>SUMIFS('EIA Imports Gasoline'!$D:$D,'EIA Imports Gasoline'!$A:$A,T$3,'EIA Imports Gasoline'!$C:$C,$A30)</f>
        <v/>
      </c>
      <c r="U30">
        <f>SUMIFS('EIA Imports Gasoline'!$D:$D,'EIA Imports Gasoline'!$A:$A,U$3,'EIA Imports Gasoline'!$C:$C,$A30)</f>
        <v/>
      </c>
      <c r="V30">
        <f>SUMIFS('EIA Imports Gasoline'!$D:$D,'EIA Imports Gasoline'!$A:$A,V$3,'EIA Imports Gasoline'!$C:$C,$A30)</f>
        <v/>
      </c>
      <c r="W30">
        <f>SUMIFS('EIA Imports Gasoline'!$D:$D,'EIA Imports Gasoline'!$A:$A,W$3,'EIA Imports Gasoline'!$C:$C,$A30)</f>
        <v/>
      </c>
      <c r="X30">
        <f>SUMIFS('EIA Imports Gasoline'!$D:$D,'EIA Imports Gasoline'!$A:$A,X$3,'EIA Imports Gasoline'!$C:$C,$A30)</f>
        <v/>
      </c>
      <c r="Y30">
        <f>SUMIFS('EIA Imports Gasoline'!$D:$D,'EIA Imports Gasoline'!$A:$A,Y$3,'EIA Imports Gasoline'!$C:$C,$A30)</f>
        <v/>
      </c>
      <c r="Z30">
        <f>SUMIFS('EIA Imports Gasoline'!$D:$D,'EIA Imports Gasoline'!$A:$A,Z$3,'EIA Imports Gasoline'!$C:$C,$A30)</f>
        <v/>
      </c>
      <c r="AA30">
        <f>SUMIFS('EIA Imports Gasoline'!$D:$D,'EIA Imports Gasoline'!$A:$A,AA$3,'EIA Imports Gasoline'!$C:$C,$A30)</f>
        <v/>
      </c>
      <c r="AB30">
        <f>SUMIFS('EIA Imports Gasoline'!$D:$D,'EIA Imports Gasoline'!$A:$A,AB$3,'EIA Imports Gasoline'!$C:$C,$A30)</f>
        <v/>
      </c>
      <c r="AC30">
        <f>SUMIFS('EIA Imports Gasoline'!$D:$D,'EIA Imports Gasoline'!$A:$A,AC$3,'EIA Imports Gasoline'!$C:$C,$A30)</f>
        <v/>
      </c>
      <c r="AD30">
        <f>SUMIFS('EIA Imports Gasoline'!$D:$D,'EIA Imports Gasoline'!$A:$A,AD$3,'EIA Imports Gasoline'!$C:$C,$A30)</f>
        <v/>
      </c>
      <c r="AE30">
        <f>SUMIFS('EIA Imports Gasoline'!$D:$D,'EIA Imports Gasoline'!$A:$A,AE$3,'EIA Imports Gasoline'!$C:$C,$A30)</f>
        <v/>
      </c>
      <c r="AF30">
        <f>SUMIFS('EIA Imports Gasoline'!$D:$D,'EIA Imports Gasoline'!$A:$A,AF$3,'EIA Imports Gasoline'!$C:$C,$A30)</f>
        <v/>
      </c>
      <c r="AG30">
        <f>SUMIFS('EIA Imports Gasoline'!$D:$D,'EIA Imports Gasoline'!$A:$A,AG$3,'EIA Imports Gasoline'!$C:$C,$A30)</f>
        <v/>
      </c>
      <c r="AH30">
        <f>SUMIFS('EIA Imports Gasoline'!$D:$D,'EIA Imports Gasoline'!$A:$A,AH$3,'EIA Imports Gasoline'!$C:$C,$A30)</f>
        <v/>
      </c>
      <c r="AI30">
        <f>SUMIFS('EIA Imports Gasoline'!$D:$D,'EIA Imports Gasoline'!$A:$A,AI$3,'EIA Imports Gasoline'!$C:$C,$A30)</f>
        <v/>
      </c>
      <c r="AJ30">
        <f>SUMIFS('EIA Imports Gasoline'!$D:$D,'EIA Imports Gasoline'!$A:$A,AJ$3,'EIA Imports Gasoline'!$C:$C,$A30)</f>
        <v/>
      </c>
      <c r="AK30">
        <f>SUMIFS('EIA Imports Gasoline'!$D:$D,'EIA Imports Gasoline'!$A:$A,AK$3,'EIA Imports Gasoline'!$C:$C,$A30)</f>
        <v/>
      </c>
      <c r="AL30">
        <f>SUMIFS('EIA Imports Gasoline'!$D:$D,'EIA Imports Gasoline'!$A:$A,AL$3,'EIA Imports Gasoline'!$C:$C,$A30)</f>
        <v/>
      </c>
      <c r="AM30">
        <f>SUMIFS('EIA Imports Gasoline'!$D:$D,'EIA Imports Gasoline'!$A:$A,AM$3,'EIA Imports Gasoline'!$C:$C,$A30)</f>
        <v/>
      </c>
      <c r="AN30">
        <f>SUMIFS('EIA Imports Gasoline'!$D:$D,'EIA Imports Gasoline'!$A:$A,AN$3,'EIA Imports Gasoline'!$C:$C,$A30)</f>
        <v/>
      </c>
      <c r="AO30">
        <f>SUMIFS('EIA Imports Gasoline'!$D:$D,'EIA Imports Gasoline'!$A:$A,AO$3,'EIA Imports Gasoline'!$C:$C,$A30)</f>
        <v/>
      </c>
      <c r="AP30">
        <f>SUMIFS('EIA Imports Gasoline'!$D:$D,'EIA Imports Gasoline'!$A:$A,AP$3,'EIA Imports Gasoline'!$C:$C,$A30)</f>
        <v/>
      </c>
      <c r="AQ30">
        <f>SUMIFS('EIA Imports Gasoline'!$D:$D,'EIA Imports Gasoline'!$A:$A,AQ$3,'EIA Imports Gasoline'!$C:$C,$A30)</f>
        <v/>
      </c>
      <c r="AR30">
        <f>SUMIFS('EIA Imports Gasoline'!$D:$D,'EIA Imports Gasoline'!$A:$A,AR$3,'EIA Imports Gasoline'!$C:$C,$A30)</f>
        <v/>
      </c>
      <c r="AS30">
        <f>SUMIFS('EIA Imports Gasoline'!$D:$D,'EIA Imports Gasoline'!$A:$A,AS$3,'EIA Imports Gasoline'!$C:$C,$A30)</f>
        <v/>
      </c>
      <c r="AT30">
        <f>SUMIFS('EIA Imports Gasoline'!$D:$D,'EIA Imports Gasoline'!$A:$A,AT$3,'EIA Imports Gasoline'!$C:$C,$A30)</f>
        <v/>
      </c>
      <c r="AU30">
        <f>SUMIFS('EIA Imports Gasoline'!$D:$D,'EIA Imports Gasoline'!$A:$A,AU$3,'EIA Imports Gasoline'!$C:$C,$A30)</f>
        <v/>
      </c>
    </row>
    <row r="31" spans="1:47">
      <c r="A31" t="s">
        <v>261</v>
      </c>
      <c r="B31" t="s">
        <v>1646</v>
      </c>
      <c r="C31" t="s">
        <v>1740</v>
      </c>
      <c r="D31">
        <f>SUMIFS('EIA Imports Gasoline'!$D:$D,'EIA Imports Gasoline'!$A:$A,D$3,'EIA Imports Gasoline'!$C:$C,$A31)</f>
        <v/>
      </c>
      <c r="E31">
        <f>SUMIFS('EIA Imports Gasoline'!$D:$D,'EIA Imports Gasoline'!$A:$A,E$3,'EIA Imports Gasoline'!$C:$C,$A31)</f>
        <v/>
      </c>
      <c r="F31">
        <f>SUMIFS('EIA Imports Gasoline'!$D:$D,'EIA Imports Gasoline'!$A:$A,F$3,'EIA Imports Gasoline'!$C:$C,$A31)</f>
        <v/>
      </c>
      <c r="G31">
        <f>SUMIFS('EIA Imports Gasoline'!$D:$D,'EIA Imports Gasoline'!$A:$A,G$3,'EIA Imports Gasoline'!$C:$C,$A31)</f>
        <v/>
      </c>
      <c r="H31">
        <f>SUMIFS('EIA Imports Gasoline'!$D:$D,'EIA Imports Gasoline'!$A:$A,H$3,'EIA Imports Gasoline'!$C:$C,$A31)</f>
        <v/>
      </c>
      <c r="I31">
        <f>SUMIFS('EIA Imports Gasoline'!$D:$D,'EIA Imports Gasoline'!$A:$A,I$3,'EIA Imports Gasoline'!$C:$C,$A31)</f>
        <v/>
      </c>
      <c r="J31">
        <f>SUMIFS('EIA Imports Gasoline'!$D:$D,'EIA Imports Gasoline'!$A:$A,J$3,'EIA Imports Gasoline'!$C:$C,$A31)</f>
        <v/>
      </c>
      <c r="K31">
        <f>SUMIFS('EIA Imports Gasoline'!$D:$D,'EIA Imports Gasoline'!$A:$A,K$3,'EIA Imports Gasoline'!$C:$C,$A31)</f>
        <v/>
      </c>
      <c r="L31">
        <f>SUMIFS('EIA Imports Gasoline'!$D:$D,'EIA Imports Gasoline'!$A:$A,L$3,'EIA Imports Gasoline'!$C:$C,$A31)</f>
        <v/>
      </c>
      <c r="M31">
        <f>SUMIFS('EIA Imports Gasoline'!$D:$D,'EIA Imports Gasoline'!$A:$A,M$3,'EIA Imports Gasoline'!$C:$C,$A31)</f>
        <v/>
      </c>
      <c r="N31">
        <f>SUMIFS('EIA Imports Gasoline'!$D:$D,'EIA Imports Gasoline'!$A:$A,N$3,'EIA Imports Gasoline'!$C:$C,$A31)</f>
        <v/>
      </c>
      <c r="O31">
        <f>SUMIFS('EIA Imports Gasoline'!$D:$D,'EIA Imports Gasoline'!$A:$A,O$3,'EIA Imports Gasoline'!$C:$C,$A31)</f>
        <v/>
      </c>
      <c r="P31">
        <f>SUMIFS('EIA Imports Gasoline'!$D:$D,'EIA Imports Gasoline'!$A:$A,P$3,'EIA Imports Gasoline'!$C:$C,$A31)</f>
        <v/>
      </c>
      <c r="Q31">
        <f>SUMIFS('EIA Imports Gasoline'!$D:$D,'EIA Imports Gasoline'!$A:$A,Q$3,'EIA Imports Gasoline'!$C:$C,$A31)</f>
        <v/>
      </c>
      <c r="R31">
        <f>SUMIFS('EIA Imports Gasoline'!$D:$D,'EIA Imports Gasoline'!$A:$A,R$3,'EIA Imports Gasoline'!$C:$C,$A31)</f>
        <v/>
      </c>
      <c r="S31">
        <f>SUMIFS('EIA Imports Gasoline'!$D:$D,'EIA Imports Gasoline'!$A:$A,S$3,'EIA Imports Gasoline'!$C:$C,$A31)</f>
        <v/>
      </c>
      <c r="T31">
        <f>SUMIFS('EIA Imports Gasoline'!$D:$D,'EIA Imports Gasoline'!$A:$A,T$3,'EIA Imports Gasoline'!$C:$C,$A31)</f>
        <v/>
      </c>
      <c r="U31">
        <f>SUMIFS('EIA Imports Gasoline'!$D:$D,'EIA Imports Gasoline'!$A:$A,U$3,'EIA Imports Gasoline'!$C:$C,$A31)</f>
        <v/>
      </c>
      <c r="V31">
        <f>SUMIFS('EIA Imports Gasoline'!$D:$D,'EIA Imports Gasoline'!$A:$A,V$3,'EIA Imports Gasoline'!$C:$C,$A31)</f>
        <v/>
      </c>
      <c r="W31">
        <f>SUMIFS('EIA Imports Gasoline'!$D:$D,'EIA Imports Gasoline'!$A:$A,W$3,'EIA Imports Gasoline'!$C:$C,$A31)</f>
        <v/>
      </c>
      <c r="X31">
        <f>SUMIFS('EIA Imports Gasoline'!$D:$D,'EIA Imports Gasoline'!$A:$A,X$3,'EIA Imports Gasoline'!$C:$C,$A31)</f>
        <v/>
      </c>
      <c r="Y31">
        <f>SUMIFS('EIA Imports Gasoline'!$D:$D,'EIA Imports Gasoline'!$A:$A,Y$3,'EIA Imports Gasoline'!$C:$C,$A31)</f>
        <v/>
      </c>
      <c r="Z31">
        <f>SUMIFS('EIA Imports Gasoline'!$D:$D,'EIA Imports Gasoline'!$A:$A,Z$3,'EIA Imports Gasoline'!$C:$C,$A31)</f>
        <v/>
      </c>
      <c r="AA31">
        <f>SUMIFS('EIA Imports Gasoline'!$D:$D,'EIA Imports Gasoline'!$A:$A,AA$3,'EIA Imports Gasoline'!$C:$C,$A31)</f>
        <v/>
      </c>
      <c r="AB31">
        <f>SUMIFS('EIA Imports Gasoline'!$D:$D,'EIA Imports Gasoline'!$A:$A,AB$3,'EIA Imports Gasoline'!$C:$C,$A31)</f>
        <v/>
      </c>
      <c r="AC31">
        <f>SUMIFS('EIA Imports Gasoline'!$D:$D,'EIA Imports Gasoline'!$A:$A,AC$3,'EIA Imports Gasoline'!$C:$C,$A31)</f>
        <v/>
      </c>
      <c r="AD31">
        <f>SUMIFS('EIA Imports Gasoline'!$D:$D,'EIA Imports Gasoline'!$A:$A,AD$3,'EIA Imports Gasoline'!$C:$C,$A31)</f>
        <v/>
      </c>
      <c r="AE31">
        <f>SUMIFS('EIA Imports Gasoline'!$D:$D,'EIA Imports Gasoline'!$A:$A,AE$3,'EIA Imports Gasoline'!$C:$C,$A31)</f>
        <v/>
      </c>
      <c r="AF31">
        <f>SUMIFS('EIA Imports Gasoline'!$D:$D,'EIA Imports Gasoline'!$A:$A,AF$3,'EIA Imports Gasoline'!$C:$C,$A31)</f>
        <v/>
      </c>
      <c r="AG31">
        <f>SUMIFS('EIA Imports Gasoline'!$D:$D,'EIA Imports Gasoline'!$A:$A,AG$3,'EIA Imports Gasoline'!$C:$C,$A31)</f>
        <v/>
      </c>
      <c r="AH31">
        <f>SUMIFS('EIA Imports Gasoline'!$D:$D,'EIA Imports Gasoline'!$A:$A,AH$3,'EIA Imports Gasoline'!$C:$C,$A31)</f>
        <v/>
      </c>
      <c r="AI31">
        <f>SUMIFS('EIA Imports Gasoline'!$D:$D,'EIA Imports Gasoline'!$A:$A,AI$3,'EIA Imports Gasoline'!$C:$C,$A31)</f>
        <v/>
      </c>
      <c r="AJ31">
        <f>SUMIFS('EIA Imports Gasoline'!$D:$D,'EIA Imports Gasoline'!$A:$A,AJ$3,'EIA Imports Gasoline'!$C:$C,$A31)</f>
        <v/>
      </c>
      <c r="AK31">
        <f>SUMIFS('EIA Imports Gasoline'!$D:$D,'EIA Imports Gasoline'!$A:$A,AK$3,'EIA Imports Gasoline'!$C:$C,$A31)</f>
        <v/>
      </c>
      <c r="AL31">
        <f>SUMIFS('EIA Imports Gasoline'!$D:$D,'EIA Imports Gasoline'!$A:$A,AL$3,'EIA Imports Gasoline'!$C:$C,$A31)</f>
        <v/>
      </c>
      <c r="AM31">
        <f>SUMIFS('EIA Imports Gasoline'!$D:$D,'EIA Imports Gasoline'!$A:$A,AM$3,'EIA Imports Gasoline'!$C:$C,$A31)</f>
        <v/>
      </c>
      <c r="AN31">
        <f>SUMIFS('EIA Imports Gasoline'!$D:$D,'EIA Imports Gasoline'!$A:$A,AN$3,'EIA Imports Gasoline'!$C:$C,$A31)</f>
        <v/>
      </c>
      <c r="AO31">
        <f>SUMIFS('EIA Imports Gasoline'!$D:$D,'EIA Imports Gasoline'!$A:$A,AO$3,'EIA Imports Gasoline'!$C:$C,$A31)</f>
        <v/>
      </c>
      <c r="AP31">
        <f>SUMIFS('EIA Imports Gasoline'!$D:$D,'EIA Imports Gasoline'!$A:$A,AP$3,'EIA Imports Gasoline'!$C:$C,$A31)</f>
        <v/>
      </c>
      <c r="AQ31">
        <f>SUMIFS('EIA Imports Gasoline'!$D:$D,'EIA Imports Gasoline'!$A:$A,AQ$3,'EIA Imports Gasoline'!$C:$C,$A31)</f>
        <v/>
      </c>
      <c r="AR31">
        <f>SUMIFS('EIA Imports Gasoline'!$D:$D,'EIA Imports Gasoline'!$A:$A,AR$3,'EIA Imports Gasoline'!$C:$C,$A31)</f>
        <v/>
      </c>
      <c r="AS31">
        <f>SUMIFS('EIA Imports Gasoline'!$D:$D,'EIA Imports Gasoline'!$A:$A,AS$3,'EIA Imports Gasoline'!$C:$C,$A31)</f>
        <v/>
      </c>
      <c r="AT31">
        <f>SUMIFS('EIA Imports Gasoline'!$D:$D,'EIA Imports Gasoline'!$A:$A,AT$3,'EIA Imports Gasoline'!$C:$C,$A31)</f>
        <v/>
      </c>
      <c r="AU31">
        <f>SUMIFS('EIA Imports Gasoline'!$D:$D,'EIA Imports Gasoline'!$A:$A,AU$3,'EIA Imports Gasoline'!$C:$C,$A31)</f>
        <v/>
      </c>
    </row>
    <row r="32" spans="1:47">
      <c r="A32" t="s">
        <v>361</v>
      </c>
      <c r="B32" t="s">
        <v>1646</v>
      </c>
      <c r="C32" t="s">
        <v>1740</v>
      </c>
      <c r="D32">
        <f>SUMIFS('EIA Imports Gasoline'!$D:$D,'EIA Imports Gasoline'!$A:$A,D$3,'EIA Imports Gasoline'!$C:$C,$A32)</f>
        <v/>
      </c>
      <c r="E32">
        <f>SUMIFS('EIA Imports Gasoline'!$D:$D,'EIA Imports Gasoline'!$A:$A,E$3,'EIA Imports Gasoline'!$C:$C,$A32)</f>
        <v/>
      </c>
      <c r="F32">
        <f>SUMIFS('EIA Imports Gasoline'!$D:$D,'EIA Imports Gasoline'!$A:$A,F$3,'EIA Imports Gasoline'!$C:$C,$A32)</f>
        <v/>
      </c>
      <c r="G32">
        <f>SUMIFS('EIA Imports Gasoline'!$D:$D,'EIA Imports Gasoline'!$A:$A,G$3,'EIA Imports Gasoline'!$C:$C,$A32)</f>
        <v/>
      </c>
      <c r="H32">
        <f>SUMIFS('EIA Imports Gasoline'!$D:$D,'EIA Imports Gasoline'!$A:$A,H$3,'EIA Imports Gasoline'!$C:$C,$A32)</f>
        <v/>
      </c>
      <c r="I32">
        <f>SUMIFS('EIA Imports Gasoline'!$D:$D,'EIA Imports Gasoline'!$A:$A,I$3,'EIA Imports Gasoline'!$C:$C,$A32)</f>
        <v/>
      </c>
      <c r="J32">
        <f>SUMIFS('EIA Imports Gasoline'!$D:$D,'EIA Imports Gasoline'!$A:$A,J$3,'EIA Imports Gasoline'!$C:$C,$A32)</f>
        <v/>
      </c>
      <c r="K32">
        <f>SUMIFS('EIA Imports Gasoline'!$D:$D,'EIA Imports Gasoline'!$A:$A,K$3,'EIA Imports Gasoline'!$C:$C,$A32)</f>
        <v/>
      </c>
      <c r="L32">
        <f>SUMIFS('EIA Imports Gasoline'!$D:$D,'EIA Imports Gasoline'!$A:$A,L$3,'EIA Imports Gasoline'!$C:$C,$A32)</f>
        <v/>
      </c>
      <c r="M32">
        <f>SUMIFS('EIA Imports Gasoline'!$D:$D,'EIA Imports Gasoline'!$A:$A,M$3,'EIA Imports Gasoline'!$C:$C,$A32)</f>
        <v/>
      </c>
      <c r="N32">
        <f>SUMIFS('EIA Imports Gasoline'!$D:$D,'EIA Imports Gasoline'!$A:$A,N$3,'EIA Imports Gasoline'!$C:$C,$A32)</f>
        <v/>
      </c>
      <c r="O32">
        <f>SUMIFS('EIA Imports Gasoline'!$D:$D,'EIA Imports Gasoline'!$A:$A,O$3,'EIA Imports Gasoline'!$C:$C,$A32)</f>
        <v/>
      </c>
      <c r="P32">
        <f>SUMIFS('EIA Imports Gasoline'!$D:$D,'EIA Imports Gasoline'!$A:$A,P$3,'EIA Imports Gasoline'!$C:$C,$A32)</f>
        <v/>
      </c>
      <c r="Q32">
        <f>SUMIFS('EIA Imports Gasoline'!$D:$D,'EIA Imports Gasoline'!$A:$A,Q$3,'EIA Imports Gasoline'!$C:$C,$A32)</f>
        <v/>
      </c>
      <c r="R32">
        <f>SUMIFS('EIA Imports Gasoline'!$D:$D,'EIA Imports Gasoline'!$A:$A,R$3,'EIA Imports Gasoline'!$C:$C,$A32)</f>
        <v/>
      </c>
      <c r="S32">
        <f>SUMIFS('EIA Imports Gasoline'!$D:$D,'EIA Imports Gasoline'!$A:$A,S$3,'EIA Imports Gasoline'!$C:$C,$A32)</f>
        <v/>
      </c>
      <c r="T32">
        <f>SUMIFS('EIA Imports Gasoline'!$D:$D,'EIA Imports Gasoline'!$A:$A,T$3,'EIA Imports Gasoline'!$C:$C,$A32)</f>
        <v/>
      </c>
      <c r="U32">
        <f>SUMIFS('EIA Imports Gasoline'!$D:$D,'EIA Imports Gasoline'!$A:$A,U$3,'EIA Imports Gasoline'!$C:$C,$A32)</f>
        <v/>
      </c>
      <c r="V32">
        <f>SUMIFS('EIA Imports Gasoline'!$D:$D,'EIA Imports Gasoline'!$A:$A,V$3,'EIA Imports Gasoline'!$C:$C,$A32)</f>
        <v/>
      </c>
      <c r="W32">
        <f>SUMIFS('EIA Imports Gasoline'!$D:$D,'EIA Imports Gasoline'!$A:$A,W$3,'EIA Imports Gasoline'!$C:$C,$A32)</f>
        <v/>
      </c>
      <c r="X32">
        <f>SUMIFS('EIA Imports Gasoline'!$D:$D,'EIA Imports Gasoline'!$A:$A,X$3,'EIA Imports Gasoline'!$C:$C,$A32)</f>
        <v/>
      </c>
      <c r="Y32">
        <f>SUMIFS('EIA Imports Gasoline'!$D:$D,'EIA Imports Gasoline'!$A:$A,Y$3,'EIA Imports Gasoline'!$C:$C,$A32)</f>
        <v/>
      </c>
      <c r="Z32">
        <f>SUMIFS('EIA Imports Gasoline'!$D:$D,'EIA Imports Gasoline'!$A:$A,Z$3,'EIA Imports Gasoline'!$C:$C,$A32)</f>
        <v/>
      </c>
      <c r="AA32">
        <f>SUMIFS('EIA Imports Gasoline'!$D:$D,'EIA Imports Gasoline'!$A:$A,AA$3,'EIA Imports Gasoline'!$C:$C,$A32)</f>
        <v/>
      </c>
      <c r="AB32">
        <f>SUMIFS('EIA Imports Gasoline'!$D:$D,'EIA Imports Gasoline'!$A:$A,AB$3,'EIA Imports Gasoline'!$C:$C,$A32)</f>
        <v/>
      </c>
      <c r="AC32">
        <f>SUMIFS('EIA Imports Gasoline'!$D:$D,'EIA Imports Gasoline'!$A:$A,AC$3,'EIA Imports Gasoline'!$C:$C,$A32)</f>
        <v/>
      </c>
      <c r="AD32">
        <f>SUMIFS('EIA Imports Gasoline'!$D:$D,'EIA Imports Gasoline'!$A:$A,AD$3,'EIA Imports Gasoline'!$C:$C,$A32)</f>
        <v/>
      </c>
      <c r="AE32">
        <f>SUMIFS('EIA Imports Gasoline'!$D:$D,'EIA Imports Gasoline'!$A:$A,AE$3,'EIA Imports Gasoline'!$C:$C,$A32)</f>
        <v/>
      </c>
      <c r="AF32">
        <f>SUMIFS('EIA Imports Gasoline'!$D:$D,'EIA Imports Gasoline'!$A:$A,AF$3,'EIA Imports Gasoline'!$C:$C,$A32)</f>
        <v/>
      </c>
      <c r="AG32">
        <f>SUMIFS('EIA Imports Gasoline'!$D:$D,'EIA Imports Gasoline'!$A:$A,AG$3,'EIA Imports Gasoline'!$C:$C,$A32)</f>
        <v/>
      </c>
      <c r="AH32">
        <f>SUMIFS('EIA Imports Gasoline'!$D:$D,'EIA Imports Gasoline'!$A:$A,AH$3,'EIA Imports Gasoline'!$C:$C,$A32)</f>
        <v/>
      </c>
      <c r="AI32">
        <f>SUMIFS('EIA Imports Gasoline'!$D:$D,'EIA Imports Gasoline'!$A:$A,AI$3,'EIA Imports Gasoline'!$C:$C,$A32)</f>
        <v/>
      </c>
      <c r="AJ32">
        <f>SUMIFS('EIA Imports Gasoline'!$D:$D,'EIA Imports Gasoline'!$A:$A,AJ$3,'EIA Imports Gasoline'!$C:$C,$A32)</f>
        <v/>
      </c>
      <c r="AK32">
        <f>SUMIFS('EIA Imports Gasoline'!$D:$D,'EIA Imports Gasoline'!$A:$A,AK$3,'EIA Imports Gasoline'!$C:$C,$A32)</f>
        <v/>
      </c>
      <c r="AL32">
        <f>SUMIFS('EIA Imports Gasoline'!$D:$D,'EIA Imports Gasoline'!$A:$A,AL$3,'EIA Imports Gasoline'!$C:$C,$A32)</f>
        <v/>
      </c>
      <c r="AM32">
        <f>SUMIFS('EIA Imports Gasoline'!$D:$D,'EIA Imports Gasoline'!$A:$A,AM$3,'EIA Imports Gasoline'!$C:$C,$A32)</f>
        <v/>
      </c>
      <c r="AN32">
        <f>SUMIFS('EIA Imports Gasoline'!$D:$D,'EIA Imports Gasoline'!$A:$A,AN$3,'EIA Imports Gasoline'!$C:$C,$A32)</f>
        <v/>
      </c>
      <c r="AO32">
        <f>SUMIFS('EIA Imports Gasoline'!$D:$D,'EIA Imports Gasoline'!$A:$A,AO$3,'EIA Imports Gasoline'!$C:$C,$A32)</f>
        <v/>
      </c>
      <c r="AP32">
        <f>SUMIFS('EIA Imports Gasoline'!$D:$D,'EIA Imports Gasoline'!$A:$A,AP$3,'EIA Imports Gasoline'!$C:$C,$A32)</f>
        <v/>
      </c>
      <c r="AQ32">
        <f>SUMIFS('EIA Imports Gasoline'!$D:$D,'EIA Imports Gasoline'!$A:$A,AQ$3,'EIA Imports Gasoline'!$C:$C,$A32)</f>
        <v/>
      </c>
      <c r="AR32">
        <f>SUMIFS('EIA Imports Gasoline'!$D:$D,'EIA Imports Gasoline'!$A:$A,AR$3,'EIA Imports Gasoline'!$C:$C,$A32)</f>
        <v/>
      </c>
      <c r="AS32">
        <f>SUMIFS('EIA Imports Gasoline'!$D:$D,'EIA Imports Gasoline'!$A:$A,AS$3,'EIA Imports Gasoline'!$C:$C,$A32)</f>
        <v/>
      </c>
      <c r="AT32">
        <f>SUMIFS('EIA Imports Gasoline'!$D:$D,'EIA Imports Gasoline'!$A:$A,AT$3,'EIA Imports Gasoline'!$C:$C,$A32)</f>
        <v/>
      </c>
      <c r="AU32">
        <f>SUMIFS('EIA Imports Gasoline'!$D:$D,'EIA Imports Gasoline'!$A:$A,AU$3,'EIA Imports Gasoline'!$C:$C,$A32)</f>
        <v/>
      </c>
    </row>
    <row r="33" spans="1:47">
      <c r="A33" t="s">
        <v>283</v>
      </c>
      <c r="B33" t="s">
        <v>1646</v>
      </c>
      <c r="C33" t="s">
        <v>1740</v>
      </c>
      <c r="D33">
        <f>SUMIFS('EIA Imports Gasoline'!$D:$D,'EIA Imports Gasoline'!$A:$A,D$3,'EIA Imports Gasoline'!$C:$C,$A33)</f>
        <v/>
      </c>
      <c r="E33">
        <f>SUMIFS('EIA Imports Gasoline'!$D:$D,'EIA Imports Gasoline'!$A:$A,E$3,'EIA Imports Gasoline'!$C:$C,$A33)</f>
        <v/>
      </c>
      <c r="F33">
        <f>SUMIFS('EIA Imports Gasoline'!$D:$D,'EIA Imports Gasoline'!$A:$A,F$3,'EIA Imports Gasoline'!$C:$C,$A33)</f>
        <v/>
      </c>
      <c r="G33">
        <f>SUMIFS('EIA Imports Gasoline'!$D:$D,'EIA Imports Gasoline'!$A:$A,G$3,'EIA Imports Gasoline'!$C:$C,$A33)</f>
        <v/>
      </c>
      <c r="H33">
        <f>SUMIFS('EIA Imports Gasoline'!$D:$D,'EIA Imports Gasoline'!$A:$A,H$3,'EIA Imports Gasoline'!$C:$C,$A33)</f>
        <v/>
      </c>
      <c r="I33">
        <f>SUMIFS('EIA Imports Gasoline'!$D:$D,'EIA Imports Gasoline'!$A:$A,I$3,'EIA Imports Gasoline'!$C:$C,$A33)</f>
        <v/>
      </c>
      <c r="J33">
        <f>SUMIFS('EIA Imports Gasoline'!$D:$D,'EIA Imports Gasoline'!$A:$A,J$3,'EIA Imports Gasoline'!$C:$C,$A33)</f>
        <v/>
      </c>
      <c r="K33">
        <f>SUMIFS('EIA Imports Gasoline'!$D:$D,'EIA Imports Gasoline'!$A:$A,K$3,'EIA Imports Gasoline'!$C:$C,$A33)</f>
        <v/>
      </c>
      <c r="L33">
        <f>SUMIFS('EIA Imports Gasoline'!$D:$D,'EIA Imports Gasoline'!$A:$A,L$3,'EIA Imports Gasoline'!$C:$C,$A33)</f>
        <v/>
      </c>
      <c r="M33">
        <f>SUMIFS('EIA Imports Gasoline'!$D:$D,'EIA Imports Gasoline'!$A:$A,M$3,'EIA Imports Gasoline'!$C:$C,$A33)</f>
        <v/>
      </c>
      <c r="N33">
        <f>SUMIFS('EIA Imports Gasoline'!$D:$D,'EIA Imports Gasoline'!$A:$A,N$3,'EIA Imports Gasoline'!$C:$C,$A33)</f>
        <v/>
      </c>
      <c r="O33">
        <f>SUMIFS('EIA Imports Gasoline'!$D:$D,'EIA Imports Gasoline'!$A:$A,O$3,'EIA Imports Gasoline'!$C:$C,$A33)</f>
        <v/>
      </c>
      <c r="P33">
        <f>SUMIFS('EIA Imports Gasoline'!$D:$D,'EIA Imports Gasoline'!$A:$A,P$3,'EIA Imports Gasoline'!$C:$C,$A33)</f>
        <v/>
      </c>
      <c r="Q33">
        <f>SUMIFS('EIA Imports Gasoline'!$D:$D,'EIA Imports Gasoline'!$A:$A,Q$3,'EIA Imports Gasoline'!$C:$C,$A33)</f>
        <v/>
      </c>
      <c r="R33">
        <f>SUMIFS('EIA Imports Gasoline'!$D:$D,'EIA Imports Gasoline'!$A:$A,R$3,'EIA Imports Gasoline'!$C:$C,$A33)</f>
        <v/>
      </c>
      <c r="S33">
        <f>SUMIFS('EIA Imports Gasoline'!$D:$D,'EIA Imports Gasoline'!$A:$A,S$3,'EIA Imports Gasoline'!$C:$C,$A33)</f>
        <v/>
      </c>
      <c r="T33">
        <f>SUMIFS('EIA Imports Gasoline'!$D:$D,'EIA Imports Gasoline'!$A:$A,T$3,'EIA Imports Gasoline'!$C:$C,$A33)</f>
        <v/>
      </c>
      <c r="U33">
        <f>SUMIFS('EIA Imports Gasoline'!$D:$D,'EIA Imports Gasoline'!$A:$A,U$3,'EIA Imports Gasoline'!$C:$C,$A33)</f>
        <v/>
      </c>
      <c r="V33">
        <f>SUMIFS('EIA Imports Gasoline'!$D:$D,'EIA Imports Gasoline'!$A:$A,V$3,'EIA Imports Gasoline'!$C:$C,$A33)</f>
        <v/>
      </c>
      <c r="W33">
        <f>SUMIFS('EIA Imports Gasoline'!$D:$D,'EIA Imports Gasoline'!$A:$A,W$3,'EIA Imports Gasoline'!$C:$C,$A33)</f>
        <v/>
      </c>
      <c r="X33">
        <f>SUMIFS('EIA Imports Gasoline'!$D:$D,'EIA Imports Gasoline'!$A:$A,X$3,'EIA Imports Gasoline'!$C:$C,$A33)</f>
        <v/>
      </c>
      <c r="Y33">
        <f>SUMIFS('EIA Imports Gasoline'!$D:$D,'EIA Imports Gasoline'!$A:$A,Y$3,'EIA Imports Gasoline'!$C:$C,$A33)</f>
        <v/>
      </c>
      <c r="Z33">
        <f>SUMIFS('EIA Imports Gasoline'!$D:$D,'EIA Imports Gasoline'!$A:$A,Z$3,'EIA Imports Gasoline'!$C:$C,$A33)</f>
        <v/>
      </c>
      <c r="AA33">
        <f>SUMIFS('EIA Imports Gasoline'!$D:$D,'EIA Imports Gasoline'!$A:$A,AA$3,'EIA Imports Gasoline'!$C:$C,$A33)</f>
        <v/>
      </c>
      <c r="AB33">
        <f>SUMIFS('EIA Imports Gasoline'!$D:$D,'EIA Imports Gasoline'!$A:$A,AB$3,'EIA Imports Gasoline'!$C:$C,$A33)</f>
        <v/>
      </c>
      <c r="AC33">
        <f>SUMIFS('EIA Imports Gasoline'!$D:$D,'EIA Imports Gasoline'!$A:$A,AC$3,'EIA Imports Gasoline'!$C:$C,$A33)</f>
        <v/>
      </c>
      <c r="AD33">
        <f>SUMIFS('EIA Imports Gasoline'!$D:$D,'EIA Imports Gasoline'!$A:$A,AD$3,'EIA Imports Gasoline'!$C:$C,$A33)</f>
        <v/>
      </c>
      <c r="AE33">
        <f>SUMIFS('EIA Imports Gasoline'!$D:$D,'EIA Imports Gasoline'!$A:$A,AE$3,'EIA Imports Gasoline'!$C:$C,$A33)</f>
        <v/>
      </c>
      <c r="AF33">
        <f>SUMIFS('EIA Imports Gasoline'!$D:$D,'EIA Imports Gasoline'!$A:$A,AF$3,'EIA Imports Gasoline'!$C:$C,$A33)</f>
        <v/>
      </c>
      <c r="AG33">
        <f>SUMIFS('EIA Imports Gasoline'!$D:$D,'EIA Imports Gasoline'!$A:$A,AG$3,'EIA Imports Gasoline'!$C:$C,$A33)</f>
        <v/>
      </c>
      <c r="AH33">
        <f>SUMIFS('EIA Imports Gasoline'!$D:$D,'EIA Imports Gasoline'!$A:$A,AH$3,'EIA Imports Gasoline'!$C:$C,$A33)</f>
        <v/>
      </c>
      <c r="AI33">
        <f>SUMIFS('EIA Imports Gasoline'!$D:$D,'EIA Imports Gasoline'!$A:$A,AI$3,'EIA Imports Gasoline'!$C:$C,$A33)</f>
        <v/>
      </c>
      <c r="AJ33">
        <f>SUMIFS('EIA Imports Gasoline'!$D:$D,'EIA Imports Gasoline'!$A:$A,AJ$3,'EIA Imports Gasoline'!$C:$C,$A33)</f>
        <v/>
      </c>
      <c r="AK33">
        <f>SUMIFS('EIA Imports Gasoline'!$D:$D,'EIA Imports Gasoline'!$A:$A,AK$3,'EIA Imports Gasoline'!$C:$C,$A33)</f>
        <v/>
      </c>
      <c r="AL33">
        <f>SUMIFS('EIA Imports Gasoline'!$D:$D,'EIA Imports Gasoline'!$A:$A,AL$3,'EIA Imports Gasoline'!$C:$C,$A33)</f>
        <v/>
      </c>
      <c r="AM33">
        <f>SUMIFS('EIA Imports Gasoline'!$D:$D,'EIA Imports Gasoline'!$A:$A,AM$3,'EIA Imports Gasoline'!$C:$C,$A33)</f>
        <v/>
      </c>
      <c r="AN33">
        <f>SUMIFS('EIA Imports Gasoline'!$D:$D,'EIA Imports Gasoline'!$A:$A,AN$3,'EIA Imports Gasoline'!$C:$C,$A33)</f>
        <v/>
      </c>
      <c r="AO33">
        <f>SUMIFS('EIA Imports Gasoline'!$D:$D,'EIA Imports Gasoline'!$A:$A,AO$3,'EIA Imports Gasoline'!$C:$C,$A33)</f>
        <v/>
      </c>
      <c r="AP33">
        <f>SUMIFS('EIA Imports Gasoline'!$D:$D,'EIA Imports Gasoline'!$A:$A,AP$3,'EIA Imports Gasoline'!$C:$C,$A33)</f>
        <v/>
      </c>
      <c r="AQ33">
        <f>SUMIFS('EIA Imports Gasoline'!$D:$D,'EIA Imports Gasoline'!$A:$A,AQ$3,'EIA Imports Gasoline'!$C:$C,$A33)</f>
        <v/>
      </c>
      <c r="AR33">
        <f>SUMIFS('EIA Imports Gasoline'!$D:$D,'EIA Imports Gasoline'!$A:$A,AR$3,'EIA Imports Gasoline'!$C:$C,$A33)</f>
        <v/>
      </c>
      <c r="AS33">
        <f>SUMIFS('EIA Imports Gasoline'!$D:$D,'EIA Imports Gasoline'!$A:$A,AS$3,'EIA Imports Gasoline'!$C:$C,$A33)</f>
        <v/>
      </c>
      <c r="AT33">
        <f>SUMIFS('EIA Imports Gasoline'!$D:$D,'EIA Imports Gasoline'!$A:$A,AT$3,'EIA Imports Gasoline'!$C:$C,$A33)</f>
        <v/>
      </c>
      <c r="AU33">
        <f>SUMIFS('EIA Imports Gasoline'!$D:$D,'EIA Imports Gasoline'!$A:$A,AU$3,'EIA Imports Gasoline'!$C:$C,$A33)</f>
        <v/>
      </c>
    </row>
    <row r="34" spans="1:47">
      <c r="A34" t="s">
        <v>369</v>
      </c>
      <c r="B34" t="s">
        <v>1646</v>
      </c>
      <c r="C34" t="s">
        <v>1740</v>
      </c>
      <c r="D34">
        <f>SUMIFS('EIA Imports Gasoline'!$D:$D,'EIA Imports Gasoline'!$A:$A,D$3,'EIA Imports Gasoline'!$C:$C,$A34)</f>
        <v/>
      </c>
      <c r="E34">
        <f>SUMIFS('EIA Imports Gasoline'!$D:$D,'EIA Imports Gasoline'!$A:$A,E$3,'EIA Imports Gasoline'!$C:$C,$A34)</f>
        <v/>
      </c>
      <c r="F34">
        <f>SUMIFS('EIA Imports Gasoline'!$D:$D,'EIA Imports Gasoline'!$A:$A,F$3,'EIA Imports Gasoline'!$C:$C,$A34)</f>
        <v/>
      </c>
      <c r="G34">
        <f>SUMIFS('EIA Imports Gasoline'!$D:$D,'EIA Imports Gasoline'!$A:$A,G$3,'EIA Imports Gasoline'!$C:$C,$A34)</f>
        <v/>
      </c>
      <c r="H34">
        <f>SUMIFS('EIA Imports Gasoline'!$D:$D,'EIA Imports Gasoline'!$A:$A,H$3,'EIA Imports Gasoline'!$C:$C,$A34)</f>
        <v/>
      </c>
      <c r="I34">
        <f>SUMIFS('EIA Imports Gasoline'!$D:$D,'EIA Imports Gasoline'!$A:$A,I$3,'EIA Imports Gasoline'!$C:$C,$A34)</f>
        <v/>
      </c>
      <c r="J34">
        <f>SUMIFS('EIA Imports Gasoline'!$D:$D,'EIA Imports Gasoline'!$A:$A,J$3,'EIA Imports Gasoline'!$C:$C,$A34)</f>
        <v/>
      </c>
      <c r="K34">
        <f>SUMIFS('EIA Imports Gasoline'!$D:$D,'EIA Imports Gasoline'!$A:$A,K$3,'EIA Imports Gasoline'!$C:$C,$A34)</f>
        <v/>
      </c>
      <c r="L34">
        <f>SUMIFS('EIA Imports Gasoline'!$D:$D,'EIA Imports Gasoline'!$A:$A,L$3,'EIA Imports Gasoline'!$C:$C,$A34)</f>
        <v/>
      </c>
      <c r="M34">
        <f>SUMIFS('EIA Imports Gasoline'!$D:$D,'EIA Imports Gasoline'!$A:$A,M$3,'EIA Imports Gasoline'!$C:$C,$A34)</f>
        <v/>
      </c>
      <c r="N34">
        <f>SUMIFS('EIA Imports Gasoline'!$D:$D,'EIA Imports Gasoline'!$A:$A,N$3,'EIA Imports Gasoline'!$C:$C,$A34)</f>
        <v/>
      </c>
      <c r="O34">
        <f>SUMIFS('EIA Imports Gasoline'!$D:$D,'EIA Imports Gasoline'!$A:$A,O$3,'EIA Imports Gasoline'!$C:$C,$A34)</f>
        <v/>
      </c>
      <c r="P34">
        <f>SUMIFS('EIA Imports Gasoline'!$D:$D,'EIA Imports Gasoline'!$A:$A,P$3,'EIA Imports Gasoline'!$C:$C,$A34)</f>
        <v/>
      </c>
      <c r="Q34">
        <f>SUMIFS('EIA Imports Gasoline'!$D:$D,'EIA Imports Gasoline'!$A:$A,Q$3,'EIA Imports Gasoline'!$C:$C,$A34)</f>
        <v/>
      </c>
      <c r="R34">
        <f>SUMIFS('EIA Imports Gasoline'!$D:$D,'EIA Imports Gasoline'!$A:$A,R$3,'EIA Imports Gasoline'!$C:$C,$A34)</f>
        <v/>
      </c>
      <c r="S34">
        <f>SUMIFS('EIA Imports Gasoline'!$D:$D,'EIA Imports Gasoline'!$A:$A,S$3,'EIA Imports Gasoline'!$C:$C,$A34)</f>
        <v/>
      </c>
      <c r="T34">
        <f>SUMIFS('EIA Imports Gasoline'!$D:$D,'EIA Imports Gasoline'!$A:$A,T$3,'EIA Imports Gasoline'!$C:$C,$A34)</f>
        <v/>
      </c>
      <c r="U34">
        <f>SUMIFS('EIA Imports Gasoline'!$D:$D,'EIA Imports Gasoline'!$A:$A,U$3,'EIA Imports Gasoline'!$C:$C,$A34)</f>
        <v/>
      </c>
      <c r="V34">
        <f>SUMIFS('EIA Imports Gasoline'!$D:$D,'EIA Imports Gasoline'!$A:$A,V$3,'EIA Imports Gasoline'!$C:$C,$A34)</f>
        <v/>
      </c>
      <c r="W34">
        <f>SUMIFS('EIA Imports Gasoline'!$D:$D,'EIA Imports Gasoline'!$A:$A,W$3,'EIA Imports Gasoline'!$C:$C,$A34)</f>
        <v/>
      </c>
      <c r="X34">
        <f>SUMIFS('EIA Imports Gasoline'!$D:$D,'EIA Imports Gasoline'!$A:$A,X$3,'EIA Imports Gasoline'!$C:$C,$A34)</f>
        <v/>
      </c>
      <c r="Y34">
        <f>SUMIFS('EIA Imports Gasoline'!$D:$D,'EIA Imports Gasoline'!$A:$A,Y$3,'EIA Imports Gasoline'!$C:$C,$A34)</f>
        <v/>
      </c>
      <c r="Z34">
        <f>SUMIFS('EIA Imports Gasoline'!$D:$D,'EIA Imports Gasoline'!$A:$A,Z$3,'EIA Imports Gasoline'!$C:$C,$A34)</f>
        <v/>
      </c>
      <c r="AA34">
        <f>SUMIFS('EIA Imports Gasoline'!$D:$D,'EIA Imports Gasoline'!$A:$A,AA$3,'EIA Imports Gasoline'!$C:$C,$A34)</f>
        <v/>
      </c>
      <c r="AB34">
        <f>SUMIFS('EIA Imports Gasoline'!$D:$D,'EIA Imports Gasoline'!$A:$A,AB$3,'EIA Imports Gasoline'!$C:$C,$A34)</f>
        <v/>
      </c>
      <c r="AC34">
        <f>SUMIFS('EIA Imports Gasoline'!$D:$D,'EIA Imports Gasoline'!$A:$A,AC$3,'EIA Imports Gasoline'!$C:$C,$A34)</f>
        <v/>
      </c>
      <c r="AD34">
        <f>SUMIFS('EIA Imports Gasoline'!$D:$D,'EIA Imports Gasoline'!$A:$A,AD$3,'EIA Imports Gasoline'!$C:$C,$A34)</f>
        <v/>
      </c>
      <c r="AE34">
        <f>SUMIFS('EIA Imports Gasoline'!$D:$D,'EIA Imports Gasoline'!$A:$A,AE$3,'EIA Imports Gasoline'!$C:$C,$A34)</f>
        <v/>
      </c>
      <c r="AF34">
        <f>SUMIFS('EIA Imports Gasoline'!$D:$D,'EIA Imports Gasoline'!$A:$A,AF$3,'EIA Imports Gasoline'!$C:$C,$A34)</f>
        <v/>
      </c>
      <c r="AG34">
        <f>SUMIFS('EIA Imports Gasoline'!$D:$D,'EIA Imports Gasoline'!$A:$A,AG$3,'EIA Imports Gasoline'!$C:$C,$A34)</f>
        <v/>
      </c>
      <c r="AH34">
        <f>SUMIFS('EIA Imports Gasoline'!$D:$D,'EIA Imports Gasoline'!$A:$A,AH$3,'EIA Imports Gasoline'!$C:$C,$A34)</f>
        <v/>
      </c>
      <c r="AI34">
        <f>SUMIFS('EIA Imports Gasoline'!$D:$D,'EIA Imports Gasoline'!$A:$A,AI$3,'EIA Imports Gasoline'!$C:$C,$A34)</f>
        <v/>
      </c>
      <c r="AJ34">
        <f>SUMIFS('EIA Imports Gasoline'!$D:$D,'EIA Imports Gasoline'!$A:$A,AJ$3,'EIA Imports Gasoline'!$C:$C,$A34)</f>
        <v/>
      </c>
      <c r="AK34">
        <f>SUMIFS('EIA Imports Gasoline'!$D:$D,'EIA Imports Gasoline'!$A:$A,AK$3,'EIA Imports Gasoline'!$C:$C,$A34)</f>
        <v/>
      </c>
      <c r="AL34">
        <f>SUMIFS('EIA Imports Gasoline'!$D:$D,'EIA Imports Gasoline'!$A:$A,AL$3,'EIA Imports Gasoline'!$C:$C,$A34)</f>
        <v/>
      </c>
      <c r="AM34">
        <f>SUMIFS('EIA Imports Gasoline'!$D:$D,'EIA Imports Gasoline'!$A:$A,AM$3,'EIA Imports Gasoline'!$C:$C,$A34)</f>
        <v/>
      </c>
      <c r="AN34">
        <f>SUMIFS('EIA Imports Gasoline'!$D:$D,'EIA Imports Gasoline'!$A:$A,AN$3,'EIA Imports Gasoline'!$C:$C,$A34)</f>
        <v/>
      </c>
      <c r="AO34">
        <f>SUMIFS('EIA Imports Gasoline'!$D:$D,'EIA Imports Gasoline'!$A:$A,AO$3,'EIA Imports Gasoline'!$C:$C,$A34)</f>
        <v/>
      </c>
      <c r="AP34">
        <f>SUMIFS('EIA Imports Gasoline'!$D:$D,'EIA Imports Gasoline'!$A:$A,AP$3,'EIA Imports Gasoline'!$C:$C,$A34)</f>
        <v/>
      </c>
      <c r="AQ34">
        <f>SUMIFS('EIA Imports Gasoline'!$D:$D,'EIA Imports Gasoline'!$A:$A,AQ$3,'EIA Imports Gasoline'!$C:$C,$A34)</f>
        <v/>
      </c>
      <c r="AR34">
        <f>SUMIFS('EIA Imports Gasoline'!$D:$D,'EIA Imports Gasoline'!$A:$A,AR$3,'EIA Imports Gasoline'!$C:$C,$A34)</f>
        <v/>
      </c>
      <c r="AS34">
        <f>SUMIFS('EIA Imports Gasoline'!$D:$D,'EIA Imports Gasoline'!$A:$A,AS$3,'EIA Imports Gasoline'!$C:$C,$A34)</f>
        <v/>
      </c>
      <c r="AT34">
        <f>SUMIFS('EIA Imports Gasoline'!$D:$D,'EIA Imports Gasoline'!$A:$A,AT$3,'EIA Imports Gasoline'!$C:$C,$A34)</f>
        <v/>
      </c>
      <c r="AU34">
        <f>SUMIFS('EIA Imports Gasoline'!$D:$D,'EIA Imports Gasoline'!$A:$A,AU$3,'EIA Imports Gasoline'!$C:$C,$A34)</f>
        <v/>
      </c>
    </row>
    <row r="35" spans="1:47">
      <c r="A35" t="s">
        <v>270</v>
      </c>
      <c r="B35" t="s">
        <v>1646</v>
      </c>
      <c r="C35" t="s">
        <v>1740</v>
      </c>
      <c r="D35">
        <f>SUMIFS('EIA Imports Gasoline'!$D:$D,'EIA Imports Gasoline'!$A:$A,D$3,'EIA Imports Gasoline'!$C:$C,$A35)</f>
        <v/>
      </c>
      <c r="E35">
        <f>SUMIFS('EIA Imports Gasoline'!$D:$D,'EIA Imports Gasoline'!$A:$A,E$3,'EIA Imports Gasoline'!$C:$C,$A35)</f>
        <v/>
      </c>
      <c r="F35">
        <f>SUMIFS('EIA Imports Gasoline'!$D:$D,'EIA Imports Gasoline'!$A:$A,F$3,'EIA Imports Gasoline'!$C:$C,$A35)</f>
        <v/>
      </c>
      <c r="G35">
        <f>SUMIFS('EIA Imports Gasoline'!$D:$D,'EIA Imports Gasoline'!$A:$A,G$3,'EIA Imports Gasoline'!$C:$C,$A35)</f>
        <v/>
      </c>
      <c r="H35">
        <f>SUMIFS('EIA Imports Gasoline'!$D:$D,'EIA Imports Gasoline'!$A:$A,H$3,'EIA Imports Gasoline'!$C:$C,$A35)</f>
        <v/>
      </c>
      <c r="I35">
        <f>SUMIFS('EIA Imports Gasoline'!$D:$D,'EIA Imports Gasoline'!$A:$A,I$3,'EIA Imports Gasoline'!$C:$C,$A35)</f>
        <v/>
      </c>
      <c r="J35">
        <f>SUMIFS('EIA Imports Gasoline'!$D:$D,'EIA Imports Gasoline'!$A:$A,J$3,'EIA Imports Gasoline'!$C:$C,$A35)</f>
        <v/>
      </c>
      <c r="K35">
        <f>SUMIFS('EIA Imports Gasoline'!$D:$D,'EIA Imports Gasoline'!$A:$A,K$3,'EIA Imports Gasoline'!$C:$C,$A35)</f>
        <v/>
      </c>
      <c r="L35">
        <f>SUMIFS('EIA Imports Gasoline'!$D:$D,'EIA Imports Gasoline'!$A:$A,L$3,'EIA Imports Gasoline'!$C:$C,$A35)</f>
        <v/>
      </c>
      <c r="M35">
        <f>SUMIFS('EIA Imports Gasoline'!$D:$D,'EIA Imports Gasoline'!$A:$A,M$3,'EIA Imports Gasoline'!$C:$C,$A35)</f>
        <v/>
      </c>
      <c r="N35">
        <f>SUMIFS('EIA Imports Gasoline'!$D:$D,'EIA Imports Gasoline'!$A:$A,N$3,'EIA Imports Gasoline'!$C:$C,$A35)</f>
        <v/>
      </c>
      <c r="O35">
        <f>SUMIFS('EIA Imports Gasoline'!$D:$D,'EIA Imports Gasoline'!$A:$A,O$3,'EIA Imports Gasoline'!$C:$C,$A35)</f>
        <v/>
      </c>
      <c r="P35">
        <f>SUMIFS('EIA Imports Gasoline'!$D:$D,'EIA Imports Gasoline'!$A:$A,P$3,'EIA Imports Gasoline'!$C:$C,$A35)</f>
        <v/>
      </c>
      <c r="Q35">
        <f>SUMIFS('EIA Imports Gasoline'!$D:$D,'EIA Imports Gasoline'!$A:$A,Q$3,'EIA Imports Gasoline'!$C:$C,$A35)</f>
        <v/>
      </c>
      <c r="R35">
        <f>SUMIFS('EIA Imports Gasoline'!$D:$D,'EIA Imports Gasoline'!$A:$A,R$3,'EIA Imports Gasoline'!$C:$C,$A35)</f>
        <v/>
      </c>
      <c r="S35">
        <f>SUMIFS('EIA Imports Gasoline'!$D:$D,'EIA Imports Gasoline'!$A:$A,S$3,'EIA Imports Gasoline'!$C:$C,$A35)</f>
        <v/>
      </c>
      <c r="T35">
        <f>SUMIFS('EIA Imports Gasoline'!$D:$D,'EIA Imports Gasoline'!$A:$A,T$3,'EIA Imports Gasoline'!$C:$C,$A35)</f>
        <v/>
      </c>
      <c r="U35">
        <f>SUMIFS('EIA Imports Gasoline'!$D:$D,'EIA Imports Gasoline'!$A:$A,U$3,'EIA Imports Gasoline'!$C:$C,$A35)</f>
        <v/>
      </c>
      <c r="V35">
        <f>SUMIFS('EIA Imports Gasoline'!$D:$D,'EIA Imports Gasoline'!$A:$A,V$3,'EIA Imports Gasoline'!$C:$C,$A35)</f>
        <v/>
      </c>
      <c r="W35">
        <f>SUMIFS('EIA Imports Gasoline'!$D:$D,'EIA Imports Gasoline'!$A:$A,W$3,'EIA Imports Gasoline'!$C:$C,$A35)</f>
        <v/>
      </c>
      <c r="X35">
        <f>SUMIFS('EIA Imports Gasoline'!$D:$D,'EIA Imports Gasoline'!$A:$A,X$3,'EIA Imports Gasoline'!$C:$C,$A35)</f>
        <v/>
      </c>
      <c r="Y35">
        <f>SUMIFS('EIA Imports Gasoline'!$D:$D,'EIA Imports Gasoline'!$A:$A,Y$3,'EIA Imports Gasoline'!$C:$C,$A35)</f>
        <v/>
      </c>
      <c r="Z35">
        <f>SUMIFS('EIA Imports Gasoline'!$D:$D,'EIA Imports Gasoline'!$A:$A,Z$3,'EIA Imports Gasoline'!$C:$C,$A35)</f>
        <v/>
      </c>
      <c r="AA35">
        <f>SUMIFS('EIA Imports Gasoline'!$D:$D,'EIA Imports Gasoline'!$A:$A,AA$3,'EIA Imports Gasoline'!$C:$C,$A35)</f>
        <v/>
      </c>
      <c r="AB35">
        <f>SUMIFS('EIA Imports Gasoline'!$D:$D,'EIA Imports Gasoline'!$A:$A,AB$3,'EIA Imports Gasoline'!$C:$C,$A35)</f>
        <v/>
      </c>
      <c r="AC35">
        <f>SUMIFS('EIA Imports Gasoline'!$D:$D,'EIA Imports Gasoline'!$A:$A,AC$3,'EIA Imports Gasoline'!$C:$C,$A35)</f>
        <v/>
      </c>
      <c r="AD35">
        <f>SUMIFS('EIA Imports Gasoline'!$D:$D,'EIA Imports Gasoline'!$A:$A,AD$3,'EIA Imports Gasoline'!$C:$C,$A35)</f>
        <v/>
      </c>
      <c r="AE35">
        <f>SUMIFS('EIA Imports Gasoline'!$D:$D,'EIA Imports Gasoline'!$A:$A,AE$3,'EIA Imports Gasoline'!$C:$C,$A35)</f>
        <v/>
      </c>
      <c r="AF35">
        <f>SUMIFS('EIA Imports Gasoline'!$D:$D,'EIA Imports Gasoline'!$A:$A,AF$3,'EIA Imports Gasoline'!$C:$C,$A35)</f>
        <v/>
      </c>
      <c r="AG35">
        <f>SUMIFS('EIA Imports Gasoline'!$D:$D,'EIA Imports Gasoline'!$A:$A,AG$3,'EIA Imports Gasoline'!$C:$C,$A35)</f>
        <v/>
      </c>
      <c r="AH35">
        <f>SUMIFS('EIA Imports Gasoline'!$D:$D,'EIA Imports Gasoline'!$A:$A,AH$3,'EIA Imports Gasoline'!$C:$C,$A35)</f>
        <v/>
      </c>
      <c r="AI35">
        <f>SUMIFS('EIA Imports Gasoline'!$D:$D,'EIA Imports Gasoline'!$A:$A,AI$3,'EIA Imports Gasoline'!$C:$C,$A35)</f>
        <v/>
      </c>
      <c r="AJ35">
        <f>SUMIFS('EIA Imports Gasoline'!$D:$D,'EIA Imports Gasoline'!$A:$A,AJ$3,'EIA Imports Gasoline'!$C:$C,$A35)</f>
        <v/>
      </c>
      <c r="AK35">
        <f>SUMIFS('EIA Imports Gasoline'!$D:$D,'EIA Imports Gasoline'!$A:$A,AK$3,'EIA Imports Gasoline'!$C:$C,$A35)</f>
        <v/>
      </c>
      <c r="AL35">
        <f>SUMIFS('EIA Imports Gasoline'!$D:$D,'EIA Imports Gasoline'!$A:$A,AL$3,'EIA Imports Gasoline'!$C:$C,$A35)</f>
        <v/>
      </c>
      <c r="AM35">
        <f>SUMIFS('EIA Imports Gasoline'!$D:$D,'EIA Imports Gasoline'!$A:$A,AM$3,'EIA Imports Gasoline'!$C:$C,$A35)</f>
        <v/>
      </c>
      <c r="AN35">
        <f>SUMIFS('EIA Imports Gasoline'!$D:$D,'EIA Imports Gasoline'!$A:$A,AN$3,'EIA Imports Gasoline'!$C:$C,$A35)</f>
        <v/>
      </c>
      <c r="AO35">
        <f>SUMIFS('EIA Imports Gasoline'!$D:$D,'EIA Imports Gasoline'!$A:$A,AO$3,'EIA Imports Gasoline'!$C:$C,$A35)</f>
        <v/>
      </c>
      <c r="AP35">
        <f>SUMIFS('EIA Imports Gasoline'!$D:$D,'EIA Imports Gasoline'!$A:$A,AP$3,'EIA Imports Gasoline'!$C:$C,$A35)</f>
        <v/>
      </c>
      <c r="AQ35">
        <f>SUMIFS('EIA Imports Gasoline'!$D:$D,'EIA Imports Gasoline'!$A:$A,AQ$3,'EIA Imports Gasoline'!$C:$C,$A35)</f>
        <v/>
      </c>
      <c r="AR35">
        <f>SUMIFS('EIA Imports Gasoline'!$D:$D,'EIA Imports Gasoline'!$A:$A,AR$3,'EIA Imports Gasoline'!$C:$C,$A35)</f>
        <v/>
      </c>
      <c r="AS35">
        <f>SUMIFS('EIA Imports Gasoline'!$D:$D,'EIA Imports Gasoline'!$A:$A,AS$3,'EIA Imports Gasoline'!$C:$C,$A35)</f>
        <v/>
      </c>
      <c r="AT35">
        <f>SUMIFS('EIA Imports Gasoline'!$D:$D,'EIA Imports Gasoline'!$A:$A,AT$3,'EIA Imports Gasoline'!$C:$C,$A35)</f>
        <v/>
      </c>
      <c r="AU35">
        <f>SUMIFS('EIA Imports Gasoline'!$D:$D,'EIA Imports Gasoline'!$A:$A,AU$3,'EIA Imports Gasoline'!$C:$C,$A35)</f>
        <v/>
      </c>
    </row>
    <row r="36" spans="1:47">
      <c r="A36" t="s">
        <v>328</v>
      </c>
      <c r="B36" t="s">
        <v>1646</v>
      </c>
      <c r="C36" t="s">
        <v>1740</v>
      </c>
      <c r="D36">
        <f>SUMIFS('EIA Imports Gasoline'!$D:$D,'EIA Imports Gasoline'!$A:$A,D$3,'EIA Imports Gasoline'!$C:$C,$A36)</f>
        <v/>
      </c>
      <c r="E36">
        <f>SUMIFS('EIA Imports Gasoline'!$D:$D,'EIA Imports Gasoline'!$A:$A,E$3,'EIA Imports Gasoline'!$C:$C,$A36)</f>
        <v/>
      </c>
      <c r="F36">
        <f>SUMIFS('EIA Imports Gasoline'!$D:$D,'EIA Imports Gasoline'!$A:$A,F$3,'EIA Imports Gasoline'!$C:$C,$A36)</f>
        <v/>
      </c>
      <c r="G36">
        <f>SUMIFS('EIA Imports Gasoline'!$D:$D,'EIA Imports Gasoline'!$A:$A,G$3,'EIA Imports Gasoline'!$C:$C,$A36)</f>
        <v/>
      </c>
      <c r="H36">
        <f>SUMIFS('EIA Imports Gasoline'!$D:$D,'EIA Imports Gasoline'!$A:$A,H$3,'EIA Imports Gasoline'!$C:$C,$A36)</f>
        <v/>
      </c>
      <c r="I36">
        <f>SUMIFS('EIA Imports Gasoline'!$D:$D,'EIA Imports Gasoline'!$A:$A,I$3,'EIA Imports Gasoline'!$C:$C,$A36)</f>
        <v/>
      </c>
      <c r="J36">
        <f>SUMIFS('EIA Imports Gasoline'!$D:$D,'EIA Imports Gasoline'!$A:$A,J$3,'EIA Imports Gasoline'!$C:$C,$A36)</f>
        <v/>
      </c>
      <c r="K36">
        <f>SUMIFS('EIA Imports Gasoline'!$D:$D,'EIA Imports Gasoline'!$A:$A,K$3,'EIA Imports Gasoline'!$C:$C,$A36)</f>
        <v/>
      </c>
      <c r="L36">
        <f>SUMIFS('EIA Imports Gasoline'!$D:$D,'EIA Imports Gasoline'!$A:$A,L$3,'EIA Imports Gasoline'!$C:$C,$A36)</f>
        <v/>
      </c>
      <c r="M36">
        <f>SUMIFS('EIA Imports Gasoline'!$D:$D,'EIA Imports Gasoline'!$A:$A,M$3,'EIA Imports Gasoline'!$C:$C,$A36)</f>
        <v/>
      </c>
      <c r="N36">
        <f>SUMIFS('EIA Imports Gasoline'!$D:$D,'EIA Imports Gasoline'!$A:$A,N$3,'EIA Imports Gasoline'!$C:$C,$A36)</f>
        <v/>
      </c>
      <c r="O36">
        <f>SUMIFS('EIA Imports Gasoline'!$D:$D,'EIA Imports Gasoline'!$A:$A,O$3,'EIA Imports Gasoline'!$C:$C,$A36)</f>
        <v/>
      </c>
      <c r="P36">
        <f>SUMIFS('EIA Imports Gasoline'!$D:$D,'EIA Imports Gasoline'!$A:$A,P$3,'EIA Imports Gasoline'!$C:$C,$A36)</f>
        <v/>
      </c>
      <c r="Q36">
        <f>SUMIFS('EIA Imports Gasoline'!$D:$D,'EIA Imports Gasoline'!$A:$A,Q$3,'EIA Imports Gasoline'!$C:$C,$A36)</f>
        <v/>
      </c>
      <c r="R36">
        <f>SUMIFS('EIA Imports Gasoline'!$D:$D,'EIA Imports Gasoline'!$A:$A,R$3,'EIA Imports Gasoline'!$C:$C,$A36)</f>
        <v/>
      </c>
      <c r="S36">
        <f>SUMIFS('EIA Imports Gasoline'!$D:$D,'EIA Imports Gasoline'!$A:$A,S$3,'EIA Imports Gasoline'!$C:$C,$A36)</f>
        <v/>
      </c>
      <c r="T36">
        <f>SUMIFS('EIA Imports Gasoline'!$D:$D,'EIA Imports Gasoline'!$A:$A,T$3,'EIA Imports Gasoline'!$C:$C,$A36)</f>
        <v/>
      </c>
      <c r="U36">
        <f>SUMIFS('EIA Imports Gasoline'!$D:$D,'EIA Imports Gasoline'!$A:$A,U$3,'EIA Imports Gasoline'!$C:$C,$A36)</f>
        <v/>
      </c>
      <c r="V36">
        <f>SUMIFS('EIA Imports Gasoline'!$D:$D,'EIA Imports Gasoline'!$A:$A,V$3,'EIA Imports Gasoline'!$C:$C,$A36)</f>
        <v/>
      </c>
      <c r="W36">
        <f>SUMIFS('EIA Imports Gasoline'!$D:$D,'EIA Imports Gasoline'!$A:$A,W$3,'EIA Imports Gasoline'!$C:$C,$A36)</f>
        <v/>
      </c>
      <c r="X36">
        <f>SUMIFS('EIA Imports Gasoline'!$D:$D,'EIA Imports Gasoline'!$A:$A,X$3,'EIA Imports Gasoline'!$C:$C,$A36)</f>
        <v/>
      </c>
      <c r="Y36">
        <f>SUMIFS('EIA Imports Gasoline'!$D:$D,'EIA Imports Gasoline'!$A:$A,Y$3,'EIA Imports Gasoline'!$C:$C,$A36)</f>
        <v/>
      </c>
      <c r="Z36">
        <f>SUMIFS('EIA Imports Gasoline'!$D:$D,'EIA Imports Gasoline'!$A:$A,Z$3,'EIA Imports Gasoline'!$C:$C,$A36)</f>
        <v/>
      </c>
      <c r="AA36">
        <f>SUMIFS('EIA Imports Gasoline'!$D:$D,'EIA Imports Gasoline'!$A:$A,AA$3,'EIA Imports Gasoline'!$C:$C,$A36)</f>
        <v/>
      </c>
      <c r="AB36">
        <f>SUMIFS('EIA Imports Gasoline'!$D:$D,'EIA Imports Gasoline'!$A:$A,AB$3,'EIA Imports Gasoline'!$C:$C,$A36)</f>
        <v/>
      </c>
      <c r="AC36">
        <f>SUMIFS('EIA Imports Gasoline'!$D:$D,'EIA Imports Gasoline'!$A:$A,AC$3,'EIA Imports Gasoline'!$C:$C,$A36)</f>
        <v/>
      </c>
      <c r="AD36">
        <f>SUMIFS('EIA Imports Gasoline'!$D:$D,'EIA Imports Gasoline'!$A:$A,AD$3,'EIA Imports Gasoline'!$C:$C,$A36)</f>
        <v/>
      </c>
      <c r="AE36">
        <f>SUMIFS('EIA Imports Gasoline'!$D:$D,'EIA Imports Gasoline'!$A:$A,AE$3,'EIA Imports Gasoline'!$C:$C,$A36)</f>
        <v/>
      </c>
      <c r="AF36">
        <f>SUMIFS('EIA Imports Gasoline'!$D:$D,'EIA Imports Gasoline'!$A:$A,AF$3,'EIA Imports Gasoline'!$C:$C,$A36)</f>
        <v/>
      </c>
      <c r="AG36">
        <f>SUMIFS('EIA Imports Gasoline'!$D:$D,'EIA Imports Gasoline'!$A:$A,AG$3,'EIA Imports Gasoline'!$C:$C,$A36)</f>
        <v/>
      </c>
      <c r="AH36">
        <f>SUMIFS('EIA Imports Gasoline'!$D:$D,'EIA Imports Gasoline'!$A:$A,AH$3,'EIA Imports Gasoline'!$C:$C,$A36)</f>
        <v/>
      </c>
      <c r="AI36">
        <f>SUMIFS('EIA Imports Gasoline'!$D:$D,'EIA Imports Gasoline'!$A:$A,AI$3,'EIA Imports Gasoline'!$C:$C,$A36)</f>
        <v/>
      </c>
      <c r="AJ36">
        <f>SUMIFS('EIA Imports Gasoline'!$D:$D,'EIA Imports Gasoline'!$A:$A,AJ$3,'EIA Imports Gasoline'!$C:$C,$A36)</f>
        <v/>
      </c>
      <c r="AK36">
        <f>SUMIFS('EIA Imports Gasoline'!$D:$D,'EIA Imports Gasoline'!$A:$A,AK$3,'EIA Imports Gasoline'!$C:$C,$A36)</f>
        <v/>
      </c>
      <c r="AL36">
        <f>SUMIFS('EIA Imports Gasoline'!$D:$D,'EIA Imports Gasoline'!$A:$A,AL$3,'EIA Imports Gasoline'!$C:$C,$A36)</f>
        <v/>
      </c>
      <c r="AM36">
        <f>SUMIFS('EIA Imports Gasoline'!$D:$D,'EIA Imports Gasoline'!$A:$A,AM$3,'EIA Imports Gasoline'!$C:$C,$A36)</f>
        <v/>
      </c>
      <c r="AN36">
        <f>SUMIFS('EIA Imports Gasoline'!$D:$D,'EIA Imports Gasoline'!$A:$A,AN$3,'EIA Imports Gasoline'!$C:$C,$A36)</f>
        <v/>
      </c>
      <c r="AO36">
        <f>SUMIFS('EIA Imports Gasoline'!$D:$D,'EIA Imports Gasoline'!$A:$A,AO$3,'EIA Imports Gasoline'!$C:$C,$A36)</f>
        <v/>
      </c>
      <c r="AP36">
        <f>SUMIFS('EIA Imports Gasoline'!$D:$D,'EIA Imports Gasoline'!$A:$A,AP$3,'EIA Imports Gasoline'!$C:$C,$A36)</f>
        <v/>
      </c>
      <c r="AQ36">
        <f>SUMIFS('EIA Imports Gasoline'!$D:$D,'EIA Imports Gasoline'!$A:$A,AQ$3,'EIA Imports Gasoline'!$C:$C,$A36)</f>
        <v/>
      </c>
      <c r="AR36">
        <f>SUMIFS('EIA Imports Gasoline'!$D:$D,'EIA Imports Gasoline'!$A:$A,AR$3,'EIA Imports Gasoline'!$C:$C,$A36)</f>
        <v/>
      </c>
      <c r="AS36">
        <f>SUMIFS('EIA Imports Gasoline'!$D:$D,'EIA Imports Gasoline'!$A:$A,AS$3,'EIA Imports Gasoline'!$C:$C,$A36)</f>
        <v/>
      </c>
      <c r="AT36">
        <f>SUMIFS('EIA Imports Gasoline'!$D:$D,'EIA Imports Gasoline'!$A:$A,AT$3,'EIA Imports Gasoline'!$C:$C,$A36)</f>
        <v/>
      </c>
      <c r="AU36">
        <f>SUMIFS('EIA Imports Gasoline'!$D:$D,'EIA Imports Gasoline'!$A:$A,AU$3,'EIA Imports Gasoline'!$C:$C,$A36)</f>
        <v/>
      </c>
    </row>
    <row r="37" spans="1:47">
      <c r="A37" t="s">
        <v>290</v>
      </c>
      <c r="B37" t="s">
        <v>1646</v>
      </c>
      <c r="C37" t="s">
        <v>1740</v>
      </c>
      <c r="D37">
        <f>SUMIFS('EIA Imports Gasoline'!$D:$D,'EIA Imports Gasoline'!$A:$A,D$3,'EIA Imports Gasoline'!$C:$C,$A37)</f>
        <v/>
      </c>
      <c r="E37">
        <f>SUMIFS('EIA Imports Gasoline'!$D:$D,'EIA Imports Gasoline'!$A:$A,E$3,'EIA Imports Gasoline'!$C:$C,$A37)</f>
        <v/>
      </c>
      <c r="F37">
        <f>SUMIFS('EIA Imports Gasoline'!$D:$D,'EIA Imports Gasoline'!$A:$A,F$3,'EIA Imports Gasoline'!$C:$C,$A37)</f>
        <v/>
      </c>
      <c r="G37">
        <f>SUMIFS('EIA Imports Gasoline'!$D:$D,'EIA Imports Gasoline'!$A:$A,G$3,'EIA Imports Gasoline'!$C:$C,$A37)</f>
        <v/>
      </c>
      <c r="H37">
        <f>SUMIFS('EIA Imports Gasoline'!$D:$D,'EIA Imports Gasoline'!$A:$A,H$3,'EIA Imports Gasoline'!$C:$C,$A37)</f>
        <v/>
      </c>
      <c r="I37">
        <f>SUMIFS('EIA Imports Gasoline'!$D:$D,'EIA Imports Gasoline'!$A:$A,I$3,'EIA Imports Gasoline'!$C:$C,$A37)</f>
        <v/>
      </c>
      <c r="J37">
        <f>SUMIFS('EIA Imports Gasoline'!$D:$D,'EIA Imports Gasoline'!$A:$A,J$3,'EIA Imports Gasoline'!$C:$C,$A37)</f>
        <v/>
      </c>
      <c r="K37">
        <f>SUMIFS('EIA Imports Gasoline'!$D:$D,'EIA Imports Gasoline'!$A:$A,K$3,'EIA Imports Gasoline'!$C:$C,$A37)</f>
        <v/>
      </c>
      <c r="L37">
        <f>SUMIFS('EIA Imports Gasoline'!$D:$D,'EIA Imports Gasoline'!$A:$A,L$3,'EIA Imports Gasoline'!$C:$C,$A37)</f>
        <v/>
      </c>
      <c r="M37">
        <f>SUMIFS('EIA Imports Gasoline'!$D:$D,'EIA Imports Gasoline'!$A:$A,M$3,'EIA Imports Gasoline'!$C:$C,$A37)</f>
        <v/>
      </c>
      <c r="N37">
        <f>SUMIFS('EIA Imports Gasoline'!$D:$D,'EIA Imports Gasoline'!$A:$A,N$3,'EIA Imports Gasoline'!$C:$C,$A37)</f>
        <v/>
      </c>
      <c r="O37">
        <f>SUMIFS('EIA Imports Gasoline'!$D:$D,'EIA Imports Gasoline'!$A:$A,O$3,'EIA Imports Gasoline'!$C:$C,$A37)</f>
        <v/>
      </c>
      <c r="P37">
        <f>SUMIFS('EIA Imports Gasoline'!$D:$D,'EIA Imports Gasoline'!$A:$A,P$3,'EIA Imports Gasoline'!$C:$C,$A37)</f>
        <v/>
      </c>
      <c r="Q37">
        <f>SUMIFS('EIA Imports Gasoline'!$D:$D,'EIA Imports Gasoline'!$A:$A,Q$3,'EIA Imports Gasoline'!$C:$C,$A37)</f>
        <v/>
      </c>
      <c r="R37">
        <f>SUMIFS('EIA Imports Gasoline'!$D:$D,'EIA Imports Gasoline'!$A:$A,R$3,'EIA Imports Gasoline'!$C:$C,$A37)</f>
        <v/>
      </c>
      <c r="S37">
        <f>SUMIFS('EIA Imports Gasoline'!$D:$D,'EIA Imports Gasoline'!$A:$A,S$3,'EIA Imports Gasoline'!$C:$C,$A37)</f>
        <v/>
      </c>
      <c r="T37">
        <f>SUMIFS('EIA Imports Gasoline'!$D:$D,'EIA Imports Gasoline'!$A:$A,T$3,'EIA Imports Gasoline'!$C:$C,$A37)</f>
        <v/>
      </c>
      <c r="U37">
        <f>SUMIFS('EIA Imports Gasoline'!$D:$D,'EIA Imports Gasoline'!$A:$A,U$3,'EIA Imports Gasoline'!$C:$C,$A37)</f>
        <v/>
      </c>
      <c r="V37">
        <f>SUMIFS('EIA Imports Gasoline'!$D:$D,'EIA Imports Gasoline'!$A:$A,V$3,'EIA Imports Gasoline'!$C:$C,$A37)</f>
        <v/>
      </c>
      <c r="W37">
        <f>SUMIFS('EIA Imports Gasoline'!$D:$D,'EIA Imports Gasoline'!$A:$A,W$3,'EIA Imports Gasoline'!$C:$C,$A37)</f>
        <v/>
      </c>
      <c r="X37">
        <f>SUMIFS('EIA Imports Gasoline'!$D:$D,'EIA Imports Gasoline'!$A:$A,X$3,'EIA Imports Gasoline'!$C:$C,$A37)</f>
        <v/>
      </c>
      <c r="Y37">
        <f>SUMIFS('EIA Imports Gasoline'!$D:$D,'EIA Imports Gasoline'!$A:$A,Y$3,'EIA Imports Gasoline'!$C:$C,$A37)</f>
        <v/>
      </c>
      <c r="Z37">
        <f>SUMIFS('EIA Imports Gasoline'!$D:$D,'EIA Imports Gasoline'!$A:$A,Z$3,'EIA Imports Gasoline'!$C:$C,$A37)</f>
        <v/>
      </c>
      <c r="AA37">
        <f>SUMIFS('EIA Imports Gasoline'!$D:$D,'EIA Imports Gasoline'!$A:$A,AA$3,'EIA Imports Gasoline'!$C:$C,$A37)</f>
        <v/>
      </c>
      <c r="AB37">
        <f>SUMIFS('EIA Imports Gasoline'!$D:$D,'EIA Imports Gasoline'!$A:$A,AB$3,'EIA Imports Gasoline'!$C:$C,$A37)</f>
        <v/>
      </c>
      <c r="AC37">
        <f>SUMIFS('EIA Imports Gasoline'!$D:$D,'EIA Imports Gasoline'!$A:$A,AC$3,'EIA Imports Gasoline'!$C:$C,$A37)</f>
        <v/>
      </c>
      <c r="AD37">
        <f>SUMIFS('EIA Imports Gasoline'!$D:$D,'EIA Imports Gasoline'!$A:$A,AD$3,'EIA Imports Gasoline'!$C:$C,$A37)</f>
        <v/>
      </c>
      <c r="AE37">
        <f>SUMIFS('EIA Imports Gasoline'!$D:$D,'EIA Imports Gasoline'!$A:$A,AE$3,'EIA Imports Gasoline'!$C:$C,$A37)</f>
        <v/>
      </c>
      <c r="AF37">
        <f>SUMIFS('EIA Imports Gasoline'!$D:$D,'EIA Imports Gasoline'!$A:$A,AF$3,'EIA Imports Gasoline'!$C:$C,$A37)</f>
        <v/>
      </c>
      <c r="AG37">
        <f>SUMIFS('EIA Imports Gasoline'!$D:$D,'EIA Imports Gasoline'!$A:$A,AG$3,'EIA Imports Gasoline'!$C:$C,$A37)</f>
        <v/>
      </c>
      <c r="AH37">
        <f>SUMIFS('EIA Imports Gasoline'!$D:$D,'EIA Imports Gasoline'!$A:$A,AH$3,'EIA Imports Gasoline'!$C:$C,$A37)</f>
        <v/>
      </c>
      <c r="AI37">
        <f>SUMIFS('EIA Imports Gasoline'!$D:$D,'EIA Imports Gasoline'!$A:$A,AI$3,'EIA Imports Gasoline'!$C:$C,$A37)</f>
        <v/>
      </c>
      <c r="AJ37">
        <f>SUMIFS('EIA Imports Gasoline'!$D:$D,'EIA Imports Gasoline'!$A:$A,AJ$3,'EIA Imports Gasoline'!$C:$C,$A37)</f>
        <v/>
      </c>
      <c r="AK37">
        <f>SUMIFS('EIA Imports Gasoline'!$D:$D,'EIA Imports Gasoline'!$A:$A,AK$3,'EIA Imports Gasoline'!$C:$C,$A37)</f>
        <v/>
      </c>
      <c r="AL37">
        <f>SUMIFS('EIA Imports Gasoline'!$D:$D,'EIA Imports Gasoline'!$A:$A,AL$3,'EIA Imports Gasoline'!$C:$C,$A37)</f>
        <v/>
      </c>
      <c r="AM37">
        <f>SUMIFS('EIA Imports Gasoline'!$D:$D,'EIA Imports Gasoline'!$A:$A,AM$3,'EIA Imports Gasoline'!$C:$C,$A37)</f>
        <v/>
      </c>
      <c r="AN37">
        <f>SUMIFS('EIA Imports Gasoline'!$D:$D,'EIA Imports Gasoline'!$A:$A,AN$3,'EIA Imports Gasoline'!$C:$C,$A37)</f>
        <v/>
      </c>
      <c r="AO37">
        <f>SUMIFS('EIA Imports Gasoline'!$D:$D,'EIA Imports Gasoline'!$A:$A,AO$3,'EIA Imports Gasoline'!$C:$C,$A37)</f>
        <v/>
      </c>
      <c r="AP37">
        <f>SUMIFS('EIA Imports Gasoline'!$D:$D,'EIA Imports Gasoline'!$A:$A,AP$3,'EIA Imports Gasoline'!$C:$C,$A37)</f>
        <v/>
      </c>
      <c r="AQ37">
        <f>SUMIFS('EIA Imports Gasoline'!$D:$D,'EIA Imports Gasoline'!$A:$A,AQ$3,'EIA Imports Gasoline'!$C:$C,$A37)</f>
        <v/>
      </c>
      <c r="AR37">
        <f>SUMIFS('EIA Imports Gasoline'!$D:$D,'EIA Imports Gasoline'!$A:$A,AR$3,'EIA Imports Gasoline'!$C:$C,$A37)</f>
        <v/>
      </c>
      <c r="AS37">
        <f>SUMIFS('EIA Imports Gasoline'!$D:$D,'EIA Imports Gasoline'!$A:$A,AS$3,'EIA Imports Gasoline'!$C:$C,$A37)</f>
        <v/>
      </c>
      <c r="AT37">
        <f>SUMIFS('EIA Imports Gasoline'!$D:$D,'EIA Imports Gasoline'!$A:$A,AT$3,'EIA Imports Gasoline'!$C:$C,$A37)</f>
        <v/>
      </c>
      <c r="AU37">
        <f>SUMIFS('EIA Imports Gasoline'!$D:$D,'EIA Imports Gasoline'!$A:$A,AU$3,'EIA Imports Gasoline'!$C:$C,$A37)</f>
        <v/>
      </c>
    </row>
    <row r="38" spans="1:47">
      <c r="A38" t="s">
        <v>298</v>
      </c>
      <c r="B38" t="s">
        <v>1646</v>
      </c>
      <c r="C38" t="s">
        <v>1740</v>
      </c>
      <c r="D38">
        <f>SUMIFS('EIA Imports Gasoline'!$D:$D,'EIA Imports Gasoline'!$A:$A,D$3,'EIA Imports Gasoline'!$C:$C,$A38)</f>
        <v/>
      </c>
      <c r="E38">
        <f>SUMIFS('EIA Imports Gasoline'!$D:$D,'EIA Imports Gasoline'!$A:$A,E$3,'EIA Imports Gasoline'!$C:$C,$A38)</f>
        <v/>
      </c>
      <c r="F38">
        <f>SUMIFS('EIA Imports Gasoline'!$D:$D,'EIA Imports Gasoline'!$A:$A,F$3,'EIA Imports Gasoline'!$C:$C,$A38)</f>
        <v/>
      </c>
      <c r="G38">
        <f>SUMIFS('EIA Imports Gasoline'!$D:$D,'EIA Imports Gasoline'!$A:$A,G$3,'EIA Imports Gasoline'!$C:$C,$A38)</f>
        <v/>
      </c>
      <c r="H38">
        <f>SUMIFS('EIA Imports Gasoline'!$D:$D,'EIA Imports Gasoline'!$A:$A,H$3,'EIA Imports Gasoline'!$C:$C,$A38)</f>
        <v/>
      </c>
      <c r="I38">
        <f>SUMIFS('EIA Imports Gasoline'!$D:$D,'EIA Imports Gasoline'!$A:$A,I$3,'EIA Imports Gasoline'!$C:$C,$A38)</f>
        <v/>
      </c>
      <c r="J38">
        <f>SUMIFS('EIA Imports Gasoline'!$D:$D,'EIA Imports Gasoline'!$A:$A,J$3,'EIA Imports Gasoline'!$C:$C,$A38)</f>
        <v/>
      </c>
      <c r="K38">
        <f>SUMIFS('EIA Imports Gasoline'!$D:$D,'EIA Imports Gasoline'!$A:$A,K$3,'EIA Imports Gasoline'!$C:$C,$A38)</f>
        <v/>
      </c>
      <c r="L38">
        <f>SUMIFS('EIA Imports Gasoline'!$D:$D,'EIA Imports Gasoline'!$A:$A,L$3,'EIA Imports Gasoline'!$C:$C,$A38)</f>
        <v/>
      </c>
      <c r="M38">
        <f>SUMIFS('EIA Imports Gasoline'!$D:$D,'EIA Imports Gasoline'!$A:$A,M$3,'EIA Imports Gasoline'!$C:$C,$A38)</f>
        <v/>
      </c>
      <c r="N38">
        <f>SUMIFS('EIA Imports Gasoline'!$D:$D,'EIA Imports Gasoline'!$A:$A,N$3,'EIA Imports Gasoline'!$C:$C,$A38)</f>
        <v/>
      </c>
      <c r="O38">
        <f>SUMIFS('EIA Imports Gasoline'!$D:$D,'EIA Imports Gasoline'!$A:$A,O$3,'EIA Imports Gasoline'!$C:$C,$A38)</f>
        <v/>
      </c>
      <c r="P38">
        <f>SUMIFS('EIA Imports Gasoline'!$D:$D,'EIA Imports Gasoline'!$A:$A,P$3,'EIA Imports Gasoline'!$C:$C,$A38)</f>
        <v/>
      </c>
      <c r="Q38">
        <f>SUMIFS('EIA Imports Gasoline'!$D:$D,'EIA Imports Gasoline'!$A:$A,Q$3,'EIA Imports Gasoline'!$C:$C,$A38)</f>
        <v/>
      </c>
      <c r="R38">
        <f>SUMIFS('EIA Imports Gasoline'!$D:$D,'EIA Imports Gasoline'!$A:$A,R$3,'EIA Imports Gasoline'!$C:$C,$A38)</f>
        <v/>
      </c>
      <c r="S38">
        <f>SUMIFS('EIA Imports Gasoline'!$D:$D,'EIA Imports Gasoline'!$A:$A,S$3,'EIA Imports Gasoline'!$C:$C,$A38)</f>
        <v/>
      </c>
      <c r="T38">
        <f>SUMIFS('EIA Imports Gasoline'!$D:$D,'EIA Imports Gasoline'!$A:$A,T$3,'EIA Imports Gasoline'!$C:$C,$A38)</f>
        <v/>
      </c>
      <c r="U38">
        <f>SUMIFS('EIA Imports Gasoline'!$D:$D,'EIA Imports Gasoline'!$A:$A,U$3,'EIA Imports Gasoline'!$C:$C,$A38)</f>
        <v/>
      </c>
      <c r="V38">
        <f>SUMIFS('EIA Imports Gasoline'!$D:$D,'EIA Imports Gasoline'!$A:$A,V$3,'EIA Imports Gasoline'!$C:$C,$A38)</f>
        <v/>
      </c>
      <c r="W38">
        <f>SUMIFS('EIA Imports Gasoline'!$D:$D,'EIA Imports Gasoline'!$A:$A,W$3,'EIA Imports Gasoline'!$C:$C,$A38)</f>
        <v/>
      </c>
      <c r="X38">
        <f>SUMIFS('EIA Imports Gasoline'!$D:$D,'EIA Imports Gasoline'!$A:$A,X$3,'EIA Imports Gasoline'!$C:$C,$A38)</f>
        <v/>
      </c>
      <c r="Y38">
        <f>SUMIFS('EIA Imports Gasoline'!$D:$D,'EIA Imports Gasoline'!$A:$A,Y$3,'EIA Imports Gasoline'!$C:$C,$A38)</f>
        <v/>
      </c>
      <c r="Z38">
        <f>SUMIFS('EIA Imports Gasoline'!$D:$D,'EIA Imports Gasoline'!$A:$A,Z$3,'EIA Imports Gasoline'!$C:$C,$A38)</f>
        <v/>
      </c>
      <c r="AA38">
        <f>SUMIFS('EIA Imports Gasoline'!$D:$D,'EIA Imports Gasoline'!$A:$A,AA$3,'EIA Imports Gasoline'!$C:$C,$A38)</f>
        <v/>
      </c>
      <c r="AB38">
        <f>SUMIFS('EIA Imports Gasoline'!$D:$D,'EIA Imports Gasoline'!$A:$A,AB$3,'EIA Imports Gasoline'!$C:$C,$A38)</f>
        <v/>
      </c>
      <c r="AC38">
        <f>SUMIFS('EIA Imports Gasoline'!$D:$D,'EIA Imports Gasoline'!$A:$A,AC$3,'EIA Imports Gasoline'!$C:$C,$A38)</f>
        <v/>
      </c>
      <c r="AD38">
        <f>SUMIFS('EIA Imports Gasoline'!$D:$D,'EIA Imports Gasoline'!$A:$A,AD$3,'EIA Imports Gasoline'!$C:$C,$A38)</f>
        <v/>
      </c>
      <c r="AE38">
        <f>SUMIFS('EIA Imports Gasoline'!$D:$D,'EIA Imports Gasoline'!$A:$A,AE$3,'EIA Imports Gasoline'!$C:$C,$A38)</f>
        <v/>
      </c>
      <c r="AF38">
        <f>SUMIFS('EIA Imports Gasoline'!$D:$D,'EIA Imports Gasoline'!$A:$A,AF$3,'EIA Imports Gasoline'!$C:$C,$A38)</f>
        <v/>
      </c>
      <c r="AG38">
        <f>SUMIFS('EIA Imports Gasoline'!$D:$D,'EIA Imports Gasoline'!$A:$A,AG$3,'EIA Imports Gasoline'!$C:$C,$A38)</f>
        <v/>
      </c>
      <c r="AH38">
        <f>SUMIFS('EIA Imports Gasoline'!$D:$D,'EIA Imports Gasoline'!$A:$A,AH$3,'EIA Imports Gasoline'!$C:$C,$A38)</f>
        <v/>
      </c>
      <c r="AI38">
        <f>SUMIFS('EIA Imports Gasoline'!$D:$D,'EIA Imports Gasoline'!$A:$A,AI$3,'EIA Imports Gasoline'!$C:$C,$A38)</f>
        <v/>
      </c>
      <c r="AJ38">
        <f>SUMIFS('EIA Imports Gasoline'!$D:$D,'EIA Imports Gasoline'!$A:$A,AJ$3,'EIA Imports Gasoline'!$C:$C,$A38)</f>
        <v/>
      </c>
      <c r="AK38">
        <f>SUMIFS('EIA Imports Gasoline'!$D:$D,'EIA Imports Gasoline'!$A:$A,AK$3,'EIA Imports Gasoline'!$C:$C,$A38)</f>
        <v/>
      </c>
      <c r="AL38">
        <f>SUMIFS('EIA Imports Gasoline'!$D:$D,'EIA Imports Gasoline'!$A:$A,AL$3,'EIA Imports Gasoline'!$C:$C,$A38)</f>
        <v/>
      </c>
      <c r="AM38">
        <f>SUMIFS('EIA Imports Gasoline'!$D:$D,'EIA Imports Gasoline'!$A:$A,AM$3,'EIA Imports Gasoline'!$C:$C,$A38)</f>
        <v/>
      </c>
      <c r="AN38">
        <f>SUMIFS('EIA Imports Gasoline'!$D:$D,'EIA Imports Gasoline'!$A:$A,AN$3,'EIA Imports Gasoline'!$C:$C,$A38)</f>
        <v/>
      </c>
      <c r="AO38">
        <f>SUMIFS('EIA Imports Gasoline'!$D:$D,'EIA Imports Gasoline'!$A:$A,AO$3,'EIA Imports Gasoline'!$C:$C,$A38)</f>
        <v/>
      </c>
      <c r="AP38">
        <f>SUMIFS('EIA Imports Gasoline'!$D:$D,'EIA Imports Gasoline'!$A:$A,AP$3,'EIA Imports Gasoline'!$C:$C,$A38)</f>
        <v/>
      </c>
      <c r="AQ38">
        <f>SUMIFS('EIA Imports Gasoline'!$D:$D,'EIA Imports Gasoline'!$A:$A,AQ$3,'EIA Imports Gasoline'!$C:$C,$A38)</f>
        <v/>
      </c>
      <c r="AR38">
        <f>SUMIFS('EIA Imports Gasoline'!$D:$D,'EIA Imports Gasoline'!$A:$A,AR$3,'EIA Imports Gasoline'!$C:$C,$A38)</f>
        <v/>
      </c>
      <c r="AS38">
        <f>SUMIFS('EIA Imports Gasoline'!$D:$D,'EIA Imports Gasoline'!$A:$A,AS$3,'EIA Imports Gasoline'!$C:$C,$A38)</f>
        <v/>
      </c>
      <c r="AT38">
        <f>SUMIFS('EIA Imports Gasoline'!$D:$D,'EIA Imports Gasoline'!$A:$A,AT$3,'EIA Imports Gasoline'!$C:$C,$A38)</f>
        <v/>
      </c>
      <c r="AU38">
        <f>SUMIFS('EIA Imports Gasoline'!$D:$D,'EIA Imports Gasoline'!$A:$A,AU$3,'EIA Imports Gasoline'!$C:$C,$A38)</f>
        <v/>
      </c>
    </row>
    <row r="39" spans="1:47">
      <c r="A39" t="s">
        <v>307</v>
      </c>
      <c r="B39" t="s">
        <v>1646</v>
      </c>
      <c r="C39" t="s">
        <v>1740</v>
      </c>
      <c r="D39">
        <f>SUMIFS('EIA Imports Gasoline'!$D:$D,'EIA Imports Gasoline'!$A:$A,D$3,'EIA Imports Gasoline'!$C:$C,$A39)</f>
        <v/>
      </c>
      <c r="E39">
        <f>SUMIFS('EIA Imports Gasoline'!$D:$D,'EIA Imports Gasoline'!$A:$A,E$3,'EIA Imports Gasoline'!$C:$C,$A39)</f>
        <v/>
      </c>
      <c r="F39">
        <f>SUMIFS('EIA Imports Gasoline'!$D:$D,'EIA Imports Gasoline'!$A:$A,F$3,'EIA Imports Gasoline'!$C:$C,$A39)</f>
        <v/>
      </c>
      <c r="G39">
        <f>SUMIFS('EIA Imports Gasoline'!$D:$D,'EIA Imports Gasoline'!$A:$A,G$3,'EIA Imports Gasoline'!$C:$C,$A39)</f>
        <v/>
      </c>
      <c r="H39">
        <f>SUMIFS('EIA Imports Gasoline'!$D:$D,'EIA Imports Gasoline'!$A:$A,H$3,'EIA Imports Gasoline'!$C:$C,$A39)</f>
        <v/>
      </c>
      <c r="I39">
        <f>SUMIFS('EIA Imports Gasoline'!$D:$D,'EIA Imports Gasoline'!$A:$A,I$3,'EIA Imports Gasoline'!$C:$C,$A39)</f>
        <v/>
      </c>
      <c r="J39">
        <f>SUMIFS('EIA Imports Gasoline'!$D:$D,'EIA Imports Gasoline'!$A:$A,J$3,'EIA Imports Gasoline'!$C:$C,$A39)</f>
        <v/>
      </c>
      <c r="K39">
        <f>SUMIFS('EIA Imports Gasoline'!$D:$D,'EIA Imports Gasoline'!$A:$A,K$3,'EIA Imports Gasoline'!$C:$C,$A39)</f>
        <v/>
      </c>
      <c r="L39">
        <f>SUMIFS('EIA Imports Gasoline'!$D:$D,'EIA Imports Gasoline'!$A:$A,L$3,'EIA Imports Gasoline'!$C:$C,$A39)</f>
        <v/>
      </c>
      <c r="M39">
        <f>SUMIFS('EIA Imports Gasoline'!$D:$D,'EIA Imports Gasoline'!$A:$A,M$3,'EIA Imports Gasoline'!$C:$C,$A39)</f>
        <v/>
      </c>
      <c r="N39">
        <f>SUMIFS('EIA Imports Gasoline'!$D:$D,'EIA Imports Gasoline'!$A:$A,N$3,'EIA Imports Gasoline'!$C:$C,$A39)</f>
        <v/>
      </c>
      <c r="O39">
        <f>SUMIFS('EIA Imports Gasoline'!$D:$D,'EIA Imports Gasoline'!$A:$A,O$3,'EIA Imports Gasoline'!$C:$C,$A39)</f>
        <v/>
      </c>
      <c r="P39">
        <f>SUMIFS('EIA Imports Gasoline'!$D:$D,'EIA Imports Gasoline'!$A:$A,P$3,'EIA Imports Gasoline'!$C:$C,$A39)</f>
        <v/>
      </c>
      <c r="Q39">
        <f>SUMIFS('EIA Imports Gasoline'!$D:$D,'EIA Imports Gasoline'!$A:$A,Q$3,'EIA Imports Gasoline'!$C:$C,$A39)</f>
        <v/>
      </c>
      <c r="R39">
        <f>SUMIFS('EIA Imports Gasoline'!$D:$D,'EIA Imports Gasoline'!$A:$A,R$3,'EIA Imports Gasoline'!$C:$C,$A39)</f>
        <v/>
      </c>
      <c r="S39">
        <f>SUMIFS('EIA Imports Gasoline'!$D:$D,'EIA Imports Gasoline'!$A:$A,S$3,'EIA Imports Gasoline'!$C:$C,$A39)</f>
        <v/>
      </c>
      <c r="T39">
        <f>SUMIFS('EIA Imports Gasoline'!$D:$D,'EIA Imports Gasoline'!$A:$A,T$3,'EIA Imports Gasoline'!$C:$C,$A39)</f>
        <v/>
      </c>
      <c r="U39">
        <f>SUMIFS('EIA Imports Gasoline'!$D:$D,'EIA Imports Gasoline'!$A:$A,U$3,'EIA Imports Gasoline'!$C:$C,$A39)</f>
        <v/>
      </c>
      <c r="V39">
        <f>SUMIFS('EIA Imports Gasoline'!$D:$D,'EIA Imports Gasoline'!$A:$A,V$3,'EIA Imports Gasoline'!$C:$C,$A39)</f>
        <v/>
      </c>
      <c r="W39">
        <f>SUMIFS('EIA Imports Gasoline'!$D:$D,'EIA Imports Gasoline'!$A:$A,W$3,'EIA Imports Gasoline'!$C:$C,$A39)</f>
        <v/>
      </c>
      <c r="X39">
        <f>SUMIFS('EIA Imports Gasoline'!$D:$D,'EIA Imports Gasoline'!$A:$A,X$3,'EIA Imports Gasoline'!$C:$C,$A39)</f>
        <v/>
      </c>
      <c r="Y39">
        <f>SUMIFS('EIA Imports Gasoline'!$D:$D,'EIA Imports Gasoline'!$A:$A,Y$3,'EIA Imports Gasoline'!$C:$C,$A39)</f>
        <v/>
      </c>
      <c r="Z39">
        <f>SUMIFS('EIA Imports Gasoline'!$D:$D,'EIA Imports Gasoline'!$A:$A,Z$3,'EIA Imports Gasoline'!$C:$C,$A39)</f>
        <v/>
      </c>
      <c r="AA39">
        <f>SUMIFS('EIA Imports Gasoline'!$D:$D,'EIA Imports Gasoline'!$A:$A,AA$3,'EIA Imports Gasoline'!$C:$C,$A39)</f>
        <v/>
      </c>
      <c r="AB39">
        <f>SUMIFS('EIA Imports Gasoline'!$D:$D,'EIA Imports Gasoline'!$A:$A,AB$3,'EIA Imports Gasoline'!$C:$C,$A39)</f>
        <v/>
      </c>
      <c r="AC39">
        <f>SUMIFS('EIA Imports Gasoline'!$D:$D,'EIA Imports Gasoline'!$A:$A,AC$3,'EIA Imports Gasoline'!$C:$C,$A39)</f>
        <v/>
      </c>
      <c r="AD39">
        <f>SUMIFS('EIA Imports Gasoline'!$D:$D,'EIA Imports Gasoline'!$A:$A,AD$3,'EIA Imports Gasoline'!$C:$C,$A39)</f>
        <v/>
      </c>
      <c r="AE39">
        <f>SUMIFS('EIA Imports Gasoline'!$D:$D,'EIA Imports Gasoline'!$A:$A,AE$3,'EIA Imports Gasoline'!$C:$C,$A39)</f>
        <v/>
      </c>
      <c r="AF39">
        <f>SUMIFS('EIA Imports Gasoline'!$D:$D,'EIA Imports Gasoline'!$A:$A,AF$3,'EIA Imports Gasoline'!$C:$C,$A39)</f>
        <v/>
      </c>
      <c r="AG39">
        <f>SUMIFS('EIA Imports Gasoline'!$D:$D,'EIA Imports Gasoline'!$A:$A,AG$3,'EIA Imports Gasoline'!$C:$C,$A39)</f>
        <v/>
      </c>
      <c r="AH39">
        <f>SUMIFS('EIA Imports Gasoline'!$D:$D,'EIA Imports Gasoline'!$A:$A,AH$3,'EIA Imports Gasoline'!$C:$C,$A39)</f>
        <v/>
      </c>
      <c r="AI39">
        <f>SUMIFS('EIA Imports Gasoline'!$D:$D,'EIA Imports Gasoline'!$A:$A,AI$3,'EIA Imports Gasoline'!$C:$C,$A39)</f>
        <v/>
      </c>
      <c r="AJ39">
        <f>SUMIFS('EIA Imports Gasoline'!$D:$D,'EIA Imports Gasoline'!$A:$A,AJ$3,'EIA Imports Gasoline'!$C:$C,$A39)</f>
        <v/>
      </c>
      <c r="AK39">
        <f>SUMIFS('EIA Imports Gasoline'!$D:$D,'EIA Imports Gasoline'!$A:$A,AK$3,'EIA Imports Gasoline'!$C:$C,$A39)</f>
        <v/>
      </c>
      <c r="AL39">
        <f>SUMIFS('EIA Imports Gasoline'!$D:$D,'EIA Imports Gasoline'!$A:$A,AL$3,'EIA Imports Gasoline'!$C:$C,$A39)</f>
        <v/>
      </c>
      <c r="AM39">
        <f>SUMIFS('EIA Imports Gasoline'!$D:$D,'EIA Imports Gasoline'!$A:$A,AM$3,'EIA Imports Gasoline'!$C:$C,$A39)</f>
        <v/>
      </c>
      <c r="AN39">
        <f>SUMIFS('EIA Imports Gasoline'!$D:$D,'EIA Imports Gasoline'!$A:$A,AN$3,'EIA Imports Gasoline'!$C:$C,$A39)</f>
        <v/>
      </c>
      <c r="AO39">
        <f>SUMIFS('EIA Imports Gasoline'!$D:$D,'EIA Imports Gasoline'!$A:$A,AO$3,'EIA Imports Gasoline'!$C:$C,$A39)</f>
        <v/>
      </c>
      <c r="AP39">
        <f>SUMIFS('EIA Imports Gasoline'!$D:$D,'EIA Imports Gasoline'!$A:$A,AP$3,'EIA Imports Gasoline'!$C:$C,$A39)</f>
        <v/>
      </c>
      <c r="AQ39">
        <f>SUMIFS('EIA Imports Gasoline'!$D:$D,'EIA Imports Gasoline'!$A:$A,AQ$3,'EIA Imports Gasoline'!$C:$C,$A39)</f>
        <v/>
      </c>
      <c r="AR39">
        <f>SUMIFS('EIA Imports Gasoline'!$D:$D,'EIA Imports Gasoline'!$A:$A,AR$3,'EIA Imports Gasoline'!$C:$C,$A39)</f>
        <v/>
      </c>
      <c r="AS39">
        <f>SUMIFS('EIA Imports Gasoline'!$D:$D,'EIA Imports Gasoline'!$A:$A,AS$3,'EIA Imports Gasoline'!$C:$C,$A39)</f>
        <v/>
      </c>
      <c r="AT39">
        <f>SUMIFS('EIA Imports Gasoline'!$D:$D,'EIA Imports Gasoline'!$A:$A,AT$3,'EIA Imports Gasoline'!$C:$C,$A39)</f>
        <v/>
      </c>
      <c r="AU39">
        <f>SUMIFS('EIA Imports Gasoline'!$D:$D,'EIA Imports Gasoline'!$A:$A,AU$3,'EIA Imports Gasoline'!$C:$C,$A39)</f>
        <v/>
      </c>
    </row>
    <row r="40" spans="1:47">
      <c r="A40" t="s">
        <v>359</v>
      </c>
      <c r="B40" t="s">
        <v>1646</v>
      </c>
      <c r="C40" t="s">
        <v>1740</v>
      </c>
      <c r="D40">
        <f>SUMIFS('EIA Imports Gasoline'!$D:$D,'EIA Imports Gasoline'!$A:$A,D$3,'EIA Imports Gasoline'!$C:$C,$A40)</f>
        <v/>
      </c>
      <c r="E40">
        <f>SUMIFS('EIA Imports Gasoline'!$D:$D,'EIA Imports Gasoline'!$A:$A,E$3,'EIA Imports Gasoline'!$C:$C,$A40)</f>
        <v/>
      </c>
      <c r="F40">
        <f>SUMIFS('EIA Imports Gasoline'!$D:$D,'EIA Imports Gasoline'!$A:$A,F$3,'EIA Imports Gasoline'!$C:$C,$A40)</f>
        <v/>
      </c>
      <c r="G40">
        <f>SUMIFS('EIA Imports Gasoline'!$D:$D,'EIA Imports Gasoline'!$A:$A,G$3,'EIA Imports Gasoline'!$C:$C,$A40)</f>
        <v/>
      </c>
      <c r="H40">
        <f>SUMIFS('EIA Imports Gasoline'!$D:$D,'EIA Imports Gasoline'!$A:$A,H$3,'EIA Imports Gasoline'!$C:$C,$A40)</f>
        <v/>
      </c>
      <c r="I40">
        <f>SUMIFS('EIA Imports Gasoline'!$D:$D,'EIA Imports Gasoline'!$A:$A,I$3,'EIA Imports Gasoline'!$C:$C,$A40)</f>
        <v/>
      </c>
      <c r="J40">
        <f>SUMIFS('EIA Imports Gasoline'!$D:$D,'EIA Imports Gasoline'!$A:$A,J$3,'EIA Imports Gasoline'!$C:$C,$A40)</f>
        <v/>
      </c>
      <c r="K40">
        <f>SUMIFS('EIA Imports Gasoline'!$D:$D,'EIA Imports Gasoline'!$A:$A,K$3,'EIA Imports Gasoline'!$C:$C,$A40)</f>
        <v/>
      </c>
      <c r="L40">
        <f>SUMIFS('EIA Imports Gasoline'!$D:$D,'EIA Imports Gasoline'!$A:$A,L$3,'EIA Imports Gasoline'!$C:$C,$A40)</f>
        <v/>
      </c>
      <c r="M40">
        <f>SUMIFS('EIA Imports Gasoline'!$D:$D,'EIA Imports Gasoline'!$A:$A,M$3,'EIA Imports Gasoline'!$C:$C,$A40)</f>
        <v/>
      </c>
      <c r="N40">
        <f>SUMIFS('EIA Imports Gasoline'!$D:$D,'EIA Imports Gasoline'!$A:$A,N$3,'EIA Imports Gasoline'!$C:$C,$A40)</f>
        <v/>
      </c>
      <c r="O40">
        <f>SUMIFS('EIA Imports Gasoline'!$D:$D,'EIA Imports Gasoline'!$A:$A,O$3,'EIA Imports Gasoline'!$C:$C,$A40)</f>
        <v/>
      </c>
      <c r="P40">
        <f>SUMIFS('EIA Imports Gasoline'!$D:$D,'EIA Imports Gasoline'!$A:$A,P$3,'EIA Imports Gasoline'!$C:$C,$A40)</f>
        <v/>
      </c>
      <c r="Q40">
        <f>SUMIFS('EIA Imports Gasoline'!$D:$D,'EIA Imports Gasoline'!$A:$A,Q$3,'EIA Imports Gasoline'!$C:$C,$A40)</f>
        <v/>
      </c>
      <c r="R40">
        <f>SUMIFS('EIA Imports Gasoline'!$D:$D,'EIA Imports Gasoline'!$A:$A,R$3,'EIA Imports Gasoline'!$C:$C,$A40)</f>
        <v/>
      </c>
      <c r="S40">
        <f>SUMIFS('EIA Imports Gasoline'!$D:$D,'EIA Imports Gasoline'!$A:$A,S$3,'EIA Imports Gasoline'!$C:$C,$A40)</f>
        <v/>
      </c>
      <c r="T40">
        <f>SUMIFS('EIA Imports Gasoline'!$D:$D,'EIA Imports Gasoline'!$A:$A,T$3,'EIA Imports Gasoline'!$C:$C,$A40)</f>
        <v/>
      </c>
      <c r="U40">
        <f>SUMIFS('EIA Imports Gasoline'!$D:$D,'EIA Imports Gasoline'!$A:$A,U$3,'EIA Imports Gasoline'!$C:$C,$A40)</f>
        <v/>
      </c>
      <c r="V40">
        <f>SUMIFS('EIA Imports Gasoline'!$D:$D,'EIA Imports Gasoline'!$A:$A,V$3,'EIA Imports Gasoline'!$C:$C,$A40)</f>
        <v/>
      </c>
      <c r="W40">
        <f>SUMIFS('EIA Imports Gasoline'!$D:$D,'EIA Imports Gasoline'!$A:$A,W$3,'EIA Imports Gasoline'!$C:$C,$A40)</f>
        <v/>
      </c>
      <c r="X40">
        <f>SUMIFS('EIA Imports Gasoline'!$D:$D,'EIA Imports Gasoline'!$A:$A,X$3,'EIA Imports Gasoline'!$C:$C,$A40)</f>
        <v/>
      </c>
      <c r="Y40">
        <f>SUMIFS('EIA Imports Gasoline'!$D:$D,'EIA Imports Gasoline'!$A:$A,Y$3,'EIA Imports Gasoline'!$C:$C,$A40)</f>
        <v/>
      </c>
      <c r="Z40">
        <f>SUMIFS('EIA Imports Gasoline'!$D:$D,'EIA Imports Gasoline'!$A:$A,Z$3,'EIA Imports Gasoline'!$C:$C,$A40)</f>
        <v/>
      </c>
      <c r="AA40">
        <f>SUMIFS('EIA Imports Gasoline'!$D:$D,'EIA Imports Gasoline'!$A:$A,AA$3,'EIA Imports Gasoline'!$C:$C,$A40)</f>
        <v/>
      </c>
      <c r="AB40">
        <f>SUMIFS('EIA Imports Gasoline'!$D:$D,'EIA Imports Gasoline'!$A:$A,AB$3,'EIA Imports Gasoline'!$C:$C,$A40)</f>
        <v/>
      </c>
      <c r="AC40">
        <f>SUMIFS('EIA Imports Gasoline'!$D:$D,'EIA Imports Gasoline'!$A:$A,AC$3,'EIA Imports Gasoline'!$C:$C,$A40)</f>
        <v/>
      </c>
      <c r="AD40">
        <f>SUMIFS('EIA Imports Gasoline'!$D:$D,'EIA Imports Gasoline'!$A:$A,AD$3,'EIA Imports Gasoline'!$C:$C,$A40)</f>
        <v/>
      </c>
      <c r="AE40">
        <f>SUMIFS('EIA Imports Gasoline'!$D:$D,'EIA Imports Gasoline'!$A:$A,AE$3,'EIA Imports Gasoline'!$C:$C,$A40)</f>
        <v/>
      </c>
      <c r="AF40">
        <f>SUMIFS('EIA Imports Gasoline'!$D:$D,'EIA Imports Gasoline'!$A:$A,AF$3,'EIA Imports Gasoline'!$C:$C,$A40)</f>
        <v/>
      </c>
      <c r="AG40">
        <f>SUMIFS('EIA Imports Gasoline'!$D:$D,'EIA Imports Gasoline'!$A:$A,AG$3,'EIA Imports Gasoline'!$C:$C,$A40)</f>
        <v/>
      </c>
      <c r="AH40">
        <f>SUMIFS('EIA Imports Gasoline'!$D:$D,'EIA Imports Gasoline'!$A:$A,AH$3,'EIA Imports Gasoline'!$C:$C,$A40)</f>
        <v/>
      </c>
      <c r="AI40">
        <f>SUMIFS('EIA Imports Gasoline'!$D:$D,'EIA Imports Gasoline'!$A:$A,AI$3,'EIA Imports Gasoline'!$C:$C,$A40)</f>
        <v/>
      </c>
      <c r="AJ40">
        <f>SUMIFS('EIA Imports Gasoline'!$D:$D,'EIA Imports Gasoline'!$A:$A,AJ$3,'EIA Imports Gasoline'!$C:$C,$A40)</f>
        <v/>
      </c>
      <c r="AK40">
        <f>SUMIFS('EIA Imports Gasoline'!$D:$D,'EIA Imports Gasoline'!$A:$A,AK$3,'EIA Imports Gasoline'!$C:$C,$A40)</f>
        <v/>
      </c>
      <c r="AL40">
        <f>SUMIFS('EIA Imports Gasoline'!$D:$D,'EIA Imports Gasoline'!$A:$A,AL$3,'EIA Imports Gasoline'!$C:$C,$A40)</f>
        <v/>
      </c>
      <c r="AM40">
        <f>SUMIFS('EIA Imports Gasoline'!$D:$D,'EIA Imports Gasoline'!$A:$A,AM$3,'EIA Imports Gasoline'!$C:$C,$A40)</f>
        <v/>
      </c>
      <c r="AN40">
        <f>SUMIFS('EIA Imports Gasoline'!$D:$D,'EIA Imports Gasoline'!$A:$A,AN$3,'EIA Imports Gasoline'!$C:$C,$A40)</f>
        <v/>
      </c>
      <c r="AO40">
        <f>SUMIFS('EIA Imports Gasoline'!$D:$D,'EIA Imports Gasoline'!$A:$A,AO$3,'EIA Imports Gasoline'!$C:$C,$A40)</f>
        <v/>
      </c>
      <c r="AP40">
        <f>SUMIFS('EIA Imports Gasoline'!$D:$D,'EIA Imports Gasoline'!$A:$A,AP$3,'EIA Imports Gasoline'!$C:$C,$A40)</f>
        <v/>
      </c>
      <c r="AQ40">
        <f>SUMIFS('EIA Imports Gasoline'!$D:$D,'EIA Imports Gasoline'!$A:$A,AQ$3,'EIA Imports Gasoline'!$C:$C,$A40)</f>
        <v/>
      </c>
      <c r="AR40">
        <f>SUMIFS('EIA Imports Gasoline'!$D:$D,'EIA Imports Gasoline'!$A:$A,AR$3,'EIA Imports Gasoline'!$C:$C,$A40)</f>
        <v/>
      </c>
      <c r="AS40">
        <f>SUMIFS('EIA Imports Gasoline'!$D:$D,'EIA Imports Gasoline'!$A:$A,AS$3,'EIA Imports Gasoline'!$C:$C,$A40)</f>
        <v/>
      </c>
      <c r="AT40">
        <f>SUMIFS('EIA Imports Gasoline'!$D:$D,'EIA Imports Gasoline'!$A:$A,AT$3,'EIA Imports Gasoline'!$C:$C,$A40)</f>
        <v/>
      </c>
      <c r="AU40">
        <f>SUMIFS('EIA Imports Gasoline'!$D:$D,'EIA Imports Gasoline'!$A:$A,AU$3,'EIA Imports Gasoline'!$C:$C,$A40)</f>
        <v/>
      </c>
    </row>
    <row r="41" spans="1:47">
      <c r="A41" t="s">
        <v>343</v>
      </c>
      <c r="B41" t="s">
        <v>1646</v>
      </c>
      <c r="C41" t="s">
        <v>1740</v>
      </c>
      <c r="D41">
        <f>SUMIFS('EIA Imports Gasoline'!$D:$D,'EIA Imports Gasoline'!$A:$A,D$3,'EIA Imports Gasoline'!$C:$C,$A41)</f>
        <v/>
      </c>
      <c r="E41">
        <f>SUMIFS('EIA Imports Gasoline'!$D:$D,'EIA Imports Gasoline'!$A:$A,E$3,'EIA Imports Gasoline'!$C:$C,$A41)</f>
        <v/>
      </c>
      <c r="F41">
        <f>SUMIFS('EIA Imports Gasoline'!$D:$D,'EIA Imports Gasoline'!$A:$A,F$3,'EIA Imports Gasoline'!$C:$C,$A41)</f>
        <v/>
      </c>
      <c r="G41">
        <f>SUMIFS('EIA Imports Gasoline'!$D:$D,'EIA Imports Gasoline'!$A:$A,G$3,'EIA Imports Gasoline'!$C:$C,$A41)</f>
        <v/>
      </c>
      <c r="H41">
        <f>SUMIFS('EIA Imports Gasoline'!$D:$D,'EIA Imports Gasoline'!$A:$A,H$3,'EIA Imports Gasoline'!$C:$C,$A41)</f>
        <v/>
      </c>
      <c r="I41">
        <f>SUMIFS('EIA Imports Gasoline'!$D:$D,'EIA Imports Gasoline'!$A:$A,I$3,'EIA Imports Gasoline'!$C:$C,$A41)</f>
        <v/>
      </c>
      <c r="J41">
        <f>SUMIFS('EIA Imports Gasoline'!$D:$D,'EIA Imports Gasoline'!$A:$A,J$3,'EIA Imports Gasoline'!$C:$C,$A41)</f>
        <v/>
      </c>
      <c r="K41">
        <f>SUMIFS('EIA Imports Gasoline'!$D:$D,'EIA Imports Gasoline'!$A:$A,K$3,'EIA Imports Gasoline'!$C:$C,$A41)</f>
        <v/>
      </c>
      <c r="L41">
        <f>SUMIFS('EIA Imports Gasoline'!$D:$D,'EIA Imports Gasoline'!$A:$A,L$3,'EIA Imports Gasoline'!$C:$C,$A41)</f>
        <v/>
      </c>
      <c r="M41">
        <f>SUMIFS('EIA Imports Gasoline'!$D:$D,'EIA Imports Gasoline'!$A:$A,M$3,'EIA Imports Gasoline'!$C:$C,$A41)</f>
        <v/>
      </c>
      <c r="N41">
        <f>SUMIFS('EIA Imports Gasoline'!$D:$D,'EIA Imports Gasoline'!$A:$A,N$3,'EIA Imports Gasoline'!$C:$C,$A41)</f>
        <v/>
      </c>
      <c r="O41">
        <f>SUMIFS('EIA Imports Gasoline'!$D:$D,'EIA Imports Gasoline'!$A:$A,O$3,'EIA Imports Gasoline'!$C:$C,$A41)</f>
        <v/>
      </c>
      <c r="P41">
        <f>SUMIFS('EIA Imports Gasoline'!$D:$D,'EIA Imports Gasoline'!$A:$A,P$3,'EIA Imports Gasoline'!$C:$C,$A41)</f>
        <v/>
      </c>
      <c r="Q41">
        <f>SUMIFS('EIA Imports Gasoline'!$D:$D,'EIA Imports Gasoline'!$A:$A,Q$3,'EIA Imports Gasoline'!$C:$C,$A41)</f>
        <v/>
      </c>
      <c r="R41">
        <f>SUMIFS('EIA Imports Gasoline'!$D:$D,'EIA Imports Gasoline'!$A:$A,R$3,'EIA Imports Gasoline'!$C:$C,$A41)</f>
        <v/>
      </c>
      <c r="S41">
        <f>SUMIFS('EIA Imports Gasoline'!$D:$D,'EIA Imports Gasoline'!$A:$A,S$3,'EIA Imports Gasoline'!$C:$C,$A41)</f>
        <v/>
      </c>
      <c r="T41">
        <f>SUMIFS('EIA Imports Gasoline'!$D:$D,'EIA Imports Gasoline'!$A:$A,T$3,'EIA Imports Gasoline'!$C:$C,$A41)</f>
        <v/>
      </c>
      <c r="U41">
        <f>SUMIFS('EIA Imports Gasoline'!$D:$D,'EIA Imports Gasoline'!$A:$A,U$3,'EIA Imports Gasoline'!$C:$C,$A41)</f>
        <v/>
      </c>
      <c r="V41">
        <f>SUMIFS('EIA Imports Gasoline'!$D:$D,'EIA Imports Gasoline'!$A:$A,V$3,'EIA Imports Gasoline'!$C:$C,$A41)</f>
        <v/>
      </c>
      <c r="W41">
        <f>SUMIFS('EIA Imports Gasoline'!$D:$D,'EIA Imports Gasoline'!$A:$A,W$3,'EIA Imports Gasoline'!$C:$C,$A41)</f>
        <v/>
      </c>
      <c r="X41">
        <f>SUMIFS('EIA Imports Gasoline'!$D:$D,'EIA Imports Gasoline'!$A:$A,X$3,'EIA Imports Gasoline'!$C:$C,$A41)</f>
        <v/>
      </c>
      <c r="Y41">
        <f>SUMIFS('EIA Imports Gasoline'!$D:$D,'EIA Imports Gasoline'!$A:$A,Y$3,'EIA Imports Gasoline'!$C:$C,$A41)</f>
        <v/>
      </c>
      <c r="Z41">
        <f>SUMIFS('EIA Imports Gasoline'!$D:$D,'EIA Imports Gasoline'!$A:$A,Z$3,'EIA Imports Gasoline'!$C:$C,$A41)</f>
        <v/>
      </c>
      <c r="AA41">
        <f>SUMIFS('EIA Imports Gasoline'!$D:$D,'EIA Imports Gasoline'!$A:$A,AA$3,'EIA Imports Gasoline'!$C:$C,$A41)</f>
        <v/>
      </c>
      <c r="AB41">
        <f>SUMIFS('EIA Imports Gasoline'!$D:$D,'EIA Imports Gasoline'!$A:$A,AB$3,'EIA Imports Gasoline'!$C:$C,$A41)</f>
        <v/>
      </c>
      <c r="AC41">
        <f>SUMIFS('EIA Imports Gasoline'!$D:$D,'EIA Imports Gasoline'!$A:$A,AC$3,'EIA Imports Gasoline'!$C:$C,$A41)</f>
        <v/>
      </c>
      <c r="AD41">
        <f>SUMIFS('EIA Imports Gasoline'!$D:$D,'EIA Imports Gasoline'!$A:$A,AD$3,'EIA Imports Gasoline'!$C:$C,$A41)</f>
        <v/>
      </c>
      <c r="AE41">
        <f>SUMIFS('EIA Imports Gasoline'!$D:$D,'EIA Imports Gasoline'!$A:$A,AE$3,'EIA Imports Gasoline'!$C:$C,$A41)</f>
        <v/>
      </c>
      <c r="AF41">
        <f>SUMIFS('EIA Imports Gasoline'!$D:$D,'EIA Imports Gasoline'!$A:$A,AF$3,'EIA Imports Gasoline'!$C:$C,$A41)</f>
        <v/>
      </c>
      <c r="AG41">
        <f>SUMIFS('EIA Imports Gasoline'!$D:$D,'EIA Imports Gasoline'!$A:$A,AG$3,'EIA Imports Gasoline'!$C:$C,$A41)</f>
        <v/>
      </c>
      <c r="AH41">
        <f>SUMIFS('EIA Imports Gasoline'!$D:$D,'EIA Imports Gasoline'!$A:$A,AH$3,'EIA Imports Gasoline'!$C:$C,$A41)</f>
        <v/>
      </c>
      <c r="AI41">
        <f>SUMIFS('EIA Imports Gasoline'!$D:$D,'EIA Imports Gasoline'!$A:$A,AI$3,'EIA Imports Gasoline'!$C:$C,$A41)</f>
        <v/>
      </c>
      <c r="AJ41">
        <f>SUMIFS('EIA Imports Gasoline'!$D:$D,'EIA Imports Gasoline'!$A:$A,AJ$3,'EIA Imports Gasoline'!$C:$C,$A41)</f>
        <v/>
      </c>
      <c r="AK41">
        <f>SUMIFS('EIA Imports Gasoline'!$D:$D,'EIA Imports Gasoline'!$A:$A,AK$3,'EIA Imports Gasoline'!$C:$C,$A41)</f>
        <v/>
      </c>
      <c r="AL41">
        <f>SUMIFS('EIA Imports Gasoline'!$D:$D,'EIA Imports Gasoline'!$A:$A,AL$3,'EIA Imports Gasoline'!$C:$C,$A41)</f>
        <v/>
      </c>
      <c r="AM41">
        <f>SUMIFS('EIA Imports Gasoline'!$D:$D,'EIA Imports Gasoline'!$A:$A,AM$3,'EIA Imports Gasoline'!$C:$C,$A41)</f>
        <v/>
      </c>
      <c r="AN41">
        <f>SUMIFS('EIA Imports Gasoline'!$D:$D,'EIA Imports Gasoline'!$A:$A,AN$3,'EIA Imports Gasoline'!$C:$C,$A41)</f>
        <v/>
      </c>
      <c r="AO41">
        <f>SUMIFS('EIA Imports Gasoline'!$D:$D,'EIA Imports Gasoline'!$A:$A,AO$3,'EIA Imports Gasoline'!$C:$C,$A41)</f>
        <v/>
      </c>
      <c r="AP41">
        <f>SUMIFS('EIA Imports Gasoline'!$D:$D,'EIA Imports Gasoline'!$A:$A,AP$3,'EIA Imports Gasoline'!$C:$C,$A41)</f>
        <v/>
      </c>
      <c r="AQ41">
        <f>SUMIFS('EIA Imports Gasoline'!$D:$D,'EIA Imports Gasoline'!$A:$A,AQ$3,'EIA Imports Gasoline'!$C:$C,$A41)</f>
        <v/>
      </c>
      <c r="AR41">
        <f>SUMIFS('EIA Imports Gasoline'!$D:$D,'EIA Imports Gasoline'!$A:$A,AR$3,'EIA Imports Gasoline'!$C:$C,$A41)</f>
        <v/>
      </c>
      <c r="AS41">
        <f>SUMIFS('EIA Imports Gasoline'!$D:$D,'EIA Imports Gasoline'!$A:$A,AS$3,'EIA Imports Gasoline'!$C:$C,$A41)</f>
        <v/>
      </c>
      <c r="AT41">
        <f>SUMIFS('EIA Imports Gasoline'!$D:$D,'EIA Imports Gasoline'!$A:$A,AT$3,'EIA Imports Gasoline'!$C:$C,$A41)</f>
        <v/>
      </c>
      <c r="AU41">
        <f>SUMIFS('EIA Imports Gasoline'!$D:$D,'EIA Imports Gasoline'!$A:$A,AU$3,'EIA Imports Gasoline'!$C:$C,$A41)</f>
        <v/>
      </c>
    </row>
    <row r="42" spans="1:47">
      <c r="A42" t="s">
        <v>295</v>
      </c>
      <c r="B42" t="s">
        <v>1646</v>
      </c>
      <c r="C42" t="s">
        <v>1740</v>
      </c>
      <c r="D42">
        <f>SUMIFS('EIA Imports Gasoline'!$D:$D,'EIA Imports Gasoline'!$A:$A,D$3,'EIA Imports Gasoline'!$C:$C,$A42)</f>
        <v/>
      </c>
      <c r="E42">
        <f>SUMIFS('EIA Imports Gasoline'!$D:$D,'EIA Imports Gasoline'!$A:$A,E$3,'EIA Imports Gasoline'!$C:$C,$A42)</f>
        <v/>
      </c>
      <c r="F42">
        <f>SUMIFS('EIA Imports Gasoline'!$D:$D,'EIA Imports Gasoline'!$A:$A,F$3,'EIA Imports Gasoline'!$C:$C,$A42)</f>
        <v/>
      </c>
      <c r="G42">
        <f>SUMIFS('EIA Imports Gasoline'!$D:$D,'EIA Imports Gasoline'!$A:$A,G$3,'EIA Imports Gasoline'!$C:$C,$A42)</f>
        <v/>
      </c>
      <c r="H42">
        <f>SUMIFS('EIA Imports Gasoline'!$D:$D,'EIA Imports Gasoline'!$A:$A,H$3,'EIA Imports Gasoline'!$C:$C,$A42)</f>
        <v/>
      </c>
      <c r="I42">
        <f>SUMIFS('EIA Imports Gasoline'!$D:$D,'EIA Imports Gasoline'!$A:$A,I$3,'EIA Imports Gasoline'!$C:$C,$A42)</f>
        <v/>
      </c>
      <c r="J42">
        <f>SUMIFS('EIA Imports Gasoline'!$D:$D,'EIA Imports Gasoline'!$A:$A,J$3,'EIA Imports Gasoline'!$C:$C,$A42)</f>
        <v/>
      </c>
      <c r="K42">
        <f>SUMIFS('EIA Imports Gasoline'!$D:$D,'EIA Imports Gasoline'!$A:$A,K$3,'EIA Imports Gasoline'!$C:$C,$A42)</f>
        <v/>
      </c>
      <c r="L42">
        <f>SUMIFS('EIA Imports Gasoline'!$D:$D,'EIA Imports Gasoline'!$A:$A,L$3,'EIA Imports Gasoline'!$C:$C,$A42)</f>
        <v/>
      </c>
      <c r="M42">
        <f>SUMIFS('EIA Imports Gasoline'!$D:$D,'EIA Imports Gasoline'!$A:$A,M$3,'EIA Imports Gasoline'!$C:$C,$A42)</f>
        <v/>
      </c>
      <c r="N42">
        <f>SUMIFS('EIA Imports Gasoline'!$D:$D,'EIA Imports Gasoline'!$A:$A,N$3,'EIA Imports Gasoline'!$C:$C,$A42)</f>
        <v/>
      </c>
      <c r="O42">
        <f>SUMIFS('EIA Imports Gasoline'!$D:$D,'EIA Imports Gasoline'!$A:$A,O$3,'EIA Imports Gasoline'!$C:$C,$A42)</f>
        <v/>
      </c>
      <c r="P42">
        <f>SUMIFS('EIA Imports Gasoline'!$D:$D,'EIA Imports Gasoline'!$A:$A,P$3,'EIA Imports Gasoline'!$C:$C,$A42)</f>
        <v/>
      </c>
      <c r="Q42">
        <f>SUMIFS('EIA Imports Gasoline'!$D:$D,'EIA Imports Gasoline'!$A:$A,Q$3,'EIA Imports Gasoline'!$C:$C,$A42)</f>
        <v/>
      </c>
      <c r="R42">
        <f>SUMIFS('EIA Imports Gasoline'!$D:$D,'EIA Imports Gasoline'!$A:$A,R$3,'EIA Imports Gasoline'!$C:$C,$A42)</f>
        <v/>
      </c>
      <c r="S42">
        <f>SUMIFS('EIA Imports Gasoline'!$D:$D,'EIA Imports Gasoline'!$A:$A,S$3,'EIA Imports Gasoline'!$C:$C,$A42)</f>
        <v/>
      </c>
      <c r="T42">
        <f>SUMIFS('EIA Imports Gasoline'!$D:$D,'EIA Imports Gasoline'!$A:$A,T$3,'EIA Imports Gasoline'!$C:$C,$A42)</f>
        <v/>
      </c>
      <c r="U42">
        <f>SUMIFS('EIA Imports Gasoline'!$D:$D,'EIA Imports Gasoline'!$A:$A,U$3,'EIA Imports Gasoline'!$C:$C,$A42)</f>
        <v/>
      </c>
      <c r="V42">
        <f>SUMIFS('EIA Imports Gasoline'!$D:$D,'EIA Imports Gasoline'!$A:$A,V$3,'EIA Imports Gasoline'!$C:$C,$A42)</f>
        <v/>
      </c>
      <c r="W42">
        <f>SUMIFS('EIA Imports Gasoline'!$D:$D,'EIA Imports Gasoline'!$A:$A,W$3,'EIA Imports Gasoline'!$C:$C,$A42)</f>
        <v/>
      </c>
      <c r="X42">
        <f>SUMIFS('EIA Imports Gasoline'!$D:$D,'EIA Imports Gasoline'!$A:$A,X$3,'EIA Imports Gasoline'!$C:$C,$A42)</f>
        <v/>
      </c>
      <c r="Y42">
        <f>SUMIFS('EIA Imports Gasoline'!$D:$D,'EIA Imports Gasoline'!$A:$A,Y$3,'EIA Imports Gasoline'!$C:$C,$A42)</f>
        <v/>
      </c>
      <c r="Z42">
        <f>SUMIFS('EIA Imports Gasoline'!$D:$D,'EIA Imports Gasoline'!$A:$A,Z$3,'EIA Imports Gasoline'!$C:$C,$A42)</f>
        <v/>
      </c>
      <c r="AA42">
        <f>SUMIFS('EIA Imports Gasoline'!$D:$D,'EIA Imports Gasoline'!$A:$A,AA$3,'EIA Imports Gasoline'!$C:$C,$A42)</f>
        <v/>
      </c>
      <c r="AB42">
        <f>SUMIFS('EIA Imports Gasoline'!$D:$D,'EIA Imports Gasoline'!$A:$A,AB$3,'EIA Imports Gasoline'!$C:$C,$A42)</f>
        <v/>
      </c>
      <c r="AC42">
        <f>SUMIFS('EIA Imports Gasoline'!$D:$D,'EIA Imports Gasoline'!$A:$A,AC$3,'EIA Imports Gasoline'!$C:$C,$A42)</f>
        <v/>
      </c>
      <c r="AD42">
        <f>SUMIFS('EIA Imports Gasoline'!$D:$D,'EIA Imports Gasoline'!$A:$A,AD$3,'EIA Imports Gasoline'!$C:$C,$A42)</f>
        <v/>
      </c>
      <c r="AE42">
        <f>SUMIFS('EIA Imports Gasoline'!$D:$D,'EIA Imports Gasoline'!$A:$A,AE$3,'EIA Imports Gasoline'!$C:$C,$A42)</f>
        <v/>
      </c>
      <c r="AF42">
        <f>SUMIFS('EIA Imports Gasoline'!$D:$D,'EIA Imports Gasoline'!$A:$A,AF$3,'EIA Imports Gasoline'!$C:$C,$A42)</f>
        <v/>
      </c>
      <c r="AG42">
        <f>SUMIFS('EIA Imports Gasoline'!$D:$D,'EIA Imports Gasoline'!$A:$A,AG$3,'EIA Imports Gasoline'!$C:$C,$A42)</f>
        <v/>
      </c>
      <c r="AH42">
        <f>SUMIFS('EIA Imports Gasoline'!$D:$D,'EIA Imports Gasoline'!$A:$A,AH$3,'EIA Imports Gasoline'!$C:$C,$A42)</f>
        <v/>
      </c>
      <c r="AI42">
        <f>SUMIFS('EIA Imports Gasoline'!$D:$D,'EIA Imports Gasoline'!$A:$A,AI$3,'EIA Imports Gasoline'!$C:$C,$A42)</f>
        <v/>
      </c>
      <c r="AJ42">
        <f>SUMIFS('EIA Imports Gasoline'!$D:$D,'EIA Imports Gasoline'!$A:$A,AJ$3,'EIA Imports Gasoline'!$C:$C,$A42)</f>
        <v/>
      </c>
      <c r="AK42">
        <f>SUMIFS('EIA Imports Gasoline'!$D:$D,'EIA Imports Gasoline'!$A:$A,AK$3,'EIA Imports Gasoline'!$C:$C,$A42)</f>
        <v/>
      </c>
      <c r="AL42">
        <f>SUMIFS('EIA Imports Gasoline'!$D:$D,'EIA Imports Gasoline'!$A:$A,AL$3,'EIA Imports Gasoline'!$C:$C,$A42)</f>
        <v/>
      </c>
      <c r="AM42">
        <f>SUMIFS('EIA Imports Gasoline'!$D:$D,'EIA Imports Gasoline'!$A:$A,AM$3,'EIA Imports Gasoline'!$C:$C,$A42)</f>
        <v/>
      </c>
      <c r="AN42">
        <f>SUMIFS('EIA Imports Gasoline'!$D:$D,'EIA Imports Gasoline'!$A:$A,AN$3,'EIA Imports Gasoline'!$C:$C,$A42)</f>
        <v/>
      </c>
      <c r="AO42">
        <f>SUMIFS('EIA Imports Gasoline'!$D:$D,'EIA Imports Gasoline'!$A:$A,AO$3,'EIA Imports Gasoline'!$C:$C,$A42)</f>
        <v/>
      </c>
      <c r="AP42">
        <f>SUMIFS('EIA Imports Gasoline'!$D:$D,'EIA Imports Gasoline'!$A:$A,AP$3,'EIA Imports Gasoline'!$C:$C,$A42)</f>
        <v/>
      </c>
      <c r="AQ42">
        <f>SUMIFS('EIA Imports Gasoline'!$D:$D,'EIA Imports Gasoline'!$A:$A,AQ$3,'EIA Imports Gasoline'!$C:$C,$A42)</f>
        <v/>
      </c>
      <c r="AR42">
        <f>SUMIFS('EIA Imports Gasoline'!$D:$D,'EIA Imports Gasoline'!$A:$A,AR$3,'EIA Imports Gasoline'!$C:$C,$A42)</f>
        <v/>
      </c>
      <c r="AS42">
        <f>SUMIFS('EIA Imports Gasoline'!$D:$D,'EIA Imports Gasoline'!$A:$A,AS$3,'EIA Imports Gasoline'!$C:$C,$A42)</f>
        <v/>
      </c>
      <c r="AT42">
        <f>SUMIFS('EIA Imports Gasoline'!$D:$D,'EIA Imports Gasoline'!$A:$A,AT$3,'EIA Imports Gasoline'!$C:$C,$A42)</f>
        <v/>
      </c>
      <c r="AU42">
        <f>SUMIFS('EIA Imports Gasoline'!$D:$D,'EIA Imports Gasoline'!$A:$A,AU$3,'EIA Imports Gasoline'!$C:$C,$A42)</f>
        <v/>
      </c>
    </row>
    <row r="43" spans="1:47">
      <c r="A43" t="s">
        <v>300</v>
      </c>
      <c r="B43" t="s">
        <v>1646</v>
      </c>
      <c r="C43" t="s">
        <v>1740</v>
      </c>
      <c r="D43">
        <f>SUMIFS('EIA Imports Gasoline'!$D:$D,'EIA Imports Gasoline'!$A:$A,D$3,'EIA Imports Gasoline'!$C:$C,$A43)</f>
        <v/>
      </c>
      <c r="E43">
        <f>SUMIFS('EIA Imports Gasoline'!$D:$D,'EIA Imports Gasoline'!$A:$A,E$3,'EIA Imports Gasoline'!$C:$C,$A43)</f>
        <v/>
      </c>
      <c r="F43">
        <f>SUMIFS('EIA Imports Gasoline'!$D:$D,'EIA Imports Gasoline'!$A:$A,F$3,'EIA Imports Gasoline'!$C:$C,$A43)</f>
        <v/>
      </c>
      <c r="G43">
        <f>SUMIFS('EIA Imports Gasoline'!$D:$D,'EIA Imports Gasoline'!$A:$A,G$3,'EIA Imports Gasoline'!$C:$C,$A43)</f>
        <v/>
      </c>
      <c r="H43">
        <f>SUMIFS('EIA Imports Gasoline'!$D:$D,'EIA Imports Gasoline'!$A:$A,H$3,'EIA Imports Gasoline'!$C:$C,$A43)</f>
        <v/>
      </c>
      <c r="I43">
        <f>SUMIFS('EIA Imports Gasoline'!$D:$D,'EIA Imports Gasoline'!$A:$A,I$3,'EIA Imports Gasoline'!$C:$C,$A43)</f>
        <v/>
      </c>
      <c r="J43">
        <f>SUMIFS('EIA Imports Gasoline'!$D:$D,'EIA Imports Gasoline'!$A:$A,J$3,'EIA Imports Gasoline'!$C:$C,$A43)</f>
        <v/>
      </c>
      <c r="K43">
        <f>SUMIFS('EIA Imports Gasoline'!$D:$D,'EIA Imports Gasoline'!$A:$A,K$3,'EIA Imports Gasoline'!$C:$C,$A43)</f>
        <v/>
      </c>
      <c r="L43">
        <f>SUMIFS('EIA Imports Gasoline'!$D:$D,'EIA Imports Gasoline'!$A:$A,L$3,'EIA Imports Gasoline'!$C:$C,$A43)</f>
        <v/>
      </c>
      <c r="M43">
        <f>SUMIFS('EIA Imports Gasoline'!$D:$D,'EIA Imports Gasoline'!$A:$A,M$3,'EIA Imports Gasoline'!$C:$C,$A43)</f>
        <v/>
      </c>
      <c r="N43">
        <f>SUMIFS('EIA Imports Gasoline'!$D:$D,'EIA Imports Gasoline'!$A:$A,N$3,'EIA Imports Gasoline'!$C:$C,$A43)</f>
        <v/>
      </c>
      <c r="O43">
        <f>SUMIFS('EIA Imports Gasoline'!$D:$D,'EIA Imports Gasoline'!$A:$A,O$3,'EIA Imports Gasoline'!$C:$C,$A43)</f>
        <v/>
      </c>
      <c r="P43">
        <f>SUMIFS('EIA Imports Gasoline'!$D:$D,'EIA Imports Gasoline'!$A:$A,P$3,'EIA Imports Gasoline'!$C:$C,$A43)</f>
        <v/>
      </c>
      <c r="Q43">
        <f>SUMIFS('EIA Imports Gasoline'!$D:$D,'EIA Imports Gasoline'!$A:$A,Q$3,'EIA Imports Gasoline'!$C:$C,$A43)</f>
        <v/>
      </c>
      <c r="R43">
        <f>SUMIFS('EIA Imports Gasoline'!$D:$D,'EIA Imports Gasoline'!$A:$A,R$3,'EIA Imports Gasoline'!$C:$C,$A43)</f>
        <v/>
      </c>
      <c r="S43">
        <f>SUMIFS('EIA Imports Gasoline'!$D:$D,'EIA Imports Gasoline'!$A:$A,S$3,'EIA Imports Gasoline'!$C:$C,$A43)</f>
        <v/>
      </c>
      <c r="T43">
        <f>SUMIFS('EIA Imports Gasoline'!$D:$D,'EIA Imports Gasoline'!$A:$A,T$3,'EIA Imports Gasoline'!$C:$C,$A43)</f>
        <v/>
      </c>
      <c r="U43">
        <f>SUMIFS('EIA Imports Gasoline'!$D:$D,'EIA Imports Gasoline'!$A:$A,U$3,'EIA Imports Gasoline'!$C:$C,$A43)</f>
        <v/>
      </c>
      <c r="V43">
        <f>SUMIFS('EIA Imports Gasoline'!$D:$D,'EIA Imports Gasoline'!$A:$A,V$3,'EIA Imports Gasoline'!$C:$C,$A43)</f>
        <v/>
      </c>
      <c r="W43">
        <f>SUMIFS('EIA Imports Gasoline'!$D:$D,'EIA Imports Gasoline'!$A:$A,W$3,'EIA Imports Gasoline'!$C:$C,$A43)</f>
        <v/>
      </c>
      <c r="X43">
        <f>SUMIFS('EIA Imports Gasoline'!$D:$D,'EIA Imports Gasoline'!$A:$A,X$3,'EIA Imports Gasoline'!$C:$C,$A43)</f>
        <v/>
      </c>
      <c r="Y43">
        <f>SUMIFS('EIA Imports Gasoline'!$D:$D,'EIA Imports Gasoline'!$A:$A,Y$3,'EIA Imports Gasoline'!$C:$C,$A43)</f>
        <v/>
      </c>
      <c r="Z43">
        <f>SUMIFS('EIA Imports Gasoline'!$D:$D,'EIA Imports Gasoline'!$A:$A,Z$3,'EIA Imports Gasoline'!$C:$C,$A43)</f>
        <v/>
      </c>
      <c r="AA43">
        <f>SUMIFS('EIA Imports Gasoline'!$D:$D,'EIA Imports Gasoline'!$A:$A,AA$3,'EIA Imports Gasoline'!$C:$C,$A43)</f>
        <v/>
      </c>
      <c r="AB43">
        <f>SUMIFS('EIA Imports Gasoline'!$D:$D,'EIA Imports Gasoline'!$A:$A,AB$3,'EIA Imports Gasoline'!$C:$C,$A43)</f>
        <v/>
      </c>
      <c r="AC43">
        <f>SUMIFS('EIA Imports Gasoline'!$D:$D,'EIA Imports Gasoline'!$A:$A,AC$3,'EIA Imports Gasoline'!$C:$C,$A43)</f>
        <v/>
      </c>
      <c r="AD43">
        <f>SUMIFS('EIA Imports Gasoline'!$D:$D,'EIA Imports Gasoline'!$A:$A,AD$3,'EIA Imports Gasoline'!$C:$C,$A43)</f>
        <v/>
      </c>
      <c r="AE43">
        <f>SUMIFS('EIA Imports Gasoline'!$D:$D,'EIA Imports Gasoline'!$A:$A,AE$3,'EIA Imports Gasoline'!$C:$C,$A43)</f>
        <v/>
      </c>
      <c r="AF43">
        <f>SUMIFS('EIA Imports Gasoline'!$D:$D,'EIA Imports Gasoline'!$A:$A,AF$3,'EIA Imports Gasoline'!$C:$C,$A43)</f>
        <v/>
      </c>
      <c r="AG43">
        <f>SUMIFS('EIA Imports Gasoline'!$D:$D,'EIA Imports Gasoline'!$A:$A,AG$3,'EIA Imports Gasoline'!$C:$C,$A43)</f>
        <v/>
      </c>
      <c r="AH43">
        <f>SUMIFS('EIA Imports Gasoline'!$D:$D,'EIA Imports Gasoline'!$A:$A,AH$3,'EIA Imports Gasoline'!$C:$C,$A43)</f>
        <v/>
      </c>
      <c r="AI43">
        <f>SUMIFS('EIA Imports Gasoline'!$D:$D,'EIA Imports Gasoline'!$A:$A,AI$3,'EIA Imports Gasoline'!$C:$C,$A43)</f>
        <v/>
      </c>
      <c r="AJ43">
        <f>SUMIFS('EIA Imports Gasoline'!$D:$D,'EIA Imports Gasoline'!$A:$A,AJ$3,'EIA Imports Gasoline'!$C:$C,$A43)</f>
        <v/>
      </c>
      <c r="AK43">
        <f>SUMIFS('EIA Imports Gasoline'!$D:$D,'EIA Imports Gasoline'!$A:$A,AK$3,'EIA Imports Gasoline'!$C:$C,$A43)</f>
        <v/>
      </c>
      <c r="AL43">
        <f>SUMIFS('EIA Imports Gasoline'!$D:$D,'EIA Imports Gasoline'!$A:$A,AL$3,'EIA Imports Gasoline'!$C:$C,$A43)</f>
        <v/>
      </c>
      <c r="AM43">
        <f>SUMIFS('EIA Imports Gasoline'!$D:$D,'EIA Imports Gasoline'!$A:$A,AM$3,'EIA Imports Gasoline'!$C:$C,$A43)</f>
        <v/>
      </c>
      <c r="AN43">
        <f>SUMIFS('EIA Imports Gasoline'!$D:$D,'EIA Imports Gasoline'!$A:$A,AN$3,'EIA Imports Gasoline'!$C:$C,$A43)</f>
        <v/>
      </c>
      <c r="AO43">
        <f>SUMIFS('EIA Imports Gasoline'!$D:$D,'EIA Imports Gasoline'!$A:$A,AO$3,'EIA Imports Gasoline'!$C:$C,$A43)</f>
        <v/>
      </c>
      <c r="AP43">
        <f>SUMIFS('EIA Imports Gasoline'!$D:$D,'EIA Imports Gasoline'!$A:$A,AP$3,'EIA Imports Gasoline'!$C:$C,$A43)</f>
        <v/>
      </c>
      <c r="AQ43">
        <f>SUMIFS('EIA Imports Gasoline'!$D:$D,'EIA Imports Gasoline'!$A:$A,AQ$3,'EIA Imports Gasoline'!$C:$C,$A43)</f>
        <v/>
      </c>
      <c r="AR43">
        <f>SUMIFS('EIA Imports Gasoline'!$D:$D,'EIA Imports Gasoline'!$A:$A,AR$3,'EIA Imports Gasoline'!$C:$C,$A43)</f>
        <v/>
      </c>
      <c r="AS43">
        <f>SUMIFS('EIA Imports Gasoline'!$D:$D,'EIA Imports Gasoline'!$A:$A,AS$3,'EIA Imports Gasoline'!$C:$C,$A43)</f>
        <v/>
      </c>
      <c r="AT43">
        <f>SUMIFS('EIA Imports Gasoline'!$D:$D,'EIA Imports Gasoline'!$A:$A,AT$3,'EIA Imports Gasoline'!$C:$C,$A43)</f>
        <v/>
      </c>
      <c r="AU43">
        <f>SUMIFS('EIA Imports Gasoline'!$D:$D,'EIA Imports Gasoline'!$A:$A,AU$3,'EIA Imports Gasoline'!$C:$C,$A43)</f>
        <v/>
      </c>
    </row>
    <row r="44" spans="1:47">
      <c r="A44" t="s">
        <v>377</v>
      </c>
      <c r="B44" t="s">
        <v>1646</v>
      </c>
      <c r="C44" t="s">
        <v>1740</v>
      </c>
      <c r="D44">
        <f>SUMIFS('EIA Imports Gasoline'!$D:$D,'EIA Imports Gasoline'!$A:$A,D$3,'EIA Imports Gasoline'!$C:$C,$A44)</f>
        <v/>
      </c>
      <c r="E44">
        <f>SUMIFS('EIA Imports Gasoline'!$D:$D,'EIA Imports Gasoline'!$A:$A,E$3,'EIA Imports Gasoline'!$C:$C,$A44)</f>
        <v/>
      </c>
      <c r="F44">
        <f>SUMIFS('EIA Imports Gasoline'!$D:$D,'EIA Imports Gasoline'!$A:$A,F$3,'EIA Imports Gasoline'!$C:$C,$A44)</f>
        <v/>
      </c>
      <c r="G44">
        <f>SUMIFS('EIA Imports Gasoline'!$D:$D,'EIA Imports Gasoline'!$A:$A,G$3,'EIA Imports Gasoline'!$C:$C,$A44)</f>
        <v/>
      </c>
      <c r="H44">
        <f>SUMIFS('EIA Imports Gasoline'!$D:$D,'EIA Imports Gasoline'!$A:$A,H$3,'EIA Imports Gasoline'!$C:$C,$A44)</f>
        <v/>
      </c>
      <c r="I44">
        <f>SUMIFS('EIA Imports Gasoline'!$D:$D,'EIA Imports Gasoline'!$A:$A,I$3,'EIA Imports Gasoline'!$C:$C,$A44)</f>
        <v/>
      </c>
      <c r="J44">
        <f>SUMIFS('EIA Imports Gasoline'!$D:$D,'EIA Imports Gasoline'!$A:$A,J$3,'EIA Imports Gasoline'!$C:$C,$A44)</f>
        <v/>
      </c>
      <c r="K44">
        <f>SUMIFS('EIA Imports Gasoline'!$D:$D,'EIA Imports Gasoline'!$A:$A,K$3,'EIA Imports Gasoline'!$C:$C,$A44)</f>
        <v/>
      </c>
      <c r="L44">
        <f>SUMIFS('EIA Imports Gasoline'!$D:$D,'EIA Imports Gasoline'!$A:$A,L$3,'EIA Imports Gasoline'!$C:$C,$A44)</f>
        <v/>
      </c>
      <c r="M44">
        <f>SUMIFS('EIA Imports Gasoline'!$D:$D,'EIA Imports Gasoline'!$A:$A,M$3,'EIA Imports Gasoline'!$C:$C,$A44)</f>
        <v/>
      </c>
      <c r="N44">
        <f>SUMIFS('EIA Imports Gasoline'!$D:$D,'EIA Imports Gasoline'!$A:$A,N$3,'EIA Imports Gasoline'!$C:$C,$A44)</f>
        <v/>
      </c>
      <c r="O44">
        <f>SUMIFS('EIA Imports Gasoline'!$D:$D,'EIA Imports Gasoline'!$A:$A,O$3,'EIA Imports Gasoline'!$C:$C,$A44)</f>
        <v/>
      </c>
      <c r="P44">
        <f>SUMIFS('EIA Imports Gasoline'!$D:$D,'EIA Imports Gasoline'!$A:$A,P$3,'EIA Imports Gasoline'!$C:$C,$A44)</f>
        <v/>
      </c>
      <c r="Q44">
        <f>SUMIFS('EIA Imports Gasoline'!$D:$D,'EIA Imports Gasoline'!$A:$A,Q$3,'EIA Imports Gasoline'!$C:$C,$A44)</f>
        <v/>
      </c>
      <c r="R44">
        <f>SUMIFS('EIA Imports Gasoline'!$D:$D,'EIA Imports Gasoline'!$A:$A,R$3,'EIA Imports Gasoline'!$C:$C,$A44)</f>
        <v/>
      </c>
      <c r="S44">
        <f>SUMIFS('EIA Imports Gasoline'!$D:$D,'EIA Imports Gasoline'!$A:$A,S$3,'EIA Imports Gasoline'!$C:$C,$A44)</f>
        <v/>
      </c>
      <c r="T44">
        <f>SUMIFS('EIA Imports Gasoline'!$D:$D,'EIA Imports Gasoline'!$A:$A,T$3,'EIA Imports Gasoline'!$C:$C,$A44)</f>
        <v/>
      </c>
      <c r="U44">
        <f>SUMIFS('EIA Imports Gasoline'!$D:$D,'EIA Imports Gasoline'!$A:$A,U$3,'EIA Imports Gasoline'!$C:$C,$A44)</f>
        <v/>
      </c>
      <c r="V44">
        <f>SUMIFS('EIA Imports Gasoline'!$D:$D,'EIA Imports Gasoline'!$A:$A,V$3,'EIA Imports Gasoline'!$C:$C,$A44)</f>
        <v/>
      </c>
      <c r="W44">
        <f>SUMIFS('EIA Imports Gasoline'!$D:$D,'EIA Imports Gasoline'!$A:$A,W$3,'EIA Imports Gasoline'!$C:$C,$A44)</f>
        <v/>
      </c>
      <c r="X44">
        <f>SUMIFS('EIA Imports Gasoline'!$D:$D,'EIA Imports Gasoline'!$A:$A,X$3,'EIA Imports Gasoline'!$C:$C,$A44)</f>
        <v/>
      </c>
      <c r="Y44">
        <f>SUMIFS('EIA Imports Gasoline'!$D:$D,'EIA Imports Gasoline'!$A:$A,Y$3,'EIA Imports Gasoline'!$C:$C,$A44)</f>
        <v/>
      </c>
      <c r="Z44">
        <f>SUMIFS('EIA Imports Gasoline'!$D:$D,'EIA Imports Gasoline'!$A:$A,Z$3,'EIA Imports Gasoline'!$C:$C,$A44)</f>
        <v/>
      </c>
      <c r="AA44">
        <f>SUMIFS('EIA Imports Gasoline'!$D:$D,'EIA Imports Gasoline'!$A:$A,AA$3,'EIA Imports Gasoline'!$C:$C,$A44)</f>
        <v/>
      </c>
      <c r="AB44">
        <f>SUMIFS('EIA Imports Gasoline'!$D:$D,'EIA Imports Gasoline'!$A:$A,AB$3,'EIA Imports Gasoline'!$C:$C,$A44)</f>
        <v/>
      </c>
      <c r="AC44">
        <f>SUMIFS('EIA Imports Gasoline'!$D:$D,'EIA Imports Gasoline'!$A:$A,AC$3,'EIA Imports Gasoline'!$C:$C,$A44)</f>
        <v/>
      </c>
      <c r="AD44">
        <f>SUMIFS('EIA Imports Gasoline'!$D:$D,'EIA Imports Gasoline'!$A:$A,AD$3,'EIA Imports Gasoline'!$C:$C,$A44)</f>
        <v/>
      </c>
      <c r="AE44">
        <f>SUMIFS('EIA Imports Gasoline'!$D:$D,'EIA Imports Gasoline'!$A:$A,AE$3,'EIA Imports Gasoline'!$C:$C,$A44)</f>
        <v/>
      </c>
      <c r="AF44">
        <f>SUMIFS('EIA Imports Gasoline'!$D:$D,'EIA Imports Gasoline'!$A:$A,AF$3,'EIA Imports Gasoline'!$C:$C,$A44)</f>
        <v/>
      </c>
      <c r="AG44">
        <f>SUMIFS('EIA Imports Gasoline'!$D:$D,'EIA Imports Gasoline'!$A:$A,AG$3,'EIA Imports Gasoline'!$C:$C,$A44)</f>
        <v/>
      </c>
      <c r="AH44">
        <f>SUMIFS('EIA Imports Gasoline'!$D:$D,'EIA Imports Gasoline'!$A:$A,AH$3,'EIA Imports Gasoline'!$C:$C,$A44)</f>
        <v/>
      </c>
      <c r="AI44">
        <f>SUMIFS('EIA Imports Gasoline'!$D:$D,'EIA Imports Gasoline'!$A:$A,AI$3,'EIA Imports Gasoline'!$C:$C,$A44)</f>
        <v/>
      </c>
      <c r="AJ44">
        <f>SUMIFS('EIA Imports Gasoline'!$D:$D,'EIA Imports Gasoline'!$A:$A,AJ$3,'EIA Imports Gasoline'!$C:$C,$A44)</f>
        <v/>
      </c>
      <c r="AK44">
        <f>SUMIFS('EIA Imports Gasoline'!$D:$D,'EIA Imports Gasoline'!$A:$A,AK$3,'EIA Imports Gasoline'!$C:$C,$A44)</f>
        <v/>
      </c>
      <c r="AL44">
        <f>SUMIFS('EIA Imports Gasoline'!$D:$D,'EIA Imports Gasoline'!$A:$A,AL$3,'EIA Imports Gasoline'!$C:$C,$A44)</f>
        <v/>
      </c>
      <c r="AM44">
        <f>SUMIFS('EIA Imports Gasoline'!$D:$D,'EIA Imports Gasoline'!$A:$A,AM$3,'EIA Imports Gasoline'!$C:$C,$A44)</f>
        <v/>
      </c>
      <c r="AN44">
        <f>SUMIFS('EIA Imports Gasoline'!$D:$D,'EIA Imports Gasoline'!$A:$A,AN$3,'EIA Imports Gasoline'!$C:$C,$A44)</f>
        <v/>
      </c>
      <c r="AO44">
        <f>SUMIFS('EIA Imports Gasoline'!$D:$D,'EIA Imports Gasoline'!$A:$A,AO$3,'EIA Imports Gasoline'!$C:$C,$A44)</f>
        <v/>
      </c>
      <c r="AP44">
        <f>SUMIFS('EIA Imports Gasoline'!$D:$D,'EIA Imports Gasoline'!$A:$A,AP$3,'EIA Imports Gasoline'!$C:$C,$A44)</f>
        <v/>
      </c>
      <c r="AQ44">
        <f>SUMIFS('EIA Imports Gasoline'!$D:$D,'EIA Imports Gasoline'!$A:$A,AQ$3,'EIA Imports Gasoline'!$C:$C,$A44)</f>
        <v/>
      </c>
      <c r="AR44">
        <f>SUMIFS('EIA Imports Gasoline'!$D:$D,'EIA Imports Gasoline'!$A:$A,AR$3,'EIA Imports Gasoline'!$C:$C,$A44)</f>
        <v/>
      </c>
      <c r="AS44">
        <f>SUMIFS('EIA Imports Gasoline'!$D:$D,'EIA Imports Gasoline'!$A:$A,AS$3,'EIA Imports Gasoline'!$C:$C,$A44)</f>
        <v/>
      </c>
      <c r="AT44">
        <f>SUMIFS('EIA Imports Gasoline'!$D:$D,'EIA Imports Gasoline'!$A:$A,AT$3,'EIA Imports Gasoline'!$C:$C,$A44)</f>
        <v/>
      </c>
      <c r="AU44">
        <f>SUMIFS('EIA Imports Gasoline'!$D:$D,'EIA Imports Gasoline'!$A:$A,AU$3,'EIA Imports Gasoline'!$C:$C,$A44)</f>
        <v/>
      </c>
    </row>
    <row r="45" spans="1:47">
      <c r="A45" t="s">
        <v>325</v>
      </c>
      <c r="B45" t="s">
        <v>1646</v>
      </c>
      <c r="C45" t="s">
        <v>1740</v>
      </c>
      <c r="D45">
        <f>SUMIFS('EIA Imports Gasoline'!$D:$D,'EIA Imports Gasoline'!$A:$A,D$3,'EIA Imports Gasoline'!$C:$C,$A45)</f>
        <v/>
      </c>
      <c r="E45">
        <f>SUMIFS('EIA Imports Gasoline'!$D:$D,'EIA Imports Gasoline'!$A:$A,E$3,'EIA Imports Gasoline'!$C:$C,$A45)</f>
        <v/>
      </c>
      <c r="F45">
        <f>SUMIFS('EIA Imports Gasoline'!$D:$D,'EIA Imports Gasoline'!$A:$A,F$3,'EIA Imports Gasoline'!$C:$C,$A45)</f>
        <v/>
      </c>
      <c r="G45">
        <f>SUMIFS('EIA Imports Gasoline'!$D:$D,'EIA Imports Gasoline'!$A:$A,G$3,'EIA Imports Gasoline'!$C:$C,$A45)</f>
        <v/>
      </c>
      <c r="H45">
        <f>SUMIFS('EIA Imports Gasoline'!$D:$D,'EIA Imports Gasoline'!$A:$A,H$3,'EIA Imports Gasoline'!$C:$C,$A45)</f>
        <v/>
      </c>
      <c r="I45">
        <f>SUMIFS('EIA Imports Gasoline'!$D:$D,'EIA Imports Gasoline'!$A:$A,I$3,'EIA Imports Gasoline'!$C:$C,$A45)</f>
        <v/>
      </c>
      <c r="J45">
        <f>SUMIFS('EIA Imports Gasoline'!$D:$D,'EIA Imports Gasoline'!$A:$A,J$3,'EIA Imports Gasoline'!$C:$C,$A45)</f>
        <v/>
      </c>
      <c r="K45">
        <f>SUMIFS('EIA Imports Gasoline'!$D:$D,'EIA Imports Gasoline'!$A:$A,K$3,'EIA Imports Gasoline'!$C:$C,$A45)</f>
        <v/>
      </c>
      <c r="L45">
        <f>SUMIFS('EIA Imports Gasoline'!$D:$D,'EIA Imports Gasoline'!$A:$A,L$3,'EIA Imports Gasoline'!$C:$C,$A45)</f>
        <v/>
      </c>
      <c r="M45">
        <f>SUMIFS('EIA Imports Gasoline'!$D:$D,'EIA Imports Gasoline'!$A:$A,M$3,'EIA Imports Gasoline'!$C:$C,$A45)</f>
        <v/>
      </c>
      <c r="N45">
        <f>SUMIFS('EIA Imports Gasoline'!$D:$D,'EIA Imports Gasoline'!$A:$A,N$3,'EIA Imports Gasoline'!$C:$C,$A45)</f>
        <v/>
      </c>
      <c r="O45">
        <f>SUMIFS('EIA Imports Gasoline'!$D:$D,'EIA Imports Gasoline'!$A:$A,O$3,'EIA Imports Gasoline'!$C:$C,$A45)</f>
        <v/>
      </c>
      <c r="P45">
        <f>SUMIFS('EIA Imports Gasoline'!$D:$D,'EIA Imports Gasoline'!$A:$A,P$3,'EIA Imports Gasoline'!$C:$C,$A45)</f>
        <v/>
      </c>
      <c r="Q45">
        <f>SUMIFS('EIA Imports Gasoline'!$D:$D,'EIA Imports Gasoline'!$A:$A,Q$3,'EIA Imports Gasoline'!$C:$C,$A45)</f>
        <v/>
      </c>
      <c r="R45">
        <f>SUMIFS('EIA Imports Gasoline'!$D:$D,'EIA Imports Gasoline'!$A:$A,R$3,'EIA Imports Gasoline'!$C:$C,$A45)</f>
        <v/>
      </c>
      <c r="S45">
        <f>SUMIFS('EIA Imports Gasoline'!$D:$D,'EIA Imports Gasoline'!$A:$A,S$3,'EIA Imports Gasoline'!$C:$C,$A45)</f>
        <v/>
      </c>
      <c r="T45">
        <f>SUMIFS('EIA Imports Gasoline'!$D:$D,'EIA Imports Gasoline'!$A:$A,T$3,'EIA Imports Gasoline'!$C:$C,$A45)</f>
        <v/>
      </c>
      <c r="U45">
        <f>SUMIFS('EIA Imports Gasoline'!$D:$D,'EIA Imports Gasoline'!$A:$A,U$3,'EIA Imports Gasoline'!$C:$C,$A45)</f>
        <v/>
      </c>
      <c r="V45">
        <f>SUMIFS('EIA Imports Gasoline'!$D:$D,'EIA Imports Gasoline'!$A:$A,V$3,'EIA Imports Gasoline'!$C:$C,$A45)</f>
        <v/>
      </c>
      <c r="W45">
        <f>SUMIFS('EIA Imports Gasoline'!$D:$D,'EIA Imports Gasoline'!$A:$A,W$3,'EIA Imports Gasoline'!$C:$C,$A45)</f>
        <v/>
      </c>
      <c r="X45">
        <f>SUMIFS('EIA Imports Gasoline'!$D:$D,'EIA Imports Gasoline'!$A:$A,X$3,'EIA Imports Gasoline'!$C:$C,$A45)</f>
        <v/>
      </c>
      <c r="Y45">
        <f>SUMIFS('EIA Imports Gasoline'!$D:$D,'EIA Imports Gasoline'!$A:$A,Y$3,'EIA Imports Gasoline'!$C:$C,$A45)</f>
        <v/>
      </c>
      <c r="Z45">
        <f>SUMIFS('EIA Imports Gasoline'!$D:$D,'EIA Imports Gasoline'!$A:$A,Z$3,'EIA Imports Gasoline'!$C:$C,$A45)</f>
        <v/>
      </c>
      <c r="AA45">
        <f>SUMIFS('EIA Imports Gasoline'!$D:$D,'EIA Imports Gasoline'!$A:$A,AA$3,'EIA Imports Gasoline'!$C:$C,$A45)</f>
        <v/>
      </c>
      <c r="AB45">
        <f>SUMIFS('EIA Imports Gasoline'!$D:$D,'EIA Imports Gasoline'!$A:$A,AB$3,'EIA Imports Gasoline'!$C:$C,$A45)</f>
        <v/>
      </c>
      <c r="AC45">
        <f>SUMIFS('EIA Imports Gasoline'!$D:$D,'EIA Imports Gasoline'!$A:$A,AC$3,'EIA Imports Gasoline'!$C:$C,$A45)</f>
        <v/>
      </c>
      <c r="AD45">
        <f>SUMIFS('EIA Imports Gasoline'!$D:$D,'EIA Imports Gasoline'!$A:$A,AD$3,'EIA Imports Gasoline'!$C:$C,$A45)</f>
        <v/>
      </c>
      <c r="AE45">
        <f>SUMIFS('EIA Imports Gasoline'!$D:$D,'EIA Imports Gasoline'!$A:$A,AE$3,'EIA Imports Gasoline'!$C:$C,$A45)</f>
        <v/>
      </c>
      <c r="AF45">
        <f>SUMIFS('EIA Imports Gasoline'!$D:$D,'EIA Imports Gasoline'!$A:$A,AF$3,'EIA Imports Gasoline'!$C:$C,$A45)</f>
        <v/>
      </c>
      <c r="AG45">
        <f>SUMIFS('EIA Imports Gasoline'!$D:$D,'EIA Imports Gasoline'!$A:$A,AG$3,'EIA Imports Gasoline'!$C:$C,$A45)</f>
        <v/>
      </c>
      <c r="AH45">
        <f>SUMIFS('EIA Imports Gasoline'!$D:$D,'EIA Imports Gasoline'!$A:$A,AH$3,'EIA Imports Gasoline'!$C:$C,$A45)</f>
        <v/>
      </c>
      <c r="AI45">
        <f>SUMIFS('EIA Imports Gasoline'!$D:$D,'EIA Imports Gasoline'!$A:$A,AI$3,'EIA Imports Gasoline'!$C:$C,$A45)</f>
        <v/>
      </c>
      <c r="AJ45">
        <f>SUMIFS('EIA Imports Gasoline'!$D:$D,'EIA Imports Gasoline'!$A:$A,AJ$3,'EIA Imports Gasoline'!$C:$C,$A45)</f>
        <v/>
      </c>
      <c r="AK45">
        <f>SUMIFS('EIA Imports Gasoline'!$D:$D,'EIA Imports Gasoline'!$A:$A,AK$3,'EIA Imports Gasoline'!$C:$C,$A45)</f>
        <v/>
      </c>
      <c r="AL45">
        <f>SUMIFS('EIA Imports Gasoline'!$D:$D,'EIA Imports Gasoline'!$A:$A,AL$3,'EIA Imports Gasoline'!$C:$C,$A45)</f>
        <v/>
      </c>
      <c r="AM45">
        <f>SUMIFS('EIA Imports Gasoline'!$D:$D,'EIA Imports Gasoline'!$A:$A,AM$3,'EIA Imports Gasoline'!$C:$C,$A45)</f>
        <v/>
      </c>
      <c r="AN45">
        <f>SUMIFS('EIA Imports Gasoline'!$D:$D,'EIA Imports Gasoline'!$A:$A,AN$3,'EIA Imports Gasoline'!$C:$C,$A45)</f>
        <v/>
      </c>
      <c r="AO45">
        <f>SUMIFS('EIA Imports Gasoline'!$D:$D,'EIA Imports Gasoline'!$A:$A,AO$3,'EIA Imports Gasoline'!$C:$C,$A45)</f>
        <v/>
      </c>
      <c r="AP45">
        <f>SUMIFS('EIA Imports Gasoline'!$D:$D,'EIA Imports Gasoline'!$A:$A,AP$3,'EIA Imports Gasoline'!$C:$C,$A45)</f>
        <v/>
      </c>
      <c r="AQ45">
        <f>SUMIFS('EIA Imports Gasoline'!$D:$D,'EIA Imports Gasoline'!$A:$A,AQ$3,'EIA Imports Gasoline'!$C:$C,$A45)</f>
        <v/>
      </c>
      <c r="AR45">
        <f>SUMIFS('EIA Imports Gasoline'!$D:$D,'EIA Imports Gasoline'!$A:$A,AR$3,'EIA Imports Gasoline'!$C:$C,$A45)</f>
        <v/>
      </c>
      <c r="AS45">
        <f>SUMIFS('EIA Imports Gasoline'!$D:$D,'EIA Imports Gasoline'!$A:$A,AS$3,'EIA Imports Gasoline'!$C:$C,$A45)</f>
        <v/>
      </c>
      <c r="AT45">
        <f>SUMIFS('EIA Imports Gasoline'!$D:$D,'EIA Imports Gasoline'!$A:$A,AT$3,'EIA Imports Gasoline'!$C:$C,$A45)</f>
        <v/>
      </c>
      <c r="AU45">
        <f>SUMIFS('EIA Imports Gasoline'!$D:$D,'EIA Imports Gasoline'!$A:$A,AU$3,'EIA Imports Gasoline'!$C:$C,$A45)</f>
        <v/>
      </c>
    </row>
    <row r="46" spans="1:47">
      <c r="A46" t="s">
        <v>317</v>
      </c>
      <c r="B46" t="s">
        <v>1646</v>
      </c>
      <c r="C46" t="s">
        <v>1740</v>
      </c>
      <c r="D46">
        <f>SUMIFS('EIA Imports Gasoline'!$D:$D,'EIA Imports Gasoline'!$A:$A,D$3,'EIA Imports Gasoline'!$C:$C,$A46)</f>
        <v/>
      </c>
      <c r="E46">
        <f>SUMIFS('EIA Imports Gasoline'!$D:$D,'EIA Imports Gasoline'!$A:$A,E$3,'EIA Imports Gasoline'!$C:$C,$A46)</f>
        <v/>
      </c>
      <c r="F46">
        <f>SUMIFS('EIA Imports Gasoline'!$D:$D,'EIA Imports Gasoline'!$A:$A,F$3,'EIA Imports Gasoline'!$C:$C,$A46)</f>
        <v/>
      </c>
      <c r="G46">
        <f>SUMIFS('EIA Imports Gasoline'!$D:$D,'EIA Imports Gasoline'!$A:$A,G$3,'EIA Imports Gasoline'!$C:$C,$A46)</f>
        <v/>
      </c>
      <c r="H46">
        <f>SUMIFS('EIA Imports Gasoline'!$D:$D,'EIA Imports Gasoline'!$A:$A,H$3,'EIA Imports Gasoline'!$C:$C,$A46)</f>
        <v/>
      </c>
      <c r="I46">
        <f>SUMIFS('EIA Imports Gasoline'!$D:$D,'EIA Imports Gasoline'!$A:$A,I$3,'EIA Imports Gasoline'!$C:$C,$A46)</f>
        <v/>
      </c>
      <c r="J46">
        <f>SUMIFS('EIA Imports Gasoline'!$D:$D,'EIA Imports Gasoline'!$A:$A,J$3,'EIA Imports Gasoline'!$C:$C,$A46)</f>
        <v/>
      </c>
      <c r="K46">
        <f>SUMIFS('EIA Imports Gasoline'!$D:$D,'EIA Imports Gasoline'!$A:$A,K$3,'EIA Imports Gasoline'!$C:$C,$A46)</f>
        <v/>
      </c>
      <c r="L46">
        <f>SUMIFS('EIA Imports Gasoline'!$D:$D,'EIA Imports Gasoline'!$A:$A,L$3,'EIA Imports Gasoline'!$C:$C,$A46)</f>
        <v/>
      </c>
      <c r="M46">
        <f>SUMIFS('EIA Imports Gasoline'!$D:$D,'EIA Imports Gasoline'!$A:$A,M$3,'EIA Imports Gasoline'!$C:$C,$A46)</f>
        <v/>
      </c>
      <c r="N46">
        <f>SUMIFS('EIA Imports Gasoline'!$D:$D,'EIA Imports Gasoline'!$A:$A,N$3,'EIA Imports Gasoline'!$C:$C,$A46)</f>
        <v/>
      </c>
      <c r="O46">
        <f>SUMIFS('EIA Imports Gasoline'!$D:$D,'EIA Imports Gasoline'!$A:$A,O$3,'EIA Imports Gasoline'!$C:$C,$A46)</f>
        <v/>
      </c>
      <c r="P46">
        <f>SUMIFS('EIA Imports Gasoline'!$D:$D,'EIA Imports Gasoline'!$A:$A,P$3,'EIA Imports Gasoline'!$C:$C,$A46)</f>
        <v/>
      </c>
      <c r="Q46">
        <f>SUMIFS('EIA Imports Gasoline'!$D:$D,'EIA Imports Gasoline'!$A:$A,Q$3,'EIA Imports Gasoline'!$C:$C,$A46)</f>
        <v/>
      </c>
      <c r="R46">
        <f>SUMIFS('EIA Imports Gasoline'!$D:$D,'EIA Imports Gasoline'!$A:$A,R$3,'EIA Imports Gasoline'!$C:$C,$A46)</f>
        <v/>
      </c>
      <c r="S46">
        <f>SUMIFS('EIA Imports Gasoline'!$D:$D,'EIA Imports Gasoline'!$A:$A,S$3,'EIA Imports Gasoline'!$C:$C,$A46)</f>
        <v/>
      </c>
      <c r="T46">
        <f>SUMIFS('EIA Imports Gasoline'!$D:$D,'EIA Imports Gasoline'!$A:$A,T$3,'EIA Imports Gasoline'!$C:$C,$A46)</f>
        <v/>
      </c>
      <c r="U46">
        <f>SUMIFS('EIA Imports Gasoline'!$D:$D,'EIA Imports Gasoline'!$A:$A,U$3,'EIA Imports Gasoline'!$C:$C,$A46)</f>
        <v/>
      </c>
      <c r="V46">
        <f>SUMIFS('EIA Imports Gasoline'!$D:$D,'EIA Imports Gasoline'!$A:$A,V$3,'EIA Imports Gasoline'!$C:$C,$A46)</f>
        <v/>
      </c>
      <c r="W46">
        <f>SUMIFS('EIA Imports Gasoline'!$D:$D,'EIA Imports Gasoline'!$A:$A,W$3,'EIA Imports Gasoline'!$C:$C,$A46)</f>
        <v/>
      </c>
      <c r="X46">
        <f>SUMIFS('EIA Imports Gasoline'!$D:$D,'EIA Imports Gasoline'!$A:$A,X$3,'EIA Imports Gasoline'!$C:$C,$A46)</f>
        <v/>
      </c>
      <c r="Y46">
        <f>SUMIFS('EIA Imports Gasoline'!$D:$D,'EIA Imports Gasoline'!$A:$A,Y$3,'EIA Imports Gasoline'!$C:$C,$A46)</f>
        <v/>
      </c>
      <c r="Z46">
        <f>SUMIFS('EIA Imports Gasoline'!$D:$D,'EIA Imports Gasoline'!$A:$A,Z$3,'EIA Imports Gasoline'!$C:$C,$A46)</f>
        <v/>
      </c>
      <c r="AA46">
        <f>SUMIFS('EIA Imports Gasoline'!$D:$D,'EIA Imports Gasoline'!$A:$A,AA$3,'EIA Imports Gasoline'!$C:$C,$A46)</f>
        <v/>
      </c>
      <c r="AB46">
        <f>SUMIFS('EIA Imports Gasoline'!$D:$D,'EIA Imports Gasoline'!$A:$A,AB$3,'EIA Imports Gasoline'!$C:$C,$A46)</f>
        <v/>
      </c>
      <c r="AC46">
        <f>SUMIFS('EIA Imports Gasoline'!$D:$D,'EIA Imports Gasoline'!$A:$A,AC$3,'EIA Imports Gasoline'!$C:$C,$A46)</f>
        <v/>
      </c>
      <c r="AD46">
        <f>SUMIFS('EIA Imports Gasoline'!$D:$D,'EIA Imports Gasoline'!$A:$A,AD$3,'EIA Imports Gasoline'!$C:$C,$A46)</f>
        <v/>
      </c>
      <c r="AE46">
        <f>SUMIFS('EIA Imports Gasoline'!$D:$D,'EIA Imports Gasoline'!$A:$A,AE$3,'EIA Imports Gasoline'!$C:$C,$A46)</f>
        <v/>
      </c>
      <c r="AF46">
        <f>SUMIFS('EIA Imports Gasoline'!$D:$D,'EIA Imports Gasoline'!$A:$A,AF$3,'EIA Imports Gasoline'!$C:$C,$A46)</f>
        <v/>
      </c>
      <c r="AG46">
        <f>SUMIFS('EIA Imports Gasoline'!$D:$D,'EIA Imports Gasoline'!$A:$A,AG$3,'EIA Imports Gasoline'!$C:$C,$A46)</f>
        <v/>
      </c>
      <c r="AH46">
        <f>SUMIFS('EIA Imports Gasoline'!$D:$D,'EIA Imports Gasoline'!$A:$A,AH$3,'EIA Imports Gasoline'!$C:$C,$A46)</f>
        <v/>
      </c>
      <c r="AI46">
        <f>SUMIFS('EIA Imports Gasoline'!$D:$D,'EIA Imports Gasoline'!$A:$A,AI$3,'EIA Imports Gasoline'!$C:$C,$A46)</f>
        <v/>
      </c>
      <c r="AJ46">
        <f>SUMIFS('EIA Imports Gasoline'!$D:$D,'EIA Imports Gasoline'!$A:$A,AJ$3,'EIA Imports Gasoline'!$C:$C,$A46)</f>
        <v/>
      </c>
      <c r="AK46">
        <f>SUMIFS('EIA Imports Gasoline'!$D:$D,'EIA Imports Gasoline'!$A:$A,AK$3,'EIA Imports Gasoline'!$C:$C,$A46)</f>
        <v/>
      </c>
      <c r="AL46">
        <f>SUMIFS('EIA Imports Gasoline'!$D:$D,'EIA Imports Gasoline'!$A:$A,AL$3,'EIA Imports Gasoline'!$C:$C,$A46)</f>
        <v/>
      </c>
      <c r="AM46">
        <f>SUMIFS('EIA Imports Gasoline'!$D:$D,'EIA Imports Gasoline'!$A:$A,AM$3,'EIA Imports Gasoline'!$C:$C,$A46)</f>
        <v/>
      </c>
      <c r="AN46">
        <f>SUMIFS('EIA Imports Gasoline'!$D:$D,'EIA Imports Gasoline'!$A:$A,AN$3,'EIA Imports Gasoline'!$C:$C,$A46)</f>
        <v/>
      </c>
      <c r="AO46">
        <f>SUMIFS('EIA Imports Gasoline'!$D:$D,'EIA Imports Gasoline'!$A:$A,AO$3,'EIA Imports Gasoline'!$C:$C,$A46)</f>
        <v/>
      </c>
      <c r="AP46">
        <f>SUMIFS('EIA Imports Gasoline'!$D:$D,'EIA Imports Gasoline'!$A:$A,AP$3,'EIA Imports Gasoline'!$C:$C,$A46)</f>
        <v/>
      </c>
      <c r="AQ46">
        <f>SUMIFS('EIA Imports Gasoline'!$D:$D,'EIA Imports Gasoline'!$A:$A,AQ$3,'EIA Imports Gasoline'!$C:$C,$A46)</f>
        <v/>
      </c>
      <c r="AR46">
        <f>SUMIFS('EIA Imports Gasoline'!$D:$D,'EIA Imports Gasoline'!$A:$A,AR$3,'EIA Imports Gasoline'!$C:$C,$A46)</f>
        <v/>
      </c>
      <c r="AS46">
        <f>SUMIFS('EIA Imports Gasoline'!$D:$D,'EIA Imports Gasoline'!$A:$A,AS$3,'EIA Imports Gasoline'!$C:$C,$A46)</f>
        <v/>
      </c>
      <c r="AT46">
        <f>SUMIFS('EIA Imports Gasoline'!$D:$D,'EIA Imports Gasoline'!$A:$A,AT$3,'EIA Imports Gasoline'!$C:$C,$A46)</f>
        <v/>
      </c>
      <c r="AU46">
        <f>SUMIFS('EIA Imports Gasoline'!$D:$D,'EIA Imports Gasoline'!$A:$A,AU$3,'EIA Imports Gasoline'!$C:$C,$A46)</f>
        <v/>
      </c>
    </row>
    <row r="47" spans="1:47">
      <c r="A47" t="s">
        <v>281</v>
      </c>
      <c r="B47" t="s">
        <v>1646</v>
      </c>
      <c r="C47" t="s">
        <v>1740</v>
      </c>
      <c r="D47">
        <f>SUMIFS('EIA Imports Gasoline'!$D:$D,'EIA Imports Gasoline'!$A:$A,D$3,'EIA Imports Gasoline'!$C:$C,$A47)</f>
        <v/>
      </c>
      <c r="E47">
        <f>SUMIFS('EIA Imports Gasoline'!$D:$D,'EIA Imports Gasoline'!$A:$A,E$3,'EIA Imports Gasoline'!$C:$C,$A47)</f>
        <v/>
      </c>
      <c r="F47">
        <f>SUMIFS('EIA Imports Gasoline'!$D:$D,'EIA Imports Gasoline'!$A:$A,F$3,'EIA Imports Gasoline'!$C:$C,$A47)</f>
        <v/>
      </c>
      <c r="G47">
        <f>SUMIFS('EIA Imports Gasoline'!$D:$D,'EIA Imports Gasoline'!$A:$A,G$3,'EIA Imports Gasoline'!$C:$C,$A47)</f>
        <v/>
      </c>
      <c r="H47">
        <f>SUMIFS('EIA Imports Gasoline'!$D:$D,'EIA Imports Gasoline'!$A:$A,H$3,'EIA Imports Gasoline'!$C:$C,$A47)</f>
        <v/>
      </c>
      <c r="I47">
        <f>SUMIFS('EIA Imports Gasoline'!$D:$D,'EIA Imports Gasoline'!$A:$A,I$3,'EIA Imports Gasoline'!$C:$C,$A47)</f>
        <v/>
      </c>
      <c r="J47">
        <f>SUMIFS('EIA Imports Gasoline'!$D:$D,'EIA Imports Gasoline'!$A:$A,J$3,'EIA Imports Gasoline'!$C:$C,$A47)</f>
        <v/>
      </c>
      <c r="K47">
        <f>SUMIFS('EIA Imports Gasoline'!$D:$D,'EIA Imports Gasoline'!$A:$A,K$3,'EIA Imports Gasoline'!$C:$C,$A47)</f>
        <v/>
      </c>
      <c r="L47">
        <f>SUMIFS('EIA Imports Gasoline'!$D:$D,'EIA Imports Gasoline'!$A:$A,L$3,'EIA Imports Gasoline'!$C:$C,$A47)</f>
        <v/>
      </c>
      <c r="M47">
        <f>SUMIFS('EIA Imports Gasoline'!$D:$D,'EIA Imports Gasoline'!$A:$A,M$3,'EIA Imports Gasoline'!$C:$C,$A47)</f>
        <v/>
      </c>
      <c r="N47">
        <f>SUMIFS('EIA Imports Gasoline'!$D:$D,'EIA Imports Gasoline'!$A:$A,N$3,'EIA Imports Gasoline'!$C:$C,$A47)</f>
        <v/>
      </c>
      <c r="O47">
        <f>SUMIFS('EIA Imports Gasoline'!$D:$D,'EIA Imports Gasoline'!$A:$A,O$3,'EIA Imports Gasoline'!$C:$C,$A47)</f>
        <v/>
      </c>
      <c r="P47">
        <f>SUMIFS('EIA Imports Gasoline'!$D:$D,'EIA Imports Gasoline'!$A:$A,P$3,'EIA Imports Gasoline'!$C:$C,$A47)</f>
        <v/>
      </c>
      <c r="Q47">
        <f>SUMIFS('EIA Imports Gasoline'!$D:$D,'EIA Imports Gasoline'!$A:$A,Q$3,'EIA Imports Gasoline'!$C:$C,$A47)</f>
        <v/>
      </c>
      <c r="R47">
        <f>SUMIFS('EIA Imports Gasoline'!$D:$D,'EIA Imports Gasoline'!$A:$A,R$3,'EIA Imports Gasoline'!$C:$C,$A47)</f>
        <v/>
      </c>
      <c r="S47">
        <f>SUMIFS('EIA Imports Gasoline'!$D:$D,'EIA Imports Gasoline'!$A:$A,S$3,'EIA Imports Gasoline'!$C:$C,$A47)</f>
        <v/>
      </c>
      <c r="T47">
        <f>SUMIFS('EIA Imports Gasoline'!$D:$D,'EIA Imports Gasoline'!$A:$A,T$3,'EIA Imports Gasoline'!$C:$C,$A47)</f>
        <v/>
      </c>
      <c r="U47">
        <f>SUMIFS('EIA Imports Gasoline'!$D:$D,'EIA Imports Gasoline'!$A:$A,U$3,'EIA Imports Gasoline'!$C:$C,$A47)</f>
        <v/>
      </c>
      <c r="V47">
        <f>SUMIFS('EIA Imports Gasoline'!$D:$D,'EIA Imports Gasoline'!$A:$A,V$3,'EIA Imports Gasoline'!$C:$C,$A47)</f>
        <v/>
      </c>
      <c r="W47">
        <f>SUMIFS('EIA Imports Gasoline'!$D:$D,'EIA Imports Gasoline'!$A:$A,W$3,'EIA Imports Gasoline'!$C:$C,$A47)</f>
        <v/>
      </c>
      <c r="X47">
        <f>SUMIFS('EIA Imports Gasoline'!$D:$D,'EIA Imports Gasoline'!$A:$A,X$3,'EIA Imports Gasoline'!$C:$C,$A47)</f>
        <v/>
      </c>
      <c r="Y47">
        <f>SUMIFS('EIA Imports Gasoline'!$D:$D,'EIA Imports Gasoline'!$A:$A,Y$3,'EIA Imports Gasoline'!$C:$C,$A47)</f>
        <v/>
      </c>
      <c r="Z47">
        <f>SUMIFS('EIA Imports Gasoline'!$D:$D,'EIA Imports Gasoline'!$A:$A,Z$3,'EIA Imports Gasoline'!$C:$C,$A47)</f>
        <v/>
      </c>
      <c r="AA47">
        <f>SUMIFS('EIA Imports Gasoline'!$D:$D,'EIA Imports Gasoline'!$A:$A,AA$3,'EIA Imports Gasoline'!$C:$C,$A47)</f>
        <v/>
      </c>
      <c r="AB47">
        <f>SUMIFS('EIA Imports Gasoline'!$D:$D,'EIA Imports Gasoline'!$A:$A,AB$3,'EIA Imports Gasoline'!$C:$C,$A47)</f>
        <v/>
      </c>
      <c r="AC47">
        <f>SUMIFS('EIA Imports Gasoline'!$D:$D,'EIA Imports Gasoline'!$A:$A,AC$3,'EIA Imports Gasoline'!$C:$C,$A47)</f>
        <v/>
      </c>
      <c r="AD47">
        <f>SUMIFS('EIA Imports Gasoline'!$D:$D,'EIA Imports Gasoline'!$A:$A,AD$3,'EIA Imports Gasoline'!$C:$C,$A47)</f>
        <v/>
      </c>
      <c r="AE47">
        <f>SUMIFS('EIA Imports Gasoline'!$D:$D,'EIA Imports Gasoline'!$A:$A,AE$3,'EIA Imports Gasoline'!$C:$C,$A47)</f>
        <v/>
      </c>
      <c r="AF47">
        <f>SUMIFS('EIA Imports Gasoline'!$D:$D,'EIA Imports Gasoline'!$A:$A,AF$3,'EIA Imports Gasoline'!$C:$C,$A47)</f>
        <v/>
      </c>
      <c r="AG47">
        <f>SUMIFS('EIA Imports Gasoline'!$D:$D,'EIA Imports Gasoline'!$A:$A,AG$3,'EIA Imports Gasoline'!$C:$C,$A47)</f>
        <v/>
      </c>
      <c r="AH47">
        <f>SUMIFS('EIA Imports Gasoline'!$D:$D,'EIA Imports Gasoline'!$A:$A,AH$3,'EIA Imports Gasoline'!$C:$C,$A47)</f>
        <v/>
      </c>
      <c r="AI47">
        <f>SUMIFS('EIA Imports Gasoline'!$D:$D,'EIA Imports Gasoline'!$A:$A,AI$3,'EIA Imports Gasoline'!$C:$C,$A47)</f>
        <v/>
      </c>
      <c r="AJ47">
        <f>SUMIFS('EIA Imports Gasoline'!$D:$D,'EIA Imports Gasoline'!$A:$A,AJ$3,'EIA Imports Gasoline'!$C:$C,$A47)</f>
        <v/>
      </c>
      <c r="AK47">
        <f>SUMIFS('EIA Imports Gasoline'!$D:$D,'EIA Imports Gasoline'!$A:$A,AK$3,'EIA Imports Gasoline'!$C:$C,$A47)</f>
        <v/>
      </c>
      <c r="AL47">
        <f>SUMIFS('EIA Imports Gasoline'!$D:$D,'EIA Imports Gasoline'!$A:$A,AL$3,'EIA Imports Gasoline'!$C:$C,$A47)</f>
        <v/>
      </c>
      <c r="AM47">
        <f>SUMIFS('EIA Imports Gasoline'!$D:$D,'EIA Imports Gasoline'!$A:$A,AM$3,'EIA Imports Gasoline'!$C:$C,$A47)</f>
        <v/>
      </c>
      <c r="AN47">
        <f>SUMIFS('EIA Imports Gasoline'!$D:$D,'EIA Imports Gasoline'!$A:$A,AN$3,'EIA Imports Gasoline'!$C:$C,$A47)</f>
        <v/>
      </c>
      <c r="AO47">
        <f>SUMIFS('EIA Imports Gasoline'!$D:$D,'EIA Imports Gasoline'!$A:$A,AO$3,'EIA Imports Gasoline'!$C:$C,$A47)</f>
        <v/>
      </c>
      <c r="AP47">
        <f>SUMIFS('EIA Imports Gasoline'!$D:$D,'EIA Imports Gasoline'!$A:$A,AP$3,'EIA Imports Gasoline'!$C:$C,$A47)</f>
        <v/>
      </c>
      <c r="AQ47">
        <f>SUMIFS('EIA Imports Gasoline'!$D:$D,'EIA Imports Gasoline'!$A:$A,AQ$3,'EIA Imports Gasoline'!$C:$C,$A47)</f>
        <v/>
      </c>
      <c r="AR47">
        <f>SUMIFS('EIA Imports Gasoline'!$D:$D,'EIA Imports Gasoline'!$A:$A,AR$3,'EIA Imports Gasoline'!$C:$C,$A47)</f>
        <v/>
      </c>
      <c r="AS47">
        <f>SUMIFS('EIA Imports Gasoline'!$D:$D,'EIA Imports Gasoline'!$A:$A,AS$3,'EIA Imports Gasoline'!$C:$C,$A47)</f>
        <v/>
      </c>
      <c r="AT47">
        <f>SUMIFS('EIA Imports Gasoline'!$D:$D,'EIA Imports Gasoline'!$A:$A,AT$3,'EIA Imports Gasoline'!$C:$C,$A47)</f>
        <v/>
      </c>
      <c r="AU47">
        <f>SUMIFS('EIA Imports Gasoline'!$D:$D,'EIA Imports Gasoline'!$A:$A,AU$3,'EIA Imports Gasoline'!$C:$C,$A47)</f>
        <v/>
      </c>
    </row>
    <row r="48" spans="1:47">
      <c r="A48" t="s">
        <v>262</v>
      </c>
      <c r="B48" t="s">
        <v>1646</v>
      </c>
      <c r="C48" t="s">
        <v>1740</v>
      </c>
      <c r="D48">
        <f>SUMIFS('EIA Imports Gasoline'!$D:$D,'EIA Imports Gasoline'!$A:$A,D$3,'EIA Imports Gasoline'!$C:$C,$A48)</f>
        <v/>
      </c>
      <c r="E48">
        <f>SUMIFS('EIA Imports Gasoline'!$D:$D,'EIA Imports Gasoline'!$A:$A,E$3,'EIA Imports Gasoline'!$C:$C,$A48)</f>
        <v/>
      </c>
      <c r="F48">
        <f>SUMIFS('EIA Imports Gasoline'!$D:$D,'EIA Imports Gasoline'!$A:$A,F$3,'EIA Imports Gasoline'!$C:$C,$A48)</f>
        <v/>
      </c>
      <c r="G48">
        <f>SUMIFS('EIA Imports Gasoline'!$D:$D,'EIA Imports Gasoline'!$A:$A,G$3,'EIA Imports Gasoline'!$C:$C,$A48)</f>
        <v/>
      </c>
      <c r="H48">
        <f>SUMIFS('EIA Imports Gasoline'!$D:$D,'EIA Imports Gasoline'!$A:$A,H$3,'EIA Imports Gasoline'!$C:$C,$A48)</f>
        <v/>
      </c>
      <c r="I48">
        <f>SUMIFS('EIA Imports Gasoline'!$D:$D,'EIA Imports Gasoline'!$A:$A,I$3,'EIA Imports Gasoline'!$C:$C,$A48)</f>
        <v/>
      </c>
      <c r="J48">
        <f>SUMIFS('EIA Imports Gasoline'!$D:$D,'EIA Imports Gasoline'!$A:$A,J$3,'EIA Imports Gasoline'!$C:$C,$A48)</f>
        <v/>
      </c>
      <c r="K48">
        <f>SUMIFS('EIA Imports Gasoline'!$D:$D,'EIA Imports Gasoline'!$A:$A,K$3,'EIA Imports Gasoline'!$C:$C,$A48)</f>
        <v/>
      </c>
      <c r="L48">
        <f>SUMIFS('EIA Imports Gasoline'!$D:$D,'EIA Imports Gasoline'!$A:$A,L$3,'EIA Imports Gasoline'!$C:$C,$A48)</f>
        <v/>
      </c>
      <c r="M48">
        <f>SUMIFS('EIA Imports Gasoline'!$D:$D,'EIA Imports Gasoline'!$A:$A,M$3,'EIA Imports Gasoline'!$C:$C,$A48)</f>
        <v/>
      </c>
      <c r="N48">
        <f>SUMIFS('EIA Imports Gasoline'!$D:$D,'EIA Imports Gasoline'!$A:$A,N$3,'EIA Imports Gasoline'!$C:$C,$A48)</f>
        <v/>
      </c>
      <c r="O48">
        <f>SUMIFS('EIA Imports Gasoline'!$D:$D,'EIA Imports Gasoline'!$A:$A,O$3,'EIA Imports Gasoline'!$C:$C,$A48)</f>
        <v/>
      </c>
      <c r="P48">
        <f>SUMIFS('EIA Imports Gasoline'!$D:$D,'EIA Imports Gasoline'!$A:$A,P$3,'EIA Imports Gasoline'!$C:$C,$A48)</f>
        <v/>
      </c>
      <c r="Q48">
        <f>SUMIFS('EIA Imports Gasoline'!$D:$D,'EIA Imports Gasoline'!$A:$A,Q$3,'EIA Imports Gasoline'!$C:$C,$A48)</f>
        <v/>
      </c>
      <c r="R48">
        <f>SUMIFS('EIA Imports Gasoline'!$D:$D,'EIA Imports Gasoline'!$A:$A,R$3,'EIA Imports Gasoline'!$C:$C,$A48)</f>
        <v/>
      </c>
      <c r="S48">
        <f>SUMIFS('EIA Imports Gasoline'!$D:$D,'EIA Imports Gasoline'!$A:$A,S$3,'EIA Imports Gasoline'!$C:$C,$A48)</f>
        <v/>
      </c>
      <c r="T48">
        <f>SUMIFS('EIA Imports Gasoline'!$D:$D,'EIA Imports Gasoline'!$A:$A,T$3,'EIA Imports Gasoline'!$C:$C,$A48)</f>
        <v/>
      </c>
      <c r="U48">
        <f>SUMIFS('EIA Imports Gasoline'!$D:$D,'EIA Imports Gasoline'!$A:$A,U$3,'EIA Imports Gasoline'!$C:$C,$A48)</f>
        <v/>
      </c>
      <c r="V48">
        <f>SUMIFS('EIA Imports Gasoline'!$D:$D,'EIA Imports Gasoline'!$A:$A,V$3,'EIA Imports Gasoline'!$C:$C,$A48)</f>
        <v/>
      </c>
      <c r="W48">
        <f>SUMIFS('EIA Imports Gasoline'!$D:$D,'EIA Imports Gasoline'!$A:$A,W$3,'EIA Imports Gasoline'!$C:$C,$A48)</f>
        <v/>
      </c>
      <c r="X48">
        <f>SUMIFS('EIA Imports Gasoline'!$D:$D,'EIA Imports Gasoline'!$A:$A,X$3,'EIA Imports Gasoline'!$C:$C,$A48)</f>
        <v/>
      </c>
      <c r="Y48">
        <f>SUMIFS('EIA Imports Gasoline'!$D:$D,'EIA Imports Gasoline'!$A:$A,Y$3,'EIA Imports Gasoline'!$C:$C,$A48)</f>
        <v/>
      </c>
      <c r="Z48">
        <f>SUMIFS('EIA Imports Gasoline'!$D:$D,'EIA Imports Gasoline'!$A:$A,Z$3,'EIA Imports Gasoline'!$C:$C,$A48)</f>
        <v/>
      </c>
      <c r="AA48">
        <f>SUMIFS('EIA Imports Gasoline'!$D:$D,'EIA Imports Gasoline'!$A:$A,AA$3,'EIA Imports Gasoline'!$C:$C,$A48)</f>
        <v/>
      </c>
      <c r="AB48">
        <f>SUMIFS('EIA Imports Gasoline'!$D:$D,'EIA Imports Gasoline'!$A:$A,AB$3,'EIA Imports Gasoline'!$C:$C,$A48)</f>
        <v/>
      </c>
      <c r="AC48">
        <f>SUMIFS('EIA Imports Gasoline'!$D:$D,'EIA Imports Gasoline'!$A:$A,AC$3,'EIA Imports Gasoline'!$C:$C,$A48)</f>
        <v/>
      </c>
      <c r="AD48">
        <f>SUMIFS('EIA Imports Gasoline'!$D:$D,'EIA Imports Gasoline'!$A:$A,AD$3,'EIA Imports Gasoline'!$C:$C,$A48)</f>
        <v/>
      </c>
      <c r="AE48">
        <f>SUMIFS('EIA Imports Gasoline'!$D:$D,'EIA Imports Gasoline'!$A:$A,AE$3,'EIA Imports Gasoline'!$C:$C,$A48)</f>
        <v/>
      </c>
      <c r="AF48">
        <f>SUMIFS('EIA Imports Gasoline'!$D:$D,'EIA Imports Gasoline'!$A:$A,AF$3,'EIA Imports Gasoline'!$C:$C,$A48)</f>
        <v/>
      </c>
      <c r="AG48">
        <f>SUMIFS('EIA Imports Gasoline'!$D:$D,'EIA Imports Gasoline'!$A:$A,AG$3,'EIA Imports Gasoline'!$C:$C,$A48)</f>
        <v/>
      </c>
      <c r="AH48">
        <f>SUMIFS('EIA Imports Gasoline'!$D:$D,'EIA Imports Gasoline'!$A:$A,AH$3,'EIA Imports Gasoline'!$C:$C,$A48)</f>
        <v/>
      </c>
      <c r="AI48">
        <f>SUMIFS('EIA Imports Gasoline'!$D:$D,'EIA Imports Gasoline'!$A:$A,AI$3,'EIA Imports Gasoline'!$C:$C,$A48)</f>
        <v/>
      </c>
      <c r="AJ48">
        <f>SUMIFS('EIA Imports Gasoline'!$D:$D,'EIA Imports Gasoline'!$A:$A,AJ$3,'EIA Imports Gasoline'!$C:$C,$A48)</f>
        <v/>
      </c>
      <c r="AK48">
        <f>SUMIFS('EIA Imports Gasoline'!$D:$D,'EIA Imports Gasoline'!$A:$A,AK$3,'EIA Imports Gasoline'!$C:$C,$A48)</f>
        <v/>
      </c>
      <c r="AL48">
        <f>SUMIFS('EIA Imports Gasoline'!$D:$D,'EIA Imports Gasoline'!$A:$A,AL$3,'EIA Imports Gasoline'!$C:$C,$A48)</f>
        <v/>
      </c>
      <c r="AM48">
        <f>SUMIFS('EIA Imports Gasoline'!$D:$D,'EIA Imports Gasoline'!$A:$A,AM$3,'EIA Imports Gasoline'!$C:$C,$A48)</f>
        <v/>
      </c>
      <c r="AN48">
        <f>SUMIFS('EIA Imports Gasoline'!$D:$D,'EIA Imports Gasoline'!$A:$A,AN$3,'EIA Imports Gasoline'!$C:$C,$A48)</f>
        <v/>
      </c>
      <c r="AO48">
        <f>SUMIFS('EIA Imports Gasoline'!$D:$D,'EIA Imports Gasoline'!$A:$A,AO$3,'EIA Imports Gasoline'!$C:$C,$A48)</f>
        <v/>
      </c>
      <c r="AP48">
        <f>SUMIFS('EIA Imports Gasoline'!$D:$D,'EIA Imports Gasoline'!$A:$A,AP$3,'EIA Imports Gasoline'!$C:$C,$A48)</f>
        <v/>
      </c>
      <c r="AQ48">
        <f>SUMIFS('EIA Imports Gasoline'!$D:$D,'EIA Imports Gasoline'!$A:$A,AQ$3,'EIA Imports Gasoline'!$C:$C,$A48)</f>
        <v/>
      </c>
      <c r="AR48">
        <f>SUMIFS('EIA Imports Gasoline'!$D:$D,'EIA Imports Gasoline'!$A:$A,AR$3,'EIA Imports Gasoline'!$C:$C,$A48)</f>
        <v/>
      </c>
      <c r="AS48">
        <f>SUMIFS('EIA Imports Gasoline'!$D:$D,'EIA Imports Gasoline'!$A:$A,AS$3,'EIA Imports Gasoline'!$C:$C,$A48)</f>
        <v/>
      </c>
      <c r="AT48">
        <f>SUMIFS('EIA Imports Gasoline'!$D:$D,'EIA Imports Gasoline'!$A:$A,AT$3,'EIA Imports Gasoline'!$C:$C,$A48)</f>
        <v/>
      </c>
      <c r="AU48">
        <f>SUMIFS('EIA Imports Gasoline'!$D:$D,'EIA Imports Gasoline'!$A:$A,AU$3,'EIA Imports Gasoline'!$C:$C,$A48)</f>
        <v/>
      </c>
    </row>
    <row r="49" spans="1:47">
      <c r="A49" t="s">
        <v>337</v>
      </c>
      <c r="B49" t="s">
        <v>1646</v>
      </c>
      <c r="C49" t="s">
        <v>1740</v>
      </c>
      <c r="D49">
        <f>SUMIFS('EIA Imports Gasoline'!$D:$D,'EIA Imports Gasoline'!$A:$A,D$3,'EIA Imports Gasoline'!$C:$C,$A49)</f>
        <v/>
      </c>
      <c r="E49">
        <f>SUMIFS('EIA Imports Gasoline'!$D:$D,'EIA Imports Gasoline'!$A:$A,E$3,'EIA Imports Gasoline'!$C:$C,$A49)</f>
        <v/>
      </c>
      <c r="F49">
        <f>SUMIFS('EIA Imports Gasoline'!$D:$D,'EIA Imports Gasoline'!$A:$A,F$3,'EIA Imports Gasoline'!$C:$C,$A49)</f>
        <v/>
      </c>
      <c r="G49">
        <f>SUMIFS('EIA Imports Gasoline'!$D:$D,'EIA Imports Gasoline'!$A:$A,G$3,'EIA Imports Gasoline'!$C:$C,$A49)</f>
        <v/>
      </c>
      <c r="H49">
        <f>SUMIFS('EIA Imports Gasoline'!$D:$D,'EIA Imports Gasoline'!$A:$A,H$3,'EIA Imports Gasoline'!$C:$C,$A49)</f>
        <v/>
      </c>
      <c r="I49">
        <f>SUMIFS('EIA Imports Gasoline'!$D:$D,'EIA Imports Gasoline'!$A:$A,I$3,'EIA Imports Gasoline'!$C:$C,$A49)</f>
        <v/>
      </c>
      <c r="J49">
        <f>SUMIFS('EIA Imports Gasoline'!$D:$D,'EIA Imports Gasoline'!$A:$A,J$3,'EIA Imports Gasoline'!$C:$C,$A49)</f>
        <v/>
      </c>
      <c r="K49">
        <f>SUMIFS('EIA Imports Gasoline'!$D:$D,'EIA Imports Gasoline'!$A:$A,K$3,'EIA Imports Gasoline'!$C:$C,$A49)</f>
        <v/>
      </c>
      <c r="L49">
        <f>SUMIFS('EIA Imports Gasoline'!$D:$D,'EIA Imports Gasoline'!$A:$A,L$3,'EIA Imports Gasoline'!$C:$C,$A49)</f>
        <v/>
      </c>
      <c r="M49">
        <f>SUMIFS('EIA Imports Gasoline'!$D:$D,'EIA Imports Gasoline'!$A:$A,M$3,'EIA Imports Gasoline'!$C:$C,$A49)</f>
        <v/>
      </c>
      <c r="N49">
        <f>SUMIFS('EIA Imports Gasoline'!$D:$D,'EIA Imports Gasoline'!$A:$A,N$3,'EIA Imports Gasoline'!$C:$C,$A49)</f>
        <v/>
      </c>
      <c r="O49">
        <f>SUMIFS('EIA Imports Gasoline'!$D:$D,'EIA Imports Gasoline'!$A:$A,O$3,'EIA Imports Gasoline'!$C:$C,$A49)</f>
        <v/>
      </c>
      <c r="P49">
        <f>SUMIFS('EIA Imports Gasoline'!$D:$D,'EIA Imports Gasoline'!$A:$A,P$3,'EIA Imports Gasoline'!$C:$C,$A49)</f>
        <v/>
      </c>
      <c r="Q49">
        <f>SUMIFS('EIA Imports Gasoline'!$D:$D,'EIA Imports Gasoline'!$A:$A,Q$3,'EIA Imports Gasoline'!$C:$C,$A49)</f>
        <v/>
      </c>
      <c r="R49">
        <f>SUMIFS('EIA Imports Gasoline'!$D:$D,'EIA Imports Gasoline'!$A:$A,R$3,'EIA Imports Gasoline'!$C:$C,$A49)</f>
        <v/>
      </c>
      <c r="S49">
        <f>SUMIFS('EIA Imports Gasoline'!$D:$D,'EIA Imports Gasoline'!$A:$A,S$3,'EIA Imports Gasoline'!$C:$C,$A49)</f>
        <v/>
      </c>
      <c r="T49">
        <f>SUMIFS('EIA Imports Gasoline'!$D:$D,'EIA Imports Gasoline'!$A:$A,T$3,'EIA Imports Gasoline'!$C:$C,$A49)</f>
        <v/>
      </c>
      <c r="U49">
        <f>SUMIFS('EIA Imports Gasoline'!$D:$D,'EIA Imports Gasoline'!$A:$A,U$3,'EIA Imports Gasoline'!$C:$C,$A49)</f>
        <v/>
      </c>
      <c r="V49">
        <f>SUMIFS('EIA Imports Gasoline'!$D:$D,'EIA Imports Gasoline'!$A:$A,V$3,'EIA Imports Gasoline'!$C:$C,$A49)</f>
        <v/>
      </c>
      <c r="W49">
        <f>SUMIFS('EIA Imports Gasoline'!$D:$D,'EIA Imports Gasoline'!$A:$A,W$3,'EIA Imports Gasoline'!$C:$C,$A49)</f>
        <v/>
      </c>
      <c r="X49">
        <f>SUMIFS('EIA Imports Gasoline'!$D:$D,'EIA Imports Gasoline'!$A:$A,X$3,'EIA Imports Gasoline'!$C:$C,$A49)</f>
        <v/>
      </c>
      <c r="Y49">
        <f>SUMIFS('EIA Imports Gasoline'!$D:$D,'EIA Imports Gasoline'!$A:$A,Y$3,'EIA Imports Gasoline'!$C:$C,$A49)</f>
        <v/>
      </c>
      <c r="Z49">
        <f>SUMIFS('EIA Imports Gasoline'!$D:$D,'EIA Imports Gasoline'!$A:$A,Z$3,'EIA Imports Gasoline'!$C:$C,$A49)</f>
        <v/>
      </c>
      <c r="AA49">
        <f>SUMIFS('EIA Imports Gasoline'!$D:$D,'EIA Imports Gasoline'!$A:$A,AA$3,'EIA Imports Gasoline'!$C:$C,$A49)</f>
        <v/>
      </c>
      <c r="AB49">
        <f>SUMIFS('EIA Imports Gasoline'!$D:$D,'EIA Imports Gasoline'!$A:$A,AB$3,'EIA Imports Gasoline'!$C:$C,$A49)</f>
        <v/>
      </c>
      <c r="AC49">
        <f>SUMIFS('EIA Imports Gasoline'!$D:$D,'EIA Imports Gasoline'!$A:$A,AC$3,'EIA Imports Gasoline'!$C:$C,$A49)</f>
        <v/>
      </c>
      <c r="AD49">
        <f>SUMIFS('EIA Imports Gasoline'!$D:$D,'EIA Imports Gasoline'!$A:$A,AD$3,'EIA Imports Gasoline'!$C:$C,$A49)</f>
        <v/>
      </c>
      <c r="AE49">
        <f>SUMIFS('EIA Imports Gasoline'!$D:$D,'EIA Imports Gasoline'!$A:$A,AE$3,'EIA Imports Gasoline'!$C:$C,$A49)</f>
        <v/>
      </c>
      <c r="AF49">
        <f>SUMIFS('EIA Imports Gasoline'!$D:$D,'EIA Imports Gasoline'!$A:$A,AF$3,'EIA Imports Gasoline'!$C:$C,$A49)</f>
        <v/>
      </c>
      <c r="AG49">
        <f>SUMIFS('EIA Imports Gasoline'!$D:$D,'EIA Imports Gasoline'!$A:$A,AG$3,'EIA Imports Gasoline'!$C:$C,$A49)</f>
        <v/>
      </c>
      <c r="AH49">
        <f>SUMIFS('EIA Imports Gasoline'!$D:$D,'EIA Imports Gasoline'!$A:$A,AH$3,'EIA Imports Gasoline'!$C:$C,$A49)</f>
        <v/>
      </c>
      <c r="AI49">
        <f>SUMIFS('EIA Imports Gasoline'!$D:$D,'EIA Imports Gasoline'!$A:$A,AI$3,'EIA Imports Gasoline'!$C:$C,$A49)</f>
        <v/>
      </c>
      <c r="AJ49">
        <f>SUMIFS('EIA Imports Gasoline'!$D:$D,'EIA Imports Gasoline'!$A:$A,AJ$3,'EIA Imports Gasoline'!$C:$C,$A49)</f>
        <v/>
      </c>
      <c r="AK49">
        <f>SUMIFS('EIA Imports Gasoline'!$D:$D,'EIA Imports Gasoline'!$A:$A,AK$3,'EIA Imports Gasoline'!$C:$C,$A49)</f>
        <v/>
      </c>
      <c r="AL49">
        <f>SUMIFS('EIA Imports Gasoline'!$D:$D,'EIA Imports Gasoline'!$A:$A,AL$3,'EIA Imports Gasoline'!$C:$C,$A49)</f>
        <v/>
      </c>
      <c r="AM49">
        <f>SUMIFS('EIA Imports Gasoline'!$D:$D,'EIA Imports Gasoline'!$A:$A,AM$3,'EIA Imports Gasoline'!$C:$C,$A49)</f>
        <v/>
      </c>
      <c r="AN49">
        <f>SUMIFS('EIA Imports Gasoline'!$D:$D,'EIA Imports Gasoline'!$A:$A,AN$3,'EIA Imports Gasoline'!$C:$C,$A49)</f>
        <v/>
      </c>
      <c r="AO49">
        <f>SUMIFS('EIA Imports Gasoline'!$D:$D,'EIA Imports Gasoline'!$A:$A,AO$3,'EIA Imports Gasoline'!$C:$C,$A49)</f>
        <v/>
      </c>
      <c r="AP49">
        <f>SUMIFS('EIA Imports Gasoline'!$D:$D,'EIA Imports Gasoline'!$A:$A,AP$3,'EIA Imports Gasoline'!$C:$C,$A49)</f>
        <v/>
      </c>
      <c r="AQ49">
        <f>SUMIFS('EIA Imports Gasoline'!$D:$D,'EIA Imports Gasoline'!$A:$A,AQ$3,'EIA Imports Gasoline'!$C:$C,$A49)</f>
        <v/>
      </c>
      <c r="AR49">
        <f>SUMIFS('EIA Imports Gasoline'!$D:$D,'EIA Imports Gasoline'!$A:$A,AR$3,'EIA Imports Gasoline'!$C:$C,$A49)</f>
        <v/>
      </c>
      <c r="AS49">
        <f>SUMIFS('EIA Imports Gasoline'!$D:$D,'EIA Imports Gasoline'!$A:$A,AS$3,'EIA Imports Gasoline'!$C:$C,$A49)</f>
        <v/>
      </c>
      <c r="AT49">
        <f>SUMIFS('EIA Imports Gasoline'!$D:$D,'EIA Imports Gasoline'!$A:$A,AT$3,'EIA Imports Gasoline'!$C:$C,$A49)</f>
        <v/>
      </c>
      <c r="AU49">
        <f>SUMIFS('EIA Imports Gasoline'!$D:$D,'EIA Imports Gasoline'!$A:$A,AU$3,'EIA Imports Gasoline'!$C:$C,$A49)</f>
        <v/>
      </c>
    </row>
    <row r="50" spans="1:47">
      <c r="A50" t="s">
        <v>342</v>
      </c>
      <c r="B50" t="s">
        <v>1646</v>
      </c>
      <c r="C50" t="s">
        <v>1740</v>
      </c>
      <c r="D50">
        <f>SUMIFS('EIA Imports Gasoline'!$D:$D,'EIA Imports Gasoline'!$A:$A,D$3,'EIA Imports Gasoline'!$C:$C,$A50)</f>
        <v/>
      </c>
      <c r="E50">
        <f>SUMIFS('EIA Imports Gasoline'!$D:$D,'EIA Imports Gasoline'!$A:$A,E$3,'EIA Imports Gasoline'!$C:$C,$A50)</f>
        <v/>
      </c>
      <c r="F50">
        <f>SUMIFS('EIA Imports Gasoline'!$D:$D,'EIA Imports Gasoline'!$A:$A,F$3,'EIA Imports Gasoline'!$C:$C,$A50)</f>
        <v/>
      </c>
      <c r="G50">
        <f>SUMIFS('EIA Imports Gasoline'!$D:$D,'EIA Imports Gasoline'!$A:$A,G$3,'EIA Imports Gasoline'!$C:$C,$A50)</f>
        <v/>
      </c>
      <c r="H50">
        <f>SUMIFS('EIA Imports Gasoline'!$D:$D,'EIA Imports Gasoline'!$A:$A,H$3,'EIA Imports Gasoline'!$C:$C,$A50)</f>
        <v/>
      </c>
      <c r="I50">
        <f>SUMIFS('EIA Imports Gasoline'!$D:$D,'EIA Imports Gasoline'!$A:$A,I$3,'EIA Imports Gasoline'!$C:$C,$A50)</f>
        <v/>
      </c>
      <c r="J50">
        <f>SUMIFS('EIA Imports Gasoline'!$D:$D,'EIA Imports Gasoline'!$A:$A,J$3,'EIA Imports Gasoline'!$C:$C,$A50)</f>
        <v/>
      </c>
      <c r="K50">
        <f>SUMIFS('EIA Imports Gasoline'!$D:$D,'EIA Imports Gasoline'!$A:$A,K$3,'EIA Imports Gasoline'!$C:$C,$A50)</f>
        <v/>
      </c>
      <c r="L50">
        <f>SUMIFS('EIA Imports Gasoline'!$D:$D,'EIA Imports Gasoline'!$A:$A,L$3,'EIA Imports Gasoline'!$C:$C,$A50)</f>
        <v/>
      </c>
      <c r="M50">
        <f>SUMIFS('EIA Imports Gasoline'!$D:$D,'EIA Imports Gasoline'!$A:$A,M$3,'EIA Imports Gasoline'!$C:$C,$A50)</f>
        <v/>
      </c>
      <c r="N50">
        <f>SUMIFS('EIA Imports Gasoline'!$D:$D,'EIA Imports Gasoline'!$A:$A,N$3,'EIA Imports Gasoline'!$C:$C,$A50)</f>
        <v/>
      </c>
      <c r="O50">
        <f>SUMIFS('EIA Imports Gasoline'!$D:$D,'EIA Imports Gasoline'!$A:$A,O$3,'EIA Imports Gasoline'!$C:$C,$A50)</f>
        <v/>
      </c>
      <c r="P50">
        <f>SUMIFS('EIA Imports Gasoline'!$D:$D,'EIA Imports Gasoline'!$A:$A,P$3,'EIA Imports Gasoline'!$C:$C,$A50)</f>
        <v/>
      </c>
      <c r="Q50">
        <f>SUMIFS('EIA Imports Gasoline'!$D:$D,'EIA Imports Gasoline'!$A:$A,Q$3,'EIA Imports Gasoline'!$C:$C,$A50)</f>
        <v/>
      </c>
      <c r="R50">
        <f>SUMIFS('EIA Imports Gasoline'!$D:$D,'EIA Imports Gasoline'!$A:$A,R$3,'EIA Imports Gasoline'!$C:$C,$A50)</f>
        <v/>
      </c>
      <c r="S50">
        <f>SUMIFS('EIA Imports Gasoline'!$D:$D,'EIA Imports Gasoline'!$A:$A,S$3,'EIA Imports Gasoline'!$C:$C,$A50)</f>
        <v/>
      </c>
      <c r="T50">
        <f>SUMIFS('EIA Imports Gasoline'!$D:$D,'EIA Imports Gasoline'!$A:$A,T$3,'EIA Imports Gasoline'!$C:$C,$A50)</f>
        <v/>
      </c>
      <c r="U50">
        <f>SUMIFS('EIA Imports Gasoline'!$D:$D,'EIA Imports Gasoline'!$A:$A,U$3,'EIA Imports Gasoline'!$C:$C,$A50)</f>
        <v/>
      </c>
      <c r="V50">
        <f>SUMIFS('EIA Imports Gasoline'!$D:$D,'EIA Imports Gasoline'!$A:$A,V$3,'EIA Imports Gasoline'!$C:$C,$A50)</f>
        <v/>
      </c>
      <c r="W50">
        <f>SUMIFS('EIA Imports Gasoline'!$D:$D,'EIA Imports Gasoline'!$A:$A,W$3,'EIA Imports Gasoline'!$C:$C,$A50)</f>
        <v/>
      </c>
      <c r="X50">
        <f>SUMIFS('EIA Imports Gasoline'!$D:$D,'EIA Imports Gasoline'!$A:$A,X$3,'EIA Imports Gasoline'!$C:$C,$A50)</f>
        <v/>
      </c>
      <c r="Y50">
        <f>SUMIFS('EIA Imports Gasoline'!$D:$D,'EIA Imports Gasoline'!$A:$A,Y$3,'EIA Imports Gasoline'!$C:$C,$A50)</f>
        <v/>
      </c>
      <c r="Z50">
        <f>SUMIFS('EIA Imports Gasoline'!$D:$D,'EIA Imports Gasoline'!$A:$A,Z$3,'EIA Imports Gasoline'!$C:$C,$A50)</f>
        <v/>
      </c>
      <c r="AA50">
        <f>SUMIFS('EIA Imports Gasoline'!$D:$D,'EIA Imports Gasoline'!$A:$A,AA$3,'EIA Imports Gasoline'!$C:$C,$A50)</f>
        <v/>
      </c>
      <c r="AB50">
        <f>SUMIFS('EIA Imports Gasoline'!$D:$D,'EIA Imports Gasoline'!$A:$A,AB$3,'EIA Imports Gasoline'!$C:$C,$A50)</f>
        <v/>
      </c>
      <c r="AC50">
        <f>SUMIFS('EIA Imports Gasoline'!$D:$D,'EIA Imports Gasoline'!$A:$A,AC$3,'EIA Imports Gasoline'!$C:$C,$A50)</f>
        <v/>
      </c>
      <c r="AD50">
        <f>SUMIFS('EIA Imports Gasoline'!$D:$D,'EIA Imports Gasoline'!$A:$A,AD$3,'EIA Imports Gasoline'!$C:$C,$A50)</f>
        <v/>
      </c>
      <c r="AE50">
        <f>SUMIFS('EIA Imports Gasoline'!$D:$D,'EIA Imports Gasoline'!$A:$A,AE$3,'EIA Imports Gasoline'!$C:$C,$A50)</f>
        <v/>
      </c>
      <c r="AF50">
        <f>SUMIFS('EIA Imports Gasoline'!$D:$D,'EIA Imports Gasoline'!$A:$A,AF$3,'EIA Imports Gasoline'!$C:$C,$A50)</f>
        <v/>
      </c>
      <c r="AG50">
        <f>SUMIFS('EIA Imports Gasoline'!$D:$D,'EIA Imports Gasoline'!$A:$A,AG$3,'EIA Imports Gasoline'!$C:$C,$A50)</f>
        <v/>
      </c>
      <c r="AH50">
        <f>SUMIFS('EIA Imports Gasoline'!$D:$D,'EIA Imports Gasoline'!$A:$A,AH$3,'EIA Imports Gasoline'!$C:$C,$A50)</f>
        <v/>
      </c>
      <c r="AI50">
        <f>SUMIFS('EIA Imports Gasoline'!$D:$D,'EIA Imports Gasoline'!$A:$A,AI$3,'EIA Imports Gasoline'!$C:$C,$A50)</f>
        <v/>
      </c>
      <c r="AJ50">
        <f>SUMIFS('EIA Imports Gasoline'!$D:$D,'EIA Imports Gasoline'!$A:$A,AJ$3,'EIA Imports Gasoline'!$C:$C,$A50)</f>
        <v/>
      </c>
      <c r="AK50">
        <f>SUMIFS('EIA Imports Gasoline'!$D:$D,'EIA Imports Gasoline'!$A:$A,AK$3,'EIA Imports Gasoline'!$C:$C,$A50)</f>
        <v/>
      </c>
      <c r="AL50">
        <f>SUMIFS('EIA Imports Gasoline'!$D:$D,'EIA Imports Gasoline'!$A:$A,AL$3,'EIA Imports Gasoline'!$C:$C,$A50)</f>
        <v/>
      </c>
      <c r="AM50">
        <f>SUMIFS('EIA Imports Gasoline'!$D:$D,'EIA Imports Gasoline'!$A:$A,AM$3,'EIA Imports Gasoline'!$C:$C,$A50)</f>
        <v/>
      </c>
      <c r="AN50">
        <f>SUMIFS('EIA Imports Gasoline'!$D:$D,'EIA Imports Gasoline'!$A:$A,AN$3,'EIA Imports Gasoline'!$C:$C,$A50)</f>
        <v/>
      </c>
      <c r="AO50">
        <f>SUMIFS('EIA Imports Gasoline'!$D:$D,'EIA Imports Gasoline'!$A:$A,AO$3,'EIA Imports Gasoline'!$C:$C,$A50)</f>
        <v/>
      </c>
      <c r="AP50">
        <f>SUMIFS('EIA Imports Gasoline'!$D:$D,'EIA Imports Gasoline'!$A:$A,AP$3,'EIA Imports Gasoline'!$C:$C,$A50)</f>
        <v/>
      </c>
      <c r="AQ50">
        <f>SUMIFS('EIA Imports Gasoline'!$D:$D,'EIA Imports Gasoline'!$A:$A,AQ$3,'EIA Imports Gasoline'!$C:$C,$A50)</f>
        <v/>
      </c>
      <c r="AR50">
        <f>SUMIFS('EIA Imports Gasoline'!$D:$D,'EIA Imports Gasoline'!$A:$A,AR$3,'EIA Imports Gasoline'!$C:$C,$A50)</f>
        <v/>
      </c>
      <c r="AS50">
        <f>SUMIFS('EIA Imports Gasoline'!$D:$D,'EIA Imports Gasoline'!$A:$A,AS$3,'EIA Imports Gasoline'!$C:$C,$A50)</f>
        <v/>
      </c>
      <c r="AT50">
        <f>SUMIFS('EIA Imports Gasoline'!$D:$D,'EIA Imports Gasoline'!$A:$A,AT$3,'EIA Imports Gasoline'!$C:$C,$A50)</f>
        <v/>
      </c>
      <c r="AU50">
        <f>SUMIFS('EIA Imports Gasoline'!$D:$D,'EIA Imports Gasoline'!$A:$A,AU$3,'EIA Imports Gasoline'!$C:$C,$A50)</f>
        <v/>
      </c>
    </row>
    <row r="51" spans="1:47">
      <c r="A51" t="s">
        <v>327</v>
      </c>
      <c r="B51" t="s">
        <v>1646</v>
      </c>
      <c r="C51" t="s">
        <v>1740</v>
      </c>
      <c r="D51">
        <f>SUMIFS('EIA Imports Gasoline'!$D:$D,'EIA Imports Gasoline'!$A:$A,D$3,'EIA Imports Gasoline'!$C:$C,$A51)</f>
        <v/>
      </c>
      <c r="E51">
        <f>SUMIFS('EIA Imports Gasoline'!$D:$D,'EIA Imports Gasoline'!$A:$A,E$3,'EIA Imports Gasoline'!$C:$C,$A51)</f>
        <v/>
      </c>
      <c r="F51">
        <f>SUMIFS('EIA Imports Gasoline'!$D:$D,'EIA Imports Gasoline'!$A:$A,F$3,'EIA Imports Gasoline'!$C:$C,$A51)</f>
        <v/>
      </c>
      <c r="G51">
        <f>SUMIFS('EIA Imports Gasoline'!$D:$D,'EIA Imports Gasoline'!$A:$A,G$3,'EIA Imports Gasoline'!$C:$C,$A51)</f>
        <v/>
      </c>
      <c r="H51">
        <f>SUMIFS('EIA Imports Gasoline'!$D:$D,'EIA Imports Gasoline'!$A:$A,H$3,'EIA Imports Gasoline'!$C:$C,$A51)</f>
        <v/>
      </c>
      <c r="I51">
        <f>SUMIFS('EIA Imports Gasoline'!$D:$D,'EIA Imports Gasoline'!$A:$A,I$3,'EIA Imports Gasoline'!$C:$C,$A51)</f>
        <v/>
      </c>
      <c r="J51">
        <f>SUMIFS('EIA Imports Gasoline'!$D:$D,'EIA Imports Gasoline'!$A:$A,J$3,'EIA Imports Gasoline'!$C:$C,$A51)</f>
        <v/>
      </c>
      <c r="K51">
        <f>SUMIFS('EIA Imports Gasoline'!$D:$D,'EIA Imports Gasoline'!$A:$A,K$3,'EIA Imports Gasoline'!$C:$C,$A51)</f>
        <v/>
      </c>
      <c r="L51">
        <f>SUMIFS('EIA Imports Gasoline'!$D:$D,'EIA Imports Gasoline'!$A:$A,L$3,'EIA Imports Gasoline'!$C:$C,$A51)</f>
        <v/>
      </c>
      <c r="M51">
        <f>SUMIFS('EIA Imports Gasoline'!$D:$D,'EIA Imports Gasoline'!$A:$A,M$3,'EIA Imports Gasoline'!$C:$C,$A51)</f>
        <v/>
      </c>
      <c r="N51">
        <f>SUMIFS('EIA Imports Gasoline'!$D:$D,'EIA Imports Gasoline'!$A:$A,N$3,'EIA Imports Gasoline'!$C:$C,$A51)</f>
        <v/>
      </c>
      <c r="O51">
        <f>SUMIFS('EIA Imports Gasoline'!$D:$D,'EIA Imports Gasoline'!$A:$A,O$3,'EIA Imports Gasoline'!$C:$C,$A51)</f>
        <v/>
      </c>
      <c r="P51">
        <f>SUMIFS('EIA Imports Gasoline'!$D:$D,'EIA Imports Gasoline'!$A:$A,P$3,'EIA Imports Gasoline'!$C:$C,$A51)</f>
        <v/>
      </c>
      <c r="Q51">
        <f>SUMIFS('EIA Imports Gasoline'!$D:$D,'EIA Imports Gasoline'!$A:$A,Q$3,'EIA Imports Gasoline'!$C:$C,$A51)</f>
        <v/>
      </c>
      <c r="R51">
        <f>SUMIFS('EIA Imports Gasoline'!$D:$D,'EIA Imports Gasoline'!$A:$A,R$3,'EIA Imports Gasoline'!$C:$C,$A51)</f>
        <v/>
      </c>
      <c r="S51">
        <f>SUMIFS('EIA Imports Gasoline'!$D:$D,'EIA Imports Gasoline'!$A:$A,S$3,'EIA Imports Gasoline'!$C:$C,$A51)</f>
        <v/>
      </c>
      <c r="T51">
        <f>SUMIFS('EIA Imports Gasoline'!$D:$D,'EIA Imports Gasoline'!$A:$A,T$3,'EIA Imports Gasoline'!$C:$C,$A51)</f>
        <v/>
      </c>
      <c r="U51">
        <f>SUMIFS('EIA Imports Gasoline'!$D:$D,'EIA Imports Gasoline'!$A:$A,U$3,'EIA Imports Gasoline'!$C:$C,$A51)</f>
        <v/>
      </c>
      <c r="V51">
        <f>SUMIFS('EIA Imports Gasoline'!$D:$D,'EIA Imports Gasoline'!$A:$A,V$3,'EIA Imports Gasoline'!$C:$C,$A51)</f>
        <v/>
      </c>
      <c r="W51">
        <f>SUMIFS('EIA Imports Gasoline'!$D:$D,'EIA Imports Gasoline'!$A:$A,W$3,'EIA Imports Gasoline'!$C:$C,$A51)</f>
        <v/>
      </c>
      <c r="X51">
        <f>SUMIFS('EIA Imports Gasoline'!$D:$D,'EIA Imports Gasoline'!$A:$A,X$3,'EIA Imports Gasoline'!$C:$C,$A51)</f>
        <v/>
      </c>
      <c r="Y51">
        <f>SUMIFS('EIA Imports Gasoline'!$D:$D,'EIA Imports Gasoline'!$A:$A,Y$3,'EIA Imports Gasoline'!$C:$C,$A51)</f>
        <v/>
      </c>
      <c r="Z51">
        <f>SUMIFS('EIA Imports Gasoline'!$D:$D,'EIA Imports Gasoline'!$A:$A,Z$3,'EIA Imports Gasoline'!$C:$C,$A51)</f>
        <v/>
      </c>
      <c r="AA51">
        <f>SUMIFS('EIA Imports Gasoline'!$D:$D,'EIA Imports Gasoline'!$A:$A,AA$3,'EIA Imports Gasoline'!$C:$C,$A51)</f>
        <v/>
      </c>
      <c r="AB51">
        <f>SUMIFS('EIA Imports Gasoline'!$D:$D,'EIA Imports Gasoline'!$A:$A,AB$3,'EIA Imports Gasoline'!$C:$C,$A51)</f>
        <v/>
      </c>
      <c r="AC51">
        <f>SUMIFS('EIA Imports Gasoline'!$D:$D,'EIA Imports Gasoline'!$A:$A,AC$3,'EIA Imports Gasoline'!$C:$C,$A51)</f>
        <v/>
      </c>
      <c r="AD51">
        <f>SUMIFS('EIA Imports Gasoline'!$D:$D,'EIA Imports Gasoline'!$A:$A,AD$3,'EIA Imports Gasoline'!$C:$C,$A51)</f>
        <v/>
      </c>
      <c r="AE51">
        <f>SUMIFS('EIA Imports Gasoline'!$D:$D,'EIA Imports Gasoline'!$A:$A,AE$3,'EIA Imports Gasoline'!$C:$C,$A51)</f>
        <v/>
      </c>
      <c r="AF51">
        <f>SUMIFS('EIA Imports Gasoline'!$D:$D,'EIA Imports Gasoline'!$A:$A,AF$3,'EIA Imports Gasoline'!$C:$C,$A51)</f>
        <v/>
      </c>
      <c r="AG51">
        <f>SUMIFS('EIA Imports Gasoline'!$D:$D,'EIA Imports Gasoline'!$A:$A,AG$3,'EIA Imports Gasoline'!$C:$C,$A51)</f>
        <v/>
      </c>
      <c r="AH51">
        <f>SUMIFS('EIA Imports Gasoline'!$D:$D,'EIA Imports Gasoline'!$A:$A,AH$3,'EIA Imports Gasoline'!$C:$C,$A51)</f>
        <v/>
      </c>
      <c r="AI51">
        <f>SUMIFS('EIA Imports Gasoline'!$D:$D,'EIA Imports Gasoline'!$A:$A,AI$3,'EIA Imports Gasoline'!$C:$C,$A51)</f>
        <v/>
      </c>
      <c r="AJ51">
        <f>SUMIFS('EIA Imports Gasoline'!$D:$D,'EIA Imports Gasoline'!$A:$A,AJ$3,'EIA Imports Gasoline'!$C:$C,$A51)</f>
        <v/>
      </c>
      <c r="AK51">
        <f>SUMIFS('EIA Imports Gasoline'!$D:$D,'EIA Imports Gasoline'!$A:$A,AK$3,'EIA Imports Gasoline'!$C:$C,$A51)</f>
        <v/>
      </c>
      <c r="AL51">
        <f>SUMIFS('EIA Imports Gasoline'!$D:$D,'EIA Imports Gasoline'!$A:$A,AL$3,'EIA Imports Gasoline'!$C:$C,$A51)</f>
        <v/>
      </c>
      <c r="AM51">
        <f>SUMIFS('EIA Imports Gasoline'!$D:$D,'EIA Imports Gasoline'!$A:$A,AM$3,'EIA Imports Gasoline'!$C:$C,$A51)</f>
        <v/>
      </c>
      <c r="AN51">
        <f>SUMIFS('EIA Imports Gasoline'!$D:$D,'EIA Imports Gasoline'!$A:$A,AN$3,'EIA Imports Gasoline'!$C:$C,$A51)</f>
        <v/>
      </c>
      <c r="AO51">
        <f>SUMIFS('EIA Imports Gasoline'!$D:$D,'EIA Imports Gasoline'!$A:$A,AO$3,'EIA Imports Gasoline'!$C:$C,$A51)</f>
        <v/>
      </c>
      <c r="AP51">
        <f>SUMIFS('EIA Imports Gasoline'!$D:$D,'EIA Imports Gasoline'!$A:$A,AP$3,'EIA Imports Gasoline'!$C:$C,$A51)</f>
        <v/>
      </c>
      <c r="AQ51">
        <f>SUMIFS('EIA Imports Gasoline'!$D:$D,'EIA Imports Gasoline'!$A:$A,AQ$3,'EIA Imports Gasoline'!$C:$C,$A51)</f>
        <v/>
      </c>
      <c r="AR51">
        <f>SUMIFS('EIA Imports Gasoline'!$D:$D,'EIA Imports Gasoline'!$A:$A,AR$3,'EIA Imports Gasoline'!$C:$C,$A51)</f>
        <v/>
      </c>
      <c r="AS51">
        <f>SUMIFS('EIA Imports Gasoline'!$D:$D,'EIA Imports Gasoline'!$A:$A,AS$3,'EIA Imports Gasoline'!$C:$C,$A51)</f>
        <v/>
      </c>
      <c r="AT51">
        <f>SUMIFS('EIA Imports Gasoline'!$D:$D,'EIA Imports Gasoline'!$A:$A,AT$3,'EIA Imports Gasoline'!$C:$C,$A51)</f>
        <v/>
      </c>
      <c r="AU51">
        <f>SUMIFS('EIA Imports Gasoline'!$D:$D,'EIA Imports Gasoline'!$A:$A,AU$3,'EIA Imports Gasoline'!$C:$C,$A51)</f>
        <v/>
      </c>
    </row>
    <row r="52" spans="1:47">
      <c r="A52" t="s">
        <v>294</v>
      </c>
      <c r="B52" t="s">
        <v>1646</v>
      </c>
      <c r="C52" t="s">
        <v>1740</v>
      </c>
      <c r="D52">
        <f>SUMIFS('EIA Imports Gasoline'!$D:$D,'EIA Imports Gasoline'!$A:$A,D$3,'EIA Imports Gasoline'!$C:$C,$A52)</f>
        <v/>
      </c>
      <c r="E52">
        <f>SUMIFS('EIA Imports Gasoline'!$D:$D,'EIA Imports Gasoline'!$A:$A,E$3,'EIA Imports Gasoline'!$C:$C,$A52)</f>
        <v/>
      </c>
      <c r="F52">
        <f>SUMIFS('EIA Imports Gasoline'!$D:$D,'EIA Imports Gasoline'!$A:$A,F$3,'EIA Imports Gasoline'!$C:$C,$A52)</f>
        <v/>
      </c>
      <c r="G52">
        <f>SUMIFS('EIA Imports Gasoline'!$D:$D,'EIA Imports Gasoline'!$A:$A,G$3,'EIA Imports Gasoline'!$C:$C,$A52)</f>
        <v/>
      </c>
      <c r="H52">
        <f>SUMIFS('EIA Imports Gasoline'!$D:$D,'EIA Imports Gasoline'!$A:$A,H$3,'EIA Imports Gasoline'!$C:$C,$A52)</f>
        <v/>
      </c>
      <c r="I52">
        <f>SUMIFS('EIA Imports Gasoline'!$D:$D,'EIA Imports Gasoline'!$A:$A,I$3,'EIA Imports Gasoline'!$C:$C,$A52)</f>
        <v/>
      </c>
      <c r="J52">
        <f>SUMIFS('EIA Imports Gasoline'!$D:$D,'EIA Imports Gasoline'!$A:$A,J$3,'EIA Imports Gasoline'!$C:$C,$A52)</f>
        <v/>
      </c>
      <c r="K52">
        <f>SUMIFS('EIA Imports Gasoline'!$D:$D,'EIA Imports Gasoline'!$A:$A,K$3,'EIA Imports Gasoline'!$C:$C,$A52)</f>
        <v/>
      </c>
      <c r="L52">
        <f>SUMIFS('EIA Imports Gasoline'!$D:$D,'EIA Imports Gasoline'!$A:$A,L$3,'EIA Imports Gasoline'!$C:$C,$A52)</f>
        <v/>
      </c>
      <c r="M52">
        <f>SUMIFS('EIA Imports Gasoline'!$D:$D,'EIA Imports Gasoline'!$A:$A,M$3,'EIA Imports Gasoline'!$C:$C,$A52)</f>
        <v/>
      </c>
      <c r="N52">
        <f>SUMIFS('EIA Imports Gasoline'!$D:$D,'EIA Imports Gasoline'!$A:$A,N$3,'EIA Imports Gasoline'!$C:$C,$A52)</f>
        <v/>
      </c>
      <c r="O52">
        <f>SUMIFS('EIA Imports Gasoline'!$D:$D,'EIA Imports Gasoline'!$A:$A,O$3,'EIA Imports Gasoline'!$C:$C,$A52)</f>
        <v/>
      </c>
      <c r="P52">
        <f>SUMIFS('EIA Imports Gasoline'!$D:$D,'EIA Imports Gasoline'!$A:$A,P$3,'EIA Imports Gasoline'!$C:$C,$A52)</f>
        <v/>
      </c>
      <c r="Q52">
        <f>SUMIFS('EIA Imports Gasoline'!$D:$D,'EIA Imports Gasoline'!$A:$A,Q$3,'EIA Imports Gasoline'!$C:$C,$A52)</f>
        <v/>
      </c>
      <c r="R52">
        <f>SUMIFS('EIA Imports Gasoline'!$D:$D,'EIA Imports Gasoline'!$A:$A,R$3,'EIA Imports Gasoline'!$C:$C,$A52)</f>
        <v/>
      </c>
      <c r="S52">
        <f>SUMIFS('EIA Imports Gasoline'!$D:$D,'EIA Imports Gasoline'!$A:$A,S$3,'EIA Imports Gasoline'!$C:$C,$A52)</f>
        <v/>
      </c>
      <c r="T52">
        <f>SUMIFS('EIA Imports Gasoline'!$D:$D,'EIA Imports Gasoline'!$A:$A,T$3,'EIA Imports Gasoline'!$C:$C,$A52)</f>
        <v/>
      </c>
      <c r="U52">
        <f>SUMIFS('EIA Imports Gasoline'!$D:$D,'EIA Imports Gasoline'!$A:$A,U$3,'EIA Imports Gasoline'!$C:$C,$A52)</f>
        <v/>
      </c>
      <c r="V52">
        <f>SUMIFS('EIA Imports Gasoline'!$D:$D,'EIA Imports Gasoline'!$A:$A,V$3,'EIA Imports Gasoline'!$C:$C,$A52)</f>
        <v/>
      </c>
      <c r="W52">
        <f>SUMIFS('EIA Imports Gasoline'!$D:$D,'EIA Imports Gasoline'!$A:$A,W$3,'EIA Imports Gasoline'!$C:$C,$A52)</f>
        <v/>
      </c>
      <c r="X52">
        <f>SUMIFS('EIA Imports Gasoline'!$D:$D,'EIA Imports Gasoline'!$A:$A,X$3,'EIA Imports Gasoline'!$C:$C,$A52)</f>
        <v/>
      </c>
      <c r="Y52">
        <f>SUMIFS('EIA Imports Gasoline'!$D:$D,'EIA Imports Gasoline'!$A:$A,Y$3,'EIA Imports Gasoline'!$C:$C,$A52)</f>
        <v/>
      </c>
      <c r="Z52">
        <f>SUMIFS('EIA Imports Gasoline'!$D:$D,'EIA Imports Gasoline'!$A:$A,Z$3,'EIA Imports Gasoline'!$C:$C,$A52)</f>
        <v/>
      </c>
      <c r="AA52">
        <f>SUMIFS('EIA Imports Gasoline'!$D:$D,'EIA Imports Gasoline'!$A:$A,AA$3,'EIA Imports Gasoline'!$C:$C,$A52)</f>
        <v/>
      </c>
      <c r="AB52">
        <f>SUMIFS('EIA Imports Gasoline'!$D:$D,'EIA Imports Gasoline'!$A:$A,AB$3,'EIA Imports Gasoline'!$C:$C,$A52)</f>
        <v/>
      </c>
      <c r="AC52">
        <f>SUMIFS('EIA Imports Gasoline'!$D:$D,'EIA Imports Gasoline'!$A:$A,AC$3,'EIA Imports Gasoline'!$C:$C,$A52)</f>
        <v/>
      </c>
      <c r="AD52">
        <f>SUMIFS('EIA Imports Gasoline'!$D:$D,'EIA Imports Gasoline'!$A:$A,AD$3,'EIA Imports Gasoline'!$C:$C,$A52)</f>
        <v/>
      </c>
      <c r="AE52">
        <f>SUMIFS('EIA Imports Gasoline'!$D:$D,'EIA Imports Gasoline'!$A:$A,AE$3,'EIA Imports Gasoline'!$C:$C,$A52)</f>
        <v/>
      </c>
      <c r="AF52">
        <f>SUMIFS('EIA Imports Gasoline'!$D:$D,'EIA Imports Gasoline'!$A:$A,AF$3,'EIA Imports Gasoline'!$C:$C,$A52)</f>
        <v/>
      </c>
      <c r="AG52">
        <f>SUMIFS('EIA Imports Gasoline'!$D:$D,'EIA Imports Gasoline'!$A:$A,AG$3,'EIA Imports Gasoline'!$C:$C,$A52)</f>
        <v/>
      </c>
      <c r="AH52">
        <f>SUMIFS('EIA Imports Gasoline'!$D:$D,'EIA Imports Gasoline'!$A:$A,AH$3,'EIA Imports Gasoline'!$C:$C,$A52)</f>
        <v/>
      </c>
      <c r="AI52">
        <f>SUMIFS('EIA Imports Gasoline'!$D:$D,'EIA Imports Gasoline'!$A:$A,AI$3,'EIA Imports Gasoline'!$C:$C,$A52)</f>
        <v/>
      </c>
      <c r="AJ52">
        <f>SUMIFS('EIA Imports Gasoline'!$D:$D,'EIA Imports Gasoline'!$A:$A,AJ$3,'EIA Imports Gasoline'!$C:$C,$A52)</f>
        <v/>
      </c>
      <c r="AK52">
        <f>SUMIFS('EIA Imports Gasoline'!$D:$D,'EIA Imports Gasoline'!$A:$A,AK$3,'EIA Imports Gasoline'!$C:$C,$A52)</f>
        <v/>
      </c>
      <c r="AL52">
        <f>SUMIFS('EIA Imports Gasoline'!$D:$D,'EIA Imports Gasoline'!$A:$A,AL$3,'EIA Imports Gasoline'!$C:$C,$A52)</f>
        <v/>
      </c>
      <c r="AM52">
        <f>SUMIFS('EIA Imports Gasoline'!$D:$D,'EIA Imports Gasoline'!$A:$A,AM$3,'EIA Imports Gasoline'!$C:$C,$A52)</f>
        <v/>
      </c>
      <c r="AN52">
        <f>SUMIFS('EIA Imports Gasoline'!$D:$D,'EIA Imports Gasoline'!$A:$A,AN$3,'EIA Imports Gasoline'!$C:$C,$A52)</f>
        <v/>
      </c>
      <c r="AO52">
        <f>SUMIFS('EIA Imports Gasoline'!$D:$D,'EIA Imports Gasoline'!$A:$A,AO$3,'EIA Imports Gasoline'!$C:$C,$A52)</f>
        <v/>
      </c>
      <c r="AP52">
        <f>SUMIFS('EIA Imports Gasoline'!$D:$D,'EIA Imports Gasoline'!$A:$A,AP$3,'EIA Imports Gasoline'!$C:$C,$A52)</f>
        <v/>
      </c>
      <c r="AQ52">
        <f>SUMIFS('EIA Imports Gasoline'!$D:$D,'EIA Imports Gasoline'!$A:$A,AQ$3,'EIA Imports Gasoline'!$C:$C,$A52)</f>
        <v/>
      </c>
      <c r="AR52">
        <f>SUMIFS('EIA Imports Gasoline'!$D:$D,'EIA Imports Gasoline'!$A:$A,AR$3,'EIA Imports Gasoline'!$C:$C,$A52)</f>
        <v/>
      </c>
      <c r="AS52">
        <f>SUMIFS('EIA Imports Gasoline'!$D:$D,'EIA Imports Gasoline'!$A:$A,AS$3,'EIA Imports Gasoline'!$C:$C,$A52)</f>
        <v/>
      </c>
      <c r="AT52">
        <f>SUMIFS('EIA Imports Gasoline'!$D:$D,'EIA Imports Gasoline'!$A:$A,AT$3,'EIA Imports Gasoline'!$C:$C,$A52)</f>
        <v/>
      </c>
      <c r="AU52">
        <f>SUMIFS('EIA Imports Gasoline'!$D:$D,'EIA Imports Gasoline'!$A:$A,AU$3,'EIA Imports Gasoline'!$C:$C,$A52)</f>
        <v/>
      </c>
    </row>
    <row r="53" spans="1:47">
      <c r="A53" t="s">
        <v>340</v>
      </c>
      <c r="B53" t="s">
        <v>1646</v>
      </c>
      <c r="C53" t="s">
        <v>1740</v>
      </c>
      <c r="D53">
        <f>SUMIFS('EIA Imports Gasoline'!$D:$D,'EIA Imports Gasoline'!$A:$A,D$3,'EIA Imports Gasoline'!$C:$C,$A53)</f>
        <v/>
      </c>
      <c r="E53">
        <f>SUMIFS('EIA Imports Gasoline'!$D:$D,'EIA Imports Gasoline'!$A:$A,E$3,'EIA Imports Gasoline'!$C:$C,$A53)</f>
        <v/>
      </c>
      <c r="F53">
        <f>SUMIFS('EIA Imports Gasoline'!$D:$D,'EIA Imports Gasoline'!$A:$A,F$3,'EIA Imports Gasoline'!$C:$C,$A53)</f>
        <v/>
      </c>
      <c r="G53">
        <f>SUMIFS('EIA Imports Gasoline'!$D:$D,'EIA Imports Gasoline'!$A:$A,G$3,'EIA Imports Gasoline'!$C:$C,$A53)</f>
        <v/>
      </c>
      <c r="H53">
        <f>SUMIFS('EIA Imports Gasoline'!$D:$D,'EIA Imports Gasoline'!$A:$A,H$3,'EIA Imports Gasoline'!$C:$C,$A53)</f>
        <v/>
      </c>
      <c r="I53">
        <f>SUMIFS('EIA Imports Gasoline'!$D:$D,'EIA Imports Gasoline'!$A:$A,I$3,'EIA Imports Gasoline'!$C:$C,$A53)</f>
        <v/>
      </c>
      <c r="J53">
        <f>SUMIFS('EIA Imports Gasoline'!$D:$D,'EIA Imports Gasoline'!$A:$A,J$3,'EIA Imports Gasoline'!$C:$C,$A53)</f>
        <v/>
      </c>
      <c r="K53">
        <f>SUMIFS('EIA Imports Gasoline'!$D:$D,'EIA Imports Gasoline'!$A:$A,K$3,'EIA Imports Gasoline'!$C:$C,$A53)</f>
        <v/>
      </c>
      <c r="L53">
        <f>SUMIFS('EIA Imports Gasoline'!$D:$D,'EIA Imports Gasoline'!$A:$A,L$3,'EIA Imports Gasoline'!$C:$C,$A53)</f>
        <v/>
      </c>
      <c r="M53">
        <f>SUMIFS('EIA Imports Gasoline'!$D:$D,'EIA Imports Gasoline'!$A:$A,M$3,'EIA Imports Gasoline'!$C:$C,$A53)</f>
        <v/>
      </c>
      <c r="N53">
        <f>SUMIFS('EIA Imports Gasoline'!$D:$D,'EIA Imports Gasoline'!$A:$A,N$3,'EIA Imports Gasoline'!$C:$C,$A53)</f>
        <v/>
      </c>
      <c r="O53">
        <f>SUMIFS('EIA Imports Gasoline'!$D:$D,'EIA Imports Gasoline'!$A:$A,O$3,'EIA Imports Gasoline'!$C:$C,$A53)</f>
        <v/>
      </c>
      <c r="P53">
        <f>SUMIFS('EIA Imports Gasoline'!$D:$D,'EIA Imports Gasoline'!$A:$A,P$3,'EIA Imports Gasoline'!$C:$C,$A53)</f>
        <v/>
      </c>
      <c r="Q53">
        <f>SUMIFS('EIA Imports Gasoline'!$D:$D,'EIA Imports Gasoline'!$A:$A,Q$3,'EIA Imports Gasoline'!$C:$C,$A53)</f>
        <v/>
      </c>
      <c r="R53">
        <f>SUMIFS('EIA Imports Gasoline'!$D:$D,'EIA Imports Gasoline'!$A:$A,R$3,'EIA Imports Gasoline'!$C:$C,$A53)</f>
        <v/>
      </c>
      <c r="S53">
        <f>SUMIFS('EIA Imports Gasoline'!$D:$D,'EIA Imports Gasoline'!$A:$A,S$3,'EIA Imports Gasoline'!$C:$C,$A53)</f>
        <v/>
      </c>
      <c r="T53">
        <f>SUMIFS('EIA Imports Gasoline'!$D:$D,'EIA Imports Gasoline'!$A:$A,T$3,'EIA Imports Gasoline'!$C:$C,$A53)</f>
        <v/>
      </c>
      <c r="U53">
        <f>SUMIFS('EIA Imports Gasoline'!$D:$D,'EIA Imports Gasoline'!$A:$A,U$3,'EIA Imports Gasoline'!$C:$C,$A53)</f>
        <v/>
      </c>
      <c r="V53">
        <f>SUMIFS('EIA Imports Gasoline'!$D:$D,'EIA Imports Gasoline'!$A:$A,V$3,'EIA Imports Gasoline'!$C:$C,$A53)</f>
        <v/>
      </c>
      <c r="W53">
        <f>SUMIFS('EIA Imports Gasoline'!$D:$D,'EIA Imports Gasoline'!$A:$A,W$3,'EIA Imports Gasoline'!$C:$C,$A53)</f>
        <v/>
      </c>
      <c r="X53">
        <f>SUMIFS('EIA Imports Gasoline'!$D:$D,'EIA Imports Gasoline'!$A:$A,X$3,'EIA Imports Gasoline'!$C:$C,$A53)</f>
        <v/>
      </c>
      <c r="Y53">
        <f>SUMIFS('EIA Imports Gasoline'!$D:$D,'EIA Imports Gasoline'!$A:$A,Y$3,'EIA Imports Gasoline'!$C:$C,$A53)</f>
        <v/>
      </c>
      <c r="Z53">
        <f>SUMIFS('EIA Imports Gasoline'!$D:$D,'EIA Imports Gasoline'!$A:$A,Z$3,'EIA Imports Gasoline'!$C:$C,$A53)</f>
        <v/>
      </c>
      <c r="AA53">
        <f>SUMIFS('EIA Imports Gasoline'!$D:$D,'EIA Imports Gasoline'!$A:$A,AA$3,'EIA Imports Gasoline'!$C:$C,$A53)</f>
        <v/>
      </c>
      <c r="AB53">
        <f>SUMIFS('EIA Imports Gasoline'!$D:$D,'EIA Imports Gasoline'!$A:$A,AB$3,'EIA Imports Gasoline'!$C:$C,$A53)</f>
        <v/>
      </c>
      <c r="AC53">
        <f>SUMIFS('EIA Imports Gasoline'!$D:$D,'EIA Imports Gasoline'!$A:$A,AC$3,'EIA Imports Gasoline'!$C:$C,$A53)</f>
        <v/>
      </c>
      <c r="AD53">
        <f>SUMIFS('EIA Imports Gasoline'!$D:$D,'EIA Imports Gasoline'!$A:$A,AD$3,'EIA Imports Gasoline'!$C:$C,$A53)</f>
        <v/>
      </c>
      <c r="AE53">
        <f>SUMIFS('EIA Imports Gasoline'!$D:$D,'EIA Imports Gasoline'!$A:$A,AE$3,'EIA Imports Gasoline'!$C:$C,$A53)</f>
        <v/>
      </c>
      <c r="AF53">
        <f>SUMIFS('EIA Imports Gasoline'!$D:$D,'EIA Imports Gasoline'!$A:$A,AF$3,'EIA Imports Gasoline'!$C:$C,$A53)</f>
        <v/>
      </c>
      <c r="AG53">
        <f>SUMIFS('EIA Imports Gasoline'!$D:$D,'EIA Imports Gasoline'!$A:$A,AG$3,'EIA Imports Gasoline'!$C:$C,$A53)</f>
        <v/>
      </c>
      <c r="AH53">
        <f>SUMIFS('EIA Imports Gasoline'!$D:$D,'EIA Imports Gasoline'!$A:$A,AH$3,'EIA Imports Gasoline'!$C:$C,$A53)</f>
        <v/>
      </c>
      <c r="AI53">
        <f>SUMIFS('EIA Imports Gasoline'!$D:$D,'EIA Imports Gasoline'!$A:$A,AI$3,'EIA Imports Gasoline'!$C:$C,$A53)</f>
        <v/>
      </c>
      <c r="AJ53">
        <f>SUMIFS('EIA Imports Gasoline'!$D:$D,'EIA Imports Gasoline'!$A:$A,AJ$3,'EIA Imports Gasoline'!$C:$C,$A53)</f>
        <v/>
      </c>
      <c r="AK53">
        <f>SUMIFS('EIA Imports Gasoline'!$D:$D,'EIA Imports Gasoline'!$A:$A,AK$3,'EIA Imports Gasoline'!$C:$C,$A53)</f>
        <v/>
      </c>
      <c r="AL53">
        <f>SUMIFS('EIA Imports Gasoline'!$D:$D,'EIA Imports Gasoline'!$A:$A,AL$3,'EIA Imports Gasoline'!$C:$C,$A53)</f>
        <v/>
      </c>
      <c r="AM53">
        <f>SUMIFS('EIA Imports Gasoline'!$D:$D,'EIA Imports Gasoline'!$A:$A,AM$3,'EIA Imports Gasoline'!$C:$C,$A53)</f>
        <v/>
      </c>
      <c r="AN53">
        <f>SUMIFS('EIA Imports Gasoline'!$D:$D,'EIA Imports Gasoline'!$A:$A,AN$3,'EIA Imports Gasoline'!$C:$C,$A53)</f>
        <v/>
      </c>
      <c r="AO53">
        <f>SUMIFS('EIA Imports Gasoline'!$D:$D,'EIA Imports Gasoline'!$A:$A,AO$3,'EIA Imports Gasoline'!$C:$C,$A53)</f>
        <v/>
      </c>
      <c r="AP53">
        <f>SUMIFS('EIA Imports Gasoline'!$D:$D,'EIA Imports Gasoline'!$A:$A,AP$3,'EIA Imports Gasoline'!$C:$C,$A53)</f>
        <v/>
      </c>
      <c r="AQ53">
        <f>SUMIFS('EIA Imports Gasoline'!$D:$D,'EIA Imports Gasoline'!$A:$A,AQ$3,'EIA Imports Gasoline'!$C:$C,$A53)</f>
        <v/>
      </c>
      <c r="AR53">
        <f>SUMIFS('EIA Imports Gasoline'!$D:$D,'EIA Imports Gasoline'!$A:$A,AR$3,'EIA Imports Gasoline'!$C:$C,$A53)</f>
        <v/>
      </c>
      <c r="AS53">
        <f>SUMIFS('EIA Imports Gasoline'!$D:$D,'EIA Imports Gasoline'!$A:$A,AS$3,'EIA Imports Gasoline'!$C:$C,$A53)</f>
        <v/>
      </c>
      <c r="AT53">
        <f>SUMIFS('EIA Imports Gasoline'!$D:$D,'EIA Imports Gasoline'!$A:$A,AT$3,'EIA Imports Gasoline'!$C:$C,$A53)</f>
        <v/>
      </c>
      <c r="AU53">
        <f>SUMIFS('EIA Imports Gasoline'!$D:$D,'EIA Imports Gasoline'!$A:$A,AU$3,'EIA Imports Gasoline'!$C:$C,$A53)</f>
        <v/>
      </c>
    </row>
    <row r="54" spans="1:47">
      <c r="A54" t="s">
        <v>350</v>
      </c>
      <c r="B54" t="s">
        <v>1646</v>
      </c>
      <c r="C54" t="s">
        <v>1740</v>
      </c>
      <c r="D54">
        <f>SUMIFS('EIA Imports Gasoline'!$D:$D,'EIA Imports Gasoline'!$A:$A,D$3,'EIA Imports Gasoline'!$C:$C,$A54)</f>
        <v/>
      </c>
      <c r="E54">
        <f>SUMIFS('EIA Imports Gasoline'!$D:$D,'EIA Imports Gasoline'!$A:$A,E$3,'EIA Imports Gasoline'!$C:$C,$A54)</f>
        <v/>
      </c>
      <c r="F54">
        <f>SUMIFS('EIA Imports Gasoline'!$D:$D,'EIA Imports Gasoline'!$A:$A,F$3,'EIA Imports Gasoline'!$C:$C,$A54)</f>
        <v/>
      </c>
      <c r="G54">
        <f>SUMIFS('EIA Imports Gasoline'!$D:$D,'EIA Imports Gasoline'!$A:$A,G$3,'EIA Imports Gasoline'!$C:$C,$A54)</f>
        <v/>
      </c>
      <c r="H54">
        <f>SUMIFS('EIA Imports Gasoline'!$D:$D,'EIA Imports Gasoline'!$A:$A,H$3,'EIA Imports Gasoline'!$C:$C,$A54)</f>
        <v/>
      </c>
      <c r="I54">
        <f>SUMIFS('EIA Imports Gasoline'!$D:$D,'EIA Imports Gasoline'!$A:$A,I$3,'EIA Imports Gasoline'!$C:$C,$A54)</f>
        <v/>
      </c>
      <c r="J54">
        <f>SUMIFS('EIA Imports Gasoline'!$D:$D,'EIA Imports Gasoline'!$A:$A,J$3,'EIA Imports Gasoline'!$C:$C,$A54)</f>
        <v/>
      </c>
      <c r="K54">
        <f>SUMIFS('EIA Imports Gasoline'!$D:$D,'EIA Imports Gasoline'!$A:$A,K$3,'EIA Imports Gasoline'!$C:$C,$A54)</f>
        <v/>
      </c>
      <c r="L54">
        <f>SUMIFS('EIA Imports Gasoline'!$D:$D,'EIA Imports Gasoline'!$A:$A,L$3,'EIA Imports Gasoline'!$C:$C,$A54)</f>
        <v/>
      </c>
      <c r="M54">
        <f>SUMIFS('EIA Imports Gasoline'!$D:$D,'EIA Imports Gasoline'!$A:$A,M$3,'EIA Imports Gasoline'!$C:$C,$A54)</f>
        <v/>
      </c>
      <c r="N54">
        <f>SUMIFS('EIA Imports Gasoline'!$D:$D,'EIA Imports Gasoline'!$A:$A,N$3,'EIA Imports Gasoline'!$C:$C,$A54)</f>
        <v/>
      </c>
      <c r="O54">
        <f>SUMIFS('EIA Imports Gasoline'!$D:$D,'EIA Imports Gasoline'!$A:$A,O$3,'EIA Imports Gasoline'!$C:$C,$A54)</f>
        <v/>
      </c>
      <c r="P54">
        <f>SUMIFS('EIA Imports Gasoline'!$D:$D,'EIA Imports Gasoline'!$A:$A,P$3,'EIA Imports Gasoline'!$C:$C,$A54)</f>
        <v/>
      </c>
      <c r="Q54">
        <f>SUMIFS('EIA Imports Gasoline'!$D:$D,'EIA Imports Gasoline'!$A:$A,Q$3,'EIA Imports Gasoline'!$C:$C,$A54)</f>
        <v/>
      </c>
      <c r="R54">
        <f>SUMIFS('EIA Imports Gasoline'!$D:$D,'EIA Imports Gasoline'!$A:$A,R$3,'EIA Imports Gasoline'!$C:$C,$A54)</f>
        <v/>
      </c>
      <c r="S54">
        <f>SUMIFS('EIA Imports Gasoline'!$D:$D,'EIA Imports Gasoline'!$A:$A,S$3,'EIA Imports Gasoline'!$C:$C,$A54)</f>
        <v/>
      </c>
      <c r="T54">
        <f>SUMIFS('EIA Imports Gasoline'!$D:$D,'EIA Imports Gasoline'!$A:$A,T$3,'EIA Imports Gasoline'!$C:$C,$A54)</f>
        <v/>
      </c>
      <c r="U54">
        <f>SUMIFS('EIA Imports Gasoline'!$D:$D,'EIA Imports Gasoline'!$A:$A,U$3,'EIA Imports Gasoline'!$C:$C,$A54)</f>
        <v/>
      </c>
      <c r="V54">
        <f>SUMIFS('EIA Imports Gasoline'!$D:$D,'EIA Imports Gasoline'!$A:$A,V$3,'EIA Imports Gasoline'!$C:$C,$A54)</f>
        <v/>
      </c>
      <c r="W54">
        <f>SUMIFS('EIA Imports Gasoline'!$D:$D,'EIA Imports Gasoline'!$A:$A,W$3,'EIA Imports Gasoline'!$C:$C,$A54)</f>
        <v/>
      </c>
      <c r="X54">
        <f>SUMIFS('EIA Imports Gasoline'!$D:$D,'EIA Imports Gasoline'!$A:$A,X$3,'EIA Imports Gasoline'!$C:$C,$A54)</f>
        <v/>
      </c>
      <c r="Y54">
        <f>SUMIFS('EIA Imports Gasoline'!$D:$D,'EIA Imports Gasoline'!$A:$A,Y$3,'EIA Imports Gasoline'!$C:$C,$A54)</f>
        <v/>
      </c>
      <c r="Z54">
        <f>SUMIFS('EIA Imports Gasoline'!$D:$D,'EIA Imports Gasoline'!$A:$A,Z$3,'EIA Imports Gasoline'!$C:$C,$A54)</f>
        <v/>
      </c>
      <c r="AA54">
        <f>SUMIFS('EIA Imports Gasoline'!$D:$D,'EIA Imports Gasoline'!$A:$A,AA$3,'EIA Imports Gasoline'!$C:$C,$A54)</f>
        <v/>
      </c>
      <c r="AB54">
        <f>SUMIFS('EIA Imports Gasoline'!$D:$D,'EIA Imports Gasoline'!$A:$A,AB$3,'EIA Imports Gasoline'!$C:$C,$A54)</f>
        <v/>
      </c>
      <c r="AC54">
        <f>SUMIFS('EIA Imports Gasoline'!$D:$D,'EIA Imports Gasoline'!$A:$A,AC$3,'EIA Imports Gasoline'!$C:$C,$A54)</f>
        <v/>
      </c>
      <c r="AD54">
        <f>SUMIFS('EIA Imports Gasoline'!$D:$D,'EIA Imports Gasoline'!$A:$A,AD$3,'EIA Imports Gasoline'!$C:$C,$A54)</f>
        <v/>
      </c>
      <c r="AE54">
        <f>SUMIFS('EIA Imports Gasoline'!$D:$D,'EIA Imports Gasoline'!$A:$A,AE$3,'EIA Imports Gasoline'!$C:$C,$A54)</f>
        <v/>
      </c>
      <c r="AF54">
        <f>SUMIFS('EIA Imports Gasoline'!$D:$D,'EIA Imports Gasoline'!$A:$A,AF$3,'EIA Imports Gasoline'!$C:$C,$A54)</f>
        <v/>
      </c>
      <c r="AG54">
        <f>SUMIFS('EIA Imports Gasoline'!$D:$D,'EIA Imports Gasoline'!$A:$A,AG$3,'EIA Imports Gasoline'!$C:$C,$A54)</f>
        <v/>
      </c>
      <c r="AH54">
        <f>SUMIFS('EIA Imports Gasoline'!$D:$D,'EIA Imports Gasoline'!$A:$A,AH$3,'EIA Imports Gasoline'!$C:$C,$A54)</f>
        <v/>
      </c>
      <c r="AI54">
        <f>SUMIFS('EIA Imports Gasoline'!$D:$D,'EIA Imports Gasoline'!$A:$A,AI$3,'EIA Imports Gasoline'!$C:$C,$A54)</f>
        <v/>
      </c>
      <c r="AJ54">
        <f>SUMIFS('EIA Imports Gasoline'!$D:$D,'EIA Imports Gasoline'!$A:$A,AJ$3,'EIA Imports Gasoline'!$C:$C,$A54)</f>
        <v/>
      </c>
      <c r="AK54">
        <f>SUMIFS('EIA Imports Gasoline'!$D:$D,'EIA Imports Gasoline'!$A:$A,AK$3,'EIA Imports Gasoline'!$C:$C,$A54)</f>
        <v/>
      </c>
      <c r="AL54">
        <f>SUMIFS('EIA Imports Gasoline'!$D:$D,'EIA Imports Gasoline'!$A:$A,AL$3,'EIA Imports Gasoline'!$C:$C,$A54)</f>
        <v/>
      </c>
      <c r="AM54">
        <f>SUMIFS('EIA Imports Gasoline'!$D:$D,'EIA Imports Gasoline'!$A:$A,AM$3,'EIA Imports Gasoline'!$C:$C,$A54)</f>
        <v/>
      </c>
      <c r="AN54">
        <f>SUMIFS('EIA Imports Gasoline'!$D:$D,'EIA Imports Gasoline'!$A:$A,AN$3,'EIA Imports Gasoline'!$C:$C,$A54)</f>
        <v/>
      </c>
      <c r="AO54">
        <f>SUMIFS('EIA Imports Gasoline'!$D:$D,'EIA Imports Gasoline'!$A:$A,AO$3,'EIA Imports Gasoline'!$C:$C,$A54)</f>
        <v/>
      </c>
      <c r="AP54">
        <f>SUMIFS('EIA Imports Gasoline'!$D:$D,'EIA Imports Gasoline'!$A:$A,AP$3,'EIA Imports Gasoline'!$C:$C,$A54)</f>
        <v/>
      </c>
      <c r="AQ54">
        <f>SUMIFS('EIA Imports Gasoline'!$D:$D,'EIA Imports Gasoline'!$A:$A,AQ$3,'EIA Imports Gasoline'!$C:$C,$A54)</f>
        <v/>
      </c>
      <c r="AR54">
        <f>SUMIFS('EIA Imports Gasoline'!$D:$D,'EIA Imports Gasoline'!$A:$A,AR$3,'EIA Imports Gasoline'!$C:$C,$A54)</f>
        <v/>
      </c>
      <c r="AS54">
        <f>SUMIFS('EIA Imports Gasoline'!$D:$D,'EIA Imports Gasoline'!$A:$A,AS$3,'EIA Imports Gasoline'!$C:$C,$A54)</f>
        <v/>
      </c>
      <c r="AT54">
        <f>SUMIFS('EIA Imports Gasoline'!$D:$D,'EIA Imports Gasoline'!$A:$A,AT$3,'EIA Imports Gasoline'!$C:$C,$A54)</f>
        <v/>
      </c>
      <c r="AU54">
        <f>SUMIFS('EIA Imports Gasoline'!$D:$D,'EIA Imports Gasoline'!$A:$A,AU$3,'EIA Imports Gasoline'!$C:$C,$A54)</f>
        <v/>
      </c>
    </row>
    <row r="55" spans="1:47">
      <c r="A55" t="s">
        <v>257</v>
      </c>
      <c r="B55" t="s">
        <v>1646</v>
      </c>
      <c r="C55" t="s">
        <v>1740</v>
      </c>
      <c r="D55">
        <f>SUMIFS('EIA Imports Gasoline'!$D:$D,'EIA Imports Gasoline'!$A:$A,D$3,'EIA Imports Gasoline'!$C:$C,$A55)</f>
        <v/>
      </c>
      <c r="E55">
        <f>SUMIFS('EIA Imports Gasoline'!$D:$D,'EIA Imports Gasoline'!$A:$A,E$3,'EIA Imports Gasoline'!$C:$C,$A55)</f>
        <v/>
      </c>
      <c r="F55">
        <f>SUMIFS('EIA Imports Gasoline'!$D:$D,'EIA Imports Gasoline'!$A:$A,F$3,'EIA Imports Gasoline'!$C:$C,$A55)</f>
        <v/>
      </c>
      <c r="G55">
        <f>SUMIFS('EIA Imports Gasoline'!$D:$D,'EIA Imports Gasoline'!$A:$A,G$3,'EIA Imports Gasoline'!$C:$C,$A55)</f>
        <v/>
      </c>
      <c r="H55">
        <f>SUMIFS('EIA Imports Gasoline'!$D:$D,'EIA Imports Gasoline'!$A:$A,H$3,'EIA Imports Gasoline'!$C:$C,$A55)</f>
        <v/>
      </c>
      <c r="I55">
        <f>SUMIFS('EIA Imports Gasoline'!$D:$D,'EIA Imports Gasoline'!$A:$A,I$3,'EIA Imports Gasoline'!$C:$C,$A55)</f>
        <v/>
      </c>
      <c r="J55">
        <f>SUMIFS('EIA Imports Gasoline'!$D:$D,'EIA Imports Gasoline'!$A:$A,J$3,'EIA Imports Gasoline'!$C:$C,$A55)</f>
        <v/>
      </c>
      <c r="K55">
        <f>SUMIFS('EIA Imports Gasoline'!$D:$D,'EIA Imports Gasoline'!$A:$A,K$3,'EIA Imports Gasoline'!$C:$C,$A55)</f>
        <v/>
      </c>
      <c r="L55">
        <f>SUMIFS('EIA Imports Gasoline'!$D:$D,'EIA Imports Gasoline'!$A:$A,L$3,'EIA Imports Gasoline'!$C:$C,$A55)</f>
        <v/>
      </c>
      <c r="M55">
        <f>SUMIFS('EIA Imports Gasoline'!$D:$D,'EIA Imports Gasoline'!$A:$A,M$3,'EIA Imports Gasoline'!$C:$C,$A55)</f>
        <v/>
      </c>
      <c r="N55">
        <f>SUMIFS('EIA Imports Gasoline'!$D:$D,'EIA Imports Gasoline'!$A:$A,N$3,'EIA Imports Gasoline'!$C:$C,$A55)</f>
        <v/>
      </c>
      <c r="O55">
        <f>SUMIFS('EIA Imports Gasoline'!$D:$D,'EIA Imports Gasoline'!$A:$A,O$3,'EIA Imports Gasoline'!$C:$C,$A55)</f>
        <v/>
      </c>
      <c r="P55">
        <f>SUMIFS('EIA Imports Gasoline'!$D:$D,'EIA Imports Gasoline'!$A:$A,P$3,'EIA Imports Gasoline'!$C:$C,$A55)</f>
        <v/>
      </c>
      <c r="Q55">
        <f>SUMIFS('EIA Imports Gasoline'!$D:$D,'EIA Imports Gasoline'!$A:$A,Q$3,'EIA Imports Gasoline'!$C:$C,$A55)</f>
        <v/>
      </c>
      <c r="R55">
        <f>SUMIFS('EIA Imports Gasoline'!$D:$D,'EIA Imports Gasoline'!$A:$A,R$3,'EIA Imports Gasoline'!$C:$C,$A55)</f>
        <v/>
      </c>
      <c r="S55">
        <f>SUMIFS('EIA Imports Gasoline'!$D:$D,'EIA Imports Gasoline'!$A:$A,S$3,'EIA Imports Gasoline'!$C:$C,$A55)</f>
        <v/>
      </c>
      <c r="T55">
        <f>SUMIFS('EIA Imports Gasoline'!$D:$D,'EIA Imports Gasoline'!$A:$A,T$3,'EIA Imports Gasoline'!$C:$C,$A55)</f>
        <v/>
      </c>
      <c r="U55">
        <f>SUMIFS('EIA Imports Gasoline'!$D:$D,'EIA Imports Gasoline'!$A:$A,U$3,'EIA Imports Gasoline'!$C:$C,$A55)</f>
        <v/>
      </c>
      <c r="V55">
        <f>SUMIFS('EIA Imports Gasoline'!$D:$D,'EIA Imports Gasoline'!$A:$A,V$3,'EIA Imports Gasoline'!$C:$C,$A55)</f>
        <v/>
      </c>
      <c r="W55">
        <f>SUMIFS('EIA Imports Gasoline'!$D:$D,'EIA Imports Gasoline'!$A:$A,W$3,'EIA Imports Gasoline'!$C:$C,$A55)</f>
        <v/>
      </c>
      <c r="X55">
        <f>SUMIFS('EIA Imports Gasoline'!$D:$D,'EIA Imports Gasoline'!$A:$A,X$3,'EIA Imports Gasoline'!$C:$C,$A55)</f>
        <v/>
      </c>
      <c r="Y55">
        <f>SUMIFS('EIA Imports Gasoline'!$D:$D,'EIA Imports Gasoline'!$A:$A,Y$3,'EIA Imports Gasoline'!$C:$C,$A55)</f>
        <v/>
      </c>
      <c r="Z55">
        <f>SUMIFS('EIA Imports Gasoline'!$D:$D,'EIA Imports Gasoline'!$A:$A,Z$3,'EIA Imports Gasoline'!$C:$C,$A55)</f>
        <v/>
      </c>
      <c r="AA55">
        <f>SUMIFS('EIA Imports Gasoline'!$D:$D,'EIA Imports Gasoline'!$A:$A,AA$3,'EIA Imports Gasoline'!$C:$C,$A55)</f>
        <v/>
      </c>
      <c r="AB55">
        <f>SUMIFS('EIA Imports Gasoline'!$D:$D,'EIA Imports Gasoline'!$A:$A,AB$3,'EIA Imports Gasoline'!$C:$C,$A55)</f>
        <v/>
      </c>
      <c r="AC55">
        <f>SUMIFS('EIA Imports Gasoline'!$D:$D,'EIA Imports Gasoline'!$A:$A,AC$3,'EIA Imports Gasoline'!$C:$C,$A55)</f>
        <v/>
      </c>
      <c r="AD55">
        <f>SUMIFS('EIA Imports Gasoline'!$D:$D,'EIA Imports Gasoline'!$A:$A,AD$3,'EIA Imports Gasoline'!$C:$C,$A55)</f>
        <v/>
      </c>
      <c r="AE55">
        <f>SUMIFS('EIA Imports Gasoline'!$D:$D,'EIA Imports Gasoline'!$A:$A,AE$3,'EIA Imports Gasoline'!$C:$C,$A55)</f>
        <v/>
      </c>
      <c r="AF55">
        <f>SUMIFS('EIA Imports Gasoline'!$D:$D,'EIA Imports Gasoline'!$A:$A,AF$3,'EIA Imports Gasoline'!$C:$C,$A55)</f>
        <v/>
      </c>
      <c r="AG55">
        <f>SUMIFS('EIA Imports Gasoline'!$D:$D,'EIA Imports Gasoline'!$A:$A,AG$3,'EIA Imports Gasoline'!$C:$C,$A55)</f>
        <v/>
      </c>
      <c r="AH55">
        <f>SUMIFS('EIA Imports Gasoline'!$D:$D,'EIA Imports Gasoline'!$A:$A,AH$3,'EIA Imports Gasoline'!$C:$C,$A55)</f>
        <v/>
      </c>
      <c r="AI55">
        <f>SUMIFS('EIA Imports Gasoline'!$D:$D,'EIA Imports Gasoline'!$A:$A,AI$3,'EIA Imports Gasoline'!$C:$C,$A55)</f>
        <v/>
      </c>
      <c r="AJ55">
        <f>SUMIFS('EIA Imports Gasoline'!$D:$D,'EIA Imports Gasoline'!$A:$A,AJ$3,'EIA Imports Gasoline'!$C:$C,$A55)</f>
        <v/>
      </c>
      <c r="AK55">
        <f>SUMIFS('EIA Imports Gasoline'!$D:$D,'EIA Imports Gasoline'!$A:$A,AK$3,'EIA Imports Gasoline'!$C:$C,$A55)</f>
        <v/>
      </c>
      <c r="AL55">
        <f>SUMIFS('EIA Imports Gasoline'!$D:$D,'EIA Imports Gasoline'!$A:$A,AL$3,'EIA Imports Gasoline'!$C:$C,$A55)</f>
        <v/>
      </c>
      <c r="AM55">
        <f>SUMIFS('EIA Imports Gasoline'!$D:$D,'EIA Imports Gasoline'!$A:$A,AM$3,'EIA Imports Gasoline'!$C:$C,$A55)</f>
        <v/>
      </c>
      <c r="AN55">
        <f>SUMIFS('EIA Imports Gasoline'!$D:$D,'EIA Imports Gasoline'!$A:$A,AN$3,'EIA Imports Gasoline'!$C:$C,$A55)</f>
        <v/>
      </c>
      <c r="AO55">
        <f>SUMIFS('EIA Imports Gasoline'!$D:$D,'EIA Imports Gasoline'!$A:$A,AO$3,'EIA Imports Gasoline'!$C:$C,$A55)</f>
        <v/>
      </c>
      <c r="AP55">
        <f>SUMIFS('EIA Imports Gasoline'!$D:$D,'EIA Imports Gasoline'!$A:$A,AP$3,'EIA Imports Gasoline'!$C:$C,$A55)</f>
        <v/>
      </c>
      <c r="AQ55">
        <f>SUMIFS('EIA Imports Gasoline'!$D:$D,'EIA Imports Gasoline'!$A:$A,AQ$3,'EIA Imports Gasoline'!$C:$C,$A55)</f>
        <v/>
      </c>
      <c r="AR55">
        <f>SUMIFS('EIA Imports Gasoline'!$D:$D,'EIA Imports Gasoline'!$A:$A,AR$3,'EIA Imports Gasoline'!$C:$C,$A55)</f>
        <v/>
      </c>
      <c r="AS55">
        <f>SUMIFS('EIA Imports Gasoline'!$D:$D,'EIA Imports Gasoline'!$A:$A,AS$3,'EIA Imports Gasoline'!$C:$C,$A55)</f>
        <v/>
      </c>
      <c r="AT55">
        <f>SUMIFS('EIA Imports Gasoline'!$D:$D,'EIA Imports Gasoline'!$A:$A,AT$3,'EIA Imports Gasoline'!$C:$C,$A55)</f>
        <v/>
      </c>
      <c r="AU55">
        <f>SUMIFS('EIA Imports Gasoline'!$D:$D,'EIA Imports Gasoline'!$A:$A,AU$3,'EIA Imports Gasoline'!$C:$C,$A55)</f>
        <v/>
      </c>
    </row>
    <row r="56" spans="1:47">
      <c r="A56" t="s">
        <v>304</v>
      </c>
      <c r="B56" t="s">
        <v>1646</v>
      </c>
      <c r="C56" t="s">
        <v>1740</v>
      </c>
      <c r="D56">
        <f>SUMIFS('EIA Imports Gasoline'!$D:$D,'EIA Imports Gasoline'!$A:$A,D$3,'EIA Imports Gasoline'!$C:$C,$A56)</f>
        <v/>
      </c>
      <c r="E56">
        <f>SUMIFS('EIA Imports Gasoline'!$D:$D,'EIA Imports Gasoline'!$A:$A,E$3,'EIA Imports Gasoline'!$C:$C,$A56)</f>
        <v/>
      </c>
      <c r="F56">
        <f>SUMIFS('EIA Imports Gasoline'!$D:$D,'EIA Imports Gasoline'!$A:$A,F$3,'EIA Imports Gasoline'!$C:$C,$A56)</f>
        <v/>
      </c>
      <c r="G56">
        <f>SUMIFS('EIA Imports Gasoline'!$D:$D,'EIA Imports Gasoline'!$A:$A,G$3,'EIA Imports Gasoline'!$C:$C,$A56)</f>
        <v/>
      </c>
      <c r="H56">
        <f>SUMIFS('EIA Imports Gasoline'!$D:$D,'EIA Imports Gasoline'!$A:$A,H$3,'EIA Imports Gasoline'!$C:$C,$A56)</f>
        <v/>
      </c>
      <c r="I56">
        <f>SUMIFS('EIA Imports Gasoline'!$D:$D,'EIA Imports Gasoline'!$A:$A,I$3,'EIA Imports Gasoline'!$C:$C,$A56)</f>
        <v/>
      </c>
      <c r="J56">
        <f>SUMIFS('EIA Imports Gasoline'!$D:$D,'EIA Imports Gasoline'!$A:$A,J$3,'EIA Imports Gasoline'!$C:$C,$A56)</f>
        <v/>
      </c>
      <c r="K56">
        <f>SUMIFS('EIA Imports Gasoline'!$D:$D,'EIA Imports Gasoline'!$A:$A,K$3,'EIA Imports Gasoline'!$C:$C,$A56)</f>
        <v/>
      </c>
      <c r="L56">
        <f>SUMIFS('EIA Imports Gasoline'!$D:$D,'EIA Imports Gasoline'!$A:$A,L$3,'EIA Imports Gasoline'!$C:$C,$A56)</f>
        <v/>
      </c>
      <c r="M56">
        <f>SUMIFS('EIA Imports Gasoline'!$D:$D,'EIA Imports Gasoline'!$A:$A,M$3,'EIA Imports Gasoline'!$C:$C,$A56)</f>
        <v/>
      </c>
      <c r="N56">
        <f>SUMIFS('EIA Imports Gasoline'!$D:$D,'EIA Imports Gasoline'!$A:$A,N$3,'EIA Imports Gasoline'!$C:$C,$A56)</f>
        <v/>
      </c>
      <c r="O56">
        <f>SUMIFS('EIA Imports Gasoline'!$D:$D,'EIA Imports Gasoline'!$A:$A,O$3,'EIA Imports Gasoline'!$C:$C,$A56)</f>
        <v/>
      </c>
      <c r="P56">
        <f>SUMIFS('EIA Imports Gasoline'!$D:$D,'EIA Imports Gasoline'!$A:$A,P$3,'EIA Imports Gasoline'!$C:$C,$A56)</f>
        <v/>
      </c>
      <c r="Q56">
        <f>SUMIFS('EIA Imports Gasoline'!$D:$D,'EIA Imports Gasoline'!$A:$A,Q$3,'EIA Imports Gasoline'!$C:$C,$A56)</f>
        <v/>
      </c>
      <c r="R56">
        <f>SUMIFS('EIA Imports Gasoline'!$D:$D,'EIA Imports Gasoline'!$A:$A,R$3,'EIA Imports Gasoline'!$C:$C,$A56)</f>
        <v/>
      </c>
      <c r="S56">
        <f>SUMIFS('EIA Imports Gasoline'!$D:$D,'EIA Imports Gasoline'!$A:$A,S$3,'EIA Imports Gasoline'!$C:$C,$A56)</f>
        <v/>
      </c>
      <c r="T56">
        <f>SUMIFS('EIA Imports Gasoline'!$D:$D,'EIA Imports Gasoline'!$A:$A,T$3,'EIA Imports Gasoline'!$C:$C,$A56)</f>
        <v/>
      </c>
      <c r="U56">
        <f>SUMIFS('EIA Imports Gasoline'!$D:$D,'EIA Imports Gasoline'!$A:$A,U$3,'EIA Imports Gasoline'!$C:$C,$A56)</f>
        <v/>
      </c>
      <c r="V56">
        <f>SUMIFS('EIA Imports Gasoline'!$D:$D,'EIA Imports Gasoline'!$A:$A,V$3,'EIA Imports Gasoline'!$C:$C,$A56)</f>
        <v/>
      </c>
      <c r="W56">
        <f>SUMIFS('EIA Imports Gasoline'!$D:$D,'EIA Imports Gasoline'!$A:$A,W$3,'EIA Imports Gasoline'!$C:$C,$A56)</f>
        <v/>
      </c>
      <c r="X56">
        <f>SUMIFS('EIA Imports Gasoline'!$D:$D,'EIA Imports Gasoline'!$A:$A,X$3,'EIA Imports Gasoline'!$C:$C,$A56)</f>
        <v/>
      </c>
      <c r="Y56">
        <f>SUMIFS('EIA Imports Gasoline'!$D:$D,'EIA Imports Gasoline'!$A:$A,Y$3,'EIA Imports Gasoline'!$C:$C,$A56)</f>
        <v/>
      </c>
      <c r="Z56">
        <f>SUMIFS('EIA Imports Gasoline'!$D:$D,'EIA Imports Gasoline'!$A:$A,Z$3,'EIA Imports Gasoline'!$C:$C,$A56)</f>
        <v/>
      </c>
      <c r="AA56">
        <f>SUMIFS('EIA Imports Gasoline'!$D:$D,'EIA Imports Gasoline'!$A:$A,AA$3,'EIA Imports Gasoline'!$C:$C,$A56)</f>
        <v/>
      </c>
      <c r="AB56">
        <f>SUMIFS('EIA Imports Gasoline'!$D:$D,'EIA Imports Gasoline'!$A:$A,AB$3,'EIA Imports Gasoline'!$C:$C,$A56)</f>
        <v/>
      </c>
      <c r="AC56">
        <f>SUMIFS('EIA Imports Gasoline'!$D:$D,'EIA Imports Gasoline'!$A:$A,AC$3,'EIA Imports Gasoline'!$C:$C,$A56)</f>
        <v/>
      </c>
      <c r="AD56">
        <f>SUMIFS('EIA Imports Gasoline'!$D:$D,'EIA Imports Gasoline'!$A:$A,AD$3,'EIA Imports Gasoline'!$C:$C,$A56)</f>
        <v/>
      </c>
      <c r="AE56">
        <f>SUMIFS('EIA Imports Gasoline'!$D:$D,'EIA Imports Gasoline'!$A:$A,AE$3,'EIA Imports Gasoline'!$C:$C,$A56)</f>
        <v/>
      </c>
      <c r="AF56">
        <f>SUMIFS('EIA Imports Gasoline'!$D:$D,'EIA Imports Gasoline'!$A:$A,AF$3,'EIA Imports Gasoline'!$C:$C,$A56)</f>
        <v/>
      </c>
      <c r="AG56">
        <f>SUMIFS('EIA Imports Gasoline'!$D:$D,'EIA Imports Gasoline'!$A:$A,AG$3,'EIA Imports Gasoline'!$C:$C,$A56)</f>
        <v/>
      </c>
      <c r="AH56">
        <f>SUMIFS('EIA Imports Gasoline'!$D:$D,'EIA Imports Gasoline'!$A:$A,AH$3,'EIA Imports Gasoline'!$C:$C,$A56)</f>
        <v/>
      </c>
      <c r="AI56">
        <f>SUMIFS('EIA Imports Gasoline'!$D:$D,'EIA Imports Gasoline'!$A:$A,AI$3,'EIA Imports Gasoline'!$C:$C,$A56)</f>
        <v/>
      </c>
      <c r="AJ56">
        <f>SUMIFS('EIA Imports Gasoline'!$D:$D,'EIA Imports Gasoline'!$A:$A,AJ$3,'EIA Imports Gasoline'!$C:$C,$A56)</f>
        <v/>
      </c>
      <c r="AK56">
        <f>SUMIFS('EIA Imports Gasoline'!$D:$D,'EIA Imports Gasoline'!$A:$A,AK$3,'EIA Imports Gasoline'!$C:$C,$A56)</f>
        <v/>
      </c>
      <c r="AL56">
        <f>SUMIFS('EIA Imports Gasoline'!$D:$D,'EIA Imports Gasoline'!$A:$A,AL$3,'EIA Imports Gasoline'!$C:$C,$A56)</f>
        <v/>
      </c>
      <c r="AM56">
        <f>SUMIFS('EIA Imports Gasoline'!$D:$D,'EIA Imports Gasoline'!$A:$A,AM$3,'EIA Imports Gasoline'!$C:$C,$A56)</f>
        <v/>
      </c>
      <c r="AN56">
        <f>SUMIFS('EIA Imports Gasoline'!$D:$D,'EIA Imports Gasoline'!$A:$A,AN$3,'EIA Imports Gasoline'!$C:$C,$A56)</f>
        <v/>
      </c>
      <c r="AO56">
        <f>SUMIFS('EIA Imports Gasoline'!$D:$D,'EIA Imports Gasoline'!$A:$A,AO$3,'EIA Imports Gasoline'!$C:$C,$A56)</f>
        <v/>
      </c>
      <c r="AP56">
        <f>SUMIFS('EIA Imports Gasoline'!$D:$D,'EIA Imports Gasoline'!$A:$A,AP$3,'EIA Imports Gasoline'!$C:$C,$A56)</f>
        <v/>
      </c>
      <c r="AQ56">
        <f>SUMIFS('EIA Imports Gasoline'!$D:$D,'EIA Imports Gasoline'!$A:$A,AQ$3,'EIA Imports Gasoline'!$C:$C,$A56)</f>
        <v/>
      </c>
      <c r="AR56">
        <f>SUMIFS('EIA Imports Gasoline'!$D:$D,'EIA Imports Gasoline'!$A:$A,AR$3,'EIA Imports Gasoline'!$C:$C,$A56)</f>
        <v/>
      </c>
      <c r="AS56">
        <f>SUMIFS('EIA Imports Gasoline'!$D:$D,'EIA Imports Gasoline'!$A:$A,AS$3,'EIA Imports Gasoline'!$C:$C,$A56)</f>
        <v/>
      </c>
      <c r="AT56">
        <f>SUMIFS('EIA Imports Gasoline'!$D:$D,'EIA Imports Gasoline'!$A:$A,AT$3,'EIA Imports Gasoline'!$C:$C,$A56)</f>
        <v/>
      </c>
      <c r="AU56">
        <f>SUMIFS('EIA Imports Gasoline'!$D:$D,'EIA Imports Gasoline'!$A:$A,AU$3,'EIA Imports Gasoline'!$C:$C,$A56)</f>
        <v/>
      </c>
    </row>
    <row r="57" spans="1:47">
      <c r="A57" t="s">
        <v>271</v>
      </c>
      <c r="B57" t="s">
        <v>1646</v>
      </c>
      <c r="C57" t="s">
        <v>1740</v>
      </c>
      <c r="D57">
        <f>SUMIFS('EIA Imports Gasoline'!$D:$D,'EIA Imports Gasoline'!$A:$A,D$3,'EIA Imports Gasoline'!$C:$C,$A57)</f>
        <v/>
      </c>
      <c r="E57">
        <f>SUMIFS('EIA Imports Gasoline'!$D:$D,'EIA Imports Gasoline'!$A:$A,E$3,'EIA Imports Gasoline'!$C:$C,$A57)</f>
        <v/>
      </c>
      <c r="F57">
        <f>SUMIFS('EIA Imports Gasoline'!$D:$D,'EIA Imports Gasoline'!$A:$A,F$3,'EIA Imports Gasoline'!$C:$C,$A57)</f>
        <v/>
      </c>
      <c r="G57">
        <f>SUMIFS('EIA Imports Gasoline'!$D:$D,'EIA Imports Gasoline'!$A:$A,G$3,'EIA Imports Gasoline'!$C:$C,$A57)</f>
        <v/>
      </c>
      <c r="H57">
        <f>SUMIFS('EIA Imports Gasoline'!$D:$D,'EIA Imports Gasoline'!$A:$A,H$3,'EIA Imports Gasoline'!$C:$C,$A57)</f>
        <v/>
      </c>
      <c r="I57">
        <f>SUMIFS('EIA Imports Gasoline'!$D:$D,'EIA Imports Gasoline'!$A:$A,I$3,'EIA Imports Gasoline'!$C:$C,$A57)</f>
        <v/>
      </c>
      <c r="J57">
        <f>SUMIFS('EIA Imports Gasoline'!$D:$D,'EIA Imports Gasoline'!$A:$A,J$3,'EIA Imports Gasoline'!$C:$C,$A57)</f>
        <v/>
      </c>
      <c r="K57">
        <f>SUMIFS('EIA Imports Gasoline'!$D:$D,'EIA Imports Gasoline'!$A:$A,K$3,'EIA Imports Gasoline'!$C:$C,$A57)</f>
        <v/>
      </c>
      <c r="L57">
        <f>SUMIFS('EIA Imports Gasoline'!$D:$D,'EIA Imports Gasoline'!$A:$A,L$3,'EIA Imports Gasoline'!$C:$C,$A57)</f>
        <v/>
      </c>
      <c r="M57">
        <f>SUMIFS('EIA Imports Gasoline'!$D:$D,'EIA Imports Gasoline'!$A:$A,M$3,'EIA Imports Gasoline'!$C:$C,$A57)</f>
        <v/>
      </c>
      <c r="N57">
        <f>SUMIFS('EIA Imports Gasoline'!$D:$D,'EIA Imports Gasoline'!$A:$A,N$3,'EIA Imports Gasoline'!$C:$C,$A57)</f>
        <v/>
      </c>
      <c r="O57">
        <f>SUMIFS('EIA Imports Gasoline'!$D:$D,'EIA Imports Gasoline'!$A:$A,O$3,'EIA Imports Gasoline'!$C:$C,$A57)</f>
        <v/>
      </c>
      <c r="P57">
        <f>SUMIFS('EIA Imports Gasoline'!$D:$D,'EIA Imports Gasoline'!$A:$A,P$3,'EIA Imports Gasoline'!$C:$C,$A57)</f>
        <v/>
      </c>
      <c r="Q57">
        <f>SUMIFS('EIA Imports Gasoline'!$D:$D,'EIA Imports Gasoline'!$A:$A,Q$3,'EIA Imports Gasoline'!$C:$C,$A57)</f>
        <v/>
      </c>
      <c r="R57">
        <f>SUMIFS('EIA Imports Gasoline'!$D:$D,'EIA Imports Gasoline'!$A:$A,R$3,'EIA Imports Gasoline'!$C:$C,$A57)</f>
        <v/>
      </c>
      <c r="S57">
        <f>SUMIFS('EIA Imports Gasoline'!$D:$D,'EIA Imports Gasoline'!$A:$A,S$3,'EIA Imports Gasoline'!$C:$C,$A57)</f>
        <v/>
      </c>
      <c r="T57">
        <f>SUMIFS('EIA Imports Gasoline'!$D:$D,'EIA Imports Gasoline'!$A:$A,T$3,'EIA Imports Gasoline'!$C:$C,$A57)</f>
        <v/>
      </c>
      <c r="U57">
        <f>SUMIFS('EIA Imports Gasoline'!$D:$D,'EIA Imports Gasoline'!$A:$A,U$3,'EIA Imports Gasoline'!$C:$C,$A57)</f>
        <v/>
      </c>
      <c r="V57">
        <f>SUMIFS('EIA Imports Gasoline'!$D:$D,'EIA Imports Gasoline'!$A:$A,V$3,'EIA Imports Gasoline'!$C:$C,$A57)</f>
        <v/>
      </c>
      <c r="W57">
        <f>SUMIFS('EIA Imports Gasoline'!$D:$D,'EIA Imports Gasoline'!$A:$A,W$3,'EIA Imports Gasoline'!$C:$C,$A57)</f>
        <v/>
      </c>
      <c r="X57">
        <f>SUMIFS('EIA Imports Gasoline'!$D:$D,'EIA Imports Gasoline'!$A:$A,X$3,'EIA Imports Gasoline'!$C:$C,$A57)</f>
        <v/>
      </c>
      <c r="Y57">
        <f>SUMIFS('EIA Imports Gasoline'!$D:$D,'EIA Imports Gasoline'!$A:$A,Y$3,'EIA Imports Gasoline'!$C:$C,$A57)</f>
        <v/>
      </c>
      <c r="Z57">
        <f>SUMIFS('EIA Imports Gasoline'!$D:$D,'EIA Imports Gasoline'!$A:$A,Z$3,'EIA Imports Gasoline'!$C:$C,$A57)</f>
        <v/>
      </c>
      <c r="AA57">
        <f>SUMIFS('EIA Imports Gasoline'!$D:$D,'EIA Imports Gasoline'!$A:$A,AA$3,'EIA Imports Gasoline'!$C:$C,$A57)</f>
        <v/>
      </c>
      <c r="AB57">
        <f>SUMIFS('EIA Imports Gasoline'!$D:$D,'EIA Imports Gasoline'!$A:$A,AB$3,'EIA Imports Gasoline'!$C:$C,$A57)</f>
        <v/>
      </c>
      <c r="AC57">
        <f>SUMIFS('EIA Imports Gasoline'!$D:$D,'EIA Imports Gasoline'!$A:$A,AC$3,'EIA Imports Gasoline'!$C:$C,$A57)</f>
        <v/>
      </c>
      <c r="AD57">
        <f>SUMIFS('EIA Imports Gasoline'!$D:$D,'EIA Imports Gasoline'!$A:$A,AD$3,'EIA Imports Gasoline'!$C:$C,$A57)</f>
        <v/>
      </c>
      <c r="AE57">
        <f>SUMIFS('EIA Imports Gasoline'!$D:$D,'EIA Imports Gasoline'!$A:$A,AE$3,'EIA Imports Gasoline'!$C:$C,$A57)</f>
        <v/>
      </c>
      <c r="AF57">
        <f>SUMIFS('EIA Imports Gasoline'!$D:$D,'EIA Imports Gasoline'!$A:$A,AF$3,'EIA Imports Gasoline'!$C:$C,$A57)</f>
        <v/>
      </c>
      <c r="AG57">
        <f>SUMIFS('EIA Imports Gasoline'!$D:$D,'EIA Imports Gasoline'!$A:$A,AG$3,'EIA Imports Gasoline'!$C:$C,$A57)</f>
        <v/>
      </c>
      <c r="AH57">
        <f>SUMIFS('EIA Imports Gasoline'!$D:$D,'EIA Imports Gasoline'!$A:$A,AH$3,'EIA Imports Gasoline'!$C:$C,$A57)</f>
        <v/>
      </c>
      <c r="AI57">
        <f>SUMIFS('EIA Imports Gasoline'!$D:$D,'EIA Imports Gasoline'!$A:$A,AI$3,'EIA Imports Gasoline'!$C:$C,$A57)</f>
        <v/>
      </c>
      <c r="AJ57">
        <f>SUMIFS('EIA Imports Gasoline'!$D:$D,'EIA Imports Gasoline'!$A:$A,AJ$3,'EIA Imports Gasoline'!$C:$C,$A57)</f>
        <v/>
      </c>
      <c r="AK57">
        <f>SUMIFS('EIA Imports Gasoline'!$D:$D,'EIA Imports Gasoline'!$A:$A,AK$3,'EIA Imports Gasoline'!$C:$C,$A57)</f>
        <v/>
      </c>
      <c r="AL57">
        <f>SUMIFS('EIA Imports Gasoline'!$D:$D,'EIA Imports Gasoline'!$A:$A,AL$3,'EIA Imports Gasoline'!$C:$C,$A57)</f>
        <v/>
      </c>
      <c r="AM57">
        <f>SUMIFS('EIA Imports Gasoline'!$D:$D,'EIA Imports Gasoline'!$A:$A,AM$3,'EIA Imports Gasoline'!$C:$C,$A57)</f>
        <v/>
      </c>
      <c r="AN57">
        <f>SUMIFS('EIA Imports Gasoline'!$D:$D,'EIA Imports Gasoline'!$A:$A,AN$3,'EIA Imports Gasoline'!$C:$C,$A57)</f>
        <v/>
      </c>
      <c r="AO57">
        <f>SUMIFS('EIA Imports Gasoline'!$D:$D,'EIA Imports Gasoline'!$A:$A,AO$3,'EIA Imports Gasoline'!$C:$C,$A57)</f>
        <v/>
      </c>
      <c r="AP57">
        <f>SUMIFS('EIA Imports Gasoline'!$D:$D,'EIA Imports Gasoline'!$A:$A,AP$3,'EIA Imports Gasoline'!$C:$C,$A57)</f>
        <v/>
      </c>
      <c r="AQ57">
        <f>SUMIFS('EIA Imports Gasoline'!$D:$D,'EIA Imports Gasoline'!$A:$A,AQ$3,'EIA Imports Gasoline'!$C:$C,$A57)</f>
        <v/>
      </c>
      <c r="AR57">
        <f>SUMIFS('EIA Imports Gasoline'!$D:$D,'EIA Imports Gasoline'!$A:$A,AR$3,'EIA Imports Gasoline'!$C:$C,$A57)</f>
        <v/>
      </c>
      <c r="AS57">
        <f>SUMIFS('EIA Imports Gasoline'!$D:$D,'EIA Imports Gasoline'!$A:$A,AS$3,'EIA Imports Gasoline'!$C:$C,$A57)</f>
        <v/>
      </c>
      <c r="AT57">
        <f>SUMIFS('EIA Imports Gasoline'!$D:$D,'EIA Imports Gasoline'!$A:$A,AT$3,'EIA Imports Gasoline'!$C:$C,$A57)</f>
        <v/>
      </c>
      <c r="AU57">
        <f>SUMIFS('EIA Imports Gasoline'!$D:$D,'EIA Imports Gasoline'!$A:$A,AU$3,'EIA Imports Gasoline'!$C:$C,$A57)</f>
        <v/>
      </c>
    </row>
    <row r="58" spans="1:47">
      <c r="A58" t="s">
        <v>358</v>
      </c>
      <c r="B58" t="s">
        <v>1646</v>
      </c>
      <c r="C58" t="s">
        <v>1740</v>
      </c>
      <c r="D58">
        <f>SUMIFS('EIA Imports Gasoline'!$D:$D,'EIA Imports Gasoline'!$A:$A,D$3,'EIA Imports Gasoline'!$C:$C,$A58)</f>
        <v/>
      </c>
      <c r="E58">
        <f>SUMIFS('EIA Imports Gasoline'!$D:$D,'EIA Imports Gasoline'!$A:$A,E$3,'EIA Imports Gasoline'!$C:$C,$A58)</f>
        <v/>
      </c>
      <c r="F58">
        <f>SUMIFS('EIA Imports Gasoline'!$D:$D,'EIA Imports Gasoline'!$A:$A,F$3,'EIA Imports Gasoline'!$C:$C,$A58)</f>
        <v/>
      </c>
      <c r="G58">
        <f>SUMIFS('EIA Imports Gasoline'!$D:$D,'EIA Imports Gasoline'!$A:$A,G$3,'EIA Imports Gasoline'!$C:$C,$A58)</f>
        <v/>
      </c>
      <c r="H58">
        <f>SUMIFS('EIA Imports Gasoline'!$D:$D,'EIA Imports Gasoline'!$A:$A,H$3,'EIA Imports Gasoline'!$C:$C,$A58)</f>
        <v/>
      </c>
      <c r="I58">
        <f>SUMIFS('EIA Imports Gasoline'!$D:$D,'EIA Imports Gasoline'!$A:$A,I$3,'EIA Imports Gasoline'!$C:$C,$A58)</f>
        <v/>
      </c>
      <c r="J58">
        <f>SUMIFS('EIA Imports Gasoline'!$D:$D,'EIA Imports Gasoline'!$A:$A,J$3,'EIA Imports Gasoline'!$C:$C,$A58)</f>
        <v/>
      </c>
      <c r="K58">
        <f>SUMIFS('EIA Imports Gasoline'!$D:$D,'EIA Imports Gasoline'!$A:$A,K$3,'EIA Imports Gasoline'!$C:$C,$A58)</f>
        <v/>
      </c>
      <c r="L58">
        <f>SUMIFS('EIA Imports Gasoline'!$D:$D,'EIA Imports Gasoline'!$A:$A,L$3,'EIA Imports Gasoline'!$C:$C,$A58)</f>
        <v/>
      </c>
      <c r="M58">
        <f>SUMIFS('EIA Imports Gasoline'!$D:$D,'EIA Imports Gasoline'!$A:$A,M$3,'EIA Imports Gasoline'!$C:$C,$A58)</f>
        <v/>
      </c>
      <c r="N58">
        <f>SUMIFS('EIA Imports Gasoline'!$D:$D,'EIA Imports Gasoline'!$A:$A,N$3,'EIA Imports Gasoline'!$C:$C,$A58)</f>
        <v/>
      </c>
      <c r="O58">
        <f>SUMIFS('EIA Imports Gasoline'!$D:$D,'EIA Imports Gasoline'!$A:$A,O$3,'EIA Imports Gasoline'!$C:$C,$A58)</f>
        <v/>
      </c>
      <c r="P58">
        <f>SUMIFS('EIA Imports Gasoline'!$D:$D,'EIA Imports Gasoline'!$A:$A,P$3,'EIA Imports Gasoline'!$C:$C,$A58)</f>
        <v/>
      </c>
      <c r="Q58">
        <f>SUMIFS('EIA Imports Gasoline'!$D:$D,'EIA Imports Gasoline'!$A:$A,Q$3,'EIA Imports Gasoline'!$C:$C,$A58)</f>
        <v/>
      </c>
      <c r="R58">
        <f>SUMIFS('EIA Imports Gasoline'!$D:$D,'EIA Imports Gasoline'!$A:$A,R$3,'EIA Imports Gasoline'!$C:$C,$A58)</f>
        <v/>
      </c>
      <c r="S58">
        <f>SUMIFS('EIA Imports Gasoline'!$D:$D,'EIA Imports Gasoline'!$A:$A,S$3,'EIA Imports Gasoline'!$C:$C,$A58)</f>
        <v/>
      </c>
      <c r="T58">
        <f>SUMIFS('EIA Imports Gasoline'!$D:$D,'EIA Imports Gasoline'!$A:$A,T$3,'EIA Imports Gasoline'!$C:$C,$A58)</f>
        <v/>
      </c>
      <c r="U58">
        <f>SUMIFS('EIA Imports Gasoline'!$D:$D,'EIA Imports Gasoline'!$A:$A,U$3,'EIA Imports Gasoline'!$C:$C,$A58)</f>
        <v/>
      </c>
      <c r="V58">
        <f>SUMIFS('EIA Imports Gasoline'!$D:$D,'EIA Imports Gasoline'!$A:$A,V$3,'EIA Imports Gasoline'!$C:$C,$A58)</f>
        <v/>
      </c>
      <c r="W58">
        <f>SUMIFS('EIA Imports Gasoline'!$D:$D,'EIA Imports Gasoline'!$A:$A,W$3,'EIA Imports Gasoline'!$C:$C,$A58)</f>
        <v/>
      </c>
      <c r="X58">
        <f>SUMIFS('EIA Imports Gasoline'!$D:$D,'EIA Imports Gasoline'!$A:$A,X$3,'EIA Imports Gasoline'!$C:$C,$A58)</f>
        <v/>
      </c>
      <c r="Y58">
        <f>SUMIFS('EIA Imports Gasoline'!$D:$D,'EIA Imports Gasoline'!$A:$A,Y$3,'EIA Imports Gasoline'!$C:$C,$A58)</f>
        <v/>
      </c>
      <c r="Z58">
        <f>SUMIFS('EIA Imports Gasoline'!$D:$D,'EIA Imports Gasoline'!$A:$A,Z$3,'EIA Imports Gasoline'!$C:$C,$A58)</f>
        <v/>
      </c>
      <c r="AA58">
        <f>SUMIFS('EIA Imports Gasoline'!$D:$D,'EIA Imports Gasoline'!$A:$A,AA$3,'EIA Imports Gasoline'!$C:$C,$A58)</f>
        <v/>
      </c>
      <c r="AB58">
        <f>SUMIFS('EIA Imports Gasoline'!$D:$D,'EIA Imports Gasoline'!$A:$A,AB$3,'EIA Imports Gasoline'!$C:$C,$A58)</f>
        <v/>
      </c>
      <c r="AC58">
        <f>SUMIFS('EIA Imports Gasoline'!$D:$D,'EIA Imports Gasoline'!$A:$A,AC$3,'EIA Imports Gasoline'!$C:$C,$A58)</f>
        <v/>
      </c>
      <c r="AD58">
        <f>SUMIFS('EIA Imports Gasoline'!$D:$D,'EIA Imports Gasoline'!$A:$A,AD$3,'EIA Imports Gasoline'!$C:$C,$A58)</f>
        <v/>
      </c>
      <c r="AE58">
        <f>SUMIFS('EIA Imports Gasoline'!$D:$D,'EIA Imports Gasoline'!$A:$A,AE$3,'EIA Imports Gasoline'!$C:$C,$A58)</f>
        <v/>
      </c>
      <c r="AF58">
        <f>SUMIFS('EIA Imports Gasoline'!$D:$D,'EIA Imports Gasoline'!$A:$A,AF$3,'EIA Imports Gasoline'!$C:$C,$A58)</f>
        <v/>
      </c>
      <c r="AG58">
        <f>SUMIFS('EIA Imports Gasoline'!$D:$D,'EIA Imports Gasoline'!$A:$A,AG$3,'EIA Imports Gasoline'!$C:$C,$A58)</f>
        <v/>
      </c>
      <c r="AH58">
        <f>SUMIFS('EIA Imports Gasoline'!$D:$D,'EIA Imports Gasoline'!$A:$A,AH$3,'EIA Imports Gasoline'!$C:$C,$A58)</f>
        <v/>
      </c>
      <c r="AI58">
        <f>SUMIFS('EIA Imports Gasoline'!$D:$D,'EIA Imports Gasoline'!$A:$A,AI$3,'EIA Imports Gasoline'!$C:$C,$A58)</f>
        <v/>
      </c>
      <c r="AJ58">
        <f>SUMIFS('EIA Imports Gasoline'!$D:$D,'EIA Imports Gasoline'!$A:$A,AJ$3,'EIA Imports Gasoline'!$C:$C,$A58)</f>
        <v/>
      </c>
      <c r="AK58">
        <f>SUMIFS('EIA Imports Gasoline'!$D:$D,'EIA Imports Gasoline'!$A:$A,AK$3,'EIA Imports Gasoline'!$C:$C,$A58)</f>
        <v/>
      </c>
      <c r="AL58">
        <f>SUMIFS('EIA Imports Gasoline'!$D:$D,'EIA Imports Gasoline'!$A:$A,AL$3,'EIA Imports Gasoline'!$C:$C,$A58)</f>
        <v/>
      </c>
      <c r="AM58">
        <f>SUMIFS('EIA Imports Gasoline'!$D:$D,'EIA Imports Gasoline'!$A:$A,AM$3,'EIA Imports Gasoline'!$C:$C,$A58)</f>
        <v/>
      </c>
      <c r="AN58">
        <f>SUMIFS('EIA Imports Gasoline'!$D:$D,'EIA Imports Gasoline'!$A:$A,AN$3,'EIA Imports Gasoline'!$C:$C,$A58)</f>
        <v/>
      </c>
      <c r="AO58">
        <f>SUMIFS('EIA Imports Gasoline'!$D:$D,'EIA Imports Gasoline'!$A:$A,AO$3,'EIA Imports Gasoline'!$C:$C,$A58)</f>
        <v/>
      </c>
      <c r="AP58">
        <f>SUMIFS('EIA Imports Gasoline'!$D:$D,'EIA Imports Gasoline'!$A:$A,AP$3,'EIA Imports Gasoline'!$C:$C,$A58)</f>
        <v/>
      </c>
      <c r="AQ58">
        <f>SUMIFS('EIA Imports Gasoline'!$D:$D,'EIA Imports Gasoline'!$A:$A,AQ$3,'EIA Imports Gasoline'!$C:$C,$A58)</f>
        <v/>
      </c>
      <c r="AR58">
        <f>SUMIFS('EIA Imports Gasoline'!$D:$D,'EIA Imports Gasoline'!$A:$A,AR$3,'EIA Imports Gasoline'!$C:$C,$A58)</f>
        <v/>
      </c>
      <c r="AS58">
        <f>SUMIFS('EIA Imports Gasoline'!$D:$D,'EIA Imports Gasoline'!$A:$A,AS$3,'EIA Imports Gasoline'!$C:$C,$A58)</f>
        <v/>
      </c>
      <c r="AT58">
        <f>SUMIFS('EIA Imports Gasoline'!$D:$D,'EIA Imports Gasoline'!$A:$A,AT$3,'EIA Imports Gasoline'!$C:$C,$A58)</f>
        <v/>
      </c>
      <c r="AU58">
        <f>SUMIFS('EIA Imports Gasoline'!$D:$D,'EIA Imports Gasoline'!$A:$A,AU$3,'EIA Imports Gasoline'!$C:$C,$A58)</f>
        <v/>
      </c>
    </row>
    <row r="59" spans="1:47">
      <c r="A59" t="s">
        <v>326</v>
      </c>
      <c r="B59" t="s">
        <v>1646</v>
      </c>
      <c r="C59" t="s">
        <v>1740</v>
      </c>
      <c r="D59">
        <f>SUMIFS('EIA Imports Gasoline'!$D:$D,'EIA Imports Gasoline'!$A:$A,D$3,'EIA Imports Gasoline'!$C:$C,$A59)</f>
        <v/>
      </c>
      <c r="E59">
        <f>SUMIFS('EIA Imports Gasoline'!$D:$D,'EIA Imports Gasoline'!$A:$A,E$3,'EIA Imports Gasoline'!$C:$C,$A59)</f>
        <v/>
      </c>
      <c r="F59">
        <f>SUMIFS('EIA Imports Gasoline'!$D:$D,'EIA Imports Gasoline'!$A:$A,F$3,'EIA Imports Gasoline'!$C:$C,$A59)</f>
        <v/>
      </c>
      <c r="G59">
        <f>SUMIFS('EIA Imports Gasoline'!$D:$D,'EIA Imports Gasoline'!$A:$A,G$3,'EIA Imports Gasoline'!$C:$C,$A59)</f>
        <v/>
      </c>
      <c r="H59">
        <f>SUMIFS('EIA Imports Gasoline'!$D:$D,'EIA Imports Gasoline'!$A:$A,H$3,'EIA Imports Gasoline'!$C:$C,$A59)</f>
        <v/>
      </c>
      <c r="I59">
        <f>SUMIFS('EIA Imports Gasoline'!$D:$D,'EIA Imports Gasoline'!$A:$A,I$3,'EIA Imports Gasoline'!$C:$C,$A59)</f>
        <v/>
      </c>
      <c r="J59">
        <f>SUMIFS('EIA Imports Gasoline'!$D:$D,'EIA Imports Gasoline'!$A:$A,J$3,'EIA Imports Gasoline'!$C:$C,$A59)</f>
        <v/>
      </c>
      <c r="K59">
        <f>SUMIFS('EIA Imports Gasoline'!$D:$D,'EIA Imports Gasoline'!$A:$A,K$3,'EIA Imports Gasoline'!$C:$C,$A59)</f>
        <v/>
      </c>
      <c r="L59">
        <f>SUMIFS('EIA Imports Gasoline'!$D:$D,'EIA Imports Gasoline'!$A:$A,L$3,'EIA Imports Gasoline'!$C:$C,$A59)</f>
        <v/>
      </c>
      <c r="M59">
        <f>SUMIFS('EIA Imports Gasoline'!$D:$D,'EIA Imports Gasoline'!$A:$A,M$3,'EIA Imports Gasoline'!$C:$C,$A59)</f>
        <v/>
      </c>
      <c r="N59">
        <f>SUMIFS('EIA Imports Gasoline'!$D:$D,'EIA Imports Gasoline'!$A:$A,N$3,'EIA Imports Gasoline'!$C:$C,$A59)</f>
        <v/>
      </c>
      <c r="O59">
        <f>SUMIFS('EIA Imports Gasoline'!$D:$D,'EIA Imports Gasoline'!$A:$A,O$3,'EIA Imports Gasoline'!$C:$C,$A59)</f>
        <v/>
      </c>
      <c r="P59">
        <f>SUMIFS('EIA Imports Gasoline'!$D:$D,'EIA Imports Gasoline'!$A:$A,P$3,'EIA Imports Gasoline'!$C:$C,$A59)</f>
        <v/>
      </c>
      <c r="Q59">
        <f>SUMIFS('EIA Imports Gasoline'!$D:$D,'EIA Imports Gasoline'!$A:$A,Q$3,'EIA Imports Gasoline'!$C:$C,$A59)</f>
        <v/>
      </c>
      <c r="R59">
        <f>SUMIFS('EIA Imports Gasoline'!$D:$D,'EIA Imports Gasoline'!$A:$A,R$3,'EIA Imports Gasoline'!$C:$C,$A59)</f>
        <v/>
      </c>
      <c r="S59">
        <f>SUMIFS('EIA Imports Gasoline'!$D:$D,'EIA Imports Gasoline'!$A:$A,S$3,'EIA Imports Gasoline'!$C:$C,$A59)</f>
        <v/>
      </c>
      <c r="T59">
        <f>SUMIFS('EIA Imports Gasoline'!$D:$D,'EIA Imports Gasoline'!$A:$A,T$3,'EIA Imports Gasoline'!$C:$C,$A59)</f>
        <v/>
      </c>
      <c r="U59">
        <f>SUMIFS('EIA Imports Gasoline'!$D:$D,'EIA Imports Gasoline'!$A:$A,U$3,'EIA Imports Gasoline'!$C:$C,$A59)</f>
        <v/>
      </c>
      <c r="V59">
        <f>SUMIFS('EIA Imports Gasoline'!$D:$D,'EIA Imports Gasoline'!$A:$A,V$3,'EIA Imports Gasoline'!$C:$C,$A59)</f>
        <v/>
      </c>
      <c r="W59">
        <f>SUMIFS('EIA Imports Gasoline'!$D:$D,'EIA Imports Gasoline'!$A:$A,W$3,'EIA Imports Gasoline'!$C:$C,$A59)</f>
        <v/>
      </c>
      <c r="X59">
        <f>SUMIFS('EIA Imports Gasoline'!$D:$D,'EIA Imports Gasoline'!$A:$A,X$3,'EIA Imports Gasoline'!$C:$C,$A59)</f>
        <v/>
      </c>
      <c r="Y59">
        <f>SUMIFS('EIA Imports Gasoline'!$D:$D,'EIA Imports Gasoline'!$A:$A,Y$3,'EIA Imports Gasoline'!$C:$C,$A59)</f>
        <v/>
      </c>
      <c r="Z59">
        <f>SUMIFS('EIA Imports Gasoline'!$D:$D,'EIA Imports Gasoline'!$A:$A,Z$3,'EIA Imports Gasoline'!$C:$C,$A59)</f>
        <v/>
      </c>
      <c r="AA59">
        <f>SUMIFS('EIA Imports Gasoline'!$D:$D,'EIA Imports Gasoline'!$A:$A,AA$3,'EIA Imports Gasoline'!$C:$C,$A59)</f>
        <v/>
      </c>
      <c r="AB59">
        <f>SUMIFS('EIA Imports Gasoline'!$D:$D,'EIA Imports Gasoline'!$A:$A,AB$3,'EIA Imports Gasoline'!$C:$C,$A59)</f>
        <v/>
      </c>
      <c r="AC59">
        <f>SUMIFS('EIA Imports Gasoline'!$D:$D,'EIA Imports Gasoline'!$A:$A,AC$3,'EIA Imports Gasoline'!$C:$C,$A59)</f>
        <v/>
      </c>
      <c r="AD59">
        <f>SUMIFS('EIA Imports Gasoline'!$D:$D,'EIA Imports Gasoline'!$A:$A,AD$3,'EIA Imports Gasoline'!$C:$C,$A59)</f>
        <v/>
      </c>
      <c r="AE59">
        <f>SUMIFS('EIA Imports Gasoline'!$D:$D,'EIA Imports Gasoline'!$A:$A,AE$3,'EIA Imports Gasoline'!$C:$C,$A59)</f>
        <v/>
      </c>
      <c r="AF59">
        <f>SUMIFS('EIA Imports Gasoline'!$D:$D,'EIA Imports Gasoline'!$A:$A,AF$3,'EIA Imports Gasoline'!$C:$C,$A59)</f>
        <v/>
      </c>
      <c r="AG59">
        <f>SUMIFS('EIA Imports Gasoline'!$D:$D,'EIA Imports Gasoline'!$A:$A,AG$3,'EIA Imports Gasoline'!$C:$C,$A59)</f>
        <v/>
      </c>
      <c r="AH59">
        <f>SUMIFS('EIA Imports Gasoline'!$D:$D,'EIA Imports Gasoline'!$A:$A,AH$3,'EIA Imports Gasoline'!$C:$C,$A59)</f>
        <v/>
      </c>
      <c r="AI59">
        <f>SUMIFS('EIA Imports Gasoline'!$D:$D,'EIA Imports Gasoline'!$A:$A,AI$3,'EIA Imports Gasoline'!$C:$C,$A59)</f>
        <v/>
      </c>
      <c r="AJ59">
        <f>SUMIFS('EIA Imports Gasoline'!$D:$D,'EIA Imports Gasoline'!$A:$A,AJ$3,'EIA Imports Gasoline'!$C:$C,$A59)</f>
        <v/>
      </c>
      <c r="AK59">
        <f>SUMIFS('EIA Imports Gasoline'!$D:$D,'EIA Imports Gasoline'!$A:$A,AK$3,'EIA Imports Gasoline'!$C:$C,$A59)</f>
        <v/>
      </c>
      <c r="AL59">
        <f>SUMIFS('EIA Imports Gasoline'!$D:$D,'EIA Imports Gasoline'!$A:$A,AL$3,'EIA Imports Gasoline'!$C:$C,$A59)</f>
        <v/>
      </c>
      <c r="AM59">
        <f>SUMIFS('EIA Imports Gasoline'!$D:$D,'EIA Imports Gasoline'!$A:$A,AM$3,'EIA Imports Gasoline'!$C:$C,$A59)</f>
        <v/>
      </c>
      <c r="AN59">
        <f>SUMIFS('EIA Imports Gasoline'!$D:$D,'EIA Imports Gasoline'!$A:$A,AN$3,'EIA Imports Gasoline'!$C:$C,$A59)</f>
        <v/>
      </c>
      <c r="AO59">
        <f>SUMIFS('EIA Imports Gasoline'!$D:$D,'EIA Imports Gasoline'!$A:$A,AO$3,'EIA Imports Gasoline'!$C:$C,$A59)</f>
        <v/>
      </c>
      <c r="AP59">
        <f>SUMIFS('EIA Imports Gasoline'!$D:$D,'EIA Imports Gasoline'!$A:$A,AP$3,'EIA Imports Gasoline'!$C:$C,$A59)</f>
        <v/>
      </c>
      <c r="AQ59">
        <f>SUMIFS('EIA Imports Gasoline'!$D:$D,'EIA Imports Gasoline'!$A:$A,AQ$3,'EIA Imports Gasoline'!$C:$C,$A59)</f>
        <v/>
      </c>
      <c r="AR59">
        <f>SUMIFS('EIA Imports Gasoline'!$D:$D,'EIA Imports Gasoline'!$A:$A,AR$3,'EIA Imports Gasoline'!$C:$C,$A59)</f>
        <v/>
      </c>
      <c r="AS59">
        <f>SUMIFS('EIA Imports Gasoline'!$D:$D,'EIA Imports Gasoline'!$A:$A,AS$3,'EIA Imports Gasoline'!$C:$C,$A59)</f>
        <v/>
      </c>
      <c r="AT59">
        <f>SUMIFS('EIA Imports Gasoline'!$D:$D,'EIA Imports Gasoline'!$A:$A,AT$3,'EIA Imports Gasoline'!$C:$C,$A59)</f>
        <v/>
      </c>
      <c r="AU59">
        <f>SUMIFS('EIA Imports Gasoline'!$D:$D,'EIA Imports Gasoline'!$A:$A,AU$3,'EIA Imports Gasoline'!$C:$C,$A59)</f>
        <v/>
      </c>
    </row>
    <row r="60" spans="1:47">
      <c r="A60" t="s">
        <v>1760</v>
      </c>
      <c r="B60" t="s">
        <v>1646</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1761</v>
      </c>
      <c r="B61" t="s">
        <v>1646</v>
      </c>
      <c r="C61" t="s">
        <v>1028</v>
      </c>
      <c r="D61">
        <f>'EIA Consumption'!AF164</f>
        <v/>
      </c>
      <c r="E61">
        <f>'EIA Consumption'!AG164</f>
        <v/>
      </c>
      <c r="F61">
        <f>'EIA Consumption'!AH164</f>
        <v/>
      </c>
      <c r="G61">
        <f>'EIA Consumption'!AI164</f>
        <v/>
      </c>
      <c r="H61">
        <f>'EIA Consumption'!AJ164</f>
        <v/>
      </c>
      <c r="I61">
        <f>'EIA Consumption'!AK164</f>
        <v/>
      </c>
      <c r="J61">
        <f>'EIA Consumption'!AL164</f>
        <v/>
      </c>
      <c r="K61">
        <f>'EIA Consumption'!AM164</f>
        <v/>
      </c>
      <c r="L61">
        <f>'EIA Consumption'!AN164</f>
        <v/>
      </c>
      <c r="M61">
        <f>'EIA Consumption'!AO164</f>
        <v/>
      </c>
      <c r="N61">
        <f>'EIA Consumption'!AP164</f>
        <v/>
      </c>
      <c r="O61">
        <f>'EIA Consumption'!AQ164</f>
        <v/>
      </c>
      <c r="P61">
        <f>'EIA Consumption'!AR164</f>
        <v/>
      </c>
      <c r="Q61">
        <f>'EIA Consumption'!AS164</f>
        <v/>
      </c>
      <c r="R61">
        <f>'EIA Consumption'!AT164</f>
        <v/>
      </c>
      <c r="S61">
        <f>'EIA Consumption'!AU164</f>
        <v/>
      </c>
      <c r="T61">
        <f>'EIA Consumption'!AV164</f>
        <v/>
      </c>
      <c r="U61">
        <f>'EIA Consumption'!AW164</f>
        <v/>
      </c>
      <c r="V61">
        <f>'EIA Consumption'!AX164</f>
        <v/>
      </c>
      <c r="W61">
        <f>'EIA Consumption'!AY164</f>
        <v/>
      </c>
      <c r="X61">
        <f>'EIA Consumption'!AZ164</f>
        <v/>
      </c>
      <c r="Y61">
        <f>'EIA Consumption'!BA164</f>
        <v/>
      </c>
      <c r="Z61">
        <f>'EIA Consumption'!BB164</f>
        <v/>
      </c>
      <c r="AA61">
        <f>'EIA Consumption'!BC164</f>
        <v/>
      </c>
      <c r="AB61">
        <f>'EIA Consumption'!BD164</f>
        <v/>
      </c>
      <c r="AC61">
        <f>'EIA Consumption'!BE164</f>
        <v/>
      </c>
      <c r="AD61">
        <f>'EIA Consumption'!BF164</f>
        <v/>
      </c>
      <c r="AE61">
        <f>'EIA Consumption'!BG164</f>
        <v/>
      </c>
      <c r="AF61">
        <f>'EIA Consumption'!BH164</f>
        <v/>
      </c>
      <c r="AG61">
        <f>'EIA Consumption'!BG164</f>
        <v/>
      </c>
      <c r="AH61">
        <f>'EIA Consumption'!BJ164</f>
        <v/>
      </c>
      <c r="AI61">
        <f>'EIA Consumption'!BK164</f>
        <v/>
      </c>
      <c r="AJ61">
        <f>'EIA Consumption'!BL164</f>
        <v/>
      </c>
      <c r="AK61">
        <f>'EIA Consumption'!BM164</f>
        <v/>
      </c>
      <c r="AL61">
        <f>'EIA Consumption'!BN164</f>
        <v/>
      </c>
      <c r="AM61">
        <f>'EIA Consumption'!BO164</f>
        <v/>
      </c>
      <c r="AN61">
        <f>'EIA Consumption'!BP164</f>
        <v/>
      </c>
      <c r="AO61">
        <f>'EIA Consumption'!BQ164</f>
        <v/>
      </c>
      <c r="AP61">
        <f>'EIA Consumption'!BR164</f>
        <v/>
      </c>
      <c r="AQ61">
        <f>'EIA Consumption'!BS164</f>
        <v/>
      </c>
      <c r="AR61">
        <f>'EIA Consumption'!BT164</f>
        <v/>
      </c>
      <c r="AS61">
        <f>'EIA Consumption'!BU164</f>
        <v/>
      </c>
      <c r="AT61">
        <f>'EIA Consumption'!BV164</f>
        <v/>
      </c>
      <c r="AU61">
        <f>'EIA Consumption'!BW164</f>
        <v/>
      </c>
    </row>
    <row r="62" spans="1:47">
      <c r="A62" t="s">
        <v>1762</v>
      </c>
      <c r="B62" t="s">
        <v>1646</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1761</v>
      </c>
      <c r="B63" t="s">
        <v>1646</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1763</v>
      </c>
    </row>
    <row r="67" spans="1:47">
      <c r="A67" t="s">
        <v>303</v>
      </c>
      <c r="B67" t="s">
        <v>1653</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414</v>
      </c>
      <c r="B68" t="s">
        <v>1653</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323</v>
      </c>
      <c r="B69" t="s">
        <v>1653</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291</v>
      </c>
      <c r="B70" t="s">
        <v>1653</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280</v>
      </c>
      <c r="B71" t="s">
        <v>1653</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311</v>
      </c>
      <c r="B72" t="s">
        <v>1653</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349</v>
      </c>
      <c r="B73" t="s">
        <v>1653</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399</v>
      </c>
      <c r="B74" t="s">
        <v>1653</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288</v>
      </c>
      <c r="B75" t="s">
        <v>1653</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272</v>
      </c>
      <c r="B76" t="s">
        <v>1653</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415</v>
      </c>
      <c r="B77" t="s">
        <v>1653</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273</v>
      </c>
      <c r="B78" t="s">
        <v>1653</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332</v>
      </c>
      <c r="B79" t="s">
        <v>1653</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306</v>
      </c>
      <c r="B80" t="s">
        <v>1653</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418</v>
      </c>
      <c r="B81" t="s">
        <v>1653</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412</v>
      </c>
      <c r="B82" t="s">
        <v>1653</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287</v>
      </c>
      <c r="B83" t="s">
        <v>1653</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374</v>
      </c>
      <c r="B84" t="s">
        <v>1653</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371</v>
      </c>
      <c r="B85" t="s">
        <v>1653</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346</v>
      </c>
      <c r="B86" t="s">
        <v>1653</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279</v>
      </c>
      <c r="B87" t="s">
        <v>1653</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296</v>
      </c>
      <c r="B88" t="s">
        <v>1653</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334</v>
      </c>
      <c r="B89" t="s">
        <v>1653</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252</v>
      </c>
      <c r="B90" t="s">
        <v>1653</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420</v>
      </c>
      <c r="B91" t="s">
        <v>1653</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386</v>
      </c>
      <c r="B92" t="s">
        <v>1653</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266</v>
      </c>
      <c r="B93" t="s">
        <v>1653</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261</v>
      </c>
      <c r="B94" t="s">
        <v>1653</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361</v>
      </c>
      <c r="B95" t="s">
        <v>1653</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283</v>
      </c>
      <c r="B96" t="s">
        <v>1653</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369</v>
      </c>
      <c r="B97" t="s">
        <v>1653</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270</v>
      </c>
      <c r="B98" t="s">
        <v>1653</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328</v>
      </c>
      <c r="B99" t="s">
        <v>1653</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290</v>
      </c>
      <c r="B100" t="s">
        <v>1653</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298</v>
      </c>
      <c r="B101" t="s">
        <v>1653</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307</v>
      </c>
      <c r="B102" t="s">
        <v>1653</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359</v>
      </c>
      <c r="B103" t="s">
        <v>1653</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343</v>
      </c>
      <c r="B104" t="s">
        <v>1653</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295</v>
      </c>
      <c r="B105" t="s">
        <v>1653</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300</v>
      </c>
      <c r="B106" t="s">
        <v>1653</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377</v>
      </c>
      <c r="B107" t="s">
        <v>1653</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325</v>
      </c>
      <c r="B108" t="s">
        <v>1653</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317</v>
      </c>
      <c r="B109" t="s">
        <v>1653</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281</v>
      </c>
      <c r="B110" t="s">
        <v>1653</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262</v>
      </c>
      <c r="B111" t="s">
        <v>1653</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337</v>
      </c>
      <c r="B112" t="s">
        <v>1653</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342</v>
      </c>
      <c r="B113" t="s">
        <v>1653</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327</v>
      </c>
      <c r="B114" t="s">
        <v>1653</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294</v>
      </c>
      <c r="B115" t="s">
        <v>1653</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340</v>
      </c>
      <c r="B116" t="s">
        <v>1653</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350</v>
      </c>
      <c r="B117" t="s">
        <v>1653</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257</v>
      </c>
      <c r="B118" t="s">
        <v>1653</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304</v>
      </c>
      <c r="B119" t="s">
        <v>1653</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271</v>
      </c>
      <c r="B120" t="s">
        <v>1653</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358</v>
      </c>
      <c r="B121" t="s">
        <v>1653</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326</v>
      </c>
      <c r="B122" t="s">
        <v>1653</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1760</v>
      </c>
      <c r="B123" t="s">
        <v>1653</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1761</v>
      </c>
      <c r="B124" t="s">
        <v>1653</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1762</v>
      </c>
      <c r="B125" t="s">
        <v>1653</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1761</v>
      </c>
      <c r="B126" t="s">
        <v>1656</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1745</v>
      </c>
      <c r="B128" t="s">
        <v>1656</v>
      </c>
      <c r="D128">
        <f>'EIA Consumption'!AF163</f>
        <v/>
      </c>
      <c r="E128">
        <f>'EIA Consumption'!AG163</f>
        <v/>
      </c>
      <c r="F128">
        <f>'EIA Consumption'!AH163</f>
        <v/>
      </c>
      <c r="G128">
        <f>'EIA Consumption'!AI163</f>
        <v/>
      </c>
      <c r="H128">
        <f>'EIA Consumption'!AJ163</f>
        <v/>
      </c>
      <c r="I128">
        <f>'EIA Consumption'!AK163</f>
        <v/>
      </c>
      <c r="J128">
        <f>'EIA Consumption'!AL163</f>
        <v/>
      </c>
      <c r="K128">
        <f>'EIA Consumption'!AM163</f>
        <v/>
      </c>
      <c r="L128">
        <f>'EIA Consumption'!AN163</f>
        <v/>
      </c>
      <c r="M128">
        <f>'EIA Consumption'!AO163</f>
        <v/>
      </c>
      <c r="N128">
        <f>'EIA Consumption'!AP163</f>
        <v/>
      </c>
      <c r="O128">
        <f>'EIA Consumption'!AQ163</f>
        <v/>
      </c>
      <c r="P128">
        <f>'EIA Consumption'!AR163</f>
        <v/>
      </c>
      <c r="Q128">
        <f>'EIA Consumption'!AS163</f>
        <v/>
      </c>
      <c r="R128">
        <f>'EIA Consumption'!AT163</f>
        <v/>
      </c>
      <c r="S128">
        <f>'EIA Consumption'!AU163</f>
        <v/>
      </c>
      <c r="T128">
        <f>'EIA Consumption'!AV163</f>
        <v/>
      </c>
      <c r="U128">
        <f>'EIA Consumption'!AW163</f>
        <v/>
      </c>
      <c r="V128">
        <f>'EIA Consumption'!AX163</f>
        <v/>
      </c>
      <c r="W128">
        <f>'EIA Consumption'!AY163</f>
        <v/>
      </c>
      <c r="X128">
        <f>'EIA Consumption'!AZ163</f>
        <v/>
      </c>
      <c r="Y128">
        <f>'EIA Consumption'!BA163</f>
        <v/>
      </c>
      <c r="Z128">
        <f>'EIA Consumption'!BB163</f>
        <v/>
      </c>
      <c r="AA128">
        <f>'EIA Consumption'!BC163</f>
        <v/>
      </c>
    </row>
    <row r="129" spans="1:47">
      <c r="A129" t="s">
        <v>1746</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1657</v>
      </c>
      <c r="C131" t="s">
        <v>1658</v>
      </c>
    </row>
    <row r="133" spans="1:47">
      <c r="A133" t="s">
        <v>303</v>
      </c>
      <c r="B133" t="s">
        <v>1659</v>
      </c>
      <c r="C133">
        <f>'LCEF by Country'!M4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414</v>
      </c>
      <c r="B134" t="s">
        <v>1659</v>
      </c>
      <c r="C134">
        <f>'LCEF by Country'!M5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323</v>
      </c>
      <c r="B135" t="s">
        <v>1659</v>
      </c>
      <c r="C135">
        <f>'LCEF by Country'!M6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291</v>
      </c>
      <c r="B136" t="s">
        <v>1659</v>
      </c>
      <c r="C136">
        <f>'LCEF by Country'!M7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280</v>
      </c>
      <c r="B137" t="s">
        <v>1659</v>
      </c>
      <c r="C137">
        <f>'LCEF by Country'!M8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311</v>
      </c>
      <c r="B138" t="s">
        <v>1659</v>
      </c>
      <c r="C138">
        <f>'LCEF by Country'!M9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349</v>
      </c>
      <c r="B139" t="s">
        <v>1659</v>
      </c>
      <c r="C139">
        <f>'LCEF by Country'!M10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399</v>
      </c>
      <c r="B140" t="s">
        <v>1659</v>
      </c>
      <c r="C140">
        <f>'LCEF by Country'!M11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288</v>
      </c>
      <c r="B141" t="s">
        <v>1659</v>
      </c>
      <c r="C141">
        <f>'LCEF by Country'!M12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272</v>
      </c>
      <c r="B142" t="s">
        <v>1659</v>
      </c>
      <c r="C142">
        <f>'LCEF by Country'!M13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415</v>
      </c>
      <c r="B143" t="s">
        <v>1659</v>
      </c>
      <c r="C143">
        <f>'LCEF by Country'!M14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273</v>
      </c>
      <c r="B144" t="s">
        <v>1659</v>
      </c>
      <c r="C144">
        <f>'LCEF by Country'!M15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332</v>
      </c>
      <c r="B145" t="s">
        <v>1659</v>
      </c>
      <c r="C145">
        <f>'LCEF by Country'!M16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306</v>
      </c>
      <c r="B146" t="s">
        <v>1659</v>
      </c>
      <c r="C146">
        <f>'LCEF by Country'!M17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418</v>
      </c>
      <c r="B147" t="s">
        <v>1659</v>
      </c>
      <c r="C147">
        <f>'LCEF by Country'!M18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412</v>
      </c>
      <c r="B148" t="s">
        <v>1659</v>
      </c>
      <c r="C148">
        <f>'LCEF by Country'!M19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287</v>
      </c>
      <c r="B149" t="s">
        <v>1659</v>
      </c>
      <c r="C149">
        <f>'LCEF by Country'!M20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374</v>
      </c>
      <c r="B150" t="s">
        <v>1659</v>
      </c>
      <c r="C150">
        <f>'LCEF by Country'!M21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371</v>
      </c>
      <c r="B151" t="s">
        <v>1659</v>
      </c>
      <c r="C151">
        <f>'LCEF by Country'!M22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346</v>
      </c>
      <c r="B152" t="s">
        <v>1659</v>
      </c>
      <c r="C152">
        <f>'LCEF by Country'!M23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279</v>
      </c>
      <c r="B153" t="s">
        <v>1659</v>
      </c>
      <c r="C153">
        <f>'LCEF by Country'!M24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296</v>
      </c>
      <c r="B154" t="s">
        <v>1659</v>
      </c>
      <c r="C154">
        <f>'LCEF by Country'!M25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334</v>
      </c>
      <c r="B155" t="s">
        <v>1659</v>
      </c>
      <c r="C155">
        <f>'LCEF by Country'!M26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252</v>
      </c>
      <c r="B156" t="s">
        <v>1659</v>
      </c>
      <c r="C156">
        <f>'LCEF by Country'!M27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420</v>
      </c>
      <c r="B157" t="s">
        <v>1659</v>
      </c>
      <c r="C157">
        <f>'LCEF by Country'!M28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386</v>
      </c>
      <c r="B158" t="s">
        <v>1659</v>
      </c>
      <c r="C158">
        <f>'LCEF by Country'!M29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266</v>
      </c>
      <c r="B159" t="s">
        <v>1659</v>
      </c>
      <c r="C159">
        <f>'LCEF by Country'!M30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261</v>
      </c>
      <c r="B160" t="s">
        <v>1659</v>
      </c>
      <c r="C160">
        <f>'LCEF by Country'!M31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361</v>
      </c>
      <c r="B161" t="s">
        <v>1659</v>
      </c>
      <c r="C161">
        <f>'LCEF by Country'!M32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283</v>
      </c>
      <c r="B162" t="s">
        <v>1659</v>
      </c>
      <c r="C162">
        <f>'LCEF by Country'!M33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369</v>
      </c>
      <c r="B163" t="s">
        <v>1659</v>
      </c>
      <c r="C163">
        <f>'LCEF by Country'!M34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270</v>
      </c>
      <c r="B164" t="s">
        <v>1659</v>
      </c>
      <c r="C164">
        <f>'LCEF by Country'!M35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328</v>
      </c>
      <c r="B165" t="s">
        <v>1659</v>
      </c>
      <c r="C165">
        <f>'LCEF by Country'!M36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290</v>
      </c>
      <c r="B166" t="s">
        <v>1659</v>
      </c>
      <c r="C166">
        <f>'LCEF by Country'!M37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298</v>
      </c>
      <c r="B167" t="s">
        <v>1659</v>
      </c>
      <c r="C167">
        <f>'LCEF by Country'!M38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307</v>
      </c>
      <c r="B168" t="s">
        <v>1659</v>
      </c>
      <c r="C168">
        <f>'LCEF by Country'!M39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359</v>
      </c>
      <c r="B169" t="s">
        <v>1659</v>
      </c>
      <c r="C169">
        <f>'LCEF by Country'!M40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343</v>
      </c>
      <c r="B170" t="s">
        <v>1659</v>
      </c>
      <c r="C170">
        <f>'LCEF by Country'!M41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295</v>
      </c>
      <c r="B171" t="s">
        <v>1659</v>
      </c>
      <c r="C171">
        <f>'LCEF by Country'!M42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300</v>
      </c>
      <c r="B172" t="s">
        <v>1659</v>
      </c>
      <c r="C172">
        <f>'LCEF by Country'!M43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377</v>
      </c>
      <c r="B173" t="s">
        <v>1659</v>
      </c>
      <c r="C173">
        <f>'LCEF by Country'!M44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325</v>
      </c>
      <c r="B174" t="s">
        <v>1659</v>
      </c>
      <c r="C174">
        <f>'LCEF by Country'!M45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317</v>
      </c>
      <c r="B175" t="s">
        <v>1659</v>
      </c>
      <c r="C175">
        <f>'LCEF by Country'!M46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281</v>
      </c>
      <c r="B176" t="s">
        <v>1659</v>
      </c>
      <c r="C176">
        <f>'LCEF by Country'!M47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262</v>
      </c>
      <c r="B177" t="s">
        <v>1659</v>
      </c>
      <c r="C177">
        <f>'LCEF by Country'!M48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337</v>
      </c>
      <c r="B178" t="s">
        <v>1659</v>
      </c>
      <c r="C178">
        <f>'LCEF by Country'!M49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342</v>
      </c>
      <c r="B179" t="s">
        <v>1659</v>
      </c>
      <c r="C179">
        <f>'LCEF by Country'!M50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327</v>
      </c>
      <c r="B180" t="s">
        <v>1659</v>
      </c>
      <c r="C180">
        <f>'LCEF by Country'!M51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294</v>
      </c>
      <c r="B181" t="s">
        <v>1659</v>
      </c>
      <c r="C181">
        <f>'LCEF by Country'!M52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340</v>
      </c>
      <c r="B182" t="s">
        <v>1659</v>
      </c>
      <c r="C182">
        <f>'LCEF by Country'!M53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350</v>
      </c>
      <c r="B183" t="s">
        <v>1659</v>
      </c>
      <c r="C183">
        <f>'LCEF by Country'!M54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257</v>
      </c>
      <c r="B184" t="s">
        <v>1659</v>
      </c>
      <c r="C184">
        <f>'LCEF by Country'!M55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304</v>
      </c>
      <c r="B185" t="s">
        <v>1659</v>
      </c>
      <c r="C185">
        <f>'LCEF by Country'!M56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271</v>
      </c>
      <c r="B186" t="s">
        <v>1659</v>
      </c>
      <c r="C186">
        <f>'LCEF by Country'!M57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358</v>
      </c>
      <c r="B187" t="s">
        <v>1659</v>
      </c>
      <c r="C187">
        <f>'LCEF by Country'!M58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326</v>
      </c>
      <c r="B188" t="s">
        <v>1659</v>
      </c>
      <c r="C188">
        <f>'LCEF by Country'!M59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1747</v>
      </c>
      <c r="B189" t="s">
        <v>1659</v>
      </c>
      <c r="C189">
        <f>'LCEF by Country'!M60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1660</v>
      </c>
      <c r="B191" t="s">
        <v>1659</v>
      </c>
      <c r="C191" t="s">
        <v>1661</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1662</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1663</v>
      </c>
      <c r="D193">
        <f>'Carbon Coefficients'!$D$95</f>
        <v/>
      </c>
      <c r="E193">
        <f>'Carbon Coefficients'!$D$95</f>
        <v/>
      </c>
      <c r="F193">
        <f>'Carbon Coefficients'!$D$95</f>
        <v/>
      </c>
      <c r="G193">
        <f>'Carbon Coefficients'!$D$95</f>
        <v/>
      </c>
      <c r="H193">
        <f>'Carbon Coefficients'!$D$95</f>
        <v/>
      </c>
      <c r="I193">
        <f>'Carbon Coefficients'!$D$95</f>
        <v/>
      </c>
      <c r="J193">
        <f>'Carbon Coefficients'!$D$95</f>
        <v/>
      </c>
      <c r="K193">
        <f>'Carbon Coefficients'!$D$95</f>
        <v/>
      </c>
      <c r="L193">
        <f>'Carbon Coefficients'!$D$95</f>
        <v/>
      </c>
      <c r="M193">
        <f>'Carbon Coefficients'!$D$95</f>
        <v/>
      </c>
      <c r="N193">
        <f>'Carbon Coefficients'!$D$95</f>
        <v/>
      </c>
      <c r="O193">
        <f>'Carbon Coefficients'!$D$95</f>
        <v/>
      </c>
      <c r="P193">
        <f>'Carbon Coefficients'!$D$95</f>
        <v/>
      </c>
      <c r="Q193">
        <f>'Carbon Coefficients'!$D$95</f>
        <v/>
      </c>
      <c r="R193">
        <f>'Carbon Coefficients'!$D$95</f>
        <v/>
      </c>
      <c r="S193">
        <f>'Carbon Coefficients'!$D$95</f>
        <v/>
      </c>
      <c r="T193">
        <f>'Carbon Coefficients'!$D$95</f>
        <v/>
      </c>
      <c r="U193">
        <f>'Carbon Coefficients'!$D$95</f>
        <v/>
      </c>
      <c r="V193">
        <f>'Carbon Coefficients'!$D$95</f>
        <v/>
      </c>
      <c r="W193">
        <f>'Carbon Coefficients'!$D$95</f>
        <v/>
      </c>
      <c r="X193">
        <f>'Carbon Coefficients'!$D$95</f>
        <v/>
      </c>
      <c r="Y193">
        <f>'Carbon Coefficients'!$D$95</f>
        <v/>
      </c>
      <c r="Z193">
        <f>'Carbon Coefficients'!$D$95</f>
        <v/>
      </c>
      <c r="AA193">
        <f>'Carbon Coefficients'!$D$95</f>
        <v/>
      </c>
      <c r="AB193">
        <f>'Carbon Coefficients'!$D$95</f>
        <v/>
      </c>
      <c r="AC193">
        <f>'Carbon Coefficients'!$D$95</f>
        <v/>
      </c>
      <c r="AD193">
        <f>'Carbon Coefficients'!$D$95</f>
        <v/>
      </c>
      <c r="AE193">
        <f>'Carbon Coefficients'!$D$95</f>
        <v/>
      </c>
      <c r="AF193">
        <f>'Carbon Coefficients'!$D$95</f>
        <v/>
      </c>
      <c r="AG193">
        <f>'Carbon Coefficients'!$D$95</f>
        <v/>
      </c>
      <c r="AH193">
        <f>'Carbon Coefficients'!$D$95</f>
        <v/>
      </c>
      <c r="AI193">
        <f>'Carbon Coefficients'!$D$95</f>
        <v/>
      </c>
      <c r="AJ193">
        <f>'Carbon Coefficients'!$D$95</f>
        <v/>
      </c>
      <c r="AK193">
        <f>'Carbon Coefficients'!$D$95</f>
        <v/>
      </c>
      <c r="AL193">
        <f>'Carbon Coefficients'!$D$95</f>
        <v/>
      </c>
      <c r="AM193">
        <f>'Carbon Coefficients'!$D$95</f>
        <v/>
      </c>
      <c r="AN193">
        <f>'Carbon Coefficients'!$D$95</f>
        <v/>
      </c>
      <c r="AO193">
        <f>'Carbon Coefficients'!$D$95</f>
        <v/>
      </c>
      <c r="AP193">
        <f>'Carbon Coefficients'!$D$95</f>
        <v/>
      </c>
      <c r="AQ193">
        <f>'Carbon Coefficients'!$D$95</f>
        <v/>
      </c>
      <c r="AR193">
        <f>'Carbon Coefficients'!$D$95</f>
        <v/>
      </c>
      <c r="AS193">
        <f>'Carbon Coefficients'!$D$95</f>
        <v/>
      </c>
      <c r="AT193">
        <f>'Carbon Coefficients'!$D$95</f>
        <v/>
      </c>
      <c r="AU193">
        <f>'Carbon Coefficients'!$D$95</f>
        <v/>
      </c>
    </row>
    <row r="194" spans="1:47">
      <c r="A194" t="s">
        <v>1664</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1665</v>
      </c>
      <c r="C196" t="s">
        <v>1666</v>
      </c>
    </row>
    <row r="197" spans="1:47">
      <c r="A197" t="s">
        <v>1748</v>
      </c>
    </row>
    <row r="199" spans="1:47">
      <c r="A199" t="s">
        <v>303</v>
      </c>
      <c r="B199" t="s">
        <v>1667</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414</v>
      </c>
      <c r="B200" t="s">
        <v>1667</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323</v>
      </c>
      <c r="B201" t="s">
        <v>1667</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291</v>
      </c>
      <c r="B202" t="s">
        <v>1667</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280</v>
      </c>
      <c r="B203" t="s">
        <v>1667</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311</v>
      </c>
      <c r="B204" t="s">
        <v>1667</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349</v>
      </c>
      <c r="B205" t="s">
        <v>1667</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399</v>
      </c>
      <c r="B206" t="s">
        <v>1667</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288</v>
      </c>
      <c r="B207" t="s">
        <v>1667</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272</v>
      </c>
      <c r="B208" t="s">
        <v>1667</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415</v>
      </c>
      <c r="B209" t="s">
        <v>1667</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273</v>
      </c>
      <c r="B210" t="s">
        <v>1667</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332</v>
      </c>
      <c r="B211" t="s">
        <v>1667</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306</v>
      </c>
      <c r="B212" t="s">
        <v>1667</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418</v>
      </c>
      <c r="B213" t="s">
        <v>1667</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412</v>
      </c>
      <c r="B214" t="s">
        <v>1667</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287</v>
      </c>
      <c r="B215" t="s">
        <v>1667</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374</v>
      </c>
      <c r="B216" t="s">
        <v>1667</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371</v>
      </c>
      <c r="B217" t="s">
        <v>1667</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346</v>
      </c>
      <c r="B218" t="s">
        <v>1667</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279</v>
      </c>
      <c r="B219" t="s">
        <v>1667</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296</v>
      </c>
      <c r="B220" t="s">
        <v>1667</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334</v>
      </c>
      <c r="B221" t="s">
        <v>1667</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252</v>
      </c>
      <c r="B222" t="s">
        <v>1667</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420</v>
      </c>
      <c r="B223" t="s">
        <v>1667</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386</v>
      </c>
      <c r="B224" t="s">
        <v>1667</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266</v>
      </c>
      <c r="B225" t="s">
        <v>1667</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261</v>
      </c>
      <c r="B226" t="s">
        <v>1667</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361</v>
      </c>
      <c r="B227" t="s">
        <v>1667</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283</v>
      </c>
      <c r="B228" t="s">
        <v>1667</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369</v>
      </c>
      <c r="B229" t="s">
        <v>1667</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270</v>
      </c>
      <c r="B230" t="s">
        <v>1667</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328</v>
      </c>
      <c r="B231" t="s">
        <v>1667</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290</v>
      </c>
      <c r="B232" t="s">
        <v>1667</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298</v>
      </c>
      <c r="B233" t="s">
        <v>1667</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307</v>
      </c>
      <c r="B234" t="s">
        <v>1667</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359</v>
      </c>
      <c r="B235" t="s">
        <v>1667</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343</v>
      </c>
      <c r="B236" t="s">
        <v>1667</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295</v>
      </c>
      <c r="B237" t="s">
        <v>1667</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300</v>
      </c>
      <c r="B238" t="s">
        <v>1667</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377</v>
      </c>
      <c r="B239" t="s">
        <v>1667</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325</v>
      </c>
      <c r="B240" t="s">
        <v>1667</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317</v>
      </c>
      <c r="B241" t="s">
        <v>1667</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281</v>
      </c>
      <c r="B242" t="s">
        <v>1667</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262</v>
      </c>
      <c r="B243" t="s">
        <v>1667</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337</v>
      </c>
      <c r="B244" t="s">
        <v>1667</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342</v>
      </c>
      <c r="B245" t="s">
        <v>1667</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327</v>
      </c>
      <c r="B246" t="s">
        <v>1667</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294</v>
      </c>
      <c r="B247" t="s">
        <v>1667</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340</v>
      </c>
      <c r="B248" t="s">
        <v>1667</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350</v>
      </c>
      <c r="B249" t="s">
        <v>1667</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257</v>
      </c>
      <c r="B250" t="s">
        <v>1667</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304</v>
      </c>
      <c r="B251" t="s">
        <v>1667</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271</v>
      </c>
      <c r="B252" t="s">
        <v>1667</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358</v>
      </c>
      <c r="B253" t="s">
        <v>1667</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326</v>
      </c>
      <c r="B254" t="s">
        <v>1667</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1747</v>
      </c>
      <c r="B255" t="s">
        <v>1667</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1749</v>
      </c>
      <c r="B257" t="s">
        <v>1653</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1750</v>
      </c>
      <c r="B258" t="s">
        <v>1653</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1660</v>
      </c>
      <c r="B259" t="s">
        <v>1656</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1668</v>
      </c>
    </row>
    <row r="262" spans="1:47">
      <c r="A262" t="s">
        <v>1669</v>
      </c>
      <c r="B262" t="s">
        <v>1670</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0</v>
      </c>
    </row>
    <row r="265" spans="1:47">
      <c r="A265" t="s">
        <v>1751</v>
      </c>
    </row>
    <row r="266" spans="1:47">
      <c r="A266" t="s">
        <v>1752</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1764</v>
      </c>
      <c r="D1" t="s">
        <v>1736</v>
      </c>
    </row>
    <row r="2" spans="1:47">
      <c r="A2" t="s">
        <v>1639</v>
      </c>
      <c r="B2" t="s">
        <v>1641</v>
      </c>
      <c r="C2" t="s">
        <v>1738</v>
      </c>
      <c r="D2">
        <f>'EIA Consumption'!AF107/'EIA Consumption'!AF108</f>
        <v/>
      </c>
      <c r="E2">
        <f>'EIA Consumption'!AG107/'EIA Consumption'!AG108</f>
        <v/>
      </c>
      <c r="F2">
        <f>'EIA Consumption'!AH107/'EIA Consumption'!AH108</f>
        <v/>
      </c>
      <c r="G2">
        <f>'EIA Consumption'!AI107/'EIA Consumption'!AI108</f>
        <v/>
      </c>
      <c r="H2">
        <f>'EIA Consumption'!AJ107/'EIA Consumption'!AJ108</f>
        <v/>
      </c>
      <c r="I2">
        <f>'EIA Consumption'!AK107/'EIA Consumption'!AK108</f>
        <v/>
      </c>
      <c r="J2">
        <f>'EIA Consumption'!AL107/'EIA Consumption'!AL108</f>
        <v/>
      </c>
      <c r="K2">
        <f>'EIA Consumption'!AM107/'EIA Consumption'!AM108</f>
        <v/>
      </c>
      <c r="L2">
        <f>'EIA Consumption'!AN107/'EIA Consumption'!AN108</f>
        <v/>
      </c>
      <c r="M2">
        <f>'EIA Consumption'!AO107/'EIA Consumption'!AO108</f>
        <v/>
      </c>
      <c r="N2">
        <f>'EIA Consumption'!AP107/'EIA Consumption'!AP108</f>
        <v/>
      </c>
      <c r="O2">
        <f>'EIA Consumption'!AQ107/'EIA Consumption'!AQ108</f>
        <v/>
      </c>
      <c r="P2">
        <f>'EIA Consumption'!AR107/'EIA Consumption'!AR108</f>
        <v/>
      </c>
      <c r="Q2">
        <f>'EIA Consumption'!AS107/'EIA Consumption'!AS108</f>
        <v/>
      </c>
      <c r="R2">
        <f>'EIA Consumption'!AT107/'EIA Consumption'!AT108</f>
        <v/>
      </c>
      <c r="S2">
        <f>'EIA Consumption'!AU107/'EIA Consumption'!AU108</f>
        <v/>
      </c>
      <c r="T2">
        <f>'EIA Consumption'!AV107/'EIA Consumption'!AV108</f>
        <v/>
      </c>
      <c r="U2">
        <f>'EIA Consumption'!AW107/'EIA Consumption'!AW108</f>
        <v/>
      </c>
      <c r="V2">
        <f>'EIA Consumption'!AX107/'EIA Consumption'!AX108</f>
        <v/>
      </c>
      <c r="W2">
        <f>'EIA Consumption'!AY107/'EIA Consumption'!AY108</f>
        <v/>
      </c>
      <c r="X2">
        <f>'EIA Consumption'!AZ107/'EIA Consumption'!AZ108</f>
        <v/>
      </c>
      <c r="Y2">
        <f>'EIA Consumption'!BA107/'EIA Consumption'!BA108</f>
        <v/>
      </c>
      <c r="Z2">
        <f>'EIA Consumption'!BB107/'EIA Consumption'!BB108</f>
        <v/>
      </c>
      <c r="AA2">
        <f>'EIA Consumption'!BC107/'EIA Consumption'!BC108</f>
        <v/>
      </c>
      <c r="AB2">
        <f>'EIA Consumption'!BD107/'EIA Consumption'!BD108</f>
        <v/>
      </c>
      <c r="AC2">
        <f>'EIA Consumption'!BE107/'EIA Consumption'!BE108</f>
        <v/>
      </c>
      <c r="AD2">
        <f>'EIA Consumption'!BF107/'EIA Consumption'!BF108</f>
        <v/>
      </c>
      <c r="AE2">
        <f>'EIA Consumption'!BG107/'EIA Consumption'!BG108</f>
        <v/>
      </c>
      <c r="AF2">
        <f>'EIA Consumption'!BH107/'EIA Consumption'!BH108</f>
        <v/>
      </c>
      <c r="AG2">
        <f>'EIA Consumption'!BI107/'EIA Consumption'!BI108</f>
        <v/>
      </c>
      <c r="AH2">
        <f>'EIA Consumption'!BJ107/'EIA Consumption'!BJ108</f>
        <v/>
      </c>
      <c r="AI2">
        <f>'EIA Consumption'!BK107/'EIA Consumption'!BK108</f>
        <v/>
      </c>
      <c r="AJ2">
        <f>'EIA Consumption'!BL107/'EIA Consumption'!BL108</f>
        <v/>
      </c>
      <c r="AK2">
        <f>'EIA Consumption'!BM107/'EIA Consumption'!BM108</f>
        <v/>
      </c>
      <c r="AL2">
        <f>'EIA Consumption'!BN107/'EIA Consumption'!BN108</f>
        <v/>
      </c>
      <c r="AM2">
        <f>'EIA Consumption'!BO107/'EIA Consumption'!BO108</f>
        <v/>
      </c>
      <c r="AN2">
        <f>'EIA Consumption'!BP107/'EIA Consumption'!BP108</f>
        <v/>
      </c>
      <c r="AO2">
        <f>'EIA Consumption'!BQ107/'EIA Consumption'!BQ108</f>
        <v/>
      </c>
      <c r="AP2">
        <f>'EIA Consumption'!BR107/'EIA Consumption'!BR108</f>
        <v/>
      </c>
      <c r="AQ2">
        <f>'EIA Consumption'!BS107/'EIA Consumption'!BS108</f>
        <v/>
      </c>
      <c r="AR2">
        <f>'EIA Consumption'!BT107/'EIA Consumption'!BT108</f>
        <v/>
      </c>
      <c r="AS2">
        <f>'EIA Consumption'!BU107/'EIA Consumption'!BU108</f>
        <v/>
      </c>
      <c r="AT2">
        <f>'EIA Consumption'!BV107/'EIA Consumption'!BV108</f>
        <v/>
      </c>
      <c r="AU2">
        <f>'EIA Consumption'!BW107/'EIA Consumption'!BW108</f>
        <v/>
      </c>
    </row>
    <row r="3" spans="1:47">
      <c r="A3" t="s">
        <v>1739</v>
      </c>
      <c r="B3" t="s">
        <v>1642</v>
      </c>
      <c r="C3" t="s">
        <v>1643</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303</v>
      </c>
      <c r="B4" t="s">
        <v>1646</v>
      </c>
      <c r="C4" t="s">
        <v>1740</v>
      </c>
      <c r="D4">
        <f>SUMIFS('EIA Imports Jet Fuel'!$D:$D,'EIA Imports Jet Fuel'!$A:$A,D$3,'EIA Imports Jet Fuel'!$C:$C,$A4)</f>
        <v/>
      </c>
      <c r="E4">
        <f>SUMIFS('EIA Imports Jet Fuel'!$D:$D,'EIA Imports Jet Fuel'!$A:$A,E$3,'EIA Imports Jet Fuel'!$C:$C,$A4)</f>
        <v/>
      </c>
      <c r="F4">
        <f>SUMIFS('EIA Imports Jet Fuel'!$D:$D,'EIA Imports Jet Fuel'!$A:$A,F$3,'EIA Imports Jet Fuel'!$C:$C,$A4)</f>
        <v/>
      </c>
      <c r="G4">
        <f>SUMIFS('EIA Imports Jet Fuel'!$D:$D,'EIA Imports Jet Fuel'!$A:$A,G$3,'EIA Imports Jet Fuel'!$C:$C,$A4)</f>
        <v/>
      </c>
      <c r="H4">
        <f>SUMIFS('EIA Imports Jet Fuel'!$D:$D,'EIA Imports Jet Fuel'!$A:$A,H$3,'EIA Imports Jet Fuel'!$C:$C,$A4)</f>
        <v/>
      </c>
      <c r="I4">
        <f>SUMIFS('EIA Imports Jet Fuel'!$D:$D,'EIA Imports Jet Fuel'!$A:$A,I$3,'EIA Imports Jet Fuel'!$C:$C,$A4)</f>
        <v/>
      </c>
      <c r="J4">
        <f>SUMIFS('EIA Imports Jet Fuel'!$D:$D,'EIA Imports Jet Fuel'!$A:$A,J$3,'EIA Imports Jet Fuel'!$C:$C,$A4)</f>
        <v/>
      </c>
      <c r="K4">
        <f>SUMIFS('EIA Imports Jet Fuel'!$D:$D,'EIA Imports Jet Fuel'!$A:$A,K$3,'EIA Imports Jet Fuel'!$C:$C,$A4)</f>
        <v/>
      </c>
      <c r="L4">
        <f>SUMIFS('EIA Imports Jet Fuel'!$D:$D,'EIA Imports Jet Fuel'!$A:$A,L$3,'EIA Imports Jet Fuel'!$C:$C,$A4)</f>
        <v/>
      </c>
      <c r="M4">
        <f>SUMIFS('EIA Imports Jet Fuel'!$D:$D,'EIA Imports Jet Fuel'!$A:$A,M$3,'EIA Imports Jet Fuel'!$C:$C,$A4)</f>
        <v/>
      </c>
      <c r="N4">
        <f>SUMIFS('EIA Imports Jet Fuel'!$D:$D,'EIA Imports Jet Fuel'!$A:$A,N$3,'EIA Imports Jet Fuel'!$C:$C,$A4)</f>
        <v/>
      </c>
      <c r="O4">
        <f>SUMIFS('EIA Imports Jet Fuel'!$D:$D,'EIA Imports Jet Fuel'!$A:$A,O$3,'EIA Imports Jet Fuel'!$C:$C,$A4)</f>
        <v/>
      </c>
      <c r="P4">
        <f>SUMIFS('EIA Imports Jet Fuel'!$D:$D,'EIA Imports Jet Fuel'!$A:$A,P$3,'EIA Imports Jet Fuel'!$C:$C,$A4)</f>
        <v/>
      </c>
      <c r="Q4">
        <f>SUMIFS('EIA Imports Jet Fuel'!$D:$D,'EIA Imports Jet Fuel'!$A:$A,Q$3,'EIA Imports Jet Fuel'!$C:$C,$A4)</f>
        <v/>
      </c>
      <c r="R4">
        <f>SUMIFS('EIA Imports Jet Fuel'!$D:$D,'EIA Imports Jet Fuel'!$A:$A,R$3,'EIA Imports Jet Fuel'!$C:$C,$A4)</f>
        <v/>
      </c>
      <c r="S4">
        <f>SUMIFS('EIA Imports Jet Fuel'!$D:$D,'EIA Imports Jet Fuel'!$A:$A,S$3,'EIA Imports Jet Fuel'!$C:$C,$A4)</f>
        <v/>
      </c>
      <c r="T4">
        <f>SUMIFS('EIA Imports Jet Fuel'!$D:$D,'EIA Imports Jet Fuel'!$A:$A,T$3,'EIA Imports Jet Fuel'!$C:$C,$A4)</f>
        <v/>
      </c>
      <c r="U4">
        <f>SUMIFS('EIA Imports Jet Fuel'!$D:$D,'EIA Imports Jet Fuel'!$A:$A,U$3,'EIA Imports Jet Fuel'!$C:$C,$A4)</f>
        <v/>
      </c>
      <c r="V4">
        <f>SUMIFS('EIA Imports Jet Fuel'!$D:$D,'EIA Imports Jet Fuel'!$A:$A,V$3,'EIA Imports Jet Fuel'!$C:$C,$A4)</f>
        <v/>
      </c>
      <c r="W4">
        <f>SUMIFS('EIA Imports Jet Fuel'!$D:$D,'EIA Imports Jet Fuel'!$A:$A,W$3,'EIA Imports Jet Fuel'!$C:$C,$A4)</f>
        <v/>
      </c>
      <c r="X4">
        <f>SUMIFS('EIA Imports Jet Fuel'!$D:$D,'EIA Imports Jet Fuel'!$A:$A,X$3,'EIA Imports Jet Fuel'!$C:$C,$A4)</f>
        <v/>
      </c>
      <c r="Y4">
        <f>SUMIFS('EIA Imports Jet Fuel'!$D:$D,'EIA Imports Jet Fuel'!$A:$A,Y$3,'EIA Imports Jet Fuel'!$C:$C,$A4)</f>
        <v/>
      </c>
      <c r="Z4">
        <f>SUMIFS('EIA Imports Jet Fuel'!$D:$D,'EIA Imports Jet Fuel'!$A:$A,Z$3,'EIA Imports Jet Fuel'!$C:$C,$A4)</f>
        <v/>
      </c>
      <c r="AA4">
        <f>SUMIFS('EIA Imports Jet Fuel'!$D:$D,'EIA Imports Jet Fuel'!$A:$A,AA$3,'EIA Imports Jet Fuel'!$C:$C,$A4)</f>
        <v/>
      </c>
      <c r="AB4">
        <f>SUMIFS('EIA Imports Jet Fuel'!$D:$D,'EIA Imports Jet Fuel'!$A:$A,AB$3,'EIA Imports Jet Fuel'!$C:$C,$A4)</f>
        <v/>
      </c>
      <c r="AC4">
        <f>SUMIFS('EIA Imports Jet Fuel'!$D:$D,'EIA Imports Jet Fuel'!$A:$A,AC$3,'EIA Imports Jet Fuel'!$C:$C,$A4)</f>
        <v/>
      </c>
      <c r="AD4">
        <f>SUMIFS('EIA Imports Jet Fuel'!$D:$D,'EIA Imports Jet Fuel'!$A:$A,AD$3,'EIA Imports Jet Fuel'!$C:$C,$A4)</f>
        <v/>
      </c>
      <c r="AE4">
        <f>SUMIFS('EIA Imports Jet Fuel'!$D:$D,'EIA Imports Jet Fuel'!$A:$A,AE$3,'EIA Imports Jet Fuel'!$C:$C,$A4)</f>
        <v/>
      </c>
      <c r="AF4">
        <f>SUMIFS('EIA Imports Jet Fuel'!$D:$D,'EIA Imports Jet Fuel'!$A:$A,AF$3,'EIA Imports Jet Fuel'!$C:$C,$A4)</f>
        <v/>
      </c>
      <c r="AG4">
        <f>SUMIFS('EIA Imports Jet Fuel'!$D:$D,'EIA Imports Jet Fuel'!$A:$A,AG$3,'EIA Imports Jet Fuel'!$C:$C,$A4)</f>
        <v/>
      </c>
      <c r="AH4">
        <f>SUMIFS('EIA Imports Jet Fuel'!$D:$D,'EIA Imports Jet Fuel'!$A:$A,AH$3,'EIA Imports Jet Fuel'!$C:$C,$A4)</f>
        <v/>
      </c>
      <c r="AI4">
        <f>SUMIFS('EIA Imports Jet Fuel'!$D:$D,'EIA Imports Jet Fuel'!$A:$A,AI$3,'EIA Imports Jet Fuel'!$C:$C,$A4)</f>
        <v/>
      </c>
      <c r="AJ4">
        <f>SUMIFS('EIA Imports Jet Fuel'!$D:$D,'EIA Imports Jet Fuel'!$A:$A,AJ$3,'EIA Imports Jet Fuel'!$C:$C,$A4)</f>
        <v/>
      </c>
      <c r="AK4">
        <f>SUMIFS('EIA Imports Jet Fuel'!$D:$D,'EIA Imports Jet Fuel'!$A:$A,AK$3,'EIA Imports Jet Fuel'!$C:$C,$A4)</f>
        <v/>
      </c>
      <c r="AL4">
        <f>SUMIFS('EIA Imports Jet Fuel'!$D:$D,'EIA Imports Jet Fuel'!$A:$A,AL$3,'EIA Imports Jet Fuel'!$C:$C,$A4)</f>
        <v/>
      </c>
      <c r="AM4">
        <f>SUMIFS('EIA Imports Jet Fuel'!$D:$D,'EIA Imports Jet Fuel'!$A:$A,AM$3,'EIA Imports Jet Fuel'!$C:$C,$A4)</f>
        <v/>
      </c>
      <c r="AN4">
        <f>SUMIFS('EIA Imports Jet Fuel'!$D:$D,'EIA Imports Jet Fuel'!$A:$A,AN$3,'EIA Imports Jet Fuel'!$C:$C,$A4)</f>
        <v/>
      </c>
      <c r="AO4">
        <f>SUMIFS('EIA Imports Jet Fuel'!$D:$D,'EIA Imports Jet Fuel'!$A:$A,AO$3,'EIA Imports Jet Fuel'!$C:$C,$A4)</f>
        <v/>
      </c>
      <c r="AP4">
        <f>SUMIFS('EIA Imports Jet Fuel'!$D:$D,'EIA Imports Jet Fuel'!$A:$A,AP$3,'EIA Imports Jet Fuel'!$C:$C,$A4)</f>
        <v/>
      </c>
      <c r="AQ4">
        <f>SUMIFS('EIA Imports Jet Fuel'!$D:$D,'EIA Imports Jet Fuel'!$A:$A,AQ$3,'EIA Imports Jet Fuel'!$C:$C,$A4)</f>
        <v/>
      </c>
      <c r="AR4">
        <f>SUMIFS('EIA Imports Jet Fuel'!$D:$D,'EIA Imports Jet Fuel'!$A:$A,AR$3,'EIA Imports Jet Fuel'!$C:$C,$A4)</f>
        <v/>
      </c>
      <c r="AS4">
        <f>SUMIFS('EIA Imports Jet Fuel'!$D:$D,'EIA Imports Jet Fuel'!$A:$A,AS$3,'EIA Imports Jet Fuel'!$C:$C,$A4)</f>
        <v/>
      </c>
      <c r="AT4">
        <f>SUMIFS('EIA Imports Jet Fuel'!$D:$D,'EIA Imports Jet Fuel'!$A:$A,AT$3,'EIA Imports Jet Fuel'!$C:$C,$A4)</f>
        <v/>
      </c>
      <c r="AU4">
        <f>SUMIFS('EIA Imports Jet Fuel'!$D:$D,'EIA Imports Jet Fuel'!$A:$A,AU$3,'EIA Imports Jet Fuel'!$C:$C,$A4)</f>
        <v/>
      </c>
    </row>
    <row r="5" spans="1:47">
      <c r="A5" t="s">
        <v>414</v>
      </c>
      <c r="B5" t="s">
        <v>1646</v>
      </c>
      <c r="C5" t="s">
        <v>1740</v>
      </c>
      <c r="D5">
        <f>SUMIFS('EIA Imports Jet Fuel'!$D:$D,'EIA Imports Jet Fuel'!$A:$A,D$3,'EIA Imports Jet Fuel'!$C:$C,$A5)</f>
        <v/>
      </c>
      <c r="E5">
        <f>SUMIFS('EIA Imports Jet Fuel'!$D:$D,'EIA Imports Jet Fuel'!$A:$A,E$3,'EIA Imports Jet Fuel'!$C:$C,$A5)</f>
        <v/>
      </c>
      <c r="F5">
        <f>SUMIFS('EIA Imports Jet Fuel'!$D:$D,'EIA Imports Jet Fuel'!$A:$A,F$3,'EIA Imports Jet Fuel'!$C:$C,$A5)</f>
        <v/>
      </c>
      <c r="G5">
        <f>SUMIFS('EIA Imports Jet Fuel'!$D:$D,'EIA Imports Jet Fuel'!$A:$A,G$3,'EIA Imports Jet Fuel'!$C:$C,$A5)</f>
        <v/>
      </c>
      <c r="H5">
        <f>SUMIFS('EIA Imports Jet Fuel'!$D:$D,'EIA Imports Jet Fuel'!$A:$A,H$3,'EIA Imports Jet Fuel'!$C:$C,$A5)</f>
        <v/>
      </c>
      <c r="I5">
        <f>SUMIFS('EIA Imports Jet Fuel'!$D:$D,'EIA Imports Jet Fuel'!$A:$A,I$3,'EIA Imports Jet Fuel'!$C:$C,$A5)</f>
        <v/>
      </c>
      <c r="J5">
        <f>SUMIFS('EIA Imports Jet Fuel'!$D:$D,'EIA Imports Jet Fuel'!$A:$A,J$3,'EIA Imports Jet Fuel'!$C:$C,$A5)</f>
        <v/>
      </c>
      <c r="K5">
        <f>SUMIFS('EIA Imports Jet Fuel'!$D:$D,'EIA Imports Jet Fuel'!$A:$A,K$3,'EIA Imports Jet Fuel'!$C:$C,$A5)</f>
        <v/>
      </c>
      <c r="L5">
        <f>SUMIFS('EIA Imports Jet Fuel'!$D:$D,'EIA Imports Jet Fuel'!$A:$A,L$3,'EIA Imports Jet Fuel'!$C:$C,$A5)</f>
        <v/>
      </c>
      <c r="M5">
        <f>SUMIFS('EIA Imports Jet Fuel'!$D:$D,'EIA Imports Jet Fuel'!$A:$A,M$3,'EIA Imports Jet Fuel'!$C:$C,$A5)</f>
        <v/>
      </c>
      <c r="N5">
        <f>SUMIFS('EIA Imports Jet Fuel'!$D:$D,'EIA Imports Jet Fuel'!$A:$A,N$3,'EIA Imports Jet Fuel'!$C:$C,$A5)</f>
        <v/>
      </c>
      <c r="O5">
        <f>SUMIFS('EIA Imports Jet Fuel'!$D:$D,'EIA Imports Jet Fuel'!$A:$A,O$3,'EIA Imports Jet Fuel'!$C:$C,$A5)</f>
        <v/>
      </c>
      <c r="P5">
        <f>SUMIFS('EIA Imports Jet Fuel'!$D:$D,'EIA Imports Jet Fuel'!$A:$A,P$3,'EIA Imports Jet Fuel'!$C:$C,$A5)</f>
        <v/>
      </c>
      <c r="Q5">
        <f>SUMIFS('EIA Imports Jet Fuel'!$D:$D,'EIA Imports Jet Fuel'!$A:$A,Q$3,'EIA Imports Jet Fuel'!$C:$C,$A5)</f>
        <v/>
      </c>
      <c r="R5">
        <f>SUMIFS('EIA Imports Jet Fuel'!$D:$D,'EIA Imports Jet Fuel'!$A:$A,R$3,'EIA Imports Jet Fuel'!$C:$C,$A5)</f>
        <v/>
      </c>
      <c r="S5">
        <f>SUMIFS('EIA Imports Jet Fuel'!$D:$D,'EIA Imports Jet Fuel'!$A:$A,S$3,'EIA Imports Jet Fuel'!$C:$C,$A5)</f>
        <v/>
      </c>
      <c r="T5">
        <f>SUMIFS('EIA Imports Jet Fuel'!$D:$D,'EIA Imports Jet Fuel'!$A:$A,T$3,'EIA Imports Jet Fuel'!$C:$C,$A5)</f>
        <v/>
      </c>
      <c r="U5">
        <f>SUMIFS('EIA Imports Jet Fuel'!$D:$D,'EIA Imports Jet Fuel'!$A:$A,U$3,'EIA Imports Jet Fuel'!$C:$C,$A5)</f>
        <v/>
      </c>
      <c r="V5">
        <f>SUMIFS('EIA Imports Jet Fuel'!$D:$D,'EIA Imports Jet Fuel'!$A:$A,V$3,'EIA Imports Jet Fuel'!$C:$C,$A5)</f>
        <v/>
      </c>
      <c r="W5">
        <f>SUMIFS('EIA Imports Jet Fuel'!$D:$D,'EIA Imports Jet Fuel'!$A:$A,W$3,'EIA Imports Jet Fuel'!$C:$C,$A5)</f>
        <v/>
      </c>
      <c r="X5">
        <f>SUMIFS('EIA Imports Jet Fuel'!$D:$D,'EIA Imports Jet Fuel'!$A:$A,X$3,'EIA Imports Jet Fuel'!$C:$C,$A5)</f>
        <v/>
      </c>
      <c r="Y5">
        <f>SUMIFS('EIA Imports Jet Fuel'!$D:$D,'EIA Imports Jet Fuel'!$A:$A,Y$3,'EIA Imports Jet Fuel'!$C:$C,$A5)</f>
        <v/>
      </c>
      <c r="Z5">
        <f>SUMIFS('EIA Imports Jet Fuel'!$D:$D,'EIA Imports Jet Fuel'!$A:$A,Z$3,'EIA Imports Jet Fuel'!$C:$C,$A5)</f>
        <v/>
      </c>
      <c r="AA5">
        <f>SUMIFS('EIA Imports Jet Fuel'!$D:$D,'EIA Imports Jet Fuel'!$A:$A,AA$3,'EIA Imports Jet Fuel'!$C:$C,$A5)</f>
        <v/>
      </c>
      <c r="AB5">
        <f>SUMIFS('EIA Imports Jet Fuel'!$D:$D,'EIA Imports Jet Fuel'!$A:$A,AB$3,'EIA Imports Jet Fuel'!$C:$C,$A5)</f>
        <v/>
      </c>
      <c r="AC5">
        <f>SUMIFS('EIA Imports Jet Fuel'!$D:$D,'EIA Imports Jet Fuel'!$A:$A,AC$3,'EIA Imports Jet Fuel'!$C:$C,$A5)</f>
        <v/>
      </c>
      <c r="AD5">
        <f>SUMIFS('EIA Imports Jet Fuel'!$D:$D,'EIA Imports Jet Fuel'!$A:$A,AD$3,'EIA Imports Jet Fuel'!$C:$C,$A5)</f>
        <v/>
      </c>
      <c r="AE5">
        <f>SUMIFS('EIA Imports Jet Fuel'!$D:$D,'EIA Imports Jet Fuel'!$A:$A,AE$3,'EIA Imports Jet Fuel'!$C:$C,$A5)</f>
        <v/>
      </c>
      <c r="AF5">
        <f>SUMIFS('EIA Imports Jet Fuel'!$D:$D,'EIA Imports Jet Fuel'!$A:$A,AF$3,'EIA Imports Jet Fuel'!$C:$C,$A5)</f>
        <v/>
      </c>
      <c r="AG5">
        <f>SUMIFS('EIA Imports Jet Fuel'!$D:$D,'EIA Imports Jet Fuel'!$A:$A,AG$3,'EIA Imports Jet Fuel'!$C:$C,$A5)</f>
        <v/>
      </c>
      <c r="AH5">
        <f>SUMIFS('EIA Imports Jet Fuel'!$D:$D,'EIA Imports Jet Fuel'!$A:$A,AH$3,'EIA Imports Jet Fuel'!$C:$C,$A5)</f>
        <v/>
      </c>
      <c r="AI5">
        <f>SUMIFS('EIA Imports Jet Fuel'!$D:$D,'EIA Imports Jet Fuel'!$A:$A,AI$3,'EIA Imports Jet Fuel'!$C:$C,$A5)</f>
        <v/>
      </c>
      <c r="AJ5">
        <f>SUMIFS('EIA Imports Jet Fuel'!$D:$D,'EIA Imports Jet Fuel'!$A:$A,AJ$3,'EIA Imports Jet Fuel'!$C:$C,$A5)</f>
        <v/>
      </c>
      <c r="AK5">
        <f>SUMIFS('EIA Imports Jet Fuel'!$D:$D,'EIA Imports Jet Fuel'!$A:$A,AK$3,'EIA Imports Jet Fuel'!$C:$C,$A5)</f>
        <v/>
      </c>
      <c r="AL5">
        <f>SUMIFS('EIA Imports Jet Fuel'!$D:$D,'EIA Imports Jet Fuel'!$A:$A,AL$3,'EIA Imports Jet Fuel'!$C:$C,$A5)</f>
        <v/>
      </c>
      <c r="AM5">
        <f>SUMIFS('EIA Imports Jet Fuel'!$D:$D,'EIA Imports Jet Fuel'!$A:$A,AM$3,'EIA Imports Jet Fuel'!$C:$C,$A5)</f>
        <v/>
      </c>
      <c r="AN5">
        <f>SUMIFS('EIA Imports Jet Fuel'!$D:$D,'EIA Imports Jet Fuel'!$A:$A,AN$3,'EIA Imports Jet Fuel'!$C:$C,$A5)</f>
        <v/>
      </c>
      <c r="AO5">
        <f>SUMIFS('EIA Imports Jet Fuel'!$D:$D,'EIA Imports Jet Fuel'!$A:$A,AO$3,'EIA Imports Jet Fuel'!$C:$C,$A5)</f>
        <v/>
      </c>
      <c r="AP5">
        <f>SUMIFS('EIA Imports Jet Fuel'!$D:$D,'EIA Imports Jet Fuel'!$A:$A,AP$3,'EIA Imports Jet Fuel'!$C:$C,$A5)</f>
        <v/>
      </c>
      <c r="AQ5">
        <f>SUMIFS('EIA Imports Jet Fuel'!$D:$D,'EIA Imports Jet Fuel'!$A:$A,AQ$3,'EIA Imports Jet Fuel'!$C:$C,$A5)</f>
        <v/>
      </c>
      <c r="AR5">
        <f>SUMIFS('EIA Imports Jet Fuel'!$D:$D,'EIA Imports Jet Fuel'!$A:$A,AR$3,'EIA Imports Jet Fuel'!$C:$C,$A5)</f>
        <v/>
      </c>
      <c r="AS5">
        <f>SUMIFS('EIA Imports Jet Fuel'!$D:$D,'EIA Imports Jet Fuel'!$A:$A,AS$3,'EIA Imports Jet Fuel'!$C:$C,$A5)</f>
        <v/>
      </c>
      <c r="AT5">
        <f>SUMIFS('EIA Imports Jet Fuel'!$D:$D,'EIA Imports Jet Fuel'!$A:$A,AT$3,'EIA Imports Jet Fuel'!$C:$C,$A5)</f>
        <v/>
      </c>
      <c r="AU5">
        <f>SUMIFS('EIA Imports Jet Fuel'!$D:$D,'EIA Imports Jet Fuel'!$A:$A,AU$3,'EIA Imports Jet Fuel'!$C:$C,$A5)</f>
        <v/>
      </c>
    </row>
    <row r="6" spans="1:47">
      <c r="A6" t="s">
        <v>323</v>
      </c>
      <c r="B6" t="s">
        <v>1646</v>
      </c>
      <c r="C6" t="s">
        <v>1740</v>
      </c>
      <c r="D6">
        <f>SUMIFS('EIA Imports Jet Fuel'!$D:$D,'EIA Imports Jet Fuel'!$A:$A,D$3,'EIA Imports Jet Fuel'!$C:$C,$A6)</f>
        <v/>
      </c>
      <c r="E6">
        <f>SUMIFS('EIA Imports Jet Fuel'!$D:$D,'EIA Imports Jet Fuel'!$A:$A,E$3,'EIA Imports Jet Fuel'!$C:$C,$A6)</f>
        <v/>
      </c>
      <c r="F6">
        <f>SUMIFS('EIA Imports Jet Fuel'!$D:$D,'EIA Imports Jet Fuel'!$A:$A,F$3,'EIA Imports Jet Fuel'!$C:$C,$A6)</f>
        <v/>
      </c>
      <c r="G6">
        <f>SUMIFS('EIA Imports Jet Fuel'!$D:$D,'EIA Imports Jet Fuel'!$A:$A,G$3,'EIA Imports Jet Fuel'!$C:$C,$A6)</f>
        <v/>
      </c>
      <c r="H6">
        <f>SUMIFS('EIA Imports Jet Fuel'!$D:$D,'EIA Imports Jet Fuel'!$A:$A,H$3,'EIA Imports Jet Fuel'!$C:$C,$A6)</f>
        <v/>
      </c>
      <c r="I6">
        <f>SUMIFS('EIA Imports Jet Fuel'!$D:$D,'EIA Imports Jet Fuel'!$A:$A,I$3,'EIA Imports Jet Fuel'!$C:$C,$A6)</f>
        <v/>
      </c>
      <c r="J6">
        <f>SUMIFS('EIA Imports Jet Fuel'!$D:$D,'EIA Imports Jet Fuel'!$A:$A,J$3,'EIA Imports Jet Fuel'!$C:$C,$A6)</f>
        <v/>
      </c>
      <c r="K6">
        <f>SUMIFS('EIA Imports Jet Fuel'!$D:$D,'EIA Imports Jet Fuel'!$A:$A,K$3,'EIA Imports Jet Fuel'!$C:$C,$A6)</f>
        <v/>
      </c>
      <c r="L6">
        <f>SUMIFS('EIA Imports Jet Fuel'!$D:$D,'EIA Imports Jet Fuel'!$A:$A,L$3,'EIA Imports Jet Fuel'!$C:$C,$A6)</f>
        <v/>
      </c>
      <c r="M6">
        <f>SUMIFS('EIA Imports Jet Fuel'!$D:$D,'EIA Imports Jet Fuel'!$A:$A,M$3,'EIA Imports Jet Fuel'!$C:$C,$A6)</f>
        <v/>
      </c>
      <c r="N6">
        <f>SUMIFS('EIA Imports Jet Fuel'!$D:$D,'EIA Imports Jet Fuel'!$A:$A,N$3,'EIA Imports Jet Fuel'!$C:$C,$A6)</f>
        <v/>
      </c>
      <c r="O6">
        <f>SUMIFS('EIA Imports Jet Fuel'!$D:$D,'EIA Imports Jet Fuel'!$A:$A,O$3,'EIA Imports Jet Fuel'!$C:$C,$A6)</f>
        <v/>
      </c>
      <c r="P6">
        <f>SUMIFS('EIA Imports Jet Fuel'!$D:$D,'EIA Imports Jet Fuel'!$A:$A,P$3,'EIA Imports Jet Fuel'!$C:$C,$A6)</f>
        <v/>
      </c>
      <c r="Q6">
        <f>SUMIFS('EIA Imports Jet Fuel'!$D:$D,'EIA Imports Jet Fuel'!$A:$A,Q$3,'EIA Imports Jet Fuel'!$C:$C,$A6)</f>
        <v/>
      </c>
      <c r="R6">
        <f>SUMIFS('EIA Imports Jet Fuel'!$D:$D,'EIA Imports Jet Fuel'!$A:$A,R$3,'EIA Imports Jet Fuel'!$C:$C,$A6)</f>
        <v/>
      </c>
      <c r="S6">
        <f>SUMIFS('EIA Imports Jet Fuel'!$D:$D,'EIA Imports Jet Fuel'!$A:$A,S$3,'EIA Imports Jet Fuel'!$C:$C,$A6)</f>
        <v/>
      </c>
      <c r="T6">
        <f>SUMIFS('EIA Imports Jet Fuel'!$D:$D,'EIA Imports Jet Fuel'!$A:$A,T$3,'EIA Imports Jet Fuel'!$C:$C,$A6)</f>
        <v/>
      </c>
      <c r="U6">
        <f>SUMIFS('EIA Imports Jet Fuel'!$D:$D,'EIA Imports Jet Fuel'!$A:$A,U$3,'EIA Imports Jet Fuel'!$C:$C,$A6)</f>
        <v/>
      </c>
      <c r="V6">
        <f>SUMIFS('EIA Imports Jet Fuel'!$D:$D,'EIA Imports Jet Fuel'!$A:$A,V$3,'EIA Imports Jet Fuel'!$C:$C,$A6)</f>
        <v/>
      </c>
      <c r="W6">
        <f>SUMIFS('EIA Imports Jet Fuel'!$D:$D,'EIA Imports Jet Fuel'!$A:$A,W$3,'EIA Imports Jet Fuel'!$C:$C,$A6)</f>
        <v/>
      </c>
      <c r="X6">
        <f>SUMIFS('EIA Imports Jet Fuel'!$D:$D,'EIA Imports Jet Fuel'!$A:$A,X$3,'EIA Imports Jet Fuel'!$C:$C,$A6)</f>
        <v/>
      </c>
      <c r="Y6">
        <f>SUMIFS('EIA Imports Jet Fuel'!$D:$D,'EIA Imports Jet Fuel'!$A:$A,Y$3,'EIA Imports Jet Fuel'!$C:$C,$A6)</f>
        <v/>
      </c>
      <c r="Z6">
        <f>SUMIFS('EIA Imports Jet Fuel'!$D:$D,'EIA Imports Jet Fuel'!$A:$A,Z$3,'EIA Imports Jet Fuel'!$C:$C,$A6)</f>
        <v/>
      </c>
      <c r="AA6">
        <f>SUMIFS('EIA Imports Jet Fuel'!$D:$D,'EIA Imports Jet Fuel'!$A:$A,AA$3,'EIA Imports Jet Fuel'!$C:$C,$A6)</f>
        <v/>
      </c>
      <c r="AB6">
        <f>SUMIFS('EIA Imports Jet Fuel'!$D:$D,'EIA Imports Jet Fuel'!$A:$A,AB$3,'EIA Imports Jet Fuel'!$C:$C,$A6)</f>
        <v/>
      </c>
      <c r="AC6">
        <f>SUMIFS('EIA Imports Jet Fuel'!$D:$D,'EIA Imports Jet Fuel'!$A:$A,AC$3,'EIA Imports Jet Fuel'!$C:$C,$A6)</f>
        <v/>
      </c>
      <c r="AD6">
        <f>SUMIFS('EIA Imports Jet Fuel'!$D:$D,'EIA Imports Jet Fuel'!$A:$A,AD$3,'EIA Imports Jet Fuel'!$C:$C,$A6)</f>
        <v/>
      </c>
      <c r="AE6">
        <f>SUMIFS('EIA Imports Jet Fuel'!$D:$D,'EIA Imports Jet Fuel'!$A:$A,AE$3,'EIA Imports Jet Fuel'!$C:$C,$A6)</f>
        <v/>
      </c>
      <c r="AF6">
        <f>SUMIFS('EIA Imports Jet Fuel'!$D:$D,'EIA Imports Jet Fuel'!$A:$A,AF$3,'EIA Imports Jet Fuel'!$C:$C,$A6)</f>
        <v/>
      </c>
      <c r="AG6">
        <f>SUMIFS('EIA Imports Jet Fuel'!$D:$D,'EIA Imports Jet Fuel'!$A:$A,AG$3,'EIA Imports Jet Fuel'!$C:$C,$A6)</f>
        <v/>
      </c>
      <c r="AH6">
        <f>SUMIFS('EIA Imports Jet Fuel'!$D:$D,'EIA Imports Jet Fuel'!$A:$A,AH$3,'EIA Imports Jet Fuel'!$C:$C,$A6)</f>
        <v/>
      </c>
      <c r="AI6">
        <f>SUMIFS('EIA Imports Jet Fuel'!$D:$D,'EIA Imports Jet Fuel'!$A:$A,AI$3,'EIA Imports Jet Fuel'!$C:$C,$A6)</f>
        <v/>
      </c>
      <c r="AJ6">
        <f>SUMIFS('EIA Imports Jet Fuel'!$D:$D,'EIA Imports Jet Fuel'!$A:$A,AJ$3,'EIA Imports Jet Fuel'!$C:$C,$A6)</f>
        <v/>
      </c>
      <c r="AK6">
        <f>SUMIFS('EIA Imports Jet Fuel'!$D:$D,'EIA Imports Jet Fuel'!$A:$A,AK$3,'EIA Imports Jet Fuel'!$C:$C,$A6)</f>
        <v/>
      </c>
      <c r="AL6">
        <f>SUMIFS('EIA Imports Jet Fuel'!$D:$D,'EIA Imports Jet Fuel'!$A:$A,AL$3,'EIA Imports Jet Fuel'!$C:$C,$A6)</f>
        <v/>
      </c>
      <c r="AM6">
        <f>SUMIFS('EIA Imports Jet Fuel'!$D:$D,'EIA Imports Jet Fuel'!$A:$A,AM$3,'EIA Imports Jet Fuel'!$C:$C,$A6)</f>
        <v/>
      </c>
      <c r="AN6">
        <f>SUMIFS('EIA Imports Jet Fuel'!$D:$D,'EIA Imports Jet Fuel'!$A:$A,AN$3,'EIA Imports Jet Fuel'!$C:$C,$A6)</f>
        <v/>
      </c>
      <c r="AO6">
        <f>SUMIFS('EIA Imports Jet Fuel'!$D:$D,'EIA Imports Jet Fuel'!$A:$A,AO$3,'EIA Imports Jet Fuel'!$C:$C,$A6)</f>
        <v/>
      </c>
      <c r="AP6">
        <f>SUMIFS('EIA Imports Jet Fuel'!$D:$D,'EIA Imports Jet Fuel'!$A:$A,AP$3,'EIA Imports Jet Fuel'!$C:$C,$A6)</f>
        <v/>
      </c>
      <c r="AQ6">
        <f>SUMIFS('EIA Imports Jet Fuel'!$D:$D,'EIA Imports Jet Fuel'!$A:$A,AQ$3,'EIA Imports Jet Fuel'!$C:$C,$A6)</f>
        <v/>
      </c>
      <c r="AR6">
        <f>SUMIFS('EIA Imports Jet Fuel'!$D:$D,'EIA Imports Jet Fuel'!$A:$A,AR$3,'EIA Imports Jet Fuel'!$C:$C,$A6)</f>
        <v/>
      </c>
      <c r="AS6">
        <f>SUMIFS('EIA Imports Jet Fuel'!$D:$D,'EIA Imports Jet Fuel'!$A:$A,AS$3,'EIA Imports Jet Fuel'!$C:$C,$A6)</f>
        <v/>
      </c>
      <c r="AT6">
        <f>SUMIFS('EIA Imports Jet Fuel'!$D:$D,'EIA Imports Jet Fuel'!$A:$A,AT$3,'EIA Imports Jet Fuel'!$C:$C,$A6)</f>
        <v/>
      </c>
      <c r="AU6">
        <f>SUMIFS('EIA Imports Jet Fuel'!$D:$D,'EIA Imports Jet Fuel'!$A:$A,AU$3,'EIA Imports Jet Fuel'!$C:$C,$A6)</f>
        <v/>
      </c>
    </row>
    <row r="7" spans="1:47">
      <c r="A7" t="s">
        <v>291</v>
      </c>
      <c r="B7" t="s">
        <v>1646</v>
      </c>
      <c r="C7" t="s">
        <v>1740</v>
      </c>
      <c r="D7">
        <f>SUMIFS('EIA Imports Jet Fuel'!$D:$D,'EIA Imports Jet Fuel'!$A:$A,D$3,'EIA Imports Jet Fuel'!$C:$C,$A7)</f>
        <v/>
      </c>
      <c r="E7">
        <f>SUMIFS('EIA Imports Jet Fuel'!$D:$D,'EIA Imports Jet Fuel'!$A:$A,E$3,'EIA Imports Jet Fuel'!$C:$C,$A7)</f>
        <v/>
      </c>
      <c r="F7">
        <f>SUMIFS('EIA Imports Jet Fuel'!$D:$D,'EIA Imports Jet Fuel'!$A:$A,F$3,'EIA Imports Jet Fuel'!$C:$C,$A7)</f>
        <v/>
      </c>
      <c r="G7">
        <f>SUMIFS('EIA Imports Jet Fuel'!$D:$D,'EIA Imports Jet Fuel'!$A:$A,G$3,'EIA Imports Jet Fuel'!$C:$C,$A7)</f>
        <v/>
      </c>
      <c r="H7">
        <f>SUMIFS('EIA Imports Jet Fuel'!$D:$D,'EIA Imports Jet Fuel'!$A:$A,H$3,'EIA Imports Jet Fuel'!$C:$C,$A7)</f>
        <v/>
      </c>
      <c r="I7">
        <f>SUMIFS('EIA Imports Jet Fuel'!$D:$D,'EIA Imports Jet Fuel'!$A:$A,I$3,'EIA Imports Jet Fuel'!$C:$C,$A7)</f>
        <v/>
      </c>
      <c r="J7">
        <f>SUMIFS('EIA Imports Jet Fuel'!$D:$D,'EIA Imports Jet Fuel'!$A:$A,J$3,'EIA Imports Jet Fuel'!$C:$C,$A7)</f>
        <v/>
      </c>
      <c r="K7">
        <f>SUMIFS('EIA Imports Jet Fuel'!$D:$D,'EIA Imports Jet Fuel'!$A:$A,K$3,'EIA Imports Jet Fuel'!$C:$C,$A7)</f>
        <v/>
      </c>
      <c r="L7">
        <f>SUMIFS('EIA Imports Jet Fuel'!$D:$D,'EIA Imports Jet Fuel'!$A:$A,L$3,'EIA Imports Jet Fuel'!$C:$C,$A7)</f>
        <v/>
      </c>
      <c r="M7">
        <f>SUMIFS('EIA Imports Jet Fuel'!$D:$D,'EIA Imports Jet Fuel'!$A:$A,M$3,'EIA Imports Jet Fuel'!$C:$C,$A7)</f>
        <v/>
      </c>
      <c r="N7">
        <f>SUMIFS('EIA Imports Jet Fuel'!$D:$D,'EIA Imports Jet Fuel'!$A:$A,N$3,'EIA Imports Jet Fuel'!$C:$C,$A7)</f>
        <v/>
      </c>
      <c r="O7">
        <f>SUMIFS('EIA Imports Jet Fuel'!$D:$D,'EIA Imports Jet Fuel'!$A:$A,O$3,'EIA Imports Jet Fuel'!$C:$C,$A7)</f>
        <v/>
      </c>
      <c r="P7">
        <f>SUMIFS('EIA Imports Jet Fuel'!$D:$D,'EIA Imports Jet Fuel'!$A:$A,P$3,'EIA Imports Jet Fuel'!$C:$C,$A7)</f>
        <v/>
      </c>
      <c r="Q7">
        <f>SUMIFS('EIA Imports Jet Fuel'!$D:$D,'EIA Imports Jet Fuel'!$A:$A,Q$3,'EIA Imports Jet Fuel'!$C:$C,$A7)</f>
        <v/>
      </c>
      <c r="R7">
        <f>SUMIFS('EIA Imports Jet Fuel'!$D:$D,'EIA Imports Jet Fuel'!$A:$A,R$3,'EIA Imports Jet Fuel'!$C:$C,$A7)</f>
        <v/>
      </c>
      <c r="S7">
        <f>SUMIFS('EIA Imports Jet Fuel'!$D:$D,'EIA Imports Jet Fuel'!$A:$A,S$3,'EIA Imports Jet Fuel'!$C:$C,$A7)</f>
        <v/>
      </c>
      <c r="T7">
        <f>SUMIFS('EIA Imports Jet Fuel'!$D:$D,'EIA Imports Jet Fuel'!$A:$A,T$3,'EIA Imports Jet Fuel'!$C:$C,$A7)</f>
        <v/>
      </c>
      <c r="U7">
        <f>SUMIFS('EIA Imports Jet Fuel'!$D:$D,'EIA Imports Jet Fuel'!$A:$A,U$3,'EIA Imports Jet Fuel'!$C:$C,$A7)</f>
        <v/>
      </c>
      <c r="V7">
        <f>SUMIFS('EIA Imports Jet Fuel'!$D:$D,'EIA Imports Jet Fuel'!$A:$A,V$3,'EIA Imports Jet Fuel'!$C:$C,$A7)</f>
        <v/>
      </c>
      <c r="W7">
        <f>SUMIFS('EIA Imports Jet Fuel'!$D:$D,'EIA Imports Jet Fuel'!$A:$A,W$3,'EIA Imports Jet Fuel'!$C:$C,$A7)</f>
        <v/>
      </c>
      <c r="X7">
        <f>SUMIFS('EIA Imports Jet Fuel'!$D:$D,'EIA Imports Jet Fuel'!$A:$A,X$3,'EIA Imports Jet Fuel'!$C:$C,$A7)</f>
        <v/>
      </c>
      <c r="Y7">
        <f>SUMIFS('EIA Imports Jet Fuel'!$D:$D,'EIA Imports Jet Fuel'!$A:$A,Y$3,'EIA Imports Jet Fuel'!$C:$C,$A7)</f>
        <v/>
      </c>
      <c r="Z7">
        <f>SUMIFS('EIA Imports Jet Fuel'!$D:$D,'EIA Imports Jet Fuel'!$A:$A,Z$3,'EIA Imports Jet Fuel'!$C:$C,$A7)</f>
        <v/>
      </c>
      <c r="AA7">
        <f>SUMIFS('EIA Imports Jet Fuel'!$D:$D,'EIA Imports Jet Fuel'!$A:$A,AA$3,'EIA Imports Jet Fuel'!$C:$C,$A7)</f>
        <v/>
      </c>
      <c r="AB7">
        <f>SUMIFS('EIA Imports Jet Fuel'!$D:$D,'EIA Imports Jet Fuel'!$A:$A,AB$3,'EIA Imports Jet Fuel'!$C:$C,$A7)</f>
        <v/>
      </c>
      <c r="AC7">
        <f>SUMIFS('EIA Imports Jet Fuel'!$D:$D,'EIA Imports Jet Fuel'!$A:$A,AC$3,'EIA Imports Jet Fuel'!$C:$C,$A7)</f>
        <v/>
      </c>
      <c r="AD7">
        <f>SUMIFS('EIA Imports Jet Fuel'!$D:$D,'EIA Imports Jet Fuel'!$A:$A,AD$3,'EIA Imports Jet Fuel'!$C:$C,$A7)</f>
        <v/>
      </c>
      <c r="AE7">
        <f>SUMIFS('EIA Imports Jet Fuel'!$D:$D,'EIA Imports Jet Fuel'!$A:$A,AE$3,'EIA Imports Jet Fuel'!$C:$C,$A7)</f>
        <v/>
      </c>
      <c r="AF7">
        <f>SUMIFS('EIA Imports Jet Fuel'!$D:$D,'EIA Imports Jet Fuel'!$A:$A,AF$3,'EIA Imports Jet Fuel'!$C:$C,$A7)</f>
        <v/>
      </c>
      <c r="AG7">
        <f>SUMIFS('EIA Imports Jet Fuel'!$D:$D,'EIA Imports Jet Fuel'!$A:$A,AG$3,'EIA Imports Jet Fuel'!$C:$C,$A7)</f>
        <v/>
      </c>
      <c r="AH7">
        <f>SUMIFS('EIA Imports Jet Fuel'!$D:$D,'EIA Imports Jet Fuel'!$A:$A,AH$3,'EIA Imports Jet Fuel'!$C:$C,$A7)</f>
        <v/>
      </c>
      <c r="AI7">
        <f>SUMIFS('EIA Imports Jet Fuel'!$D:$D,'EIA Imports Jet Fuel'!$A:$A,AI$3,'EIA Imports Jet Fuel'!$C:$C,$A7)</f>
        <v/>
      </c>
      <c r="AJ7">
        <f>SUMIFS('EIA Imports Jet Fuel'!$D:$D,'EIA Imports Jet Fuel'!$A:$A,AJ$3,'EIA Imports Jet Fuel'!$C:$C,$A7)</f>
        <v/>
      </c>
      <c r="AK7">
        <f>SUMIFS('EIA Imports Jet Fuel'!$D:$D,'EIA Imports Jet Fuel'!$A:$A,AK$3,'EIA Imports Jet Fuel'!$C:$C,$A7)</f>
        <v/>
      </c>
      <c r="AL7">
        <f>SUMIFS('EIA Imports Jet Fuel'!$D:$D,'EIA Imports Jet Fuel'!$A:$A,AL$3,'EIA Imports Jet Fuel'!$C:$C,$A7)</f>
        <v/>
      </c>
      <c r="AM7">
        <f>SUMIFS('EIA Imports Jet Fuel'!$D:$D,'EIA Imports Jet Fuel'!$A:$A,AM$3,'EIA Imports Jet Fuel'!$C:$C,$A7)</f>
        <v/>
      </c>
      <c r="AN7">
        <f>SUMIFS('EIA Imports Jet Fuel'!$D:$D,'EIA Imports Jet Fuel'!$A:$A,AN$3,'EIA Imports Jet Fuel'!$C:$C,$A7)</f>
        <v/>
      </c>
      <c r="AO7">
        <f>SUMIFS('EIA Imports Jet Fuel'!$D:$D,'EIA Imports Jet Fuel'!$A:$A,AO$3,'EIA Imports Jet Fuel'!$C:$C,$A7)</f>
        <v/>
      </c>
      <c r="AP7">
        <f>SUMIFS('EIA Imports Jet Fuel'!$D:$D,'EIA Imports Jet Fuel'!$A:$A,AP$3,'EIA Imports Jet Fuel'!$C:$C,$A7)</f>
        <v/>
      </c>
      <c r="AQ7">
        <f>SUMIFS('EIA Imports Jet Fuel'!$D:$D,'EIA Imports Jet Fuel'!$A:$A,AQ$3,'EIA Imports Jet Fuel'!$C:$C,$A7)</f>
        <v/>
      </c>
      <c r="AR7">
        <f>SUMIFS('EIA Imports Jet Fuel'!$D:$D,'EIA Imports Jet Fuel'!$A:$A,AR$3,'EIA Imports Jet Fuel'!$C:$C,$A7)</f>
        <v/>
      </c>
      <c r="AS7">
        <f>SUMIFS('EIA Imports Jet Fuel'!$D:$D,'EIA Imports Jet Fuel'!$A:$A,AS$3,'EIA Imports Jet Fuel'!$C:$C,$A7)</f>
        <v/>
      </c>
      <c r="AT7">
        <f>SUMIFS('EIA Imports Jet Fuel'!$D:$D,'EIA Imports Jet Fuel'!$A:$A,AT$3,'EIA Imports Jet Fuel'!$C:$C,$A7)</f>
        <v/>
      </c>
      <c r="AU7">
        <f>SUMIFS('EIA Imports Jet Fuel'!$D:$D,'EIA Imports Jet Fuel'!$A:$A,AU$3,'EIA Imports Jet Fuel'!$C:$C,$A7)</f>
        <v/>
      </c>
    </row>
    <row r="8" spans="1:47">
      <c r="A8" t="s">
        <v>280</v>
      </c>
      <c r="B8" t="s">
        <v>1646</v>
      </c>
      <c r="C8" t="s">
        <v>1740</v>
      </c>
      <c r="D8">
        <f>SUMIFS('EIA Imports Jet Fuel'!$D:$D,'EIA Imports Jet Fuel'!$A:$A,D$3,'EIA Imports Jet Fuel'!$C:$C,$A8)</f>
        <v/>
      </c>
      <c r="E8">
        <f>SUMIFS('EIA Imports Jet Fuel'!$D:$D,'EIA Imports Jet Fuel'!$A:$A,E$3,'EIA Imports Jet Fuel'!$C:$C,$A8)</f>
        <v/>
      </c>
      <c r="F8">
        <f>SUMIFS('EIA Imports Jet Fuel'!$D:$D,'EIA Imports Jet Fuel'!$A:$A,F$3,'EIA Imports Jet Fuel'!$C:$C,$A8)</f>
        <v/>
      </c>
      <c r="G8">
        <f>SUMIFS('EIA Imports Jet Fuel'!$D:$D,'EIA Imports Jet Fuel'!$A:$A,G$3,'EIA Imports Jet Fuel'!$C:$C,$A8)</f>
        <v/>
      </c>
      <c r="H8">
        <f>SUMIFS('EIA Imports Jet Fuel'!$D:$D,'EIA Imports Jet Fuel'!$A:$A,H$3,'EIA Imports Jet Fuel'!$C:$C,$A8)</f>
        <v/>
      </c>
      <c r="I8">
        <f>SUMIFS('EIA Imports Jet Fuel'!$D:$D,'EIA Imports Jet Fuel'!$A:$A,I$3,'EIA Imports Jet Fuel'!$C:$C,$A8)</f>
        <v/>
      </c>
      <c r="J8">
        <f>SUMIFS('EIA Imports Jet Fuel'!$D:$D,'EIA Imports Jet Fuel'!$A:$A,J$3,'EIA Imports Jet Fuel'!$C:$C,$A8)</f>
        <v/>
      </c>
      <c r="K8">
        <f>SUMIFS('EIA Imports Jet Fuel'!$D:$D,'EIA Imports Jet Fuel'!$A:$A,K$3,'EIA Imports Jet Fuel'!$C:$C,$A8)</f>
        <v/>
      </c>
      <c r="L8">
        <f>SUMIFS('EIA Imports Jet Fuel'!$D:$D,'EIA Imports Jet Fuel'!$A:$A,L$3,'EIA Imports Jet Fuel'!$C:$C,$A8)</f>
        <v/>
      </c>
      <c r="M8">
        <f>SUMIFS('EIA Imports Jet Fuel'!$D:$D,'EIA Imports Jet Fuel'!$A:$A,M$3,'EIA Imports Jet Fuel'!$C:$C,$A8)</f>
        <v/>
      </c>
      <c r="N8">
        <f>SUMIFS('EIA Imports Jet Fuel'!$D:$D,'EIA Imports Jet Fuel'!$A:$A,N$3,'EIA Imports Jet Fuel'!$C:$C,$A8)</f>
        <v/>
      </c>
      <c r="O8">
        <f>SUMIFS('EIA Imports Jet Fuel'!$D:$D,'EIA Imports Jet Fuel'!$A:$A,O$3,'EIA Imports Jet Fuel'!$C:$C,$A8)</f>
        <v/>
      </c>
      <c r="P8">
        <f>SUMIFS('EIA Imports Jet Fuel'!$D:$D,'EIA Imports Jet Fuel'!$A:$A,P$3,'EIA Imports Jet Fuel'!$C:$C,$A8)</f>
        <v/>
      </c>
      <c r="Q8">
        <f>SUMIFS('EIA Imports Jet Fuel'!$D:$D,'EIA Imports Jet Fuel'!$A:$A,Q$3,'EIA Imports Jet Fuel'!$C:$C,$A8)</f>
        <v/>
      </c>
      <c r="R8">
        <f>SUMIFS('EIA Imports Jet Fuel'!$D:$D,'EIA Imports Jet Fuel'!$A:$A,R$3,'EIA Imports Jet Fuel'!$C:$C,$A8)</f>
        <v/>
      </c>
      <c r="S8">
        <f>SUMIFS('EIA Imports Jet Fuel'!$D:$D,'EIA Imports Jet Fuel'!$A:$A,S$3,'EIA Imports Jet Fuel'!$C:$C,$A8)</f>
        <v/>
      </c>
      <c r="T8">
        <f>SUMIFS('EIA Imports Jet Fuel'!$D:$D,'EIA Imports Jet Fuel'!$A:$A,T$3,'EIA Imports Jet Fuel'!$C:$C,$A8)</f>
        <v/>
      </c>
      <c r="U8">
        <f>SUMIFS('EIA Imports Jet Fuel'!$D:$D,'EIA Imports Jet Fuel'!$A:$A,U$3,'EIA Imports Jet Fuel'!$C:$C,$A8)</f>
        <v/>
      </c>
      <c r="V8">
        <f>SUMIFS('EIA Imports Jet Fuel'!$D:$D,'EIA Imports Jet Fuel'!$A:$A,V$3,'EIA Imports Jet Fuel'!$C:$C,$A8)</f>
        <v/>
      </c>
      <c r="W8">
        <f>SUMIFS('EIA Imports Jet Fuel'!$D:$D,'EIA Imports Jet Fuel'!$A:$A,W$3,'EIA Imports Jet Fuel'!$C:$C,$A8)</f>
        <v/>
      </c>
      <c r="X8">
        <f>SUMIFS('EIA Imports Jet Fuel'!$D:$D,'EIA Imports Jet Fuel'!$A:$A,X$3,'EIA Imports Jet Fuel'!$C:$C,$A8)</f>
        <v/>
      </c>
      <c r="Y8">
        <f>SUMIFS('EIA Imports Jet Fuel'!$D:$D,'EIA Imports Jet Fuel'!$A:$A,Y$3,'EIA Imports Jet Fuel'!$C:$C,$A8)</f>
        <v/>
      </c>
      <c r="Z8">
        <f>SUMIFS('EIA Imports Jet Fuel'!$D:$D,'EIA Imports Jet Fuel'!$A:$A,Z$3,'EIA Imports Jet Fuel'!$C:$C,$A8)</f>
        <v/>
      </c>
      <c r="AA8">
        <f>SUMIFS('EIA Imports Jet Fuel'!$D:$D,'EIA Imports Jet Fuel'!$A:$A,AA$3,'EIA Imports Jet Fuel'!$C:$C,$A8)</f>
        <v/>
      </c>
      <c r="AB8">
        <f>SUMIFS('EIA Imports Jet Fuel'!$D:$D,'EIA Imports Jet Fuel'!$A:$A,AB$3,'EIA Imports Jet Fuel'!$C:$C,$A8)</f>
        <v/>
      </c>
      <c r="AC8">
        <f>SUMIFS('EIA Imports Jet Fuel'!$D:$D,'EIA Imports Jet Fuel'!$A:$A,AC$3,'EIA Imports Jet Fuel'!$C:$C,$A8)</f>
        <v/>
      </c>
      <c r="AD8">
        <f>SUMIFS('EIA Imports Jet Fuel'!$D:$D,'EIA Imports Jet Fuel'!$A:$A,AD$3,'EIA Imports Jet Fuel'!$C:$C,$A8)</f>
        <v/>
      </c>
      <c r="AE8">
        <f>SUMIFS('EIA Imports Jet Fuel'!$D:$D,'EIA Imports Jet Fuel'!$A:$A,AE$3,'EIA Imports Jet Fuel'!$C:$C,$A8)</f>
        <v/>
      </c>
      <c r="AF8">
        <f>SUMIFS('EIA Imports Jet Fuel'!$D:$D,'EIA Imports Jet Fuel'!$A:$A,AF$3,'EIA Imports Jet Fuel'!$C:$C,$A8)</f>
        <v/>
      </c>
      <c r="AG8">
        <f>SUMIFS('EIA Imports Jet Fuel'!$D:$D,'EIA Imports Jet Fuel'!$A:$A,AG$3,'EIA Imports Jet Fuel'!$C:$C,$A8)</f>
        <v/>
      </c>
      <c r="AH8">
        <f>SUMIFS('EIA Imports Jet Fuel'!$D:$D,'EIA Imports Jet Fuel'!$A:$A,AH$3,'EIA Imports Jet Fuel'!$C:$C,$A8)</f>
        <v/>
      </c>
      <c r="AI8">
        <f>SUMIFS('EIA Imports Jet Fuel'!$D:$D,'EIA Imports Jet Fuel'!$A:$A,AI$3,'EIA Imports Jet Fuel'!$C:$C,$A8)</f>
        <v/>
      </c>
      <c r="AJ8">
        <f>SUMIFS('EIA Imports Jet Fuel'!$D:$D,'EIA Imports Jet Fuel'!$A:$A,AJ$3,'EIA Imports Jet Fuel'!$C:$C,$A8)</f>
        <v/>
      </c>
      <c r="AK8">
        <f>SUMIFS('EIA Imports Jet Fuel'!$D:$D,'EIA Imports Jet Fuel'!$A:$A,AK$3,'EIA Imports Jet Fuel'!$C:$C,$A8)</f>
        <v/>
      </c>
      <c r="AL8">
        <f>SUMIFS('EIA Imports Jet Fuel'!$D:$D,'EIA Imports Jet Fuel'!$A:$A,AL$3,'EIA Imports Jet Fuel'!$C:$C,$A8)</f>
        <v/>
      </c>
      <c r="AM8">
        <f>SUMIFS('EIA Imports Jet Fuel'!$D:$D,'EIA Imports Jet Fuel'!$A:$A,AM$3,'EIA Imports Jet Fuel'!$C:$C,$A8)</f>
        <v/>
      </c>
      <c r="AN8">
        <f>SUMIFS('EIA Imports Jet Fuel'!$D:$D,'EIA Imports Jet Fuel'!$A:$A,AN$3,'EIA Imports Jet Fuel'!$C:$C,$A8)</f>
        <v/>
      </c>
      <c r="AO8">
        <f>SUMIFS('EIA Imports Jet Fuel'!$D:$D,'EIA Imports Jet Fuel'!$A:$A,AO$3,'EIA Imports Jet Fuel'!$C:$C,$A8)</f>
        <v/>
      </c>
      <c r="AP8">
        <f>SUMIFS('EIA Imports Jet Fuel'!$D:$D,'EIA Imports Jet Fuel'!$A:$A,AP$3,'EIA Imports Jet Fuel'!$C:$C,$A8)</f>
        <v/>
      </c>
      <c r="AQ8">
        <f>SUMIFS('EIA Imports Jet Fuel'!$D:$D,'EIA Imports Jet Fuel'!$A:$A,AQ$3,'EIA Imports Jet Fuel'!$C:$C,$A8)</f>
        <v/>
      </c>
      <c r="AR8">
        <f>SUMIFS('EIA Imports Jet Fuel'!$D:$D,'EIA Imports Jet Fuel'!$A:$A,AR$3,'EIA Imports Jet Fuel'!$C:$C,$A8)</f>
        <v/>
      </c>
      <c r="AS8">
        <f>SUMIFS('EIA Imports Jet Fuel'!$D:$D,'EIA Imports Jet Fuel'!$A:$A,AS$3,'EIA Imports Jet Fuel'!$C:$C,$A8)</f>
        <v/>
      </c>
      <c r="AT8">
        <f>SUMIFS('EIA Imports Jet Fuel'!$D:$D,'EIA Imports Jet Fuel'!$A:$A,AT$3,'EIA Imports Jet Fuel'!$C:$C,$A8)</f>
        <v/>
      </c>
      <c r="AU8">
        <f>SUMIFS('EIA Imports Jet Fuel'!$D:$D,'EIA Imports Jet Fuel'!$A:$A,AU$3,'EIA Imports Jet Fuel'!$C:$C,$A8)</f>
        <v/>
      </c>
    </row>
    <row r="9" spans="1:47">
      <c r="A9" t="s">
        <v>311</v>
      </c>
      <c r="B9" t="s">
        <v>1646</v>
      </c>
      <c r="C9" t="s">
        <v>1740</v>
      </c>
      <c r="D9">
        <f>SUMIFS('EIA Imports Jet Fuel'!$D:$D,'EIA Imports Jet Fuel'!$A:$A,D$3,'EIA Imports Jet Fuel'!$C:$C,$A9)</f>
        <v/>
      </c>
      <c r="E9">
        <f>SUMIFS('EIA Imports Jet Fuel'!$D:$D,'EIA Imports Jet Fuel'!$A:$A,E$3,'EIA Imports Jet Fuel'!$C:$C,$A9)</f>
        <v/>
      </c>
      <c r="F9">
        <f>SUMIFS('EIA Imports Jet Fuel'!$D:$D,'EIA Imports Jet Fuel'!$A:$A,F$3,'EIA Imports Jet Fuel'!$C:$C,$A9)</f>
        <v/>
      </c>
      <c r="G9">
        <f>SUMIFS('EIA Imports Jet Fuel'!$D:$D,'EIA Imports Jet Fuel'!$A:$A,G$3,'EIA Imports Jet Fuel'!$C:$C,$A9)</f>
        <v/>
      </c>
      <c r="H9">
        <f>SUMIFS('EIA Imports Jet Fuel'!$D:$D,'EIA Imports Jet Fuel'!$A:$A,H$3,'EIA Imports Jet Fuel'!$C:$C,$A9)</f>
        <v/>
      </c>
      <c r="I9">
        <f>SUMIFS('EIA Imports Jet Fuel'!$D:$D,'EIA Imports Jet Fuel'!$A:$A,I$3,'EIA Imports Jet Fuel'!$C:$C,$A9)</f>
        <v/>
      </c>
      <c r="J9">
        <f>SUMIFS('EIA Imports Jet Fuel'!$D:$D,'EIA Imports Jet Fuel'!$A:$A,J$3,'EIA Imports Jet Fuel'!$C:$C,$A9)</f>
        <v/>
      </c>
      <c r="K9">
        <f>SUMIFS('EIA Imports Jet Fuel'!$D:$D,'EIA Imports Jet Fuel'!$A:$A,K$3,'EIA Imports Jet Fuel'!$C:$C,$A9)</f>
        <v/>
      </c>
      <c r="L9">
        <f>SUMIFS('EIA Imports Jet Fuel'!$D:$D,'EIA Imports Jet Fuel'!$A:$A,L$3,'EIA Imports Jet Fuel'!$C:$C,$A9)</f>
        <v/>
      </c>
      <c r="M9">
        <f>SUMIFS('EIA Imports Jet Fuel'!$D:$D,'EIA Imports Jet Fuel'!$A:$A,M$3,'EIA Imports Jet Fuel'!$C:$C,$A9)</f>
        <v/>
      </c>
      <c r="N9">
        <f>SUMIFS('EIA Imports Jet Fuel'!$D:$D,'EIA Imports Jet Fuel'!$A:$A,N$3,'EIA Imports Jet Fuel'!$C:$C,$A9)</f>
        <v/>
      </c>
      <c r="O9">
        <f>SUMIFS('EIA Imports Jet Fuel'!$D:$D,'EIA Imports Jet Fuel'!$A:$A,O$3,'EIA Imports Jet Fuel'!$C:$C,$A9)</f>
        <v/>
      </c>
      <c r="P9">
        <f>SUMIFS('EIA Imports Jet Fuel'!$D:$D,'EIA Imports Jet Fuel'!$A:$A,P$3,'EIA Imports Jet Fuel'!$C:$C,$A9)</f>
        <v/>
      </c>
      <c r="Q9">
        <f>SUMIFS('EIA Imports Jet Fuel'!$D:$D,'EIA Imports Jet Fuel'!$A:$A,Q$3,'EIA Imports Jet Fuel'!$C:$C,$A9)</f>
        <v/>
      </c>
      <c r="R9">
        <f>SUMIFS('EIA Imports Jet Fuel'!$D:$D,'EIA Imports Jet Fuel'!$A:$A,R$3,'EIA Imports Jet Fuel'!$C:$C,$A9)</f>
        <v/>
      </c>
      <c r="S9">
        <f>SUMIFS('EIA Imports Jet Fuel'!$D:$D,'EIA Imports Jet Fuel'!$A:$A,S$3,'EIA Imports Jet Fuel'!$C:$C,$A9)</f>
        <v/>
      </c>
      <c r="T9">
        <f>SUMIFS('EIA Imports Jet Fuel'!$D:$D,'EIA Imports Jet Fuel'!$A:$A,T$3,'EIA Imports Jet Fuel'!$C:$C,$A9)</f>
        <v/>
      </c>
      <c r="U9">
        <f>SUMIFS('EIA Imports Jet Fuel'!$D:$D,'EIA Imports Jet Fuel'!$A:$A,U$3,'EIA Imports Jet Fuel'!$C:$C,$A9)</f>
        <v/>
      </c>
      <c r="V9">
        <f>SUMIFS('EIA Imports Jet Fuel'!$D:$D,'EIA Imports Jet Fuel'!$A:$A,V$3,'EIA Imports Jet Fuel'!$C:$C,$A9)</f>
        <v/>
      </c>
      <c r="W9">
        <f>SUMIFS('EIA Imports Jet Fuel'!$D:$D,'EIA Imports Jet Fuel'!$A:$A,W$3,'EIA Imports Jet Fuel'!$C:$C,$A9)</f>
        <v/>
      </c>
      <c r="X9">
        <f>SUMIFS('EIA Imports Jet Fuel'!$D:$D,'EIA Imports Jet Fuel'!$A:$A,X$3,'EIA Imports Jet Fuel'!$C:$C,$A9)</f>
        <v/>
      </c>
      <c r="Y9">
        <f>SUMIFS('EIA Imports Jet Fuel'!$D:$D,'EIA Imports Jet Fuel'!$A:$A,Y$3,'EIA Imports Jet Fuel'!$C:$C,$A9)</f>
        <v/>
      </c>
      <c r="Z9">
        <f>SUMIFS('EIA Imports Jet Fuel'!$D:$D,'EIA Imports Jet Fuel'!$A:$A,Z$3,'EIA Imports Jet Fuel'!$C:$C,$A9)</f>
        <v/>
      </c>
      <c r="AA9">
        <f>SUMIFS('EIA Imports Jet Fuel'!$D:$D,'EIA Imports Jet Fuel'!$A:$A,AA$3,'EIA Imports Jet Fuel'!$C:$C,$A9)</f>
        <v/>
      </c>
      <c r="AB9">
        <f>SUMIFS('EIA Imports Jet Fuel'!$D:$D,'EIA Imports Jet Fuel'!$A:$A,AB$3,'EIA Imports Jet Fuel'!$C:$C,$A9)</f>
        <v/>
      </c>
      <c r="AC9">
        <f>SUMIFS('EIA Imports Jet Fuel'!$D:$D,'EIA Imports Jet Fuel'!$A:$A,AC$3,'EIA Imports Jet Fuel'!$C:$C,$A9)</f>
        <v/>
      </c>
      <c r="AD9">
        <f>SUMIFS('EIA Imports Jet Fuel'!$D:$D,'EIA Imports Jet Fuel'!$A:$A,AD$3,'EIA Imports Jet Fuel'!$C:$C,$A9)</f>
        <v/>
      </c>
      <c r="AE9">
        <f>SUMIFS('EIA Imports Jet Fuel'!$D:$D,'EIA Imports Jet Fuel'!$A:$A,AE$3,'EIA Imports Jet Fuel'!$C:$C,$A9)</f>
        <v/>
      </c>
      <c r="AF9">
        <f>SUMIFS('EIA Imports Jet Fuel'!$D:$D,'EIA Imports Jet Fuel'!$A:$A,AF$3,'EIA Imports Jet Fuel'!$C:$C,$A9)</f>
        <v/>
      </c>
      <c r="AG9">
        <f>SUMIFS('EIA Imports Jet Fuel'!$D:$D,'EIA Imports Jet Fuel'!$A:$A,AG$3,'EIA Imports Jet Fuel'!$C:$C,$A9)</f>
        <v/>
      </c>
      <c r="AH9">
        <f>SUMIFS('EIA Imports Jet Fuel'!$D:$D,'EIA Imports Jet Fuel'!$A:$A,AH$3,'EIA Imports Jet Fuel'!$C:$C,$A9)</f>
        <v/>
      </c>
      <c r="AI9">
        <f>SUMIFS('EIA Imports Jet Fuel'!$D:$D,'EIA Imports Jet Fuel'!$A:$A,AI$3,'EIA Imports Jet Fuel'!$C:$C,$A9)</f>
        <v/>
      </c>
      <c r="AJ9">
        <f>SUMIFS('EIA Imports Jet Fuel'!$D:$D,'EIA Imports Jet Fuel'!$A:$A,AJ$3,'EIA Imports Jet Fuel'!$C:$C,$A9)</f>
        <v/>
      </c>
      <c r="AK9">
        <f>SUMIFS('EIA Imports Jet Fuel'!$D:$D,'EIA Imports Jet Fuel'!$A:$A,AK$3,'EIA Imports Jet Fuel'!$C:$C,$A9)</f>
        <v/>
      </c>
      <c r="AL9">
        <f>SUMIFS('EIA Imports Jet Fuel'!$D:$D,'EIA Imports Jet Fuel'!$A:$A,AL$3,'EIA Imports Jet Fuel'!$C:$C,$A9)</f>
        <v/>
      </c>
      <c r="AM9">
        <f>SUMIFS('EIA Imports Jet Fuel'!$D:$D,'EIA Imports Jet Fuel'!$A:$A,AM$3,'EIA Imports Jet Fuel'!$C:$C,$A9)</f>
        <v/>
      </c>
      <c r="AN9">
        <f>SUMIFS('EIA Imports Jet Fuel'!$D:$D,'EIA Imports Jet Fuel'!$A:$A,AN$3,'EIA Imports Jet Fuel'!$C:$C,$A9)</f>
        <v/>
      </c>
      <c r="AO9">
        <f>SUMIFS('EIA Imports Jet Fuel'!$D:$D,'EIA Imports Jet Fuel'!$A:$A,AO$3,'EIA Imports Jet Fuel'!$C:$C,$A9)</f>
        <v/>
      </c>
      <c r="AP9">
        <f>SUMIFS('EIA Imports Jet Fuel'!$D:$D,'EIA Imports Jet Fuel'!$A:$A,AP$3,'EIA Imports Jet Fuel'!$C:$C,$A9)</f>
        <v/>
      </c>
      <c r="AQ9">
        <f>SUMIFS('EIA Imports Jet Fuel'!$D:$D,'EIA Imports Jet Fuel'!$A:$A,AQ$3,'EIA Imports Jet Fuel'!$C:$C,$A9)</f>
        <v/>
      </c>
      <c r="AR9">
        <f>SUMIFS('EIA Imports Jet Fuel'!$D:$D,'EIA Imports Jet Fuel'!$A:$A,AR$3,'EIA Imports Jet Fuel'!$C:$C,$A9)</f>
        <v/>
      </c>
      <c r="AS9">
        <f>SUMIFS('EIA Imports Jet Fuel'!$D:$D,'EIA Imports Jet Fuel'!$A:$A,AS$3,'EIA Imports Jet Fuel'!$C:$C,$A9)</f>
        <v/>
      </c>
      <c r="AT9">
        <f>SUMIFS('EIA Imports Jet Fuel'!$D:$D,'EIA Imports Jet Fuel'!$A:$A,AT$3,'EIA Imports Jet Fuel'!$C:$C,$A9)</f>
        <v/>
      </c>
      <c r="AU9">
        <f>SUMIFS('EIA Imports Jet Fuel'!$D:$D,'EIA Imports Jet Fuel'!$A:$A,AU$3,'EIA Imports Jet Fuel'!$C:$C,$A9)</f>
        <v/>
      </c>
    </row>
    <row r="10" spans="1:47">
      <c r="A10" t="s">
        <v>349</v>
      </c>
      <c r="B10" t="s">
        <v>1646</v>
      </c>
      <c r="C10" t="s">
        <v>1740</v>
      </c>
      <c r="D10">
        <f>SUMIFS('EIA Imports Jet Fuel'!$D:$D,'EIA Imports Jet Fuel'!$A:$A,D$3,'EIA Imports Jet Fuel'!$C:$C,$A10)</f>
        <v/>
      </c>
      <c r="E10">
        <f>SUMIFS('EIA Imports Jet Fuel'!$D:$D,'EIA Imports Jet Fuel'!$A:$A,E$3,'EIA Imports Jet Fuel'!$C:$C,$A10)</f>
        <v/>
      </c>
      <c r="F10">
        <f>SUMIFS('EIA Imports Jet Fuel'!$D:$D,'EIA Imports Jet Fuel'!$A:$A,F$3,'EIA Imports Jet Fuel'!$C:$C,$A10)</f>
        <v/>
      </c>
      <c r="G10">
        <f>SUMIFS('EIA Imports Jet Fuel'!$D:$D,'EIA Imports Jet Fuel'!$A:$A,G$3,'EIA Imports Jet Fuel'!$C:$C,$A10)</f>
        <v/>
      </c>
      <c r="H10">
        <f>SUMIFS('EIA Imports Jet Fuel'!$D:$D,'EIA Imports Jet Fuel'!$A:$A,H$3,'EIA Imports Jet Fuel'!$C:$C,$A10)</f>
        <v/>
      </c>
      <c r="I10">
        <f>SUMIFS('EIA Imports Jet Fuel'!$D:$D,'EIA Imports Jet Fuel'!$A:$A,I$3,'EIA Imports Jet Fuel'!$C:$C,$A10)</f>
        <v/>
      </c>
      <c r="J10">
        <f>SUMIFS('EIA Imports Jet Fuel'!$D:$D,'EIA Imports Jet Fuel'!$A:$A,J$3,'EIA Imports Jet Fuel'!$C:$C,$A10)</f>
        <v/>
      </c>
      <c r="K10">
        <f>SUMIFS('EIA Imports Jet Fuel'!$D:$D,'EIA Imports Jet Fuel'!$A:$A,K$3,'EIA Imports Jet Fuel'!$C:$C,$A10)</f>
        <v/>
      </c>
      <c r="L10">
        <f>SUMIFS('EIA Imports Jet Fuel'!$D:$D,'EIA Imports Jet Fuel'!$A:$A,L$3,'EIA Imports Jet Fuel'!$C:$C,$A10)</f>
        <v/>
      </c>
      <c r="M10">
        <f>SUMIFS('EIA Imports Jet Fuel'!$D:$D,'EIA Imports Jet Fuel'!$A:$A,M$3,'EIA Imports Jet Fuel'!$C:$C,$A10)</f>
        <v/>
      </c>
      <c r="N10">
        <f>SUMIFS('EIA Imports Jet Fuel'!$D:$D,'EIA Imports Jet Fuel'!$A:$A,N$3,'EIA Imports Jet Fuel'!$C:$C,$A10)</f>
        <v/>
      </c>
      <c r="O10">
        <f>SUMIFS('EIA Imports Jet Fuel'!$D:$D,'EIA Imports Jet Fuel'!$A:$A,O$3,'EIA Imports Jet Fuel'!$C:$C,$A10)</f>
        <v/>
      </c>
      <c r="P10">
        <f>SUMIFS('EIA Imports Jet Fuel'!$D:$D,'EIA Imports Jet Fuel'!$A:$A,P$3,'EIA Imports Jet Fuel'!$C:$C,$A10)</f>
        <v/>
      </c>
      <c r="Q10">
        <f>SUMIFS('EIA Imports Jet Fuel'!$D:$D,'EIA Imports Jet Fuel'!$A:$A,Q$3,'EIA Imports Jet Fuel'!$C:$C,$A10)</f>
        <v/>
      </c>
      <c r="R10">
        <f>SUMIFS('EIA Imports Jet Fuel'!$D:$D,'EIA Imports Jet Fuel'!$A:$A,R$3,'EIA Imports Jet Fuel'!$C:$C,$A10)</f>
        <v/>
      </c>
      <c r="S10">
        <f>SUMIFS('EIA Imports Jet Fuel'!$D:$D,'EIA Imports Jet Fuel'!$A:$A,S$3,'EIA Imports Jet Fuel'!$C:$C,$A10)</f>
        <v/>
      </c>
      <c r="T10">
        <f>SUMIFS('EIA Imports Jet Fuel'!$D:$D,'EIA Imports Jet Fuel'!$A:$A,T$3,'EIA Imports Jet Fuel'!$C:$C,$A10)</f>
        <v/>
      </c>
      <c r="U10">
        <f>SUMIFS('EIA Imports Jet Fuel'!$D:$D,'EIA Imports Jet Fuel'!$A:$A,U$3,'EIA Imports Jet Fuel'!$C:$C,$A10)</f>
        <v/>
      </c>
      <c r="V10">
        <f>SUMIFS('EIA Imports Jet Fuel'!$D:$D,'EIA Imports Jet Fuel'!$A:$A,V$3,'EIA Imports Jet Fuel'!$C:$C,$A10)</f>
        <v/>
      </c>
      <c r="W10">
        <f>SUMIFS('EIA Imports Jet Fuel'!$D:$D,'EIA Imports Jet Fuel'!$A:$A,W$3,'EIA Imports Jet Fuel'!$C:$C,$A10)</f>
        <v/>
      </c>
      <c r="X10">
        <f>SUMIFS('EIA Imports Jet Fuel'!$D:$D,'EIA Imports Jet Fuel'!$A:$A,X$3,'EIA Imports Jet Fuel'!$C:$C,$A10)</f>
        <v/>
      </c>
      <c r="Y10">
        <f>SUMIFS('EIA Imports Jet Fuel'!$D:$D,'EIA Imports Jet Fuel'!$A:$A,Y$3,'EIA Imports Jet Fuel'!$C:$C,$A10)</f>
        <v/>
      </c>
      <c r="Z10">
        <f>SUMIFS('EIA Imports Jet Fuel'!$D:$D,'EIA Imports Jet Fuel'!$A:$A,Z$3,'EIA Imports Jet Fuel'!$C:$C,$A10)</f>
        <v/>
      </c>
      <c r="AA10">
        <f>SUMIFS('EIA Imports Jet Fuel'!$D:$D,'EIA Imports Jet Fuel'!$A:$A,AA$3,'EIA Imports Jet Fuel'!$C:$C,$A10)</f>
        <v/>
      </c>
      <c r="AB10">
        <f>SUMIFS('EIA Imports Jet Fuel'!$D:$D,'EIA Imports Jet Fuel'!$A:$A,AB$3,'EIA Imports Jet Fuel'!$C:$C,$A10)</f>
        <v/>
      </c>
      <c r="AC10">
        <f>SUMIFS('EIA Imports Jet Fuel'!$D:$D,'EIA Imports Jet Fuel'!$A:$A,AC$3,'EIA Imports Jet Fuel'!$C:$C,$A10)</f>
        <v/>
      </c>
      <c r="AD10">
        <f>SUMIFS('EIA Imports Jet Fuel'!$D:$D,'EIA Imports Jet Fuel'!$A:$A,AD$3,'EIA Imports Jet Fuel'!$C:$C,$A10)</f>
        <v/>
      </c>
      <c r="AE10">
        <f>SUMIFS('EIA Imports Jet Fuel'!$D:$D,'EIA Imports Jet Fuel'!$A:$A,AE$3,'EIA Imports Jet Fuel'!$C:$C,$A10)</f>
        <v/>
      </c>
      <c r="AF10">
        <f>SUMIFS('EIA Imports Jet Fuel'!$D:$D,'EIA Imports Jet Fuel'!$A:$A,AF$3,'EIA Imports Jet Fuel'!$C:$C,$A10)</f>
        <v/>
      </c>
      <c r="AG10">
        <f>SUMIFS('EIA Imports Jet Fuel'!$D:$D,'EIA Imports Jet Fuel'!$A:$A,AG$3,'EIA Imports Jet Fuel'!$C:$C,$A10)</f>
        <v/>
      </c>
      <c r="AH10">
        <f>SUMIFS('EIA Imports Jet Fuel'!$D:$D,'EIA Imports Jet Fuel'!$A:$A,AH$3,'EIA Imports Jet Fuel'!$C:$C,$A10)</f>
        <v/>
      </c>
      <c r="AI10">
        <f>SUMIFS('EIA Imports Jet Fuel'!$D:$D,'EIA Imports Jet Fuel'!$A:$A,AI$3,'EIA Imports Jet Fuel'!$C:$C,$A10)</f>
        <v/>
      </c>
      <c r="AJ10">
        <f>SUMIFS('EIA Imports Jet Fuel'!$D:$D,'EIA Imports Jet Fuel'!$A:$A,AJ$3,'EIA Imports Jet Fuel'!$C:$C,$A10)</f>
        <v/>
      </c>
      <c r="AK10">
        <f>SUMIFS('EIA Imports Jet Fuel'!$D:$D,'EIA Imports Jet Fuel'!$A:$A,AK$3,'EIA Imports Jet Fuel'!$C:$C,$A10)</f>
        <v/>
      </c>
      <c r="AL10">
        <f>SUMIFS('EIA Imports Jet Fuel'!$D:$D,'EIA Imports Jet Fuel'!$A:$A,AL$3,'EIA Imports Jet Fuel'!$C:$C,$A10)</f>
        <v/>
      </c>
      <c r="AM10">
        <f>SUMIFS('EIA Imports Jet Fuel'!$D:$D,'EIA Imports Jet Fuel'!$A:$A,AM$3,'EIA Imports Jet Fuel'!$C:$C,$A10)</f>
        <v/>
      </c>
      <c r="AN10">
        <f>SUMIFS('EIA Imports Jet Fuel'!$D:$D,'EIA Imports Jet Fuel'!$A:$A,AN$3,'EIA Imports Jet Fuel'!$C:$C,$A10)</f>
        <v/>
      </c>
      <c r="AO10">
        <f>SUMIFS('EIA Imports Jet Fuel'!$D:$D,'EIA Imports Jet Fuel'!$A:$A,AO$3,'EIA Imports Jet Fuel'!$C:$C,$A10)</f>
        <v/>
      </c>
      <c r="AP10">
        <f>SUMIFS('EIA Imports Jet Fuel'!$D:$D,'EIA Imports Jet Fuel'!$A:$A,AP$3,'EIA Imports Jet Fuel'!$C:$C,$A10)</f>
        <v/>
      </c>
      <c r="AQ10">
        <f>SUMIFS('EIA Imports Jet Fuel'!$D:$D,'EIA Imports Jet Fuel'!$A:$A,AQ$3,'EIA Imports Jet Fuel'!$C:$C,$A10)</f>
        <v/>
      </c>
      <c r="AR10">
        <f>SUMIFS('EIA Imports Jet Fuel'!$D:$D,'EIA Imports Jet Fuel'!$A:$A,AR$3,'EIA Imports Jet Fuel'!$C:$C,$A10)</f>
        <v/>
      </c>
      <c r="AS10">
        <f>SUMIFS('EIA Imports Jet Fuel'!$D:$D,'EIA Imports Jet Fuel'!$A:$A,AS$3,'EIA Imports Jet Fuel'!$C:$C,$A10)</f>
        <v/>
      </c>
      <c r="AT10">
        <f>SUMIFS('EIA Imports Jet Fuel'!$D:$D,'EIA Imports Jet Fuel'!$A:$A,AT$3,'EIA Imports Jet Fuel'!$C:$C,$A10)</f>
        <v/>
      </c>
      <c r="AU10">
        <f>SUMIFS('EIA Imports Jet Fuel'!$D:$D,'EIA Imports Jet Fuel'!$A:$A,AU$3,'EIA Imports Jet Fuel'!$C:$C,$A10)</f>
        <v/>
      </c>
    </row>
    <row r="11" spans="1:47">
      <c r="A11" t="s">
        <v>399</v>
      </c>
      <c r="B11" t="s">
        <v>1646</v>
      </c>
      <c r="C11" t="s">
        <v>1740</v>
      </c>
      <c r="D11">
        <f>SUMIFS('EIA Imports Jet Fuel'!$D:$D,'EIA Imports Jet Fuel'!$A:$A,D$3,'EIA Imports Jet Fuel'!$C:$C,$A11)</f>
        <v/>
      </c>
      <c r="E11">
        <f>SUMIFS('EIA Imports Jet Fuel'!$D:$D,'EIA Imports Jet Fuel'!$A:$A,E$3,'EIA Imports Jet Fuel'!$C:$C,$A11)</f>
        <v/>
      </c>
      <c r="F11">
        <f>SUMIFS('EIA Imports Jet Fuel'!$D:$D,'EIA Imports Jet Fuel'!$A:$A,F$3,'EIA Imports Jet Fuel'!$C:$C,$A11)</f>
        <v/>
      </c>
      <c r="G11">
        <f>SUMIFS('EIA Imports Jet Fuel'!$D:$D,'EIA Imports Jet Fuel'!$A:$A,G$3,'EIA Imports Jet Fuel'!$C:$C,$A11)</f>
        <v/>
      </c>
      <c r="H11">
        <f>SUMIFS('EIA Imports Jet Fuel'!$D:$D,'EIA Imports Jet Fuel'!$A:$A,H$3,'EIA Imports Jet Fuel'!$C:$C,$A11)</f>
        <v/>
      </c>
      <c r="I11">
        <f>SUMIFS('EIA Imports Jet Fuel'!$D:$D,'EIA Imports Jet Fuel'!$A:$A,I$3,'EIA Imports Jet Fuel'!$C:$C,$A11)</f>
        <v/>
      </c>
      <c r="J11">
        <f>SUMIFS('EIA Imports Jet Fuel'!$D:$D,'EIA Imports Jet Fuel'!$A:$A,J$3,'EIA Imports Jet Fuel'!$C:$C,$A11)</f>
        <v/>
      </c>
      <c r="K11">
        <f>SUMIFS('EIA Imports Jet Fuel'!$D:$D,'EIA Imports Jet Fuel'!$A:$A,K$3,'EIA Imports Jet Fuel'!$C:$C,$A11)</f>
        <v/>
      </c>
      <c r="L11">
        <f>SUMIFS('EIA Imports Jet Fuel'!$D:$D,'EIA Imports Jet Fuel'!$A:$A,L$3,'EIA Imports Jet Fuel'!$C:$C,$A11)</f>
        <v/>
      </c>
      <c r="M11">
        <f>SUMIFS('EIA Imports Jet Fuel'!$D:$D,'EIA Imports Jet Fuel'!$A:$A,M$3,'EIA Imports Jet Fuel'!$C:$C,$A11)</f>
        <v/>
      </c>
      <c r="N11">
        <f>SUMIFS('EIA Imports Jet Fuel'!$D:$D,'EIA Imports Jet Fuel'!$A:$A,N$3,'EIA Imports Jet Fuel'!$C:$C,$A11)</f>
        <v/>
      </c>
      <c r="O11">
        <f>SUMIFS('EIA Imports Jet Fuel'!$D:$D,'EIA Imports Jet Fuel'!$A:$A,O$3,'EIA Imports Jet Fuel'!$C:$C,$A11)</f>
        <v/>
      </c>
      <c r="P11">
        <f>SUMIFS('EIA Imports Jet Fuel'!$D:$D,'EIA Imports Jet Fuel'!$A:$A,P$3,'EIA Imports Jet Fuel'!$C:$C,$A11)</f>
        <v/>
      </c>
      <c r="Q11">
        <f>SUMIFS('EIA Imports Jet Fuel'!$D:$D,'EIA Imports Jet Fuel'!$A:$A,Q$3,'EIA Imports Jet Fuel'!$C:$C,$A11)</f>
        <v/>
      </c>
      <c r="R11">
        <f>SUMIFS('EIA Imports Jet Fuel'!$D:$D,'EIA Imports Jet Fuel'!$A:$A,R$3,'EIA Imports Jet Fuel'!$C:$C,$A11)</f>
        <v/>
      </c>
      <c r="S11">
        <f>SUMIFS('EIA Imports Jet Fuel'!$D:$D,'EIA Imports Jet Fuel'!$A:$A,S$3,'EIA Imports Jet Fuel'!$C:$C,$A11)</f>
        <v/>
      </c>
      <c r="T11">
        <f>SUMIFS('EIA Imports Jet Fuel'!$D:$D,'EIA Imports Jet Fuel'!$A:$A,T$3,'EIA Imports Jet Fuel'!$C:$C,$A11)</f>
        <v/>
      </c>
      <c r="U11">
        <f>SUMIFS('EIA Imports Jet Fuel'!$D:$D,'EIA Imports Jet Fuel'!$A:$A,U$3,'EIA Imports Jet Fuel'!$C:$C,$A11)</f>
        <v/>
      </c>
      <c r="V11">
        <f>SUMIFS('EIA Imports Jet Fuel'!$D:$D,'EIA Imports Jet Fuel'!$A:$A,V$3,'EIA Imports Jet Fuel'!$C:$C,$A11)</f>
        <v/>
      </c>
      <c r="W11">
        <f>SUMIFS('EIA Imports Jet Fuel'!$D:$D,'EIA Imports Jet Fuel'!$A:$A,W$3,'EIA Imports Jet Fuel'!$C:$C,$A11)</f>
        <v/>
      </c>
      <c r="X11">
        <f>SUMIFS('EIA Imports Jet Fuel'!$D:$D,'EIA Imports Jet Fuel'!$A:$A,X$3,'EIA Imports Jet Fuel'!$C:$C,$A11)</f>
        <v/>
      </c>
      <c r="Y11">
        <f>SUMIFS('EIA Imports Jet Fuel'!$D:$D,'EIA Imports Jet Fuel'!$A:$A,Y$3,'EIA Imports Jet Fuel'!$C:$C,$A11)</f>
        <v/>
      </c>
      <c r="Z11">
        <f>SUMIFS('EIA Imports Jet Fuel'!$D:$D,'EIA Imports Jet Fuel'!$A:$A,Z$3,'EIA Imports Jet Fuel'!$C:$C,$A11)</f>
        <v/>
      </c>
      <c r="AA11">
        <f>SUMIFS('EIA Imports Jet Fuel'!$D:$D,'EIA Imports Jet Fuel'!$A:$A,AA$3,'EIA Imports Jet Fuel'!$C:$C,$A11)</f>
        <v/>
      </c>
      <c r="AB11">
        <f>SUMIFS('EIA Imports Jet Fuel'!$D:$D,'EIA Imports Jet Fuel'!$A:$A,AB$3,'EIA Imports Jet Fuel'!$C:$C,$A11)</f>
        <v/>
      </c>
      <c r="AC11">
        <f>SUMIFS('EIA Imports Jet Fuel'!$D:$D,'EIA Imports Jet Fuel'!$A:$A,AC$3,'EIA Imports Jet Fuel'!$C:$C,$A11)</f>
        <v/>
      </c>
      <c r="AD11">
        <f>SUMIFS('EIA Imports Jet Fuel'!$D:$D,'EIA Imports Jet Fuel'!$A:$A,AD$3,'EIA Imports Jet Fuel'!$C:$C,$A11)</f>
        <v/>
      </c>
      <c r="AE11">
        <f>SUMIFS('EIA Imports Jet Fuel'!$D:$D,'EIA Imports Jet Fuel'!$A:$A,AE$3,'EIA Imports Jet Fuel'!$C:$C,$A11)</f>
        <v/>
      </c>
      <c r="AF11">
        <f>SUMIFS('EIA Imports Jet Fuel'!$D:$D,'EIA Imports Jet Fuel'!$A:$A,AF$3,'EIA Imports Jet Fuel'!$C:$C,$A11)</f>
        <v/>
      </c>
      <c r="AG11">
        <f>SUMIFS('EIA Imports Jet Fuel'!$D:$D,'EIA Imports Jet Fuel'!$A:$A,AG$3,'EIA Imports Jet Fuel'!$C:$C,$A11)</f>
        <v/>
      </c>
      <c r="AH11">
        <f>SUMIFS('EIA Imports Jet Fuel'!$D:$D,'EIA Imports Jet Fuel'!$A:$A,AH$3,'EIA Imports Jet Fuel'!$C:$C,$A11)</f>
        <v/>
      </c>
      <c r="AI11">
        <f>SUMIFS('EIA Imports Jet Fuel'!$D:$D,'EIA Imports Jet Fuel'!$A:$A,AI$3,'EIA Imports Jet Fuel'!$C:$C,$A11)</f>
        <v/>
      </c>
      <c r="AJ11">
        <f>SUMIFS('EIA Imports Jet Fuel'!$D:$D,'EIA Imports Jet Fuel'!$A:$A,AJ$3,'EIA Imports Jet Fuel'!$C:$C,$A11)</f>
        <v/>
      </c>
      <c r="AK11">
        <f>SUMIFS('EIA Imports Jet Fuel'!$D:$D,'EIA Imports Jet Fuel'!$A:$A,AK$3,'EIA Imports Jet Fuel'!$C:$C,$A11)</f>
        <v/>
      </c>
      <c r="AL11">
        <f>SUMIFS('EIA Imports Jet Fuel'!$D:$D,'EIA Imports Jet Fuel'!$A:$A,AL$3,'EIA Imports Jet Fuel'!$C:$C,$A11)</f>
        <v/>
      </c>
      <c r="AM11">
        <f>SUMIFS('EIA Imports Jet Fuel'!$D:$D,'EIA Imports Jet Fuel'!$A:$A,AM$3,'EIA Imports Jet Fuel'!$C:$C,$A11)</f>
        <v/>
      </c>
      <c r="AN11">
        <f>SUMIFS('EIA Imports Jet Fuel'!$D:$D,'EIA Imports Jet Fuel'!$A:$A,AN$3,'EIA Imports Jet Fuel'!$C:$C,$A11)</f>
        <v/>
      </c>
      <c r="AO11">
        <f>SUMIFS('EIA Imports Jet Fuel'!$D:$D,'EIA Imports Jet Fuel'!$A:$A,AO$3,'EIA Imports Jet Fuel'!$C:$C,$A11)</f>
        <v/>
      </c>
      <c r="AP11">
        <f>SUMIFS('EIA Imports Jet Fuel'!$D:$D,'EIA Imports Jet Fuel'!$A:$A,AP$3,'EIA Imports Jet Fuel'!$C:$C,$A11)</f>
        <v/>
      </c>
      <c r="AQ11">
        <f>SUMIFS('EIA Imports Jet Fuel'!$D:$D,'EIA Imports Jet Fuel'!$A:$A,AQ$3,'EIA Imports Jet Fuel'!$C:$C,$A11)</f>
        <v/>
      </c>
      <c r="AR11">
        <f>SUMIFS('EIA Imports Jet Fuel'!$D:$D,'EIA Imports Jet Fuel'!$A:$A,AR$3,'EIA Imports Jet Fuel'!$C:$C,$A11)</f>
        <v/>
      </c>
      <c r="AS11">
        <f>SUMIFS('EIA Imports Jet Fuel'!$D:$D,'EIA Imports Jet Fuel'!$A:$A,AS$3,'EIA Imports Jet Fuel'!$C:$C,$A11)</f>
        <v/>
      </c>
      <c r="AT11">
        <f>SUMIFS('EIA Imports Jet Fuel'!$D:$D,'EIA Imports Jet Fuel'!$A:$A,AT$3,'EIA Imports Jet Fuel'!$C:$C,$A11)</f>
        <v/>
      </c>
      <c r="AU11">
        <f>SUMIFS('EIA Imports Jet Fuel'!$D:$D,'EIA Imports Jet Fuel'!$A:$A,AU$3,'EIA Imports Jet Fuel'!$C:$C,$A11)</f>
        <v/>
      </c>
    </row>
    <row r="12" spans="1:47">
      <c r="A12" t="s">
        <v>288</v>
      </c>
      <c r="B12" t="s">
        <v>1646</v>
      </c>
      <c r="C12" t="s">
        <v>1740</v>
      </c>
      <c r="D12">
        <f>SUMIFS('EIA Imports Jet Fuel'!$D:$D,'EIA Imports Jet Fuel'!$A:$A,D$3,'EIA Imports Jet Fuel'!$C:$C,$A12)</f>
        <v/>
      </c>
      <c r="E12">
        <f>SUMIFS('EIA Imports Jet Fuel'!$D:$D,'EIA Imports Jet Fuel'!$A:$A,E$3,'EIA Imports Jet Fuel'!$C:$C,$A12)</f>
        <v/>
      </c>
      <c r="F12">
        <f>SUMIFS('EIA Imports Jet Fuel'!$D:$D,'EIA Imports Jet Fuel'!$A:$A,F$3,'EIA Imports Jet Fuel'!$C:$C,$A12)</f>
        <v/>
      </c>
      <c r="G12">
        <f>SUMIFS('EIA Imports Jet Fuel'!$D:$D,'EIA Imports Jet Fuel'!$A:$A,G$3,'EIA Imports Jet Fuel'!$C:$C,$A12)</f>
        <v/>
      </c>
      <c r="H12">
        <f>SUMIFS('EIA Imports Jet Fuel'!$D:$D,'EIA Imports Jet Fuel'!$A:$A,H$3,'EIA Imports Jet Fuel'!$C:$C,$A12)</f>
        <v/>
      </c>
      <c r="I12">
        <f>SUMIFS('EIA Imports Jet Fuel'!$D:$D,'EIA Imports Jet Fuel'!$A:$A,I$3,'EIA Imports Jet Fuel'!$C:$C,$A12)</f>
        <v/>
      </c>
      <c r="J12">
        <f>SUMIFS('EIA Imports Jet Fuel'!$D:$D,'EIA Imports Jet Fuel'!$A:$A,J$3,'EIA Imports Jet Fuel'!$C:$C,$A12)</f>
        <v/>
      </c>
      <c r="K12">
        <f>SUMIFS('EIA Imports Jet Fuel'!$D:$D,'EIA Imports Jet Fuel'!$A:$A,K$3,'EIA Imports Jet Fuel'!$C:$C,$A12)</f>
        <v/>
      </c>
      <c r="L12">
        <f>SUMIFS('EIA Imports Jet Fuel'!$D:$D,'EIA Imports Jet Fuel'!$A:$A,L$3,'EIA Imports Jet Fuel'!$C:$C,$A12)</f>
        <v/>
      </c>
      <c r="M12">
        <f>SUMIFS('EIA Imports Jet Fuel'!$D:$D,'EIA Imports Jet Fuel'!$A:$A,M$3,'EIA Imports Jet Fuel'!$C:$C,$A12)</f>
        <v/>
      </c>
      <c r="N12">
        <f>SUMIFS('EIA Imports Jet Fuel'!$D:$D,'EIA Imports Jet Fuel'!$A:$A,N$3,'EIA Imports Jet Fuel'!$C:$C,$A12)</f>
        <v/>
      </c>
      <c r="O12">
        <f>SUMIFS('EIA Imports Jet Fuel'!$D:$D,'EIA Imports Jet Fuel'!$A:$A,O$3,'EIA Imports Jet Fuel'!$C:$C,$A12)</f>
        <v/>
      </c>
      <c r="P12">
        <f>SUMIFS('EIA Imports Jet Fuel'!$D:$D,'EIA Imports Jet Fuel'!$A:$A,P$3,'EIA Imports Jet Fuel'!$C:$C,$A12)</f>
        <v/>
      </c>
      <c r="Q12">
        <f>SUMIFS('EIA Imports Jet Fuel'!$D:$D,'EIA Imports Jet Fuel'!$A:$A,Q$3,'EIA Imports Jet Fuel'!$C:$C,$A12)</f>
        <v/>
      </c>
      <c r="R12">
        <f>SUMIFS('EIA Imports Jet Fuel'!$D:$D,'EIA Imports Jet Fuel'!$A:$A,R$3,'EIA Imports Jet Fuel'!$C:$C,$A12)</f>
        <v/>
      </c>
      <c r="S12">
        <f>SUMIFS('EIA Imports Jet Fuel'!$D:$D,'EIA Imports Jet Fuel'!$A:$A,S$3,'EIA Imports Jet Fuel'!$C:$C,$A12)</f>
        <v/>
      </c>
      <c r="T12">
        <f>SUMIFS('EIA Imports Jet Fuel'!$D:$D,'EIA Imports Jet Fuel'!$A:$A,T$3,'EIA Imports Jet Fuel'!$C:$C,$A12)</f>
        <v/>
      </c>
      <c r="U12">
        <f>SUMIFS('EIA Imports Jet Fuel'!$D:$D,'EIA Imports Jet Fuel'!$A:$A,U$3,'EIA Imports Jet Fuel'!$C:$C,$A12)</f>
        <v/>
      </c>
      <c r="V12">
        <f>SUMIFS('EIA Imports Jet Fuel'!$D:$D,'EIA Imports Jet Fuel'!$A:$A,V$3,'EIA Imports Jet Fuel'!$C:$C,$A12)</f>
        <v/>
      </c>
      <c r="W12">
        <f>SUMIFS('EIA Imports Jet Fuel'!$D:$D,'EIA Imports Jet Fuel'!$A:$A,W$3,'EIA Imports Jet Fuel'!$C:$C,$A12)</f>
        <v/>
      </c>
      <c r="X12">
        <f>SUMIFS('EIA Imports Jet Fuel'!$D:$D,'EIA Imports Jet Fuel'!$A:$A,X$3,'EIA Imports Jet Fuel'!$C:$C,$A12)</f>
        <v/>
      </c>
      <c r="Y12">
        <f>SUMIFS('EIA Imports Jet Fuel'!$D:$D,'EIA Imports Jet Fuel'!$A:$A,Y$3,'EIA Imports Jet Fuel'!$C:$C,$A12)</f>
        <v/>
      </c>
      <c r="Z12">
        <f>SUMIFS('EIA Imports Jet Fuel'!$D:$D,'EIA Imports Jet Fuel'!$A:$A,Z$3,'EIA Imports Jet Fuel'!$C:$C,$A12)</f>
        <v/>
      </c>
      <c r="AA12">
        <f>SUMIFS('EIA Imports Jet Fuel'!$D:$D,'EIA Imports Jet Fuel'!$A:$A,AA$3,'EIA Imports Jet Fuel'!$C:$C,$A12)</f>
        <v/>
      </c>
      <c r="AB12">
        <f>SUMIFS('EIA Imports Jet Fuel'!$D:$D,'EIA Imports Jet Fuel'!$A:$A,AB$3,'EIA Imports Jet Fuel'!$C:$C,$A12)</f>
        <v/>
      </c>
      <c r="AC12">
        <f>SUMIFS('EIA Imports Jet Fuel'!$D:$D,'EIA Imports Jet Fuel'!$A:$A,AC$3,'EIA Imports Jet Fuel'!$C:$C,$A12)</f>
        <v/>
      </c>
      <c r="AD12">
        <f>SUMIFS('EIA Imports Jet Fuel'!$D:$D,'EIA Imports Jet Fuel'!$A:$A,AD$3,'EIA Imports Jet Fuel'!$C:$C,$A12)</f>
        <v/>
      </c>
      <c r="AE12">
        <f>SUMIFS('EIA Imports Jet Fuel'!$D:$D,'EIA Imports Jet Fuel'!$A:$A,AE$3,'EIA Imports Jet Fuel'!$C:$C,$A12)</f>
        <v/>
      </c>
      <c r="AF12">
        <f>SUMIFS('EIA Imports Jet Fuel'!$D:$D,'EIA Imports Jet Fuel'!$A:$A,AF$3,'EIA Imports Jet Fuel'!$C:$C,$A12)</f>
        <v/>
      </c>
      <c r="AG12">
        <f>SUMIFS('EIA Imports Jet Fuel'!$D:$D,'EIA Imports Jet Fuel'!$A:$A,AG$3,'EIA Imports Jet Fuel'!$C:$C,$A12)</f>
        <v/>
      </c>
      <c r="AH12">
        <f>SUMIFS('EIA Imports Jet Fuel'!$D:$D,'EIA Imports Jet Fuel'!$A:$A,AH$3,'EIA Imports Jet Fuel'!$C:$C,$A12)</f>
        <v/>
      </c>
      <c r="AI12">
        <f>SUMIFS('EIA Imports Jet Fuel'!$D:$D,'EIA Imports Jet Fuel'!$A:$A,AI$3,'EIA Imports Jet Fuel'!$C:$C,$A12)</f>
        <v/>
      </c>
      <c r="AJ12">
        <f>SUMIFS('EIA Imports Jet Fuel'!$D:$D,'EIA Imports Jet Fuel'!$A:$A,AJ$3,'EIA Imports Jet Fuel'!$C:$C,$A12)</f>
        <v/>
      </c>
      <c r="AK12">
        <f>SUMIFS('EIA Imports Jet Fuel'!$D:$D,'EIA Imports Jet Fuel'!$A:$A,AK$3,'EIA Imports Jet Fuel'!$C:$C,$A12)</f>
        <v/>
      </c>
      <c r="AL12">
        <f>SUMIFS('EIA Imports Jet Fuel'!$D:$D,'EIA Imports Jet Fuel'!$A:$A,AL$3,'EIA Imports Jet Fuel'!$C:$C,$A12)</f>
        <v/>
      </c>
      <c r="AM12">
        <f>SUMIFS('EIA Imports Jet Fuel'!$D:$D,'EIA Imports Jet Fuel'!$A:$A,AM$3,'EIA Imports Jet Fuel'!$C:$C,$A12)</f>
        <v/>
      </c>
      <c r="AN12">
        <f>SUMIFS('EIA Imports Jet Fuel'!$D:$D,'EIA Imports Jet Fuel'!$A:$A,AN$3,'EIA Imports Jet Fuel'!$C:$C,$A12)</f>
        <v/>
      </c>
      <c r="AO12">
        <f>SUMIFS('EIA Imports Jet Fuel'!$D:$D,'EIA Imports Jet Fuel'!$A:$A,AO$3,'EIA Imports Jet Fuel'!$C:$C,$A12)</f>
        <v/>
      </c>
      <c r="AP12">
        <f>SUMIFS('EIA Imports Jet Fuel'!$D:$D,'EIA Imports Jet Fuel'!$A:$A,AP$3,'EIA Imports Jet Fuel'!$C:$C,$A12)</f>
        <v/>
      </c>
      <c r="AQ12">
        <f>SUMIFS('EIA Imports Jet Fuel'!$D:$D,'EIA Imports Jet Fuel'!$A:$A,AQ$3,'EIA Imports Jet Fuel'!$C:$C,$A12)</f>
        <v/>
      </c>
      <c r="AR12">
        <f>SUMIFS('EIA Imports Jet Fuel'!$D:$D,'EIA Imports Jet Fuel'!$A:$A,AR$3,'EIA Imports Jet Fuel'!$C:$C,$A12)</f>
        <v/>
      </c>
      <c r="AS12">
        <f>SUMIFS('EIA Imports Jet Fuel'!$D:$D,'EIA Imports Jet Fuel'!$A:$A,AS$3,'EIA Imports Jet Fuel'!$C:$C,$A12)</f>
        <v/>
      </c>
      <c r="AT12">
        <f>SUMIFS('EIA Imports Jet Fuel'!$D:$D,'EIA Imports Jet Fuel'!$A:$A,AT$3,'EIA Imports Jet Fuel'!$C:$C,$A12)</f>
        <v/>
      </c>
      <c r="AU12">
        <f>SUMIFS('EIA Imports Jet Fuel'!$D:$D,'EIA Imports Jet Fuel'!$A:$A,AU$3,'EIA Imports Jet Fuel'!$C:$C,$A12)</f>
        <v/>
      </c>
    </row>
    <row r="13" spans="1:47">
      <c r="A13" t="s">
        <v>272</v>
      </c>
      <c r="B13" t="s">
        <v>1646</v>
      </c>
      <c r="C13" t="s">
        <v>1740</v>
      </c>
      <c r="D13">
        <f>SUMIFS('EIA Imports Jet Fuel'!$D:$D,'EIA Imports Jet Fuel'!$A:$A,D$3,'EIA Imports Jet Fuel'!$C:$C,$A13)</f>
        <v/>
      </c>
      <c r="E13">
        <f>SUMIFS('EIA Imports Jet Fuel'!$D:$D,'EIA Imports Jet Fuel'!$A:$A,E$3,'EIA Imports Jet Fuel'!$C:$C,$A13)</f>
        <v/>
      </c>
      <c r="F13">
        <f>SUMIFS('EIA Imports Jet Fuel'!$D:$D,'EIA Imports Jet Fuel'!$A:$A,F$3,'EIA Imports Jet Fuel'!$C:$C,$A13)</f>
        <v/>
      </c>
      <c r="G13">
        <f>SUMIFS('EIA Imports Jet Fuel'!$D:$D,'EIA Imports Jet Fuel'!$A:$A,G$3,'EIA Imports Jet Fuel'!$C:$C,$A13)</f>
        <v/>
      </c>
      <c r="H13">
        <f>SUMIFS('EIA Imports Jet Fuel'!$D:$D,'EIA Imports Jet Fuel'!$A:$A,H$3,'EIA Imports Jet Fuel'!$C:$C,$A13)</f>
        <v/>
      </c>
      <c r="I13">
        <f>SUMIFS('EIA Imports Jet Fuel'!$D:$D,'EIA Imports Jet Fuel'!$A:$A,I$3,'EIA Imports Jet Fuel'!$C:$C,$A13)</f>
        <v/>
      </c>
      <c r="J13">
        <f>SUMIFS('EIA Imports Jet Fuel'!$D:$D,'EIA Imports Jet Fuel'!$A:$A,J$3,'EIA Imports Jet Fuel'!$C:$C,$A13)</f>
        <v/>
      </c>
      <c r="K13">
        <f>SUMIFS('EIA Imports Jet Fuel'!$D:$D,'EIA Imports Jet Fuel'!$A:$A,K$3,'EIA Imports Jet Fuel'!$C:$C,$A13)</f>
        <v/>
      </c>
      <c r="L13">
        <f>SUMIFS('EIA Imports Jet Fuel'!$D:$D,'EIA Imports Jet Fuel'!$A:$A,L$3,'EIA Imports Jet Fuel'!$C:$C,$A13)</f>
        <v/>
      </c>
      <c r="M13">
        <f>SUMIFS('EIA Imports Jet Fuel'!$D:$D,'EIA Imports Jet Fuel'!$A:$A,M$3,'EIA Imports Jet Fuel'!$C:$C,$A13)</f>
        <v/>
      </c>
      <c r="N13">
        <f>SUMIFS('EIA Imports Jet Fuel'!$D:$D,'EIA Imports Jet Fuel'!$A:$A,N$3,'EIA Imports Jet Fuel'!$C:$C,$A13)</f>
        <v/>
      </c>
      <c r="O13">
        <f>SUMIFS('EIA Imports Jet Fuel'!$D:$D,'EIA Imports Jet Fuel'!$A:$A,O$3,'EIA Imports Jet Fuel'!$C:$C,$A13)</f>
        <v/>
      </c>
      <c r="P13">
        <f>SUMIFS('EIA Imports Jet Fuel'!$D:$D,'EIA Imports Jet Fuel'!$A:$A,P$3,'EIA Imports Jet Fuel'!$C:$C,$A13)</f>
        <v/>
      </c>
      <c r="Q13">
        <f>SUMIFS('EIA Imports Jet Fuel'!$D:$D,'EIA Imports Jet Fuel'!$A:$A,Q$3,'EIA Imports Jet Fuel'!$C:$C,$A13)</f>
        <v/>
      </c>
      <c r="R13">
        <f>SUMIFS('EIA Imports Jet Fuel'!$D:$D,'EIA Imports Jet Fuel'!$A:$A,R$3,'EIA Imports Jet Fuel'!$C:$C,$A13)</f>
        <v/>
      </c>
      <c r="S13">
        <f>SUMIFS('EIA Imports Jet Fuel'!$D:$D,'EIA Imports Jet Fuel'!$A:$A,S$3,'EIA Imports Jet Fuel'!$C:$C,$A13)</f>
        <v/>
      </c>
      <c r="T13">
        <f>SUMIFS('EIA Imports Jet Fuel'!$D:$D,'EIA Imports Jet Fuel'!$A:$A,T$3,'EIA Imports Jet Fuel'!$C:$C,$A13)</f>
        <v/>
      </c>
      <c r="U13">
        <f>SUMIFS('EIA Imports Jet Fuel'!$D:$D,'EIA Imports Jet Fuel'!$A:$A,U$3,'EIA Imports Jet Fuel'!$C:$C,$A13)</f>
        <v/>
      </c>
      <c r="V13">
        <f>SUMIFS('EIA Imports Jet Fuel'!$D:$D,'EIA Imports Jet Fuel'!$A:$A,V$3,'EIA Imports Jet Fuel'!$C:$C,$A13)</f>
        <v/>
      </c>
      <c r="W13">
        <f>SUMIFS('EIA Imports Jet Fuel'!$D:$D,'EIA Imports Jet Fuel'!$A:$A,W$3,'EIA Imports Jet Fuel'!$C:$C,$A13)</f>
        <v/>
      </c>
      <c r="X13">
        <f>SUMIFS('EIA Imports Jet Fuel'!$D:$D,'EIA Imports Jet Fuel'!$A:$A,X$3,'EIA Imports Jet Fuel'!$C:$C,$A13)</f>
        <v/>
      </c>
      <c r="Y13">
        <f>SUMIFS('EIA Imports Jet Fuel'!$D:$D,'EIA Imports Jet Fuel'!$A:$A,Y$3,'EIA Imports Jet Fuel'!$C:$C,$A13)</f>
        <v/>
      </c>
      <c r="Z13">
        <f>SUMIFS('EIA Imports Jet Fuel'!$D:$D,'EIA Imports Jet Fuel'!$A:$A,Z$3,'EIA Imports Jet Fuel'!$C:$C,$A13)</f>
        <v/>
      </c>
      <c r="AA13">
        <f>SUMIFS('EIA Imports Jet Fuel'!$D:$D,'EIA Imports Jet Fuel'!$A:$A,AA$3,'EIA Imports Jet Fuel'!$C:$C,$A13)</f>
        <v/>
      </c>
      <c r="AB13">
        <f>SUMIFS('EIA Imports Jet Fuel'!$D:$D,'EIA Imports Jet Fuel'!$A:$A,AB$3,'EIA Imports Jet Fuel'!$C:$C,$A13)</f>
        <v/>
      </c>
      <c r="AC13">
        <f>SUMIFS('EIA Imports Jet Fuel'!$D:$D,'EIA Imports Jet Fuel'!$A:$A,AC$3,'EIA Imports Jet Fuel'!$C:$C,$A13)</f>
        <v/>
      </c>
      <c r="AD13">
        <f>SUMIFS('EIA Imports Jet Fuel'!$D:$D,'EIA Imports Jet Fuel'!$A:$A,AD$3,'EIA Imports Jet Fuel'!$C:$C,$A13)</f>
        <v/>
      </c>
      <c r="AE13">
        <f>SUMIFS('EIA Imports Jet Fuel'!$D:$D,'EIA Imports Jet Fuel'!$A:$A,AE$3,'EIA Imports Jet Fuel'!$C:$C,$A13)</f>
        <v/>
      </c>
      <c r="AF13">
        <f>SUMIFS('EIA Imports Jet Fuel'!$D:$D,'EIA Imports Jet Fuel'!$A:$A,AF$3,'EIA Imports Jet Fuel'!$C:$C,$A13)</f>
        <v/>
      </c>
      <c r="AG13">
        <f>SUMIFS('EIA Imports Jet Fuel'!$D:$D,'EIA Imports Jet Fuel'!$A:$A,AG$3,'EIA Imports Jet Fuel'!$C:$C,$A13)</f>
        <v/>
      </c>
      <c r="AH13">
        <f>SUMIFS('EIA Imports Jet Fuel'!$D:$D,'EIA Imports Jet Fuel'!$A:$A,AH$3,'EIA Imports Jet Fuel'!$C:$C,$A13)</f>
        <v/>
      </c>
      <c r="AI13">
        <f>SUMIFS('EIA Imports Jet Fuel'!$D:$D,'EIA Imports Jet Fuel'!$A:$A,AI$3,'EIA Imports Jet Fuel'!$C:$C,$A13)</f>
        <v/>
      </c>
      <c r="AJ13">
        <f>SUMIFS('EIA Imports Jet Fuel'!$D:$D,'EIA Imports Jet Fuel'!$A:$A,AJ$3,'EIA Imports Jet Fuel'!$C:$C,$A13)</f>
        <v/>
      </c>
      <c r="AK13">
        <f>SUMIFS('EIA Imports Jet Fuel'!$D:$D,'EIA Imports Jet Fuel'!$A:$A,AK$3,'EIA Imports Jet Fuel'!$C:$C,$A13)</f>
        <v/>
      </c>
      <c r="AL13">
        <f>SUMIFS('EIA Imports Jet Fuel'!$D:$D,'EIA Imports Jet Fuel'!$A:$A,AL$3,'EIA Imports Jet Fuel'!$C:$C,$A13)</f>
        <v/>
      </c>
      <c r="AM13">
        <f>SUMIFS('EIA Imports Jet Fuel'!$D:$D,'EIA Imports Jet Fuel'!$A:$A,AM$3,'EIA Imports Jet Fuel'!$C:$C,$A13)</f>
        <v/>
      </c>
      <c r="AN13">
        <f>SUMIFS('EIA Imports Jet Fuel'!$D:$D,'EIA Imports Jet Fuel'!$A:$A,AN$3,'EIA Imports Jet Fuel'!$C:$C,$A13)</f>
        <v/>
      </c>
      <c r="AO13">
        <f>SUMIFS('EIA Imports Jet Fuel'!$D:$D,'EIA Imports Jet Fuel'!$A:$A,AO$3,'EIA Imports Jet Fuel'!$C:$C,$A13)</f>
        <v/>
      </c>
      <c r="AP13">
        <f>SUMIFS('EIA Imports Jet Fuel'!$D:$D,'EIA Imports Jet Fuel'!$A:$A,AP$3,'EIA Imports Jet Fuel'!$C:$C,$A13)</f>
        <v/>
      </c>
      <c r="AQ13">
        <f>SUMIFS('EIA Imports Jet Fuel'!$D:$D,'EIA Imports Jet Fuel'!$A:$A,AQ$3,'EIA Imports Jet Fuel'!$C:$C,$A13)</f>
        <v/>
      </c>
      <c r="AR13">
        <f>SUMIFS('EIA Imports Jet Fuel'!$D:$D,'EIA Imports Jet Fuel'!$A:$A,AR$3,'EIA Imports Jet Fuel'!$C:$C,$A13)</f>
        <v/>
      </c>
      <c r="AS13">
        <f>SUMIFS('EIA Imports Jet Fuel'!$D:$D,'EIA Imports Jet Fuel'!$A:$A,AS$3,'EIA Imports Jet Fuel'!$C:$C,$A13)</f>
        <v/>
      </c>
      <c r="AT13">
        <f>SUMIFS('EIA Imports Jet Fuel'!$D:$D,'EIA Imports Jet Fuel'!$A:$A,AT$3,'EIA Imports Jet Fuel'!$C:$C,$A13)</f>
        <v/>
      </c>
      <c r="AU13">
        <f>SUMIFS('EIA Imports Jet Fuel'!$D:$D,'EIA Imports Jet Fuel'!$A:$A,AU$3,'EIA Imports Jet Fuel'!$C:$C,$A13)</f>
        <v/>
      </c>
    </row>
    <row r="14" spans="1:47">
      <c r="A14" t="s">
        <v>415</v>
      </c>
      <c r="B14" t="s">
        <v>1646</v>
      </c>
      <c r="C14" t="s">
        <v>1740</v>
      </c>
      <c r="D14">
        <f>SUMIFS('EIA Imports Jet Fuel'!$D:$D,'EIA Imports Jet Fuel'!$A:$A,D$3,'EIA Imports Jet Fuel'!$C:$C,$A14)</f>
        <v/>
      </c>
      <c r="E14">
        <f>SUMIFS('EIA Imports Jet Fuel'!$D:$D,'EIA Imports Jet Fuel'!$A:$A,E$3,'EIA Imports Jet Fuel'!$C:$C,$A14)</f>
        <v/>
      </c>
      <c r="F14">
        <f>SUMIFS('EIA Imports Jet Fuel'!$D:$D,'EIA Imports Jet Fuel'!$A:$A,F$3,'EIA Imports Jet Fuel'!$C:$C,$A14)</f>
        <v/>
      </c>
      <c r="G14">
        <f>SUMIFS('EIA Imports Jet Fuel'!$D:$D,'EIA Imports Jet Fuel'!$A:$A,G$3,'EIA Imports Jet Fuel'!$C:$C,$A14)</f>
        <v/>
      </c>
      <c r="H14">
        <f>SUMIFS('EIA Imports Jet Fuel'!$D:$D,'EIA Imports Jet Fuel'!$A:$A,H$3,'EIA Imports Jet Fuel'!$C:$C,$A14)</f>
        <v/>
      </c>
      <c r="I14">
        <f>SUMIFS('EIA Imports Jet Fuel'!$D:$D,'EIA Imports Jet Fuel'!$A:$A,I$3,'EIA Imports Jet Fuel'!$C:$C,$A14)</f>
        <v/>
      </c>
      <c r="J14">
        <f>SUMIFS('EIA Imports Jet Fuel'!$D:$D,'EIA Imports Jet Fuel'!$A:$A,J$3,'EIA Imports Jet Fuel'!$C:$C,$A14)</f>
        <v/>
      </c>
      <c r="K14">
        <f>SUMIFS('EIA Imports Jet Fuel'!$D:$D,'EIA Imports Jet Fuel'!$A:$A,K$3,'EIA Imports Jet Fuel'!$C:$C,$A14)</f>
        <v/>
      </c>
      <c r="L14">
        <f>SUMIFS('EIA Imports Jet Fuel'!$D:$D,'EIA Imports Jet Fuel'!$A:$A,L$3,'EIA Imports Jet Fuel'!$C:$C,$A14)</f>
        <v/>
      </c>
      <c r="M14">
        <f>SUMIFS('EIA Imports Jet Fuel'!$D:$D,'EIA Imports Jet Fuel'!$A:$A,M$3,'EIA Imports Jet Fuel'!$C:$C,$A14)</f>
        <v/>
      </c>
      <c r="N14">
        <f>SUMIFS('EIA Imports Jet Fuel'!$D:$D,'EIA Imports Jet Fuel'!$A:$A,N$3,'EIA Imports Jet Fuel'!$C:$C,$A14)</f>
        <v/>
      </c>
      <c r="O14">
        <f>SUMIFS('EIA Imports Jet Fuel'!$D:$D,'EIA Imports Jet Fuel'!$A:$A,O$3,'EIA Imports Jet Fuel'!$C:$C,$A14)</f>
        <v/>
      </c>
      <c r="P14">
        <f>SUMIFS('EIA Imports Jet Fuel'!$D:$D,'EIA Imports Jet Fuel'!$A:$A,P$3,'EIA Imports Jet Fuel'!$C:$C,$A14)</f>
        <v/>
      </c>
      <c r="Q14">
        <f>SUMIFS('EIA Imports Jet Fuel'!$D:$D,'EIA Imports Jet Fuel'!$A:$A,Q$3,'EIA Imports Jet Fuel'!$C:$C,$A14)</f>
        <v/>
      </c>
      <c r="R14">
        <f>SUMIFS('EIA Imports Jet Fuel'!$D:$D,'EIA Imports Jet Fuel'!$A:$A,R$3,'EIA Imports Jet Fuel'!$C:$C,$A14)</f>
        <v/>
      </c>
      <c r="S14">
        <f>SUMIFS('EIA Imports Jet Fuel'!$D:$D,'EIA Imports Jet Fuel'!$A:$A,S$3,'EIA Imports Jet Fuel'!$C:$C,$A14)</f>
        <v/>
      </c>
      <c r="T14">
        <f>SUMIFS('EIA Imports Jet Fuel'!$D:$D,'EIA Imports Jet Fuel'!$A:$A,T$3,'EIA Imports Jet Fuel'!$C:$C,$A14)</f>
        <v/>
      </c>
      <c r="U14">
        <f>SUMIFS('EIA Imports Jet Fuel'!$D:$D,'EIA Imports Jet Fuel'!$A:$A,U$3,'EIA Imports Jet Fuel'!$C:$C,$A14)</f>
        <v/>
      </c>
      <c r="V14">
        <f>SUMIFS('EIA Imports Jet Fuel'!$D:$D,'EIA Imports Jet Fuel'!$A:$A,V$3,'EIA Imports Jet Fuel'!$C:$C,$A14)</f>
        <v/>
      </c>
      <c r="W14">
        <f>SUMIFS('EIA Imports Jet Fuel'!$D:$D,'EIA Imports Jet Fuel'!$A:$A,W$3,'EIA Imports Jet Fuel'!$C:$C,$A14)</f>
        <v/>
      </c>
      <c r="X14">
        <f>SUMIFS('EIA Imports Jet Fuel'!$D:$D,'EIA Imports Jet Fuel'!$A:$A,X$3,'EIA Imports Jet Fuel'!$C:$C,$A14)</f>
        <v/>
      </c>
      <c r="Y14">
        <f>SUMIFS('EIA Imports Jet Fuel'!$D:$D,'EIA Imports Jet Fuel'!$A:$A,Y$3,'EIA Imports Jet Fuel'!$C:$C,$A14)</f>
        <v/>
      </c>
      <c r="Z14">
        <f>SUMIFS('EIA Imports Jet Fuel'!$D:$D,'EIA Imports Jet Fuel'!$A:$A,Z$3,'EIA Imports Jet Fuel'!$C:$C,$A14)</f>
        <v/>
      </c>
      <c r="AA14">
        <f>SUMIFS('EIA Imports Jet Fuel'!$D:$D,'EIA Imports Jet Fuel'!$A:$A,AA$3,'EIA Imports Jet Fuel'!$C:$C,$A14)</f>
        <v/>
      </c>
      <c r="AB14">
        <f>SUMIFS('EIA Imports Jet Fuel'!$D:$D,'EIA Imports Jet Fuel'!$A:$A,AB$3,'EIA Imports Jet Fuel'!$C:$C,$A14)</f>
        <v/>
      </c>
      <c r="AC14">
        <f>SUMIFS('EIA Imports Jet Fuel'!$D:$D,'EIA Imports Jet Fuel'!$A:$A,AC$3,'EIA Imports Jet Fuel'!$C:$C,$A14)</f>
        <v/>
      </c>
      <c r="AD14">
        <f>SUMIFS('EIA Imports Jet Fuel'!$D:$D,'EIA Imports Jet Fuel'!$A:$A,AD$3,'EIA Imports Jet Fuel'!$C:$C,$A14)</f>
        <v/>
      </c>
      <c r="AE14">
        <f>SUMIFS('EIA Imports Jet Fuel'!$D:$D,'EIA Imports Jet Fuel'!$A:$A,AE$3,'EIA Imports Jet Fuel'!$C:$C,$A14)</f>
        <v/>
      </c>
      <c r="AF14">
        <f>SUMIFS('EIA Imports Jet Fuel'!$D:$D,'EIA Imports Jet Fuel'!$A:$A,AF$3,'EIA Imports Jet Fuel'!$C:$C,$A14)</f>
        <v/>
      </c>
      <c r="AG14">
        <f>SUMIFS('EIA Imports Jet Fuel'!$D:$D,'EIA Imports Jet Fuel'!$A:$A,AG$3,'EIA Imports Jet Fuel'!$C:$C,$A14)</f>
        <v/>
      </c>
      <c r="AH14">
        <f>SUMIFS('EIA Imports Jet Fuel'!$D:$D,'EIA Imports Jet Fuel'!$A:$A,AH$3,'EIA Imports Jet Fuel'!$C:$C,$A14)</f>
        <v/>
      </c>
      <c r="AI14">
        <f>SUMIFS('EIA Imports Jet Fuel'!$D:$D,'EIA Imports Jet Fuel'!$A:$A,AI$3,'EIA Imports Jet Fuel'!$C:$C,$A14)</f>
        <v/>
      </c>
      <c r="AJ14">
        <f>SUMIFS('EIA Imports Jet Fuel'!$D:$D,'EIA Imports Jet Fuel'!$A:$A,AJ$3,'EIA Imports Jet Fuel'!$C:$C,$A14)</f>
        <v/>
      </c>
      <c r="AK14">
        <f>SUMIFS('EIA Imports Jet Fuel'!$D:$D,'EIA Imports Jet Fuel'!$A:$A,AK$3,'EIA Imports Jet Fuel'!$C:$C,$A14)</f>
        <v/>
      </c>
      <c r="AL14">
        <f>SUMIFS('EIA Imports Jet Fuel'!$D:$D,'EIA Imports Jet Fuel'!$A:$A,AL$3,'EIA Imports Jet Fuel'!$C:$C,$A14)</f>
        <v/>
      </c>
      <c r="AM14">
        <f>SUMIFS('EIA Imports Jet Fuel'!$D:$D,'EIA Imports Jet Fuel'!$A:$A,AM$3,'EIA Imports Jet Fuel'!$C:$C,$A14)</f>
        <v/>
      </c>
      <c r="AN14">
        <f>SUMIFS('EIA Imports Jet Fuel'!$D:$D,'EIA Imports Jet Fuel'!$A:$A,AN$3,'EIA Imports Jet Fuel'!$C:$C,$A14)</f>
        <v/>
      </c>
      <c r="AO14">
        <f>SUMIFS('EIA Imports Jet Fuel'!$D:$D,'EIA Imports Jet Fuel'!$A:$A,AO$3,'EIA Imports Jet Fuel'!$C:$C,$A14)</f>
        <v/>
      </c>
      <c r="AP14">
        <f>SUMIFS('EIA Imports Jet Fuel'!$D:$D,'EIA Imports Jet Fuel'!$A:$A,AP$3,'EIA Imports Jet Fuel'!$C:$C,$A14)</f>
        <v/>
      </c>
      <c r="AQ14">
        <f>SUMIFS('EIA Imports Jet Fuel'!$D:$D,'EIA Imports Jet Fuel'!$A:$A,AQ$3,'EIA Imports Jet Fuel'!$C:$C,$A14)</f>
        <v/>
      </c>
      <c r="AR14">
        <f>SUMIFS('EIA Imports Jet Fuel'!$D:$D,'EIA Imports Jet Fuel'!$A:$A,AR$3,'EIA Imports Jet Fuel'!$C:$C,$A14)</f>
        <v/>
      </c>
      <c r="AS14">
        <f>SUMIFS('EIA Imports Jet Fuel'!$D:$D,'EIA Imports Jet Fuel'!$A:$A,AS$3,'EIA Imports Jet Fuel'!$C:$C,$A14)</f>
        <v/>
      </c>
      <c r="AT14">
        <f>SUMIFS('EIA Imports Jet Fuel'!$D:$D,'EIA Imports Jet Fuel'!$A:$A,AT$3,'EIA Imports Jet Fuel'!$C:$C,$A14)</f>
        <v/>
      </c>
      <c r="AU14">
        <f>SUMIFS('EIA Imports Jet Fuel'!$D:$D,'EIA Imports Jet Fuel'!$A:$A,AU$3,'EIA Imports Jet Fuel'!$C:$C,$A14)</f>
        <v/>
      </c>
    </row>
    <row r="15" spans="1:47">
      <c r="A15" t="s">
        <v>273</v>
      </c>
      <c r="B15" t="s">
        <v>1646</v>
      </c>
      <c r="C15" t="s">
        <v>1740</v>
      </c>
      <c r="D15">
        <f>SUMIFS('EIA Imports Jet Fuel'!$D:$D,'EIA Imports Jet Fuel'!$A:$A,D$3,'EIA Imports Jet Fuel'!$C:$C,$A15)</f>
        <v/>
      </c>
      <c r="E15">
        <f>SUMIFS('EIA Imports Jet Fuel'!$D:$D,'EIA Imports Jet Fuel'!$A:$A,E$3,'EIA Imports Jet Fuel'!$C:$C,$A15)</f>
        <v/>
      </c>
      <c r="F15">
        <f>SUMIFS('EIA Imports Jet Fuel'!$D:$D,'EIA Imports Jet Fuel'!$A:$A,F$3,'EIA Imports Jet Fuel'!$C:$C,$A15)</f>
        <v/>
      </c>
      <c r="G15">
        <f>SUMIFS('EIA Imports Jet Fuel'!$D:$D,'EIA Imports Jet Fuel'!$A:$A,G$3,'EIA Imports Jet Fuel'!$C:$C,$A15)</f>
        <v/>
      </c>
      <c r="H15">
        <f>SUMIFS('EIA Imports Jet Fuel'!$D:$D,'EIA Imports Jet Fuel'!$A:$A,H$3,'EIA Imports Jet Fuel'!$C:$C,$A15)</f>
        <v/>
      </c>
      <c r="I15">
        <f>SUMIFS('EIA Imports Jet Fuel'!$D:$D,'EIA Imports Jet Fuel'!$A:$A,I$3,'EIA Imports Jet Fuel'!$C:$C,$A15)</f>
        <v/>
      </c>
      <c r="J15">
        <f>SUMIFS('EIA Imports Jet Fuel'!$D:$D,'EIA Imports Jet Fuel'!$A:$A,J$3,'EIA Imports Jet Fuel'!$C:$C,$A15)</f>
        <v/>
      </c>
      <c r="K15">
        <f>SUMIFS('EIA Imports Jet Fuel'!$D:$D,'EIA Imports Jet Fuel'!$A:$A,K$3,'EIA Imports Jet Fuel'!$C:$C,$A15)</f>
        <v/>
      </c>
      <c r="L15">
        <f>SUMIFS('EIA Imports Jet Fuel'!$D:$D,'EIA Imports Jet Fuel'!$A:$A,L$3,'EIA Imports Jet Fuel'!$C:$C,$A15)</f>
        <v/>
      </c>
      <c r="M15">
        <f>SUMIFS('EIA Imports Jet Fuel'!$D:$D,'EIA Imports Jet Fuel'!$A:$A,M$3,'EIA Imports Jet Fuel'!$C:$C,$A15)</f>
        <v/>
      </c>
      <c r="N15">
        <f>SUMIFS('EIA Imports Jet Fuel'!$D:$D,'EIA Imports Jet Fuel'!$A:$A,N$3,'EIA Imports Jet Fuel'!$C:$C,$A15)</f>
        <v/>
      </c>
      <c r="O15">
        <f>SUMIFS('EIA Imports Jet Fuel'!$D:$D,'EIA Imports Jet Fuel'!$A:$A,O$3,'EIA Imports Jet Fuel'!$C:$C,$A15)</f>
        <v/>
      </c>
      <c r="P15">
        <f>SUMIFS('EIA Imports Jet Fuel'!$D:$D,'EIA Imports Jet Fuel'!$A:$A,P$3,'EIA Imports Jet Fuel'!$C:$C,$A15)</f>
        <v/>
      </c>
      <c r="Q15">
        <f>SUMIFS('EIA Imports Jet Fuel'!$D:$D,'EIA Imports Jet Fuel'!$A:$A,Q$3,'EIA Imports Jet Fuel'!$C:$C,$A15)</f>
        <v/>
      </c>
      <c r="R15">
        <f>SUMIFS('EIA Imports Jet Fuel'!$D:$D,'EIA Imports Jet Fuel'!$A:$A,R$3,'EIA Imports Jet Fuel'!$C:$C,$A15)</f>
        <v/>
      </c>
      <c r="S15">
        <f>SUMIFS('EIA Imports Jet Fuel'!$D:$D,'EIA Imports Jet Fuel'!$A:$A,S$3,'EIA Imports Jet Fuel'!$C:$C,$A15)</f>
        <v/>
      </c>
      <c r="T15">
        <f>SUMIFS('EIA Imports Jet Fuel'!$D:$D,'EIA Imports Jet Fuel'!$A:$A,T$3,'EIA Imports Jet Fuel'!$C:$C,$A15)</f>
        <v/>
      </c>
      <c r="U15">
        <f>SUMIFS('EIA Imports Jet Fuel'!$D:$D,'EIA Imports Jet Fuel'!$A:$A,U$3,'EIA Imports Jet Fuel'!$C:$C,$A15)</f>
        <v/>
      </c>
      <c r="V15">
        <f>SUMIFS('EIA Imports Jet Fuel'!$D:$D,'EIA Imports Jet Fuel'!$A:$A,V$3,'EIA Imports Jet Fuel'!$C:$C,$A15)</f>
        <v/>
      </c>
      <c r="W15">
        <f>SUMIFS('EIA Imports Jet Fuel'!$D:$D,'EIA Imports Jet Fuel'!$A:$A,W$3,'EIA Imports Jet Fuel'!$C:$C,$A15)</f>
        <v/>
      </c>
      <c r="X15">
        <f>SUMIFS('EIA Imports Jet Fuel'!$D:$D,'EIA Imports Jet Fuel'!$A:$A,X$3,'EIA Imports Jet Fuel'!$C:$C,$A15)</f>
        <v/>
      </c>
      <c r="Y15">
        <f>SUMIFS('EIA Imports Jet Fuel'!$D:$D,'EIA Imports Jet Fuel'!$A:$A,Y$3,'EIA Imports Jet Fuel'!$C:$C,$A15)</f>
        <v/>
      </c>
      <c r="Z15">
        <f>SUMIFS('EIA Imports Jet Fuel'!$D:$D,'EIA Imports Jet Fuel'!$A:$A,Z$3,'EIA Imports Jet Fuel'!$C:$C,$A15)</f>
        <v/>
      </c>
      <c r="AA15">
        <f>SUMIFS('EIA Imports Jet Fuel'!$D:$D,'EIA Imports Jet Fuel'!$A:$A,AA$3,'EIA Imports Jet Fuel'!$C:$C,$A15)</f>
        <v/>
      </c>
      <c r="AB15">
        <f>SUMIFS('EIA Imports Jet Fuel'!$D:$D,'EIA Imports Jet Fuel'!$A:$A,AB$3,'EIA Imports Jet Fuel'!$C:$C,$A15)</f>
        <v/>
      </c>
      <c r="AC15">
        <f>SUMIFS('EIA Imports Jet Fuel'!$D:$D,'EIA Imports Jet Fuel'!$A:$A,AC$3,'EIA Imports Jet Fuel'!$C:$C,$A15)</f>
        <v/>
      </c>
      <c r="AD15">
        <f>SUMIFS('EIA Imports Jet Fuel'!$D:$D,'EIA Imports Jet Fuel'!$A:$A,AD$3,'EIA Imports Jet Fuel'!$C:$C,$A15)</f>
        <v/>
      </c>
      <c r="AE15">
        <f>SUMIFS('EIA Imports Jet Fuel'!$D:$D,'EIA Imports Jet Fuel'!$A:$A,AE$3,'EIA Imports Jet Fuel'!$C:$C,$A15)</f>
        <v/>
      </c>
      <c r="AF15">
        <f>SUMIFS('EIA Imports Jet Fuel'!$D:$D,'EIA Imports Jet Fuel'!$A:$A,AF$3,'EIA Imports Jet Fuel'!$C:$C,$A15)</f>
        <v/>
      </c>
      <c r="AG15">
        <f>SUMIFS('EIA Imports Jet Fuel'!$D:$D,'EIA Imports Jet Fuel'!$A:$A,AG$3,'EIA Imports Jet Fuel'!$C:$C,$A15)</f>
        <v/>
      </c>
      <c r="AH15">
        <f>SUMIFS('EIA Imports Jet Fuel'!$D:$D,'EIA Imports Jet Fuel'!$A:$A,AH$3,'EIA Imports Jet Fuel'!$C:$C,$A15)</f>
        <v/>
      </c>
      <c r="AI15">
        <f>SUMIFS('EIA Imports Jet Fuel'!$D:$D,'EIA Imports Jet Fuel'!$A:$A,AI$3,'EIA Imports Jet Fuel'!$C:$C,$A15)</f>
        <v/>
      </c>
      <c r="AJ15">
        <f>SUMIFS('EIA Imports Jet Fuel'!$D:$D,'EIA Imports Jet Fuel'!$A:$A,AJ$3,'EIA Imports Jet Fuel'!$C:$C,$A15)</f>
        <v/>
      </c>
      <c r="AK15">
        <f>SUMIFS('EIA Imports Jet Fuel'!$D:$D,'EIA Imports Jet Fuel'!$A:$A,AK$3,'EIA Imports Jet Fuel'!$C:$C,$A15)</f>
        <v/>
      </c>
      <c r="AL15">
        <f>SUMIFS('EIA Imports Jet Fuel'!$D:$D,'EIA Imports Jet Fuel'!$A:$A,AL$3,'EIA Imports Jet Fuel'!$C:$C,$A15)</f>
        <v/>
      </c>
      <c r="AM15">
        <f>SUMIFS('EIA Imports Jet Fuel'!$D:$D,'EIA Imports Jet Fuel'!$A:$A,AM$3,'EIA Imports Jet Fuel'!$C:$C,$A15)</f>
        <v/>
      </c>
      <c r="AN15">
        <f>SUMIFS('EIA Imports Jet Fuel'!$D:$D,'EIA Imports Jet Fuel'!$A:$A,AN$3,'EIA Imports Jet Fuel'!$C:$C,$A15)</f>
        <v/>
      </c>
      <c r="AO15">
        <f>SUMIFS('EIA Imports Jet Fuel'!$D:$D,'EIA Imports Jet Fuel'!$A:$A,AO$3,'EIA Imports Jet Fuel'!$C:$C,$A15)</f>
        <v/>
      </c>
      <c r="AP15">
        <f>SUMIFS('EIA Imports Jet Fuel'!$D:$D,'EIA Imports Jet Fuel'!$A:$A,AP$3,'EIA Imports Jet Fuel'!$C:$C,$A15)</f>
        <v/>
      </c>
      <c r="AQ15">
        <f>SUMIFS('EIA Imports Jet Fuel'!$D:$D,'EIA Imports Jet Fuel'!$A:$A,AQ$3,'EIA Imports Jet Fuel'!$C:$C,$A15)</f>
        <v/>
      </c>
      <c r="AR15">
        <f>SUMIFS('EIA Imports Jet Fuel'!$D:$D,'EIA Imports Jet Fuel'!$A:$A,AR$3,'EIA Imports Jet Fuel'!$C:$C,$A15)</f>
        <v/>
      </c>
      <c r="AS15">
        <f>SUMIFS('EIA Imports Jet Fuel'!$D:$D,'EIA Imports Jet Fuel'!$A:$A,AS$3,'EIA Imports Jet Fuel'!$C:$C,$A15)</f>
        <v/>
      </c>
      <c r="AT15">
        <f>SUMIFS('EIA Imports Jet Fuel'!$D:$D,'EIA Imports Jet Fuel'!$A:$A,AT$3,'EIA Imports Jet Fuel'!$C:$C,$A15)</f>
        <v/>
      </c>
      <c r="AU15">
        <f>SUMIFS('EIA Imports Jet Fuel'!$D:$D,'EIA Imports Jet Fuel'!$A:$A,AU$3,'EIA Imports Jet Fuel'!$C:$C,$A15)</f>
        <v/>
      </c>
    </row>
    <row r="16" spans="1:47">
      <c r="A16" t="s">
        <v>332</v>
      </c>
      <c r="B16" t="s">
        <v>1646</v>
      </c>
      <c r="C16" t="s">
        <v>1740</v>
      </c>
      <c r="D16">
        <f>SUMIFS('EIA Imports Jet Fuel'!$D:$D,'EIA Imports Jet Fuel'!$A:$A,D$3,'EIA Imports Jet Fuel'!$C:$C,$A16)</f>
        <v/>
      </c>
      <c r="E16">
        <f>SUMIFS('EIA Imports Jet Fuel'!$D:$D,'EIA Imports Jet Fuel'!$A:$A,E$3,'EIA Imports Jet Fuel'!$C:$C,$A16)</f>
        <v/>
      </c>
      <c r="F16">
        <f>SUMIFS('EIA Imports Jet Fuel'!$D:$D,'EIA Imports Jet Fuel'!$A:$A,F$3,'EIA Imports Jet Fuel'!$C:$C,$A16)</f>
        <v/>
      </c>
      <c r="G16">
        <f>SUMIFS('EIA Imports Jet Fuel'!$D:$D,'EIA Imports Jet Fuel'!$A:$A,G$3,'EIA Imports Jet Fuel'!$C:$C,$A16)</f>
        <v/>
      </c>
      <c r="H16">
        <f>SUMIFS('EIA Imports Jet Fuel'!$D:$D,'EIA Imports Jet Fuel'!$A:$A,H$3,'EIA Imports Jet Fuel'!$C:$C,$A16)</f>
        <v/>
      </c>
      <c r="I16">
        <f>SUMIFS('EIA Imports Jet Fuel'!$D:$D,'EIA Imports Jet Fuel'!$A:$A,I$3,'EIA Imports Jet Fuel'!$C:$C,$A16)</f>
        <v/>
      </c>
      <c r="J16">
        <f>SUMIFS('EIA Imports Jet Fuel'!$D:$D,'EIA Imports Jet Fuel'!$A:$A,J$3,'EIA Imports Jet Fuel'!$C:$C,$A16)</f>
        <v/>
      </c>
      <c r="K16">
        <f>SUMIFS('EIA Imports Jet Fuel'!$D:$D,'EIA Imports Jet Fuel'!$A:$A,K$3,'EIA Imports Jet Fuel'!$C:$C,$A16)</f>
        <v/>
      </c>
      <c r="L16">
        <f>SUMIFS('EIA Imports Jet Fuel'!$D:$D,'EIA Imports Jet Fuel'!$A:$A,L$3,'EIA Imports Jet Fuel'!$C:$C,$A16)</f>
        <v/>
      </c>
      <c r="M16">
        <f>SUMIFS('EIA Imports Jet Fuel'!$D:$D,'EIA Imports Jet Fuel'!$A:$A,M$3,'EIA Imports Jet Fuel'!$C:$C,$A16)</f>
        <v/>
      </c>
      <c r="N16">
        <f>SUMIFS('EIA Imports Jet Fuel'!$D:$D,'EIA Imports Jet Fuel'!$A:$A,N$3,'EIA Imports Jet Fuel'!$C:$C,$A16)</f>
        <v/>
      </c>
      <c r="O16">
        <f>SUMIFS('EIA Imports Jet Fuel'!$D:$D,'EIA Imports Jet Fuel'!$A:$A,O$3,'EIA Imports Jet Fuel'!$C:$C,$A16)</f>
        <v/>
      </c>
      <c r="P16">
        <f>SUMIFS('EIA Imports Jet Fuel'!$D:$D,'EIA Imports Jet Fuel'!$A:$A,P$3,'EIA Imports Jet Fuel'!$C:$C,$A16)</f>
        <v/>
      </c>
      <c r="Q16">
        <f>SUMIFS('EIA Imports Jet Fuel'!$D:$D,'EIA Imports Jet Fuel'!$A:$A,Q$3,'EIA Imports Jet Fuel'!$C:$C,$A16)</f>
        <v/>
      </c>
      <c r="R16">
        <f>SUMIFS('EIA Imports Jet Fuel'!$D:$D,'EIA Imports Jet Fuel'!$A:$A,R$3,'EIA Imports Jet Fuel'!$C:$C,$A16)</f>
        <v/>
      </c>
      <c r="S16">
        <f>SUMIFS('EIA Imports Jet Fuel'!$D:$D,'EIA Imports Jet Fuel'!$A:$A,S$3,'EIA Imports Jet Fuel'!$C:$C,$A16)</f>
        <v/>
      </c>
      <c r="T16">
        <f>SUMIFS('EIA Imports Jet Fuel'!$D:$D,'EIA Imports Jet Fuel'!$A:$A,T$3,'EIA Imports Jet Fuel'!$C:$C,$A16)</f>
        <v/>
      </c>
      <c r="U16">
        <f>SUMIFS('EIA Imports Jet Fuel'!$D:$D,'EIA Imports Jet Fuel'!$A:$A,U$3,'EIA Imports Jet Fuel'!$C:$C,$A16)</f>
        <v/>
      </c>
      <c r="V16">
        <f>SUMIFS('EIA Imports Jet Fuel'!$D:$D,'EIA Imports Jet Fuel'!$A:$A,V$3,'EIA Imports Jet Fuel'!$C:$C,$A16)</f>
        <v/>
      </c>
      <c r="W16">
        <f>SUMIFS('EIA Imports Jet Fuel'!$D:$D,'EIA Imports Jet Fuel'!$A:$A,W$3,'EIA Imports Jet Fuel'!$C:$C,$A16)</f>
        <v/>
      </c>
      <c r="X16">
        <f>SUMIFS('EIA Imports Jet Fuel'!$D:$D,'EIA Imports Jet Fuel'!$A:$A,X$3,'EIA Imports Jet Fuel'!$C:$C,$A16)</f>
        <v/>
      </c>
      <c r="Y16">
        <f>SUMIFS('EIA Imports Jet Fuel'!$D:$D,'EIA Imports Jet Fuel'!$A:$A,Y$3,'EIA Imports Jet Fuel'!$C:$C,$A16)</f>
        <v/>
      </c>
      <c r="Z16">
        <f>SUMIFS('EIA Imports Jet Fuel'!$D:$D,'EIA Imports Jet Fuel'!$A:$A,Z$3,'EIA Imports Jet Fuel'!$C:$C,$A16)</f>
        <v/>
      </c>
      <c r="AA16">
        <f>SUMIFS('EIA Imports Jet Fuel'!$D:$D,'EIA Imports Jet Fuel'!$A:$A,AA$3,'EIA Imports Jet Fuel'!$C:$C,$A16)</f>
        <v/>
      </c>
      <c r="AB16">
        <f>SUMIFS('EIA Imports Jet Fuel'!$D:$D,'EIA Imports Jet Fuel'!$A:$A,AB$3,'EIA Imports Jet Fuel'!$C:$C,$A16)</f>
        <v/>
      </c>
      <c r="AC16">
        <f>SUMIFS('EIA Imports Jet Fuel'!$D:$D,'EIA Imports Jet Fuel'!$A:$A,AC$3,'EIA Imports Jet Fuel'!$C:$C,$A16)</f>
        <v/>
      </c>
      <c r="AD16">
        <f>SUMIFS('EIA Imports Jet Fuel'!$D:$D,'EIA Imports Jet Fuel'!$A:$A,AD$3,'EIA Imports Jet Fuel'!$C:$C,$A16)</f>
        <v/>
      </c>
      <c r="AE16">
        <f>SUMIFS('EIA Imports Jet Fuel'!$D:$D,'EIA Imports Jet Fuel'!$A:$A,AE$3,'EIA Imports Jet Fuel'!$C:$C,$A16)</f>
        <v/>
      </c>
      <c r="AF16">
        <f>SUMIFS('EIA Imports Jet Fuel'!$D:$D,'EIA Imports Jet Fuel'!$A:$A,AF$3,'EIA Imports Jet Fuel'!$C:$C,$A16)</f>
        <v/>
      </c>
      <c r="AG16">
        <f>SUMIFS('EIA Imports Jet Fuel'!$D:$D,'EIA Imports Jet Fuel'!$A:$A,AG$3,'EIA Imports Jet Fuel'!$C:$C,$A16)</f>
        <v/>
      </c>
      <c r="AH16">
        <f>SUMIFS('EIA Imports Jet Fuel'!$D:$D,'EIA Imports Jet Fuel'!$A:$A,AH$3,'EIA Imports Jet Fuel'!$C:$C,$A16)</f>
        <v/>
      </c>
      <c r="AI16">
        <f>SUMIFS('EIA Imports Jet Fuel'!$D:$D,'EIA Imports Jet Fuel'!$A:$A,AI$3,'EIA Imports Jet Fuel'!$C:$C,$A16)</f>
        <v/>
      </c>
      <c r="AJ16">
        <f>SUMIFS('EIA Imports Jet Fuel'!$D:$D,'EIA Imports Jet Fuel'!$A:$A,AJ$3,'EIA Imports Jet Fuel'!$C:$C,$A16)</f>
        <v/>
      </c>
      <c r="AK16">
        <f>SUMIFS('EIA Imports Jet Fuel'!$D:$D,'EIA Imports Jet Fuel'!$A:$A,AK$3,'EIA Imports Jet Fuel'!$C:$C,$A16)</f>
        <v/>
      </c>
      <c r="AL16">
        <f>SUMIFS('EIA Imports Jet Fuel'!$D:$D,'EIA Imports Jet Fuel'!$A:$A,AL$3,'EIA Imports Jet Fuel'!$C:$C,$A16)</f>
        <v/>
      </c>
      <c r="AM16">
        <f>SUMIFS('EIA Imports Jet Fuel'!$D:$D,'EIA Imports Jet Fuel'!$A:$A,AM$3,'EIA Imports Jet Fuel'!$C:$C,$A16)</f>
        <v/>
      </c>
      <c r="AN16">
        <f>SUMIFS('EIA Imports Jet Fuel'!$D:$D,'EIA Imports Jet Fuel'!$A:$A,AN$3,'EIA Imports Jet Fuel'!$C:$C,$A16)</f>
        <v/>
      </c>
      <c r="AO16">
        <f>SUMIFS('EIA Imports Jet Fuel'!$D:$D,'EIA Imports Jet Fuel'!$A:$A,AO$3,'EIA Imports Jet Fuel'!$C:$C,$A16)</f>
        <v/>
      </c>
      <c r="AP16">
        <f>SUMIFS('EIA Imports Jet Fuel'!$D:$D,'EIA Imports Jet Fuel'!$A:$A,AP$3,'EIA Imports Jet Fuel'!$C:$C,$A16)</f>
        <v/>
      </c>
      <c r="AQ16">
        <f>SUMIFS('EIA Imports Jet Fuel'!$D:$D,'EIA Imports Jet Fuel'!$A:$A,AQ$3,'EIA Imports Jet Fuel'!$C:$C,$A16)</f>
        <v/>
      </c>
      <c r="AR16">
        <f>SUMIFS('EIA Imports Jet Fuel'!$D:$D,'EIA Imports Jet Fuel'!$A:$A,AR$3,'EIA Imports Jet Fuel'!$C:$C,$A16)</f>
        <v/>
      </c>
      <c r="AS16">
        <f>SUMIFS('EIA Imports Jet Fuel'!$D:$D,'EIA Imports Jet Fuel'!$A:$A,AS$3,'EIA Imports Jet Fuel'!$C:$C,$A16)</f>
        <v/>
      </c>
      <c r="AT16">
        <f>SUMIFS('EIA Imports Jet Fuel'!$D:$D,'EIA Imports Jet Fuel'!$A:$A,AT$3,'EIA Imports Jet Fuel'!$C:$C,$A16)</f>
        <v/>
      </c>
      <c r="AU16">
        <f>SUMIFS('EIA Imports Jet Fuel'!$D:$D,'EIA Imports Jet Fuel'!$A:$A,AU$3,'EIA Imports Jet Fuel'!$C:$C,$A16)</f>
        <v/>
      </c>
    </row>
    <row r="17" spans="1:47">
      <c r="A17" t="s">
        <v>306</v>
      </c>
      <c r="B17" t="s">
        <v>1646</v>
      </c>
      <c r="C17" t="s">
        <v>1740</v>
      </c>
      <c r="D17">
        <f>SUMIFS('EIA Imports Jet Fuel'!$D:$D,'EIA Imports Jet Fuel'!$A:$A,D$3,'EIA Imports Jet Fuel'!$C:$C,$A17)</f>
        <v/>
      </c>
      <c r="E17">
        <f>SUMIFS('EIA Imports Jet Fuel'!$D:$D,'EIA Imports Jet Fuel'!$A:$A,E$3,'EIA Imports Jet Fuel'!$C:$C,$A17)</f>
        <v/>
      </c>
      <c r="F17">
        <f>SUMIFS('EIA Imports Jet Fuel'!$D:$D,'EIA Imports Jet Fuel'!$A:$A,F$3,'EIA Imports Jet Fuel'!$C:$C,$A17)</f>
        <v/>
      </c>
      <c r="G17">
        <f>SUMIFS('EIA Imports Jet Fuel'!$D:$D,'EIA Imports Jet Fuel'!$A:$A,G$3,'EIA Imports Jet Fuel'!$C:$C,$A17)</f>
        <v/>
      </c>
      <c r="H17">
        <f>SUMIFS('EIA Imports Jet Fuel'!$D:$D,'EIA Imports Jet Fuel'!$A:$A,H$3,'EIA Imports Jet Fuel'!$C:$C,$A17)</f>
        <v/>
      </c>
      <c r="I17">
        <f>SUMIFS('EIA Imports Jet Fuel'!$D:$D,'EIA Imports Jet Fuel'!$A:$A,I$3,'EIA Imports Jet Fuel'!$C:$C,$A17)</f>
        <v/>
      </c>
      <c r="J17">
        <f>SUMIFS('EIA Imports Jet Fuel'!$D:$D,'EIA Imports Jet Fuel'!$A:$A,J$3,'EIA Imports Jet Fuel'!$C:$C,$A17)</f>
        <v/>
      </c>
      <c r="K17">
        <f>SUMIFS('EIA Imports Jet Fuel'!$D:$D,'EIA Imports Jet Fuel'!$A:$A,K$3,'EIA Imports Jet Fuel'!$C:$C,$A17)</f>
        <v/>
      </c>
      <c r="L17">
        <f>SUMIFS('EIA Imports Jet Fuel'!$D:$D,'EIA Imports Jet Fuel'!$A:$A,L$3,'EIA Imports Jet Fuel'!$C:$C,$A17)</f>
        <v/>
      </c>
      <c r="M17">
        <f>SUMIFS('EIA Imports Jet Fuel'!$D:$D,'EIA Imports Jet Fuel'!$A:$A,M$3,'EIA Imports Jet Fuel'!$C:$C,$A17)</f>
        <v/>
      </c>
      <c r="N17">
        <f>SUMIFS('EIA Imports Jet Fuel'!$D:$D,'EIA Imports Jet Fuel'!$A:$A,N$3,'EIA Imports Jet Fuel'!$C:$C,$A17)</f>
        <v/>
      </c>
      <c r="O17">
        <f>SUMIFS('EIA Imports Jet Fuel'!$D:$D,'EIA Imports Jet Fuel'!$A:$A,O$3,'EIA Imports Jet Fuel'!$C:$C,$A17)</f>
        <v/>
      </c>
      <c r="P17">
        <f>SUMIFS('EIA Imports Jet Fuel'!$D:$D,'EIA Imports Jet Fuel'!$A:$A,P$3,'EIA Imports Jet Fuel'!$C:$C,$A17)</f>
        <v/>
      </c>
      <c r="Q17">
        <f>SUMIFS('EIA Imports Jet Fuel'!$D:$D,'EIA Imports Jet Fuel'!$A:$A,Q$3,'EIA Imports Jet Fuel'!$C:$C,$A17)</f>
        <v/>
      </c>
      <c r="R17">
        <f>SUMIFS('EIA Imports Jet Fuel'!$D:$D,'EIA Imports Jet Fuel'!$A:$A,R$3,'EIA Imports Jet Fuel'!$C:$C,$A17)</f>
        <v/>
      </c>
      <c r="S17">
        <f>SUMIFS('EIA Imports Jet Fuel'!$D:$D,'EIA Imports Jet Fuel'!$A:$A,S$3,'EIA Imports Jet Fuel'!$C:$C,$A17)</f>
        <v/>
      </c>
      <c r="T17">
        <f>SUMIFS('EIA Imports Jet Fuel'!$D:$D,'EIA Imports Jet Fuel'!$A:$A,T$3,'EIA Imports Jet Fuel'!$C:$C,$A17)</f>
        <v/>
      </c>
      <c r="U17">
        <f>SUMIFS('EIA Imports Jet Fuel'!$D:$D,'EIA Imports Jet Fuel'!$A:$A,U$3,'EIA Imports Jet Fuel'!$C:$C,$A17)</f>
        <v/>
      </c>
      <c r="V17">
        <f>SUMIFS('EIA Imports Jet Fuel'!$D:$D,'EIA Imports Jet Fuel'!$A:$A,V$3,'EIA Imports Jet Fuel'!$C:$C,$A17)</f>
        <v/>
      </c>
      <c r="W17">
        <f>SUMIFS('EIA Imports Jet Fuel'!$D:$D,'EIA Imports Jet Fuel'!$A:$A,W$3,'EIA Imports Jet Fuel'!$C:$C,$A17)</f>
        <v/>
      </c>
      <c r="X17">
        <f>SUMIFS('EIA Imports Jet Fuel'!$D:$D,'EIA Imports Jet Fuel'!$A:$A,X$3,'EIA Imports Jet Fuel'!$C:$C,$A17)</f>
        <v/>
      </c>
      <c r="Y17">
        <f>SUMIFS('EIA Imports Jet Fuel'!$D:$D,'EIA Imports Jet Fuel'!$A:$A,Y$3,'EIA Imports Jet Fuel'!$C:$C,$A17)</f>
        <v/>
      </c>
      <c r="Z17">
        <f>SUMIFS('EIA Imports Jet Fuel'!$D:$D,'EIA Imports Jet Fuel'!$A:$A,Z$3,'EIA Imports Jet Fuel'!$C:$C,$A17)</f>
        <v/>
      </c>
      <c r="AA17">
        <f>SUMIFS('EIA Imports Jet Fuel'!$D:$D,'EIA Imports Jet Fuel'!$A:$A,AA$3,'EIA Imports Jet Fuel'!$C:$C,$A17)</f>
        <v/>
      </c>
      <c r="AB17">
        <f>SUMIFS('EIA Imports Jet Fuel'!$D:$D,'EIA Imports Jet Fuel'!$A:$A,AB$3,'EIA Imports Jet Fuel'!$C:$C,$A17)</f>
        <v/>
      </c>
      <c r="AC17">
        <f>SUMIFS('EIA Imports Jet Fuel'!$D:$D,'EIA Imports Jet Fuel'!$A:$A,AC$3,'EIA Imports Jet Fuel'!$C:$C,$A17)</f>
        <v/>
      </c>
      <c r="AD17">
        <f>SUMIFS('EIA Imports Jet Fuel'!$D:$D,'EIA Imports Jet Fuel'!$A:$A,AD$3,'EIA Imports Jet Fuel'!$C:$C,$A17)</f>
        <v/>
      </c>
      <c r="AE17">
        <f>SUMIFS('EIA Imports Jet Fuel'!$D:$D,'EIA Imports Jet Fuel'!$A:$A,AE$3,'EIA Imports Jet Fuel'!$C:$C,$A17)</f>
        <v/>
      </c>
      <c r="AF17">
        <f>SUMIFS('EIA Imports Jet Fuel'!$D:$D,'EIA Imports Jet Fuel'!$A:$A,AF$3,'EIA Imports Jet Fuel'!$C:$C,$A17)</f>
        <v/>
      </c>
      <c r="AG17">
        <f>SUMIFS('EIA Imports Jet Fuel'!$D:$D,'EIA Imports Jet Fuel'!$A:$A,AG$3,'EIA Imports Jet Fuel'!$C:$C,$A17)</f>
        <v/>
      </c>
      <c r="AH17">
        <f>SUMIFS('EIA Imports Jet Fuel'!$D:$D,'EIA Imports Jet Fuel'!$A:$A,AH$3,'EIA Imports Jet Fuel'!$C:$C,$A17)</f>
        <v/>
      </c>
      <c r="AI17">
        <f>SUMIFS('EIA Imports Jet Fuel'!$D:$D,'EIA Imports Jet Fuel'!$A:$A,AI$3,'EIA Imports Jet Fuel'!$C:$C,$A17)</f>
        <v/>
      </c>
      <c r="AJ17">
        <f>SUMIFS('EIA Imports Jet Fuel'!$D:$D,'EIA Imports Jet Fuel'!$A:$A,AJ$3,'EIA Imports Jet Fuel'!$C:$C,$A17)</f>
        <v/>
      </c>
      <c r="AK17">
        <f>SUMIFS('EIA Imports Jet Fuel'!$D:$D,'EIA Imports Jet Fuel'!$A:$A,AK$3,'EIA Imports Jet Fuel'!$C:$C,$A17)</f>
        <v/>
      </c>
      <c r="AL17">
        <f>SUMIFS('EIA Imports Jet Fuel'!$D:$D,'EIA Imports Jet Fuel'!$A:$A,AL$3,'EIA Imports Jet Fuel'!$C:$C,$A17)</f>
        <v/>
      </c>
      <c r="AM17">
        <f>SUMIFS('EIA Imports Jet Fuel'!$D:$D,'EIA Imports Jet Fuel'!$A:$A,AM$3,'EIA Imports Jet Fuel'!$C:$C,$A17)</f>
        <v/>
      </c>
      <c r="AN17">
        <f>SUMIFS('EIA Imports Jet Fuel'!$D:$D,'EIA Imports Jet Fuel'!$A:$A,AN$3,'EIA Imports Jet Fuel'!$C:$C,$A17)</f>
        <v/>
      </c>
      <c r="AO17">
        <f>SUMIFS('EIA Imports Jet Fuel'!$D:$D,'EIA Imports Jet Fuel'!$A:$A,AO$3,'EIA Imports Jet Fuel'!$C:$C,$A17)</f>
        <v/>
      </c>
      <c r="AP17">
        <f>SUMIFS('EIA Imports Jet Fuel'!$D:$D,'EIA Imports Jet Fuel'!$A:$A,AP$3,'EIA Imports Jet Fuel'!$C:$C,$A17)</f>
        <v/>
      </c>
      <c r="AQ17">
        <f>SUMIFS('EIA Imports Jet Fuel'!$D:$D,'EIA Imports Jet Fuel'!$A:$A,AQ$3,'EIA Imports Jet Fuel'!$C:$C,$A17)</f>
        <v/>
      </c>
      <c r="AR17">
        <f>SUMIFS('EIA Imports Jet Fuel'!$D:$D,'EIA Imports Jet Fuel'!$A:$A,AR$3,'EIA Imports Jet Fuel'!$C:$C,$A17)</f>
        <v/>
      </c>
      <c r="AS17">
        <f>SUMIFS('EIA Imports Jet Fuel'!$D:$D,'EIA Imports Jet Fuel'!$A:$A,AS$3,'EIA Imports Jet Fuel'!$C:$C,$A17)</f>
        <v/>
      </c>
      <c r="AT17">
        <f>SUMIFS('EIA Imports Jet Fuel'!$D:$D,'EIA Imports Jet Fuel'!$A:$A,AT$3,'EIA Imports Jet Fuel'!$C:$C,$A17)</f>
        <v/>
      </c>
      <c r="AU17">
        <f>SUMIFS('EIA Imports Jet Fuel'!$D:$D,'EIA Imports Jet Fuel'!$A:$A,AU$3,'EIA Imports Jet Fuel'!$C:$C,$A17)</f>
        <v/>
      </c>
    </row>
    <row r="18" spans="1:47">
      <c r="A18" t="s">
        <v>418</v>
      </c>
      <c r="B18" t="s">
        <v>1646</v>
      </c>
      <c r="C18" t="s">
        <v>1740</v>
      </c>
      <c r="D18">
        <f>SUMIFS('EIA Imports Jet Fuel'!$D:$D,'EIA Imports Jet Fuel'!$A:$A,D$3,'EIA Imports Jet Fuel'!$C:$C,$A18)</f>
        <v/>
      </c>
      <c r="E18">
        <f>SUMIFS('EIA Imports Jet Fuel'!$D:$D,'EIA Imports Jet Fuel'!$A:$A,E$3,'EIA Imports Jet Fuel'!$C:$C,$A18)</f>
        <v/>
      </c>
      <c r="F18">
        <f>SUMIFS('EIA Imports Jet Fuel'!$D:$D,'EIA Imports Jet Fuel'!$A:$A,F$3,'EIA Imports Jet Fuel'!$C:$C,$A18)</f>
        <v/>
      </c>
      <c r="G18">
        <f>SUMIFS('EIA Imports Jet Fuel'!$D:$D,'EIA Imports Jet Fuel'!$A:$A,G$3,'EIA Imports Jet Fuel'!$C:$C,$A18)</f>
        <v/>
      </c>
      <c r="H18">
        <f>SUMIFS('EIA Imports Jet Fuel'!$D:$D,'EIA Imports Jet Fuel'!$A:$A,H$3,'EIA Imports Jet Fuel'!$C:$C,$A18)</f>
        <v/>
      </c>
      <c r="I18">
        <f>SUMIFS('EIA Imports Jet Fuel'!$D:$D,'EIA Imports Jet Fuel'!$A:$A,I$3,'EIA Imports Jet Fuel'!$C:$C,$A18)</f>
        <v/>
      </c>
      <c r="J18">
        <f>SUMIFS('EIA Imports Jet Fuel'!$D:$D,'EIA Imports Jet Fuel'!$A:$A,J$3,'EIA Imports Jet Fuel'!$C:$C,$A18)</f>
        <v/>
      </c>
      <c r="K18">
        <f>SUMIFS('EIA Imports Jet Fuel'!$D:$D,'EIA Imports Jet Fuel'!$A:$A,K$3,'EIA Imports Jet Fuel'!$C:$C,$A18)</f>
        <v/>
      </c>
      <c r="L18">
        <f>SUMIFS('EIA Imports Jet Fuel'!$D:$D,'EIA Imports Jet Fuel'!$A:$A,L$3,'EIA Imports Jet Fuel'!$C:$C,$A18)</f>
        <v/>
      </c>
      <c r="M18">
        <f>SUMIFS('EIA Imports Jet Fuel'!$D:$D,'EIA Imports Jet Fuel'!$A:$A,M$3,'EIA Imports Jet Fuel'!$C:$C,$A18)</f>
        <v/>
      </c>
      <c r="N18">
        <f>SUMIFS('EIA Imports Jet Fuel'!$D:$D,'EIA Imports Jet Fuel'!$A:$A,N$3,'EIA Imports Jet Fuel'!$C:$C,$A18)</f>
        <v/>
      </c>
      <c r="O18">
        <f>SUMIFS('EIA Imports Jet Fuel'!$D:$D,'EIA Imports Jet Fuel'!$A:$A,O$3,'EIA Imports Jet Fuel'!$C:$C,$A18)</f>
        <v/>
      </c>
      <c r="P18">
        <f>SUMIFS('EIA Imports Jet Fuel'!$D:$D,'EIA Imports Jet Fuel'!$A:$A,P$3,'EIA Imports Jet Fuel'!$C:$C,$A18)</f>
        <v/>
      </c>
      <c r="Q18">
        <f>SUMIFS('EIA Imports Jet Fuel'!$D:$D,'EIA Imports Jet Fuel'!$A:$A,Q$3,'EIA Imports Jet Fuel'!$C:$C,$A18)</f>
        <v/>
      </c>
      <c r="R18">
        <f>SUMIFS('EIA Imports Jet Fuel'!$D:$D,'EIA Imports Jet Fuel'!$A:$A,R$3,'EIA Imports Jet Fuel'!$C:$C,$A18)</f>
        <v/>
      </c>
      <c r="S18">
        <f>SUMIFS('EIA Imports Jet Fuel'!$D:$D,'EIA Imports Jet Fuel'!$A:$A,S$3,'EIA Imports Jet Fuel'!$C:$C,$A18)</f>
        <v/>
      </c>
      <c r="T18">
        <f>SUMIFS('EIA Imports Jet Fuel'!$D:$D,'EIA Imports Jet Fuel'!$A:$A,T$3,'EIA Imports Jet Fuel'!$C:$C,$A18)</f>
        <v/>
      </c>
      <c r="U18">
        <f>SUMIFS('EIA Imports Jet Fuel'!$D:$D,'EIA Imports Jet Fuel'!$A:$A,U$3,'EIA Imports Jet Fuel'!$C:$C,$A18)</f>
        <v/>
      </c>
      <c r="V18">
        <f>SUMIFS('EIA Imports Jet Fuel'!$D:$D,'EIA Imports Jet Fuel'!$A:$A,V$3,'EIA Imports Jet Fuel'!$C:$C,$A18)</f>
        <v/>
      </c>
      <c r="W18">
        <f>SUMIFS('EIA Imports Jet Fuel'!$D:$D,'EIA Imports Jet Fuel'!$A:$A,W$3,'EIA Imports Jet Fuel'!$C:$C,$A18)</f>
        <v/>
      </c>
      <c r="X18">
        <f>SUMIFS('EIA Imports Jet Fuel'!$D:$D,'EIA Imports Jet Fuel'!$A:$A,X$3,'EIA Imports Jet Fuel'!$C:$C,$A18)</f>
        <v/>
      </c>
      <c r="Y18">
        <f>SUMIFS('EIA Imports Jet Fuel'!$D:$D,'EIA Imports Jet Fuel'!$A:$A,Y$3,'EIA Imports Jet Fuel'!$C:$C,$A18)</f>
        <v/>
      </c>
      <c r="Z18">
        <f>SUMIFS('EIA Imports Jet Fuel'!$D:$D,'EIA Imports Jet Fuel'!$A:$A,Z$3,'EIA Imports Jet Fuel'!$C:$C,$A18)</f>
        <v/>
      </c>
      <c r="AA18">
        <f>SUMIFS('EIA Imports Jet Fuel'!$D:$D,'EIA Imports Jet Fuel'!$A:$A,AA$3,'EIA Imports Jet Fuel'!$C:$C,$A18)</f>
        <v/>
      </c>
      <c r="AB18">
        <f>SUMIFS('EIA Imports Jet Fuel'!$D:$D,'EIA Imports Jet Fuel'!$A:$A,AB$3,'EIA Imports Jet Fuel'!$C:$C,$A18)</f>
        <v/>
      </c>
      <c r="AC18">
        <f>SUMIFS('EIA Imports Jet Fuel'!$D:$D,'EIA Imports Jet Fuel'!$A:$A,AC$3,'EIA Imports Jet Fuel'!$C:$C,$A18)</f>
        <v/>
      </c>
      <c r="AD18">
        <f>SUMIFS('EIA Imports Jet Fuel'!$D:$D,'EIA Imports Jet Fuel'!$A:$A,AD$3,'EIA Imports Jet Fuel'!$C:$C,$A18)</f>
        <v/>
      </c>
      <c r="AE18">
        <f>SUMIFS('EIA Imports Jet Fuel'!$D:$D,'EIA Imports Jet Fuel'!$A:$A,AE$3,'EIA Imports Jet Fuel'!$C:$C,$A18)</f>
        <v/>
      </c>
      <c r="AF18">
        <f>SUMIFS('EIA Imports Jet Fuel'!$D:$D,'EIA Imports Jet Fuel'!$A:$A,AF$3,'EIA Imports Jet Fuel'!$C:$C,$A18)</f>
        <v/>
      </c>
      <c r="AG18">
        <f>SUMIFS('EIA Imports Jet Fuel'!$D:$D,'EIA Imports Jet Fuel'!$A:$A,AG$3,'EIA Imports Jet Fuel'!$C:$C,$A18)</f>
        <v/>
      </c>
      <c r="AH18">
        <f>SUMIFS('EIA Imports Jet Fuel'!$D:$D,'EIA Imports Jet Fuel'!$A:$A,AH$3,'EIA Imports Jet Fuel'!$C:$C,$A18)</f>
        <v/>
      </c>
      <c r="AI18">
        <f>SUMIFS('EIA Imports Jet Fuel'!$D:$D,'EIA Imports Jet Fuel'!$A:$A,AI$3,'EIA Imports Jet Fuel'!$C:$C,$A18)</f>
        <v/>
      </c>
      <c r="AJ18">
        <f>SUMIFS('EIA Imports Jet Fuel'!$D:$D,'EIA Imports Jet Fuel'!$A:$A,AJ$3,'EIA Imports Jet Fuel'!$C:$C,$A18)</f>
        <v/>
      </c>
      <c r="AK18">
        <f>SUMIFS('EIA Imports Jet Fuel'!$D:$D,'EIA Imports Jet Fuel'!$A:$A,AK$3,'EIA Imports Jet Fuel'!$C:$C,$A18)</f>
        <v/>
      </c>
      <c r="AL18">
        <f>SUMIFS('EIA Imports Jet Fuel'!$D:$D,'EIA Imports Jet Fuel'!$A:$A,AL$3,'EIA Imports Jet Fuel'!$C:$C,$A18)</f>
        <v/>
      </c>
      <c r="AM18">
        <f>SUMIFS('EIA Imports Jet Fuel'!$D:$D,'EIA Imports Jet Fuel'!$A:$A,AM$3,'EIA Imports Jet Fuel'!$C:$C,$A18)</f>
        <v/>
      </c>
      <c r="AN18">
        <f>SUMIFS('EIA Imports Jet Fuel'!$D:$D,'EIA Imports Jet Fuel'!$A:$A,AN$3,'EIA Imports Jet Fuel'!$C:$C,$A18)</f>
        <v/>
      </c>
      <c r="AO18">
        <f>SUMIFS('EIA Imports Jet Fuel'!$D:$D,'EIA Imports Jet Fuel'!$A:$A,AO$3,'EIA Imports Jet Fuel'!$C:$C,$A18)</f>
        <v/>
      </c>
      <c r="AP18">
        <f>SUMIFS('EIA Imports Jet Fuel'!$D:$D,'EIA Imports Jet Fuel'!$A:$A,AP$3,'EIA Imports Jet Fuel'!$C:$C,$A18)</f>
        <v/>
      </c>
      <c r="AQ18">
        <f>SUMIFS('EIA Imports Jet Fuel'!$D:$D,'EIA Imports Jet Fuel'!$A:$A,AQ$3,'EIA Imports Jet Fuel'!$C:$C,$A18)</f>
        <v/>
      </c>
      <c r="AR18">
        <f>SUMIFS('EIA Imports Jet Fuel'!$D:$D,'EIA Imports Jet Fuel'!$A:$A,AR$3,'EIA Imports Jet Fuel'!$C:$C,$A18)</f>
        <v/>
      </c>
      <c r="AS18">
        <f>SUMIFS('EIA Imports Jet Fuel'!$D:$D,'EIA Imports Jet Fuel'!$A:$A,AS$3,'EIA Imports Jet Fuel'!$C:$C,$A18)</f>
        <v/>
      </c>
      <c r="AT18">
        <f>SUMIFS('EIA Imports Jet Fuel'!$D:$D,'EIA Imports Jet Fuel'!$A:$A,AT$3,'EIA Imports Jet Fuel'!$C:$C,$A18)</f>
        <v/>
      </c>
      <c r="AU18">
        <f>SUMIFS('EIA Imports Jet Fuel'!$D:$D,'EIA Imports Jet Fuel'!$A:$A,AU$3,'EIA Imports Jet Fuel'!$C:$C,$A18)</f>
        <v/>
      </c>
    </row>
    <row r="19" spans="1:47">
      <c r="A19" t="s">
        <v>412</v>
      </c>
      <c r="B19" t="s">
        <v>1646</v>
      </c>
      <c r="C19" t="s">
        <v>1740</v>
      </c>
      <c r="D19">
        <f>SUMIFS('EIA Imports Jet Fuel'!$D:$D,'EIA Imports Jet Fuel'!$A:$A,D$3,'EIA Imports Jet Fuel'!$C:$C,$A19)</f>
        <v/>
      </c>
      <c r="E19">
        <f>SUMIFS('EIA Imports Jet Fuel'!$D:$D,'EIA Imports Jet Fuel'!$A:$A,E$3,'EIA Imports Jet Fuel'!$C:$C,$A19)</f>
        <v/>
      </c>
      <c r="F19">
        <f>SUMIFS('EIA Imports Jet Fuel'!$D:$D,'EIA Imports Jet Fuel'!$A:$A,F$3,'EIA Imports Jet Fuel'!$C:$C,$A19)</f>
        <v/>
      </c>
      <c r="G19">
        <f>SUMIFS('EIA Imports Jet Fuel'!$D:$D,'EIA Imports Jet Fuel'!$A:$A,G$3,'EIA Imports Jet Fuel'!$C:$C,$A19)</f>
        <v/>
      </c>
      <c r="H19">
        <f>SUMIFS('EIA Imports Jet Fuel'!$D:$D,'EIA Imports Jet Fuel'!$A:$A,H$3,'EIA Imports Jet Fuel'!$C:$C,$A19)</f>
        <v/>
      </c>
      <c r="I19">
        <f>SUMIFS('EIA Imports Jet Fuel'!$D:$D,'EIA Imports Jet Fuel'!$A:$A,I$3,'EIA Imports Jet Fuel'!$C:$C,$A19)</f>
        <v/>
      </c>
      <c r="J19">
        <f>SUMIFS('EIA Imports Jet Fuel'!$D:$D,'EIA Imports Jet Fuel'!$A:$A,J$3,'EIA Imports Jet Fuel'!$C:$C,$A19)</f>
        <v/>
      </c>
      <c r="K19">
        <f>SUMIFS('EIA Imports Jet Fuel'!$D:$D,'EIA Imports Jet Fuel'!$A:$A,K$3,'EIA Imports Jet Fuel'!$C:$C,$A19)</f>
        <v/>
      </c>
      <c r="L19">
        <f>SUMIFS('EIA Imports Jet Fuel'!$D:$D,'EIA Imports Jet Fuel'!$A:$A,L$3,'EIA Imports Jet Fuel'!$C:$C,$A19)</f>
        <v/>
      </c>
      <c r="M19">
        <f>SUMIFS('EIA Imports Jet Fuel'!$D:$D,'EIA Imports Jet Fuel'!$A:$A,M$3,'EIA Imports Jet Fuel'!$C:$C,$A19)</f>
        <v/>
      </c>
      <c r="N19">
        <f>SUMIFS('EIA Imports Jet Fuel'!$D:$D,'EIA Imports Jet Fuel'!$A:$A,N$3,'EIA Imports Jet Fuel'!$C:$C,$A19)</f>
        <v/>
      </c>
      <c r="O19">
        <f>SUMIFS('EIA Imports Jet Fuel'!$D:$D,'EIA Imports Jet Fuel'!$A:$A,O$3,'EIA Imports Jet Fuel'!$C:$C,$A19)</f>
        <v/>
      </c>
      <c r="P19">
        <f>SUMIFS('EIA Imports Jet Fuel'!$D:$D,'EIA Imports Jet Fuel'!$A:$A,P$3,'EIA Imports Jet Fuel'!$C:$C,$A19)</f>
        <v/>
      </c>
      <c r="Q19">
        <f>SUMIFS('EIA Imports Jet Fuel'!$D:$D,'EIA Imports Jet Fuel'!$A:$A,Q$3,'EIA Imports Jet Fuel'!$C:$C,$A19)</f>
        <v/>
      </c>
      <c r="R19">
        <f>SUMIFS('EIA Imports Jet Fuel'!$D:$D,'EIA Imports Jet Fuel'!$A:$A,R$3,'EIA Imports Jet Fuel'!$C:$C,$A19)</f>
        <v/>
      </c>
      <c r="S19">
        <f>SUMIFS('EIA Imports Jet Fuel'!$D:$D,'EIA Imports Jet Fuel'!$A:$A,S$3,'EIA Imports Jet Fuel'!$C:$C,$A19)</f>
        <v/>
      </c>
      <c r="T19">
        <f>SUMIFS('EIA Imports Jet Fuel'!$D:$D,'EIA Imports Jet Fuel'!$A:$A,T$3,'EIA Imports Jet Fuel'!$C:$C,$A19)</f>
        <v/>
      </c>
      <c r="U19">
        <f>SUMIFS('EIA Imports Jet Fuel'!$D:$D,'EIA Imports Jet Fuel'!$A:$A,U$3,'EIA Imports Jet Fuel'!$C:$C,$A19)</f>
        <v/>
      </c>
      <c r="V19">
        <f>SUMIFS('EIA Imports Jet Fuel'!$D:$D,'EIA Imports Jet Fuel'!$A:$A,V$3,'EIA Imports Jet Fuel'!$C:$C,$A19)</f>
        <v/>
      </c>
      <c r="W19">
        <f>SUMIFS('EIA Imports Jet Fuel'!$D:$D,'EIA Imports Jet Fuel'!$A:$A,W$3,'EIA Imports Jet Fuel'!$C:$C,$A19)</f>
        <v/>
      </c>
      <c r="X19">
        <f>SUMIFS('EIA Imports Jet Fuel'!$D:$D,'EIA Imports Jet Fuel'!$A:$A,X$3,'EIA Imports Jet Fuel'!$C:$C,$A19)</f>
        <v/>
      </c>
      <c r="Y19">
        <f>SUMIFS('EIA Imports Jet Fuel'!$D:$D,'EIA Imports Jet Fuel'!$A:$A,Y$3,'EIA Imports Jet Fuel'!$C:$C,$A19)</f>
        <v/>
      </c>
      <c r="Z19">
        <f>SUMIFS('EIA Imports Jet Fuel'!$D:$D,'EIA Imports Jet Fuel'!$A:$A,Z$3,'EIA Imports Jet Fuel'!$C:$C,$A19)</f>
        <v/>
      </c>
      <c r="AA19">
        <f>SUMIFS('EIA Imports Jet Fuel'!$D:$D,'EIA Imports Jet Fuel'!$A:$A,AA$3,'EIA Imports Jet Fuel'!$C:$C,$A19)</f>
        <v/>
      </c>
      <c r="AB19">
        <f>SUMIFS('EIA Imports Jet Fuel'!$D:$D,'EIA Imports Jet Fuel'!$A:$A,AB$3,'EIA Imports Jet Fuel'!$C:$C,$A19)</f>
        <v/>
      </c>
      <c r="AC19">
        <f>SUMIFS('EIA Imports Jet Fuel'!$D:$D,'EIA Imports Jet Fuel'!$A:$A,AC$3,'EIA Imports Jet Fuel'!$C:$C,$A19)</f>
        <v/>
      </c>
      <c r="AD19">
        <f>SUMIFS('EIA Imports Jet Fuel'!$D:$D,'EIA Imports Jet Fuel'!$A:$A,AD$3,'EIA Imports Jet Fuel'!$C:$C,$A19)</f>
        <v/>
      </c>
      <c r="AE19">
        <f>SUMIFS('EIA Imports Jet Fuel'!$D:$D,'EIA Imports Jet Fuel'!$A:$A,AE$3,'EIA Imports Jet Fuel'!$C:$C,$A19)</f>
        <v/>
      </c>
      <c r="AF19">
        <f>SUMIFS('EIA Imports Jet Fuel'!$D:$D,'EIA Imports Jet Fuel'!$A:$A,AF$3,'EIA Imports Jet Fuel'!$C:$C,$A19)</f>
        <v/>
      </c>
      <c r="AG19">
        <f>SUMIFS('EIA Imports Jet Fuel'!$D:$D,'EIA Imports Jet Fuel'!$A:$A,AG$3,'EIA Imports Jet Fuel'!$C:$C,$A19)</f>
        <v/>
      </c>
      <c r="AH19">
        <f>SUMIFS('EIA Imports Jet Fuel'!$D:$D,'EIA Imports Jet Fuel'!$A:$A,AH$3,'EIA Imports Jet Fuel'!$C:$C,$A19)</f>
        <v/>
      </c>
      <c r="AI19">
        <f>SUMIFS('EIA Imports Jet Fuel'!$D:$D,'EIA Imports Jet Fuel'!$A:$A,AI$3,'EIA Imports Jet Fuel'!$C:$C,$A19)</f>
        <v/>
      </c>
      <c r="AJ19">
        <f>SUMIFS('EIA Imports Jet Fuel'!$D:$D,'EIA Imports Jet Fuel'!$A:$A,AJ$3,'EIA Imports Jet Fuel'!$C:$C,$A19)</f>
        <v/>
      </c>
      <c r="AK19">
        <f>SUMIFS('EIA Imports Jet Fuel'!$D:$D,'EIA Imports Jet Fuel'!$A:$A,AK$3,'EIA Imports Jet Fuel'!$C:$C,$A19)</f>
        <v/>
      </c>
      <c r="AL19">
        <f>SUMIFS('EIA Imports Jet Fuel'!$D:$D,'EIA Imports Jet Fuel'!$A:$A,AL$3,'EIA Imports Jet Fuel'!$C:$C,$A19)</f>
        <v/>
      </c>
      <c r="AM19">
        <f>SUMIFS('EIA Imports Jet Fuel'!$D:$D,'EIA Imports Jet Fuel'!$A:$A,AM$3,'EIA Imports Jet Fuel'!$C:$C,$A19)</f>
        <v/>
      </c>
      <c r="AN19">
        <f>SUMIFS('EIA Imports Jet Fuel'!$D:$D,'EIA Imports Jet Fuel'!$A:$A,AN$3,'EIA Imports Jet Fuel'!$C:$C,$A19)</f>
        <v/>
      </c>
      <c r="AO19">
        <f>SUMIFS('EIA Imports Jet Fuel'!$D:$D,'EIA Imports Jet Fuel'!$A:$A,AO$3,'EIA Imports Jet Fuel'!$C:$C,$A19)</f>
        <v/>
      </c>
      <c r="AP19">
        <f>SUMIFS('EIA Imports Jet Fuel'!$D:$D,'EIA Imports Jet Fuel'!$A:$A,AP$3,'EIA Imports Jet Fuel'!$C:$C,$A19)</f>
        <v/>
      </c>
      <c r="AQ19">
        <f>SUMIFS('EIA Imports Jet Fuel'!$D:$D,'EIA Imports Jet Fuel'!$A:$A,AQ$3,'EIA Imports Jet Fuel'!$C:$C,$A19)</f>
        <v/>
      </c>
      <c r="AR19">
        <f>SUMIFS('EIA Imports Jet Fuel'!$D:$D,'EIA Imports Jet Fuel'!$A:$A,AR$3,'EIA Imports Jet Fuel'!$C:$C,$A19)</f>
        <v/>
      </c>
      <c r="AS19">
        <f>SUMIFS('EIA Imports Jet Fuel'!$D:$D,'EIA Imports Jet Fuel'!$A:$A,AS$3,'EIA Imports Jet Fuel'!$C:$C,$A19)</f>
        <v/>
      </c>
      <c r="AT19">
        <f>SUMIFS('EIA Imports Jet Fuel'!$D:$D,'EIA Imports Jet Fuel'!$A:$A,AT$3,'EIA Imports Jet Fuel'!$C:$C,$A19)</f>
        <v/>
      </c>
      <c r="AU19">
        <f>SUMIFS('EIA Imports Jet Fuel'!$D:$D,'EIA Imports Jet Fuel'!$A:$A,AU$3,'EIA Imports Jet Fuel'!$C:$C,$A19)</f>
        <v/>
      </c>
    </row>
    <row r="20" spans="1:47">
      <c r="A20" t="s">
        <v>287</v>
      </c>
      <c r="B20" t="s">
        <v>1646</v>
      </c>
      <c r="C20" t="s">
        <v>1740</v>
      </c>
      <c r="D20">
        <f>SUMIFS('EIA Imports Jet Fuel'!$D:$D,'EIA Imports Jet Fuel'!$A:$A,D$3,'EIA Imports Jet Fuel'!$C:$C,$A20)</f>
        <v/>
      </c>
      <c r="E20">
        <f>SUMIFS('EIA Imports Jet Fuel'!$D:$D,'EIA Imports Jet Fuel'!$A:$A,E$3,'EIA Imports Jet Fuel'!$C:$C,$A20)</f>
        <v/>
      </c>
      <c r="F20">
        <f>SUMIFS('EIA Imports Jet Fuel'!$D:$D,'EIA Imports Jet Fuel'!$A:$A,F$3,'EIA Imports Jet Fuel'!$C:$C,$A20)</f>
        <v/>
      </c>
      <c r="G20">
        <f>SUMIFS('EIA Imports Jet Fuel'!$D:$D,'EIA Imports Jet Fuel'!$A:$A,G$3,'EIA Imports Jet Fuel'!$C:$C,$A20)</f>
        <v/>
      </c>
      <c r="H20">
        <f>SUMIFS('EIA Imports Jet Fuel'!$D:$D,'EIA Imports Jet Fuel'!$A:$A,H$3,'EIA Imports Jet Fuel'!$C:$C,$A20)</f>
        <v/>
      </c>
      <c r="I20">
        <f>SUMIFS('EIA Imports Jet Fuel'!$D:$D,'EIA Imports Jet Fuel'!$A:$A,I$3,'EIA Imports Jet Fuel'!$C:$C,$A20)</f>
        <v/>
      </c>
      <c r="J20">
        <f>SUMIFS('EIA Imports Jet Fuel'!$D:$D,'EIA Imports Jet Fuel'!$A:$A,J$3,'EIA Imports Jet Fuel'!$C:$C,$A20)</f>
        <v/>
      </c>
      <c r="K20">
        <f>SUMIFS('EIA Imports Jet Fuel'!$D:$D,'EIA Imports Jet Fuel'!$A:$A,K$3,'EIA Imports Jet Fuel'!$C:$C,$A20)</f>
        <v/>
      </c>
      <c r="L20">
        <f>SUMIFS('EIA Imports Jet Fuel'!$D:$D,'EIA Imports Jet Fuel'!$A:$A,L$3,'EIA Imports Jet Fuel'!$C:$C,$A20)</f>
        <v/>
      </c>
      <c r="M20">
        <f>SUMIFS('EIA Imports Jet Fuel'!$D:$D,'EIA Imports Jet Fuel'!$A:$A,M$3,'EIA Imports Jet Fuel'!$C:$C,$A20)</f>
        <v/>
      </c>
      <c r="N20">
        <f>SUMIFS('EIA Imports Jet Fuel'!$D:$D,'EIA Imports Jet Fuel'!$A:$A,N$3,'EIA Imports Jet Fuel'!$C:$C,$A20)</f>
        <v/>
      </c>
      <c r="O20">
        <f>SUMIFS('EIA Imports Jet Fuel'!$D:$D,'EIA Imports Jet Fuel'!$A:$A,O$3,'EIA Imports Jet Fuel'!$C:$C,$A20)</f>
        <v/>
      </c>
      <c r="P20">
        <f>SUMIFS('EIA Imports Jet Fuel'!$D:$D,'EIA Imports Jet Fuel'!$A:$A,P$3,'EIA Imports Jet Fuel'!$C:$C,$A20)</f>
        <v/>
      </c>
      <c r="Q20">
        <f>SUMIFS('EIA Imports Jet Fuel'!$D:$D,'EIA Imports Jet Fuel'!$A:$A,Q$3,'EIA Imports Jet Fuel'!$C:$C,$A20)</f>
        <v/>
      </c>
      <c r="R20">
        <f>SUMIFS('EIA Imports Jet Fuel'!$D:$D,'EIA Imports Jet Fuel'!$A:$A,R$3,'EIA Imports Jet Fuel'!$C:$C,$A20)</f>
        <v/>
      </c>
      <c r="S20">
        <f>SUMIFS('EIA Imports Jet Fuel'!$D:$D,'EIA Imports Jet Fuel'!$A:$A,S$3,'EIA Imports Jet Fuel'!$C:$C,$A20)</f>
        <v/>
      </c>
      <c r="T20">
        <f>SUMIFS('EIA Imports Jet Fuel'!$D:$D,'EIA Imports Jet Fuel'!$A:$A,T$3,'EIA Imports Jet Fuel'!$C:$C,$A20)</f>
        <v/>
      </c>
      <c r="U20">
        <f>SUMIFS('EIA Imports Jet Fuel'!$D:$D,'EIA Imports Jet Fuel'!$A:$A,U$3,'EIA Imports Jet Fuel'!$C:$C,$A20)</f>
        <v/>
      </c>
      <c r="V20">
        <f>SUMIFS('EIA Imports Jet Fuel'!$D:$D,'EIA Imports Jet Fuel'!$A:$A,V$3,'EIA Imports Jet Fuel'!$C:$C,$A20)</f>
        <v/>
      </c>
      <c r="W20">
        <f>SUMIFS('EIA Imports Jet Fuel'!$D:$D,'EIA Imports Jet Fuel'!$A:$A,W$3,'EIA Imports Jet Fuel'!$C:$C,$A20)</f>
        <v/>
      </c>
      <c r="X20">
        <f>SUMIFS('EIA Imports Jet Fuel'!$D:$D,'EIA Imports Jet Fuel'!$A:$A,X$3,'EIA Imports Jet Fuel'!$C:$C,$A20)</f>
        <v/>
      </c>
      <c r="Y20">
        <f>SUMIFS('EIA Imports Jet Fuel'!$D:$D,'EIA Imports Jet Fuel'!$A:$A,Y$3,'EIA Imports Jet Fuel'!$C:$C,$A20)</f>
        <v/>
      </c>
      <c r="Z20">
        <f>SUMIFS('EIA Imports Jet Fuel'!$D:$D,'EIA Imports Jet Fuel'!$A:$A,Z$3,'EIA Imports Jet Fuel'!$C:$C,$A20)</f>
        <v/>
      </c>
      <c r="AA20">
        <f>SUMIFS('EIA Imports Jet Fuel'!$D:$D,'EIA Imports Jet Fuel'!$A:$A,AA$3,'EIA Imports Jet Fuel'!$C:$C,$A20)</f>
        <v/>
      </c>
      <c r="AB20">
        <f>SUMIFS('EIA Imports Jet Fuel'!$D:$D,'EIA Imports Jet Fuel'!$A:$A,AB$3,'EIA Imports Jet Fuel'!$C:$C,$A20)</f>
        <v/>
      </c>
      <c r="AC20">
        <f>SUMIFS('EIA Imports Jet Fuel'!$D:$D,'EIA Imports Jet Fuel'!$A:$A,AC$3,'EIA Imports Jet Fuel'!$C:$C,$A20)</f>
        <v/>
      </c>
      <c r="AD20">
        <f>SUMIFS('EIA Imports Jet Fuel'!$D:$D,'EIA Imports Jet Fuel'!$A:$A,AD$3,'EIA Imports Jet Fuel'!$C:$C,$A20)</f>
        <v/>
      </c>
      <c r="AE20">
        <f>SUMIFS('EIA Imports Jet Fuel'!$D:$D,'EIA Imports Jet Fuel'!$A:$A,AE$3,'EIA Imports Jet Fuel'!$C:$C,$A20)</f>
        <v/>
      </c>
      <c r="AF20">
        <f>SUMIFS('EIA Imports Jet Fuel'!$D:$D,'EIA Imports Jet Fuel'!$A:$A,AF$3,'EIA Imports Jet Fuel'!$C:$C,$A20)</f>
        <v/>
      </c>
      <c r="AG20">
        <f>SUMIFS('EIA Imports Jet Fuel'!$D:$D,'EIA Imports Jet Fuel'!$A:$A,AG$3,'EIA Imports Jet Fuel'!$C:$C,$A20)</f>
        <v/>
      </c>
      <c r="AH20">
        <f>SUMIFS('EIA Imports Jet Fuel'!$D:$D,'EIA Imports Jet Fuel'!$A:$A,AH$3,'EIA Imports Jet Fuel'!$C:$C,$A20)</f>
        <v/>
      </c>
      <c r="AI20">
        <f>SUMIFS('EIA Imports Jet Fuel'!$D:$D,'EIA Imports Jet Fuel'!$A:$A,AI$3,'EIA Imports Jet Fuel'!$C:$C,$A20)</f>
        <v/>
      </c>
      <c r="AJ20">
        <f>SUMIFS('EIA Imports Jet Fuel'!$D:$D,'EIA Imports Jet Fuel'!$A:$A,AJ$3,'EIA Imports Jet Fuel'!$C:$C,$A20)</f>
        <v/>
      </c>
      <c r="AK20">
        <f>SUMIFS('EIA Imports Jet Fuel'!$D:$D,'EIA Imports Jet Fuel'!$A:$A,AK$3,'EIA Imports Jet Fuel'!$C:$C,$A20)</f>
        <v/>
      </c>
      <c r="AL20">
        <f>SUMIFS('EIA Imports Jet Fuel'!$D:$D,'EIA Imports Jet Fuel'!$A:$A,AL$3,'EIA Imports Jet Fuel'!$C:$C,$A20)</f>
        <v/>
      </c>
      <c r="AM20">
        <f>SUMIFS('EIA Imports Jet Fuel'!$D:$D,'EIA Imports Jet Fuel'!$A:$A,AM$3,'EIA Imports Jet Fuel'!$C:$C,$A20)</f>
        <v/>
      </c>
      <c r="AN20">
        <f>SUMIFS('EIA Imports Jet Fuel'!$D:$D,'EIA Imports Jet Fuel'!$A:$A,AN$3,'EIA Imports Jet Fuel'!$C:$C,$A20)</f>
        <v/>
      </c>
      <c r="AO20">
        <f>SUMIFS('EIA Imports Jet Fuel'!$D:$D,'EIA Imports Jet Fuel'!$A:$A,AO$3,'EIA Imports Jet Fuel'!$C:$C,$A20)</f>
        <v/>
      </c>
      <c r="AP20">
        <f>SUMIFS('EIA Imports Jet Fuel'!$D:$D,'EIA Imports Jet Fuel'!$A:$A,AP$3,'EIA Imports Jet Fuel'!$C:$C,$A20)</f>
        <v/>
      </c>
      <c r="AQ20">
        <f>SUMIFS('EIA Imports Jet Fuel'!$D:$D,'EIA Imports Jet Fuel'!$A:$A,AQ$3,'EIA Imports Jet Fuel'!$C:$C,$A20)</f>
        <v/>
      </c>
      <c r="AR20">
        <f>SUMIFS('EIA Imports Jet Fuel'!$D:$D,'EIA Imports Jet Fuel'!$A:$A,AR$3,'EIA Imports Jet Fuel'!$C:$C,$A20)</f>
        <v/>
      </c>
      <c r="AS20">
        <f>SUMIFS('EIA Imports Jet Fuel'!$D:$D,'EIA Imports Jet Fuel'!$A:$A,AS$3,'EIA Imports Jet Fuel'!$C:$C,$A20)</f>
        <v/>
      </c>
      <c r="AT20">
        <f>SUMIFS('EIA Imports Jet Fuel'!$D:$D,'EIA Imports Jet Fuel'!$A:$A,AT$3,'EIA Imports Jet Fuel'!$C:$C,$A20)</f>
        <v/>
      </c>
      <c r="AU20">
        <f>SUMIFS('EIA Imports Jet Fuel'!$D:$D,'EIA Imports Jet Fuel'!$A:$A,AU$3,'EIA Imports Jet Fuel'!$C:$C,$A20)</f>
        <v/>
      </c>
    </row>
    <row r="21" spans="1:47">
      <c r="A21" t="s">
        <v>374</v>
      </c>
      <c r="B21" t="s">
        <v>1646</v>
      </c>
      <c r="C21" t="s">
        <v>1740</v>
      </c>
      <c r="D21">
        <f>SUMIFS('EIA Imports Jet Fuel'!$D:$D,'EIA Imports Jet Fuel'!$A:$A,D$3,'EIA Imports Jet Fuel'!$C:$C,$A21)</f>
        <v/>
      </c>
      <c r="E21">
        <f>SUMIFS('EIA Imports Jet Fuel'!$D:$D,'EIA Imports Jet Fuel'!$A:$A,E$3,'EIA Imports Jet Fuel'!$C:$C,$A21)</f>
        <v/>
      </c>
      <c r="F21">
        <f>SUMIFS('EIA Imports Jet Fuel'!$D:$D,'EIA Imports Jet Fuel'!$A:$A,F$3,'EIA Imports Jet Fuel'!$C:$C,$A21)</f>
        <v/>
      </c>
      <c r="G21">
        <f>SUMIFS('EIA Imports Jet Fuel'!$D:$D,'EIA Imports Jet Fuel'!$A:$A,G$3,'EIA Imports Jet Fuel'!$C:$C,$A21)</f>
        <v/>
      </c>
      <c r="H21">
        <f>SUMIFS('EIA Imports Jet Fuel'!$D:$D,'EIA Imports Jet Fuel'!$A:$A,H$3,'EIA Imports Jet Fuel'!$C:$C,$A21)</f>
        <v/>
      </c>
      <c r="I21">
        <f>SUMIFS('EIA Imports Jet Fuel'!$D:$D,'EIA Imports Jet Fuel'!$A:$A,I$3,'EIA Imports Jet Fuel'!$C:$C,$A21)</f>
        <v/>
      </c>
      <c r="J21">
        <f>SUMIFS('EIA Imports Jet Fuel'!$D:$D,'EIA Imports Jet Fuel'!$A:$A,J$3,'EIA Imports Jet Fuel'!$C:$C,$A21)</f>
        <v/>
      </c>
      <c r="K21">
        <f>SUMIFS('EIA Imports Jet Fuel'!$D:$D,'EIA Imports Jet Fuel'!$A:$A,K$3,'EIA Imports Jet Fuel'!$C:$C,$A21)</f>
        <v/>
      </c>
      <c r="L21">
        <f>SUMIFS('EIA Imports Jet Fuel'!$D:$D,'EIA Imports Jet Fuel'!$A:$A,L$3,'EIA Imports Jet Fuel'!$C:$C,$A21)</f>
        <v/>
      </c>
      <c r="M21">
        <f>SUMIFS('EIA Imports Jet Fuel'!$D:$D,'EIA Imports Jet Fuel'!$A:$A,M$3,'EIA Imports Jet Fuel'!$C:$C,$A21)</f>
        <v/>
      </c>
      <c r="N21">
        <f>SUMIFS('EIA Imports Jet Fuel'!$D:$D,'EIA Imports Jet Fuel'!$A:$A,N$3,'EIA Imports Jet Fuel'!$C:$C,$A21)</f>
        <v/>
      </c>
      <c r="O21">
        <f>SUMIFS('EIA Imports Jet Fuel'!$D:$D,'EIA Imports Jet Fuel'!$A:$A,O$3,'EIA Imports Jet Fuel'!$C:$C,$A21)</f>
        <v/>
      </c>
      <c r="P21">
        <f>SUMIFS('EIA Imports Jet Fuel'!$D:$D,'EIA Imports Jet Fuel'!$A:$A,P$3,'EIA Imports Jet Fuel'!$C:$C,$A21)</f>
        <v/>
      </c>
      <c r="Q21">
        <f>SUMIFS('EIA Imports Jet Fuel'!$D:$D,'EIA Imports Jet Fuel'!$A:$A,Q$3,'EIA Imports Jet Fuel'!$C:$C,$A21)</f>
        <v/>
      </c>
      <c r="R21">
        <f>SUMIFS('EIA Imports Jet Fuel'!$D:$D,'EIA Imports Jet Fuel'!$A:$A,R$3,'EIA Imports Jet Fuel'!$C:$C,$A21)</f>
        <v/>
      </c>
      <c r="S21">
        <f>SUMIFS('EIA Imports Jet Fuel'!$D:$D,'EIA Imports Jet Fuel'!$A:$A,S$3,'EIA Imports Jet Fuel'!$C:$C,$A21)</f>
        <v/>
      </c>
      <c r="T21">
        <f>SUMIFS('EIA Imports Jet Fuel'!$D:$D,'EIA Imports Jet Fuel'!$A:$A,T$3,'EIA Imports Jet Fuel'!$C:$C,$A21)</f>
        <v/>
      </c>
      <c r="U21">
        <f>SUMIFS('EIA Imports Jet Fuel'!$D:$D,'EIA Imports Jet Fuel'!$A:$A,U$3,'EIA Imports Jet Fuel'!$C:$C,$A21)</f>
        <v/>
      </c>
      <c r="V21">
        <f>SUMIFS('EIA Imports Jet Fuel'!$D:$D,'EIA Imports Jet Fuel'!$A:$A,V$3,'EIA Imports Jet Fuel'!$C:$C,$A21)</f>
        <v/>
      </c>
      <c r="W21">
        <f>SUMIFS('EIA Imports Jet Fuel'!$D:$D,'EIA Imports Jet Fuel'!$A:$A,W$3,'EIA Imports Jet Fuel'!$C:$C,$A21)</f>
        <v/>
      </c>
      <c r="X21">
        <f>SUMIFS('EIA Imports Jet Fuel'!$D:$D,'EIA Imports Jet Fuel'!$A:$A,X$3,'EIA Imports Jet Fuel'!$C:$C,$A21)</f>
        <v/>
      </c>
      <c r="Y21">
        <f>SUMIFS('EIA Imports Jet Fuel'!$D:$D,'EIA Imports Jet Fuel'!$A:$A,Y$3,'EIA Imports Jet Fuel'!$C:$C,$A21)</f>
        <v/>
      </c>
      <c r="Z21">
        <f>SUMIFS('EIA Imports Jet Fuel'!$D:$D,'EIA Imports Jet Fuel'!$A:$A,Z$3,'EIA Imports Jet Fuel'!$C:$C,$A21)</f>
        <v/>
      </c>
      <c r="AA21">
        <f>SUMIFS('EIA Imports Jet Fuel'!$D:$D,'EIA Imports Jet Fuel'!$A:$A,AA$3,'EIA Imports Jet Fuel'!$C:$C,$A21)</f>
        <v/>
      </c>
      <c r="AB21">
        <f>SUMIFS('EIA Imports Jet Fuel'!$D:$D,'EIA Imports Jet Fuel'!$A:$A,AB$3,'EIA Imports Jet Fuel'!$C:$C,$A21)</f>
        <v/>
      </c>
      <c r="AC21">
        <f>SUMIFS('EIA Imports Jet Fuel'!$D:$D,'EIA Imports Jet Fuel'!$A:$A,AC$3,'EIA Imports Jet Fuel'!$C:$C,$A21)</f>
        <v/>
      </c>
      <c r="AD21">
        <f>SUMIFS('EIA Imports Jet Fuel'!$D:$D,'EIA Imports Jet Fuel'!$A:$A,AD$3,'EIA Imports Jet Fuel'!$C:$C,$A21)</f>
        <v/>
      </c>
      <c r="AE21">
        <f>SUMIFS('EIA Imports Jet Fuel'!$D:$D,'EIA Imports Jet Fuel'!$A:$A,AE$3,'EIA Imports Jet Fuel'!$C:$C,$A21)</f>
        <v/>
      </c>
      <c r="AF21">
        <f>SUMIFS('EIA Imports Jet Fuel'!$D:$D,'EIA Imports Jet Fuel'!$A:$A,AF$3,'EIA Imports Jet Fuel'!$C:$C,$A21)</f>
        <v/>
      </c>
      <c r="AG21">
        <f>SUMIFS('EIA Imports Jet Fuel'!$D:$D,'EIA Imports Jet Fuel'!$A:$A,AG$3,'EIA Imports Jet Fuel'!$C:$C,$A21)</f>
        <v/>
      </c>
      <c r="AH21">
        <f>SUMIFS('EIA Imports Jet Fuel'!$D:$D,'EIA Imports Jet Fuel'!$A:$A,AH$3,'EIA Imports Jet Fuel'!$C:$C,$A21)</f>
        <v/>
      </c>
      <c r="AI21">
        <f>SUMIFS('EIA Imports Jet Fuel'!$D:$D,'EIA Imports Jet Fuel'!$A:$A,AI$3,'EIA Imports Jet Fuel'!$C:$C,$A21)</f>
        <v/>
      </c>
      <c r="AJ21">
        <f>SUMIFS('EIA Imports Jet Fuel'!$D:$D,'EIA Imports Jet Fuel'!$A:$A,AJ$3,'EIA Imports Jet Fuel'!$C:$C,$A21)</f>
        <v/>
      </c>
      <c r="AK21">
        <f>SUMIFS('EIA Imports Jet Fuel'!$D:$D,'EIA Imports Jet Fuel'!$A:$A,AK$3,'EIA Imports Jet Fuel'!$C:$C,$A21)</f>
        <v/>
      </c>
      <c r="AL21">
        <f>SUMIFS('EIA Imports Jet Fuel'!$D:$D,'EIA Imports Jet Fuel'!$A:$A,AL$3,'EIA Imports Jet Fuel'!$C:$C,$A21)</f>
        <v/>
      </c>
      <c r="AM21">
        <f>SUMIFS('EIA Imports Jet Fuel'!$D:$D,'EIA Imports Jet Fuel'!$A:$A,AM$3,'EIA Imports Jet Fuel'!$C:$C,$A21)</f>
        <v/>
      </c>
      <c r="AN21">
        <f>SUMIFS('EIA Imports Jet Fuel'!$D:$D,'EIA Imports Jet Fuel'!$A:$A,AN$3,'EIA Imports Jet Fuel'!$C:$C,$A21)</f>
        <v/>
      </c>
      <c r="AO21">
        <f>SUMIFS('EIA Imports Jet Fuel'!$D:$D,'EIA Imports Jet Fuel'!$A:$A,AO$3,'EIA Imports Jet Fuel'!$C:$C,$A21)</f>
        <v/>
      </c>
      <c r="AP21">
        <f>SUMIFS('EIA Imports Jet Fuel'!$D:$D,'EIA Imports Jet Fuel'!$A:$A,AP$3,'EIA Imports Jet Fuel'!$C:$C,$A21)</f>
        <v/>
      </c>
      <c r="AQ21">
        <f>SUMIFS('EIA Imports Jet Fuel'!$D:$D,'EIA Imports Jet Fuel'!$A:$A,AQ$3,'EIA Imports Jet Fuel'!$C:$C,$A21)</f>
        <v/>
      </c>
      <c r="AR21">
        <f>SUMIFS('EIA Imports Jet Fuel'!$D:$D,'EIA Imports Jet Fuel'!$A:$A,AR$3,'EIA Imports Jet Fuel'!$C:$C,$A21)</f>
        <v/>
      </c>
      <c r="AS21">
        <f>SUMIFS('EIA Imports Jet Fuel'!$D:$D,'EIA Imports Jet Fuel'!$A:$A,AS$3,'EIA Imports Jet Fuel'!$C:$C,$A21)</f>
        <v/>
      </c>
      <c r="AT21">
        <f>SUMIFS('EIA Imports Jet Fuel'!$D:$D,'EIA Imports Jet Fuel'!$A:$A,AT$3,'EIA Imports Jet Fuel'!$C:$C,$A21)</f>
        <v/>
      </c>
      <c r="AU21">
        <f>SUMIFS('EIA Imports Jet Fuel'!$D:$D,'EIA Imports Jet Fuel'!$A:$A,AU$3,'EIA Imports Jet Fuel'!$C:$C,$A21)</f>
        <v/>
      </c>
    </row>
    <row r="22" spans="1:47">
      <c r="A22" t="s">
        <v>371</v>
      </c>
      <c r="B22" t="s">
        <v>1646</v>
      </c>
      <c r="C22" t="s">
        <v>1740</v>
      </c>
      <c r="D22">
        <f>SUMIFS('EIA Imports Jet Fuel'!$D:$D,'EIA Imports Jet Fuel'!$A:$A,D$3,'EIA Imports Jet Fuel'!$C:$C,$A22)</f>
        <v/>
      </c>
      <c r="E22">
        <f>SUMIFS('EIA Imports Jet Fuel'!$D:$D,'EIA Imports Jet Fuel'!$A:$A,E$3,'EIA Imports Jet Fuel'!$C:$C,$A22)</f>
        <v/>
      </c>
      <c r="F22">
        <f>SUMIFS('EIA Imports Jet Fuel'!$D:$D,'EIA Imports Jet Fuel'!$A:$A,F$3,'EIA Imports Jet Fuel'!$C:$C,$A22)</f>
        <v/>
      </c>
      <c r="G22">
        <f>SUMIFS('EIA Imports Jet Fuel'!$D:$D,'EIA Imports Jet Fuel'!$A:$A,G$3,'EIA Imports Jet Fuel'!$C:$C,$A22)</f>
        <v/>
      </c>
      <c r="H22">
        <f>SUMIFS('EIA Imports Jet Fuel'!$D:$D,'EIA Imports Jet Fuel'!$A:$A,H$3,'EIA Imports Jet Fuel'!$C:$C,$A22)</f>
        <v/>
      </c>
      <c r="I22">
        <f>SUMIFS('EIA Imports Jet Fuel'!$D:$D,'EIA Imports Jet Fuel'!$A:$A,I$3,'EIA Imports Jet Fuel'!$C:$C,$A22)</f>
        <v/>
      </c>
      <c r="J22">
        <f>SUMIFS('EIA Imports Jet Fuel'!$D:$D,'EIA Imports Jet Fuel'!$A:$A,J$3,'EIA Imports Jet Fuel'!$C:$C,$A22)</f>
        <v/>
      </c>
      <c r="K22">
        <f>SUMIFS('EIA Imports Jet Fuel'!$D:$D,'EIA Imports Jet Fuel'!$A:$A,K$3,'EIA Imports Jet Fuel'!$C:$C,$A22)</f>
        <v/>
      </c>
      <c r="L22">
        <f>SUMIFS('EIA Imports Jet Fuel'!$D:$D,'EIA Imports Jet Fuel'!$A:$A,L$3,'EIA Imports Jet Fuel'!$C:$C,$A22)</f>
        <v/>
      </c>
      <c r="M22">
        <f>SUMIFS('EIA Imports Jet Fuel'!$D:$D,'EIA Imports Jet Fuel'!$A:$A,M$3,'EIA Imports Jet Fuel'!$C:$C,$A22)</f>
        <v/>
      </c>
      <c r="N22">
        <f>SUMIFS('EIA Imports Jet Fuel'!$D:$D,'EIA Imports Jet Fuel'!$A:$A,N$3,'EIA Imports Jet Fuel'!$C:$C,$A22)</f>
        <v/>
      </c>
      <c r="O22">
        <f>SUMIFS('EIA Imports Jet Fuel'!$D:$D,'EIA Imports Jet Fuel'!$A:$A,O$3,'EIA Imports Jet Fuel'!$C:$C,$A22)</f>
        <v/>
      </c>
      <c r="P22">
        <f>SUMIFS('EIA Imports Jet Fuel'!$D:$D,'EIA Imports Jet Fuel'!$A:$A,P$3,'EIA Imports Jet Fuel'!$C:$C,$A22)</f>
        <v/>
      </c>
      <c r="Q22">
        <f>SUMIFS('EIA Imports Jet Fuel'!$D:$D,'EIA Imports Jet Fuel'!$A:$A,Q$3,'EIA Imports Jet Fuel'!$C:$C,$A22)</f>
        <v/>
      </c>
      <c r="R22">
        <f>SUMIFS('EIA Imports Jet Fuel'!$D:$D,'EIA Imports Jet Fuel'!$A:$A,R$3,'EIA Imports Jet Fuel'!$C:$C,$A22)</f>
        <v/>
      </c>
      <c r="S22">
        <f>SUMIFS('EIA Imports Jet Fuel'!$D:$D,'EIA Imports Jet Fuel'!$A:$A,S$3,'EIA Imports Jet Fuel'!$C:$C,$A22)</f>
        <v/>
      </c>
      <c r="T22">
        <f>SUMIFS('EIA Imports Jet Fuel'!$D:$D,'EIA Imports Jet Fuel'!$A:$A,T$3,'EIA Imports Jet Fuel'!$C:$C,$A22)</f>
        <v/>
      </c>
      <c r="U22">
        <f>SUMIFS('EIA Imports Jet Fuel'!$D:$D,'EIA Imports Jet Fuel'!$A:$A,U$3,'EIA Imports Jet Fuel'!$C:$C,$A22)</f>
        <v/>
      </c>
      <c r="V22">
        <f>SUMIFS('EIA Imports Jet Fuel'!$D:$D,'EIA Imports Jet Fuel'!$A:$A,V$3,'EIA Imports Jet Fuel'!$C:$C,$A22)</f>
        <v/>
      </c>
      <c r="W22">
        <f>SUMIFS('EIA Imports Jet Fuel'!$D:$D,'EIA Imports Jet Fuel'!$A:$A,W$3,'EIA Imports Jet Fuel'!$C:$C,$A22)</f>
        <v/>
      </c>
      <c r="X22">
        <f>SUMIFS('EIA Imports Jet Fuel'!$D:$D,'EIA Imports Jet Fuel'!$A:$A,X$3,'EIA Imports Jet Fuel'!$C:$C,$A22)</f>
        <v/>
      </c>
      <c r="Y22">
        <f>SUMIFS('EIA Imports Jet Fuel'!$D:$D,'EIA Imports Jet Fuel'!$A:$A,Y$3,'EIA Imports Jet Fuel'!$C:$C,$A22)</f>
        <v/>
      </c>
      <c r="Z22">
        <f>SUMIFS('EIA Imports Jet Fuel'!$D:$D,'EIA Imports Jet Fuel'!$A:$A,Z$3,'EIA Imports Jet Fuel'!$C:$C,$A22)</f>
        <v/>
      </c>
      <c r="AA22">
        <f>SUMIFS('EIA Imports Jet Fuel'!$D:$D,'EIA Imports Jet Fuel'!$A:$A,AA$3,'EIA Imports Jet Fuel'!$C:$C,$A22)</f>
        <v/>
      </c>
      <c r="AB22">
        <f>SUMIFS('EIA Imports Jet Fuel'!$D:$D,'EIA Imports Jet Fuel'!$A:$A,AB$3,'EIA Imports Jet Fuel'!$C:$C,$A22)</f>
        <v/>
      </c>
      <c r="AC22">
        <f>SUMIFS('EIA Imports Jet Fuel'!$D:$D,'EIA Imports Jet Fuel'!$A:$A,AC$3,'EIA Imports Jet Fuel'!$C:$C,$A22)</f>
        <v/>
      </c>
      <c r="AD22">
        <f>SUMIFS('EIA Imports Jet Fuel'!$D:$D,'EIA Imports Jet Fuel'!$A:$A,AD$3,'EIA Imports Jet Fuel'!$C:$C,$A22)</f>
        <v/>
      </c>
      <c r="AE22">
        <f>SUMIFS('EIA Imports Jet Fuel'!$D:$D,'EIA Imports Jet Fuel'!$A:$A,AE$3,'EIA Imports Jet Fuel'!$C:$C,$A22)</f>
        <v/>
      </c>
      <c r="AF22">
        <f>SUMIFS('EIA Imports Jet Fuel'!$D:$D,'EIA Imports Jet Fuel'!$A:$A,AF$3,'EIA Imports Jet Fuel'!$C:$C,$A22)</f>
        <v/>
      </c>
      <c r="AG22">
        <f>SUMIFS('EIA Imports Jet Fuel'!$D:$D,'EIA Imports Jet Fuel'!$A:$A,AG$3,'EIA Imports Jet Fuel'!$C:$C,$A22)</f>
        <v/>
      </c>
      <c r="AH22">
        <f>SUMIFS('EIA Imports Jet Fuel'!$D:$D,'EIA Imports Jet Fuel'!$A:$A,AH$3,'EIA Imports Jet Fuel'!$C:$C,$A22)</f>
        <v/>
      </c>
      <c r="AI22">
        <f>SUMIFS('EIA Imports Jet Fuel'!$D:$D,'EIA Imports Jet Fuel'!$A:$A,AI$3,'EIA Imports Jet Fuel'!$C:$C,$A22)</f>
        <v/>
      </c>
      <c r="AJ22">
        <f>SUMIFS('EIA Imports Jet Fuel'!$D:$D,'EIA Imports Jet Fuel'!$A:$A,AJ$3,'EIA Imports Jet Fuel'!$C:$C,$A22)</f>
        <v/>
      </c>
      <c r="AK22">
        <f>SUMIFS('EIA Imports Jet Fuel'!$D:$D,'EIA Imports Jet Fuel'!$A:$A,AK$3,'EIA Imports Jet Fuel'!$C:$C,$A22)</f>
        <v/>
      </c>
      <c r="AL22">
        <f>SUMIFS('EIA Imports Jet Fuel'!$D:$D,'EIA Imports Jet Fuel'!$A:$A,AL$3,'EIA Imports Jet Fuel'!$C:$C,$A22)</f>
        <v/>
      </c>
      <c r="AM22">
        <f>SUMIFS('EIA Imports Jet Fuel'!$D:$D,'EIA Imports Jet Fuel'!$A:$A,AM$3,'EIA Imports Jet Fuel'!$C:$C,$A22)</f>
        <v/>
      </c>
      <c r="AN22">
        <f>SUMIFS('EIA Imports Jet Fuel'!$D:$D,'EIA Imports Jet Fuel'!$A:$A,AN$3,'EIA Imports Jet Fuel'!$C:$C,$A22)</f>
        <v/>
      </c>
      <c r="AO22">
        <f>SUMIFS('EIA Imports Jet Fuel'!$D:$D,'EIA Imports Jet Fuel'!$A:$A,AO$3,'EIA Imports Jet Fuel'!$C:$C,$A22)</f>
        <v/>
      </c>
      <c r="AP22">
        <f>SUMIFS('EIA Imports Jet Fuel'!$D:$D,'EIA Imports Jet Fuel'!$A:$A,AP$3,'EIA Imports Jet Fuel'!$C:$C,$A22)</f>
        <v/>
      </c>
      <c r="AQ22">
        <f>SUMIFS('EIA Imports Jet Fuel'!$D:$D,'EIA Imports Jet Fuel'!$A:$A,AQ$3,'EIA Imports Jet Fuel'!$C:$C,$A22)</f>
        <v/>
      </c>
      <c r="AR22">
        <f>SUMIFS('EIA Imports Jet Fuel'!$D:$D,'EIA Imports Jet Fuel'!$A:$A,AR$3,'EIA Imports Jet Fuel'!$C:$C,$A22)</f>
        <v/>
      </c>
      <c r="AS22">
        <f>SUMIFS('EIA Imports Jet Fuel'!$D:$D,'EIA Imports Jet Fuel'!$A:$A,AS$3,'EIA Imports Jet Fuel'!$C:$C,$A22)</f>
        <v/>
      </c>
      <c r="AT22">
        <f>SUMIFS('EIA Imports Jet Fuel'!$D:$D,'EIA Imports Jet Fuel'!$A:$A,AT$3,'EIA Imports Jet Fuel'!$C:$C,$A22)</f>
        <v/>
      </c>
      <c r="AU22">
        <f>SUMIFS('EIA Imports Jet Fuel'!$D:$D,'EIA Imports Jet Fuel'!$A:$A,AU$3,'EIA Imports Jet Fuel'!$C:$C,$A22)</f>
        <v/>
      </c>
    </row>
    <row r="23" spans="1:47">
      <c r="A23" t="s">
        <v>346</v>
      </c>
      <c r="B23" t="s">
        <v>1646</v>
      </c>
      <c r="C23" t="s">
        <v>1740</v>
      </c>
      <c r="D23">
        <f>SUMIFS('EIA Imports Jet Fuel'!$D:$D,'EIA Imports Jet Fuel'!$A:$A,D$3,'EIA Imports Jet Fuel'!$C:$C,$A23)</f>
        <v/>
      </c>
      <c r="E23">
        <f>SUMIFS('EIA Imports Jet Fuel'!$D:$D,'EIA Imports Jet Fuel'!$A:$A,E$3,'EIA Imports Jet Fuel'!$C:$C,$A23)</f>
        <v/>
      </c>
      <c r="F23">
        <f>SUMIFS('EIA Imports Jet Fuel'!$D:$D,'EIA Imports Jet Fuel'!$A:$A,F$3,'EIA Imports Jet Fuel'!$C:$C,$A23)</f>
        <v/>
      </c>
      <c r="G23">
        <f>SUMIFS('EIA Imports Jet Fuel'!$D:$D,'EIA Imports Jet Fuel'!$A:$A,G$3,'EIA Imports Jet Fuel'!$C:$C,$A23)</f>
        <v/>
      </c>
      <c r="H23">
        <f>SUMIFS('EIA Imports Jet Fuel'!$D:$D,'EIA Imports Jet Fuel'!$A:$A,H$3,'EIA Imports Jet Fuel'!$C:$C,$A23)</f>
        <v/>
      </c>
      <c r="I23">
        <f>SUMIFS('EIA Imports Jet Fuel'!$D:$D,'EIA Imports Jet Fuel'!$A:$A,I$3,'EIA Imports Jet Fuel'!$C:$C,$A23)</f>
        <v/>
      </c>
      <c r="J23">
        <f>SUMIFS('EIA Imports Jet Fuel'!$D:$D,'EIA Imports Jet Fuel'!$A:$A,J$3,'EIA Imports Jet Fuel'!$C:$C,$A23)</f>
        <v/>
      </c>
      <c r="K23">
        <f>SUMIFS('EIA Imports Jet Fuel'!$D:$D,'EIA Imports Jet Fuel'!$A:$A,K$3,'EIA Imports Jet Fuel'!$C:$C,$A23)</f>
        <v/>
      </c>
      <c r="L23">
        <f>SUMIFS('EIA Imports Jet Fuel'!$D:$D,'EIA Imports Jet Fuel'!$A:$A,L$3,'EIA Imports Jet Fuel'!$C:$C,$A23)</f>
        <v/>
      </c>
      <c r="M23">
        <f>SUMIFS('EIA Imports Jet Fuel'!$D:$D,'EIA Imports Jet Fuel'!$A:$A,M$3,'EIA Imports Jet Fuel'!$C:$C,$A23)</f>
        <v/>
      </c>
      <c r="N23">
        <f>SUMIFS('EIA Imports Jet Fuel'!$D:$D,'EIA Imports Jet Fuel'!$A:$A,N$3,'EIA Imports Jet Fuel'!$C:$C,$A23)</f>
        <v/>
      </c>
      <c r="O23">
        <f>SUMIFS('EIA Imports Jet Fuel'!$D:$D,'EIA Imports Jet Fuel'!$A:$A,O$3,'EIA Imports Jet Fuel'!$C:$C,$A23)</f>
        <v/>
      </c>
      <c r="P23">
        <f>SUMIFS('EIA Imports Jet Fuel'!$D:$D,'EIA Imports Jet Fuel'!$A:$A,P$3,'EIA Imports Jet Fuel'!$C:$C,$A23)</f>
        <v/>
      </c>
      <c r="Q23">
        <f>SUMIFS('EIA Imports Jet Fuel'!$D:$D,'EIA Imports Jet Fuel'!$A:$A,Q$3,'EIA Imports Jet Fuel'!$C:$C,$A23)</f>
        <v/>
      </c>
      <c r="R23">
        <f>SUMIFS('EIA Imports Jet Fuel'!$D:$D,'EIA Imports Jet Fuel'!$A:$A,R$3,'EIA Imports Jet Fuel'!$C:$C,$A23)</f>
        <v/>
      </c>
      <c r="S23">
        <f>SUMIFS('EIA Imports Jet Fuel'!$D:$D,'EIA Imports Jet Fuel'!$A:$A,S$3,'EIA Imports Jet Fuel'!$C:$C,$A23)</f>
        <v/>
      </c>
      <c r="T23">
        <f>SUMIFS('EIA Imports Jet Fuel'!$D:$D,'EIA Imports Jet Fuel'!$A:$A,T$3,'EIA Imports Jet Fuel'!$C:$C,$A23)</f>
        <v/>
      </c>
      <c r="U23">
        <f>SUMIFS('EIA Imports Jet Fuel'!$D:$D,'EIA Imports Jet Fuel'!$A:$A,U$3,'EIA Imports Jet Fuel'!$C:$C,$A23)</f>
        <v/>
      </c>
      <c r="V23">
        <f>SUMIFS('EIA Imports Jet Fuel'!$D:$D,'EIA Imports Jet Fuel'!$A:$A,V$3,'EIA Imports Jet Fuel'!$C:$C,$A23)</f>
        <v/>
      </c>
      <c r="W23">
        <f>SUMIFS('EIA Imports Jet Fuel'!$D:$D,'EIA Imports Jet Fuel'!$A:$A,W$3,'EIA Imports Jet Fuel'!$C:$C,$A23)</f>
        <v/>
      </c>
      <c r="X23">
        <f>SUMIFS('EIA Imports Jet Fuel'!$D:$D,'EIA Imports Jet Fuel'!$A:$A,X$3,'EIA Imports Jet Fuel'!$C:$C,$A23)</f>
        <v/>
      </c>
      <c r="Y23">
        <f>SUMIFS('EIA Imports Jet Fuel'!$D:$D,'EIA Imports Jet Fuel'!$A:$A,Y$3,'EIA Imports Jet Fuel'!$C:$C,$A23)</f>
        <v/>
      </c>
      <c r="Z23">
        <f>SUMIFS('EIA Imports Jet Fuel'!$D:$D,'EIA Imports Jet Fuel'!$A:$A,Z$3,'EIA Imports Jet Fuel'!$C:$C,$A23)</f>
        <v/>
      </c>
      <c r="AA23">
        <f>SUMIFS('EIA Imports Jet Fuel'!$D:$D,'EIA Imports Jet Fuel'!$A:$A,AA$3,'EIA Imports Jet Fuel'!$C:$C,$A23)</f>
        <v/>
      </c>
      <c r="AB23">
        <f>SUMIFS('EIA Imports Jet Fuel'!$D:$D,'EIA Imports Jet Fuel'!$A:$A,AB$3,'EIA Imports Jet Fuel'!$C:$C,$A23)</f>
        <v/>
      </c>
      <c r="AC23">
        <f>SUMIFS('EIA Imports Jet Fuel'!$D:$D,'EIA Imports Jet Fuel'!$A:$A,AC$3,'EIA Imports Jet Fuel'!$C:$C,$A23)</f>
        <v/>
      </c>
      <c r="AD23">
        <f>SUMIFS('EIA Imports Jet Fuel'!$D:$D,'EIA Imports Jet Fuel'!$A:$A,AD$3,'EIA Imports Jet Fuel'!$C:$C,$A23)</f>
        <v/>
      </c>
      <c r="AE23">
        <f>SUMIFS('EIA Imports Jet Fuel'!$D:$D,'EIA Imports Jet Fuel'!$A:$A,AE$3,'EIA Imports Jet Fuel'!$C:$C,$A23)</f>
        <v/>
      </c>
      <c r="AF23">
        <f>SUMIFS('EIA Imports Jet Fuel'!$D:$D,'EIA Imports Jet Fuel'!$A:$A,AF$3,'EIA Imports Jet Fuel'!$C:$C,$A23)</f>
        <v/>
      </c>
      <c r="AG23">
        <f>SUMIFS('EIA Imports Jet Fuel'!$D:$D,'EIA Imports Jet Fuel'!$A:$A,AG$3,'EIA Imports Jet Fuel'!$C:$C,$A23)</f>
        <v/>
      </c>
      <c r="AH23">
        <f>SUMIFS('EIA Imports Jet Fuel'!$D:$D,'EIA Imports Jet Fuel'!$A:$A,AH$3,'EIA Imports Jet Fuel'!$C:$C,$A23)</f>
        <v/>
      </c>
      <c r="AI23">
        <f>SUMIFS('EIA Imports Jet Fuel'!$D:$D,'EIA Imports Jet Fuel'!$A:$A,AI$3,'EIA Imports Jet Fuel'!$C:$C,$A23)</f>
        <v/>
      </c>
      <c r="AJ23">
        <f>SUMIFS('EIA Imports Jet Fuel'!$D:$D,'EIA Imports Jet Fuel'!$A:$A,AJ$3,'EIA Imports Jet Fuel'!$C:$C,$A23)</f>
        <v/>
      </c>
      <c r="AK23">
        <f>SUMIFS('EIA Imports Jet Fuel'!$D:$D,'EIA Imports Jet Fuel'!$A:$A,AK$3,'EIA Imports Jet Fuel'!$C:$C,$A23)</f>
        <v/>
      </c>
      <c r="AL23">
        <f>SUMIFS('EIA Imports Jet Fuel'!$D:$D,'EIA Imports Jet Fuel'!$A:$A,AL$3,'EIA Imports Jet Fuel'!$C:$C,$A23)</f>
        <v/>
      </c>
      <c r="AM23">
        <f>SUMIFS('EIA Imports Jet Fuel'!$D:$D,'EIA Imports Jet Fuel'!$A:$A,AM$3,'EIA Imports Jet Fuel'!$C:$C,$A23)</f>
        <v/>
      </c>
      <c r="AN23">
        <f>SUMIFS('EIA Imports Jet Fuel'!$D:$D,'EIA Imports Jet Fuel'!$A:$A,AN$3,'EIA Imports Jet Fuel'!$C:$C,$A23)</f>
        <v/>
      </c>
      <c r="AO23">
        <f>SUMIFS('EIA Imports Jet Fuel'!$D:$D,'EIA Imports Jet Fuel'!$A:$A,AO$3,'EIA Imports Jet Fuel'!$C:$C,$A23)</f>
        <v/>
      </c>
      <c r="AP23">
        <f>SUMIFS('EIA Imports Jet Fuel'!$D:$D,'EIA Imports Jet Fuel'!$A:$A,AP$3,'EIA Imports Jet Fuel'!$C:$C,$A23)</f>
        <v/>
      </c>
      <c r="AQ23">
        <f>SUMIFS('EIA Imports Jet Fuel'!$D:$D,'EIA Imports Jet Fuel'!$A:$A,AQ$3,'EIA Imports Jet Fuel'!$C:$C,$A23)</f>
        <v/>
      </c>
      <c r="AR23">
        <f>SUMIFS('EIA Imports Jet Fuel'!$D:$D,'EIA Imports Jet Fuel'!$A:$A,AR$3,'EIA Imports Jet Fuel'!$C:$C,$A23)</f>
        <v/>
      </c>
      <c r="AS23">
        <f>SUMIFS('EIA Imports Jet Fuel'!$D:$D,'EIA Imports Jet Fuel'!$A:$A,AS$3,'EIA Imports Jet Fuel'!$C:$C,$A23)</f>
        <v/>
      </c>
      <c r="AT23">
        <f>SUMIFS('EIA Imports Jet Fuel'!$D:$D,'EIA Imports Jet Fuel'!$A:$A,AT$3,'EIA Imports Jet Fuel'!$C:$C,$A23)</f>
        <v/>
      </c>
      <c r="AU23">
        <f>SUMIFS('EIA Imports Jet Fuel'!$D:$D,'EIA Imports Jet Fuel'!$A:$A,AU$3,'EIA Imports Jet Fuel'!$C:$C,$A23)</f>
        <v/>
      </c>
    </row>
    <row r="24" spans="1:47">
      <c r="A24" t="s">
        <v>279</v>
      </c>
      <c r="B24" t="s">
        <v>1646</v>
      </c>
      <c r="C24" t="s">
        <v>1740</v>
      </c>
      <c r="D24">
        <f>SUMIFS('EIA Imports Jet Fuel'!$D:$D,'EIA Imports Jet Fuel'!$A:$A,D$3,'EIA Imports Jet Fuel'!$C:$C,$A24)</f>
        <v/>
      </c>
      <c r="E24">
        <f>SUMIFS('EIA Imports Jet Fuel'!$D:$D,'EIA Imports Jet Fuel'!$A:$A,E$3,'EIA Imports Jet Fuel'!$C:$C,$A24)</f>
        <v/>
      </c>
      <c r="F24">
        <f>SUMIFS('EIA Imports Jet Fuel'!$D:$D,'EIA Imports Jet Fuel'!$A:$A,F$3,'EIA Imports Jet Fuel'!$C:$C,$A24)</f>
        <v/>
      </c>
      <c r="G24">
        <f>SUMIFS('EIA Imports Jet Fuel'!$D:$D,'EIA Imports Jet Fuel'!$A:$A,G$3,'EIA Imports Jet Fuel'!$C:$C,$A24)</f>
        <v/>
      </c>
      <c r="H24">
        <f>SUMIFS('EIA Imports Jet Fuel'!$D:$D,'EIA Imports Jet Fuel'!$A:$A,H$3,'EIA Imports Jet Fuel'!$C:$C,$A24)</f>
        <v/>
      </c>
      <c r="I24">
        <f>SUMIFS('EIA Imports Jet Fuel'!$D:$D,'EIA Imports Jet Fuel'!$A:$A,I$3,'EIA Imports Jet Fuel'!$C:$C,$A24)</f>
        <v/>
      </c>
      <c r="J24">
        <f>SUMIFS('EIA Imports Jet Fuel'!$D:$D,'EIA Imports Jet Fuel'!$A:$A,J$3,'EIA Imports Jet Fuel'!$C:$C,$A24)</f>
        <v/>
      </c>
      <c r="K24">
        <f>SUMIFS('EIA Imports Jet Fuel'!$D:$D,'EIA Imports Jet Fuel'!$A:$A,K$3,'EIA Imports Jet Fuel'!$C:$C,$A24)</f>
        <v/>
      </c>
      <c r="L24">
        <f>SUMIFS('EIA Imports Jet Fuel'!$D:$D,'EIA Imports Jet Fuel'!$A:$A,L$3,'EIA Imports Jet Fuel'!$C:$C,$A24)</f>
        <v/>
      </c>
      <c r="M24">
        <f>SUMIFS('EIA Imports Jet Fuel'!$D:$D,'EIA Imports Jet Fuel'!$A:$A,M$3,'EIA Imports Jet Fuel'!$C:$C,$A24)</f>
        <v/>
      </c>
      <c r="N24">
        <f>SUMIFS('EIA Imports Jet Fuel'!$D:$D,'EIA Imports Jet Fuel'!$A:$A,N$3,'EIA Imports Jet Fuel'!$C:$C,$A24)</f>
        <v/>
      </c>
      <c r="O24">
        <f>SUMIFS('EIA Imports Jet Fuel'!$D:$D,'EIA Imports Jet Fuel'!$A:$A,O$3,'EIA Imports Jet Fuel'!$C:$C,$A24)</f>
        <v/>
      </c>
      <c r="P24">
        <f>SUMIFS('EIA Imports Jet Fuel'!$D:$D,'EIA Imports Jet Fuel'!$A:$A,P$3,'EIA Imports Jet Fuel'!$C:$C,$A24)</f>
        <v/>
      </c>
      <c r="Q24">
        <f>SUMIFS('EIA Imports Jet Fuel'!$D:$D,'EIA Imports Jet Fuel'!$A:$A,Q$3,'EIA Imports Jet Fuel'!$C:$C,$A24)</f>
        <v/>
      </c>
      <c r="R24">
        <f>SUMIFS('EIA Imports Jet Fuel'!$D:$D,'EIA Imports Jet Fuel'!$A:$A,R$3,'EIA Imports Jet Fuel'!$C:$C,$A24)</f>
        <v/>
      </c>
      <c r="S24">
        <f>SUMIFS('EIA Imports Jet Fuel'!$D:$D,'EIA Imports Jet Fuel'!$A:$A,S$3,'EIA Imports Jet Fuel'!$C:$C,$A24)</f>
        <v/>
      </c>
      <c r="T24">
        <f>SUMIFS('EIA Imports Jet Fuel'!$D:$D,'EIA Imports Jet Fuel'!$A:$A,T$3,'EIA Imports Jet Fuel'!$C:$C,$A24)</f>
        <v/>
      </c>
      <c r="U24">
        <f>SUMIFS('EIA Imports Jet Fuel'!$D:$D,'EIA Imports Jet Fuel'!$A:$A,U$3,'EIA Imports Jet Fuel'!$C:$C,$A24)</f>
        <v/>
      </c>
      <c r="V24">
        <f>SUMIFS('EIA Imports Jet Fuel'!$D:$D,'EIA Imports Jet Fuel'!$A:$A,V$3,'EIA Imports Jet Fuel'!$C:$C,$A24)</f>
        <v/>
      </c>
      <c r="W24">
        <f>SUMIFS('EIA Imports Jet Fuel'!$D:$D,'EIA Imports Jet Fuel'!$A:$A,W$3,'EIA Imports Jet Fuel'!$C:$C,$A24)</f>
        <v/>
      </c>
      <c r="X24">
        <f>SUMIFS('EIA Imports Jet Fuel'!$D:$D,'EIA Imports Jet Fuel'!$A:$A,X$3,'EIA Imports Jet Fuel'!$C:$C,$A24)</f>
        <v/>
      </c>
      <c r="Y24">
        <f>SUMIFS('EIA Imports Jet Fuel'!$D:$D,'EIA Imports Jet Fuel'!$A:$A,Y$3,'EIA Imports Jet Fuel'!$C:$C,$A24)</f>
        <v/>
      </c>
      <c r="Z24">
        <f>SUMIFS('EIA Imports Jet Fuel'!$D:$D,'EIA Imports Jet Fuel'!$A:$A,Z$3,'EIA Imports Jet Fuel'!$C:$C,$A24)</f>
        <v/>
      </c>
      <c r="AA24">
        <f>SUMIFS('EIA Imports Jet Fuel'!$D:$D,'EIA Imports Jet Fuel'!$A:$A,AA$3,'EIA Imports Jet Fuel'!$C:$C,$A24)</f>
        <v/>
      </c>
      <c r="AB24">
        <f>SUMIFS('EIA Imports Jet Fuel'!$D:$D,'EIA Imports Jet Fuel'!$A:$A,AB$3,'EIA Imports Jet Fuel'!$C:$C,$A24)</f>
        <v/>
      </c>
      <c r="AC24">
        <f>SUMIFS('EIA Imports Jet Fuel'!$D:$D,'EIA Imports Jet Fuel'!$A:$A,AC$3,'EIA Imports Jet Fuel'!$C:$C,$A24)</f>
        <v/>
      </c>
      <c r="AD24">
        <f>SUMIFS('EIA Imports Jet Fuel'!$D:$D,'EIA Imports Jet Fuel'!$A:$A,AD$3,'EIA Imports Jet Fuel'!$C:$C,$A24)</f>
        <v/>
      </c>
      <c r="AE24">
        <f>SUMIFS('EIA Imports Jet Fuel'!$D:$D,'EIA Imports Jet Fuel'!$A:$A,AE$3,'EIA Imports Jet Fuel'!$C:$C,$A24)</f>
        <v/>
      </c>
      <c r="AF24">
        <f>SUMIFS('EIA Imports Jet Fuel'!$D:$D,'EIA Imports Jet Fuel'!$A:$A,AF$3,'EIA Imports Jet Fuel'!$C:$C,$A24)</f>
        <v/>
      </c>
      <c r="AG24">
        <f>SUMIFS('EIA Imports Jet Fuel'!$D:$D,'EIA Imports Jet Fuel'!$A:$A,AG$3,'EIA Imports Jet Fuel'!$C:$C,$A24)</f>
        <v/>
      </c>
      <c r="AH24">
        <f>SUMIFS('EIA Imports Jet Fuel'!$D:$D,'EIA Imports Jet Fuel'!$A:$A,AH$3,'EIA Imports Jet Fuel'!$C:$C,$A24)</f>
        <v/>
      </c>
      <c r="AI24">
        <f>SUMIFS('EIA Imports Jet Fuel'!$D:$D,'EIA Imports Jet Fuel'!$A:$A,AI$3,'EIA Imports Jet Fuel'!$C:$C,$A24)</f>
        <v/>
      </c>
      <c r="AJ24">
        <f>SUMIFS('EIA Imports Jet Fuel'!$D:$D,'EIA Imports Jet Fuel'!$A:$A,AJ$3,'EIA Imports Jet Fuel'!$C:$C,$A24)</f>
        <v/>
      </c>
      <c r="AK24">
        <f>SUMIFS('EIA Imports Jet Fuel'!$D:$D,'EIA Imports Jet Fuel'!$A:$A,AK$3,'EIA Imports Jet Fuel'!$C:$C,$A24)</f>
        <v/>
      </c>
      <c r="AL24">
        <f>SUMIFS('EIA Imports Jet Fuel'!$D:$D,'EIA Imports Jet Fuel'!$A:$A,AL$3,'EIA Imports Jet Fuel'!$C:$C,$A24)</f>
        <v/>
      </c>
      <c r="AM24">
        <f>SUMIFS('EIA Imports Jet Fuel'!$D:$D,'EIA Imports Jet Fuel'!$A:$A,AM$3,'EIA Imports Jet Fuel'!$C:$C,$A24)</f>
        <v/>
      </c>
      <c r="AN24">
        <f>SUMIFS('EIA Imports Jet Fuel'!$D:$D,'EIA Imports Jet Fuel'!$A:$A,AN$3,'EIA Imports Jet Fuel'!$C:$C,$A24)</f>
        <v/>
      </c>
      <c r="AO24">
        <f>SUMIFS('EIA Imports Jet Fuel'!$D:$D,'EIA Imports Jet Fuel'!$A:$A,AO$3,'EIA Imports Jet Fuel'!$C:$C,$A24)</f>
        <v/>
      </c>
      <c r="AP24">
        <f>SUMIFS('EIA Imports Jet Fuel'!$D:$D,'EIA Imports Jet Fuel'!$A:$A,AP$3,'EIA Imports Jet Fuel'!$C:$C,$A24)</f>
        <v/>
      </c>
      <c r="AQ24">
        <f>SUMIFS('EIA Imports Jet Fuel'!$D:$D,'EIA Imports Jet Fuel'!$A:$A,AQ$3,'EIA Imports Jet Fuel'!$C:$C,$A24)</f>
        <v/>
      </c>
      <c r="AR24">
        <f>SUMIFS('EIA Imports Jet Fuel'!$D:$D,'EIA Imports Jet Fuel'!$A:$A,AR$3,'EIA Imports Jet Fuel'!$C:$C,$A24)</f>
        <v/>
      </c>
      <c r="AS24">
        <f>SUMIFS('EIA Imports Jet Fuel'!$D:$D,'EIA Imports Jet Fuel'!$A:$A,AS$3,'EIA Imports Jet Fuel'!$C:$C,$A24)</f>
        <v/>
      </c>
      <c r="AT24">
        <f>SUMIFS('EIA Imports Jet Fuel'!$D:$D,'EIA Imports Jet Fuel'!$A:$A,AT$3,'EIA Imports Jet Fuel'!$C:$C,$A24)</f>
        <v/>
      </c>
      <c r="AU24">
        <f>SUMIFS('EIA Imports Jet Fuel'!$D:$D,'EIA Imports Jet Fuel'!$A:$A,AU$3,'EIA Imports Jet Fuel'!$C:$C,$A24)</f>
        <v/>
      </c>
    </row>
    <row r="25" spans="1:47">
      <c r="A25" t="s">
        <v>296</v>
      </c>
      <c r="B25" t="s">
        <v>1646</v>
      </c>
      <c r="C25" t="s">
        <v>1740</v>
      </c>
      <c r="D25">
        <f>SUMIFS('EIA Imports Jet Fuel'!$D:$D,'EIA Imports Jet Fuel'!$A:$A,D$3,'EIA Imports Jet Fuel'!$C:$C,$A25)</f>
        <v/>
      </c>
      <c r="E25">
        <f>SUMIFS('EIA Imports Jet Fuel'!$D:$D,'EIA Imports Jet Fuel'!$A:$A,E$3,'EIA Imports Jet Fuel'!$C:$C,$A25)</f>
        <v/>
      </c>
      <c r="F25">
        <f>SUMIFS('EIA Imports Jet Fuel'!$D:$D,'EIA Imports Jet Fuel'!$A:$A,F$3,'EIA Imports Jet Fuel'!$C:$C,$A25)</f>
        <v/>
      </c>
      <c r="G25">
        <f>SUMIFS('EIA Imports Jet Fuel'!$D:$D,'EIA Imports Jet Fuel'!$A:$A,G$3,'EIA Imports Jet Fuel'!$C:$C,$A25)</f>
        <v/>
      </c>
      <c r="H25">
        <f>SUMIFS('EIA Imports Jet Fuel'!$D:$D,'EIA Imports Jet Fuel'!$A:$A,H$3,'EIA Imports Jet Fuel'!$C:$C,$A25)</f>
        <v/>
      </c>
      <c r="I25">
        <f>SUMIFS('EIA Imports Jet Fuel'!$D:$D,'EIA Imports Jet Fuel'!$A:$A,I$3,'EIA Imports Jet Fuel'!$C:$C,$A25)</f>
        <v/>
      </c>
      <c r="J25">
        <f>SUMIFS('EIA Imports Jet Fuel'!$D:$D,'EIA Imports Jet Fuel'!$A:$A,J$3,'EIA Imports Jet Fuel'!$C:$C,$A25)</f>
        <v/>
      </c>
      <c r="K25">
        <f>SUMIFS('EIA Imports Jet Fuel'!$D:$D,'EIA Imports Jet Fuel'!$A:$A,K$3,'EIA Imports Jet Fuel'!$C:$C,$A25)</f>
        <v/>
      </c>
      <c r="L25">
        <f>SUMIFS('EIA Imports Jet Fuel'!$D:$D,'EIA Imports Jet Fuel'!$A:$A,L$3,'EIA Imports Jet Fuel'!$C:$C,$A25)</f>
        <v/>
      </c>
      <c r="M25">
        <f>SUMIFS('EIA Imports Jet Fuel'!$D:$D,'EIA Imports Jet Fuel'!$A:$A,M$3,'EIA Imports Jet Fuel'!$C:$C,$A25)</f>
        <v/>
      </c>
      <c r="N25">
        <f>SUMIFS('EIA Imports Jet Fuel'!$D:$D,'EIA Imports Jet Fuel'!$A:$A,N$3,'EIA Imports Jet Fuel'!$C:$C,$A25)</f>
        <v/>
      </c>
      <c r="O25">
        <f>SUMIFS('EIA Imports Jet Fuel'!$D:$D,'EIA Imports Jet Fuel'!$A:$A,O$3,'EIA Imports Jet Fuel'!$C:$C,$A25)</f>
        <v/>
      </c>
      <c r="P25">
        <f>SUMIFS('EIA Imports Jet Fuel'!$D:$D,'EIA Imports Jet Fuel'!$A:$A,P$3,'EIA Imports Jet Fuel'!$C:$C,$A25)</f>
        <v/>
      </c>
      <c r="Q25">
        <f>SUMIFS('EIA Imports Jet Fuel'!$D:$D,'EIA Imports Jet Fuel'!$A:$A,Q$3,'EIA Imports Jet Fuel'!$C:$C,$A25)</f>
        <v/>
      </c>
      <c r="R25">
        <f>SUMIFS('EIA Imports Jet Fuel'!$D:$D,'EIA Imports Jet Fuel'!$A:$A,R$3,'EIA Imports Jet Fuel'!$C:$C,$A25)</f>
        <v/>
      </c>
      <c r="S25">
        <f>SUMIFS('EIA Imports Jet Fuel'!$D:$D,'EIA Imports Jet Fuel'!$A:$A,S$3,'EIA Imports Jet Fuel'!$C:$C,$A25)</f>
        <v/>
      </c>
      <c r="T25">
        <f>SUMIFS('EIA Imports Jet Fuel'!$D:$D,'EIA Imports Jet Fuel'!$A:$A,T$3,'EIA Imports Jet Fuel'!$C:$C,$A25)</f>
        <v/>
      </c>
      <c r="U25">
        <f>SUMIFS('EIA Imports Jet Fuel'!$D:$D,'EIA Imports Jet Fuel'!$A:$A,U$3,'EIA Imports Jet Fuel'!$C:$C,$A25)</f>
        <v/>
      </c>
      <c r="V25">
        <f>SUMIFS('EIA Imports Jet Fuel'!$D:$D,'EIA Imports Jet Fuel'!$A:$A,V$3,'EIA Imports Jet Fuel'!$C:$C,$A25)</f>
        <v/>
      </c>
      <c r="W25">
        <f>SUMIFS('EIA Imports Jet Fuel'!$D:$D,'EIA Imports Jet Fuel'!$A:$A,W$3,'EIA Imports Jet Fuel'!$C:$C,$A25)</f>
        <v/>
      </c>
      <c r="X25">
        <f>SUMIFS('EIA Imports Jet Fuel'!$D:$D,'EIA Imports Jet Fuel'!$A:$A,X$3,'EIA Imports Jet Fuel'!$C:$C,$A25)</f>
        <v/>
      </c>
      <c r="Y25">
        <f>SUMIFS('EIA Imports Jet Fuel'!$D:$D,'EIA Imports Jet Fuel'!$A:$A,Y$3,'EIA Imports Jet Fuel'!$C:$C,$A25)</f>
        <v/>
      </c>
      <c r="Z25">
        <f>SUMIFS('EIA Imports Jet Fuel'!$D:$D,'EIA Imports Jet Fuel'!$A:$A,Z$3,'EIA Imports Jet Fuel'!$C:$C,$A25)</f>
        <v/>
      </c>
      <c r="AA25">
        <f>SUMIFS('EIA Imports Jet Fuel'!$D:$D,'EIA Imports Jet Fuel'!$A:$A,AA$3,'EIA Imports Jet Fuel'!$C:$C,$A25)</f>
        <v/>
      </c>
      <c r="AB25">
        <f>SUMIFS('EIA Imports Jet Fuel'!$D:$D,'EIA Imports Jet Fuel'!$A:$A,AB$3,'EIA Imports Jet Fuel'!$C:$C,$A25)</f>
        <v/>
      </c>
      <c r="AC25">
        <f>SUMIFS('EIA Imports Jet Fuel'!$D:$D,'EIA Imports Jet Fuel'!$A:$A,AC$3,'EIA Imports Jet Fuel'!$C:$C,$A25)</f>
        <v/>
      </c>
      <c r="AD25">
        <f>SUMIFS('EIA Imports Jet Fuel'!$D:$D,'EIA Imports Jet Fuel'!$A:$A,AD$3,'EIA Imports Jet Fuel'!$C:$C,$A25)</f>
        <v/>
      </c>
      <c r="AE25">
        <f>SUMIFS('EIA Imports Jet Fuel'!$D:$D,'EIA Imports Jet Fuel'!$A:$A,AE$3,'EIA Imports Jet Fuel'!$C:$C,$A25)</f>
        <v/>
      </c>
      <c r="AF25">
        <f>SUMIFS('EIA Imports Jet Fuel'!$D:$D,'EIA Imports Jet Fuel'!$A:$A,AF$3,'EIA Imports Jet Fuel'!$C:$C,$A25)</f>
        <v/>
      </c>
      <c r="AG25">
        <f>SUMIFS('EIA Imports Jet Fuel'!$D:$D,'EIA Imports Jet Fuel'!$A:$A,AG$3,'EIA Imports Jet Fuel'!$C:$C,$A25)</f>
        <v/>
      </c>
      <c r="AH25">
        <f>SUMIFS('EIA Imports Jet Fuel'!$D:$D,'EIA Imports Jet Fuel'!$A:$A,AH$3,'EIA Imports Jet Fuel'!$C:$C,$A25)</f>
        <v/>
      </c>
      <c r="AI25">
        <f>SUMIFS('EIA Imports Jet Fuel'!$D:$D,'EIA Imports Jet Fuel'!$A:$A,AI$3,'EIA Imports Jet Fuel'!$C:$C,$A25)</f>
        <v/>
      </c>
      <c r="AJ25">
        <f>SUMIFS('EIA Imports Jet Fuel'!$D:$D,'EIA Imports Jet Fuel'!$A:$A,AJ$3,'EIA Imports Jet Fuel'!$C:$C,$A25)</f>
        <v/>
      </c>
      <c r="AK25">
        <f>SUMIFS('EIA Imports Jet Fuel'!$D:$D,'EIA Imports Jet Fuel'!$A:$A,AK$3,'EIA Imports Jet Fuel'!$C:$C,$A25)</f>
        <v/>
      </c>
      <c r="AL25">
        <f>SUMIFS('EIA Imports Jet Fuel'!$D:$D,'EIA Imports Jet Fuel'!$A:$A,AL$3,'EIA Imports Jet Fuel'!$C:$C,$A25)</f>
        <v/>
      </c>
      <c r="AM25">
        <f>SUMIFS('EIA Imports Jet Fuel'!$D:$D,'EIA Imports Jet Fuel'!$A:$A,AM$3,'EIA Imports Jet Fuel'!$C:$C,$A25)</f>
        <v/>
      </c>
      <c r="AN25">
        <f>SUMIFS('EIA Imports Jet Fuel'!$D:$D,'EIA Imports Jet Fuel'!$A:$A,AN$3,'EIA Imports Jet Fuel'!$C:$C,$A25)</f>
        <v/>
      </c>
      <c r="AO25">
        <f>SUMIFS('EIA Imports Jet Fuel'!$D:$D,'EIA Imports Jet Fuel'!$A:$A,AO$3,'EIA Imports Jet Fuel'!$C:$C,$A25)</f>
        <v/>
      </c>
      <c r="AP25">
        <f>SUMIFS('EIA Imports Jet Fuel'!$D:$D,'EIA Imports Jet Fuel'!$A:$A,AP$3,'EIA Imports Jet Fuel'!$C:$C,$A25)</f>
        <v/>
      </c>
      <c r="AQ25">
        <f>SUMIFS('EIA Imports Jet Fuel'!$D:$D,'EIA Imports Jet Fuel'!$A:$A,AQ$3,'EIA Imports Jet Fuel'!$C:$C,$A25)</f>
        <v/>
      </c>
      <c r="AR25">
        <f>SUMIFS('EIA Imports Jet Fuel'!$D:$D,'EIA Imports Jet Fuel'!$A:$A,AR$3,'EIA Imports Jet Fuel'!$C:$C,$A25)</f>
        <v/>
      </c>
      <c r="AS25">
        <f>SUMIFS('EIA Imports Jet Fuel'!$D:$D,'EIA Imports Jet Fuel'!$A:$A,AS$3,'EIA Imports Jet Fuel'!$C:$C,$A25)</f>
        <v/>
      </c>
      <c r="AT25">
        <f>SUMIFS('EIA Imports Jet Fuel'!$D:$D,'EIA Imports Jet Fuel'!$A:$A,AT$3,'EIA Imports Jet Fuel'!$C:$C,$A25)</f>
        <v/>
      </c>
      <c r="AU25">
        <f>SUMIFS('EIA Imports Jet Fuel'!$D:$D,'EIA Imports Jet Fuel'!$A:$A,AU$3,'EIA Imports Jet Fuel'!$C:$C,$A25)</f>
        <v/>
      </c>
    </row>
    <row r="26" spans="1:47">
      <c r="A26" t="s">
        <v>334</v>
      </c>
      <c r="B26" t="s">
        <v>1646</v>
      </c>
      <c r="C26" t="s">
        <v>1740</v>
      </c>
      <c r="D26">
        <f>SUMIFS('EIA Imports Jet Fuel'!$D:$D,'EIA Imports Jet Fuel'!$A:$A,D$3,'EIA Imports Jet Fuel'!$C:$C,$A26)</f>
        <v/>
      </c>
      <c r="E26">
        <f>SUMIFS('EIA Imports Jet Fuel'!$D:$D,'EIA Imports Jet Fuel'!$A:$A,E$3,'EIA Imports Jet Fuel'!$C:$C,$A26)</f>
        <v/>
      </c>
      <c r="F26">
        <f>SUMIFS('EIA Imports Jet Fuel'!$D:$D,'EIA Imports Jet Fuel'!$A:$A,F$3,'EIA Imports Jet Fuel'!$C:$C,$A26)</f>
        <v/>
      </c>
      <c r="G26">
        <f>SUMIFS('EIA Imports Jet Fuel'!$D:$D,'EIA Imports Jet Fuel'!$A:$A,G$3,'EIA Imports Jet Fuel'!$C:$C,$A26)</f>
        <v/>
      </c>
      <c r="H26">
        <f>SUMIFS('EIA Imports Jet Fuel'!$D:$D,'EIA Imports Jet Fuel'!$A:$A,H$3,'EIA Imports Jet Fuel'!$C:$C,$A26)</f>
        <v/>
      </c>
      <c r="I26">
        <f>SUMIFS('EIA Imports Jet Fuel'!$D:$D,'EIA Imports Jet Fuel'!$A:$A,I$3,'EIA Imports Jet Fuel'!$C:$C,$A26)</f>
        <v/>
      </c>
      <c r="J26">
        <f>SUMIFS('EIA Imports Jet Fuel'!$D:$D,'EIA Imports Jet Fuel'!$A:$A,J$3,'EIA Imports Jet Fuel'!$C:$C,$A26)</f>
        <v/>
      </c>
      <c r="K26">
        <f>SUMIFS('EIA Imports Jet Fuel'!$D:$D,'EIA Imports Jet Fuel'!$A:$A,K$3,'EIA Imports Jet Fuel'!$C:$C,$A26)</f>
        <v/>
      </c>
      <c r="L26">
        <f>SUMIFS('EIA Imports Jet Fuel'!$D:$D,'EIA Imports Jet Fuel'!$A:$A,L$3,'EIA Imports Jet Fuel'!$C:$C,$A26)</f>
        <v/>
      </c>
      <c r="M26">
        <f>SUMIFS('EIA Imports Jet Fuel'!$D:$D,'EIA Imports Jet Fuel'!$A:$A,M$3,'EIA Imports Jet Fuel'!$C:$C,$A26)</f>
        <v/>
      </c>
      <c r="N26">
        <f>SUMIFS('EIA Imports Jet Fuel'!$D:$D,'EIA Imports Jet Fuel'!$A:$A,N$3,'EIA Imports Jet Fuel'!$C:$C,$A26)</f>
        <v/>
      </c>
      <c r="O26">
        <f>SUMIFS('EIA Imports Jet Fuel'!$D:$D,'EIA Imports Jet Fuel'!$A:$A,O$3,'EIA Imports Jet Fuel'!$C:$C,$A26)</f>
        <v/>
      </c>
      <c r="P26">
        <f>SUMIFS('EIA Imports Jet Fuel'!$D:$D,'EIA Imports Jet Fuel'!$A:$A,P$3,'EIA Imports Jet Fuel'!$C:$C,$A26)</f>
        <v/>
      </c>
      <c r="Q26">
        <f>SUMIFS('EIA Imports Jet Fuel'!$D:$D,'EIA Imports Jet Fuel'!$A:$A,Q$3,'EIA Imports Jet Fuel'!$C:$C,$A26)</f>
        <v/>
      </c>
      <c r="R26">
        <f>SUMIFS('EIA Imports Jet Fuel'!$D:$D,'EIA Imports Jet Fuel'!$A:$A,R$3,'EIA Imports Jet Fuel'!$C:$C,$A26)</f>
        <v/>
      </c>
      <c r="S26">
        <f>SUMIFS('EIA Imports Jet Fuel'!$D:$D,'EIA Imports Jet Fuel'!$A:$A,S$3,'EIA Imports Jet Fuel'!$C:$C,$A26)</f>
        <v/>
      </c>
      <c r="T26">
        <f>SUMIFS('EIA Imports Jet Fuel'!$D:$D,'EIA Imports Jet Fuel'!$A:$A,T$3,'EIA Imports Jet Fuel'!$C:$C,$A26)</f>
        <v/>
      </c>
      <c r="U26">
        <f>SUMIFS('EIA Imports Jet Fuel'!$D:$D,'EIA Imports Jet Fuel'!$A:$A,U$3,'EIA Imports Jet Fuel'!$C:$C,$A26)</f>
        <v/>
      </c>
      <c r="V26">
        <f>SUMIFS('EIA Imports Jet Fuel'!$D:$D,'EIA Imports Jet Fuel'!$A:$A,V$3,'EIA Imports Jet Fuel'!$C:$C,$A26)</f>
        <v/>
      </c>
      <c r="W26">
        <f>SUMIFS('EIA Imports Jet Fuel'!$D:$D,'EIA Imports Jet Fuel'!$A:$A,W$3,'EIA Imports Jet Fuel'!$C:$C,$A26)</f>
        <v/>
      </c>
      <c r="X26">
        <f>SUMIFS('EIA Imports Jet Fuel'!$D:$D,'EIA Imports Jet Fuel'!$A:$A,X$3,'EIA Imports Jet Fuel'!$C:$C,$A26)</f>
        <v/>
      </c>
      <c r="Y26">
        <f>SUMIFS('EIA Imports Jet Fuel'!$D:$D,'EIA Imports Jet Fuel'!$A:$A,Y$3,'EIA Imports Jet Fuel'!$C:$C,$A26)</f>
        <v/>
      </c>
      <c r="Z26">
        <f>SUMIFS('EIA Imports Jet Fuel'!$D:$D,'EIA Imports Jet Fuel'!$A:$A,Z$3,'EIA Imports Jet Fuel'!$C:$C,$A26)</f>
        <v/>
      </c>
      <c r="AA26">
        <f>SUMIFS('EIA Imports Jet Fuel'!$D:$D,'EIA Imports Jet Fuel'!$A:$A,AA$3,'EIA Imports Jet Fuel'!$C:$C,$A26)</f>
        <v/>
      </c>
      <c r="AB26">
        <f>SUMIFS('EIA Imports Jet Fuel'!$D:$D,'EIA Imports Jet Fuel'!$A:$A,AB$3,'EIA Imports Jet Fuel'!$C:$C,$A26)</f>
        <v/>
      </c>
      <c r="AC26">
        <f>SUMIFS('EIA Imports Jet Fuel'!$D:$D,'EIA Imports Jet Fuel'!$A:$A,AC$3,'EIA Imports Jet Fuel'!$C:$C,$A26)</f>
        <v/>
      </c>
      <c r="AD26">
        <f>SUMIFS('EIA Imports Jet Fuel'!$D:$D,'EIA Imports Jet Fuel'!$A:$A,AD$3,'EIA Imports Jet Fuel'!$C:$C,$A26)</f>
        <v/>
      </c>
      <c r="AE26">
        <f>SUMIFS('EIA Imports Jet Fuel'!$D:$D,'EIA Imports Jet Fuel'!$A:$A,AE$3,'EIA Imports Jet Fuel'!$C:$C,$A26)</f>
        <v/>
      </c>
      <c r="AF26">
        <f>SUMIFS('EIA Imports Jet Fuel'!$D:$D,'EIA Imports Jet Fuel'!$A:$A,AF$3,'EIA Imports Jet Fuel'!$C:$C,$A26)</f>
        <v/>
      </c>
      <c r="AG26">
        <f>SUMIFS('EIA Imports Jet Fuel'!$D:$D,'EIA Imports Jet Fuel'!$A:$A,AG$3,'EIA Imports Jet Fuel'!$C:$C,$A26)</f>
        <v/>
      </c>
      <c r="AH26">
        <f>SUMIFS('EIA Imports Jet Fuel'!$D:$D,'EIA Imports Jet Fuel'!$A:$A,AH$3,'EIA Imports Jet Fuel'!$C:$C,$A26)</f>
        <v/>
      </c>
      <c r="AI26">
        <f>SUMIFS('EIA Imports Jet Fuel'!$D:$D,'EIA Imports Jet Fuel'!$A:$A,AI$3,'EIA Imports Jet Fuel'!$C:$C,$A26)</f>
        <v/>
      </c>
      <c r="AJ26">
        <f>SUMIFS('EIA Imports Jet Fuel'!$D:$D,'EIA Imports Jet Fuel'!$A:$A,AJ$3,'EIA Imports Jet Fuel'!$C:$C,$A26)</f>
        <v/>
      </c>
      <c r="AK26">
        <f>SUMIFS('EIA Imports Jet Fuel'!$D:$D,'EIA Imports Jet Fuel'!$A:$A,AK$3,'EIA Imports Jet Fuel'!$C:$C,$A26)</f>
        <v/>
      </c>
      <c r="AL26">
        <f>SUMIFS('EIA Imports Jet Fuel'!$D:$D,'EIA Imports Jet Fuel'!$A:$A,AL$3,'EIA Imports Jet Fuel'!$C:$C,$A26)</f>
        <v/>
      </c>
      <c r="AM26">
        <f>SUMIFS('EIA Imports Jet Fuel'!$D:$D,'EIA Imports Jet Fuel'!$A:$A,AM$3,'EIA Imports Jet Fuel'!$C:$C,$A26)</f>
        <v/>
      </c>
      <c r="AN26">
        <f>SUMIFS('EIA Imports Jet Fuel'!$D:$D,'EIA Imports Jet Fuel'!$A:$A,AN$3,'EIA Imports Jet Fuel'!$C:$C,$A26)</f>
        <v/>
      </c>
      <c r="AO26">
        <f>SUMIFS('EIA Imports Jet Fuel'!$D:$D,'EIA Imports Jet Fuel'!$A:$A,AO$3,'EIA Imports Jet Fuel'!$C:$C,$A26)</f>
        <v/>
      </c>
      <c r="AP26">
        <f>SUMIFS('EIA Imports Jet Fuel'!$D:$D,'EIA Imports Jet Fuel'!$A:$A,AP$3,'EIA Imports Jet Fuel'!$C:$C,$A26)</f>
        <v/>
      </c>
      <c r="AQ26">
        <f>SUMIFS('EIA Imports Jet Fuel'!$D:$D,'EIA Imports Jet Fuel'!$A:$A,AQ$3,'EIA Imports Jet Fuel'!$C:$C,$A26)</f>
        <v/>
      </c>
      <c r="AR26">
        <f>SUMIFS('EIA Imports Jet Fuel'!$D:$D,'EIA Imports Jet Fuel'!$A:$A,AR$3,'EIA Imports Jet Fuel'!$C:$C,$A26)</f>
        <v/>
      </c>
      <c r="AS26">
        <f>SUMIFS('EIA Imports Jet Fuel'!$D:$D,'EIA Imports Jet Fuel'!$A:$A,AS$3,'EIA Imports Jet Fuel'!$C:$C,$A26)</f>
        <v/>
      </c>
      <c r="AT26">
        <f>SUMIFS('EIA Imports Jet Fuel'!$D:$D,'EIA Imports Jet Fuel'!$A:$A,AT$3,'EIA Imports Jet Fuel'!$C:$C,$A26)</f>
        <v/>
      </c>
      <c r="AU26">
        <f>SUMIFS('EIA Imports Jet Fuel'!$D:$D,'EIA Imports Jet Fuel'!$A:$A,AU$3,'EIA Imports Jet Fuel'!$C:$C,$A26)</f>
        <v/>
      </c>
    </row>
    <row r="27" spans="1:47">
      <c r="A27" t="s">
        <v>252</v>
      </c>
      <c r="B27" t="s">
        <v>1646</v>
      </c>
      <c r="C27" t="s">
        <v>1740</v>
      </c>
      <c r="D27">
        <f>SUMIFS('EIA Imports Jet Fuel'!$D:$D,'EIA Imports Jet Fuel'!$A:$A,D$3,'EIA Imports Jet Fuel'!$C:$C,$A27)</f>
        <v/>
      </c>
      <c r="E27">
        <f>SUMIFS('EIA Imports Jet Fuel'!$D:$D,'EIA Imports Jet Fuel'!$A:$A,E$3,'EIA Imports Jet Fuel'!$C:$C,$A27)</f>
        <v/>
      </c>
      <c r="F27">
        <f>SUMIFS('EIA Imports Jet Fuel'!$D:$D,'EIA Imports Jet Fuel'!$A:$A,F$3,'EIA Imports Jet Fuel'!$C:$C,$A27)</f>
        <v/>
      </c>
      <c r="G27">
        <f>SUMIFS('EIA Imports Jet Fuel'!$D:$D,'EIA Imports Jet Fuel'!$A:$A,G$3,'EIA Imports Jet Fuel'!$C:$C,$A27)</f>
        <v/>
      </c>
      <c r="H27">
        <f>SUMIFS('EIA Imports Jet Fuel'!$D:$D,'EIA Imports Jet Fuel'!$A:$A,H$3,'EIA Imports Jet Fuel'!$C:$C,$A27)</f>
        <v/>
      </c>
      <c r="I27">
        <f>SUMIFS('EIA Imports Jet Fuel'!$D:$D,'EIA Imports Jet Fuel'!$A:$A,I$3,'EIA Imports Jet Fuel'!$C:$C,$A27)</f>
        <v/>
      </c>
      <c r="J27">
        <f>SUMIFS('EIA Imports Jet Fuel'!$D:$D,'EIA Imports Jet Fuel'!$A:$A,J$3,'EIA Imports Jet Fuel'!$C:$C,$A27)</f>
        <v/>
      </c>
      <c r="K27">
        <f>SUMIFS('EIA Imports Jet Fuel'!$D:$D,'EIA Imports Jet Fuel'!$A:$A,K$3,'EIA Imports Jet Fuel'!$C:$C,$A27)</f>
        <v/>
      </c>
      <c r="L27">
        <f>SUMIFS('EIA Imports Jet Fuel'!$D:$D,'EIA Imports Jet Fuel'!$A:$A,L$3,'EIA Imports Jet Fuel'!$C:$C,$A27)</f>
        <v/>
      </c>
      <c r="M27">
        <f>SUMIFS('EIA Imports Jet Fuel'!$D:$D,'EIA Imports Jet Fuel'!$A:$A,M$3,'EIA Imports Jet Fuel'!$C:$C,$A27)</f>
        <v/>
      </c>
      <c r="N27">
        <f>SUMIFS('EIA Imports Jet Fuel'!$D:$D,'EIA Imports Jet Fuel'!$A:$A,N$3,'EIA Imports Jet Fuel'!$C:$C,$A27)</f>
        <v/>
      </c>
      <c r="O27">
        <f>SUMIFS('EIA Imports Jet Fuel'!$D:$D,'EIA Imports Jet Fuel'!$A:$A,O$3,'EIA Imports Jet Fuel'!$C:$C,$A27)</f>
        <v/>
      </c>
      <c r="P27">
        <f>SUMIFS('EIA Imports Jet Fuel'!$D:$D,'EIA Imports Jet Fuel'!$A:$A,P$3,'EIA Imports Jet Fuel'!$C:$C,$A27)</f>
        <v/>
      </c>
      <c r="Q27">
        <f>SUMIFS('EIA Imports Jet Fuel'!$D:$D,'EIA Imports Jet Fuel'!$A:$A,Q$3,'EIA Imports Jet Fuel'!$C:$C,$A27)</f>
        <v/>
      </c>
      <c r="R27">
        <f>SUMIFS('EIA Imports Jet Fuel'!$D:$D,'EIA Imports Jet Fuel'!$A:$A,R$3,'EIA Imports Jet Fuel'!$C:$C,$A27)</f>
        <v/>
      </c>
      <c r="S27">
        <f>SUMIFS('EIA Imports Jet Fuel'!$D:$D,'EIA Imports Jet Fuel'!$A:$A,S$3,'EIA Imports Jet Fuel'!$C:$C,$A27)</f>
        <v/>
      </c>
      <c r="T27">
        <f>SUMIFS('EIA Imports Jet Fuel'!$D:$D,'EIA Imports Jet Fuel'!$A:$A,T$3,'EIA Imports Jet Fuel'!$C:$C,$A27)</f>
        <v/>
      </c>
      <c r="U27">
        <f>SUMIFS('EIA Imports Jet Fuel'!$D:$D,'EIA Imports Jet Fuel'!$A:$A,U$3,'EIA Imports Jet Fuel'!$C:$C,$A27)</f>
        <v/>
      </c>
      <c r="V27">
        <f>SUMIFS('EIA Imports Jet Fuel'!$D:$D,'EIA Imports Jet Fuel'!$A:$A,V$3,'EIA Imports Jet Fuel'!$C:$C,$A27)</f>
        <v/>
      </c>
      <c r="W27">
        <f>SUMIFS('EIA Imports Jet Fuel'!$D:$D,'EIA Imports Jet Fuel'!$A:$A,W$3,'EIA Imports Jet Fuel'!$C:$C,$A27)</f>
        <v/>
      </c>
      <c r="X27">
        <f>SUMIFS('EIA Imports Jet Fuel'!$D:$D,'EIA Imports Jet Fuel'!$A:$A,X$3,'EIA Imports Jet Fuel'!$C:$C,$A27)</f>
        <v/>
      </c>
      <c r="Y27">
        <f>SUMIFS('EIA Imports Jet Fuel'!$D:$D,'EIA Imports Jet Fuel'!$A:$A,Y$3,'EIA Imports Jet Fuel'!$C:$C,$A27)</f>
        <v/>
      </c>
      <c r="Z27">
        <f>SUMIFS('EIA Imports Jet Fuel'!$D:$D,'EIA Imports Jet Fuel'!$A:$A,Z$3,'EIA Imports Jet Fuel'!$C:$C,$A27)</f>
        <v/>
      </c>
      <c r="AA27">
        <f>SUMIFS('EIA Imports Jet Fuel'!$D:$D,'EIA Imports Jet Fuel'!$A:$A,AA$3,'EIA Imports Jet Fuel'!$C:$C,$A27)</f>
        <v/>
      </c>
      <c r="AB27">
        <f>SUMIFS('EIA Imports Jet Fuel'!$D:$D,'EIA Imports Jet Fuel'!$A:$A,AB$3,'EIA Imports Jet Fuel'!$C:$C,$A27)</f>
        <v/>
      </c>
      <c r="AC27">
        <f>SUMIFS('EIA Imports Jet Fuel'!$D:$D,'EIA Imports Jet Fuel'!$A:$A,AC$3,'EIA Imports Jet Fuel'!$C:$C,$A27)</f>
        <v/>
      </c>
      <c r="AD27">
        <f>SUMIFS('EIA Imports Jet Fuel'!$D:$D,'EIA Imports Jet Fuel'!$A:$A,AD$3,'EIA Imports Jet Fuel'!$C:$C,$A27)</f>
        <v/>
      </c>
      <c r="AE27">
        <f>SUMIFS('EIA Imports Jet Fuel'!$D:$D,'EIA Imports Jet Fuel'!$A:$A,AE$3,'EIA Imports Jet Fuel'!$C:$C,$A27)</f>
        <v/>
      </c>
      <c r="AF27">
        <f>SUMIFS('EIA Imports Jet Fuel'!$D:$D,'EIA Imports Jet Fuel'!$A:$A,AF$3,'EIA Imports Jet Fuel'!$C:$C,$A27)</f>
        <v/>
      </c>
      <c r="AG27">
        <f>SUMIFS('EIA Imports Jet Fuel'!$D:$D,'EIA Imports Jet Fuel'!$A:$A,AG$3,'EIA Imports Jet Fuel'!$C:$C,$A27)</f>
        <v/>
      </c>
      <c r="AH27">
        <f>SUMIFS('EIA Imports Jet Fuel'!$D:$D,'EIA Imports Jet Fuel'!$A:$A,AH$3,'EIA Imports Jet Fuel'!$C:$C,$A27)</f>
        <v/>
      </c>
      <c r="AI27">
        <f>SUMIFS('EIA Imports Jet Fuel'!$D:$D,'EIA Imports Jet Fuel'!$A:$A,AI$3,'EIA Imports Jet Fuel'!$C:$C,$A27)</f>
        <v/>
      </c>
      <c r="AJ27">
        <f>SUMIFS('EIA Imports Jet Fuel'!$D:$D,'EIA Imports Jet Fuel'!$A:$A,AJ$3,'EIA Imports Jet Fuel'!$C:$C,$A27)</f>
        <v/>
      </c>
      <c r="AK27">
        <f>SUMIFS('EIA Imports Jet Fuel'!$D:$D,'EIA Imports Jet Fuel'!$A:$A,AK$3,'EIA Imports Jet Fuel'!$C:$C,$A27)</f>
        <v/>
      </c>
      <c r="AL27">
        <f>SUMIFS('EIA Imports Jet Fuel'!$D:$D,'EIA Imports Jet Fuel'!$A:$A,AL$3,'EIA Imports Jet Fuel'!$C:$C,$A27)</f>
        <v/>
      </c>
      <c r="AM27">
        <f>SUMIFS('EIA Imports Jet Fuel'!$D:$D,'EIA Imports Jet Fuel'!$A:$A,AM$3,'EIA Imports Jet Fuel'!$C:$C,$A27)</f>
        <v/>
      </c>
      <c r="AN27">
        <f>SUMIFS('EIA Imports Jet Fuel'!$D:$D,'EIA Imports Jet Fuel'!$A:$A,AN$3,'EIA Imports Jet Fuel'!$C:$C,$A27)</f>
        <v/>
      </c>
      <c r="AO27">
        <f>SUMIFS('EIA Imports Jet Fuel'!$D:$D,'EIA Imports Jet Fuel'!$A:$A,AO$3,'EIA Imports Jet Fuel'!$C:$C,$A27)</f>
        <v/>
      </c>
      <c r="AP27">
        <f>SUMIFS('EIA Imports Jet Fuel'!$D:$D,'EIA Imports Jet Fuel'!$A:$A,AP$3,'EIA Imports Jet Fuel'!$C:$C,$A27)</f>
        <v/>
      </c>
      <c r="AQ27">
        <f>SUMIFS('EIA Imports Jet Fuel'!$D:$D,'EIA Imports Jet Fuel'!$A:$A,AQ$3,'EIA Imports Jet Fuel'!$C:$C,$A27)</f>
        <v/>
      </c>
      <c r="AR27">
        <f>SUMIFS('EIA Imports Jet Fuel'!$D:$D,'EIA Imports Jet Fuel'!$A:$A,AR$3,'EIA Imports Jet Fuel'!$C:$C,$A27)</f>
        <v/>
      </c>
      <c r="AS27">
        <f>SUMIFS('EIA Imports Jet Fuel'!$D:$D,'EIA Imports Jet Fuel'!$A:$A,AS$3,'EIA Imports Jet Fuel'!$C:$C,$A27)</f>
        <v/>
      </c>
      <c r="AT27">
        <f>SUMIFS('EIA Imports Jet Fuel'!$D:$D,'EIA Imports Jet Fuel'!$A:$A,AT$3,'EIA Imports Jet Fuel'!$C:$C,$A27)</f>
        <v/>
      </c>
      <c r="AU27">
        <f>SUMIFS('EIA Imports Jet Fuel'!$D:$D,'EIA Imports Jet Fuel'!$A:$A,AU$3,'EIA Imports Jet Fuel'!$C:$C,$A27)</f>
        <v/>
      </c>
    </row>
    <row r="28" spans="1:47">
      <c r="A28" t="s">
        <v>420</v>
      </c>
      <c r="B28" t="s">
        <v>1646</v>
      </c>
      <c r="C28" t="s">
        <v>1740</v>
      </c>
      <c r="D28">
        <f>SUMIFS('EIA Imports Jet Fuel'!$D:$D,'EIA Imports Jet Fuel'!$A:$A,D$3,'EIA Imports Jet Fuel'!$C:$C,$A28)</f>
        <v/>
      </c>
      <c r="E28">
        <f>SUMIFS('EIA Imports Jet Fuel'!$D:$D,'EIA Imports Jet Fuel'!$A:$A,E$3,'EIA Imports Jet Fuel'!$C:$C,$A28)</f>
        <v/>
      </c>
      <c r="F28">
        <f>SUMIFS('EIA Imports Jet Fuel'!$D:$D,'EIA Imports Jet Fuel'!$A:$A,F$3,'EIA Imports Jet Fuel'!$C:$C,$A28)</f>
        <v/>
      </c>
      <c r="G28">
        <f>SUMIFS('EIA Imports Jet Fuel'!$D:$D,'EIA Imports Jet Fuel'!$A:$A,G$3,'EIA Imports Jet Fuel'!$C:$C,$A28)</f>
        <v/>
      </c>
      <c r="H28">
        <f>SUMIFS('EIA Imports Jet Fuel'!$D:$D,'EIA Imports Jet Fuel'!$A:$A,H$3,'EIA Imports Jet Fuel'!$C:$C,$A28)</f>
        <v/>
      </c>
      <c r="I28">
        <f>SUMIFS('EIA Imports Jet Fuel'!$D:$D,'EIA Imports Jet Fuel'!$A:$A,I$3,'EIA Imports Jet Fuel'!$C:$C,$A28)</f>
        <v/>
      </c>
      <c r="J28">
        <f>SUMIFS('EIA Imports Jet Fuel'!$D:$D,'EIA Imports Jet Fuel'!$A:$A,J$3,'EIA Imports Jet Fuel'!$C:$C,$A28)</f>
        <v/>
      </c>
      <c r="K28">
        <f>SUMIFS('EIA Imports Jet Fuel'!$D:$D,'EIA Imports Jet Fuel'!$A:$A,K$3,'EIA Imports Jet Fuel'!$C:$C,$A28)</f>
        <v/>
      </c>
      <c r="L28">
        <f>SUMIFS('EIA Imports Jet Fuel'!$D:$D,'EIA Imports Jet Fuel'!$A:$A,L$3,'EIA Imports Jet Fuel'!$C:$C,$A28)</f>
        <v/>
      </c>
      <c r="M28">
        <f>SUMIFS('EIA Imports Jet Fuel'!$D:$D,'EIA Imports Jet Fuel'!$A:$A,M$3,'EIA Imports Jet Fuel'!$C:$C,$A28)</f>
        <v/>
      </c>
      <c r="N28">
        <f>SUMIFS('EIA Imports Jet Fuel'!$D:$D,'EIA Imports Jet Fuel'!$A:$A,N$3,'EIA Imports Jet Fuel'!$C:$C,$A28)</f>
        <v/>
      </c>
      <c r="O28">
        <f>SUMIFS('EIA Imports Jet Fuel'!$D:$D,'EIA Imports Jet Fuel'!$A:$A,O$3,'EIA Imports Jet Fuel'!$C:$C,$A28)</f>
        <v/>
      </c>
      <c r="P28">
        <f>SUMIFS('EIA Imports Jet Fuel'!$D:$D,'EIA Imports Jet Fuel'!$A:$A,P$3,'EIA Imports Jet Fuel'!$C:$C,$A28)</f>
        <v/>
      </c>
      <c r="Q28">
        <f>SUMIFS('EIA Imports Jet Fuel'!$D:$D,'EIA Imports Jet Fuel'!$A:$A,Q$3,'EIA Imports Jet Fuel'!$C:$C,$A28)</f>
        <v/>
      </c>
      <c r="R28">
        <f>SUMIFS('EIA Imports Jet Fuel'!$D:$D,'EIA Imports Jet Fuel'!$A:$A,R$3,'EIA Imports Jet Fuel'!$C:$C,$A28)</f>
        <v/>
      </c>
      <c r="S28">
        <f>SUMIFS('EIA Imports Jet Fuel'!$D:$D,'EIA Imports Jet Fuel'!$A:$A,S$3,'EIA Imports Jet Fuel'!$C:$C,$A28)</f>
        <v/>
      </c>
      <c r="T28">
        <f>SUMIFS('EIA Imports Jet Fuel'!$D:$D,'EIA Imports Jet Fuel'!$A:$A,T$3,'EIA Imports Jet Fuel'!$C:$C,$A28)</f>
        <v/>
      </c>
      <c r="U28">
        <f>SUMIFS('EIA Imports Jet Fuel'!$D:$D,'EIA Imports Jet Fuel'!$A:$A,U$3,'EIA Imports Jet Fuel'!$C:$C,$A28)</f>
        <v/>
      </c>
      <c r="V28">
        <f>SUMIFS('EIA Imports Jet Fuel'!$D:$D,'EIA Imports Jet Fuel'!$A:$A,V$3,'EIA Imports Jet Fuel'!$C:$C,$A28)</f>
        <v/>
      </c>
      <c r="W28">
        <f>SUMIFS('EIA Imports Jet Fuel'!$D:$D,'EIA Imports Jet Fuel'!$A:$A,W$3,'EIA Imports Jet Fuel'!$C:$C,$A28)</f>
        <v/>
      </c>
      <c r="X28">
        <f>SUMIFS('EIA Imports Jet Fuel'!$D:$D,'EIA Imports Jet Fuel'!$A:$A,X$3,'EIA Imports Jet Fuel'!$C:$C,$A28)</f>
        <v/>
      </c>
      <c r="Y28">
        <f>SUMIFS('EIA Imports Jet Fuel'!$D:$D,'EIA Imports Jet Fuel'!$A:$A,Y$3,'EIA Imports Jet Fuel'!$C:$C,$A28)</f>
        <v/>
      </c>
      <c r="Z28">
        <f>SUMIFS('EIA Imports Jet Fuel'!$D:$D,'EIA Imports Jet Fuel'!$A:$A,Z$3,'EIA Imports Jet Fuel'!$C:$C,$A28)</f>
        <v/>
      </c>
      <c r="AA28">
        <f>SUMIFS('EIA Imports Jet Fuel'!$D:$D,'EIA Imports Jet Fuel'!$A:$A,AA$3,'EIA Imports Jet Fuel'!$C:$C,$A28)</f>
        <v/>
      </c>
      <c r="AB28">
        <f>SUMIFS('EIA Imports Jet Fuel'!$D:$D,'EIA Imports Jet Fuel'!$A:$A,AB$3,'EIA Imports Jet Fuel'!$C:$C,$A28)</f>
        <v/>
      </c>
      <c r="AC28">
        <f>SUMIFS('EIA Imports Jet Fuel'!$D:$D,'EIA Imports Jet Fuel'!$A:$A,AC$3,'EIA Imports Jet Fuel'!$C:$C,$A28)</f>
        <v/>
      </c>
      <c r="AD28">
        <f>SUMIFS('EIA Imports Jet Fuel'!$D:$D,'EIA Imports Jet Fuel'!$A:$A,AD$3,'EIA Imports Jet Fuel'!$C:$C,$A28)</f>
        <v/>
      </c>
      <c r="AE28">
        <f>SUMIFS('EIA Imports Jet Fuel'!$D:$D,'EIA Imports Jet Fuel'!$A:$A,AE$3,'EIA Imports Jet Fuel'!$C:$C,$A28)</f>
        <v/>
      </c>
      <c r="AF28">
        <f>SUMIFS('EIA Imports Jet Fuel'!$D:$D,'EIA Imports Jet Fuel'!$A:$A,AF$3,'EIA Imports Jet Fuel'!$C:$C,$A28)</f>
        <v/>
      </c>
      <c r="AG28">
        <f>SUMIFS('EIA Imports Jet Fuel'!$D:$D,'EIA Imports Jet Fuel'!$A:$A,AG$3,'EIA Imports Jet Fuel'!$C:$C,$A28)</f>
        <v/>
      </c>
      <c r="AH28">
        <f>SUMIFS('EIA Imports Jet Fuel'!$D:$D,'EIA Imports Jet Fuel'!$A:$A,AH$3,'EIA Imports Jet Fuel'!$C:$C,$A28)</f>
        <v/>
      </c>
      <c r="AI28">
        <f>SUMIFS('EIA Imports Jet Fuel'!$D:$D,'EIA Imports Jet Fuel'!$A:$A,AI$3,'EIA Imports Jet Fuel'!$C:$C,$A28)</f>
        <v/>
      </c>
      <c r="AJ28">
        <f>SUMIFS('EIA Imports Jet Fuel'!$D:$D,'EIA Imports Jet Fuel'!$A:$A,AJ$3,'EIA Imports Jet Fuel'!$C:$C,$A28)</f>
        <v/>
      </c>
      <c r="AK28">
        <f>SUMIFS('EIA Imports Jet Fuel'!$D:$D,'EIA Imports Jet Fuel'!$A:$A,AK$3,'EIA Imports Jet Fuel'!$C:$C,$A28)</f>
        <v/>
      </c>
      <c r="AL28">
        <f>SUMIFS('EIA Imports Jet Fuel'!$D:$D,'EIA Imports Jet Fuel'!$A:$A,AL$3,'EIA Imports Jet Fuel'!$C:$C,$A28)</f>
        <v/>
      </c>
      <c r="AM28">
        <f>SUMIFS('EIA Imports Jet Fuel'!$D:$D,'EIA Imports Jet Fuel'!$A:$A,AM$3,'EIA Imports Jet Fuel'!$C:$C,$A28)</f>
        <v/>
      </c>
      <c r="AN28">
        <f>SUMIFS('EIA Imports Jet Fuel'!$D:$D,'EIA Imports Jet Fuel'!$A:$A,AN$3,'EIA Imports Jet Fuel'!$C:$C,$A28)</f>
        <v/>
      </c>
      <c r="AO28">
        <f>SUMIFS('EIA Imports Jet Fuel'!$D:$D,'EIA Imports Jet Fuel'!$A:$A,AO$3,'EIA Imports Jet Fuel'!$C:$C,$A28)</f>
        <v/>
      </c>
      <c r="AP28">
        <f>SUMIFS('EIA Imports Jet Fuel'!$D:$D,'EIA Imports Jet Fuel'!$A:$A,AP$3,'EIA Imports Jet Fuel'!$C:$C,$A28)</f>
        <v/>
      </c>
      <c r="AQ28">
        <f>SUMIFS('EIA Imports Jet Fuel'!$D:$D,'EIA Imports Jet Fuel'!$A:$A,AQ$3,'EIA Imports Jet Fuel'!$C:$C,$A28)</f>
        <v/>
      </c>
      <c r="AR28">
        <f>SUMIFS('EIA Imports Jet Fuel'!$D:$D,'EIA Imports Jet Fuel'!$A:$A,AR$3,'EIA Imports Jet Fuel'!$C:$C,$A28)</f>
        <v/>
      </c>
      <c r="AS28">
        <f>SUMIFS('EIA Imports Jet Fuel'!$D:$D,'EIA Imports Jet Fuel'!$A:$A,AS$3,'EIA Imports Jet Fuel'!$C:$C,$A28)</f>
        <v/>
      </c>
      <c r="AT28">
        <f>SUMIFS('EIA Imports Jet Fuel'!$D:$D,'EIA Imports Jet Fuel'!$A:$A,AT$3,'EIA Imports Jet Fuel'!$C:$C,$A28)</f>
        <v/>
      </c>
      <c r="AU28">
        <f>SUMIFS('EIA Imports Jet Fuel'!$D:$D,'EIA Imports Jet Fuel'!$A:$A,AU$3,'EIA Imports Jet Fuel'!$C:$C,$A28)</f>
        <v/>
      </c>
    </row>
    <row r="29" spans="1:47">
      <c r="A29" t="s">
        <v>386</v>
      </c>
      <c r="B29" t="s">
        <v>1646</v>
      </c>
      <c r="C29" t="s">
        <v>1740</v>
      </c>
      <c r="D29">
        <f>SUMIFS('EIA Imports Jet Fuel'!$D:$D,'EIA Imports Jet Fuel'!$A:$A,D$3,'EIA Imports Jet Fuel'!$C:$C,$A29)</f>
        <v/>
      </c>
      <c r="E29">
        <f>SUMIFS('EIA Imports Jet Fuel'!$D:$D,'EIA Imports Jet Fuel'!$A:$A,E$3,'EIA Imports Jet Fuel'!$C:$C,$A29)</f>
        <v/>
      </c>
      <c r="F29">
        <f>SUMIFS('EIA Imports Jet Fuel'!$D:$D,'EIA Imports Jet Fuel'!$A:$A,F$3,'EIA Imports Jet Fuel'!$C:$C,$A29)</f>
        <v/>
      </c>
      <c r="G29">
        <f>SUMIFS('EIA Imports Jet Fuel'!$D:$D,'EIA Imports Jet Fuel'!$A:$A,G$3,'EIA Imports Jet Fuel'!$C:$C,$A29)</f>
        <v/>
      </c>
      <c r="H29">
        <f>SUMIFS('EIA Imports Jet Fuel'!$D:$D,'EIA Imports Jet Fuel'!$A:$A,H$3,'EIA Imports Jet Fuel'!$C:$C,$A29)</f>
        <v/>
      </c>
      <c r="I29">
        <f>SUMIFS('EIA Imports Jet Fuel'!$D:$D,'EIA Imports Jet Fuel'!$A:$A,I$3,'EIA Imports Jet Fuel'!$C:$C,$A29)</f>
        <v/>
      </c>
      <c r="J29">
        <f>SUMIFS('EIA Imports Jet Fuel'!$D:$D,'EIA Imports Jet Fuel'!$A:$A,J$3,'EIA Imports Jet Fuel'!$C:$C,$A29)</f>
        <v/>
      </c>
      <c r="K29">
        <f>SUMIFS('EIA Imports Jet Fuel'!$D:$D,'EIA Imports Jet Fuel'!$A:$A,K$3,'EIA Imports Jet Fuel'!$C:$C,$A29)</f>
        <v/>
      </c>
      <c r="L29">
        <f>SUMIFS('EIA Imports Jet Fuel'!$D:$D,'EIA Imports Jet Fuel'!$A:$A,L$3,'EIA Imports Jet Fuel'!$C:$C,$A29)</f>
        <v/>
      </c>
      <c r="M29">
        <f>SUMIFS('EIA Imports Jet Fuel'!$D:$D,'EIA Imports Jet Fuel'!$A:$A,M$3,'EIA Imports Jet Fuel'!$C:$C,$A29)</f>
        <v/>
      </c>
      <c r="N29">
        <f>SUMIFS('EIA Imports Jet Fuel'!$D:$D,'EIA Imports Jet Fuel'!$A:$A,N$3,'EIA Imports Jet Fuel'!$C:$C,$A29)</f>
        <v/>
      </c>
      <c r="O29">
        <f>SUMIFS('EIA Imports Jet Fuel'!$D:$D,'EIA Imports Jet Fuel'!$A:$A,O$3,'EIA Imports Jet Fuel'!$C:$C,$A29)</f>
        <v/>
      </c>
      <c r="P29">
        <f>SUMIFS('EIA Imports Jet Fuel'!$D:$D,'EIA Imports Jet Fuel'!$A:$A,P$3,'EIA Imports Jet Fuel'!$C:$C,$A29)</f>
        <v/>
      </c>
      <c r="Q29">
        <f>SUMIFS('EIA Imports Jet Fuel'!$D:$D,'EIA Imports Jet Fuel'!$A:$A,Q$3,'EIA Imports Jet Fuel'!$C:$C,$A29)</f>
        <v/>
      </c>
      <c r="R29">
        <f>SUMIFS('EIA Imports Jet Fuel'!$D:$D,'EIA Imports Jet Fuel'!$A:$A,R$3,'EIA Imports Jet Fuel'!$C:$C,$A29)</f>
        <v/>
      </c>
      <c r="S29">
        <f>SUMIFS('EIA Imports Jet Fuel'!$D:$D,'EIA Imports Jet Fuel'!$A:$A,S$3,'EIA Imports Jet Fuel'!$C:$C,$A29)</f>
        <v/>
      </c>
      <c r="T29">
        <f>SUMIFS('EIA Imports Jet Fuel'!$D:$D,'EIA Imports Jet Fuel'!$A:$A,T$3,'EIA Imports Jet Fuel'!$C:$C,$A29)</f>
        <v/>
      </c>
      <c r="U29">
        <f>SUMIFS('EIA Imports Jet Fuel'!$D:$D,'EIA Imports Jet Fuel'!$A:$A,U$3,'EIA Imports Jet Fuel'!$C:$C,$A29)</f>
        <v/>
      </c>
      <c r="V29">
        <f>SUMIFS('EIA Imports Jet Fuel'!$D:$D,'EIA Imports Jet Fuel'!$A:$A,V$3,'EIA Imports Jet Fuel'!$C:$C,$A29)</f>
        <v/>
      </c>
      <c r="W29">
        <f>SUMIFS('EIA Imports Jet Fuel'!$D:$D,'EIA Imports Jet Fuel'!$A:$A,W$3,'EIA Imports Jet Fuel'!$C:$C,$A29)</f>
        <v/>
      </c>
      <c r="X29">
        <f>SUMIFS('EIA Imports Jet Fuel'!$D:$D,'EIA Imports Jet Fuel'!$A:$A,X$3,'EIA Imports Jet Fuel'!$C:$C,$A29)</f>
        <v/>
      </c>
      <c r="Y29">
        <f>SUMIFS('EIA Imports Jet Fuel'!$D:$D,'EIA Imports Jet Fuel'!$A:$A,Y$3,'EIA Imports Jet Fuel'!$C:$C,$A29)</f>
        <v/>
      </c>
      <c r="Z29">
        <f>SUMIFS('EIA Imports Jet Fuel'!$D:$D,'EIA Imports Jet Fuel'!$A:$A,Z$3,'EIA Imports Jet Fuel'!$C:$C,$A29)</f>
        <v/>
      </c>
      <c r="AA29">
        <f>SUMIFS('EIA Imports Jet Fuel'!$D:$D,'EIA Imports Jet Fuel'!$A:$A,AA$3,'EIA Imports Jet Fuel'!$C:$C,$A29)</f>
        <v/>
      </c>
      <c r="AB29">
        <f>SUMIFS('EIA Imports Jet Fuel'!$D:$D,'EIA Imports Jet Fuel'!$A:$A,AB$3,'EIA Imports Jet Fuel'!$C:$C,$A29)</f>
        <v/>
      </c>
      <c r="AC29">
        <f>SUMIFS('EIA Imports Jet Fuel'!$D:$D,'EIA Imports Jet Fuel'!$A:$A,AC$3,'EIA Imports Jet Fuel'!$C:$C,$A29)</f>
        <v/>
      </c>
      <c r="AD29">
        <f>SUMIFS('EIA Imports Jet Fuel'!$D:$D,'EIA Imports Jet Fuel'!$A:$A,AD$3,'EIA Imports Jet Fuel'!$C:$C,$A29)</f>
        <v/>
      </c>
      <c r="AE29">
        <f>SUMIFS('EIA Imports Jet Fuel'!$D:$D,'EIA Imports Jet Fuel'!$A:$A,AE$3,'EIA Imports Jet Fuel'!$C:$C,$A29)</f>
        <v/>
      </c>
      <c r="AF29">
        <f>SUMIFS('EIA Imports Jet Fuel'!$D:$D,'EIA Imports Jet Fuel'!$A:$A,AF$3,'EIA Imports Jet Fuel'!$C:$C,$A29)</f>
        <v/>
      </c>
      <c r="AG29">
        <f>SUMIFS('EIA Imports Jet Fuel'!$D:$D,'EIA Imports Jet Fuel'!$A:$A,AG$3,'EIA Imports Jet Fuel'!$C:$C,$A29)</f>
        <v/>
      </c>
      <c r="AH29">
        <f>SUMIFS('EIA Imports Jet Fuel'!$D:$D,'EIA Imports Jet Fuel'!$A:$A,AH$3,'EIA Imports Jet Fuel'!$C:$C,$A29)</f>
        <v/>
      </c>
      <c r="AI29">
        <f>SUMIFS('EIA Imports Jet Fuel'!$D:$D,'EIA Imports Jet Fuel'!$A:$A,AI$3,'EIA Imports Jet Fuel'!$C:$C,$A29)</f>
        <v/>
      </c>
      <c r="AJ29">
        <f>SUMIFS('EIA Imports Jet Fuel'!$D:$D,'EIA Imports Jet Fuel'!$A:$A,AJ$3,'EIA Imports Jet Fuel'!$C:$C,$A29)</f>
        <v/>
      </c>
      <c r="AK29">
        <f>SUMIFS('EIA Imports Jet Fuel'!$D:$D,'EIA Imports Jet Fuel'!$A:$A,AK$3,'EIA Imports Jet Fuel'!$C:$C,$A29)</f>
        <v/>
      </c>
      <c r="AL29">
        <f>SUMIFS('EIA Imports Jet Fuel'!$D:$D,'EIA Imports Jet Fuel'!$A:$A,AL$3,'EIA Imports Jet Fuel'!$C:$C,$A29)</f>
        <v/>
      </c>
      <c r="AM29">
        <f>SUMIFS('EIA Imports Jet Fuel'!$D:$D,'EIA Imports Jet Fuel'!$A:$A,AM$3,'EIA Imports Jet Fuel'!$C:$C,$A29)</f>
        <v/>
      </c>
      <c r="AN29">
        <f>SUMIFS('EIA Imports Jet Fuel'!$D:$D,'EIA Imports Jet Fuel'!$A:$A,AN$3,'EIA Imports Jet Fuel'!$C:$C,$A29)</f>
        <v/>
      </c>
      <c r="AO29">
        <f>SUMIFS('EIA Imports Jet Fuel'!$D:$D,'EIA Imports Jet Fuel'!$A:$A,AO$3,'EIA Imports Jet Fuel'!$C:$C,$A29)</f>
        <v/>
      </c>
      <c r="AP29">
        <f>SUMIFS('EIA Imports Jet Fuel'!$D:$D,'EIA Imports Jet Fuel'!$A:$A,AP$3,'EIA Imports Jet Fuel'!$C:$C,$A29)</f>
        <v/>
      </c>
      <c r="AQ29">
        <f>SUMIFS('EIA Imports Jet Fuel'!$D:$D,'EIA Imports Jet Fuel'!$A:$A,AQ$3,'EIA Imports Jet Fuel'!$C:$C,$A29)</f>
        <v/>
      </c>
      <c r="AR29">
        <f>SUMIFS('EIA Imports Jet Fuel'!$D:$D,'EIA Imports Jet Fuel'!$A:$A,AR$3,'EIA Imports Jet Fuel'!$C:$C,$A29)</f>
        <v/>
      </c>
      <c r="AS29">
        <f>SUMIFS('EIA Imports Jet Fuel'!$D:$D,'EIA Imports Jet Fuel'!$A:$A,AS$3,'EIA Imports Jet Fuel'!$C:$C,$A29)</f>
        <v/>
      </c>
      <c r="AT29">
        <f>SUMIFS('EIA Imports Jet Fuel'!$D:$D,'EIA Imports Jet Fuel'!$A:$A,AT$3,'EIA Imports Jet Fuel'!$C:$C,$A29)</f>
        <v/>
      </c>
      <c r="AU29">
        <f>SUMIFS('EIA Imports Jet Fuel'!$D:$D,'EIA Imports Jet Fuel'!$A:$A,AU$3,'EIA Imports Jet Fuel'!$C:$C,$A29)</f>
        <v/>
      </c>
    </row>
    <row r="30" spans="1:47">
      <c r="A30" t="s">
        <v>266</v>
      </c>
      <c r="B30" t="s">
        <v>1646</v>
      </c>
      <c r="C30" t="s">
        <v>1740</v>
      </c>
      <c r="D30">
        <f>SUMIFS('EIA Imports Jet Fuel'!$D:$D,'EIA Imports Jet Fuel'!$A:$A,D$3,'EIA Imports Jet Fuel'!$C:$C,$A30)</f>
        <v/>
      </c>
      <c r="E30">
        <f>SUMIFS('EIA Imports Jet Fuel'!$D:$D,'EIA Imports Jet Fuel'!$A:$A,E$3,'EIA Imports Jet Fuel'!$C:$C,$A30)</f>
        <v/>
      </c>
      <c r="F30">
        <f>SUMIFS('EIA Imports Jet Fuel'!$D:$D,'EIA Imports Jet Fuel'!$A:$A,F$3,'EIA Imports Jet Fuel'!$C:$C,$A30)</f>
        <v/>
      </c>
      <c r="G30">
        <f>SUMIFS('EIA Imports Jet Fuel'!$D:$D,'EIA Imports Jet Fuel'!$A:$A,G$3,'EIA Imports Jet Fuel'!$C:$C,$A30)</f>
        <v/>
      </c>
      <c r="H30">
        <f>SUMIFS('EIA Imports Jet Fuel'!$D:$D,'EIA Imports Jet Fuel'!$A:$A,H$3,'EIA Imports Jet Fuel'!$C:$C,$A30)</f>
        <v/>
      </c>
      <c r="I30">
        <f>SUMIFS('EIA Imports Jet Fuel'!$D:$D,'EIA Imports Jet Fuel'!$A:$A,I$3,'EIA Imports Jet Fuel'!$C:$C,$A30)</f>
        <v/>
      </c>
      <c r="J30">
        <f>SUMIFS('EIA Imports Jet Fuel'!$D:$D,'EIA Imports Jet Fuel'!$A:$A,J$3,'EIA Imports Jet Fuel'!$C:$C,$A30)</f>
        <v/>
      </c>
      <c r="K30">
        <f>SUMIFS('EIA Imports Jet Fuel'!$D:$D,'EIA Imports Jet Fuel'!$A:$A,K$3,'EIA Imports Jet Fuel'!$C:$C,$A30)</f>
        <v/>
      </c>
      <c r="L30">
        <f>SUMIFS('EIA Imports Jet Fuel'!$D:$D,'EIA Imports Jet Fuel'!$A:$A,L$3,'EIA Imports Jet Fuel'!$C:$C,$A30)</f>
        <v/>
      </c>
      <c r="M30">
        <f>SUMIFS('EIA Imports Jet Fuel'!$D:$D,'EIA Imports Jet Fuel'!$A:$A,M$3,'EIA Imports Jet Fuel'!$C:$C,$A30)</f>
        <v/>
      </c>
      <c r="N30">
        <f>SUMIFS('EIA Imports Jet Fuel'!$D:$D,'EIA Imports Jet Fuel'!$A:$A,N$3,'EIA Imports Jet Fuel'!$C:$C,$A30)</f>
        <v/>
      </c>
      <c r="O30">
        <f>SUMIFS('EIA Imports Jet Fuel'!$D:$D,'EIA Imports Jet Fuel'!$A:$A,O$3,'EIA Imports Jet Fuel'!$C:$C,$A30)</f>
        <v/>
      </c>
      <c r="P30">
        <f>SUMIFS('EIA Imports Jet Fuel'!$D:$D,'EIA Imports Jet Fuel'!$A:$A,P$3,'EIA Imports Jet Fuel'!$C:$C,$A30)</f>
        <v/>
      </c>
      <c r="Q30">
        <f>SUMIFS('EIA Imports Jet Fuel'!$D:$D,'EIA Imports Jet Fuel'!$A:$A,Q$3,'EIA Imports Jet Fuel'!$C:$C,$A30)</f>
        <v/>
      </c>
      <c r="R30">
        <f>SUMIFS('EIA Imports Jet Fuel'!$D:$D,'EIA Imports Jet Fuel'!$A:$A,R$3,'EIA Imports Jet Fuel'!$C:$C,$A30)</f>
        <v/>
      </c>
      <c r="S30">
        <f>SUMIFS('EIA Imports Jet Fuel'!$D:$D,'EIA Imports Jet Fuel'!$A:$A,S$3,'EIA Imports Jet Fuel'!$C:$C,$A30)</f>
        <v/>
      </c>
      <c r="T30">
        <f>SUMIFS('EIA Imports Jet Fuel'!$D:$D,'EIA Imports Jet Fuel'!$A:$A,T$3,'EIA Imports Jet Fuel'!$C:$C,$A30)</f>
        <v/>
      </c>
      <c r="U30">
        <f>SUMIFS('EIA Imports Jet Fuel'!$D:$D,'EIA Imports Jet Fuel'!$A:$A,U$3,'EIA Imports Jet Fuel'!$C:$C,$A30)</f>
        <v/>
      </c>
      <c r="V30">
        <f>SUMIFS('EIA Imports Jet Fuel'!$D:$D,'EIA Imports Jet Fuel'!$A:$A,V$3,'EIA Imports Jet Fuel'!$C:$C,$A30)</f>
        <v/>
      </c>
      <c r="W30">
        <f>SUMIFS('EIA Imports Jet Fuel'!$D:$D,'EIA Imports Jet Fuel'!$A:$A,W$3,'EIA Imports Jet Fuel'!$C:$C,$A30)</f>
        <v/>
      </c>
      <c r="X30">
        <f>SUMIFS('EIA Imports Jet Fuel'!$D:$D,'EIA Imports Jet Fuel'!$A:$A,X$3,'EIA Imports Jet Fuel'!$C:$C,$A30)</f>
        <v/>
      </c>
      <c r="Y30">
        <f>SUMIFS('EIA Imports Jet Fuel'!$D:$D,'EIA Imports Jet Fuel'!$A:$A,Y$3,'EIA Imports Jet Fuel'!$C:$C,$A30)</f>
        <v/>
      </c>
      <c r="Z30">
        <f>SUMIFS('EIA Imports Jet Fuel'!$D:$D,'EIA Imports Jet Fuel'!$A:$A,Z$3,'EIA Imports Jet Fuel'!$C:$C,$A30)</f>
        <v/>
      </c>
      <c r="AA30">
        <f>SUMIFS('EIA Imports Jet Fuel'!$D:$D,'EIA Imports Jet Fuel'!$A:$A,AA$3,'EIA Imports Jet Fuel'!$C:$C,$A30)</f>
        <v/>
      </c>
      <c r="AB30">
        <f>SUMIFS('EIA Imports Jet Fuel'!$D:$D,'EIA Imports Jet Fuel'!$A:$A,AB$3,'EIA Imports Jet Fuel'!$C:$C,$A30)</f>
        <v/>
      </c>
      <c r="AC30">
        <f>SUMIFS('EIA Imports Jet Fuel'!$D:$D,'EIA Imports Jet Fuel'!$A:$A,AC$3,'EIA Imports Jet Fuel'!$C:$C,$A30)</f>
        <v/>
      </c>
      <c r="AD30">
        <f>SUMIFS('EIA Imports Jet Fuel'!$D:$D,'EIA Imports Jet Fuel'!$A:$A,AD$3,'EIA Imports Jet Fuel'!$C:$C,$A30)</f>
        <v/>
      </c>
      <c r="AE30">
        <f>SUMIFS('EIA Imports Jet Fuel'!$D:$D,'EIA Imports Jet Fuel'!$A:$A,AE$3,'EIA Imports Jet Fuel'!$C:$C,$A30)</f>
        <v/>
      </c>
      <c r="AF30">
        <f>SUMIFS('EIA Imports Jet Fuel'!$D:$D,'EIA Imports Jet Fuel'!$A:$A,AF$3,'EIA Imports Jet Fuel'!$C:$C,$A30)</f>
        <v/>
      </c>
      <c r="AG30">
        <f>SUMIFS('EIA Imports Jet Fuel'!$D:$D,'EIA Imports Jet Fuel'!$A:$A,AG$3,'EIA Imports Jet Fuel'!$C:$C,$A30)</f>
        <v/>
      </c>
      <c r="AH30">
        <f>SUMIFS('EIA Imports Jet Fuel'!$D:$D,'EIA Imports Jet Fuel'!$A:$A,AH$3,'EIA Imports Jet Fuel'!$C:$C,$A30)</f>
        <v/>
      </c>
      <c r="AI30">
        <f>SUMIFS('EIA Imports Jet Fuel'!$D:$D,'EIA Imports Jet Fuel'!$A:$A,AI$3,'EIA Imports Jet Fuel'!$C:$C,$A30)</f>
        <v/>
      </c>
      <c r="AJ30">
        <f>SUMIFS('EIA Imports Jet Fuel'!$D:$D,'EIA Imports Jet Fuel'!$A:$A,AJ$3,'EIA Imports Jet Fuel'!$C:$C,$A30)</f>
        <v/>
      </c>
      <c r="AK30">
        <f>SUMIFS('EIA Imports Jet Fuel'!$D:$D,'EIA Imports Jet Fuel'!$A:$A,AK$3,'EIA Imports Jet Fuel'!$C:$C,$A30)</f>
        <v/>
      </c>
      <c r="AL30">
        <f>SUMIFS('EIA Imports Jet Fuel'!$D:$D,'EIA Imports Jet Fuel'!$A:$A,AL$3,'EIA Imports Jet Fuel'!$C:$C,$A30)</f>
        <v/>
      </c>
      <c r="AM30">
        <f>SUMIFS('EIA Imports Jet Fuel'!$D:$D,'EIA Imports Jet Fuel'!$A:$A,AM$3,'EIA Imports Jet Fuel'!$C:$C,$A30)</f>
        <v/>
      </c>
      <c r="AN30">
        <f>SUMIFS('EIA Imports Jet Fuel'!$D:$D,'EIA Imports Jet Fuel'!$A:$A,AN$3,'EIA Imports Jet Fuel'!$C:$C,$A30)</f>
        <v/>
      </c>
      <c r="AO30">
        <f>SUMIFS('EIA Imports Jet Fuel'!$D:$D,'EIA Imports Jet Fuel'!$A:$A,AO$3,'EIA Imports Jet Fuel'!$C:$C,$A30)</f>
        <v/>
      </c>
      <c r="AP30">
        <f>SUMIFS('EIA Imports Jet Fuel'!$D:$D,'EIA Imports Jet Fuel'!$A:$A,AP$3,'EIA Imports Jet Fuel'!$C:$C,$A30)</f>
        <v/>
      </c>
      <c r="AQ30">
        <f>SUMIFS('EIA Imports Jet Fuel'!$D:$D,'EIA Imports Jet Fuel'!$A:$A,AQ$3,'EIA Imports Jet Fuel'!$C:$C,$A30)</f>
        <v/>
      </c>
      <c r="AR30">
        <f>SUMIFS('EIA Imports Jet Fuel'!$D:$D,'EIA Imports Jet Fuel'!$A:$A,AR$3,'EIA Imports Jet Fuel'!$C:$C,$A30)</f>
        <v/>
      </c>
      <c r="AS30">
        <f>SUMIFS('EIA Imports Jet Fuel'!$D:$D,'EIA Imports Jet Fuel'!$A:$A,AS$3,'EIA Imports Jet Fuel'!$C:$C,$A30)</f>
        <v/>
      </c>
      <c r="AT30">
        <f>SUMIFS('EIA Imports Jet Fuel'!$D:$D,'EIA Imports Jet Fuel'!$A:$A,AT$3,'EIA Imports Jet Fuel'!$C:$C,$A30)</f>
        <v/>
      </c>
      <c r="AU30">
        <f>SUMIFS('EIA Imports Jet Fuel'!$D:$D,'EIA Imports Jet Fuel'!$A:$A,AU$3,'EIA Imports Jet Fuel'!$C:$C,$A30)</f>
        <v/>
      </c>
    </row>
    <row r="31" spans="1:47">
      <c r="A31" t="s">
        <v>261</v>
      </c>
      <c r="B31" t="s">
        <v>1646</v>
      </c>
      <c r="C31" t="s">
        <v>1740</v>
      </c>
      <c r="D31">
        <f>SUMIFS('EIA Imports Jet Fuel'!$D:$D,'EIA Imports Jet Fuel'!$A:$A,D$3,'EIA Imports Jet Fuel'!$C:$C,$A31)</f>
        <v/>
      </c>
      <c r="E31">
        <f>SUMIFS('EIA Imports Jet Fuel'!$D:$D,'EIA Imports Jet Fuel'!$A:$A,E$3,'EIA Imports Jet Fuel'!$C:$C,$A31)</f>
        <v/>
      </c>
      <c r="F31">
        <f>SUMIFS('EIA Imports Jet Fuel'!$D:$D,'EIA Imports Jet Fuel'!$A:$A,F$3,'EIA Imports Jet Fuel'!$C:$C,$A31)</f>
        <v/>
      </c>
      <c r="G31">
        <f>SUMIFS('EIA Imports Jet Fuel'!$D:$D,'EIA Imports Jet Fuel'!$A:$A,G$3,'EIA Imports Jet Fuel'!$C:$C,$A31)</f>
        <v/>
      </c>
      <c r="H31">
        <f>SUMIFS('EIA Imports Jet Fuel'!$D:$D,'EIA Imports Jet Fuel'!$A:$A,H$3,'EIA Imports Jet Fuel'!$C:$C,$A31)</f>
        <v/>
      </c>
      <c r="I31">
        <f>SUMIFS('EIA Imports Jet Fuel'!$D:$D,'EIA Imports Jet Fuel'!$A:$A,I$3,'EIA Imports Jet Fuel'!$C:$C,$A31)</f>
        <v/>
      </c>
      <c r="J31">
        <f>SUMIFS('EIA Imports Jet Fuel'!$D:$D,'EIA Imports Jet Fuel'!$A:$A,J$3,'EIA Imports Jet Fuel'!$C:$C,$A31)</f>
        <v/>
      </c>
      <c r="K31">
        <f>SUMIFS('EIA Imports Jet Fuel'!$D:$D,'EIA Imports Jet Fuel'!$A:$A,K$3,'EIA Imports Jet Fuel'!$C:$C,$A31)</f>
        <v/>
      </c>
      <c r="L31">
        <f>SUMIFS('EIA Imports Jet Fuel'!$D:$D,'EIA Imports Jet Fuel'!$A:$A,L$3,'EIA Imports Jet Fuel'!$C:$C,$A31)</f>
        <v/>
      </c>
      <c r="M31">
        <f>SUMIFS('EIA Imports Jet Fuel'!$D:$D,'EIA Imports Jet Fuel'!$A:$A,M$3,'EIA Imports Jet Fuel'!$C:$C,$A31)</f>
        <v/>
      </c>
      <c r="N31">
        <f>SUMIFS('EIA Imports Jet Fuel'!$D:$D,'EIA Imports Jet Fuel'!$A:$A,N$3,'EIA Imports Jet Fuel'!$C:$C,$A31)</f>
        <v/>
      </c>
      <c r="O31">
        <f>SUMIFS('EIA Imports Jet Fuel'!$D:$D,'EIA Imports Jet Fuel'!$A:$A,O$3,'EIA Imports Jet Fuel'!$C:$C,$A31)</f>
        <v/>
      </c>
      <c r="P31">
        <f>SUMIFS('EIA Imports Jet Fuel'!$D:$D,'EIA Imports Jet Fuel'!$A:$A,P$3,'EIA Imports Jet Fuel'!$C:$C,$A31)</f>
        <v/>
      </c>
      <c r="Q31">
        <f>SUMIFS('EIA Imports Jet Fuel'!$D:$D,'EIA Imports Jet Fuel'!$A:$A,Q$3,'EIA Imports Jet Fuel'!$C:$C,$A31)</f>
        <v/>
      </c>
      <c r="R31">
        <f>SUMIFS('EIA Imports Jet Fuel'!$D:$D,'EIA Imports Jet Fuel'!$A:$A,R$3,'EIA Imports Jet Fuel'!$C:$C,$A31)</f>
        <v/>
      </c>
      <c r="S31">
        <f>SUMIFS('EIA Imports Jet Fuel'!$D:$D,'EIA Imports Jet Fuel'!$A:$A,S$3,'EIA Imports Jet Fuel'!$C:$C,$A31)</f>
        <v/>
      </c>
      <c r="T31">
        <f>SUMIFS('EIA Imports Jet Fuel'!$D:$D,'EIA Imports Jet Fuel'!$A:$A,T$3,'EIA Imports Jet Fuel'!$C:$C,$A31)</f>
        <v/>
      </c>
      <c r="U31">
        <f>SUMIFS('EIA Imports Jet Fuel'!$D:$D,'EIA Imports Jet Fuel'!$A:$A,U$3,'EIA Imports Jet Fuel'!$C:$C,$A31)</f>
        <v/>
      </c>
      <c r="V31">
        <f>SUMIFS('EIA Imports Jet Fuel'!$D:$D,'EIA Imports Jet Fuel'!$A:$A,V$3,'EIA Imports Jet Fuel'!$C:$C,$A31)</f>
        <v/>
      </c>
      <c r="W31">
        <f>SUMIFS('EIA Imports Jet Fuel'!$D:$D,'EIA Imports Jet Fuel'!$A:$A,W$3,'EIA Imports Jet Fuel'!$C:$C,$A31)</f>
        <v/>
      </c>
      <c r="X31">
        <f>SUMIFS('EIA Imports Jet Fuel'!$D:$D,'EIA Imports Jet Fuel'!$A:$A,X$3,'EIA Imports Jet Fuel'!$C:$C,$A31)</f>
        <v/>
      </c>
      <c r="Y31">
        <f>SUMIFS('EIA Imports Jet Fuel'!$D:$D,'EIA Imports Jet Fuel'!$A:$A,Y$3,'EIA Imports Jet Fuel'!$C:$C,$A31)</f>
        <v/>
      </c>
      <c r="Z31">
        <f>SUMIFS('EIA Imports Jet Fuel'!$D:$D,'EIA Imports Jet Fuel'!$A:$A,Z$3,'EIA Imports Jet Fuel'!$C:$C,$A31)</f>
        <v/>
      </c>
      <c r="AA31">
        <f>SUMIFS('EIA Imports Jet Fuel'!$D:$D,'EIA Imports Jet Fuel'!$A:$A,AA$3,'EIA Imports Jet Fuel'!$C:$C,$A31)</f>
        <v/>
      </c>
      <c r="AB31">
        <f>SUMIFS('EIA Imports Jet Fuel'!$D:$D,'EIA Imports Jet Fuel'!$A:$A,AB$3,'EIA Imports Jet Fuel'!$C:$C,$A31)</f>
        <v/>
      </c>
      <c r="AC31">
        <f>SUMIFS('EIA Imports Jet Fuel'!$D:$D,'EIA Imports Jet Fuel'!$A:$A,AC$3,'EIA Imports Jet Fuel'!$C:$C,$A31)</f>
        <v/>
      </c>
      <c r="AD31">
        <f>SUMIFS('EIA Imports Jet Fuel'!$D:$D,'EIA Imports Jet Fuel'!$A:$A,AD$3,'EIA Imports Jet Fuel'!$C:$C,$A31)</f>
        <v/>
      </c>
      <c r="AE31">
        <f>SUMIFS('EIA Imports Jet Fuel'!$D:$D,'EIA Imports Jet Fuel'!$A:$A,AE$3,'EIA Imports Jet Fuel'!$C:$C,$A31)</f>
        <v/>
      </c>
      <c r="AF31">
        <f>SUMIFS('EIA Imports Jet Fuel'!$D:$D,'EIA Imports Jet Fuel'!$A:$A,AF$3,'EIA Imports Jet Fuel'!$C:$C,$A31)</f>
        <v/>
      </c>
      <c r="AG31">
        <f>SUMIFS('EIA Imports Jet Fuel'!$D:$D,'EIA Imports Jet Fuel'!$A:$A,AG$3,'EIA Imports Jet Fuel'!$C:$C,$A31)</f>
        <v/>
      </c>
      <c r="AH31">
        <f>SUMIFS('EIA Imports Jet Fuel'!$D:$D,'EIA Imports Jet Fuel'!$A:$A,AH$3,'EIA Imports Jet Fuel'!$C:$C,$A31)</f>
        <v/>
      </c>
      <c r="AI31">
        <f>SUMIFS('EIA Imports Jet Fuel'!$D:$D,'EIA Imports Jet Fuel'!$A:$A,AI$3,'EIA Imports Jet Fuel'!$C:$C,$A31)</f>
        <v/>
      </c>
      <c r="AJ31">
        <f>SUMIFS('EIA Imports Jet Fuel'!$D:$D,'EIA Imports Jet Fuel'!$A:$A,AJ$3,'EIA Imports Jet Fuel'!$C:$C,$A31)</f>
        <v/>
      </c>
      <c r="AK31">
        <f>SUMIFS('EIA Imports Jet Fuel'!$D:$D,'EIA Imports Jet Fuel'!$A:$A,AK$3,'EIA Imports Jet Fuel'!$C:$C,$A31)</f>
        <v/>
      </c>
      <c r="AL31">
        <f>SUMIFS('EIA Imports Jet Fuel'!$D:$D,'EIA Imports Jet Fuel'!$A:$A,AL$3,'EIA Imports Jet Fuel'!$C:$C,$A31)</f>
        <v/>
      </c>
      <c r="AM31">
        <f>SUMIFS('EIA Imports Jet Fuel'!$D:$D,'EIA Imports Jet Fuel'!$A:$A,AM$3,'EIA Imports Jet Fuel'!$C:$C,$A31)</f>
        <v/>
      </c>
      <c r="AN31">
        <f>SUMIFS('EIA Imports Jet Fuel'!$D:$D,'EIA Imports Jet Fuel'!$A:$A,AN$3,'EIA Imports Jet Fuel'!$C:$C,$A31)</f>
        <v/>
      </c>
      <c r="AO31">
        <f>SUMIFS('EIA Imports Jet Fuel'!$D:$D,'EIA Imports Jet Fuel'!$A:$A,AO$3,'EIA Imports Jet Fuel'!$C:$C,$A31)</f>
        <v/>
      </c>
      <c r="AP31">
        <f>SUMIFS('EIA Imports Jet Fuel'!$D:$D,'EIA Imports Jet Fuel'!$A:$A,AP$3,'EIA Imports Jet Fuel'!$C:$C,$A31)</f>
        <v/>
      </c>
      <c r="AQ31">
        <f>SUMIFS('EIA Imports Jet Fuel'!$D:$D,'EIA Imports Jet Fuel'!$A:$A,AQ$3,'EIA Imports Jet Fuel'!$C:$C,$A31)</f>
        <v/>
      </c>
      <c r="AR31">
        <f>SUMIFS('EIA Imports Jet Fuel'!$D:$D,'EIA Imports Jet Fuel'!$A:$A,AR$3,'EIA Imports Jet Fuel'!$C:$C,$A31)</f>
        <v/>
      </c>
      <c r="AS31">
        <f>SUMIFS('EIA Imports Jet Fuel'!$D:$D,'EIA Imports Jet Fuel'!$A:$A,AS$3,'EIA Imports Jet Fuel'!$C:$C,$A31)</f>
        <v/>
      </c>
      <c r="AT31">
        <f>SUMIFS('EIA Imports Jet Fuel'!$D:$D,'EIA Imports Jet Fuel'!$A:$A,AT$3,'EIA Imports Jet Fuel'!$C:$C,$A31)</f>
        <v/>
      </c>
      <c r="AU31">
        <f>SUMIFS('EIA Imports Jet Fuel'!$D:$D,'EIA Imports Jet Fuel'!$A:$A,AU$3,'EIA Imports Jet Fuel'!$C:$C,$A31)</f>
        <v/>
      </c>
    </row>
    <row r="32" spans="1:47">
      <c r="A32" t="s">
        <v>361</v>
      </c>
      <c r="B32" t="s">
        <v>1646</v>
      </c>
      <c r="C32" t="s">
        <v>1740</v>
      </c>
      <c r="D32">
        <f>SUMIFS('EIA Imports Jet Fuel'!$D:$D,'EIA Imports Jet Fuel'!$A:$A,D$3,'EIA Imports Jet Fuel'!$C:$C,$A32)</f>
        <v/>
      </c>
      <c r="E32">
        <f>SUMIFS('EIA Imports Jet Fuel'!$D:$D,'EIA Imports Jet Fuel'!$A:$A,E$3,'EIA Imports Jet Fuel'!$C:$C,$A32)</f>
        <v/>
      </c>
      <c r="F32">
        <f>SUMIFS('EIA Imports Jet Fuel'!$D:$D,'EIA Imports Jet Fuel'!$A:$A,F$3,'EIA Imports Jet Fuel'!$C:$C,$A32)</f>
        <v/>
      </c>
      <c r="G32">
        <f>SUMIFS('EIA Imports Jet Fuel'!$D:$D,'EIA Imports Jet Fuel'!$A:$A,G$3,'EIA Imports Jet Fuel'!$C:$C,$A32)</f>
        <v/>
      </c>
      <c r="H32">
        <f>SUMIFS('EIA Imports Jet Fuel'!$D:$D,'EIA Imports Jet Fuel'!$A:$A,H$3,'EIA Imports Jet Fuel'!$C:$C,$A32)</f>
        <v/>
      </c>
      <c r="I32">
        <f>SUMIFS('EIA Imports Jet Fuel'!$D:$D,'EIA Imports Jet Fuel'!$A:$A,I$3,'EIA Imports Jet Fuel'!$C:$C,$A32)</f>
        <v/>
      </c>
      <c r="J32">
        <f>SUMIFS('EIA Imports Jet Fuel'!$D:$D,'EIA Imports Jet Fuel'!$A:$A,J$3,'EIA Imports Jet Fuel'!$C:$C,$A32)</f>
        <v/>
      </c>
      <c r="K32">
        <f>SUMIFS('EIA Imports Jet Fuel'!$D:$D,'EIA Imports Jet Fuel'!$A:$A,K$3,'EIA Imports Jet Fuel'!$C:$C,$A32)</f>
        <v/>
      </c>
      <c r="L32">
        <f>SUMIFS('EIA Imports Jet Fuel'!$D:$D,'EIA Imports Jet Fuel'!$A:$A,L$3,'EIA Imports Jet Fuel'!$C:$C,$A32)</f>
        <v/>
      </c>
      <c r="M32">
        <f>SUMIFS('EIA Imports Jet Fuel'!$D:$D,'EIA Imports Jet Fuel'!$A:$A,M$3,'EIA Imports Jet Fuel'!$C:$C,$A32)</f>
        <v/>
      </c>
      <c r="N32">
        <f>SUMIFS('EIA Imports Jet Fuel'!$D:$D,'EIA Imports Jet Fuel'!$A:$A,N$3,'EIA Imports Jet Fuel'!$C:$C,$A32)</f>
        <v/>
      </c>
      <c r="O32">
        <f>SUMIFS('EIA Imports Jet Fuel'!$D:$D,'EIA Imports Jet Fuel'!$A:$A,O$3,'EIA Imports Jet Fuel'!$C:$C,$A32)</f>
        <v/>
      </c>
      <c r="P32">
        <f>SUMIFS('EIA Imports Jet Fuel'!$D:$D,'EIA Imports Jet Fuel'!$A:$A,P$3,'EIA Imports Jet Fuel'!$C:$C,$A32)</f>
        <v/>
      </c>
      <c r="Q32">
        <f>SUMIFS('EIA Imports Jet Fuel'!$D:$D,'EIA Imports Jet Fuel'!$A:$A,Q$3,'EIA Imports Jet Fuel'!$C:$C,$A32)</f>
        <v/>
      </c>
      <c r="R32">
        <f>SUMIFS('EIA Imports Jet Fuel'!$D:$D,'EIA Imports Jet Fuel'!$A:$A,R$3,'EIA Imports Jet Fuel'!$C:$C,$A32)</f>
        <v/>
      </c>
      <c r="S32">
        <f>SUMIFS('EIA Imports Jet Fuel'!$D:$D,'EIA Imports Jet Fuel'!$A:$A,S$3,'EIA Imports Jet Fuel'!$C:$C,$A32)</f>
        <v/>
      </c>
      <c r="T32">
        <f>SUMIFS('EIA Imports Jet Fuel'!$D:$D,'EIA Imports Jet Fuel'!$A:$A,T$3,'EIA Imports Jet Fuel'!$C:$C,$A32)</f>
        <v/>
      </c>
      <c r="U32">
        <f>SUMIFS('EIA Imports Jet Fuel'!$D:$D,'EIA Imports Jet Fuel'!$A:$A,U$3,'EIA Imports Jet Fuel'!$C:$C,$A32)</f>
        <v/>
      </c>
      <c r="V32">
        <f>SUMIFS('EIA Imports Jet Fuel'!$D:$D,'EIA Imports Jet Fuel'!$A:$A,V$3,'EIA Imports Jet Fuel'!$C:$C,$A32)</f>
        <v/>
      </c>
      <c r="W32">
        <f>SUMIFS('EIA Imports Jet Fuel'!$D:$D,'EIA Imports Jet Fuel'!$A:$A,W$3,'EIA Imports Jet Fuel'!$C:$C,$A32)</f>
        <v/>
      </c>
      <c r="X32">
        <f>SUMIFS('EIA Imports Jet Fuel'!$D:$D,'EIA Imports Jet Fuel'!$A:$A,X$3,'EIA Imports Jet Fuel'!$C:$C,$A32)</f>
        <v/>
      </c>
      <c r="Y32">
        <f>SUMIFS('EIA Imports Jet Fuel'!$D:$D,'EIA Imports Jet Fuel'!$A:$A,Y$3,'EIA Imports Jet Fuel'!$C:$C,$A32)</f>
        <v/>
      </c>
      <c r="Z32">
        <f>SUMIFS('EIA Imports Jet Fuel'!$D:$D,'EIA Imports Jet Fuel'!$A:$A,Z$3,'EIA Imports Jet Fuel'!$C:$C,$A32)</f>
        <v/>
      </c>
      <c r="AA32">
        <f>SUMIFS('EIA Imports Jet Fuel'!$D:$D,'EIA Imports Jet Fuel'!$A:$A,AA$3,'EIA Imports Jet Fuel'!$C:$C,$A32)</f>
        <v/>
      </c>
      <c r="AB32">
        <f>SUMIFS('EIA Imports Jet Fuel'!$D:$D,'EIA Imports Jet Fuel'!$A:$A,AB$3,'EIA Imports Jet Fuel'!$C:$C,$A32)</f>
        <v/>
      </c>
      <c r="AC32">
        <f>SUMIFS('EIA Imports Jet Fuel'!$D:$D,'EIA Imports Jet Fuel'!$A:$A,AC$3,'EIA Imports Jet Fuel'!$C:$C,$A32)</f>
        <v/>
      </c>
      <c r="AD32">
        <f>SUMIFS('EIA Imports Jet Fuel'!$D:$D,'EIA Imports Jet Fuel'!$A:$A,AD$3,'EIA Imports Jet Fuel'!$C:$C,$A32)</f>
        <v/>
      </c>
      <c r="AE32">
        <f>SUMIFS('EIA Imports Jet Fuel'!$D:$D,'EIA Imports Jet Fuel'!$A:$A,AE$3,'EIA Imports Jet Fuel'!$C:$C,$A32)</f>
        <v/>
      </c>
      <c r="AF32">
        <f>SUMIFS('EIA Imports Jet Fuel'!$D:$D,'EIA Imports Jet Fuel'!$A:$A,AF$3,'EIA Imports Jet Fuel'!$C:$C,$A32)</f>
        <v/>
      </c>
      <c r="AG32">
        <f>SUMIFS('EIA Imports Jet Fuel'!$D:$D,'EIA Imports Jet Fuel'!$A:$A,AG$3,'EIA Imports Jet Fuel'!$C:$C,$A32)</f>
        <v/>
      </c>
      <c r="AH32">
        <f>SUMIFS('EIA Imports Jet Fuel'!$D:$D,'EIA Imports Jet Fuel'!$A:$A,AH$3,'EIA Imports Jet Fuel'!$C:$C,$A32)</f>
        <v/>
      </c>
      <c r="AI32">
        <f>SUMIFS('EIA Imports Jet Fuel'!$D:$D,'EIA Imports Jet Fuel'!$A:$A,AI$3,'EIA Imports Jet Fuel'!$C:$C,$A32)</f>
        <v/>
      </c>
      <c r="AJ32">
        <f>SUMIFS('EIA Imports Jet Fuel'!$D:$D,'EIA Imports Jet Fuel'!$A:$A,AJ$3,'EIA Imports Jet Fuel'!$C:$C,$A32)</f>
        <v/>
      </c>
      <c r="AK32">
        <f>SUMIFS('EIA Imports Jet Fuel'!$D:$D,'EIA Imports Jet Fuel'!$A:$A,AK$3,'EIA Imports Jet Fuel'!$C:$C,$A32)</f>
        <v/>
      </c>
      <c r="AL32">
        <f>SUMIFS('EIA Imports Jet Fuel'!$D:$D,'EIA Imports Jet Fuel'!$A:$A,AL$3,'EIA Imports Jet Fuel'!$C:$C,$A32)</f>
        <v/>
      </c>
      <c r="AM32">
        <f>SUMIFS('EIA Imports Jet Fuel'!$D:$D,'EIA Imports Jet Fuel'!$A:$A,AM$3,'EIA Imports Jet Fuel'!$C:$C,$A32)</f>
        <v/>
      </c>
      <c r="AN32">
        <f>SUMIFS('EIA Imports Jet Fuel'!$D:$D,'EIA Imports Jet Fuel'!$A:$A,AN$3,'EIA Imports Jet Fuel'!$C:$C,$A32)</f>
        <v/>
      </c>
      <c r="AO32">
        <f>SUMIFS('EIA Imports Jet Fuel'!$D:$D,'EIA Imports Jet Fuel'!$A:$A,AO$3,'EIA Imports Jet Fuel'!$C:$C,$A32)</f>
        <v/>
      </c>
      <c r="AP32">
        <f>SUMIFS('EIA Imports Jet Fuel'!$D:$D,'EIA Imports Jet Fuel'!$A:$A,AP$3,'EIA Imports Jet Fuel'!$C:$C,$A32)</f>
        <v/>
      </c>
      <c r="AQ32">
        <f>SUMIFS('EIA Imports Jet Fuel'!$D:$D,'EIA Imports Jet Fuel'!$A:$A,AQ$3,'EIA Imports Jet Fuel'!$C:$C,$A32)</f>
        <v/>
      </c>
      <c r="AR32">
        <f>SUMIFS('EIA Imports Jet Fuel'!$D:$D,'EIA Imports Jet Fuel'!$A:$A,AR$3,'EIA Imports Jet Fuel'!$C:$C,$A32)</f>
        <v/>
      </c>
      <c r="AS32">
        <f>SUMIFS('EIA Imports Jet Fuel'!$D:$D,'EIA Imports Jet Fuel'!$A:$A,AS$3,'EIA Imports Jet Fuel'!$C:$C,$A32)</f>
        <v/>
      </c>
      <c r="AT32">
        <f>SUMIFS('EIA Imports Jet Fuel'!$D:$D,'EIA Imports Jet Fuel'!$A:$A,AT$3,'EIA Imports Jet Fuel'!$C:$C,$A32)</f>
        <v/>
      </c>
      <c r="AU32">
        <f>SUMIFS('EIA Imports Jet Fuel'!$D:$D,'EIA Imports Jet Fuel'!$A:$A,AU$3,'EIA Imports Jet Fuel'!$C:$C,$A32)</f>
        <v/>
      </c>
    </row>
    <row r="33" spans="1:47">
      <c r="A33" t="s">
        <v>283</v>
      </c>
      <c r="B33" t="s">
        <v>1646</v>
      </c>
      <c r="C33" t="s">
        <v>1740</v>
      </c>
      <c r="D33">
        <f>SUMIFS('EIA Imports Jet Fuel'!$D:$D,'EIA Imports Jet Fuel'!$A:$A,D$3,'EIA Imports Jet Fuel'!$C:$C,$A33)</f>
        <v/>
      </c>
      <c r="E33">
        <f>SUMIFS('EIA Imports Jet Fuel'!$D:$D,'EIA Imports Jet Fuel'!$A:$A,E$3,'EIA Imports Jet Fuel'!$C:$C,$A33)</f>
        <v/>
      </c>
      <c r="F33">
        <f>SUMIFS('EIA Imports Jet Fuel'!$D:$D,'EIA Imports Jet Fuel'!$A:$A,F$3,'EIA Imports Jet Fuel'!$C:$C,$A33)</f>
        <v/>
      </c>
      <c r="G33">
        <f>SUMIFS('EIA Imports Jet Fuel'!$D:$D,'EIA Imports Jet Fuel'!$A:$A,G$3,'EIA Imports Jet Fuel'!$C:$C,$A33)</f>
        <v/>
      </c>
      <c r="H33">
        <f>SUMIFS('EIA Imports Jet Fuel'!$D:$D,'EIA Imports Jet Fuel'!$A:$A,H$3,'EIA Imports Jet Fuel'!$C:$C,$A33)</f>
        <v/>
      </c>
      <c r="I33">
        <f>SUMIFS('EIA Imports Jet Fuel'!$D:$D,'EIA Imports Jet Fuel'!$A:$A,I$3,'EIA Imports Jet Fuel'!$C:$C,$A33)</f>
        <v/>
      </c>
      <c r="J33">
        <f>SUMIFS('EIA Imports Jet Fuel'!$D:$D,'EIA Imports Jet Fuel'!$A:$A,J$3,'EIA Imports Jet Fuel'!$C:$C,$A33)</f>
        <v/>
      </c>
      <c r="K33">
        <f>SUMIFS('EIA Imports Jet Fuel'!$D:$D,'EIA Imports Jet Fuel'!$A:$A,K$3,'EIA Imports Jet Fuel'!$C:$C,$A33)</f>
        <v/>
      </c>
      <c r="L33">
        <f>SUMIFS('EIA Imports Jet Fuel'!$D:$D,'EIA Imports Jet Fuel'!$A:$A,L$3,'EIA Imports Jet Fuel'!$C:$C,$A33)</f>
        <v/>
      </c>
      <c r="M33">
        <f>SUMIFS('EIA Imports Jet Fuel'!$D:$D,'EIA Imports Jet Fuel'!$A:$A,M$3,'EIA Imports Jet Fuel'!$C:$C,$A33)</f>
        <v/>
      </c>
      <c r="N33">
        <f>SUMIFS('EIA Imports Jet Fuel'!$D:$D,'EIA Imports Jet Fuel'!$A:$A,N$3,'EIA Imports Jet Fuel'!$C:$C,$A33)</f>
        <v/>
      </c>
      <c r="O33">
        <f>SUMIFS('EIA Imports Jet Fuel'!$D:$D,'EIA Imports Jet Fuel'!$A:$A,O$3,'EIA Imports Jet Fuel'!$C:$C,$A33)</f>
        <v/>
      </c>
      <c r="P33">
        <f>SUMIFS('EIA Imports Jet Fuel'!$D:$D,'EIA Imports Jet Fuel'!$A:$A,P$3,'EIA Imports Jet Fuel'!$C:$C,$A33)</f>
        <v/>
      </c>
      <c r="Q33">
        <f>SUMIFS('EIA Imports Jet Fuel'!$D:$D,'EIA Imports Jet Fuel'!$A:$A,Q$3,'EIA Imports Jet Fuel'!$C:$C,$A33)</f>
        <v/>
      </c>
      <c r="R33">
        <f>SUMIFS('EIA Imports Jet Fuel'!$D:$D,'EIA Imports Jet Fuel'!$A:$A,R$3,'EIA Imports Jet Fuel'!$C:$C,$A33)</f>
        <v/>
      </c>
      <c r="S33">
        <f>SUMIFS('EIA Imports Jet Fuel'!$D:$D,'EIA Imports Jet Fuel'!$A:$A,S$3,'EIA Imports Jet Fuel'!$C:$C,$A33)</f>
        <v/>
      </c>
      <c r="T33">
        <f>SUMIFS('EIA Imports Jet Fuel'!$D:$D,'EIA Imports Jet Fuel'!$A:$A,T$3,'EIA Imports Jet Fuel'!$C:$C,$A33)</f>
        <v/>
      </c>
      <c r="U33">
        <f>SUMIFS('EIA Imports Jet Fuel'!$D:$D,'EIA Imports Jet Fuel'!$A:$A,U$3,'EIA Imports Jet Fuel'!$C:$C,$A33)</f>
        <v/>
      </c>
      <c r="V33">
        <f>SUMIFS('EIA Imports Jet Fuel'!$D:$D,'EIA Imports Jet Fuel'!$A:$A,V$3,'EIA Imports Jet Fuel'!$C:$C,$A33)</f>
        <v/>
      </c>
      <c r="W33">
        <f>SUMIFS('EIA Imports Jet Fuel'!$D:$D,'EIA Imports Jet Fuel'!$A:$A,W$3,'EIA Imports Jet Fuel'!$C:$C,$A33)</f>
        <v/>
      </c>
      <c r="X33">
        <f>SUMIFS('EIA Imports Jet Fuel'!$D:$D,'EIA Imports Jet Fuel'!$A:$A,X$3,'EIA Imports Jet Fuel'!$C:$C,$A33)</f>
        <v/>
      </c>
      <c r="Y33">
        <f>SUMIFS('EIA Imports Jet Fuel'!$D:$D,'EIA Imports Jet Fuel'!$A:$A,Y$3,'EIA Imports Jet Fuel'!$C:$C,$A33)</f>
        <v/>
      </c>
      <c r="Z33">
        <f>SUMIFS('EIA Imports Jet Fuel'!$D:$D,'EIA Imports Jet Fuel'!$A:$A,Z$3,'EIA Imports Jet Fuel'!$C:$C,$A33)</f>
        <v/>
      </c>
      <c r="AA33">
        <f>SUMIFS('EIA Imports Jet Fuel'!$D:$D,'EIA Imports Jet Fuel'!$A:$A,AA$3,'EIA Imports Jet Fuel'!$C:$C,$A33)</f>
        <v/>
      </c>
      <c r="AB33">
        <f>SUMIFS('EIA Imports Jet Fuel'!$D:$D,'EIA Imports Jet Fuel'!$A:$A,AB$3,'EIA Imports Jet Fuel'!$C:$C,$A33)</f>
        <v/>
      </c>
      <c r="AC33">
        <f>SUMIFS('EIA Imports Jet Fuel'!$D:$D,'EIA Imports Jet Fuel'!$A:$A,AC$3,'EIA Imports Jet Fuel'!$C:$C,$A33)</f>
        <v/>
      </c>
      <c r="AD33">
        <f>SUMIFS('EIA Imports Jet Fuel'!$D:$D,'EIA Imports Jet Fuel'!$A:$A,AD$3,'EIA Imports Jet Fuel'!$C:$C,$A33)</f>
        <v/>
      </c>
      <c r="AE33">
        <f>SUMIFS('EIA Imports Jet Fuel'!$D:$D,'EIA Imports Jet Fuel'!$A:$A,AE$3,'EIA Imports Jet Fuel'!$C:$C,$A33)</f>
        <v/>
      </c>
      <c r="AF33">
        <f>SUMIFS('EIA Imports Jet Fuel'!$D:$D,'EIA Imports Jet Fuel'!$A:$A,AF$3,'EIA Imports Jet Fuel'!$C:$C,$A33)</f>
        <v/>
      </c>
      <c r="AG33">
        <f>SUMIFS('EIA Imports Jet Fuel'!$D:$D,'EIA Imports Jet Fuel'!$A:$A,AG$3,'EIA Imports Jet Fuel'!$C:$C,$A33)</f>
        <v/>
      </c>
      <c r="AH33">
        <f>SUMIFS('EIA Imports Jet Fuel'!$D:$D,'EIA Imports Jet Fuel'!$A:$A,AH$3,'EIA Imports Jet Fuel'!$C:$C,$A33)</f>
        <v/>
      </c>
      <c r="AI33">
        <f>SUMIFS('EIA Imports Jet Fuel'!$D:$D,'EIA Imports Jet Fuel'!$A:$A,AI$3,'EIA Imports Jet Fuel'!$C:$C,$A33)</f>
        <v/>
      </c>
      <c r="AJ33">
        <f>SUMIFS('EIA Imports Jet Fuel'!$D:$D,'EIA Imports Jet Fuel'!$A:$A,AJ$3,'EIA Imports Jet Fuel'!$C:$C,$A33)</f>
        <v/>
      </c>
      <c r="AK33">
        <f>SUMIFS('EIA Imports Jet Fuel'!$D:$D,'EIA Imports Jet Fuel'!$A:$A,AK$3,'EIA Imports Jet Fuel'!$C:$C,$A33)</f>
        <v/>
      </c>
      <c r="AL33">
        <f>SUMIFS('EIA Imports Jet Fuel'!$D:$D,'EIA Imports Jet Fuel'!$A:$A,AL$3,'EIA Imports Jet Fuel'!$C:$C,$A33)</f>
        <v/>
      </c>
      <c r="AM33">
        <f>SUMIFS('EIA Imports Jet Fuel'!$D:$D,'EIA Imports Jet Fuel'!$A:$A,AM$3,'EIA Imports Jet Fuel'!$C:$C,$A33)</f>
        <v/>
      </c>
      <c r="AN33">
        <f>SUMIFS('EIA Imports Jet Fuel'!$D:$D,'EIA Imports Jet Fuel'!$A:$A,AN$3,'EIA Imports Jet Fuel'!$C:$C,$A33)</f>
        <v/>
      </c>
      <c r="AO33">
        <f>SUMIFS('EIA Imports Jet Fuel'!$D:$D,'EIA Imports Jet Fuel'!$A:$A,AO$3,'EIA Imports Jet Fuel'!$C:$C,$A33)</f>
        <v/>
      </c>
      <c r="AP33">
        <f>SUMIFS('EIA Imports Jet Fuel'!$D:$D,'EIA Imports Jet Fuel'!$A:$A,AP$3,'EIA Imports Jet Fuel'!$C:$C,$A33)</f>
        <v/>
      </c>
      <c r="AQ33">
        <f>SUMIFS('EIA Imports Jet Fuel'!$D:$D,'EIA Imports Jet Fuel'!$A:$A,AQ$3,'EIA Imports Jet Fuel'!$C:$C,$A33)</f>
        <v/>
      </c>
      <c r="AR33">
        <f>SUMIFS('EIA Imports Jet Fuel'!$D:$D,'EIA Imports Jet Fuel'!$A:$A,AR$3,'EIA Imports Jet Fuel'!$C:$C,$A33)</f>
        <v/>
      </c>
      <c r="AS33">
        <f>SUMIFS('EIA Imports Jet Fuel'!$D:$D,'EIA Imports Jet Fuel'!$A:$A,AS$3,'EIA Imports Jet Fuel'!$C:$C,$A33)</f>
        <v/>
      </c>
      <c r="AT33">
        <f>SUMIFS('EIA Imports Jet Fuel'!$D:$D,'EIA Imports Jet Fuel'!$A:$A,AT$3,'EIA Imports Jet Fuel'!$C:$C,$A33)</f>
        <v/>
      </c>
      <c r="AU33">
        <f>SUMIFS('EIA Imports Jet Fuel'!$D:$D,'EIA Imports Jet Fuel'!$A:$A,AU$3,'EIA Imports Jet Fuel'!$C:$C,$A33)</f>
        <v/>
      </c>
    </row>
    <row r="34" spans="1:47">
      <c r="A34" t="s">
        <v>369</v>
      </c>
      <c r="B34" t="s">
        <v>1646</v>
      </c>
      <c r="C34" t="s">
        <v>1740</v>
      </c>
      <c r="D34">
        <f>SUMIFS('EIA Imports Jet Fuel'!$D:$D,'EIA Imports Jet Fuel'!$A:$A,D$3,'EIA Imports Jet Fuel'!$C:$C,$A34)</f>
        <v/>
      </c>
      <c r="E34">
        <f>SUMIFS('EIA Imports Jet Fuel'!$D:$D,'EIA Imports Jet Fuel'!$A:$A,E$3,'EIA Imports Jet Fuel'!$C:$C,$A34)</f>
        <v/>
      </c>
      <c r="F34">
        <f>SUMIFS('EIA Imports Jet Fuel'!$D:$D,'EIA Imports Jet Fuel'!$A:$A,F$3,'EIA Imports Jet Fuel'!$C:$C,$A34)</f>
        <v/>
      </c>
      <c r="G34">
        <f>SUMIFS('EIA Imports Jet Fuel'!$D:$D,'EIA Imports Jet Fuel'!$A:$A,G$3,'EIA Imports Jet Fuel'!$C:$C,$A34)</f>
        <v/>
      </c>
      <c r="H34">
        <f>SUMIFS('EIA Imports Jet Fuel'!$D:$D,'EIA Imports Jet Fuel'!$A:$A,H$3,'EIA Imports Jet Fuel'!$C:$C,$A34)</f>
        <v/>
      </c>
      <c r="I34">
        <f>SUMIFS('EIA Imports Jet Fuel'!$D:$D,'EIA Imports Jet Fuel'!$A:$A,I$3,'EIA Imports Jet Fuel'!$C:$C,$A34)</f>
        <v/>
      </c>
      <c r="J34">
        <f>SUMIFS('EIA Imports Jet Fuel'!$D:$D,'EIA Imports Jet Fuel'!$A:$A,J$3,'EIA Imports Jet Fuel'!$C:$C,$A34)</f>
        <v/>
      </c>
      <c r="K34">
        <f>SUMIFS('EIA Imports Jet Fuel'!$D:$D,'EIA Imports Jet Fuel'!$A:$A,K$3,'EIA Imports Jet Fuel'!$C:$C,$A34)</f>
        <v/>
      </c>
      <c r="L34">
        <f>SUMIFS('EIA Imports Jet Fuel'!$D:$D,'EIA Imports Jet Fuel'!$A:$A,L$3,'EIA Imports Jet Fuel'!$C:$C,$A34)</f>
        <v/>
      </c>
      <c r="M34">
        <f>SUMIFS('EIA Imports Jet Fuel'!$D:$D,'EIA Imports Jet Fuel'!$A:$A,M$3,'EIA Imports Jet Fuel'!$C:$C,$A34)</f>
        <v/>
      </c>
      <c r="N34">
        <f>SUMIFS('EIA Imports Jet Fuel'!$D:$D,'EIA Imports Jet Fuel'!$A:$A,N$3,'EIA Imports Jet Fuel'!$C:$C,$A34)</f>
        <v/>
      </c>
      <c r="O34">
        <f>SUMIFS('EIA Imports Jet Fuel'!$D:$D,'EIA Imports Jet Fuel'!$A:$A,O$3,'EIA Imports Jet Fuel'!$C:$C,$A34)</f>
        <v/>
      </c>
      <c r="P34">
        <f>SUMIFS('EIA Imports Jet Fuel'!$D:$D,'EIA Imports Jet Fuel'!$A:$A,P$3,'EIA Imports Jet Fuel'!$C:$C,$A34)</f>
        <v/>
      </c>
      <c r="Q34">
        <f>SUMIFS('EIA Imports Jet Fuel'!$D:$D,'EIA Imports Jet Fuel'!$A:$A,Q$3,'EIA Imports Jet Fuel'!$C:$C,$A34)</f>
        <v/>
      </c>
      <c r="R34">
        <f>SUMIFS('EIA Imports Jet Fuel'!$D:$D,'EIA Imports Jet Fuel'!$A:$A,R$3,'EIA Imports Jet Fuel'!$C:$C,$A34)</f>
        <v/>
      </c>
      <c r="S34">
        <f>SUMIFS('EIA Imports Jet Fuel'!$D:$D,'EIA Imports Jet Fuel'!$A:$A,S$3,'EIA Imports Jet Fuel'!$C:$C,$A34)</f>
        <v/>
      </c>
      <c r="T34">
        <f>SUMIFS('EIA Imports Jet Fuel'!$D:$D,'EIA Imports Jet Fuel'!$A:$A,T$3,'EIA Imports Jet Fuel'!$C:$C,$A34)</f>
        <v/>
      </c>
      <c r="U34">
        <f>SUMIFS('EIA Imports Jet Fuel'!$D:$D,'EIA Imports Jet Fuel'!$A:$A,U$3,'EIA Imports Jet Fuel'!$C:$C,$A34)</f>
        <v/>
      </c>
      <c r="V34">
        <f>SUMIFS('EIA Imports Jet Fuel'!$D:$D,'EIA Imports Jet Fuel'!$A:$A,V$3,'EIA Imports Jet Fuel'!$C:$C,$A34)</f>
        <v/>
      </c>
      <c r="W34">
        <f>SUMIFS('EIA Imports Jet Fuel'!$D:$D,'EIA Imports Jet Fuel'!$A:$A,W$3,'EIA Imports Jet Fuel'!$C:$C,$A34)</f>
        <v/>
      </c>
      <c r="X34">
        <f>SUMIFS('EIA Imports Jet Fuel'!$D:$D,'EIA Imports Jet Fuel'!$A:$A,X$3,'EIA Imports Jet Fuel'!$C:$C,$A34)</f>
        <v/>
      </c>
      <c r="Y34">
        <f>SUMIFS('EIA Imports Jet Fuel'!$D:$D,'EIA Imports Jet Fuel'!$A:$A,Y$3,'EIA Imports Jet Fuel'!$C:$C,$A34)</f>
        <v/>
      </c>
      <c r="Z34">
        <f>SUMIFS('EIA Imports Jet Fuel'!$D:$D,'EIA Imports Jet Fuel'!$A:$A,Z$3,'EIA Imports Jet Fuel'!$C:$C,$A34)</f>
        <v/>
      </c>
      <c r="AA34">
        <f>SUMIFS('EIA Imports Jet Fuel'!$D:$D,'EIA Imports Jet Fuel'!$A:$A,AA$3,'EIA Imports Jet Fuel'!$C:$C,$A34)</f>
        <v/>
      </c>
      <c r="AB34">
        <f>SUMIFS('EIA Imports Jet Fuel'!$D:$D,'EIA Imports Jet Fuel'!$A:$A,AB$3,'EIA Imports Jet Fuel'!$C:$C,$A34)</f>
        <v/>
      </c>
      <c r="AC34">
        <f>SUMIFS('EIA Imports Jet Fuel'!$D:$D,'EIA Imports Jet Fuel'!$A:$A,AC$3,'EIA Imports Jet Fuel'!$C:$C,$A34)</f>
        <v/>
      </c>
      <c r="AD34">
        <f>SUMIFS('EIA Imports Jet Fuel'!$D:$D,'EIA Imports Jet Fuel'!$A:$A,AD$3,'EIA Imports Jet Fuel'!$C:$C,$A34)</f>
        <v/>
      </c>
      <c r="AE34">
        <f>SUMIFS('EIA Imports Jet Fuel'!$D:$D,'EIA Imports Jet Fuel'!$A:$A,AE$3,'EIA Imports Jet Fuel'!$C:$C,$A34)</f>
        <v/>
      </c>
      <c r="AF34">
        <f>SUMIFS('EIA Imports Jet Fuel'!$D:$D,'EIA Imports Jet Fuel'!$A:$A,AF$3,'EIA Imports Jet Fuel'!$C:$C,$A34)</f>
        <v/>
      </c>
      <c r="AG34">
        <f>SUMIFS('EIA Imports Jet Fuel'!$D:$D,'EIA Imports Jet Fuel'!$A:$A,AG$3,'EIA Imports Jet Fuel'!$C:$C,$A34)</f>
        <v/>
      </c>
      <c r="AH34">
        <f>SUMIFS('EIA Imports Jet Fuel'!$D:$D,'EIA Imports Jet Fuel'!$A:$A,AH$3,'EIA Imports Jet Fuel'!$C:$C,$A34)</f>
        <v/>
      </c>
      <c r="AI34">
        <f>SUMIFS('EIA Imports Jet Fuel'!$D:$D,'EIA Imports Jet Fuel'!$A:$A,AI$3,'EIA Imports Jet Fuel'!$C:$C,$A34)</f>
        <v/>
      </c>
      <c r="AJ34">
        <f>SUMIFS('EIA Imports Jet Fuel'!$D:$D,'EIA Imports Jet Fuel'!$A:$A,AJ$3,'EIA Imports Jet Fuel'!$C:$C,$A34)</f>
        <v/>
      </c>
      <c r="AK34">
        <f>SUMIFS('EIA Imports Jet Fuel'!$D:$D,'EIA Imports Jet Fuel'!$A:$A,AK$3,'EIA Imports Jet Fuel'!$C:$C,$A34)</f>
        <v/>
      </c>
      <c r="AL34">
        <f>SUMIFS('EIA Imports Jet Fuel'!$D:$D,'EIA Imports Jet Fuel'!$A:$A,AL$3,'EIA Imports Jet Fuel'!$C:$C,$A34)</f>
        <v/>
      </c>
      <c r="AM34">
        <f>SUMIFS('EIA Imports Jet Fuel'!$D:$D,'EIA Imports Jet Fuel'!$A:$A,AM$3,'EIA Imports Jet Fuel'!$C:$C,$A34)</f>
        <v/>
      </c>
      <c r="AN34">
        <f>SUMIFS('EIA Imports Jet Fuel'!$D:$D,'EIA Imports Jet Fuel'!$A:$A,AN$3,'EIA Imports Jet Fuel'!$C:$C,$A34)</f>
        <v/>
      </c>
      <c r="AO34">
        <f>SUMIFS('EIA Imports Jet Fuel'!$D:$D,'EIA Imports Jet Fuel'!$A:$A,AO$3,'EIA Imports Jet Fuel'!$C:$C,$A34)</f>
        <v/>
      </c>
      <c r="AP34">
        <f>SUMIFS('EIA Imports Jet Fuel'!$D:$D,'EIA Imports Jet Fuel'!$A:$A,AP$3,'EIA Imports Jet Fuel'!$C:$C,$A34)</f>
        <v/>
      </c>
      <c r="AQ34">
        <f>SUMIFS('EIA Imports Jet Fuel'!$D:$D,'EIA Imports Jet Fuel'!$A:$A,AQ$3,'EIA Imports Jet Fuel'!$C:$C,$A34)</f>
        <v/>
      </c>
      <c r="AR34">
        <f>SUMIFS('EIA Imports Jet Fuel'!$D:$D,'EIA Imports Jet Fuel'!$A:$A,AR$3,'EIA Imports Jet Fuel'!$C:$C,$A34)</f>
        <v/>
      </c>
      <c r="AS34">
        <f>SUMIFS('EIA Imports Jet Fuel'!$D:$D,'EIA Imports Jet Fuel'!$A:$A,AS$3,'EIA Imports Jet Fuel'!$C:$C,$A34)</f>
        <v/>
      </c>
      <c r="AT34">
        <f>SUMIFS('EIA Imports Jet Fuel'!$D:$D,'EIA Imports Jet Fuel'!$A:$A,AT$3,'EIA Imports Jet Fuel'!$C:$C,$A34)</f>
        <v/>
      </c>
      <c r="AU34">
        <f>SUMIFS('EIA Imports Jet Fuel'!$D:$D,'EIA Imports Jet Fuel'!$A:$A,AU$3,'EIA Imports Jet Fuel'!$C:$C,$A34)</f>
        <v/>
      </c>
    </row>
    <row r="35" spans="1:47">
      <c r="A35" t="s">
        <v>270</v>
      </c>
      <c r="B35" t="s">
        <v>1646</v>
      </c>
      <c r="C35" t="s">
        <v>1740</v>
      </c>
      <c r="D35">
        <f>SUMIFS('EIA Imports Jet Fuel'!$D:$D,'EIA Imports Jet Fuel'!$A:$A,D$3,'EIA Imports Jet Fuel'!$C:$C,$A35)</f>
        <v/>
      </c>
      <c r="E35">
        <f>SUMIFS('EIA Imports Jet Fuel'!$D:$D,'EIA Imports Jet Fuel'!$A:$A,E$3,'EIA Imports Jet Fuel'!$C:$C,$A35)</f>
        <v/>
      </c>
      <c r="F35">
        <f>SUMIFS('EIA Imports Jet Fuel'!$D:$D,'EIA Imports Jet Fuel'!$A:$A,F$3,'EIA Imports Jet Fuel'!$C:$C,$A35)</f>
        <v/>
      </c>
      <c r="G35">
        <f>SUMIFS('EIA Imports Jet Fuel'!$D:$D,'EIA Imports Jet Fuel'!$A:$A,G$3,'EIA Imports Jet Fuel'!$C:$C,$A35)</f>
        <v/>
      </c>
      <c r="H35">
        <f>SUMIFS('EIA Imports Jet Fuel'!$D:$D,'EIA Imports Jet Fuel'!$A:$A,H$3,'EIA Imports Jet Fuel'!$C:$C,$A35)</f>
        <v/>
      </c>
      <c r="I35">
        <f>SUMIFS('EIA Imports Jet Fuel'!$D:$D,'EIA Imports Jet Fuel'!$A:$A,I$3,'EIA Imports Jet Fuel'!$C:$C,$A35)</f>
        <v/>
      </c>
      <c r="J35">
        <f>SUMIFS('EIA Imports Jet Fuel'!$D:$D,'EIA Imports Jet Fuel'!$A:$A,J$3,'EIA Imports Jet Fuel'!$C:$C,$A35)</f>
        <v/>
      </c>
      <c r="K35">
        <f>SUMIFS('EIA Imports Jet Fuel'!$D:$D,'EIA Imports Jet Fuel'!$A:$A,K$3,'EIA Imports Jet Fuel'!$C:$C,$A35)</f>
        <v/>
      </c>
      <c r="L35">
        <f>SUMIFS('EIA Imports Jet Fuel'!$D:$D,'EIA Imports Jet Fuel'!$A:$A,L$3,'EIA Imports Jet Fuel'!$C:$C,$A35)</f>
        <v/>
      </c>
      <c r="M35">
        <f>SUMIFS('EIA Imports Jet Fuel'!$D:$D,'EIA Imports Jet Fuel'!$A:$A,M$3,'EIA Imports Jet Fuel'!$C:$C,$A35)</f>
        <v/>
      </c>
      <c r="N35">
        <f>SUMIFS('EIA Imports Jet Fuel'!$D:$D,'EIA Imports Jet Fuel'!$A:$A,N$3,'EIA Imports Jet Fuel'!$C:$C,$A35)</f>
        <v/>
      </c>
      <c r="O35">
        <f>SUMIFS('EIA Imports Jet Fuel'!$D:$D,'EIA Imports Jet Fuel'!$A:$A,O$3,'EIA Imports Jet Fuel'!$C:$C,$A35)</f>
        <v/>
      </c>
      <c r="P35">
        <f>SUMIFS('EIA Imports Jet Fuel'!$D:$D,'EIA Imports Jet Fuel'!$A:$A,P$3,'EIA Imports Jet Fuel'!$C:$C,$A35)</f>
        <v/>
      </c>
      <c r="Q35">
        <f>SUMIFS('EIA Imports Jet Fuel'!$D:$D,'EIA Imports Jet Fuel'!$A:$A,Q$3,'EIA Imports Jet Fuel'!$C:$C,$A35)</f>
        <v/>
      </c>
      <c r="R35">
        <f>SUMIFS('EIA Imports Jet Fuel'!$D:$D,'EIA Imports Jet Fuel'!$A:$A,R$3,'EIA Imports Jet Fuel'!$C:$C,$A35)</f>
        <v/>
      </c>
      <c r="S35">
        <f>SUMIFS('EIA Imports Jet Fuel'!$D:$D,'EIA Imports Jet Fuel'!$A:$A,S$3,'EIA Imports Jet Fuel'!$C:$C,$A35)</f>
        <v/>
      </c>
      <c r="T35">
        <f>SUMIFS('EIA Imports Jet Fuel'!$D:$D,'EIA Imports Jet Fuel'!$A:$A,T$3,'EIA Imports Jet Fuel'!$C:$C,$A35)</f>
        <v/>
      </c>
      <c r="U35">
        <f>SUMIFS('EIA Imports Jet Fuel'!$D:$D,'EIA Imports Jet Fuel'!$A:$A,U$3,'EIA Imports Jet Fuel'!$C:$C,$A35)</f>
        <v/>
      </c>
      <c r="V35">
        <f>SUMIFS('EIA Imports Jet Fuel'!$D:$D,'EIA Imports Jet Fuel'!$A:$A,V$3,'EIA Imports Jet Fuel'!$C:$C,$A35)</f>
        <v/>
      </c>
      <c r="W35">
        <f>SUMIFS('EIA Imports Jet Fuel'!$D:$D,'EIA Imports Jet Fuel'!$A:$A,W$3,'EIA Imports Jet Fuel'!$C:$C,$A35)</f>
        <v/>
      </c>
      <c r="X35">
        <f>SUMIFS('EIA Imports Jet Fuel'!$D:$D,'EIA Imports Jet Fuel'!$A:$A,X$3,'EIA Imports Jet Fuel'!$C:$C,$A35)</f>
        <v/>
      </c>
      <c r="Y35">
        <f>SUMIFS('EIA Imports Jet Fuel'!$D:$D,'EIA Imports Jet Fuel'!$A:$A,Y$3,'EIA Imports Jet Fuel'!$C:$C,$A35)</f>
        <v/>
      </c>
      <c r="Z35">
        <f>SUMIFS('EIA Imports Jet Fuel'!$D:$D,'EIA Imports Jet Fuel'!$A:$A,Z$3,'EIA Imports Jet Fuel'!$C:$C,$A35)</f>
        <v/>
      </c>
      <c r="AA35">
        <f>SUMIFS('EIA Imports Jet Fuel'!$D:$D,'EIA Imports Jet Fuel'!$A:$A,AA$3,'EIA Imports Jet Fuel'!$C:$C,$A35)</f>
        <v/>
      </c>
      <c r="AB35">
        <f>SUMIFS('EIA Imports Jet Fuel'!$D:$D,'EIA Imports Jet Fuel'!$A:$A,AB$3,'EIA Imports Jet Fuel'!$C:$C,$A35)</f>
        <v/>
      </c>
      <c r="AC35">
        <f>SUMIFS('EIA Imports Jet Fuel'!$D:$D,'EIA Imports Jet Fuel'!$A:$A,AC$3,'EIA Imports Jet Fuel'!$C:$C,$A35)</f>
        <v/>
      </c>
      <c r="AD35">
        <f>SUMIFS('EIA Imports Jet Fuel'!$D:$D,'EIA Imports Jet Fuel'!$A:$A,AD$3,'EIA Imports Jet Fuel'!$C:$C,$A35)</f>
        <v/>
      </c>
      <c r="AE35">
        <f>SUMIFS('EIA Imports Jet Fuel'!$D:$D,'EIA Imports Jet Fuel'!$A:$A,AE$3,'EIA Imports Jet Fuel'!$C:$C,$A35)</f>
        <v/>
      </c>
      <c r="AF35">
        <f>SUMIFS('EIA Imports Jet Fuel'!$D:$D,'EIA Imports Jet Fuel'!$A:$A,AF$3,'EIA Imports Jet Fuel'!$C:$C,$A35)</f>
        <v/>
      </c>
      <c r="AG35">
        <f>SUMIFS('EIA Imports Jet Fuel'!$D:$D,'EIA Imports Jet Fuel'!$A:$A,AG$3,'EIA Imports Jet Fuel'!$C:$C,$A35)</f>
        <v/>
      </c>
      <c r="AH35">
        <f>SUMIFS('EIA Imports Jet Fuel'!$D:$D,'EIA Imports Jet Fuel'!$A:$A,AH$3,'EIA Imports Jet Fuel'!$C:$C,$A35)</f>
        <v/>
      </c>
      <c r="AI35">
        <f>SUMIFS('EIA Imports Jet Fuel'!$D:$D,'EIA Imports Jet Fuel'!$A:$A,AI$3,'EIA Imports Jet Fuel'!$C:$C,$A35)</f>
        <v/>
      </c>
      <c r="AJ35">
        <f>SUMIFS('EIA Imports Jet Fuel'!$D:$D,'EIA Imports Jet Fuel'!$A:$A,AJ$3,'EIA Imports Jet Fuel'!$C:$C,$A35)</f>
        <v/>
      </c>
      <c r="AK35">
        <f>SUMIFS('EIA Imports Jet Fuel'!$D:$D,'EIA Imports Jet Fuel'!$A:$A,AK$3,'EIA Imports Jet Fuel'!$C:$C,$A35)</f>
        <v/>
      </c>
      <c r="AL35">
        <f>SUMIFS('EIA Imports Jet Fuel'!$D:$D,'EIA Imports Jet Fuel'!$A:$A,AL$3,'EIA Imports Jet Fuel'!$C:$C,$A35)</f>
        <v/>
      </c>
      <c r="AM35">
        <f>SUMIFS('EIA Imports Jet Fuel'!$D:$D,'EIA Imports Jet Fuel'!$A:$A,AM$3,'EIA Imports Jet Fuel'!$C:$C,$A35)</f>
        <v/>
      </c>
      <c r="AN35">
        <f>SUMIFS('EIA Imports Jet Fuel'!$D:$D,'EIA Imports Jet Fuel'!$A:$A,AN$3,'EIA Imports Jet Fuel'!$C:$C,$A35)</f>
        <v/>
      </c>
      <c r="AO35">
        <f>SUMIFS('EIA Imports Jet Fuel'!$D:$D,'EIA Imports Jet Fuel'!$A:$A,AO$3,'EIA Imports Jet Fuel'!$C:$C,$A35)</f>
        <v/>
      </c>
      <c r="AP35">
        <f>SUMIFS('EIA Imports Jet Fuel'!$D:$D,'EIA Imports Jet Fuel'!$A:$A,AP$3,'EIA Imports Jet Fuel'!$C:$C,$A35)</f>
        <v/>
      </c>
      <c r="AQ35">
        <f>SUMIFS('EIA Imports Jet Fuel'!$D:$D,'EIA Imports Jet Fuel'!$A:$A,AQ$3,'EIA Imports Jet Fuel'!$C:$C,$A35)</f>
        <v/>
      </c>
      <c r="AR35">
        <f>SUMIFS('EIA Imports Jet Fuel'!$D:$D,'EIA Imports Jet Fuel'!$A:$A,AR$3,'EIA Imports Jet Fuel'!$C:$C,$A35)</f>
        <v/>
      </c>
      <c r="AS35">
        <f>SUMIFS('EIA Imports Jet Fuel'!$D:$D,'EIA Imports Jet Fuel'!$A:$A,AS$3,'EIA Imports Jet Fuel'!$C:$C,$A35)</f>
        <v/>
      </c>
      <c r="AT35">
        <f>SUMIFS('EIA Imports Jet Fuel'!$D:$D,'EIA Imports Jet Fuel'!$A:$A,AT$3,'EIA Imports Jet Fuel'!$C:$C,$A35)</f>
        <v/>
      </c>
      <c r="AU35">
        <f>SUMIFS('EIA Imports Jet Fuel'!$D:$D,'EIA Imports Jet Fuel'!$A:$A,AU$3,'EIA Imports Jet Fuel'!$C:$C,$A35)</f>
        <v/>
      </c>
    </row>
    <row r="36" spans="1:47">
      <c r="A36" t="s">
        <v>328</v>
      </c>
      <c r="B36" t="s">
        <v>1646</v>
      </c>
      <c r="C36" t="s">
        <v>1740</v>
      </c>
      <c r="D36">
        <f>SUMIFS('EIA Imports Jet Fuel'!$D:$D,'EIA Imports Jet Fuel'!$A:$A,D$3,'EIA Imports Jet Fuel'!$C:$C,$A36)</f>
        <v/>
      </c>
      <c r="E36">
        <f>SUMIFS('EIA Imports Jet Fuel'!$D:$D,'EIA Imports Jet Fuel'!$A:$A,E$3,'EIA Imports Jet Fuel'!$C:$C,$A36)</f>
        <v/>
      </c>
      <c r="F36">
        <f>SUMIFS('EIA Imports Jet Fuel'!$D:$D,'EIA Imports Jet Fuel'!$A:$A,F$3,'EIA Imports Jet Fuel'!$C:$C,$A36)</f>
        <v/>
      </c>
      <c r="G36">
        <f>SUMIFS('EIA Imports Jet Fuel'!$D:$D,'EIA Imports Jet Fuel'!$A:$A,G$3,'EIA Imports Jet Fuel'!$C:$C,$A36)</f>
        <v/>
      </c>
      <c r="H36">
        <f>SUMIFS('EIA Imports Jet Fuel'!$D:$D,'EIA Imports Jet Fuel'!$A:$A,H$3,'EIA Imports Jet Fuel'!$C:$C,$A36)</f>
        <v/>
      </c>
      <c r="I36">
        <f>SUMIFS('EIA Imports Jet Fuel'!$D:$D,'EIA Imports Jet Fuel'!$A:$A,I$3,'EIA Imports Jet Fuel'!$C:$C,$A36)</f>
        <v/>
      </c>
      <c r="J36">
        <f>SUMIFS('EIA Imports Jet Fuel'!$D:$D,'EIA Imports Jet Fuel'!$A:$A,J$3,'EIA Imports Jet Fuel'!$C:$C,$A36)</f>
        <v/>
      </c>
      <c r="K36">
        <f>SUMIFS('EIA Imports Jet Fuel'!$D:$D,'EIA Imports Jet Fuel'!$A:$A,K$3,'EIA Imports Jet Fuel'!$C:$C,$A36)</f>
        <v/>
      </c>
      <c r="L36">
        <f>SUMIFS('EIA Imports Jet Fuel'!$D:$D,'EIA Imports Jet Fuel'!$A:$A,L$3,'EIA Imports Jet Fuel'!$C:$C,$A36)</f>
        <v/>
      </c>
      <c r="M36">
        <f>SUMIFS('EIA Imports Jet Fuel'!$D:$D,'EIA Imports Jet Fuel'!$A:$A,M$3,'EIA Imports Jet Fuel'!$C:$C,$A36)</f>
        <v/>
      </c>
      <c r="N36">
        <f>SUMIFS('EIA Imports Jet Fuel'!$D:$D,'EIA Imports Jet Fuel'!$A:$A,N$3,'EIA Imports Jet Fuel'!$C:$C,$A36)</f>
        <v/>
      </c>
      <c r="O36">
        <f>SUMIFS('EIA Imports Jet Fuel'!$D:$D,'EIA Imports Jet Fuel'!$A:$A,O$3,'EIA Imports Jet Fuel'!$C:$C,$A36)</f>
        <v/>
      </c>
      <c r="P36">
        <f>SUMIFS('EIA Imports Jet Fuel'!$D:$D,'EIA Imports Jet Fuel'!$A:$A,P$3,'EIA Imports Jet Fuel'!$C:$C,$A36)</f>
        <v/>
      </c>
      <c r="Q36">
        <f>SUMIFS('EIA Imports Jet Fuel'!$D:$D,'EIA Imports Jet Fuel'!$A:$A,Q$3,'EIA Imports Jet Fuel'!$C:$C,$A36)</f>
        <v/>
      </c>
      <c r="R36">
        <f>SUMIFS('EIA Imports Jet Fuel'!$D:$D,'EIA Imports Jet Fuel'!$A:$A,R$3,'EIA Imports Jet Fuel'!$C:$C,$A36)</f>
        <v/>
      </c>
      <c r="S36">
        <f>SUMIFS('EIA Imports Jet Fuel'!$D:$D,'EIA Imports Jet Fuel'!$A:$A,S$3,'EIA Imports Jet Fuel'!$C:$C,$A36)</f>
        <v/>
      </c>
      <c r="T36">
        <f>SUMIFS('EIA Imports Jet Fuel'!$D:$D,'EIA Imports Jet Fuel'!$A:$A,T$3,'EIA Imports Jet Fuel'!$C:$C,$A36)</f>
        <v/>
      </c>
      <c r="U36">
        <f>SUMIFS('EIA Imports Jet Fuel'!$D:$D,'EIA Imports Jet Fuel'!$A:$A,U$3,'EIA Imports Jet Fuel'!$C:$C,$A36)</f>
        <v/>
      </c>
      <c r="V36">
        <f>SUMIFS('EIA Imports Jet Fuel'!$D:$D,'EIA Imports Jet Fuel'!$A:$A,V$3,'EIA Imports Jet Fuel'!$C:$C,$A36)</f>
        <v/>
      </c>
      <c r="W36">
        <f>SUMIFS('EIA Imports Jet Fuel'!$D:$D,'EIA Imports Jet Fuel'!$A:$A,W$3,'EIA Imports Jet Fuel'!$C:$C,$A36)</f>
        <v/>
      </c>
      <c r="X36">
        <f>SUMIFS('EIA Imports Jet Fuel'!$D:$D,'EIA Imports Jet Fuel'!$A:$A,X$3,'EIA Imports Jet Fuel'!$C:$C,$A36)</f>
        <v/>
      </c>
      <c r="Y36">
        <f>SUMIFS('EIA Imports Jet Fuel'!$D:$D,'EIA Imports Jet Fuel'!$A:$A,Y$3,'EIA Imports Jet Fuel'!$C:$C,$A36)</f>
        <v/>
      </c>
      <c r="Z36">
        <f>SUMIFS('EIA Imports Jet Fuel'!$D:$D,'EIA Imports Jet Fuel'!$A:$A,Z$3,'EIA Imports Jet Fuel'!$C:$C,$A36)</f>
        <v/>
      </c>
      <c r="AA36">
        <f>SUMIFS('EIA Imports Jet Fuel'!$D:$D,'EIA Imports Jet Fuel'!$A:$A,AA$3,'EIA Imports Jet Fuel'!$C:$C,$A36)</f>
        <v/>
      </c>
      <c r="AB36">
        <f>SUMIFS('EIA Imports Jet Fuel'!$D:$D,'EIA Imports Jet Fuel'!$A:$A,AB$3,'EIA Imports Jet Fuel'!$C:$C,$A36)</f>
        <v/>
      </c>
      <c r="AC36">
        <f>SUMIFS('EIA Imports Jet Fuel'!$D:$D,'EIA Imports Jet Fuel'!$A:$A,AC$3,'EIA Imports Jet Fuel'!$C:$C,$A36)</f>
        <v/>
      </c>
      <c r="AD36">
        <f>SUMIFS('EIA Imports Jet Fuel'!$D:$D,'EIA Imports Jet Fuel'!$A:$A,AD$3,'EIA Imports Jet Fuel'!$C:$C,$A36)</f>
        <v/>
      </c>
      <c r="AE36">
        <f>SUMIFS('EIA Imports Jet Fuel'!$D:$D,'EIA Imports Jet Fuel'!$A:$A,AE$3,'EIA Imports Jet Fuel'!$C:$C,$A36)</f>
        <v/>
      </c>
      <c r="AF36">
        <f>SUMIFS('EIA Imports Jet Fuel'!$D:$D,'EIA Imports Jet Fuel'!$A:$A,AF$3,'EIA Imports Jet Fuel'!$C:$C,$A36)</f>
        <v/>
      </c>
      <c r="AG36">
        <f>SUMIFS('EIA Imports Jet Fuel'!$D:$D,'EIA Imports Jet Fuel'!$A:$A,AG$3,'EIA Imports Jet Fuel'!$C:$C,$A36)</f>
        <v/>
      </c>
      <c r="AH36">
        <f>SUMIFS('EIA Imports Jet Fuel'!$D:$D,'EIA Imports Jet Fuel'!$A:$A,AH$3,'EIA Imports Jet Fuel'!$C:$C,$A36)</f>
        <v/>
      </c>
      <c r="AI36">
        <f>SUMIFS('EIA Imports Jet Fuel'!$D:$D,'EIA Imports Jet Fuel'!$A:$A,AI$3,'EIA Imports Jet Fuel'!$C:$C,$A36)</f>
        <v/>
      </c>
      <c r="AJ36">
        <f>SUMIFS('EIA Imports Jet Fuel'!$D:$D,'EIA Imports Jet Fuel'!$A:$A,AJ$3,'EIA Imports Jet Fuel'!$C:$C,$A36)</f>
        <v/>
      </c>
      <c r="AK36">
        <f>SUMIFS('EIA Imports Jet Fuel'!$D:$D,'EIA Imports Jet Fuel'!$A:$A,AK$3,'EIA Imports Jet Fuel'!$C:$C,$A36)</f>
        <v/>
      </c>
      <c r="AL36">
        <f>SUMIFS('EIA Imports Jet Fuel'!$D:$D,'EIA Imports Jet Fuel'!$A:$A,AL$3,'EIA Imports Jet Fuel'!$C:$C,$A36)</f>
        <v/>
      </c>
      <c r="AM36">
        <f>SUMIFS('EIA Imports Jet Fuel'!$D:$D,'EIA Imports Jet Fuel'!$A:$A,AM$3,'EIA Imports Jet Fuel'!$C:$C,$A36)</f>
        <v/>
      </c>
      <c r="AN36">
        <f>SUMIFS('EIA Imports Jet Fuel'!$D:$D,'EIA Imports Jet Fuel'!$A:$A,AN$3,'EIA Imports Jet Fuel'!$C:$C,$A36)</f>
        <v/>
      </c>
      <c r="AO36">
        <f>SUMIFS('EIA Imports Jet Fuel'!$D:$D,'EIA Imports Jet Fuel'!$A:$A,AO$3,'EIA Imports Jet Fuel'!$C:$C,$A36)</f>
        <v/>
      </c>
      <c r="AP36">
        <f>SUMIFS('EIA Imports Jet Fuel'!$D:$D,'EIA Imports Jet Fuel'!$A:$A,AP$3,'EIA Imports Jet Fuel'!$C:$C,$A36)</f>
        <v/>
      </c>
      <c r="AQ36">
        <f>SUMIFS('EIA Imports Jet Fuel'!$D:$D,'EIA Imports Jet Fuel'!$A:$A,AQ$3,'EIA Imports Jet Fuel'!$C:$C,$A36)</f>
        <v/>
      </c>
      <c r="AR36">
        <f>SUMIFS('EIA Imports Jet Fuel'!$D:$D,'EIA Imports Jet Fuel'!$A:$A,AR$3,'EIA Imports Jet Fuel'!$C:$C,$A36)</f>
        <v/>
      </c>
      <c r="AS36">
        <f>SUMIFS('EIA Imports Jet Fuel'!$D:$D,'EIA Imports Jet Fuel'!$A:$A,AS$3,'EIA Imports Jet Fuel'!$C:$C,$A36)</f>
        <v/>
      </c>
      <c r="AT36">
        <f>SUMIFS('EIA Imports Jet Fuel'!$D:$D,'EIA Imports Jet Fuel'!$A:$A,AT$3,'EIA Imports Jet Fuel'!$C:$C,$A36)</f>
        <v/>
      </c>
      <c r="AU36">
        <f>SUMIFS('EIA Imports Jet Fuel'!$D:$D,'EIA Imports Jet Fuel'!$A:$A,AU$3,'EIA Imports Jet Fuel'!$C:$C,$A36)</f>
        <v/>
      </c>
    </row>
    <row r="37" spans="1:47">
      <c r="A37" t="s">
        <v>290</v>
      </c>
      <c r="B37" t="s">
        <v>1646</v>
      </c>
      <c r="C37" t="s">
        <v>1740</v>
      </c>
      <c r="D37">
        <f>SUMIFS('EIA Imports Jet Fuel'!$D:$D,'EIA Imports Jet Fuel'!$A:$A,D$3,'EIA Imports Jet Fuel'!$C:$C,$A37)</f>
        <v/>
      </c>
      <c r="E37">
        <f>SUMIFS('EIA Imports Jet Fuel'!$D:$D,'EIA Imports Jet Fuel'!$A:$A,E$3,'EIA Imports Jet Fuel'!$C:$C,$A37)</f>
        <v/>
      </c>
      <c r="F37">
        <f>SUMIFS('EIA Imports Jet Fuel'!$D:$D,'EIA Imports Jet Fuel'!$A:$A,F$3,'EIA Imports Jet Fuel'!$C:$C,$A37)</f>
        <v/>
      </c>
      <c r="G37">
        <f>SUMIFS('EIA Imports Jet Fuel'!$D:$D,'EIA Imports Jet Fuel'!$A:$A,G$3,'EIA Imports Jet Fuel'!$C:$C,$A37)</f>
        <v/>
      </c>
      <c r="H37">
        <f>SUMIFS('EIA Imports Jet Fuel'!$D:$D,'EIA Imports Jet Fuel'!$A:$A,H$3,'EIA Imports Jet Fuel'!$C:$C,$A37)</f>
        <v/>
      </c>
      <c r="I37">
        <f>SUMIFS('EIA Imports Jet Fuel'!$D:$D,'EIA Imports Jet Fuel'!$A:$A,I$3,'EIA Imports Jet Fuel'!$C:$C,$A37)</f>
        <v/>
      </c>
      <c r="J37">
        <f>SUMIFS('EIA Imports Jet Fuel'!$D:$D,'EIA Imports Jet Fuel'!$A:$A,J$3,'EIA Imports Jet Fuel'!$C:$C,$A37)</f>
        <v/>
      </c>
      <c r="K37">
        <f>SUMIFS('EIA Imports Jet Fuel'!$D:$D,'EIA Imports Jet Fuel'!$A:$A,K$3,'EIA Imports Jet Fuel'!$C:$C,$A37)</f>
        <v/>
      </c>
      <c r="L37">
        <f>SUMIFS('EIA Imports Jet Fuel'!$D:$D,'EIA Imports Jet Fuel'!$A:$A,L$3,'EIA Imports Jet Fuel'!$C:$C,$A37)</f>
        <v/>
      </c>
      <c r="M37">
        <f>SUMIFS('EIA Imports Jet Fuel'!$D:$D,'EIA Imports Jet Fuel'!$A:$A,M$3,'EIA Imports Jet Fuel'!$C:$C,$A37)</f>
        <v/>
      </c>
      <c r="N37">
        <f>SUMIFS('EIA Imports Jet Fuel'!$D:$D,'EIA Imports Jet Fuel'!$A:$A,N$3,'EIA Imports Jet Fuel'!$C:$C,$A37)</f>
        <v/>
      </c>
      <c r="O37">
        <f>SUMIFS('EIA Imports Jet Fuel'!$D:$D,'EIA Imports Jet Fuel'!$A:$A,O$3,'EIA Imports Jet Fuel'!$C:$C,$A37)</f>
        <v/>
      </c>
      <c r="P37">
        <f>SUMIFS('EIA Imports Jet Fuel'!$D:$D,'EIA Imports Jet Fuel'!$A:$A,P$3,'EIA Imports Jet Fuel'!$C:$C,$A37)</f>
        <v/>
      </c>
      <c r="Q37">
        <f>SUMIFS('EIA Imports Jet Fuel'!$D:$D,'EIA Imports Jet Fuel'!$A:$A,Q$3,'EIA Imports Jet Fuel'!$C:$C,$A37)</f>
        <v/>
      </c>
      <c r="R37">
        <f>SUMIFS('EIA Imports Jet Fuel'!$D:$D,'EIA Imports Jet Fuel'!$A:$A,R$3,'EIA Imports Jet Fuel'!$C:$C,$A37)</f>
        <v/>
      </c>
      <c r="S37">
        <f>SUMIFS('EIA Imports Jet Fuel'!$D:$D,'EIA Imports Jet Fuel'!$A:$A,S$3,'EIA Imports Jet Fuel'!$C:$C,$A37)</f>
        <v/>
      </c>
      <c r="T37">
        <f>SUMIFS('EIA Imports Jet Fuel'!$D:$D,'EIA Imports Jet Fuel'!$A:$A,T$3,'EIA Imports Jet Fuel'!$C:$C,$A37)</f>
        <v/>
      </c>
      <c r="U37">
        <f>SUMIFS('EIA Imports Jet Fuel'!$D:$D,'EIA Imports Jet Fuel'!$A:$A,U$3,'EIA Imports Jet Fuel'!$C:$C,$A37)</f>
        <v/>
      </c>
      <c r="V37">
        <f>SUMIFS('EIA Imports Jet Fuel'!$D:$D,'EIA Imports Jet Fuel'!$A:$A,V$3,'EIA Imports Jet Fuel'!$C:$C,$A37)</f>
        <v/>
      </c>
      <c r="W37">
        <f>SUMIFS('EIA Imports Jet Fuel'!$D:$D,'EIA Imports Jet Fuel'!$A:$A,W$3,'EIA Imports Jet Fuel'!$C:$C,$A37)</f>
        <v/>
      </c>
      <c r="X37">
        <f>SUMIFS('EIA Imports Jet Fuel'!$D:$D,'EIA Imports Jet Fuel'!$A:$A,X$3,'EIA Imports Jet Fuel'!$C:$C,$A37)</f>
        <v/>
      </c>
      <c r="Y37">
        <f>SUMIFS('EIA Imports Jet Fuel'!$D:$D,'EIA Imports Jet Fuel'!$A:$A,Y$3,'EIA Imports Jet Fuel'!$C:$C,$A37)</f>
        <v/>
      </c>
      <c r="Z37">
        <f>SUMIFS('EIA Imports Jet Fuel'!$D:$D,'EIA Imports Jet Fuel'!$A:$A,Z$3,'EIA Imports Jet Fuel'!$C:$C,$A37)</f>
        <v/>
      </c>
      <c r="AA37">
        <f>SUMIFS('EIA Imports Jet Fuel'!$D:$D,'EIA Imports Jet Fuel'!$A:$A,AA$3,'EIA Imports Jet Fuel'!$C:$C,$A37)</f>
        <v/>
      </c>
      <c r="AB37">
        <f>SUMIFS('EIA Imports Jet Fuel'!$D:$D,'EIA Imports Jet Fuel'!$A:$A,AB$3,'EIA Imports Jet Fuel'!$C:$C,$A37)</f>
        <v/>
      </c>
      <c r="AC37">
        <f>SUMIFS('EIA Imports Jet Fuel'!$D:$D,'EIA Imports Jet Fuel'!$A:$A,AC$3,'EIA Imports Jet Fuel'!$C:$C,$A37)</f>
        <v/>
      </c>
      <c r="AD37">
        <f>SUMIFS('EIA Imports Jet Fuel'!$D:$D,'EIA Imports Jet Fuel'!$A:$A,AD$3,'EIA Imports Jet Fuel'!$C:$C,$A37)</f>
        <v/>
      </c>
      <c r="AE37">
        <f>SUMIFS('EIA Imports Jet Fuel'!$D:$D,'EIA Imports Jet Fuel'!$A:$A,AE$3,'EIA Imports Jet Fuel'!$C:$C,$A37)</f>
        <v/>
      </c>
      <c r="AF37">
        <f>SUMIFS('EIA Imports Jet Fuel'!$D:$D,'EIA Imports Jet Fuel'!$A:$A,AF$3,'EIA Imports Jet Fuel'!$C:$C,$A37)</f>
        <v/>
      </c>
      <c r="AG37">
        <f>SUMIFS('EIA Imports Jet Fuel'!$D:$D,'EIA Imports Jet Fuel'!$A:$A,AG$3,'EIA Imports Jet Fuel'!$C:$C,$A37)</f>
        <v/>
      </c>
      <c r="AH37">
        <f>SUMIFS('EIA Imports Jet Fuel'!$D:$D,'EIA Imports Jet Fuel'!$A:$A,AH$3,'EIA Imports Jet Fuel'!$C:$C,$A37)</f>
        <v/>
      </c>
      <c r="AI37">
        <f>SUMIFS('EIA Imports Jet Fuel'!$D:$D,'EIA Imports Jet Fuel'!$A:$A,AI$3,'EIA Imports Jet Fuel'!$C:$C,$A37)</f>
        <v/>
      </c>
      <c r="AJ37">
        <f>SUMIFS('EIA Imports Jet Fuel'!$D:$D,'EIA Imports Jet Fuel'!$A:$A,AJ$3,'EIA Imports Jet Fuel'!$C:$C,$A37)</f>
        <v/>
      </c>
      <c r="AK37">
        <f>SUMIFS('EIA Imports Jet Fuel'!$D:$D,'EIA Imports Jet Fuel'!$A:$A,AK$3,'EIA Imports Jet Fuel'!$C:$C,$A37)</f>
        <v/>
      </c>
      <c r="AL37">
        <f>SUMIFS('EIA Imports Jet Fuel'!$D:$D,'EIA Imports Jet Fuel'!$A:$A,AL$3,'EIA Imports Jet Fuel'!$C:$C,$A37)</f>
        <v/>
      </c>
      <c r="AM37">
        <f>SUMIFS('EIA Imports Jet Fuel'!$D:$D,'EIA Imports Jet Fuel'!$A:$A,AM$3,'EIA Imports Jet Fuel'!$C:$C,$A37)</f>
        <v/>
      </c>
      <c r="AN37">
        <f>SUMIFS('EIA Imports Jet Fuel'!$D:$D,'EIA Imports Jet Fuel'!$A:$A,AN$3,'EIA Imports Jet Fuel'!$C:$C,$A37)</f>
        <v/>
      </c>
      <c r="AO37">
        <f>SUMIFS('EIA Imports Jet Fuel'!$D:$D,'EIA Imports Jet Fuel'!$A:$A,AO$3,'EIA Imports Jet Fuel'!$C:$C,$A37)</f>
        <v/>
      </c>
      <c r="AP37">
        <f>SUMIFS('EIA Imports Jet Fuel'!$D:$D,'EIA Imports Jet Fuel'!$A:$A,AP$3,'EIA Imports Jet Fuel'!$C:$C,$A37)</f>
        <v/>
      </c>
      <c r="AQ37">
        <f>SUMIFS('EIA Imports Jet Fuel'!$D:$D,'EIA Imports Jet Fuel'!$A:$A,AQ$3,'EIA Imports Jet Fuel'!$C:$C,$A37)</f>
        <v/>
      </c>
      <c r="AR37">
        <f>SUMIFS('EIA Imports Jet Fuel'!$D:$D,'EIA Imports Jet Fuel'!$A:$A,AR$3,'EIA Imports Jet Fuel'!$C:$C,$A37)</f>
        <v/>
      </c>
      <c r="AS37">
        <f>SUMIFS('EIA Imports Jet Fuel'!$D:$D,'EIA Imports Jet Fuel'!$A:$A,AS$3,'EIA Imports Jet Fuel'!$C:$C,$A37)</f>
        <v/>
      </c>
      <c r="AT37">
        <f>SUMIFS('EIA Imports Jet Fuel'!$D:$D,'EIA Imports Jet Fuel'!$A:$A,AT$3,'EIA Imports Jet Fuel'!$C:$C,$A37)</f>
        <v/>
      </c>
      <c r="AU37">
        <f>SUMIFS('EIA Imports Jet Fuel'!$D:$D,'EIA Imports Jet Fuel'!$A:$A,AU$3,'EIA Imports Jet Fuel'!$C:$C,$A37)</f>
        <v/>
      </c>
    </row>
    <row r="38" spans="1:47">
      <c r="A38" t="s">
        <v>298</v>
      </c>
      <c r="B38" t="s">
        <v>1646</v>
      </c>
      <c r="C38" t="s">
        <v>1740</v>
      </c>
      <c r="D38">
        <f>SUMIFS('EIA Imports Jet Fuel'!$D:$D,'EIA Imports Jet Fuel'!$A:$A,D$3,'EIA Imports Jet Fuel'!$C:$C,$A38)</f>
        <v/>
      </c>
      <c r="E38">
        <f>SUMIFS('EIA Imports Jet Fuel'!$D:$D,'EIA Imports Jet Fuel'!$A:$A,E$3,'EIA Imports Jet Fuel'!$C:$C,$A38)</f>
        <v/>
      </c>
      <c r="F38">
        <f>SUMIFS('EIA Imports Jet Fuel'!$D:$D,'EIA Imports Jet Fuel'!$A:$A,F$3,'EIA Imports Jet Fuel'!$C:$C,$A38)</f>
        <v/>
      </c>
      <c r="G38">
        <f>SUMIFS('EIA Imports Jet Fuel'!$D:$D,'EIA Imports Jet Fuel'!$A:$A,G$3,'EIA Imports Jet Fuel'!$C:$C,$A38)</f>
        <v/>
      </c>
      <c r="H38">
        <f>SUMIFS('EIA Imports Jet Fuel'!$D:$D,'EIA Imports Jet Fuel'!$A:$A,H$3,'EIA Imports Jet Fuel'!$C:$C,$A38)</f>
        <v/>
      </c>
      <c r="I38">
        <f>SUMIFS('EIA Imports Jet Fuel'!$D:$D,'EIA Imports Jet Fuel'!$A:$A,I$3,'EIA Imports Jet Fuel'!$C:$C,$A38)</f>
        <v/>
      </c>
      <c r="J38">
        <f>SUMIFS('EIA Imports Jet Fuel'!$D:$D,'EIA Imports Jet Fuel'!$A:$A,J$3,'EIA Imports Jet Fuel'!$C:$C,$A38)</f>
        <v/>
      </c>
      <c r="K38">
        <f>SUMIFS('EIA Imports Jet Fuel'!$D:$D,'EIA Imports Jet Fuel'!$A:$A,K$3,'EIA Imports Jet Fuel'!$C:$C,$A38)</f>
        <v/>
      </c>
      <c r="L38">
        <f>SUMIFS('EIA Imports Jet Fuel'!$D:$D,'EIA Imports Jet Fuel'!$A:$A,L$3,'EIA Imports Jet Fuel'!$C:$C,$A38)</f>
        <v/>
      </c>
      <c r="M38">
        <f>SUMIFS('EIA Imports Jet Fuel'!$D:$D,'EIA Imports Jet Fuel'!$A:$A,M$3,'EIA Imports Jet Fuel'!$C:$C,$A38)</f>
        <v/>
      </c>
      <c r="N38">
        <f>SUMIFS('EIA Imports Jet Fuel'!$D:$D,'EIA Imports Jet Fuel'!$A:$A,N$3,'EIA Imports Jet Fuel'!$C:$C,$A38)</f>
        <v/>
      </c>
      <c r="O38">
        <f>SUMIFS('EIA Imports Jet Fuel'!$D:$D,'EIA Imports Jet Fuel'!$A:$A,O$3,'EIA Imports Jet Fuel'!$C:$C,$A38)</f>
        <v/>
      </c>
      <c r="P38">
        <f>SUMIFS('EIA Imports Jet Fuel'!$D:$D,'EIA Imports Jet Fuel'!$A:$A,P$3,'EIA Imports Jet Fuel'!$C:$C,$A38)</f>
        <v/>
      </c>
      <c r="Q38">
        <f>SUMIFS('EIA Imports Jet Fuel'!$D:$D,'EIA Imports Jet Fuel'!$A:$A,Q$3,'EIA Imports Jet Fuel'!$C:$C,$A38)</f>
        <v/>
      </c>
      <c r="R38">
        <f>SUMIFS('EIA Imports Jet Fuel'!$D:$D,'EIA Imports Jet Fuel'!$A:$A,R$3,'EIA Imports Jet Fuel'!$C:$C,$A38)</f>
        <v/>
      </c>
      <c r="S38">
        <f>SUMIFS('EIA Imports Jet Fuel'!$D:$D,'EIA Imports Jet Fuel'!$A:$A,S$3,'EIA Imports Jet Fuel'!$C:$C,$A38)</f>
        <v/>
      </c>
      <c r="T38">
        <f>SUMIFS('EIA Imports Jet Fuel'!$D:$D,'EIA Imports Jet Fuel'!$A:$A,T$3,'EIA Imports Jet Fuel'!$C:$C,$A38)</f>
        <v/>
      </c>
      <c r="U38">
        <f>SUMIFS('EIA Imports Jet Fuel'!$D:$D,'EIA Imports Jet Fuel'!$A:$A,U$3,'EIA Imports Jet Fuel'!$C:$C,$A38)</f>
        <v/>
      </c>
      <c r="V38">
        <f>SUMIFS('EIA Imports Jet Fuel'!$D:$D,'EIA Imports Jet Fuel'!$A:$A,V$3,'EIA Imports Jet Fuel'!$C:$C,$A38)</f>
        <v/>
      </c>
      <c r="W38">
        <f>SUMIFS('EIA Imports Jet Fuel'!$D:$D,'EIA Imports Jet Fuel'!$A:$A,W$3,'EIA Imports Jet Fuel'!$C:$C,$A38)</f>
        <v/>
      </c>
      <c r="X38">
        <f>SUMIFS('EIA Imports Jet Fuel'!$D:$D,'EIA Imports Jet Fuel'!$A:$A,X$3,'EIA Imports Jet Fuel'!$C:$C,$A38)</f>
        <v/>
      </c>
      <c r="Y38">
        <f>SUMIFS('EIA Imports Jet Fuel'!$D:$D,'EIA Imports Jet Fuel'!$A:$A,Y$3,'EIA Imports Jet Fuel'!$C:$C,$A38)</f>
        <v/>
      </c>
      <c r="Z38">
        <f>SUMIFS('EIA Imports Jet Fuel'!$D:$D,'EIA Imports Jet Fuel'!$A:$A,Z$3,'EIA Imports Jet Fuel'!$C:$C,$A38)</f>
        <v/>
      </c>
      <c r="AA38">
        <f>SUMIFS('EIA Imports Jet Fuel'!$D:$D,'EIA Imports Jet Fuel'!$A:$A,AA$3,'EIA Imports Jet Fuel'!$C:$C,$A38)</f>
        <v/>
      </c>
      <c r="AB38">
        <f>SUMIFS('EIA Imports Jet Fuel'!$D:$D,'EIA Imports Jet Fuel'!$A:$A,AB$3,'EIA Imports Jet Fuel'!$C:$C,$A38)</f>
        <v/>
      </c>
      <c r="AC38">
        <f>SUMIFS('EIA Imports Jet Fuel'!$D:$D,'EIA Imports Jet Fuel'!$A:$A,AC$3,'EIA Imports Jet Fuel'!$C:$C,$A38)</f>
        <v/>
      </c>
      <c r="AD38">
        <f>SUMIFS('EIA Imports Jet Fuel'!$D:$D,'EIA Imports Jet Fuel'!$A:$A,AD$3,'EIA Imports Jet Fuel'!$C:$C,$A38)</f>
        <v/>
      </c>
      <c r="AE38">
        <f>SUMIFS('EIA Imports Jet Fuel'!$D:$D,'EIA Imports Jet Fuel'!$A:$A,AE$3,'EIA Imports Jet Fuel'!$C:$C,$A38)</f>
        <v/>
      </c>
      <c r="AF38">
        <f>SUMIFS('EIA Imports Jet Fuel'!$D:$D,'EIA Imports Jet Fuel'!$A:$A,AF$3,'EIA Imports Jet Fuel'!$C:$C,$A38)</f>
        <v/>
      </c>
      <c r="AG38">
        <f>SUMIFS('EIA Imports Jet Fuel'!$D:$D,'EIA Imports Jet Fuel'!$A:$A,AG$3,'EIA Imports Jet Fuel'!$C:$C,$A38)</f>
        <v/>
      </c>
      <c r="AH38">
        <f>SUMIFS('EIA Imports Jet Fuel'!$D:$D,'EIA Imports Jet Fuel'!$A:$A,AH$3,'EIA Imports Jet Fuel'!$C:$C,$A38)</f>
        <v/>
      </c>
      <c r="AI38">
        <f>SUMIFS('EIA Imports Jet Fuel'!$D:$D,'EIA Imports Jet Fuel'!$A:$A,AI$3,'EIA Imports Jet Fuel'!$C:$C,$A38)</f>
        <v/>
      </c>
      <c r="AJ38">
        <f>SUMIFS('EIA Imports Jet Fuel'!$D:$D,'EIA Imports Jet Fuel'!$A:$A,AJ$3,'EIA Imports Jet Fuel'!$C:$C,$A38)</f>
        <v/>
      </c>
      <c r="AK38">
        <f>SUMIFS('EIA Imports Jet Fuel'!$D:$D,'EIA Imports Jet Fuel'!$A:$A,AK$3,'EIA Imports Jet Fuel'!$C:$C,$A38)</f>
        <v/>
      </c>
      <c r="AL38">
        <f>SUMIFS('EIA Imports Jet Fuel'!$D:$D,'EIA Imports Jet Fuel'!$A:$A,AL$3,'EIA Imports Jet Fuel'!$C:$C,$A38)</f>
        <v/>
      </c>
      <c r="AM38">
        <f>SUMIFS('EIA Imports Jet Fuel'!$D:$D,'EIA Imports Jet Fuel'!$A:$A,AM$3,'EIA Imports Jet Fuel'!$C:$C,$A38)</f>
        <v/>
      </c>
      <c r="AN38">
        <f>SUMIFS('EIA Imports Jet Fuel'!$D:$D,'EIA Imports Jet Fuel'!$A:$A,AN$3,'EIA Imports Jet Fuel'!$C:$C,$A38)</f>
        <v/>
      </c>
      <c r="AO38">
        <f>SUMIFS('EIA Imports Jet Fuel'!$D:$D,'EIA Imports Jet Fuel'!$A:$A,AO$3,'EIA Imports Jet Fuel'!$C:$C,$A38)</f>
        <v/>
      </c>
      <c r="AP38">
        <f>SUMIFS('EIA Imports Jet Fuel'!$D:$D,'EIA Imports Jet Fuel'!$A:$A,AP$3,'EIA Imports Jet Fuel'!$C:$C,$A38)</f>
        <v/>
      </c>
      <c r="AQ38">
        <f>SUMIFS('EIA Imports Jet Fuel'!$D:$D,'EIA Imports Jet Fuel'!$A:$A,AQ$3,'EIA Imports Jet Fuel'!$C:$C,$A38)</f>
        <v/>
      </c>
      <c r="AR38">
        <f>SUMIFS('EIA Imports Jet Fuel'!$D:$D,'EIA Imports Jet Fuel'!$A:$A,AR$3,'EIA Imports Jet Fuel'!$C:$C,$A38)</f>
        <v/>
      </c>
      <c r="AS38">
        <f>SUMIFS('EIA Imports Jet Fuel'!$D:$D,'EIA Imports Jet Fuel'!$A:$A,AS$3,'EIA Imports Jet Fuel'!$C:$C,$A38)</f>
        <v/>
      </c>
      <c r="AT38">
        <f>SUMIFS('EIA Imports Jet Fuel'!$D:$D,'EIA Imports Jet Fuel'!$A:$A,AT$3,'EIA Imports Jet Fuel'!$C:$C,$A38)</f>
        <v/>
      </c>
      <c r="AU38">
        <f>SUMIFS('EIA Imports Jet Fuel'!$D:$D,'EIA Imports Jet Fuel'!$A:$A,AU$3,'EIA Imports Jet Fuel'!$C:$C,$A38)</f>
        <v/>
      </c>
    </row>
    <row r="39" spans="1:47">
      <c r="A39" t="s">
        <v>307</v>
      </c>
      <c r="B39" t="s">
        <v>1646</v>
      </c>
      <c r="C39" t="s">
        <v>1740</v>
      </c>
      <c r="D39">
        <f>SUMIFS('EIA Imports Jet Fuel'!$D:$D,'EIA Imports Jet Fuel'!$A:$A,D$3,'EIA Imports Jet Fuel'!$C:$C,$A39)</f>
        <v/>
      </c>
      <c r="E39">
        <f>SUMIFS('EIA Imports Jet Fuel'!$D:$D,'EIA Imports Jet Fuel'!$A:$A,E$3,'EIA Imports Jet Fuel'!$C:$C,$A39)</f>
        <v/>
      </c>
      <c r="F39">
        <f>SUMIFS('EIA Imports Jet Fuel'!$D:$D,'EIA Imports Jet Fuel'!$A:$A,F$3,'EIA Imports Jet Fuel'!$C:$C,$A39)</f>
        <v/>
      </c>
      <c r="G39">
        <f>SUMIFS('EIA Imports Jet Fuel'!$D:$D,'EIA Imports Jet Fuel'!$A:$A,G$3,'EIA Imports Jet Fuel'!$C:$C,$A39)</f>
        <v/>
      </c>
      <c r="H39">
        <f>SUMIFS('EIA Imports Jet Fuel'!$D:$D,'EIA Imports Jet Fuel'!$A:$A,H$3,'EIA Imports Jet Fuel'!$C:$C,$A39)</f>
        <v/>
      </c>
      <c r="I39">
        <f>SUMIFS('EIA Imports Jet Fuel'!$D:$D,'EIA Imports Jet Fuel'!$A:$A,I$3,'EIA Imports Jet Fuel'!$C:$C,$A39)</f>
        <v/>
      </c>
      <c r="J39">
        <f>SUMIFS('EIA Imports Jet Fuel'!$D:$D,'EIA Imports Jet Fuel'!$A:$A,J$3,'EIA Imports Jet Fuel'!$C:$C,$A39)</f>
        <v/>
      </c>
      <c r="K39">
        <f>SUMIFS('EIA Imports Jet Fuel'!$D:$D,'EIA Imports Jet Fuel'!$A:$A,K$3,'EIA Imports Jet Fuel'!$C:$C,$A39)</f>
        <v/>
      </c>
      <c r="L39">
        <f>SUMIFS('EIA Imports Jet Fuel'!$D:$D,'EIA Imports Jet Fuel'!$A:$A,L$3,'EIA Imports Jet Fuel'!$C:$C,$A39)</f>
        <v/>
      </c>
      <c r="M39">
        <f>SUMIFS('EIA Imports Jet Fuel'!$D:$D,'EIA Imports Jet Fuel'!$A:$A,M$3,'EIA Imports Jet Fuel'!$C:$C,$A39)</f>
        <v/>
      </c>
      <c r="N39">
        <f>SUMIFS('EIA Imports Jet Fuel'!$D:$D,'EIA Imports Jet Fuel'!$A:$A,N$3,'EIA Imports Jet Fuel'!$C:$C,$A39)</f>
        <v/>
      </c>
      <c r="O39">
        <f>SUMIFS('EIA Imports Jet Fuel'!$D:$D,'EIA Imports Jet Fuel'!$A:$A,O$3,'EIA Imports Jet Fuel'!$C:$C,$A39)</f>
        <v/>
      </c>
      <c r="P39">
        <f>SUMIFS('EIA Imports Jet Fuel'!$D:$D,'EIA Imports Jet Fuel'!$A:$A,P$3,'EIA Imports Jet Fuel'!$C:$C,$A39)</f>
        <v/>
      </c>
      <c r="Q39">
        <f>SUMIFS('EIA Imports Jet Fuel'!$D:$D,'EIA Imports Jet Fuel'!$A:$A,Q$3,'EIA Imports Jet Fuel'!$C:$C,$A39)</f>
        <v/>
      </c>
      <c r="R39">
        <f>SUMIFS('EIA Imports Jet Fuel'!$D:$D,'EIA Imports Jet Fuel'!$A:$A,R$3,'EIA Imports Jet Fuel'!$C:$C,$A39)</f>
        <v/>
      </c>
      <c r="S39">
        <f>SUMIFS('EIA Imports Jet Fuel'!$D:$D,'EIA Imports Jet Fuel'!$A:$A,S$3,'EIA Imports Jet Fuel'!$C:$C,$A39)</f>
        <v/>
      </c>
      <c r="T39">
        <f>SUMIFS('EIA Imports Jet Fuel'!$D:$D,'EIA Imports Jet Fuel'!$A:$A,T$3,'EIA Imports Jet Fuel'!$C:$C,$A39)</f>
        <v/>
      </c>
      <c r="U39">
        <f>SUMIFS('EIA Imports Jet Fuel'!$D:$D,'EIA Imports Jet Fuel'!$A:$A,U$3,'EIA Imports Jet Fuel'!$C:$C,$A39)</f>
        <v/>
      </c>
      <c r="V39">
        <f>SUMIFS('EIA Imports Jet Fuel'!$D:$D,'EIA Imports Jet Fuel'!$A:$A,V$3,'EIA Imports Jet Fuel'!$C:$C,$A39)</f>
        <v/>
      </c>
      <c r="W39">
        <f>SUMIFS('EIA Imports Jet Fuel'!$D:$D,'EIA Imports Jet Fuel'!$A:$A,W$3,'EIA Imports Jet Fuel'!$C:$C,$A39)</f>
        <v/>
      </c>
      <c r="X39">
        <f>SUMIFS('EIA Imports Jet Fuel'!$D:$D,'EIA Imports Jet Fuel'!$A:$A,X$3,'EIA Imports Jet Fuel'!$C:$C,$A39)</f>
        <v/>
      </c>
      <c r="Y39">
        <f>SUMIFS('EIA Imports Jet Fuel'!$D:$D,'EIA Imports Jet Fuel'!$A:$A,Y$3,'EIA Imports Jet Fuel'!$C:$C,$A39)</f>
        <v/>
      </c>
      <c r="Z39">
        <f>SUMIFS('EIA Imports Jet Fuel'!$D:$D,'EIA Imports Jet Fuel'!$A:$A,Z$3,'EIA Imports Jet Fuel'!$C:$C,$A39)</f>
        <v/>
      </c>
      <c r="AA39">
        <f>SUMIFS('EIA Imports Jet Fuel'!$D:$D,'EIA Imports Jet Fuel'!$A:$A,AA$3,'EIA Imports Jet Fuel'!$C:$C,$A39)</f>
        <v/>
      </c>
      <c r="AB39">
        <f>SUMIFS('EIA Imports Jet Fuel'!$D:$D,'EIA Imports Jet Fuel'!$A:$A,AB$3,'EIA Imports Jet Fuel'!$C:$C,$A39)</f>
        <v/>
      </c>
      <c r="AC39">
        <f>SUMIFS('EIA Imports Jet Fuel'!$D:$D,'EIA Imports Jet Fuel'!$A:$A,AC$3,'EIA Imports Jet Fuel'!$C:$C,$A39)</f>
        <v/>
      </c>
      <c r="AD39">
        <f>SUMIFS('EIA Imports Jet Fuel'!$D:$D,'EIA Imports Jet Fuel'!$A:$A,AD$3,'EIA Imports Jet Fuel'!$C:$C,$A39)</f>
        <v/>
      </c>
      <c r="AE39">
        <f>SUMIFS('EIA Imports Jet Fuel'!$D:$D,'EIA Imports Jet Fuel'!$A:$A,AE$3,'EIA Imports Jet Fuel'!$C:$C,$A39)</f>
        <v/>
      </c>
      <c r="AF39">
        <f>SUMIFS('EIA Imports Jet Fuel'!$D:$D,'EIA Imports Jet Fuel'!$A:$A,AF$3,'EIA Imports Jet Fuel'!$C:$C,$A39)</f>
        <v/>
      </c>
      <c r="AG39">
        <f>SUMIFS('EIA Imports Jet Fuel'!$D:$D,'EIA Imports Jet Fuel'!$A:$A,AG$3,'EIA Imports Jet Fuel'!$C:$C,$A39)</f>
        <v/>
      </c>
      <c r="AH39">
        <f>SUMIFS('EIA Imports Jet Fuel'!$D:$D,'EIA Imports Jet Fuel'!$A:$A,AH$3,'EIA Imports Jet Fuel'!$C:$C,$A39)</f>
        <v/>
      </c>
      <c r="AI39">
        <f>SUMIFS('EIA Imports Jet Fuel'!$D:$D,'EIA Imports Jet Fuel'!$A:$A,AI$3,'EIA Imports Jet Fuel'!$C:$C,$A39)</f>
        <v/>
      </c>
      <c r="AJ39">
        <f>SUMIFS('EIA Imports Jet Fuel'!$D:$D,'EIA Imports Jet Fuel'!$A:$A,AJ$3,'EIA Imports Jet Fuel'!$C:$C,$A39)</f>
        <v/>
      </c>
      <c r="AK39">
        <f>SUMIFS('EIA Imports Jet Fuel'!$D:$D,'EIA Imports Jet Fuel'!$A:$A,AK$3,'EIA Imports Jet Fuel'!$C:$C,$A39)</f>
        <v/>
      </c>
      <c r="AL39">
        <f>SUMIFS('EIA Imports Jet Fuel'!$D:$D,'EIA Imports Jet Fuel'!$A:$A,AL$3,'EIA Imports Jet Fuel'!$C:$C,$A39)</f>
        <v/>
      </c>
      <c r="AM39">
        <f>SUMIFS('EIA Imports Jet Fuel'!$D:$D,'EIA Imports Jet Fuel'!$A:$A,AM$3,'EIA Imports Jet Fuel'!$C:$C,$A39)</f>
        <v/>
      </c>
      <c r="AN39">
        <f>SUMIFS('EIA Imports Jet Fuel'!$D:$D,'EIA Imports Jet Fuel'!$A:$A,AN$3,'EIA Imports Jet Fuel'!$C:$C,$A39)</f>
        <v/>
      </c>
      <c r="AO39">
        <f>SUMIFS('EIA Imports Jet Fuel'!$D:$D,'EIA Imports Jet Fuel'!$A:$A,AO$3,'EIA Imports Jet Fuel'!$C:$C,$A39)</f>
        <v/>
      </c>
      <c r="AP39">
        <f>SUMIFS('EIA Imports Jet Fuel'!$D:$D,'EIA Imports Jet Fuel'!$A:$A,AP$3,'EIA Imports Jet Fuel'!$C:$C,$A39)</f>
        <v/>
      </c>
      <c r="AQ39">
        <f>SUMIFS('EIA Imports Jet Fuel'!$D:$D,'EIA Imports Jet Fuel'!$A:$A,AQ$3,'EIA Imports Jet Fuel'!$C:$C,$A39)</f>
        <v/>
      </c>
      <c r="AR39">
        <f>SUMIFS('EIA Imports Jet Fuel'!$D:$D,'EIA Imports Jet Fuel'!$A:$A,AR$3,'EIA Imports Jet Fuel'!$C:$C,$A39)</f>
        <v/>
      </c>
      <c r="AS39">
        <f>SUMIFS('EIA Imports Jet Fuel'!$D:$D,'EIA Imports Jet Fuel'!$A:$A,AS$3,'EIA Imports Jet Fuel'!$C:$C,$A39)</f>
        <v/>
      </c>
      <c r="AT39">
        <f>SUMIFS('EIA Imports Jet Fuel'!$D:$D,'EIA Imports Jet Fuel'!$A:$A,AT$3,'EIA Imports Jet Fuel'!$C:$C,$A39)</f>
        <v/>
      </c>
      <c r="AU39">
        <f>SUMIFS('EIA Imports Jet Fuel'!$D:$D,'EIA Imports Jet Fuel'!$A:$A,AU$3,'EIA Imports Jet Fuel'!$C:$C,$A39)</f>
        <v/>
      </c>
    </row>
    <row r="40" spans="1:47">
      <c r="A40" t="s">
        <v>359</v>
      </c>
      <c r="B40" t="s">
        <v>1646</v>
      </c>
      <c r="C40" t="s">
        <v>1740</v>
      </c>
      <c r="D40">
        <f>SUMIFS('EIA Imports Jet Fuel'!$D:$D,'EIA Imports Jet Fuel'!$A:$A,D$3,'EIA Imports Jet Fuel'!$C:$C,$A40)</f>
        <v/>
      </c>
      <c r="E40">
        <f>SUMIFS('EIA Imports Jet Fuel'!$D:$D,'EIA Imports Jet Fuel'!$A:$A,E$3,'EIA Imports Jet Fuel'!$C:$C,$A40)</f>
        <v/>
      </c>
      <c r="F40">
        <f>SUMIFS('EIA Imports Jet Fuel'!$D:$D,'EIA Imports Jet Fuel'!$A:$A,F$3,'EIA Imports Jet Fuel'!$C:$C,$A40)</f>
        <v/>
      </c>
      <c r="G40">
        <f>SUMIFS('EIA Imports Jet Fuel'!$D:$D,'EIA Imports Jet Fuel'!$A:$A,G$3,'EIA Imports Jet Fuel'!$C:$C,$A40)</f>
        <v/>
      </c>
      <c r="H40">
        <f>SUMIFS('EIA Imports Jet Fuel'!$D:$D,'EIA Imports Jet Fuel'!$A:$A,H$3,'EIA Imports Jet Fuel'!$C:$C,$A40)</f>
        <v/>
      </c>
      <c r="I40">
        <f>SUMIFS('EIA Imports Jet Fuel'!$D:$D,'EIA Imports Jet Fuel'!$A:$A,I$3,'EIA Imports Jet Fuel'!$C:$C,$A40)</f>
        <v/>
      </c>
      <c r="J40">
        <f>SUMIFS('EIA Imports Jet Fuel'!$D:$D,'EIA Imports Jet Fuel'!$A:$A,J$3,'EIA Imports Jet Fuel'!$C:$C,$A40)</f>
        <v/>
      </c>
      <c r="K40">
        <f>SUMIFS('EIA Imports Jet Fuel'!$D:$D,'EIA Imports Jet Fuel'!$A:$A,K$3,'EIA Imports Jet Fuel'!$C:$C,$A40)</f>
        <v/>
      </c>
      <c r="L40">
        <f>SUMIFS('EIA Imports Jet Fuel'!$D:$D,'EIA Imports Jet Fuel'!$A:$A,L$3,'EIA Imports Jet Fuel'!$C:$C,$A40)</f>
        <v/>
      </c>
      <c r="M40">
        <f>SUMIFS('EIA Imports Jet Fuel'!$D:$D,'EIA Imports Jet Fuel'!$A:$A,M$3,'EIA Imports Jet Fuel'!$C:$C,$A40)</f>
        <v/>
      </c>
      <c r="N40">
        <f>SUMIFS('EIA Imports Jet Fuel'!$D:$D,'EIA Imports Jet Fuel'!$A:$A,N$3,'EIA Imports Jet Fuel'!$C:$C,$A40)</f>
        <v/>
      </c>
      <c r="O40">
        <f>SUMIFS('EIA Imports Jet Fuel'!$D:$D,'EIA Imports Jet Fuel'!$A:$A,O$3,'EIA Imports Jet Fuel'!$C:$C,$A40)</f>
        <v/>
      </c>
      <c r="P40">
        <f>SUMIFS('EIA Imports Jet Fuel'!$D:$D,'EIA Imports Jet Fuel'!$A:$A,P$3,'EIA Imports Jet Fuel'!$C:$C,$A40)</f>
        <v/>
      </c>
      <c r="Q40">
        <f>SUMIFS('EIA Imports Jet Fuel'!$D:$D,'EIA Imports Jet Fuel'!$A:$A,Q$3,'EIA Imports Jet Fuel'!$C:$C,$A40)</f>
        <v/>
      </c>
      <c r="R40">
        <f>SUMIFS('EIA Imports Jet Fuel'!$D:$D,'EIA Imports Jet Fuel'!$A:$A,R$3,'EIA Imports Jet Fuel'!$C:$C,$A40)</f>
        <v/>
      </c>
      <c r="S40">
        <f>SUMIFS('EIA Imports Jet Fuel'!$D:$D,'EIA Imports Jet Fuel'!$A:$A,S$3,'EIA Imports Jet Fuel'!$C:$C,$A40)</f>
        <v/>
      </c>
      <c r="T40">
        <f>SUMIFS('EIA Imports Jet Fuel'!$D:$D,'EIA Imports Jet Fuel'!$A:$A,T$3,'EIA Imports Jet Fuel'!$C:$C,$A40)</f>
        <v/>
      </c>
      <c r="U40">
        <f>SUMIFS('EIA Imports Jet Fuel'!$D:$D,'EIA Imports Jet Fuel'!$A:$A,U$3,'EIA Imports Jet Fuel'!$C:$C,$A40)</f>
        <v/>
      </c>
      <c r="V40">
        <f>SUMIFS('EIA Imports Jet Fuel'!$D:$D,'EIA Imports Jet Fuel'!$A:$A,V$3,'EIA Imports Jet Fuel'!$C:$C,$A40)</f>
        <v/>
      </c>
      <c r="W40">
        <f>SUMIFS('EIA Imports Jet Fuel'!$D:$D,'EIA Imports Jet Fuel'!$A:$A,W$3,'EIA Imports Jet Fuel'!$C:$C,$A40)</f>
        <v/>
      </c>
      <c r="X40">
        <f>SUMIFS('EIA Imports Jet Fuel'!$D:$D,'EIA Imports Jet Fuel'!$A:$A,X$3,'EIA Imports Jet Fuel'!$C:$C,$A40)</f>
        <v/>
      </c>
      <c r="Y40">
        <f>SUMIFS('EIA Imports Jet Fuel'!$D:$D,'EIA Imports Jet Fuel'!$A:$A,Y$3,'EIA Imports Jet Fuel'!$C:$C,$A40)</f>
        <v/>
      </c>
      <c r="Z40">
        <f>SUMIFS('EIA Imports Jet Fuel'!$D:$D,'EIA Imports Jet Fuel'!$A:$A,Z$3,'EIA Imports Jet Fuel'!$C:$C,$A40)</f>
        <v/>
      </c>
      <c r="AA40">
        <f>SUMIFS('EIA Imports Jet Fuel'!$D:$D,'EIA Imports Jet Fuel'!$A:$A,AA$3,'EIA Imports Jet Fuel'!$C:$C,$A40)</f>
        <v/>
      </c>
      <c r="AB40">
        <f>SUMIFS('EIA Imports Jet Fuel'!$D:$D,'EIA Imports Jet Fuel'!$A:$A,AB$3,'EIA Imports Jet Fuel'!$C:$C,$A40)</f>
        <v/>
      </c>
      <c r="AC40">
        <f>SUMIFS('EIA Imports Jet Fuel'!$D:$D,'EIA Imports Jet Fuel'!$A:$A,AC$3,'EIA Imports Jet Fuel'!$C:$C,$A40)</f>
        <v/>
      </c>
      <c r="AD40">
        <f>SUMIFS('EIA Imports Jet Fuel'!$D:$D,'EIA Imports Jet Fuel'!$A:$A,AD$3,'EIA Imports Jet Fuel'!$C:$C,$A40)</f>
        <v/>
      </c>
      <c r="AE40">
        <f>SUMIFS('EIA Imports Jet Fuel'!$D:$D,'EIA Imports Jet Fuel'!$A:$A,AE$3,'EIA Imports Jet Fuel'!$C:$C,$A40)</f>
        <v/>
      </c>
      <c r="AF40">
        <f>SUMIFS('EIA Imports Jet Fuel'!$D:$D,'EIA Imports Jet Fuel'!$A:$A,AF$3,'EIA Imports Jet Fuel'!$C:$C,$A40)</f>
        <v/>
      </c>
      <c r="AG40">
        <f>SUMIFS('EIA Imports Jet Fuel'!$D:$D,'EIA Imports Jet Fuel'!$A:$A,AG$3,'EIA Imports Jet Fuel'!$C:$C,$A40)</f>
        <v/>
      </c>
      <c r="AH40">
        <f>SUMIFS('EIA Imports Jet Fuel'!$D:$D,'EIA Imports Jet Fuel'!$A:$A,AH$3,'EIA Imports Jet Fuel'!$C:$C,$A40)</f>
        <v/>
      </c>
      <c r="AI40">
        <f>SUMIFS('EIA Imports Jet Fuel'!$D:$D,'EIA Imports Jet Fuel'!$A:$A,AI$3,'EIA Imports Jet Fuel'!$C:$C,$A40)</f>
        <v/>
      </c>
      <c r="AJ40">
        <f>SUMIFS('EIA Imports Jet Fuel'!$D:$D,'EIA Imports Jet Fuel'!$A:$A,AJ$3,'EIA Imports Jet Fuel'!$C:$C,$A40)</f>
        <v/>
      </c>
      <c r="AK40">
        <f>SUMIFS('EIA Imports Jet Fuel'!$D:$D,'EIA Imports Jet Fuel'!$A:$A,AK$3,'EIA Imports Jet Fuel'!$C:$C,$A40)</f>
        <v/>
      </c>
      <c r="AL40">
        <f>SUMIFS('EIA Imports Jet Fuel'!$D:$D,'EIA Imports Jet Fuel'!$A:$A,AL$3,'EIA Imports Jet Fuel'!$C:$C,$A40)</f>
        <v/>
      </c>
      <c r="AM40">
        <f>SUMIFS('EIA Imports Jet Fuel'!$D:$D,'EIA Imports Jet Fuel'!$A:$A,AM$3,'EIA Imports Jet Fuel'!$C:$C,$A40)</f>
        <v/>
      </c>
      <c r="AN40">
        <f>SUMIFS('EIA Imports Jet Fuel'!$D:$D,'EIA Imports Jet Fuel'!$A:$A,AN$3,'EIA Imports Jet Fuel'!$C:$C,$A40)</f>
        <v/>
      </c>
      <c r="AO40">
        <f>SUMIFS('EIA Imports Jet Fuel'!$D:$D,'EIA Imports Jet Fuel'!$A:$A,AO$3,'EIA Imports Jet Fuel'!$C:$C,$A40)</f>
        <v/>
      </c>
      <c r="AP40">
        <f>SUMIFS('EIA Imports Jet Fuel'!$D:$D,'EIA Imports Jet Fuel'!$A:$A,AP$3,'EIA Imports Jet Fuel'!$C:$C,$A40)</f>
        <v/>
      </c>
      <c r="AQ40">
        <f>SUMIFS('EIA Imports Jet Fuel'!$D:$D,'EIA Imports Jet Fuel'!$A:$A,AQ$3,'EIA Imports Jet Fuel'!$C:$C,$A40)</f>
        <v/>
      </c>
      <c r="AR40">
        <f>SUMIFS('EIA Imports Jet Fuel'!$D:$D,'EIA Imports Jet Fuel'!$A:$A,AR$3,'EIA Imports Jet Fuel'!$C:$C,$A40)</f>
        <v/>
      </c>
      <c r="AS40">
        <f>SUMIFS('EIA Imports Jet Fuel'!$D:$D,'EIA Imports Jet Fuel'!$A:$A,AS$3,'EIA Imports Jet Fuel'!$C:$C,$A40)</f>
        <v/>
      </c>
      <c r="AT40">
        <f>SUMIFS('EIA Imports Jet Fuel'!$D:$D,'EIA Imports Jet Fuel'!$A:$A,AT$3,'EIA Imports Jet Fuel'!$C:$C,$A40)</f>
        <v/>
      </c>
      <c r="AU40">
        <f>SUMIFS('EIA Imports Jet Fuel'!$D:$D,'EIA Imports Jet Fuel'!$A:$A,AU$3,'EIA Imports Jet Fuel'!$C:$C,$A40)</f>
        <v/>
      </c>
    </row>
    <row r="41" spans="1:47">
      <c r="A41" t="s">
        <v>343</v>
      </c>
      <c r="B41" t="s">
        <v>1646</v>
      </c>
      <c r="C41" t="s">
        <v>1740</v>
      </c>
      <c r="D41">
        <f>SUMIFS('EIA Imports Jet Fuel'!$D:$D,'EIA Imports Jet Fuel'!$A:$A,D$3,'EIA Imports Jet Fuel'!$C:$C,$A41)</f>
        <v/>
      </c>
      <c r="E41">
        <f>SUMIFS('EIA Imports Jet Fuel'!$D:$D,'EIA Imports Jet Fuel'!$A:$A,E$3,'EIA Imports Jet Fuel'!$C:$C,$A41)</f>
        <v/>
      </c>
      <c r="F41">
        <f>SUMIFS('EIA Imports Jet Fuel'!$D:$D,'EIA Imports Jet Fuel'!$A:$A,F$3,'EIA Imports Jet Fuel'!$C:$C,$A41)</f>
        <v/>
      </c>
      <c r="G41">
        <f>SUMIFS('EIA Imports Jet Fuel'!$D:$D,'EIA Imports Jet Fuel'!$A:$A,G$3,'EIA Imports Jet Fuel'!$C:$C,$A41)</f>
        <v/>
      </c>
      <c r="H41">
        <f>SUMIFS('EIA Imports Jet Fuel'!$D:$D,'EIA Imports Jet Fuel'!$A:$A,H$3,'EIA Imports Jet Fuel'!$C:$C,$A41)</f>
        <v/>
      </c>
      <c r="I41">
        <f>SUMIFS('EIA Imports Jet Fuel'!$D:$D,'EIA Imports Jet Fuel'!$A:$A,I$3,'EIA Imports Jet Fuel'!$C:$C,$A41)</f>
        <v/>
      </c>
      <c r="J41">
        <f>SUMIFS('EIA Imports Jet Fuel'!$D:$D,'EIA Imports Jet Fuel'!$A:$A,J$3,'EIA Imports Jet Fuel'!$C:$C,$A41)</f>
        <v/>
      </c>
      <c r="K41">
        <f>SUMIFS('EIA Imports Jet Fuel'!$D:$D,'EIA Imports Jet Fuel'!$A:$A,K$3,'EIA Imports Jet Fuel'!$C:$C,$A41)</f>
        <v/>
      </c>
      <c r="L41">
        <f>SUMIFS('EIA Imports Jet Fuel'!$D:$D,'EIA Imports Jet Fuel'!$A:$A,L$3,'EIA Imports Jet Fuel'!$C:$C,$A41)</f>
        <v/>
      </c>
      <c r="M41">
        <f>SUMIFS('EIA Imports Jet Fuel'!$D:$D,'EIA Imports Jet Fuel'!$A:$A,M$3,'EIA Imports Jet Fuel'!$C:$C,$A41)</f>
        <v/>
      </c>
      <c r="N41">
        <f>SUMIFS('EIA Imports Jet Fuel'!$D:$D,'EIA Imports Jet Fuel'!$A:$A,N$3,'EIA Imports Jet Fuel'!$C:$C,$A41)</f>
        <v/>
      </c>
      <c r="O41">
        <f>SUMIFS('EIA Imports Jet Fuel'!$D:$D,'EIA Imports Jet Fuel'!$A:$A,O$3,'EIA Imports Jet Fuel'!$C:$C,$A41)</f>
        <v/>
      </c>
      <c r="P41">
        <f>SUMIFS('EIA Imports Jet Fuel'!$D:$D,'EIA Imports Jet Fuel'!$A:$A,P$3,'EIA Imports Jet Fuel'!$C:$C,$A41)</f>
        <v/>
      </c>
      <c r="Q41">
        <f>SUMIFS('EIA Imports Jet Fuel'!$D:$D,'EIA Imports Jet Fuel'!$A:$A,Q$3,'EIA Imports Jet Fuel'!$C:$C,$A41)</f>
        <v/>
      </c>
      <c r="R41">
        <f>SUMIFS('EIA Imports Jet Fuel'!$D:$D,'EIA Imports Jet Fuel'!$A:$A,R$3,'EIA Imports Jet Fuel'!$C:$C,$A41)</f>
        <v/>
      </c>
      <c r="S41">
        <f>SUMIFS('EIA Imports Jet Fuel'!$D:$D,'EIA Imports Jet Fuel'!$A:$A,S$3,'EIA Imports Jet Fuel'!$C:$C,$A41)</f>
        <v/>
      </c>
      <c r="T41">
        <f>SUMIFS('EIA Imports Jet Fuel'!$D:$D,'EIA Imports Jet Fuel'!$A:$A,T$3,'EIA Imports Jet Fuel'!$C:$C,$A41)</f>
        <v/>
      </c>
      <c r="U41">
        <f>SUMIFS('EIA Imports Jet Fuel'!$D:$D,'EIA Imports Jet Fuel'!$A:$A,U$3,'EIA Imports Jet Fuel'!$C:$C,$A41)</f>
        <v/>
      </c>
      <c r="V41">
        <f>SUMIFS('EIA Imports Jet Fuel'!$D:$D,'EIA Imports Jet Fuel'!$A:$A,V$3,'EIA Imports Jet Fuel'!$C:$C,$A41)</f>
        <v/>
      </c>
      <c r="W41">
        <f>SUMIFS('EIA Imports Jet Fuel'!$D:$D,'EIA Imports Jet Fuel'!$A:$A,W$3,'EIA Imports Jet Fuel'!$C:$C,$A41)</f>
        <v/>
      </c>
      <c r="X41">
        <f>SUMIFS('EIA Imports Jet Fuel'!$D:$D,'EIA Imports Jet Fuel'!$A:$A,X$3,'EIA Imports Jet Fuel'!$C:$C,$A41)</f>
        <v/>
      </c>
      <c r="Y41">
        <f>SUMIFS('EIA Imports Jet Fuel'!$D:$D,'EIA Imports Jet Fuel'!$A:$A,Y$3,'EIA Imports Jet Fuel'!$C:$C,$A41)</f>
        <v/>
      </c>
      <c r="Z41">
        <f>SUMIFS('EIA Imports Jet Fuel'!$D:$D,'EIA Imports Jet Fuel'!$A:$A,Z$3,'EIA Imports Jet Fuel'!$C:$C,$A41)</f>
        <v/>
      </c>
      <c r="AA41">
        <f>SUMIFS('EIA Imports Jet Fuel'!$D:$D,'EIA Imports Jet Fuel'!$A:$A,AA$3,'EIA Imports Jet Fuel'!$C:$C,$A41)</f>
        <v/>
      </c>
      <c r="AB41">
        <f>SUMIFS('EIA Imports Jet Fuel'!$D:$D,'EIA Imports Jet Fuel'!$A:$A,AB$3,'EIA Imports Jet Fuel'!$C:$C,$A41)</f>
        <v/>
      </c>
      <c r="AC41">
        <f>SUMIFS('EIA Imports Jet Fuel'!$D:$D,'EIA Imports Jet Fuel'!$A:$A,AC$3,'EIA Imports Jet Fuel'!$C:$C,$A41)</f>
        <v/>
      </c>
      <c r="AD41">
        <f>SUMIFS('EIA Imports Jet Fuel'!$D:$D,'EIA Imports Jet Fuel'!$A:$A,AD$3,'EIA Imports Jet Fuel'!$C:$C,$A41)</f>
        <v/>
      </c>
      <c r="AE41">
        <f>SUMIFS('EIA Imports Jet Fuel'!$D:$D,'EIA Imports Jet Fuel'!$A:$A,AE$3,'EIA Imports Jet Fuel'!$C:$C,$A41)</f>
        <v/>
      </c>
      <c r="AF41">
        <f>SUMIFS('EIA Imports Jet Fuel'!$D:$D,'EIA Imports Jet Fuel'!$A:$A,AF$3,'EIA Imports Jet Fuel'!$C:$C,$A41)</f>
        <v/>
      </c>
      <c r="AG41">
        <f>SUMIFS('EIA Imports Jet Fuel'!$D:$D,'EIA Imports Jet Fuel'!$A:$A,AG$3,'EIA Imports Jet Fuel'!$C:$C,$A41)</f>
        <v/>
      </c>
      <c r="AH41">
        <f>SUMIFS('EIA Imports Jet Fuel'!$D:$D,'EIA Imports Jet Fuel'!$A:$A,AH$3,'EIA Imports Jet Fuel'!$C:$C,$A41)</f>
        <v/>
      </c>
      <c r="AI41">
        <f>SUMIFS('EIA Imports Jet Fuel'!$D:$D,'EIA Imports Jet Fuel'!$A:$A,AI$3,'EIA Imports Jet Fuel'!$C:$C,$A41)</f>
        <v/>
      </c>
      <c r="AJ41">
        <f>SUMIFS('EIA Imports Jet Fuel'!$D:$D,'EIA Imports Jet Fuel'!$A:$A,AJ$3,'EIA Imports Jet Fuel'!$C:$C,$A41)</f>
        <v/>
      </c>
      <c r="AK41">
        <f>SUMIFS('EIA Imports Jet Fuel'!$D:$D,'EIA Imports Jet Fuel'!$A:$A,AK$3,'EIA Imports Jet Fuel'!$C:$C,$A41)</f>
        <v/>
      </c>
      <c r="AL41">
        <f>SUMIFS('EIA Imports Jet Fuel'!$D:$D,'EIA Imports Jet Fuel'!$A:$A,AL$3,'EIA Imports Jet Fuel'!$C:$C,$A41)</f>
        <v/>
      </c>
      <c r="AM41">
        <f>SUMIFS('EIA Imports Jet Fuel'!$D:$D,'EIA Imports Jet Fuel'!$A:$A,AM$3,'EIA Imports Jet Fuel'!$C:$C,$A41)</f>
        <v/>
      </c>
      <c r="AN41">
        <f>SUMIFS('EIA Imports Jet Fuel'!$D:$D,'EIA Imports Jet Fuel'!$A:$A,AN$3,'EIA Imports Jet Fuel'!$C:$C,$A41)</f>
        <v/>
      </c>
      <c r="AO41">
        <f>SUMIFS('EIA Imports Jet Fuel'!$D:$D,'EIA Imports Jet Fuel'!$A:$A,AO$3,'EIA Imports Jet Fuel'!$C:$C,$A41)</f>
        <v/>
      </c>
      <c r="AP41">
        <f>SUMIFS('EIA Imports Jet Fuel'!$D:$D,'EIA Imports Jet Fuel'!$A:$A,AP$3,'EIA Imports Jet Fuel'!$C:$C,$A41)</f>
        <v/>
      </c>
      <c r="AQ41">
        <f>SUMIFS('EIA Imports Jet Fuel'!$D:$D,'EIA Imports Jet Fuel'!$A:$A,AQ$3,'EIA Imports Jet Fuel'!$C:$C,$A41)</f>
        <v/>
      </c>
      <c r="AR41">
        <f>SUMIFS('EIA Imports Jet Fuel'!$D:$D,'EIA Imports Jet Fuel'!$A:$A,AR$3,'EIA Imports Jet Fuel'!$C:$C,$A41)</f>
        <v/>
      </c>
      <c r="AS41">
        <f>SUMIFS('EIA Imports Jet Fuel'!$D:$D,'EIA Imports Jet Fuel'!$A:$A,AS$3,'EIA Imports Jet Fuel'!$C:$C,$A41)</f>
        <v/>
      </c>
      <c r="AT41">
        <f>SUMIFS('EIA Imports Jet Fuel'!$D:$D,'EIA Imports Jet Fuel'!$A:$A,AT$3,'EIA Imports Jet Fuel'!$C:$C,$A41)</f>
        <v/>
      </c>
      <c r="AU41">
        <f>SUMIFS('EIA Imports Jet Fuel'!$D:$D,'EIA Imports Jet Fuel'!$A:$A,AU$3,'EIA Imports Jet Fuel'!$C:$C,$A41)</f>
        <v/>
      </c>
    </row>
    <row r="42" spans="1:47">
      <c r="A42" t="s">
        <v>295</v>
      </c>
      <c r="B42" t="s">
        <v>1646</v>
      </c>
      <c r="C42" t="s">
        <v>1740</v>
      </c>
      <c r="D42">
        <f>SUMIFS('EIA Imports Jet Fuel'!$D:$D,'EIA Imports Jet Fuel'!$A:$A,D$3,'EIA Imports Jet Fuel'!$C:$C,$A42)</f>
        <v/>
      </c>
      <c r="E42">
        <f>SUMIFS('EIA Imports Jet Fuel'!$D:$D,'EIA Imports Jet Fuel'!$A:$A,E$3,'EIA Imports Jet Fuel'!$C:$C,$A42)</f>
        <v/>
      </c>
      <c r="F42">
        <f>SUMIFS('EIA Imports Jet Fuel'!$D:$D,'EIA Imports Jet Fuel'!$A:$A,F$3,'EIA Imports Jet Fuel'!$C:$C,$A42)</f>
        <v/>
      </c>
      <c r="G42">
        <f>SUMIFS('EIA Imports Jet Fuel'!$D:$D,'EIA Imports Jet Fuel'!$A:$A,G$3,'EIA Imports Jet Fuel'!$C:$C,$A42)</f>
        <v/>
      </c>
      <c r="H42">
        <f>SUMIFS('EIA Imports Jet Fuel'!$D:$D,'EIA Imports Jet Fuel'!$A:$A,H$3,'EIA Imports Jet Fuel'!$C:$C,$A42)</f>
        <v/>
      </c>
      <c r="I42">
        <f>SUMIFS('EIA Imports Jet Fuel'!$D:$D,'EIA Imports Jet Fuel'!$A:$A,I$3,'EIA Imports Jet Fuel'!$C:$C,$A42)</f>
        <v/>
      </c>
      <c r="J42">
        <f>SUMIFS('EIA Imports Jet Fuel'!$D:$D,'EIA Imports Jet Fuel'!$A:$A,J$3,'EIA Imports Jet Fuel'!$C:$C,$A42)</f>
        <v/>
      </c>
      <c r="K42">
        <f>SUMIFS('EIA Imports Jet Fuel'!$D:$D,'EIA Imports Jet Fuel'!$A:$A,K$3,'EIA Imports Jet Fuel'!$C:$C,$A42)</f>
        <v/>
      </c>
      <c r="L42">
        <f>SUMIFS('EIA Imports Jet Fuel'!$D:$D,'EIA Imports Jet Fuel'!$A:$A,L$3,'EIA Imports Jet Fuel'!$C:$C,$A42)</f>
        <v/>
      </c>
      <c r="M42">
        <f>SUMIFS('EIA Imports Jet Fuel'!$D:$D,'EIA Imports Jet Fuel'!$A:$A,M$3,'EIA Imports Jet Fuel'!$C:$C,$A42)</f>
        <v/>
      </c>
      <c r="N42">
        <f>SUMIFS('EIA Imports Jet Fuel'!$D:$D,'EIA Imports Jet Fuel'!$A:$A,N$3,'EIA Imports Jet Fuel'!$C:$C,$A42)</f>
        <v/>
      </c>
      <c r="O42">
        <f>SUMIFS('EIA Imports Jet Fuel'!$D:$D,'EIA Imports Jet Fuel'!$A:$A,O$3,'EIA Imports Jet Fuel'!$C:$C,$A42)</f>
        <v/>
      </c>
      <c r="P42">
        <f>SUMIFS('EIA Imports Jet Fuel'!$D:$D,'EIA Imports Jet Fuel'!$A:$A,P$3,'EIA Imports Jet Fuel'!$C:$C,$A42)</f>
        <v/>
      </c>
      <c r="Q42">
        <f>SUMIFS('EIA Imports Jet Fuel'!$D:$D,'EIA Imports Jet Fuel'!$A:$A,Q$3,'EIA Imports Jet Fuel'!$C:$C,$A42)</f>
        <v/>
      </c>
      <c r="R42">
        <f>SUMIFS('EIA Imports Jet Fuel'!$D:$D,'EIA Imports Jet Fuel'!$A:$A,R$3,'EIA Imports Jet Fuel'!$C:$C,$A42)</f>
        <v/>
      </c>
      <c r="S42">
        <f>SUMIFS('EIA Imports Jet Fuel'!$D:$D,'EIA Imports Jet Fuel'!$A:$A,S$3,'EIA Imports Jet Fuel'!$C:$C,$A42)</f>
        <v/>
      </c>
      <c r="T42">
        <f>SUMIFS('EIA Imports Jet Fuel'!$D:$D,'EIA Imports Jet Fuel'!$A:$A,T$3,'EIA Imports Jet Fuel'!$C:$C,$A42)</f>
        <v/>
      </c>
      <c r="U42">
        <f>SUMIFS('EIA Imports Jet Fuel'!$D:$D,'EIA Imports Jet Fuel'!$A:$A,U$3,'EIA Imports Jet Fuel'!$C:$C,$A42)</f>
        <v/>
      </c>
      <c r="V42">
        <f>SUMIFS('EIA Imports Jet Fuel'!$D:$D,'EIA Imports Jet Fuel'!$A:$A,V$3,'EIA Imports Jet Fuel'!$C:$C,$A42)</f>
        <v/>
      </c>
      <c r="W42">
        <f>SUMIFS('EIA Imports Jet Fuel'!$D:$D,'EIA Imports Jet Fuel'!$A:$A,W$3,'EIA Imports Jet Fuel'!$C:$C,$A42)</f>
        <v/>
      </c>
      <c r="X42">
        <f>SUMIFS('EIA Imports Jet Fuel'!$D:$D,'EIA Imports Jet Fuel'!$A:$A,X$3,'EIA Imports Jet Fuel'!$C:$C,$A42)</f>
        <v/>
      </c>
      <c r="Y42">
        <f>SUMIFS('EIA Imports Jet Fuel'!$D:$D,'EIA Imports Jet Fuel'!$A:$A,Y$3,'EIA Imports Jet Fuel'!$C:$C,$A42)</f>
        <v/>
      </c>
      <c r="Z42">
        <f>SUMIFS('EIA Imports Jet Fuel'!$D:$D,'EIA Imports Jet Fuel'!$A:$A,Z$3,'EIA Imports Jet Fuel'!$C:$C,$A42)</f>
        <v/>
      </c>
      <c r="AA42">
        <f>SUMIFS('EIA Imports Jet Fuel'!$D:$D,'EIA Imports Jet Fuel'!$A:$A,AA$3,'EIA Imports Jet Fuel'!$C:$C,$A42)</f>
        <v/>
      </c>
      <c r="AB42">
        <f>SUMIFS('EIA Imports Jet Fuel'!$D:$D,'EIA Imports Jet Fuel'!$A:$A,AB$3,'EIA Imports Jet Fuel'!$C:$C,$A42)</f>
        <v/>
      </c>
      <c r="AC42">
        <f>SUMIFS('EIA Imports Jet Fuel'!$D:$D,'EIA Imports Jet Fuel'!$A:$A,AC$3,'EIA Imports Jet Fuel'!$C:$C,$A42)</f>
        <v/>
      </c>
      <c r="AD42">
        <f>SUMIFS('EIA Imports Jet Fuel'!$D:$D,'EIA Imports Jet Fuel'!$A:$A,AD$3,'EIA Imports Jet Fuel'!$C:$C,$A42)</f>
        <v/>
      </c>
      <c r="AE42">
        <f>SUMIFS('EIA Imports Jet Fuel'!$D:$D,'EIA Imports Jet Fuel'!$A:$A,AE$3,'EIA Imports Jet Fuel'!$C:$C,$A42)</f>
        <v/>
      </c>
      <c r="AF42">
        <f>SUMIFS('EIA Imports Jet Fuel'!$D:$D,'EIA Imports Jet Fuel'!$A:$A,AF$3,'EIA Imports Jet Fuel'!$C:$C,$A42)</f>
        <v/>
      </c>
      <c r="AG42">
        <f>SUMIFS('EIA Imports Jet Fuel'!$D:$D,'EIA Imports Jet Fuel'!$A:$A,AG$3,'EIA Imports Jet Fuel'!$C:$C,$A42)</f>
        <v/>
      </c>
      <c r="AH42">
        <f>SUMIFS('EIA Imports Jet Fuel'!$D:$D,'EIA Imports Jet Fuel'!$A:$A,AH$3,'EIA Imports Jet Fuel'!$C:$C,$A42)</f>
        <v/>
      </c>
      <c r="AI42">
        <f>SUMIFS('EIA Imports Jet Fuel'!$D:$D,'EIA Imports Jet Fuel'!$A:$A,AI$3,'EIA Imports Jet Fuel'!$C:$C,$A42)</f>
        <v/>
      </c>
      <c r="AJ42">
        <f>SUMIFS('EIA Imports Jet Fuel'!$D:$D,'EIA Imports Jet Fuel'!$A:$A,AJ$3,'EIA Imports Jet Fuel'!$C:$C,$A42)</f>
        <v/>
      </c>
      <c r="AK42">
        <f>SUMIFS('EIA Imports Jet Fuel'!$D:$D,'EIA Imports Jet Fuel'!$A:$A,AK$3,'EIA Imports Jet Fuel'!$C:$C,$A42)</f>
        <v/>
      </c>
      <c r="AL42">
        <f>SUMIFS('EIA Imports Jet Fuel'!$D:$D,'EIA Imports Jet Fuel'!$A:$A,AL$3,'EIA Imports Jet Fuel'!$C:$C,$A42)</f>
        <v/>
      </c>
      <c r="AM42">
        <f>SUMIFS('EIA Imports Jet Fuel'!$D:$D,'EIA Imports Jet Fuel'!$A:$A,AM$3,'EIA Imports Jet Fuel'!$C:$C,$A42)</f>
        <v/>
      </c>
      <c r="AN42">
        <f>SUMIFS('EIA Imports Jet Fuel'!$D:$D,'EIA Imports Jet Fuel'!$A:$A,AN$3,'EIA Imports Jet Fuel'!$C:$C,$A42)</f>
        <v/>
      </c>
      <c r="AO42">
        <f>SUMIFS('EIA Imports Jet Fuel'!$D:$D,'EIA Imports Jet Fuel'!$A:$A,AO$3,'EIA Imports Jet Fuel'!$C:$C,$A42)</f>
        <v/>
      </c>
      <c r="AP42">
        <f>SUMIFS('EIA Imports Jet Fuel'!$D:$D,'EIA Imports Jet Fuel'!$A:$A,AP$3,'EIA Imports Jet Fuel'!$C:$C,$A42)</f>
        <v/>
      </c>
      <c r="AQ42">
        <f>SUMIFS('EIA Imports Jet Fuel'!$D:$D,'EIA Imports Jet Fuel'!$A:$A,AQ$3,'EIA Imports Jet Fuel'!$C:$C,$A42)</f>
        <v/>
      </c>
      <c r="AR42">
        <f>SUMIFS('EIA Imports Jet Fuel'!$D:$D,'EIA Imports Jet Fuel'!$A:$A,AR$3,'EIA Imports Jet Fuel'!$C:$C,$A42)</f>
        <v/>
      </c>
      <c r="AS42">
        <f>SUMIFS('EIA Imports Jet Fuel'!$D:$D,'EIA Imports Jet Fuel'!$A:$A,AS$3,'EIA Imports Jet Fuel'!$C:$C,$A42)</f>
        <v/>
      </c>
      <c r="AT42">
        <f>SUMIFS('EIA Imports Jet Fuel'!$D:$D,'EIA Imports Jet Fuel'!$A:$A,AT$3,'EIA Imports Jet Fuel'!$C:$C,$A42)</f>
        <v/>
      </c>
      <c r="AU42">
        <f>SUMIFS('EIA Imports Jet Fuel'!$D:$D,'EIA Imports Jet Fuel'!$A:$A,AU$3,'EIA Imports Jet Fuel'!$C:$C,$A42)</f>
        <v/>
      </c>
    </row>
    <row r="43" spans="1:47">
      <c r="A43" t="s">
        <v>300</v>
      </c>
      <c r="B43" t="s">
        <v>1646</v>
      </c>
      <c r="C43" t="s">
        <v>1740</v>
      </c>
      <c r="D43">
        <f>SUMIFS('EIA Imports Jet Fuel'!$D:$D,'EIA Imports Jet Fuel'!$A:$A,D$3,'EIA Imports Jet Fuel'!$C:$C,$A43)</f>
        <v/>
      </c>
      <c r="E43">
        <f>SUMIFS('EIA Imports Jet Fuel'!$D:$D,'EIA Imports Jet Fuel'!$A:$A,E$3,'EIA Imports Jet Fuel'!$C:$C,$A43)</f>
        <v/>
      </c>
      <c r="F43">
        <f>SUMIFS('EIA Imports Jet Fuel'!$D:$D,'EIA Imports Jet Fuel'!$A:$A,F$3,'EIA Imports Jet Fuel'!$C:$C,$A43)</f>
        <v/>
      </c>
      <c r="G43">
        <f>SUMIFS('EIA Imports Jet Fuel'!$D:$D,'EIA Imports Jet Fuel'!$A:$A,G$3,'EIA Imports Jet Fuel'!$C:$C,$A43)</f>
        <v/>
      </c>
      <c r="H43">
        <f>SUMIFS('EIA Imports Jet Fuel'!$D:$D,'EIA Imports Jet Fuel'!$A:$A,H$3,'EIA Imports Jet Fuel'!$C:$C,$A43)</f>
        <v/>
      </c>
      <c r="I43">
        <f>SUMIFS('EIA Imports Jet Fuel'!$D:$D,'EIA Imports Jet Fuel'!$A:$A,I$3,'EIA Imports Jet Fuel'!$C:$C,$A43)</f>
        <v/>
      </c>
      <c r="J43">
        <f>SUMIFS('EIA Imports Jet Fuel'!$D:$D,'EIA Imports Jet Fuel'!$A:$A,J$3,'EIA Imports Jet Fuel'!$C:$C,$A43)</f>
        <v/>
      </c>
      <c r="K43">
        <f>SUMIFS('EIA Imports Jet Fuel'!$D:$D,'EIA Imports Jet Fuel'!$A:$A,K$3,'EIA Imports Jet Fuel'!$C:$C,$A43)</f>
        <v/>
      </c>
      <c r="L43">
        <f>SUMIFS('EIA Imports Jet Fuel'!$D:$D,'EIA Imports Jet Fuel'!$A:$A,L$3,'EIA Imports Jet Fuel'!$C:$C,$A43)</f>
        <v/>
      </c>
      <c r="M43">
        <f>SUMIFS('EIA Imports Jet Fuel'!$D:$D,'EIA Imports Jet Fuel'!$A:$A,M$3,'EIA Imports Jet Fuel'!$C:$C,$A43)</f>
        <v/>
      </c>
      <c r="N43">
        <f>SUMIFS('EIA Imports Jet Fuel'!$D:$D,'EIA Imports Jet Fuel'!$A:$A,N$3,'EIA Imports Jet Fuel'!$C:$C,$A43)</f>
        <v/>
      </c>
      <c r="O43">
        <f>SUMIFS('EIA Imports Jet Fuel'!$D:$D,'EIA Imports Jet Fuel'!$A:$A,O$3,'EIA Imports Jet Fuel'!$C:$C,$A43)</f>
        <v/>
      </c>
      <c r="P43">
        <f>SUMIFS('EIA Imports Jet Fuel'!$D:$D,'EIA Imports Jet Fuel'!$A:$A,P$3,'EIA Imports Jet Fuel'!$C:$C,$A43)</f>
        <v/>
      </c>
      <c r="Q43">
        <f>SUMIFS('EIA Imports Jet Fuel'!$D:$D,'EIA Imports Jet Fuel'!$A:$A,Q$3,'EIA Imports Jet Fuel'!$C:$C,$A43)</f>
        <v/>
      </c>
      <c r="R43">
        <f>SUMIFS('EIA Imports Jet Fuel'!$D:$D,'EIA Imports Jet Fuel'!$A:$A,R$3,'EIA Imports Jet Fuel'!$C:$C,$A43)</f>
        <v/>
      </c>
      <c r="S43">
        <f>SUMIFS('EIA Imports Jet Fuel'!$D:$D,'EIA Imports Jet Fuel'!$A:$A,S$3,'EIA Imports Jet Fuel'!$C:$C,$A43)</f>
        <v/>
      </c>
      <c r="T43">
        <f>SUMIFS('EIA Imports Jet Fuel'!$D:$D,'EIA Imports Jet Fuel'!$A:$A,T$3,'EIA Imports Jet Fuel'!$C:$C,$A43)</f>
        <v/>
      </c>
      <c r="U43">
        <f>SUMIFS('EIA Imports Jet Fuel'!$D:$D,'EIA Imports Jet Fuel'!$A:$A,U$3,'EIA Imports Jet Fuel'!$C:$C,$A43)</f>
        <v/>
      </c>
      <c r="V43">
        <f>SUMIFS('EIA Imports Jet Fuel'!$D:$D,'EIA Imports Jet Fuel'!$A:$A,V$3,'EIA Imports Jet Fuel'!$C:$C,$A43)</f>
        <v/>
      </c>
      <c r="W43">
        <f>SUMIFS('EIA Imports Jet Fuel'!$D:$D,'EIA Imports Jet Fuel'!$A:$A,W$3,'EIA Imports Jet Fuel'!$C:$C,$A43)</f>
        <v/>
      </c>
      <c r="X43">
        <f>SUMIFS('EIA Imports Jet Fuel'!$D:$D,'EIA Imports Jet Fuel'!$A:$A,X$3,'EIA Imports Jet Fuel'!$C:$C,$A43)</f>
        <v/>
      </c>
      <c r="Y43">
        <f>SUMIFS('EIA Imports Jet Fuel'!$D:$D,'EIA Imports Jet Fuel'!$A:$A,Y$3,'EIA Imports Jet Fuel'!$C:$C,$A43)</f>
        <v/>
      </c>
      <c r="Z43">
        <f>SUMIFS('EIA Imports Jet Fuel'!$D:$D,'EIA Imports Jet Fuel'!$A:$A,Z$3,'EIA Imports Jet Fuel'!$C:$C,$A43)</f>
        <v/>
      </c>
      <c r="AA43">
        <f>SUMIFS('EIA Imports Jet Fuel'!$D:$D,'EIA Imports Jet Fuel'!$A:$A,AA$3,'EIA Imports Jet Fuel'!$C:$C,$A43)</f>
        <v/>
      </c>
      <c r="AB43">
        <f>SUMIFS('EIA Imports Jet Fuel'!$D:$D,'EIA Imports Jet Fuel'!$A:$A,AB$3,'EIA Imports Jet Fuel'!$C:$C,$A43)</f>
        <v/>
      </c>
      <c r="AC43">
        <f>SUMIFS('EIA Imports Jet Fuel'!$D:$D,'EIA Imports Jet Fuel'!$A:$A,AC$3,'EIA Imports Jet Fuel'!$C:$C,$A43)</f>
        <v/>
      </c>
      <c r="AD43">
        <f>SUMIFS('EIA Imports Jet Fuel'!$D:$D,'EIA Imports Jet Fuel'!$A:$A,AD$3,'EIA Imports Jet Fuel'!$C:$C,$A43)</f>
        <v/>
      </c>
      <c r="AE43">
        <f>SUMIFS('EIA Imports Jet Fuel'!$D:$D,'EIA Imports Jet Fuel'!$A:$A,AE$3,'EIA Imports Jet Fuel'!$C:$C,$A43)</f>
        <v/>
      </c>
      <c r="AF43">
        <f>SUMIFS('EIA Imports Jet Fuel'!$D:$D,'EIA Imports Jet Fuel'!$A:$A,AF$3,'EIA Imports Jet Fuel'!$C:$C,$A43)</f>
        <v/>
      </c>
      <c r="AG43">
        <f>SUMIFS('EIA Imports Jet Fuel'!$D:$D,'EIA Imports Jet Fuel'!$A:$A,AG$3,'EIA Imports Jet Fuel'!$C:$C,$A43)</f>
        <v/>
      </c>
      <c r="AH43">
        <f>SUMIFS('EIA Imports Jet Fuel'!$D:$D,'EIA Imports Jet Fuel'!$A:$A,AH$3,'EIA Imports Jet Fuel'!$C:$C,$A43)</f>
        <v/>
      </c>
      <c r="AI43">
        <f>SUMIFS('EIA Imports Jet Fuel'!$D:$D,'EIA Imports Jet Fuel'!$A:$A,AI$3,'EIA Imports Jet Fuel'!$C:$C,$A43)</f>
        <v/>
      </c>
      <c r="AJ43">
        <f>SUMIFS('EIA Imports Jet Fuel'!$D:$D,'EIA Imports Jet Fuel'!$A:$A,AJ$3,'EIA Imports Jet Fuel'!$C:$C,$A43)</f>
        <v/>
      </c>
      <c r="AK43">
        <f>SUMIFS('EIA Imports Jet Fuel'!$D:$D,'EIA Imports Jet Fuel'!$A:$A,AK$3,'EIA Imports Jet Fuel'!$C:$C,$A43)</f>
        <v/>
      </c>
      <c r="AL43">
        <f>SUMIFS('EIA Imports Jet Fuel'!$D:$D,'EIA Imports Jet Fuel'!$A:$A,AL$3,'EIA Imports Jet Fuel'!$C:$C,$A43)</f>
        <v/>
      </c>
      <c r="AM43">
        <f>SUMIFS('EIA Imports Jet Fuel'!$D:$D,'EIA Imports Jet Fuel'!$A:$A,AM$3,'EIA Imports Jet Fuel'!$C:$C,$A43)</f>
        <v/>
      </c>
      <c r="AN43">
        <f>SUMIFS('EIA Imports Jet Fuel'!$D:$D,'EIA Imports Jet Fuel'!$A:$A,AN$3,'EIA Imports Jet Fuel'!$C:$C,$A43)</f>
        <v/>
      </c>
      <c r="AO43">
        <f>SUMIFS('EIA Imports Jet Fuel'!$D:$D,'EIA Imports Jet Fuel'!$A:$A,AO$3,'EIA Imports Jet Fuel'!$C:$C,$A43)</f>
        <v/>
      </c>
      <c r="AP43">
        <f>SUMIFS('EIA Imports Jet Fuel'!$D:$D,'EIA Imports Jet Fuel'!$A:$A,AP$3,'EIA Imports Jet Fuel'!$C:$C,$A43)</f>
        <v/>
      </c>
      <c r="AQ43">
        <f>SUMIFS('EIA Imports Jet Fuel'!$D:$D,'EIA Imports Jet Fuel'!$A:$A,AQ$3,'EIA Imports Jet Fuel'!$C:$C,$A43)</f>
        <v/>
      </c>
      <c r="AR43">
        <f>SUMIFS('EIA Imports Jet Fuel'!$D:$D,'EIA Imports Jet Fuel'!$A:$A,AR$3,'EIA Imports Jet Fuel'!$C:$C,$A43)</f>
        <v/>
      </c>
      <c r="AS43">
        <f>SUMIFS('EIA Imports Jet Fuel'!$D:$D,'EIA Imports Jet Fuel'!$A:$A,AS$3,'EIA Imports Jet Fuel'!$C:$C,$A43)</f>
        <v/>
      </c>
      <c r="AT43">
        <f>SUMIFS('EIA Imports Jet Fuel'!$D:$D,'EIA Imports Jet Fuel'!$A:$A,AT$3,'EIA Imports Jet Fuel'!$C:$C,$A43)</f>
        <v/>
      </c>
      <c r="AU43">
        <f>SUMIFS('EIA Imports Jet Fuel'!$D:$D,'EIA Imports Jet Fuel'!$A:$A,AU$3,'EIA Imports Jet Fuel'!$C:$C,$A43)</f>
        <v/>
      </c>
    </row>
    <row r="44" spans="1:47">
      <c r="A44" t="s">
        <v>377</v>
      </c>
      <c r="B44" t="s">
        <v>1646</v>
      </c>
      <c r="C44" t="s">
        <v>1740</v>
      </c>
      <c r="D44">
        <f>SUMIFS('EIA Imports Jet Fuel'!$D:$D,'EIA Imports Jet Fuel'!$A:$A,D$3,'EIA Imports Jet Fuel'!$C:$C,$A44)</f>
        <v/>
      </c>
      <c r="E44">
        <f>SUMIFS('EIA Imports Jet Fuel'!$D:$D,'EIA Imports Jet Fuel'!$A:$A,E$3,'EIA Imports Jet Fuel'!$C:$C,$A44)</f>
        <v/>
      </c>
      <c r="F44">
        <f>SUMIFS('EIA Imports Jet Fuel'!$D:$D,'EIA Imports Jet Fuel'!$A:$A,F$3,'EIA Imports Jet Fuel'!$C:$C,$A44)</f>
        <v/>
      </c>
      <c r="G44">
        <f>SUMIFS('EIA Imports Jet Fuel'!$D:$D,'EIA Imports Jet Fuel'!$A:$A,G$3,'EIA Imports Jet Fuel'!$C:$C,$A44)</f>
        <v/>
      </c>
      <c r="H44">
        <f>SUMIFS('EIA Imports Jet Fuel'!$D:$D,'EIA Imports Jet Fuel'!$A:$A,H$3,'EIA Imports Jet Fuel'!$C:$C,$A44)</f>
        <v/>
      </c>
      <c r="I44">
        <f>SUMIFS('EIA Imports Jet Fuel'!$D:$D,'EIA Imports Jet Fuel'!$A:$A,I$3,'EIA Imports Jet Fuel'!$C:$C,$A44)</f>
        <v/>
      </c>
      <c r="J44">
        <f>SUMIFS('EIA Imports Jet Fuel'!$D:$D,'EIA Imports Jet Fuel'!$A:$A,J$3,'EIA Imports Jet Fuel'!$C:$C,$A44)</f>
        <v/>
      </c>
      <c r="K44">
        <f>SUMIFS('EIA Imports Jet Fuel'!$D:$D,'EIA Imports Jet Fuel'!$A:$A,K$3,'EIA Imports Jet Fuel'!$C:$C,$A44)</f>
        <v/>
      </c>
      <c r="L44">
        <f>SUMIFS('EIA Imports Jet Fuel'!$D:$D,'EIA Imports Jet Fuel'!$A:$A,L$3,'EIA Imports Jet Fuel'!$C:$C,$A44)</f>
        <v/>
      </c>
      <c r="M44">
        <f>SUMIFS('EIA Imports Jet Fuel'!$D:$D,'EIA Imports Jet Fuel'!$A:$A,M$3,'EIA Imports Jet Fuel'!$C:$C,$A44)</f>
        <v/>
      </c>
      <c r="N44">
        <f>SUMIFS('EIA Imports Jet Fuel'!$D:$D,'EIA Imports Jet Fuel'!$A:$A,N$3,'EIA Imports Jet Fuel'!$C:$C,$A44)</f>
        <v/>
      </c>
      <c r="O44">
        <f>SUMIFS('EIA Imports Jet Fuel'!$D:$D,'EIA Imports Jet Fuel'!$A:$A,O$3,'EIA Imports Jet Fuel'!$C:$C,$A44)</f>
        <v/>
      </c>
      <c r="P44">
        <f>SUMIFS('EIA Imports Jet Fuel'!$D:$D,'EIA Imports Jet Fuel'!$A:$A,P$3,'EIA Imports Jet Fuel'!$C:$C,$A44)</f>
        <v/>
      </c>
      <c r="Q44">
        <f>SUMIFS('EIA Imports Jet Fuel'!$D:$D,'EIA Imports Jet Fuel'!$A:$A,Q$3,'EIA Imports Jet Fuel'!$C:$C,$A44)</f>
        <v/>
      </c>
      <c r="R44">
        <f>SUMIFS('EIA Imports Jet Fuel'!$D:$D,'EIA Imports Jet Fuel'!$A:$A,R$3,'EIA Imports Jet Fuel'!$C:$C,$A44)</f>
        <v/>
      </c>
      <c r="S44">
        <f>SUMIFS('EIA Imports Jet Fuel'!$D:$D,'EIA Imports Jet Fuel'!$A:$A,S$3,'EIA Imports Jet Fuel'!$C:$C,$A44)</f>
        <v/>
      </c>
      <c r="T44">
        <f>SUMIFS('EIA Imports Jet Fuel'!$D:$D,'EIA Imports Jet Fuel'!$A:$A,T$3,'EIA Imports Jet Fuel'!$C:$C,$A44)</f>
        <v/>
      </c>
      <c r="U44">
        <f>SUMIFS('EIA Imports Jet Fuel'!$D:$D,'EIA Imports Jet Fuel'!$A:$A,U$3,'EIA Imports Jet Fuel'!$C:$C,$A44)</f>
        <v/>
      </c>
      <c r="V44">
        <f>SUMIFS('EIA Imports Jet Fuel'!$D:$D,'EIA Imports Jet Fuel'!$A:$A,V$3,'EIA Imports Jet Fuel'!$C:$C,$A44)</f>
        <v/>
      </c>
      <c r="W44">
        <f>SUMIFS('EIA Imports Jet Fuel'!$D:$D,'EIA Imports Jet Fuel'!$A:$A,W$3,'EIA Imports Jet Fuel'!$C:$C,$A44)</f>
        <v/>
      </c>
      <c r="X44">
        <f>SUMIFS('EIA Imports Jet Fuel'!$D:$D,'EIA Imports Jet Fuel'!$A:$A,X$3,'EIA Imports Jet Fuel'!$C:$C,$A44)</f>
        <v/>
      </c>
      <c r="Y44">
        <f>SUMIFS('EIA Imports Jet Fuel'!$D:$D,'EIA Imports Jet Fuel'!$A:$A,Y$3,'EIA Imports Jet Fuel'!$C:$C,$A44)</f>
        <v/>
      </c>
      <c r="Z44">
        <f>SUMIFS('EIA Imports Jet Fuel'!$D:$D,'EIA Imports Jet Fuel'!$A:$A,Z$3,'EIA Imports Jet Fuel'!$C:$C,$A44)</f>
        <v/>
      </c>
      <c r="AA44">
        <f>SUMIFS('EIA Imports Jet Fuel'!$D:$D,'EIA Imports Jet Fuel'!$A:$A,AA$3,'EIA Imports Jet Fuel'!$C:$C,$A44)</f>
        <v/>
      </c>
      <c r="AB44">
        <f>SUMIFS('EIA Imports Jet Fuel'!$D:$D,'EIA Imports Jet Fuel'!$A:$A,AB$3,'EIA Imports Jet Fuel'!$C:$C,$A44)</f>
        <v/>
      </c>
      <c r="AC44">
        <f>SUMIFS('EIA Imports Jet Fuel'!$D:$D,'EIA Imports Jet Fuel'!$A:$A,AC$3,'EIA Imports Jet Fuel'!$C:$C,$A44)</f>
        <v/>
      </c>
      <c r="AD44">
        <f>SUMIFS('EIA Imports Jet Fuel'!$D:$D,'EIA Imports Jet Fuel'!$A:$A,AD$3,'EIA Imports Jet Fuel'!$C:$C,$A44)</f>
        <v/>
      </c>
      <c r="AE44">
        <f>SUMIFS('EIA Imports Jet Fuel'!$D:$D,'EIA Imports Jet Fuel'!$A:$A,AE$3,'EIA Imports Jet Fuel'!$C:$C,$A44)</f>
        <v/>
      </c>
      <c r="AF44">
        <f>SUMIFS('EIA Imports Jet Fuel'!$D:$D,'EIA Imports Jet Fuel'!$A:$A,AF$3,'EIA Imports Jet Fuel'!$C:$C,$A44)</f>
        <v/>
      </c>
      <c r="AG44">
        <f>SUMIFS('EIA Imports Jet Fuel'!$D:$D,'EIA Imports Jet Fuel'!$A:$A,AG$3,'EIA Imports Jet Fuel'!$C:$C,$A44)</f>
        <v/>
      </c>
      <c r="AH44">
        <f>SUMIFS('EIA Imports Jet Fuel'!$D:$D,'EIA Imports Jet Fuel'!$A:$A,AH$3,'EIA Imports Jet Fuel'!$C:$C,$A44)</f>
        <v/>
      </c>
      <c r="AI44">
        <f>SUMIFS('EIA Imports Jet Fuel'!$D:$D,'EIA Imports Jet Fuel'!$A:$A,AI$3,'EIA Imports Jet Fuel'!$C:$C,$A44)</f>
        <v/>
      </c>
      <c r="AJ44">
        <f>SUMIFS('EIA Imports Jet Fuel'!$D:$D,'EIA Imports Jet Fuel'!$A:$A,AJ$3,'EIA Imports Jet Fuel'!$C:$C,$A44)</f>
        <v/>
      </c>
      <c r="AK44">
        <f>SUMIFS('EIA Imports Jet Fuel'!$D:$D,'EIA Imports Jet Fuel'!$A:$A,AK$3,'EIA Imports Jet Fuel'!$C:$C,$A44)</f>
        <v/>
      </c>
      <c r="AL44">
        <f>SUMIFS('EIA Imports Jet Fuel'!$D:$D,'EIA Imports Jet Fuel'!$A:$A,AL$3,'EIA Imports Jet Fuel'!$C:$C,$A44)</f>
        <v/>
      </c>
      <c r="AM44">
        <f>SUMIFS('EIA Imports Jet Fuel'!$D:$D,'EIA Imports Jet Fuel'!$A:$A,AM$3,'EIA Imports Jet Fuel'!$C:$C,$A44)</f>
        <v/>
      </c>
      <c r="AN44">
        <f>SUMIFS('EIA Imports Jet Fuel'!$D:$D,'EIA Imports Jet Fuel'!$A:$A,AN$3,'EIA Imports Jet Fuel'!$C:$C,$A44)</f>
        <v/>
      </c>
      <c r="AO44">
        <f>SUMIFS('EIA Imports Jet Fuel'!$D:$D,'EIA Imports Jet Fuel'!$A:$A,AO$3,'EIA Imports Jet Fuel'!$C:$C,$A44)</f>
        <v/>
      </c>
      <c r="AP44">
        <f>SUMIFS('EIA Imports Jet Fuel'!$D:$D,'EIA Imports Jet Fuel'!$A:$A,AP$3,'EIA Imports Jet Fuel'!$C:$C,$A44)</f>
        <v/>
      </c>
      <c r="AQ44">
        <f>SUMIFS('EIA Imports Jet Fuel'!$D:$D,'EIA Imports Jet Fuel'!$A:$A,AQ$3,'EIA Imports Jet Fuel'!$C:$C,$A44)</f>
        <v/>
      </c>
      <c r="AR44">
        <f>SUMIFS('EIA Imports Jet Fuel'!$D:$D,'EIA Imports Jet Fuel'!$A:$A,AR$3,'EIA Imports Jet Fuel'!$C:$C,$A44)</f>
        <v/>
      </c>
      <c r="AS44">
        <f>SUMIFS('EIA Imports Jet Fuel'!$D:$D,'EIA Imports Jet Fuel'!$A:$A,AS$3,'EIA Imports Jet Fuel'!$C:$C,$A44)</f>
        <v/>
      </c>
      <c r="AT44">
        <f>SUMIFS('EIA Imports Jet Fuel'!$D:$D,'EIA Imports Jet Fuel'!$A:$A,AT$3,'EIA Imports Jet Fuel'!$C:$C,$A44)</f>
        <v/>
      </c>
      <c r="AU44">
        <f>SUMIFS('EIA Imports Jet Fuel'!$D:$D,'EIA Imports Jet Fuel'!$A:$A,AU$3,'EIA Imports Jet Fuel'!$C:$C,$A44)</f>
        <v/>
      </c>
    </row>
    <row r="45" spans="1:47">
      <c r="A45" t="s">
        <v>325</v>
      </c>
      <c r="B45" t="s">
        <v>1646</v>
      </c>
      <c r="C45" t="s">
        <v>1740</v>
      </c>
      <c r="D45">
        <f>SUMIFS('EIA Imports Jet Fuel'!$D:$D,'EIA Imports Jet Fuel'!$A:$A,D$3,'EIA Imports Jet Fuel'!$C:$C,$A45)</f>
        <v/>
      </c>
      <c r="E45">
        <f>SUMIFS('EIA Imports Jet Fuel'!$D:$D,'EIA Imports Jet Fuel'!$A:$A,E$3,'EIA Imports Jet Fuel'!$C:$C,$A45)</f>
        <v/>
      </c>
      <c r="F45">
        <f>SUMIFS('EIA Imports Jet Fuel'!$D:$D,'EIA Imports Jet Fuel'!$A:$A,F$3,'EIA Imports Jet Fuel'!$C:$C,$A45)</f>
        <v/>
      </c>
      <c r="G45">
        <f>SUMIFS('EIA Imports Jet Fuel'!$D:$D,'EIA Imports Jet Fuel'!$A:$A,G$3,'EIA Imports Jet Fuel'!$C:$C,$A45)</f>
        <v/>
      </c>
      <c r="H45">
        <f>SUMIFS('EIA Imports Jet Fuel'!$D:$D,'EIA Imports Jet Fuel'!$A:$A,H$3,'EIA Imports Jet Fuel'!$C:$C,$A45)</f>
        <v/>
      </c>
      <c r="I45">
        <f>SUMIFS('EIA Imports Jet Fuel'!$D:$D,'EIA Imports Jet Fuel'!$A:$A,I$3,'EIA Imports Jet Fuel'!$C:$C,$A45)</f>
        <v/>
      </c>
      <c r="J45">
        <f>SUMIFS('EIA Imports Jet Fuel'!$D:$D,'EIA Imports Jet Fuel'!$A:$A,J$3,'EIA Imports Jet Fuel'!$C:$C,$A45)</f>
        <v/>
      </c>
      <c r="K45">
        <f>SUMIFS('EIA Imports Jet Fuel'!$D:$D,'EIA Imports Jet Fuel'!$A:$A,K$3,'EIA Imports Jet Fuel'!$C:$C,$A45)</f>
        <v/>
      </c>
      <c r="L45">
        <f>SUMIFS('EIA Imports Jet Fuel'!$D:$D,'EIA Imports Jet Fuel'!$A:$A,L$3,'EIA Imports Jet Fuel'!$C:$C,$A45)</f>
        <v/>
      </c>
      <c r="M45">
        <f>SUMIFS('EIA Imports Jet Fuel'!$D:$D,'EIA Imports Jet Fuel'!$A:$A,M$3,'EIA Imports Jet Fuel'!$C:$C,$A45)</f>
        <v/>
      </c>
      <c r="N45">
        <f>SUMIFS('EIA Imports Jet Fuel'!$D:$D,'EIA Imports Jet Fuel'!$A:$A,N$3,'EIA Imports Jet Fuel'!$C:$C,$A45)</f>
        <v/>
      </c>
      <c r="O45">
        <f>SUMIFS('EIA Imports Jet Fuel'!$D:$D,'EIA Imports Jet Fuel'!$A:$A,O$3,'EIA Imports Jet Fuel'!$C:$C,$A45)</f>
        <v/>
      </c>
      <c r="P45">
        <f>SUMIFS('EIA Imports Jet Fuel'!$D:$D,'EIA Imports Jet Fuel'!$A:$A,P$3,'EIA Imports Jet Fuel'!$C:$C,$A45)</f>
        <v/>
      </c>
      <c r="Q45">
        <f>SUMIFS('EIA Imports Jet Fuel'!$D:$D,'EIA Imports Jet Fuel'!$A:$A,Q$3,'EIA Imports Jet Fuel'!$C:$C,$A45)</f>
        <v/>
      </c>
      <c r="R45">
        <f>SUMIFS('EIA Imports Jet Fuel'!$D:$D,'EIA Imports Jet Fuel'!$A:$A,R$3,'EIA Imports Jet Fuel'!$C:$C,$A45)</f>
        <v/>
      </c>
      <c r="S45">
        <f>SUMIFS('EIA Imports Jet Fuel'!$D:$D,'EIA Imports Jet Fuel'!$A:$A,S$3,'EIA Imports Jet Fuel'!$C:$C,$A45)</f>
        <v/>
      </c>
      <c r="T45">
        <f>SUMIFS('EIA Imports Jet Fuel'!$D:$D,'EIA Imports Jet Fuel'!$A:$A,T$3,'EIA Imports Jet Fuel'!$C:$C,$A45)</f>
        <v/>
      </c>
      <c r="U45">
        <f>SUMIFS('EIA Imports Jet Fuel'!$D:$D,'EIA Imports Jet Fuel'!$A:$A,U$3,'EIA Imports Jet Fuel'!$C:$C,$A45)</f>
        <v/>
      </c>
      <c r="V45">
        <f>SUMIFS('EIA Imports Jet Fuel'!$D:$D,'EIA Imports Jet Fuel'!$A:$A,V$3,'EIA Imports Jet Fuel'!$C:$C,$A45)</f>
        <v/>
      </c>
      <c r="W45">
        <f>SUMIFS('EIA Imports Jet Fuel'!$D:$D,'EIA Imports Jet Fuel'!$A:$A,W$3,'EIA Imports Jet Fuel'!$C:$C,$A45)</f>
        <v/>
      </c>
      <c r="X45">
        <f>SUMIFS('EIA Imports Jet Fuel'!$D:$D,'EIA Imports Jet Fuel'!$A:$A,X$3,'EIA Imports Jet Fuel'!$C:$C,$A45)</f>
        <v/>
      </c>
      <c r="Y45">
        <f>SUMIFS('EIA Imports Jet Fuel'!$D:$D,'EIA Imports Jet Fuel'!$A:$A,Y$3,'EIA Imports Jet Fuel'!$C:$C,$A45)</f>
        <v/>
      </c>
      <c r="Z45">
        <f>SUMIFS('EIA Imports Jet Fuel'!$D:$D,'EIA Imports Jet Fuel'!$A:$A,Z$3,'EIA Imports Jet Fuel'!$C:$C,$A45)</f>
        <v/>
      </c>
      <c r="AA45">
        <f>SUMIFS('EIA Imports Jet Fuel'!$D:$D,'EIA Imports Jet Fuel'!$A:$A,AA$3,'EIA Imports Jet Fuel'!$C:$C,$A45)</f>
        <v/>
      </c>
      <c r="AB45">
        <f>SUMIFS('EIA Imports Jet Fuel'!$D:$D,'EIA Imports Jet Fuel'!$A:$A,AB$3,'EIA Imports Jet Fuel'!$C:$C,$A45)</f>
        <v/>
      </c>
      <c r="AC45">
        <f>SUMIFS('EIA Imports Jet Fuel'!$D:$D,'EIA Imports Jet Fuel'!$A:$A,AC$3,'EIA Imports Jet Fuel'!$C:$C,$A45)</f>
        <v/>
      </c>
      <c r="AD45">
        <f>SUMIFS('EIA Imports Jet Fuel'!$D:$D,'EIA Imports Jet Fuel'!$A:$A,AD$3,'EIA Imports Jet Fuel'!$C:$C,$A45)</f>
        <v/>
      </c>
      <c r="AE45">
        <f>SUMIFS('EIA Imports Jet Fuel'!$D:$D,'EIA Imports Jet Fuel'!$A:$A,AE$3,'EIA Imports Jet Fuel'!$C:$C,$A45)</f>
        <v/>
      </c>
      <c r="AF45">
        <f>SUMIFS('EIA Imports Jet Fuel'!$D:$D,'EIA Imports Jet Fuel'!$A:$A,AF$3,'EIA Imports Jet Fuel'!$C:$C,$A45)</f>
        <v/>
      </c>
      <c r="AG45">
        <f>SUMIFS('EIA Imports Jet Fuel'!$D:$D,'EIA Imports Jet Fuel'!$A:$A,AG$3,'EIA Imports Jet Fuel'!$C:$C,$A45)</f>
        <v/>
      </c>
      <c r="AH45">
        <f>SUMIFS('EIA Imports Jet Fuel'!$D:$D,'EIA Imports Jet Fuel'!$A:$A,AH$3,'EIA Imports Jet Fuel'!$C:$C,$A45)</f>
        <v/>
      </c>
      <c r="AI45">
        <f>SUMIFS('EIA Imports Jet Fuel'!$D:$D,'EIA Imports Jet Fuel'!$A:$A,AI$3,'EIA Imports Jet Fuel'!$C:$C,$A45)</f>
        <v/>
      </c>
      <c r="AJ45">
        <f>SUMIFS('EIA Imports Jet Fuel'!$D:$D,'EIA Imports Jet Fuel'!$A:$A,AJ$3,'EIA Imports Jet Fuel'!$C:$C,$A45)</f>
        <v/>
      </c>
      <c r="AK45">
        <f>SUMIFS('EIA Imports Jet Fuel'!$D:$D,'EIA Imports Jet Fuel'!$A:$A,AK$3,'EIA Imports Jet Fuel'!$C:$C,$A45)</f>
        <v/>
      </c>
      <c r="AL45">
        <f>SUMIFS('EIA Imports Jet Fuel'!$D:$D,'EIA Imports Jet Fuel'!$A:$A,AL$3,'EIA Imports Jet Fuel'!$C:$C,$A45)</f>
        <v/>
      </c>
      <c r="AM45">
        <f>SUMIFS('EIA Imports Jet Fuel'!$D:$D,'EIA Imports Jet Fuel'!$A:$A,AM$3,'EIA Imports Jet Fuel'!$C:$C,$A45)</f>
        <v/>
      </c>
      <c r="AN45">
        <f>SUMIFS('EIA Imports Jet Fuel'!$D:$D,'EIA Imports Jet Fuel'!$A:$A,AN$3,'EIA Imports Jet Fuel'!$C:$C,$A45)</f>
        <v/>
      </c>
      <c r="AO45">
        <f>SUMIFS('EIA Imports Jet Fuel'!$D:$D,'EIA Imports Jet Fuel'!$A:$A,AO$3,'EIA Imports Jet Fuel'!$C:$C,$A45)</f>
        <v/>
      </c>
      <c r="AP45">
        <f>SUMIFS('EIA Imports Jet Fuel'!$D:$D,'EIA Imports Jet Fuel'!$A:$A,AP$3,'EIA Imports Jet Fuel'!$C:$C,$A45)</f>
        <v/>
      </c>
      <c r="AQ45">
        <f>SUMIFS('EIA Imports Jet Fuel'!$D:$D,'EIA Imports Jet Fuel'!$A:$A,AQ$3,'EIA Imports Jet Fuel'!$C:$C,$A45)</f>
        <v/>
      </c>
      <c r="AR45">
        <f>SUMIFS('EIA Imports Jet Fuel'!$D:$D,'EIA Imports Jet Fuel'!$A:$A,AR$3,'EIA Imports Jet Fuel'!$C:$C,$A45)</f>
        <v/>
      </c>
      <c r="AS45">
        <f>SUMIFS('EIA Imports Jet Fuel'!$D:$D,'EIA Imports Jet Fuel'!$A:$A,AS$3,'EIA Imports Jet Fuel'!$C:$C,$A45)</f>
        <v/>
      </c>
      <c r="AT45">
        <f>SUMIFS('EIA Imports Jet Fuel'!$D:$D,'EIA Imports Jet Fuel'!$A:$A,AT$3,'EIA Imports Jet Fuel'!$C:$C,$A45)</f>
        <v/>
      </c>
      <c r="AU45">
        <f>SUMIFS('EIA Imports Jet Fuel'!$D:$D,'EIA Imports Jet Fuel'!$A:$A,AU$3,'EIA Imports Jet Fuel'!$C:$C,$A45)</f>
        <v/>
      </c>
    </row>
    <row r="46" spans="1:47">
      <c r="A46" t="s">
        <v>317</v>
      </c>
      <c r="B46" t="s">
        <v>1646</v>
      </c>
      <c r="C46" t="s">
        <v>1740</v>
      </c>
      <c r="D46">
        <f>SUMIFS('EIA Imports Jet Fuel'!$D:$D,'EIA Imports Jet Fuel'!$A:$A,D$3,'EIA Imports Jet Fuel'!$C:$C,$A46)</f>
        <v/>
      </c>
      <c r="E46">
        <f>SUMIFS('EIA Imports Jet Fuel'!$D:$D,'EIA Imports Jet Fuel'!$A:$A,E$3,'EIA Imports Jet Fuel'!$C:$C,$A46)</f>
        <v/>
      </c>
      <c r="F46">
        <f>SUMIFS('EIA Imports Jet Fuel'!$D:$D,'EIA Imports Jet Fuel'!$A:$A,F$3,'EIA Imports Jet Fuel'!$C:$C,$A46)</f>
        <v/>
      </c>
      <c r="G46">
        <f>SUMIFS('EIA Imports Jet Fuel'!$D:$D,'EIA Imports Jet Fuel'!$A:$A,G$3,'EIA Imports Jet Fuel'!$C:$C,$A46)</f>
        <v/>
      </c>
      <c r="H46">
        <f>SUMIFS('EIA Imports Jet Fuel'!$D:$D,'EIA Imports Jet Fuel'!$A:$A,H$3,'EIA Imports Jet Fuel'!$C:$C,$A46)</f>
        <v/>
      </c>
      <c r="I46">
        <f>SUMIFS('EIA Imports Jet Fuel'!$D:$D,'EIA Imports Jet Fuel'!$A:$A,I$3,'EIA Imports Jet Fuel'!$C:$C,$A46)</f>
        <v/>
      </c>
      <c r="J46">
        <f>SUMIFS('EIA Imports Jet Fuel'!$D:$D,'EIA Imports Jet Fuel'!$A:$A,J$3,'EIA Imports Jet Fuel'!$C:$C,$A46)</f>
        <v/>
      </c>
      <c r="K46">
        <f>SUMIFS('EIA Imports Jet Fuel'!$D:$D,'EIA Imports Jet Fuel'!$A:$A,K$3,'EIA Imports Jet Fuel'!$C:$C,$A46)</f>
        <v/>
      </c>
      <c r="L46">
        <f>SUMIFS('EIA Imports Jet Fuel'!$D:$D,'EIA Imports Jet Fuel'!$A:$A,L$3,'EIA Imports Jet Fuel'!$C:$C,$A46)</f>
        <v/>
      </c>
      <c r="M46">
        <f>SUMIFS('EIA Imports Jet Fuel'!$D:$D,'EIA Imports Jet Fuel'!$A:$A,M$3,'EIA Imports Jet Fuel'!$C:$C,$A46)</f>
        <v/>
      </c>
      <c r="N46">
        <f>SUMIFS('EIA Imports Jet Fuel'!$D:$D,'EIA Imports Jet Fuel'!$A:$A,N$3,'EIA Imports Jet Fuel'!$C:$C,$A46)</f>
        <v/>
      </c>
      <c r="O46">
        <f>SUMIFS('EIA Imports Jet Fuel'!$D:$D,'EIA Imports Jet Fuel'!$A:$A,O$3,'EIA Imports Jet Fuel'!$C:$C,$A46)</f>
        <v/>
      </c>
      <c r="P46">
        <f>SUMIFS('EIA Imports Jet Fuel'!$D:$D,'EIA Imports Jet Fuel'!$A:$A,P$3,'EIA Imports Jet Fuel'!$C:$C,$A46)</f>
        <v/>
      </c>
      <c r="Q46">
        <f>SUMIFS('EIA Imports Jet Fuel'!$D:$D,'EIA Imports Jet Fuel'!$A:$A,Q$3,'EIA Imports Jet Fuel'!$C:$C,$A46)</f>
        <v/>
      </c>
      <c r="R46">
        <f>SUMIFS('EIA Imports Jet Fuel'!$D:$D,'EIA Imports Jet Fuel'!$A:$A,R$3,'EIA Imports Jet Fuel'!$C:$C,$A46)</f>
        <v/>
      </c>
      <c r="S46">
        <f>SUMIFS('EIA Imports Jet Fuel'!$D:$D,'EIA Imports Jet Fuel'!$A:$A,S$3,'EIA Imports Jet Fuel'!$C:$C,$A46)</f>
        <v/>
      </c>
      <c r="T46">
        <f>SUMIFS('EIA Imports Jet Fuel'!$D:$D,'EIA Imports Jet Fuel'!$A:$A,T$3,'EIA Imports Jet Fuel'!$C:$C,$A46)</f>
        <v/>
      </c>
      <c r="U46">
        <f>SUMIFS('EIA Imports Jet Fuel'!$D:$D,'EIA Imports Jet Fuel'!$A:$A,U$3,'EIA Imports Jet Fuel'!$C:$C,$A46)</f>
        <v/>
      </c>
      <c r="V46">
        <f>SUMIFS('EIA Imports Jet Fuel'!$D:$D,'EIA Imports Jet Fuel'!$A:$A,V$3,'EIA Imports Jet Fuel'!$C:$C,$A46)</f>
        <v/>
      </c>
      <c r="W46">
        <f>SUMIFS('EIA Imports Jet Fuel'!$D:$D,'EIA Imports Jet Fuel'!$A:$A,W$3,'EIA Imports Jet Fuel'!$C:$C,$A46)</f>
        <v/>
      </c>
      <c r="X46">
        <f>SUMIFS('EIA Imports Jet Fuel'!$D:$D,'EIA Imports Jet Fuel'!$A:$A,X$3,'EIA Imports Jet Fuel'!$C:$C,$A46)</f>
        <v/>
      </c>
      <c r="Y46">
        <f>SUMIFS('EIA Imports Jet Fuel'!$D:$D,'EIA Imports Jet Fuel'!$A:$A,Y$3,'EIA Imports Jet Fuel'!$C:$C,$A46)</f>
        <v/>
      </c>
      <c r="Z46">
        <f>SUMIFS('EIA Imports Jet Fuel'!$D:$D,'EIA Imports Jet Fuel'!$A:$A,Z$3,'EIA Imports Jet Fuel'!$C:$C,$A46)</f>
        <v/>
      </c>
      <c r="AA46">
        <f>SUMIFS('EIA Imports Jet Fuel'!$D:$D,'EIA Imports Jet Fuel'!$A:$A,AA$3,'EIA Imports Jet Fuel'!$C:$C,$A46)</f>
        <v/>
      </c>
      <c r="AB46">
        <f>SUMIFS('EIA Imports Jet Fuel'!$D:$D,'EIA Imports Jet Fuel'!$A:$A,AB$3,'EIA Imports Jet Fuel'!$C:$C,$A46)</f>
        <v/>
      </c>
      <c r="AC46">
        <f>SUMIFS('EIA Imports Jet Fuel'!$D:$D,'EIA Imports Jet Fuel'!$A:$A,AC$3,'EIA Imports Jet Fuel'!$C:$C,$A46)</f>
        <v/>
      </c>
      <c r="AD46">
        <f>SUMIFS('EIA Imports Jet Fuel'!$D:$D,'EIA Imports Jet Fuel'!$A:$A,AD$3,'EIA Imports Jet Fuel'!$C:$C,$A46)</f>
        <v/>
      </c>
      <c r="AE46">
        <f>SUMIFS('EIA Imports Jet Fuel'!$D:$D,'EIA Imports Jet Fuel'!$A:$A,AE$3,'EIA Imports Jet Fuel'!$C:$C,$A46)</f>
        <v/>
      </c>
      <c r="AF46">
        <f>SUMIFS('EIA Imports Jet Fuel'!$D:$D,'EIA Imports Jet Fuel'!$A:$A,AF$3,'EIA Imports Jet Fuel'!$C:$C,$A46)</f>
        <v/>
      </c>
      <c r="AG46">
        <f>SUMIFS('EIA Imports Jet Fuel'!$D:$D,'EIA Imports Jet Fuel'!$A:$A,AG$3,'EIA Imports Jet Fuel'!$C:$C,$A46)</f>
        <v/>
      </c>
      <c r="AH46">
        <f>SUMIFS('EIA Imports Jet Fuel'!$D:$D,'EIA Imports Jet Fuel'!$A:$A,AH$3,'EIA Imports Jet Fuel'!$C:$C,$A46)</f>
        <v/>
      </c>
      <c r="AI46">
        <f>SUMIFS('EIA Imports Jet Fuel'!$D:$D,'EIA Imports Jet Fuel'!$A:$A,AI$3,'EIA Imports Jet Fuel'!$C:$C,$A46)</f>
        <v/>
      </c>
      <c r="AJ46">
        <f>SUMIFS('EIA Imports Jet Fuel'!$D:$D,'EIA Imports Jet Fuel'!$A:$A,AJ$3,'EIA Imports Jet Fuel'!$C:$C,$A46)</f>
        <v/>
      </c>
      <c r="AK46">
        <f>SUMIFS('EIA Imports Jet Fuel'!$D:$D,'EIA Imports Jet Fuel'!$A:$A,AK$3,'EIA Imports Jet Fuel'!$C:$C,$A46)</f>
        <v/>
      </c>
      <c r="AL46">
        <f>SUMIFS('EIA Imports Jet Fuel'!$D:$D,'EIA Imports Jet Fuel'!$A:$A,AL$3,'EIA Imports Jet Fuel'!$C:$C,$A46)</f>
        <v/>
      </c>
      <c r="AM46">
        <f>SUMIFS('EIA Imports Jet Fuel'!$D:$D,'EIA Imports Jet Fuel'!$A:$A,AM$3,'EIA Imports Jet Fuel'!$C:$C,$A46)</f>
        <v/>
      </c>
      <c r="AN46">
        <f>SUMIFS('EIA Imports Jet Fuel'!$D:$D,'EIA Imports Jet Fuel'!$A:$A,AN$3,'EIA Imports Jet Fuel'!$C:$C,$A46)</f>
        <v/>
      </c>
      <c r="AO46">
        <f>SUMIFS('EIA Imports Jet Fuel'!$D:$D,'EIA Imports Jet Fuel'!$A:$A,AO$3,'EIA Imports Jet Fuel'!$C:$C,$A46)</f>
        <v/>
      </c>
      <c r="AP46">
        <f>SUMIFS('EIA Imports Jet Fuel'!$D:$D,'EIA Imports Jet Fuel'!$A:$A,AP$3,'EIA Imports Jet Fuel'!$C:$C,$A46)</f>
        <v/>
      </c>
      <c r="AQ46">
        <f>SUMIFS('EIA Imports Jet Fuel'!$D:$D,'EIA Imports Jet Fuel'!$A:$A,AQ$3,'EIA Imports Jet Fuel'!$C:$C,$A46)</f>
        <v/>
      </c>
      <c r="AR46">
        <f>SUMIFS('EIA Imports Jet Fuel'!$D:$D,'EIA Imports Jet Fuel'!$A:$A,AR$3,'EIA Imports Jet Fuel'!$C:$C,$A46)</f>
        <v/>
      </c>
      <c r="AS46">
        <f>SUMIFS('EIA Imports Jet Fuel'!$D:$D,'EIA Imports Jet Fuel'!$A:$A,AS$3,'EIA Imports Jet Fuel'!$C:$C,$A46)</f>
        <v/>
      </c>
      <c r="AT46">
        <f>SUMIFS('EIA Imports Jet Fuel'!$D:$D,'EIA Imports Jet Fuel'!$A:$A,AT$3,'EIA Imports Jet Fuel'!$C:$C,$A46)</f>
        <v/>
      </c>
      <c r="AU46">
        <f>SUMIFS('EIA Imports Jet Fuel'!$D:$D,'EIA Imports Jet Fuel'!$A:$A,AU$3,'EIA Imports Jet Fuel'!$C:$C,$A46)</f>
        <v/>
      </c>
    </row>
    <row r="47" spans="1:47">
      <c r="A47" t="s">
        <v>281</v>
      </c>
      <c r="B47" t="s">
        <v>1646</v>
      </c>
      <c r="C47" t="s">
        <v>1740</v>
      </c>
      <c r="D47">
        <f>SUMIFS('EIA Imports Jet Fuel'!$D:$D,'EIA Imports Jet Fuel'!$A:$A,D$3,'EIA Imports Jet Fuel'!$C:$C,$A47)</f>
        <v/>
      </c>
      <c r="E47">
        <f>SUMIFS('EIA Imports Jet Fuel'!$D:$D,'EIA Imports Jet Fuel'!$A:$A,E$3,'EIA Imports Jet Fuel'!$C:$C,$A47)</f>
        <v/>
      </c>
      <c r="F47">
        <f>SUMIFS('EIA Imports Jet Fuel'!$D:$D,'EIA Imports Jet Fuel'!$A:$A,F$3,'EIA Imports Jet Fuel'!$C:$C,$A47)</f>
        <v/>
      </c>
      <c r="G47">
        <f>SUMIFS('EIA Imports Jet Fuel'!$D:$D,'EIA Imports Jet Fuel'!$A:$A,G$3,'EIA Imports Jet Fuel'!$C:$C,$A47)</f>
        <v/>
      </c>
      <c r="H47">
        <f>SUMIFS('EIA Imports Jet Fuel'!$D:$D,'EIA Imports Jet Fuel'!$A:$A,H$3,'EIA Imports Jet Fuel'!$C:$C,$A47)</f>
        <v/>
      </c>
      <c r="I47">
        <f>SUMIFS('EIA Imports Jet Fuel'!$D:$D,'EIA Imports Jet Fuel'!$A:$A,I$3,'EIA Imports Jet Fuel'!$C:$C,$A47)</f>
        <v/>
      </c>
      <c r="J47">
        <f>SUMIFS('EIA Imports Jet Fuel'!$D:$D,'EIA Imports Jet Fuel'!$A:$A,J$3,'EIA Imports Jet Fuel'!$C:$C,$A47)</f>
        <v/>
      </c>
      <c r="K47">
        <f>SUMIFS('EIA Imports Jet Fuel'!$D:$D,'EIA Imports Jet Fuel'!$A:$A,K$3,'EIA Imports Jet Fuel'!$C:$C,$A47)</f>
        <v/>
      </c>
      <c r="L47">
        <f>SUMIFS('EIA Imports Jet Fuel'!$D:$D,'EIA Imports Jet Fuel'!$A:$A,L$3,'EIA Imports Jet Fuel'!$C:$C,$A47)</f>
        <v/>
      </c>
      <c r="M47">
        <f>SUMIFS('EIA Imports Jet Fuel'!$D:$D,'EIA Imports Jet Fuel'!$A:$A,M$3,'EIA Imports Jet Fuel'!$C:$C,$A47)</f>
        <v/>
      </c>
      <c r="N47">
        <f>SUMIFS('EIA Imports Jet Fuel'!$D:$D,'EIA Imports Jet Fuel'!$A:$A,N$3,'EIA Imports Jet Fuel'!$C:$C,$A47)</f>
        <v/>
      </c>
      <c r="O47">
        <f>SUMIFS('EIA Imports Jet Fuel'!$D:$D,'EIA Imports Jet Fuel'!$A:$A,O$3,'EIA Imports Jet Fuel'!$C:$C,$A47)</f>
        <v/>
      </c>
      <c r="P47">
        <f>SUMIFS('EIA Imports Jet Fuel'!$D:$D,'EIA Imports Jet Fuel'!$A:$A,P$3,'EIA Imports Jet Fuel'!$C:$C,$A47)</f>
        <v/>
      </c>
      <c r="Q47">
        <f>SUMIFS('EIA Imports Jet Fuel'!$D:$D,'EIA Imports Jet Fuel'!$A:$A,Q$3,'EIA Imports Jet Fuel'!$C:$C,$A47)</f>
        <v/>
      </c>
      <c r="R47">
        <f>SUMIFS('EIA Imports Jet Fuel'!$D:$D,'EIA Imports Jet Fuel'!$A:$A,R$3,'EIA Imports Jet Fuel'!$C:$C,$A47)</f>
        <v/>
      </c>
      <c r="S47">
        <f>SUMIFS('EIA Imports Jet Fuel'!$D:$D,'EIA Imports Jet Fuel'!$A:$A,S$3,'EIA Imports Jet Fuel'!$C:$C,$A47)</f>
        <v/>
      </c>
      <c r="T47">
        <f>SUMIFS('EIA Imports Jet Fuel'!$D:$D,'EIA Imports Jet Fuel'!$A:$A,T$3,'EIA Imports Jet Fuel'!$C:$C,$A47)</f>
        <v/>
      </c>
      <c r="U47">
        <f>SUMIFS('EIA Imports Jet Fuel'!$D:$D,'EIA Imports Jet Fuel'!$A:$A,U$3,'EIA Imports Jet Fuel'!$C:$C,$A47)</f>
        <v/>
      </c>
      <c r="V47">
        <f>SUMIFS('EIA Imports Jet Fuel'!$D:$D,'EIA Imports Jet Fuel'!$A:$A,V$3,'EIA Imports Jet Fuel'!$C:$C,$A47)</f>
        <v/>
      </c>
      <c r="W47">
        <f>SUMIFS('EIA Imports Jet Fuel'!$D:$D,'EIA Imports Jet Fuel'!$A:$A,W$3,'EIA Imports Jet Fuel'!$C:$C,$A47)</f>
        <v/>
      </c>
      <c r="X47">
        <f>SUMIFS('EIA Imports Jet Fuel'!$D:$D,'EIA Imports Jet Fuel'!$A:$A,X$3,'EIA Imports Jet Fuel'!$C:$C,$A47)</f>
        <v/>
      </c>
      <c r="Y47">
        <f>SUMIFS('EIA Imports Jet Fuel'!$D:$D,'EIA Imports Jet Fuel'!$A:$A,Y$3,'EIA Imports Jet Fuel'!$C:$C,$A47)</f>
        <v/>
      </c>
      <c r="Z47">
        <f>SUMIFS('EIA Imports Jet Fuel'!$D:$D,'EIA Imports Jet Fuel'!$A:$A,Z$3,'EIA Imports Jet Fuel'!$C:$C,$A47)</f>
        <v/>
      </c>
      <c r="AA47">
        <f>SUMIFS('EIA Imports Jet Fuel'!$D:$D,'EIA Imports Jet Fuel'!$A:$A,AA$3,'EIA Imports Jet Fuel'!$C:$C,$A47)</f>
        <v/>
      </c>
      <c r="AB47">
        <f>SUMIFS('EIA Imports Jet Fuel'!$D:$D,'EIA Imports Jet Fuel'!$A:$A,AB$3,'EIA Imports Jet Fuel'!$C:$C,$A47)</f>
        <v/>
      </c>
      <c r="AC47">
        <f>SUMIFS('EIA Imports Jet Fuel'!$D:$D,'EIA Imports Jet Fuel'!$A:$A,AC$3,'EIA Imports Jet Fuel'!$C:$C,$A47)</f>
        <v/>
      </c>
      <c r="AD47">
        <f>SUMIFS('EIA Imports Jet Fuel'!$D:$D,'EIA Imports Jet Fuel'!$A:$A,AD$3,'EIA Imports Jet Fuel'!$C:$C,$A47)</f>
        <v/>
      </c>
      <c r="AE47">
        <f>SUMIFS('EIA Imports Jet Fuel'!$D:$D,'EIA Imports Jet Fuel'!$A:$A,AE$3,'EIA Imports Jet Fuel'!$C:$C,$A47)</f>
        <v/>
      </c>
      <c r="AF47">
        <f>SUMIFS('EIA Imports Jet Fuel'!$D:$D,'EIA Imports Jet Fuel'!$A:$A,AF$3,'EIA Imports Jet Fuel'!$C:$C,$A47)</f>
        <v/>
      </c>
      <c r="AG47">
        <f>SUMIFS('EIA Imports Jet Fuel'!$D:$D,'EIA Imports Jet Fuel'!$A:$A,AG$3,'EIA Imports Jet Fuel'!$C:$C,$A47)</f>
        <v/>
      </c>
      <c r="AH47">
        <f>SUMIFS('EIA Imports Jet Fuel'!$D:$D,'EIA Imports Jet Fuel'!$A:$A,AH$3,'EIA Imports Jet Fuel'!$C:$C,$A47)</f>
        <v/>
      </c>
      <c r="AI47">
        <f>SUMIFS('EIA Imports Jet Fuel'!$D:$D,'EIA Imports Jet Fuel'!$A:$A,AI$3,'EIA Imports Jet Fuel'!$C:$C,$A47)</f>
        <v/>
      </c>
      <c r="AJ47">
        <f>SUMIFS('EIA Imports Jet Fuel'!$D:$D,'EIA Imports Jet Fuel'!$A:$A,AJ$3,'EIA Imports Jet Fuel'!$C:$C,$A47)</f>
        <v/>
      </c>
      <c r="AK47">
        <f>SUMIFS('EIA Imports Jet Fuel'!$D:$D,'EIA Imports Jet Fuel'!$A:$A,AK$3,'EIA Imports Jet Fuel'!$C:$C,$A47)</f>
        <v/>
      </c>
      <c r="AL47">
        <f>SUMIFS('EIA Imports Jet Fuel'!$D:$D,'EIA Imports Jet Fuel'!$A:$A,AL$3,'EIA Imports Jet Fuel'!$C:$C,$A47)</f>
        <v/>
      </c>
      <c r="AM47">
        <f>SUMIFS('EIA Imports Jet Fuel'!$D:$D,'EIA Imports Jet Fuel'!$A:$A,AM$3,'EIA Imports Jet Fuel'!$C:$C,$A47)</f>
        <v/>
      </c>
      <c r="AN47">
        <f>SUMIFS('EIA Imports Jet Fuel'!$D:$D,'EIA Imports Jet Fuel'!$A:$A,AN$3,'EIA Imports Jet Fuel'!$C:$C,$A47)</f>
        <v/>
      </c>
      <c r="AO47">
        <f>SUMIFS('EIA Imports Jet Fuel'!$D:$D,'EIA Imports Jet Fuel'!$A:$A,AO$3,'EIA Imports Jet Fuel'!$C:$C,$A47)</f>
        <v/>
      </c>
      <c r="AP47">
        <f>SUMIFS('EIA Imports Jet Fuel'!$D:$D,'EIA Imports Jet Fuel'!$A:$A,AP$3,'EIA Imports Jet Fuel'!$C:$C,$A47)</f>
        <v/>
      </c>
      <c r="AQ47">
        <f>SUMIFS('EIA Imports Jet Fuel'!$D:$D,'EIA Imports Jet Fuel'!$A:$A,AQ$3,'EIA Imports Jet Fuel'!$C:$C,$A47)</f>
        <v/>
      </c>
      <c r="AR47">
        <f>SUMIFS('EIA Imports Jet Fuel'!$D:$D,'EIA Imports Jet Fuel'!$A:$A,AR$3,'EIA Imports Jet Fuel'!$C:$C,$A47)</f>
        <v/>
      </c>
      <c r="AS47">
        <f>SUMIFS('EIA Imports Jet Fuel'!$D:$D,'EIA Imports Jet Fuel'!$A:$A,AS$3,'EIA Imports Jet Fuel'!$C:$C,$A47)</f>
        <v/>
      </c>
      <c r="AT47">
        <f>SUMIFS('EIA Imports Jet Fuel'!$D:$D,'EIA Imports Jet Fuel'!$A:$A,AT$3,'EIA Imports Jet Fuel'!$C:$C,$A47)</f>
        <v/>
      </c>
      <c r="AU47">
        <f>SUMIFS('EIA Imports Jet Fuel'!$D:$D,'EIA Imports Jet Fuel'!$A:$A,AU$3,'EIA Imports Jet Fuel'!$C:$C,$A47)</f>
        <v/>
      </c>
    </row>
    <row r="48" spans="1:47">
      <c r="A48" t="s">
        <v>262</v>
      </c>
      <c r="B48" t="s">
        <v>1646</v>
      </c>
      <c r="C48" t="s">
        <v>1740</v>
      </c>
      <c r="D48">
        <f>SUMIFS('EIA Imports Jet Fuel'!$D:$D,'EIA Imports Jet Fuel'!$A:$A,D$3,'EIA Imports Jet Fuel'!$C:$C,$A48)</f>
        <v/>
      </c>
      <c r="E48">
        <f>SUMIFS('EIA Imports Jet Fuel'!$D:$D,'EIA Imports Jet Fuel'!$A:$A,E$3,'EIA Imports Jet Fuel'!$C:$C,$A48)</f>
        <v/>
      </c>
      <c r="F48">
        <f>SUMIFS('EIA Imports Jet Fuel'!$D:$D,'EIA Imports Jet Fuel'!$A:$A,F$3,'EIA Imports Jet Fuel'!$C:$C,$A48)</f>
        <v/>
      </c>
      <c r="G48">
        <f>SUMIFS('EIA Imports Jet Fuel'!$D:$D,'EIA Imports Jet Fuel'!$A:$A,G$3,'EIA Imports Jet Fuel'!$C:$C,$A48)</f>
        <v/>
      </c>
      <c r="H48">
        <f>SUMIFS('EIA Imports Jet Fuel'!$D:$D,'EIA Imports Jet Fuel'!$A:$A,H$3,'EIA Imports Jet Fuel'!$C:$C,$A48)</f>
        <v/>
      </c>
      <c r="I48">
        <f>SUMIFS('EIA Imports Jet Fuel'!$D:$D,'EIA Imports Jet Fuel'!$A:$A,I$3,'EIA Imports Jet Fuel'!$C:$C,$A48)</f>
        <v/>
      </c>
      <c r="J48">
        <f>SUMIFS('EIA Imports Jet Fuel'!$D:$D,'EIA Imports Jet Fuel'!$A:$A,J$3,'EIA Imports Jet Fuel'!$C:$C,$A48)</f>
        <v/>
      </c>
      <c r="K48">
        <f>SUMIFS('EIA Imports Jet Fuel'!$D:$D,'EIA Imports Jet Fuel'!$A:$A,K$3,'EIA Imports Jet Fuel'!$C:$C,$A48)</f>
        <v/>
      </c>
      <c r="L48">
        <f>SUMIFS('EIA Imports Jet Fuel'!$D:$D,'EIA Imports Jet Fuel'!$A:$A,L$3,'EIA Imports Jet Fuel'!$C:$C,$A48)</f>
        <v/>
      </c>
      <c r="M48">
        <f>SUMIFS('EIA Imports Jet Fuel'!$D:$D,'EIA Imports Jet Fuel'!$A:$A,M$3,'EIA Imports Jet Fuel'!$C:$C,$A48)</f>
        <v/>
      </c>
      <c r="N48">
        <f>SUMIFS('EIA Imports Jet Fuel'!$D:$D,'EIA Imports Jet Fuel'!$A:$A,N$3,'EIA Imports Jet Fuel'!$C:$C,$A48)</f>
        <v/>
      </c>
      <c r="O48">
        <f>SUMIFS('EIA Imports Jet Fuel'!$D:$D,'EIA Imports Jet Fuel'!$A:$A,O$3,'EIA Imports Jet Fuel'!$C:$C,$A48)</f>
        <v/>
      </c>
      <c r="P48">
        <f>SUMIFS('EIA Imports Jet Fuel'!$D:$D,'EIA Imports Jet Fuel'!$A:$A,P$3,'EIA Imports Jet Fuel'!$C:$C,$A48)</f>
        <v/>
      </c>
      <c r="Q48">
        <f>SUMIFS('EIA Imports Jet Fuel'!$D:$D,'EIA Imports Jet Fuel'!$A:$A,Q$3,'EIA Imports Jet Fuel'!$C:$C,$A48)</f>
        <v/>
      </c>
      <c r="R48">
        <f>SUMIFS('EIA Imports Jet Fuel'!$D:$D,'EIA Imports Jet Fuel'!$A:$A,R$3,'EIA Imports Jet Fuel'!$C:$C,$A48)</f>
        <v/>
      </c>
      <c r="S48">
        <f>SUMIFS('EIA Imports Jet Fuel'!$D:$D,'EIA Imports Jet Fuel'!$A:$A,S$3,'EIA Imports Jet Fuel'!$C:$C,$A48)</f>
        <v/>
      </c>
      <c r="T48">
        <f>SUMIFS('EIA Imports Jet Fuel'!$D:$D,'EIA Imports Jet Fuel'!$A:$A,T$3,'EIA Imports Jet Fuel'!$C:$C,$A48)</f>
        <v/>
      </c>
      <c r="U48">
        <f>SUMIFS('EIA Imports Jet Fuel'!$D:$D,'EIA Imports Jet Fuel'!$A:$A,U$3,'EIA Imports Jet Fuel'!$C:$C,$A48)</f>
        <v/>
      </c>
      <c r="V48">
        <f>SUMIFS('EIA Imports Jet Fuel'!$D:$D,'EIA Imports Jet Fuel'!$A:$A,V$3,'EIA Imports Jet Fuel'!$C:$C,$A48)</f>
        <v/>
      </c>
      <c r="W48">
        <f>SUMIFS('EIA Imports Jet Fuel'!$D:$D,'EIA Imports Jet Fuel'!$A:$A,W$3,'EIA Imports Jet Fuel'!$C:$C,$A48)</f>
        <v/>
      </c>
      <c r="X48">
        <f>SUMIFS('EIA Imports Jet Fuel'!$D:$D,'EIA Imports Jet Fuel'!$A:$A,X$3,'EIA Imports Jet Fuel'!$C:$C,$A48)</f>
        <v/>
      </c>
      <c r="Y48">
        <f>SUMIFS('EIA Imports Jet Fuel'!$D:$D,'EIA Imports Jet Fuel'!$A:$A,Y$3,'EIA Imports Jet Fuel'!$C:$C,$A48)</f>
        <v/>
      </c>
      <c r="Z48">
        <f>SUMIFS('EIA Imports Jet Fuel'!$D:$D,'EIA Imports Jet Fuel'!$A:$A,Z$3,'EIA Imports Jet Fuel'!$C:$C,$A48)</f>
        <v/>
      </c>
      <c r="AA48">
        <f>SUMIFS('EIA Imports Jet Fuel'!$D:$D,'EIA Imports Jet Fuel'!$A:$A,AA$3,'EIA Imports Jet Fuel'!$C:$C,$A48)</f>
        <v/>
      </c>
      <c r="AB48">
        <f>SUMIFS('EIA Imports Jet Fuel'!$D:$D,'EIA Imports Jet Fuel'!$A:$A,AB$3,'EIA Imports Jet Fuel'!$C:$C,$A48)</f>
        <v/>
      </c>
      <c r="AC48">
        <f>SUMIFS('EIA Imports Jet Fuel'!$D:$D,'EIA Imports Jet Fuel'!$A:$A,AC$3,'EIA Imports Jet Fuel'!$C:$C,$A48)</f>
        <v/>
      </c>
      <c r="AD48">
        <f>SUMIFS('EIA Imports Jet Fuel'!$D:$D,'EIA Imports Jet Fuel'!$A:$A,AD$3,'EIA Imports Jet Fuel'!$C:$C,$A48)</f>
        <v/>
      </c>
      <c r="AE48">
        <f>SUMIFS('EIA Imports Jet Fuel'!$D:$D,'EIA Imports Jet Fuel'!$A:$A,AE$3,'EIA Imports Jet Fuel'!$C:$C,$A48)</f>
        <v/>
      </c>
      <c r="AF48">
        <f>SUMIFS('EIA Imports Jet Fuel'!$D:$D,'EIA Imports Jet Fuel'!$A:$A,AF$3,'EIA Imports Jet Fuel'!$C:$C,$A48)</f>
        <v/>
      </c>
      <c r="AG48">
        <f>SUMIFS('EIA Imports Jet Fuel'!$D:$D,'EIA Imports Jet Fuel'!$A:$A,AG$3,'EIA Imports Jet Fuel'!$C:$C,$A48)</f>
        <v/>
      </c>
      <c r="AH48">
        <f>SUMIFS('EIA Imports Jet Fuel'!$D:$D,'EIA Imports Jet Fuel'!$A:$A,AH$3,'EIA Imports Jet Fuel'!$C:$C,$A48)</f>
        <v/>
      </c>
      <c r="AI48">
        <f>SUMIFS('EIA Imports Jet Fuel'!$D:$D,'EIA Imports Jet Fuel'!$A:$A,AI$3,'EIA Imports Jet Fuel'!$C:$C,$A48)</f>
        <v/>
      </c>
      <c r="AJ48">
        <f>SUMIFS('EIA Imports Jet Fuel'!$D:$D,'EIA Imports Jet Fuel'!$A:$A,AJ$3,'EIA Imports Jet Fuel'!$C:$C,$A48)</f>
        <v/>
      </c>
      <c r="AK48">
        <f>SUMIFS('EIA Imports Jet Fuel'!$D:$D,'EIA Imports Jet Fuel'!$A:$A,AK$3,'EIA Imports Jet Fuel'!$C:$C,$A48)</f>
        <v/>
      </c>
      <c r="AL48">
        <f>SUMIFS('EIA Imports Jet Fuel'!$D:$D,'EIA Imports Jet Fuel'!$A:$A,AL$3,'EIA Imports Jet Fuel'!$C:$C,$A48)</f>
        <v/>
      </c>
      <c r="AM48">
        <f>SUMIFS('EIA Imports Jet Fuel'!$D:$D,'EIA Imports Jet Fuel'!$A:$A,AM$3,'EIA Imports Jet Fuel'!$C:$C,$A48)</f>
        <v/>
      </c>
      <c r="AN48">
        <f>SUMIFS('EIA Imports Jet Fuel'!$D:$D,'EIA Imports Jet Fuel'!$A:$A,AN$3,'EIA Imports Jet Fuel'!$C:$C,$A48)</f>
        <v/>
      </c>
      <c r="AO48">
        <f>SUMIFS('EIA Imports Jet Fuel'!$D:$D,'EIA Imports Jet Fuel'!$A:$A,AO$3,'EIA Imports Jet Fuel'!$C:$C,$A48)</f>
        <v/>
      </c>
      <c r="AP48">
        <f>SUMIFS('EIA Imports Jet Fuel'!$D:$D,'EIA Imports Jet Fuel'!$A:$A,AP$3,'EIA Imports Jet Fuel'!$C:$C,$A48)</f>
        <v/>
      </c>
      <c r="AQ48">
        <f>SUMIFS('EIA Imports Jet Fuel'!$D:$D,'EIA Imports Jet Fuel'!$A:$A,AQ$3,'EIA Imports Jet Fuel'!$C:$C,$A48)</f>
        <v/>
      </c>
      <c r="AR48">
        <f>SUMIFS('EIA Imports Jet Fuel'!$D:$D,'EIA Imports Jet Fuel'!$A:$A,AR$3,'EIA Imports Jet Fuel'!$C:$C,$A48)</f>
        <v/>
      </c>
      <c r="AS48">
        <f>SUMIFS('EIA Imports Jet Fuel'!$D:$D,'EIA Imports Jet Fuel'!$A:$A,AS$3,'EIA Imports Jet Fuel'!$C:$C,$A48)</f>
        <v/>
      </c>
      <c r="AT48">
        <f>SUMIFS('EIA Imports Jet Fuel'!$D:$D,'EIA Imports Jet Fuel'!$A:$A,AT$3,'EIA Imports Jet Fuel'!$C:$C,$A48)</f>
        <v/>
      </c>
      <c r="AU48">
        <f>SUMIFS('EIA Imports Jet Fuel'!$D:$D,'EIA Imports Jet Fuel'!$A:$A,AU$3,'EIA Imports Jet Fuel'!$C:$C,$A48)</f>
        <v/>
      </c>
    </row>
    <row r="49" spans="1:47">
      <c r="A49" t="s">
        <v>337</v>
      </c>
      <c r="B49" t="s">
        <v>1646</v>
      </c>
      <c r="C49" t="s">
        <v>1740</v>
      </c>
      <c r="D49">
        <f>SUMIFS('EIA Imports Jet Fuel'!$D:$D,'EIA Imports Jet Fuel'!$A:$A,D$3,'EIA Imports Jet Fuel'!$C:$C,$A49)</f>
        <v/>
      </c>
      <c r="E49">
        <f>SUMIFS('EIA Imports Jet Fuel'!$D:$D,'EIA Imports Jet Fuel'!$A:$A,E$3,'EIA Imports Jet Fuel'!$C:$C,$A49)</f>
        <v/>
      </c>
      <c r="F49">
        <f>SUMIFS('EIA Imports Jet Fuel'!$D:$D,'EIA Imports Jet Fuel'!$A:$A,F$3,'EIA Imports Jet Fuel'!$C:$C,$A49)</f>
        <v/>
      </c>
      <c r="G49">
        <f>SUMIFS('EIA Imports Jet Fuel'!$D:$D,'EIA Imports Jet Fuel'!$A:$A,G$3,'EIA Imports Jet Fuel'!$C:$C,$A49)</f>
        <v/>
      </c>
      <c r="H49">
        <f>SUMIFS('EIA Imports Jet Fuel'!$D:$D,'EIA Imports Jet Fuel'!$A:$A,H$3,'EIA Imports Jet Fuel'!$C:$C,$A49)</f>
        <v/>
      </c>
      <c r="I49">
        <f>SUMIFS('EIA Imports Jet Fuel'!$D:$D,'EIA Imports Jet Fuel'!$A:$A,I$3,'EIA Imports Jet Fuel'!$C:$C,$A49)</f>
        <v/>
      </c>
      <c r="J49">
        <f>SUMIFS('EIA Imports Jet Fuel'!$D:$D,'EIA Imports Jet Fuel'!$A:$A,J$3,'EIA Imports Jet Fuel'!$C:$C,$A49)</f>
        <v/>
      </c>
      <c r="K49">
        <f>SUMIFS('EIA Imports Jet Fuel'!$D:$D,'EIA Imports Jet Fuel'!$A:$A,K$3,'EIA Imports Jet Fuel'!$C:$C,$A49)</f>
        <v/>
      </c>
      <c r="L49">
        <f>SUMIFS('EIA Imports Jet Fuel'!$D:$D,'EIA Imports Jet Fuel'!$A:$A,L$3,'EIA Imports Jet Fuel'!$C:$C,$A49)</f>
        <v/>
      </c>
      <c r="M49">
        <f>SUMIFS('EIA Imports Jet Fuel'!$D:$D,'EIA Imports Jet Fuel'!$A:$A,M$3,'EIA Imports Jet Fuel'!$C:$C,$A49)</f>
        <v/>
      </c>
      <c r="N49">
        <f>SUMIFS('EIA Imports Jet Fuel'!$D:$D,'EIA Imports Jet Fuel'!$A:$A,N$3,'EIA Imports Jet Fuel'!$C:$C,$A49)</f>
        <v/>
      </c>
      <c r="O49">
        <f>SUMIFS('EIA Imports Jet Fuel'!$D:$D,'EIA Imports Jet Fuel'!$A:$A,O$3,'EIA Imports Jet Fuel'!$C:$C,$A49)</f>
        <v/>
      </c>
      <c r="P49">
        <f>SUMIFS('EIA Imports Jet Fuel'!$D:$D,'EIA Imports Jet Fuel'!$A:$A,P$3,'EIA Imports Jet Fuel'!$C:$C,$A49)</f>
        <v/>
      </c>
      <c r="Q49">
        <f>SUMIFS('EIA Imports Jet Fuel'!$D:$D,'EIA Imports Jet Fuel'!$A:$A,Q$3,'EIA Imports Jet Fuel'!$C:$C,$A49)</f>
        <v/>
      </c>
      <c r="R49">
        <f>SUMIFS('EIA Imports Jet Fuel'!$D:$D,'EIA Imports Jet Fuel'!$A:$A,R$3,'EIA Imports Jet Fuel'!$C:$C,$A49)</f>
        <v/>
      </c>
      <c r="S49">
        <f>SUMIFS('EIA Imports Jet Fuel'!$D:$D,'EIA Imports Jet Fuel'!$A:$A,S$3,'EIA Imports Jet Fuel'!$C:$C,$A49)</f>
        <v/>
      </c>
      <c r="T49">
        <f>SUMIFS('EIA Imports Jet Fuel'!$D:$D,'EIA Imports Jet Fuel'!$A:$A,T$3,'EIA Imports Jet Fuel'!$C:$C,$A49)</f>
        <v/>
      </c>
      <c r="U49">
        <f>SUMIFS('EIA Imports Jet Fuel'!$D:$D,'EIA Imports Jet Fuel'!$A:$A,U$3,'EIA Imports Jet Fuel'!$C:$C,$A49)</f>
        <v/>
      </c>
      <c r="V49">
        <f>SUMIFS('EIA Imports Jet Fuel'!$D:$D,'EIA Imports Jet Fuel'!$A:$A,V$3,'EIA Imports Jet Fuel'!$C:$C,$A49)</f>
        <v/>
      </c>
      <c r="W49">
        <f>SUMIFS('EIA Imports Jet Fuel'!$D:$D,'EIA Imports Jet Fuel'!$A:$A,W$3,'EIA Imports Jet Fuel'!$C:$C,$A49)</f>
        <v/>
      </c>
      <c r="X49">
        <f>SUMIFS('EIA Imports Jet Fuel'!$D:$D,'EIA Imports Jet Fuel'!$A:$A,X$3,'EIA Imports Jet Fuel'!$C:$C,$A49)</f>
        <v/>
      </c>
      <c r="Y49">
        <f>SUMIFS('EIA Imports Jet Fuel'!$D:$D,'EIA Imports Jet Fuel'!$A:$A,Y$3,'EIA Imports Jet Fuel'!$C:$C,$A49)</f>
        <v/>
      </c>
      <c r="Z49">
        <f>SUMIFS('EIA Imports Jet Fuel'!$D:$D,'EIA Imports Jet Fuel'!$A:$A,Z$3,'EIA Imports Jet Fuel'!$C:$C,$A49)</f>
        <v/>
      </c>
      <c r="AA49">
        <f>SUMIFS('EIA Imports Jet Fuel'!$D:$D,'EIA Imports Jet Fuel'!$A:$A,AA$3,'EIA Imports Jet Fuel'!$C:$C,$A49)</f>
        <v/>
      </c>
      <c r="AB49">
        <f>SUMIFS('EIA Imports Jet Fuel'!$D:$D,'EIA Imports Jet Fuel'!$A:$A,AB$3,'EIA Imports Jet Fuel'!$C:$C,$A49)</f>
        <v/>
      </c>
      <c r="AC49">
        <f>SUMIFS('EIA Imports Jet Fuel'!$D:$D,'EIA Imports Jet Fuel'!$A:$A,AC$3,'EIA Imports Jet Fuel'!$C:$C,$A49)</f>
        <v/>
      </c>
      <c r="AD49">
        <f>SUMIFS('EIA Imports Jet Fuel'!$D:$D,'EIA Imports Jet Fuel'!$A:$A,AD$3,'EIA Imports Jet Fuel'!$C:$C,$A49)</f>
        <v/>
      </c>
      <c r="AE49">
        <f>SUMIFS('EIA Imports Jet Fuel'!$D:$D,'EIA Imports Jet Fuel'!$A:$A,AE$3,'EIA Imports Jet Fuel'!$C:$C,$A49)</f>
        <v/>
      </c>
      <c r="AF49">
        <f>SUMIFS('EIA Imports Jet Fuel'!$D:$D,'EIA Imports Jet Fuel'!$A:$A,AF$3,'EIA Imports Jet Fuel'!$C:$C,$A49)</f>
        <v/>
      </c>
      <c r="AG49">
        <f>SUMIFS('EIA Imports Jet Fuel'!$D:$D,'EIA Imports Jet Fuel'!$A:$A,AG$3,'EIA Imports Jet Fuel'!$C:$C,$A49)</f>
        <v/>
      </c>
      <c r="AH49">
        <f>SUMIFS('EIA Imports Jet Fuel'!$D:$D,'EIA Imports Jet Fuel'!$A:$A,AH$3,'EIA Imports Jet Fuel'!$C:$C,$A49)</f>
        <v/>
      </c>
      <c r="AI49">
        <f>SUMIFS('EIA Imports Jet Fuel'!$D:$D,'EIA Imports Jet Fuel'!$A:$A,AI$3,'EIA Imports Jet Fuel'!$C:$C,$A49)</f>
        <v/>
      </c>
      <c r="AJ49">
        <f>SUMIFS('EIA Imports Jet Fuel'!$D:$D,'EIA Imports Jet Fuel'!$A:$A,AJ$3,'EIA Imports Jet Fuel'!$C:$C,$A49)</f>
        <v/>
      </c>
      <c r="AK49">
        <f>SUMIFS('EIA Imports Jet Fuel'!$D:$D,'EIA Imports Jet Fuel'!$A:$A,AK$3,'EIA Imports Jet Fuel'!$C:$C,$A49)</f>
        <v/>
      </c>
      <c r="AL49">
        <f>SUMIFS('EIA Imports Jet Fuel'!$D:$D,'EIA Imports Jet Fuel'!$A:$A,AL$3,'EIA Imports Jet Fuel'!$C:$C,$A49)</f>
        <v/>
      </c>
      <c r="AM49">
        <f>SUMIFS('EIA Imports Jet Fuel'!$D:$D,'EIA Imports Jet Fuel'!$A:$A,AM$3,'EIA Imports Jet Fuel'!$C:$C,$A49)</f>
        <v/>
      </c>
      <c r="AN49">
        <f>SUMIFS('EIA Imports Jet Fuel'!$D:$D,'EIA Imports Jet Fuel'!$A:$A,AN$3,'EIA Imports Jet Fuel'!$C:$C,$A49)</f>
        <v/>
      </c>
      <c r="AO49">
        <f>SUMIFS('EIA Imports Jet Fuel'!$D:$D,'EIA Imports Jet Fuel'!$A:$A,AO$3,'EIA Imports Jet Fuel'!$C:$C,$A49)</f>
        <v/>
      </c>
      <c r="AP49">
        <f>SUMIFS('EIA Imports Jet Fuel'!$D:$D,'EIA Imports Jet Fuel'!$A:$A,AP$3,'EIA Imports Jet Fuel'!$C:$C,$A49)</f>
        <v/>
      </c>
      <c r="AQ49">
        <f>SUMIFS('EIA Imports Jet Fuel'!$D:$D,'EIA Imports Jet Fuel'!$A:$A,AQ$3,'EIA Imports Jet Fuel'!$C:$C,$A49)</f>
        <v/>
      </c>
      <c r="AR49">
        <f>SUMIFS('EIA Imports Jet Fuel'!$D:$D,'EIA Imports Jet Fuel'!$A:$A,AR$3,'EIA Imports Jet Fuel'!$C:$C,$A49)</f>
        <v/>
      </c>
      <c r="AS49">
        <f>SUMIFS('EIA Imports Jet Fuel'!$D:$D,'EIA Imports Jet Fuel'!$A:$A,AS$3,'EIA Imports Jet Fuel'!$C:$C,$A49)</f>
        <v/>
      </c>
      <c r="AT49">
        <f>SUMIFS('EIA Imports Jet Fuel'!$D:$D,'EIA Imports Jet Fuel'!$A:$A,AT$3,'EIA Imports Jet Fuel'!$C:$C,$A49)</f>
        <v/>
      </c>
      <c r="AU49">
        <f>SUMIFS('EIA Imports Jet Fuel'!$D:$D,'EIA Imports Jet Fuel'!$A:$A,AU$3,'EIA Imports Jet Fuel'!$C:$C,$A49)</f>
        <v/>
      </c>
    </row>
    <row r="50" spans="1:47">
      <c r="A50" t="s">
        <v>342</v>
      </c>
      <c r="B50" t="s">
        <v>1646</v>
      </c>
      <c r="C50" t="s">
        <v>1740</v>
      </c>
      <c r="D50">
        <f>SUMIFS('EIA Imports Jet Fuel'!$D:$D,'EIA Imports Jet Fuel'!$A:$A,D$3,'EIA Imports Jet Fuel'!$C:$C,$A50)</f>
        <v/>
      </c>
      <c r="E50">
        <f>SUMIFS('EIA Imports Jet Fuel'!$D:$D,'EIA Imports Jet Fuel'!$A:$A,E$3,'EIA Imports Jet Fuel'!$C:$C,$A50)</f>
        <v/>
      </c>
      <c r="F50">
        <f>SUMIFS('EIA Imports Jet Fuel'!$D:$D,'EIA Imports Jet Fuel'!$A:$A,F$3,'EIA Imports Jet Fuel'!$C:$C,$A50)</f>
        <v/>
      </c>
      <c r="G50">
        <f>SUMIFS('EIA Imports Jet Fuel'!$D:$D,'EIA Imports Jet Fuel'!$A:$A,G$3,'EIA Imports Jet Fuel'!$C:$C,$A50)</f>
        <v/>
      </c>
      <c r="H50">
        <f>SUMIFS('EIA Imports Jet Fuel'!$D:$D,'EIA Imports Jet Fuel'!$A:$A,H$3,'EIA Imports Jet Fuel'!$C:$C,$A50)</f>
        <v/>
      </c>
      <c r="I50">
        <f>SUMIFS('EIA Imports Jet Fuel'!$D:$D,'EIA Imports Jet Fuel'!$A:$A,I$3,'EIA Imports Jet Fuel'!$C:$C,$A50)</f>
        <v/>
      </c>
      <c r="J50">
        <f>SUMIFS('EIA Imports Jet Fuel'!$D:$D,'EIA Imports Jet Fuel'!$A:$A,J$3,'EIA Imports Jet Fuel'!$C:$C,$A50)</f>
        <v/>
      </c>
      <c r="K50">
        <f>SUMIFS('EIA Imports Jet Fuel'!$D:$D,'EIA Imports Jet Fuel'!$A:$A,K$3,'EIA Imports Jet Fuel'!$C:$C,$A50)</f>
        <v/>
      </c>
      <c r="L50">
        <f>SUMIFS('EIA Imports Jet Fuel'!$D:$D,'EIA Imports Jet Fuel'!$A:$A,L$3,'EIA Imports Jet Fuel'!$C:$C,$A50)</f>
        <v/>
      </c>
      <c r="M50">
        <f>SUMIFS('EIA Imports Jet Fuel'!$D:$D,'EIA Imports Jet Fuel'!$A:$A,M$3,'EIA Imports Jet Fuel'!$C:$C,$A50)</f>
        <v/>
      </c>
      <c r="N50">
        <f>SUMIFS('EIA Imports Jet Fuel'!$D:$D,'EIA Imports Jet Fuel'!$A:$A,N$3,'EIA Imports Jet Fuel'!$C:$C,$A50)</f>
        <v/>
      </c>
      <c r="O50">
        <f>SUMIFS('EIA Imports Jet Fuel'!$D:$D,'EIA Imports Jet Fuel'!$A:$A,O$3,'EIA Imports Jet Fuel'!$C:$C,$A50)</f>
        <v/>
      </c>
      <c r="P50">
        <f>SUMIFS('EIA Imports Jet Fuel'!$D:$D,'EIA Imports Jet Fuel'!$A:$A,P$3,'EIA Imports Jet Fuel'!$C:$C,$A50)</f>
        <v/>
      </c>
      <c r="Q50">
        <f>SUMIFS('EIA Imports Jet Fuel'!$D:$D,'EIA Imports Jet Fuel'!$A:$A,Q$3,'EIA Imports Jet Fuel'!$C:$C,$A50)</f>
        <v/>
      </c>
      <c r="R50">
        <f>SUMIFS('EIA Imports Jet Fuel'!$D:$D,'EIA Imports Jet Fuel'!$A:$A,R$3,'EIA Imports Jet Fuel'!$C:$C,$A50)</f>
        <v/>
      </c>
      <c r="S50">
        <f>SUMIFS('EIA Imports Jet Fuel'!$D:$D,'EIA Imports Jet Fuel'!$A:$A,S$3,'EIA Imports Jet Fuel'!$C:$C,$A50)</f>
        <v/>
      </c>
      <c r="T50">
        <f>SUMIFS('EIA Imports Jet Fuel'!$D:$D,'EIA Imports Jet Fuel'!$A:$A,T$3,'EIA Imports Jet Fuel'!$C:$C,$A50)</f>
        <v/>
      </c>
      <c r="U50">
        <f>SUMIFS('EIA Imports Jet Fuel'!$D:$D,'EIA Imports Jet Fuel'!$A:$A,U$3,'EIA Imports Jet Fuel'!$C:$C,$A50)</f>
        <v/>
      </c>
      <c r="V50">
        <f>SUMIFS('EIA Imports Jet Fuel'!$D:$D,'EIA Imports Jet Fuel'!$A:$A,V$3,'EIA Imports Jet Fuel'!$C:$C,$A50)</f>
        <v/>
      </c>
      <c r="W50">
        <f>SUMIFS('EIA Imports Jet Fuel'!$D:$D,'EIA Imports Jet Fuel'!$A:$A,W$3,'EIA Imports Jet Fuel'!$C:$C,$A50)</f>
        <v/>
      </c>
      <c r="X50">
        <f>SUMIFS('EIA Imports Jet Fuel'!$D:$D,'EIA Imports Jet Fuel'!$A:$A,X$3,'EIA Imports Jet Fuel'!$C:$C,$A50)</f>
        <v/>
      </c>
      <c r="Y50">
        <f>SUMIFS('EIA Imports Jet Fuel'!$D:$D,'EIA Imports Jet Fuel'!$A:$A,Y$3,'EIA Imports Jet Fuel'!$C:$C,$A50)</f>
        <v/>
      </c>
      <c r="Z50">
        <f>SUMIFS('EIA Imports Jet Fuel'!$D:$D,'EIA Imports Jet Fuel'!$A:$A,Z$3,'EIA Imports Jet Fuel'!$C:$C,$A50)</f>
        <v/>
      </c>
      <c r="AA50">
        <f>SUMIFS('EIA Imports Jet Fuel'!$D:$D,'EIA Imports Jet Fuel'!$A:$A,AA$3,'EIA Imports Jet Fuel'!$C:$C,$A50)</f>
        <v/>
      </c>
      <c r="AB50">
        <f>SUMIFS('EIA Imports Jet Fuel'!$D:$D,'EIA Imports Jet Fuel'!$A:$A,AB$3,'EIA Imports Jet Fuel'!$C:$C,$A50)</f>
        <v/>
      </c>
      <c r="AC50">
        <f>SUMIFS('EIA Imports Jet Fuel'!$D:$D,'EIA Imports Jet Fuel'!$A:$A,AC$3,'EIA Imports Jet Fuel'!$C:$C,$A50)</f>
        <v/>
      </c>
      <c r="AD50">
        <f>SUMIFS('EIA Imports Jet Fuel'!$D:$D,'EIA Imports Jet Fuel'!$A:$A,AD$3,'EIA Imports Jet Fuel'!$C:$C,$A50)</f>
        <v/>
      </c>
      <c r="AE50">
        <f>SUMIFS('EIA Imports Jet Fuel'!$D:$D,'EIA Imports Jet Fuel'!$A:$A,AE$3,'EIA Imports Jet Fuel'!$C:$C,$A50)</f>
        <v/>
      </c>
      <c r="AF50">
        <f>SUMIFS('EIA Imports Jet Fuel'!$D:$D,'EIA Imports Jet Fuel'!$A:$A,AF$3,'EIA Imports Jet Fuel'!$C:$C,$A50)</f>
        <v/>
      </c>
      <c r="AG50">
        <f>SUMIFS('EIA Imports Jet Fuel'!$D:$D,'EIA Imports Jet Fuel'!$A:$A,AG$3,'EIA Imports Jet Fuel'!$C:$C,$A50)</f>
        <v/>
      </c>
      <c r="AH50">
        <f>SUMIFS('EIA Imports Jet Fuel'!$D:$D,'EIA Imports Jet Fuel'!$A:$A,AH$3,'EIA Imports Jet Fuel'!$C:$C,$A50)</f>
        <v/>
      </c>
      <c r="AI50">
        <f>SUMIFS('EIA Imports Jet Fuel'!$D:$D,'EIA Imports Jet Fuel'!$A:$A,AI$3,'EIA Imports Jet Fuel'!$C:$C,$A50)</f>
        <v/>
      </c>
      <c r="AJ50">
        <f>SUMIFS('EIA Imports Jet Fuel'!$D:$D,'EIA Imports Jet Fuel'!$A:$A,AJ$3,'EIA Imports Jet Fuel'!$C:$C,$A50)</f>
        <v/>
      </c>
      <c r="AK50">
        <f>SUMIFS('EIA Imports Jet Fuel'!$D:$D,'EIA Imports Jet Fuel'!$A:$A,AK$3,'EIA Imports Jet Fuel'!$C:$C,$A50)</f>
        <v/>
      </c>
      <c r="AL50">
        <f>SUMIFS('EIA Imports Jet Fuel'!$D:$D,'EIA Imports Jet Fuel'!$A:$A,AL$3,'EIA Imports Jet Fuel'!$C:$C,$A50)</f>
        <v/>
      </c>
      <c r="AM50">
        <f>SUMIFS('EIA Imports Jet Fuel'!$D:$D,'EIA Imports Jet Fuel'!$A:$A,AM$3,'EIA Imports Jet Fuel'!$C:$C,$A50)</f>
        <v/>
      </c>
      <c r="AN50">
        <f>SUMIFS('EIA Imports Jet Fuel'!$D:$D,'EIA Imports Jet Fuel'!$A:$A,AN$3,'EIA Imports Jet Fuel'!$C:$C,$A50)</f>
        <v/>
      </c>
      <c r="AO50">
        <f>SUMIFS('EIA Imports Jet Fuel'!$D:$D,'EIA Imports Jet Fuel'!$A:$A,AO$3,'EIA Imports Jet Fuel'!$C:$C,$A50)</f>
        <v/>
      </c>
      <c r="AP50">
        <f>SUMIFS('EIA Imports Jet Fuel'!$D:$D,'EIA Imports Jet Fuel'!$A:$A,AP$3,'EIA Imports Jet Fuel'!$C:$C,$A50)</f>
        <v/>
      </c>
      <c r="AQ50">
        <f>SUMIFS('EIA Imports Jet Fuel'!$D:$D,'EIA Imports Jet Fuel'!$A:$A,AQ$3,'EIA Imports Jet Fuel'!$C:$C,$A50)</f>
        <v/>
      </c>
      <c r="AR50">
        <f>SUMIFS('EIA Imports Jet Fuel'!$D:$D,'EIA Imports Jet Fuel'!$A:$A,AR$3,'EIA Imports Jet Fuel'!$C:$C,$A50)</f>
        <v/>
      </c>
      <c r="AS50">
        <f>SUMIFS('EIA Imports Jet Fuel'!$D:$D,'EIA Imports Jet Fuel'!$A:$A,AS$3,'EIA Imports Jet Fuel'!$C:$C,$A50)</f>
        <v/>
      </c>
      <c r="AT50">
        <f>SUMIFS('EIA Imports Jet Fuel'!$D:$D,'EIA Imports Jet Fuel'!$A:$A,AT$3,'EIA Imports Jet Fuel'!$C:$C,$A50)</f>
        <v/>
      </c>
      <c r="AU50">
        <f>SUMIFS('EIA Imports Jet Fuel'!$D:$D,'EIA Imports Jet Fuel'!$A:$A,AU$3,'EIA Imports Jet Fuel'!$C:$C,$A50)</f>
        <v/>
      </c>
    </row>
    <row r="51" spans="1:47">
      <c r="A51" t="s">
        <v>327</v>
      </c>
      <c r="B51" t="s">
        <v>1646</v>
      </c>
      <c r="C51" t="s">
        <v>1740</v>
      </c>
      <c r="D51">
        <f>SUMIFS('EIA Imports Jet Fuel'!$D:$D,'EIA Imports Jet Fuel'!$A:$A,D$3,'EIA Imports Jet Fuel'!$C:$C,$A51)</f>
        <v/>
      </c>
      <c r="E51">
        <f>SUMIFS('EIA Imports Jet Fuel'!$D:$D,'EIA Imports Jet Fuel'!$A:$A,E$3,'EIA Imports Jet Fuel'!$C:$C,$A51)</f>
        <v/>
      </c>
      <c r="F51">
        <f>SUMIFS('EIA Imports Jet Fuel'!$D:$D,'EIA Imports Jet Fuel'!$A:$A,F$3,'EIA Imports Jet Fuel'!$C:$C,$A51)</f>
        <v/>
      </c>
      <c r="G51">
        <f>SUMIFS('EIA Imports Jet Fuel'!$D:$D,'EIA Imports Jet Fuel'!$A:$A,G$3,'EIA Imports Jet Fuel'!$C:$C,$A51)</f>
        <v/>
      </c>
      <c r="H51">
        <f>SUMIFS('EIA Imports Jet Fuel'!$D:$D,'EIA Imports Jet Fuel'!$A:$A,H$3,'EIA Imports Jet Fuel'!$C:$C,$A51)</f>
        <v/>
      </c>
      <c r="I51">
        <f>SUMIFS('EIA Imports Jet Fuel'!$D:$D,'EIA Imports Jet Fuel'!$A:$A,I$3,'EIA Imports Jet Fuel'!$C:$C,$A51)</f>
        <v/>
      </c>
      <c r="J51">
        <f>SUMIFS('EIA Imports Jet Fuel'!$D:$D,'EIA Imports Jet Fuel'!$A:$A,J$3,'EIA Imports Jet Fuel'!$C:$C,$A51)</f>
        <v/>
      </c>
      <c r="K51">
        <f>SUMIFS('EIA Imports Jet Fuel'!$D:$D,'EIA Imports Jet Fuel'!$A:$A,K$3,'EIA Imports Jet Fuel'!$C:$C,$A51)</f>
        <v/>
      </c>
      <c r="L51">
        <f>SUMIFS('EIA Imports Jet Fuel'!$D:$D,'EIA Imports Jet Fuel'!$A:$A,L$3,'EIA Imports Jet Fuel'!$C:$C,$A51)</f>
        <v/>
      </c>
      <c r="M51">
        <f>SUMIFS('EIA Imports Jet Fuel'!$D:$D,'EIA Imports Jet Fuel'!$A:$A,M$3,'EIA Imports Jet Fuel'!$C:$C,$A51)</f>
        <v/>
      </c>
      <c r="N51">
        <f>SUMIFS('EIA Imports Jet Fuel'!$D:$D,'EIA Imports Jet Fuel'!$A:$A,N$3,'EIA Imports Jet Fuel'!$C:$C,$A51)</f>
        <v/>
      </c>
      <c r="O51">
        <f>SUMIFS('EIA Imports Jet Fuel'!$D:$D,'EIA Imports Jet Fuel'!$A:$A,O$3,'EIA Imports Jet Fuel'!$C:$C,$A51)</f>
        <v/>
      </c>
      <c r="P51">
        <f>SUMIFS('EIA Imports Jet Fuel'!$D:$D,'EIA Imports Jet Fuel'!$A:$A,P$3,'EIA Imports Jet Fuel'!$C:$C,$A51)</f>
        <v/>
      </c>
      <c r="Q51">
        <f>SUMIFS('EIA Imports Jet Fuel'!$D:$D,'EIA Imports Jet Fuel'!$A:$A,Q$3,'EIA Imports Jet Fuel'!$C:$C,$A51)</f>
        <v/>
      </c>
      <c r="R51">
        <f>SUMIFS('EIA Imports Jet Fuel'!$D:$D,'EIA Imports Jet Fuel'!$A:$A,R$3,'EIA Imports Jet Fuel'!$C:$C,$A51)</f>
        <v/>
      </c>
      <c r="S51">
        <f>SUMIFS('EIA Imports Jet Fuel'!$D:$D,'EIA Imports Jet Fuel'!$A:$A,S$3,'EIA Imports Jet Fuel'!$C:$C,$A51)</f>
        <v/>
      </c>
      <c r="T51">
        <f>SUMIFS('EIA Imports Jet Fuel'!$D:$D,'EIA Imports Jet Fuel'!$A:$A,T$3,'EIA Imports Jet Fuel'!$C:$C,$A51)</f>
        <v/>
      </c>
      <c r="U51">
        <f>SUMIFS('EIA Imports Jet Fuel'!$D:$D,'EIA Imports Jet Fuel'!$A:$A,U$3,'EIA Imports Jet Fuel'!$C:$C,$A51)</f>
        <v/>
      </c>
      <c r="V51">
        <f>SUMIFS('EIA Imports Jet Fuel'!$D:$D,'EIA Imports Jet Fuel'!$A:$A,V$3,'EIA Imports Jet Fuel'!$C:$C,$A51)</f>
        <v/>
      </c>
      <c r="W51">
        <f>SUMIFS('EIA Imports Jet Fuel'!$D:$D,'EIA Imports Jet Fuel'!$A:$A,W$3,'EIA Imports Jet Fuel'!$C:$C,$A51)</f>
        <v/>
      </c>
      <c r="X51">
        <f>SUMIFS('EIA Imports Jet Fuel'!$D:$D,'EIA Imports Jet Fuel'!$A:$A,X$3,'EIA Imports Jet Fuel'!$C:$C,$A51)</f>
        <v/>
      </c>
      <c r="Y51">
        <f>SUMIFS('EIA Imports Jet Fuel'!$D:$D,'EIA Imports Jet Fuel'!$A:$A,Y$3,'EIA Imports Jet Fuel'!$C:$C,$A51)</f>
        <v/>
      </c>
      <c r="Z51">
        <f>SUMIFS('EIA Imports Jet Fuel'!$D:$D,'EIA Imports Jet Fuel'!$A:$A,Z$3,'EIA Imports Jet Fuel'!$C:$C,$A51)</f>
        <v/>
      </c>
      <c r="AA51">
        <f>SUMIFS('EIA Imports Jet Fuel'!$D:$D,'EIA Imports Jet Fuel'!$A:$A,AA$3,'EIA Imports Jet Fuel'!$C:$C,$A51)</f>
        <v/>
      </c>
      <c r="AB51">
        <f>SUMIFS('EIA Imports Jet Fuel'!$D:$D,'EIA Imports Jet Fuel'!$A:$A,AB$3,'EIA Imports Jet Fuel'!$C:$C,$A51)</f>
        <v/>
      </c>
      <c r="AC51">
        <f>SUMIFS('EIA Imports Jet Fuel'!$D:$D,'EIA Imports Jet Fuel'!$A:$A,AC$3,'EIA Imports Jet Fuel'!$C:$C,$A51)</f>
        <v/>
      </c>
      <c r="AD51">
        <f>SUMIFS('EIA Imports Jet Fuel'!$D:$D,'EIA Imports Jet Fuel'!$A:$A,AD$3,'EIA Imports Jet Fuel'!$C:$C,$A51)</f>
        <v/>
      </c>
      <c r="AE51">
        <f>SUMIFS('EIA Imports Jet Fuel'!$D:$D,'EIA Imports Jet Fuel'!$A:$A,AE$3,'EIA Imports Jet Fuel'!$C:$C,$A51)</f>
        <v/>
      </c>
      <c r="AF51">
        <f>SUMIFS('EIA Imports Jet Fuel'!$D:$D,'EIA Imports Jet Fuel'!$A:$A,AF$3,'EIA Imports Jet Fuel'!$C:$C,$A51)</f>
        <v/>
      </c>
      <c r="AG51">
        <f>SUMIFS('EIA Imports Jet Fuel'!$D:$D,'EIA Imports Jet Fuel'!$A:$A,AG$3,'EIA Imports Jet Fuel'!$C:$C,$A51)</f>
        <v/>
      </c>
      <c r="AH51">
        <f>SUMIFS('EIA Imports Jet Fuel'!$D:$D,'EIA Imports Jet Fuel'!$A:$A,AH$3,'EIA Imports Jet Fuel'!$C:$C,$A51)</f>
        <v/>
      </c>
      <c r="AI51">
        <f>SUMIFS('EIA Imports Jet Fuel'!$D:$D,'EIA Imports Jet Fuel'!$A:$A,AI$3,'EIA Imports Jet Fuel'!$C:$C,$A51)</f>
        <v/>
      </c>
      <c r="AJ51">
        <f>SUMIFS('EIA Imports Jet Fuel'!$D:$D,'EIA Imports Jet Fuel'!$A:$A,AJ$3,'EIA Imports Jet Fuel'!$C:$C,$A51)</f>
        <v/>
      </c>
      <c r="AK51">
        <f>SUMIFS('EIA Imports Jet Fuel'!$D:$D,'EIA Imports Jet Fuel'!$A:$A,AK$3,'EIA Imports Jet Fuel'!$C:$C,$A51)</f>
        <v/>
      </c>
      <c r="AL51">
        <f>SUMIFS('EIA Imports Jet Fuel'!$D:$D,'EIA Imports Jet Fuel'!$A:$A,AL$3,'EIA Imports Jet Fuel'!$C:$C,$A51)</f>
        <v/>
      </c>
      <c r="AM51">
        <f>SUMIFS('EIA Imports Jet Fuel'!$D:$D,'EIA Imports Jet Fuel'!$A:$A,AM$3,'EIA Imports Jet Fuel'!$C:$C,$A51)</f>
        <v/>
      </c>
      <c r="AN51">
        <f>SUMIFS('EIA Imports Jet Fuel'!$D:$D,'EIA Imports Jet Fuel'!$A:$A,AN$3,'EIA Imports Jet Fuel'!$C:$C,$A51)</f>
        <v/>
      </c>
      <c r="AO51">
        <f>SUMIFS('EIA Imports Jet Fuel'!$D:$D,'EIA Imports Jet Fuel'!$A:$A,AO$3,'EIA Imports Jet Fuel'!$C:$C,$A51)</f>
        <v/>
      </c>
      <c r="AP51">
        <f>SUMIFS('EIA Imports Jet Fuel'!$D:$D,'EIA Imports Jet Fuel'!$A:$A,AP$3,'EIA Imports Jet Fuel'!$C:$C,$A51)</f>
        <v/>
      </c>
      <c r="AQ51">
        <f>SUMIFS('EIA Imports Jet Fuel'!$D:$D,'EIA Imports Jet Fuel'!$A:$A,AQ$3,'EIA Imports Jet Fuel'!$C:$C,$A51)</f>
        <v/>
      </c>
      <c r="AR51">
        <f>SUMIFS('EIA Imports Jet Fuel'!$D:$D,'EIA Imports Jet Fuel'!$A:$A,AR$3,'EIA Imports Jet Fuel'!$C:$C,$A51)</f>
        <v/>
      </c>
      <c r="AS51">
        <f>SUMIFS('EIA Imports Jet Fuel'!$D:$D,'EIA Imports Jet Fuel'!$A:$A,AS$3,'EIA Imports Jet Fuel'!$C:$C,$A51)</f>
        <v/>
      </c>
      <c r="AT51">
        <f>SUMIFS('EIA Imports Jet Fuel'!$D:$D,'EIA Imports Jet Fuel'!$A:$A,AT$3,'EIA Imports Jet Fuel'!$C:$C,$A51)</f>
        <v/>
      </c>
      <c r="AU51">
        <f>SUMIFS('EIA Imports Jet Fuel'!$D:$D,'EIA Imports Jet Fuel'!$A:$A,AU$3,'EIA Imports Jet Fuel'!$C:$C,$A51)</f>
        <v/>
      </c>
    </row>
    <row r="52" spans="1:47">
      <c r="A52" t="s">
        <v>294</v>
      </c>
      <c r="B52" t="s">
        <v>1646</v>
      </c>
      <c r="C52" t="s">
        <v>1740</v>
      </c>
      <c r="D52">
        <f>SUMIFS('EIA Imports Jet Fuel'!$D:$D,'EIA Imports Jet Fuel'!$A:$A,D$3,'EIA Imports Jet Fuel'!$C:$C,$A52)</f>
        <v/>
      </c>
      <c r="E52">
        <f>SUMIFS('EIA Imports Jet Fuel'!$D:$D,'EIA Imports Jet Fuel'!$A:$A,E$3,'EIA Imports Jet Fuel'!$C:$C,$A52)</f>
        <v/>
      </c>
      <c r="F52">
        <f>SUMIFS('EIA Imports Jet Fuel'!$D:$D,'EIA Imports Jet Fuel'!$A:$A,F$3,'EIA Imports Jet Fuel'!$C:$C,$A52)</f>
        <v/>
      </c>
      <c r="G52">
        <f>SUMIFS('EIA Imports Jet Fuel'!$D:$D,'EIA Imports Jet Fuel'!$A:$A,G$3,'EIA Imports Jet Fuel'!$C:$C,$A52)</f>
        <v/>
      </c>
      <c r="H52">
        <f>SUMIFS('EIA Imports Jet Fuel'!$D:$D,'EIA Imports Jet Fuel'!$A:$A,H$3,'EIA Imports Jet Fuel'!$C:$C,$A52)</f>
        <v/>
      </c>
      <c r="I52">
        <f>SUMIFS('EIA Imports Jet Fuel'!$D:$D,'EIA Imports Jet Fuel'!$A:$A,I$3,'EIA Imports Jet Fuel'!$C:$C,$A52)</f>
        <v/>
      </c>
      <c r="J52">
        <f>SUMIFS('EIA Imports Jet Fuel'!$D:$D,'EIA Imports Jet Fuel'!$A:$A,J$3,'EIA Imports Jet Fuel'!$C:$C,$A52)</f>
        <v/>
      </c>
      <c r="K52">
        <f>SUMIFS('EIA Imports Jet Fuel'!$D:$D,'EIA Imports Jet Fuel'!$A:$A,K$3,'EIA Imports Jet Fuel'!$C:$C,$A52)</f>
        <v/>
      </c>
      <c r="L52">
        <f>SUMIFS('EIA Imports Jet Fuel'!$D:$D,'EIA Imports Jet Fuel'!$A:$A,L$3,'EIA Imports Jet Fuel'!$C:$C,$A52)</f>
        <v/>
      </c>
      <c r="M52">
        <f>SUMIFS('EIA Imports Jet Fuel'!$D:$D,'EIA Imports Jet Fuel'!$A:$A,M$3,'EIA Imports Jet Fuel'!$C:$C,$A52)</f>
        <v/>
      </c>
      <c r="N52">
        <f>SUMIFS('EIA Imports Jet Fuel'!$D:$D,'EIA Imports Jet Fuel'!$A:$A,N$3,'EIA Imports Jet Fuel'!$C:$C,$A52)</f>
        <v/>
      </c>
      <c r="O52">
        <f>SUMIFS('EIA Imports Jet Fuel'!$D:$D,'EIA Imports Jet Fuel'!$A:$A,O$3,'EIA Imports Jet Fuel'!$C:$C,$A52)</f>
        <v/>
      </c>
      <c r="P52">
        <f>SUMIFS('EIA Imports Jet Fuel'!$D:$D,'EIA Imports Jet Fuel'!$A:$A,P$3,'EIA Imports Jet Fuel'!$C:$C,$A52)</f>
        <v/>
      </c>
      <c r="Q52">
        <f>SUMIFS('EIA Imports Jet Fuel'!$D:$D,'EIA Imports Jet Fuel'!$A:$A,Q$3,'EIA Imports Jet Fuel'!$C:$C,$A52)</f>
        <v/>
      </c>
      <c r="R52">
        <f>SUMIFS('EIA Imports Jet Fuel'!$D:$D,'EIA Imports Jet Fuel'!$A:$A,R$3,'EIA Imports Jet Fuel'!$C:$C,$A52)</f>
        <v/>
      </c>
      <c r="S52">
        <f>SUMIFS('EIA Imports Jet Fuel'!$D:$D,'EIA Imports Jet Fuel'!$A:$A,S$3,'EIA Imports Jet Fuel'!$C:$C,$A52)</f>
        <v/>
      </c>
      <c r="T52">
        <f>SUMIFS('EIA Imports Jet Fuel'!$D:$D,'EIA Imports Jet Fuel'!$A:$A,T$3,'EIA Imports Jet Fuel'!$C:$C,$A52)</f>
        <v/>
      </c>
      <c r="U52">
        <f>SUMIFS('EIA Imports Jet Fuel'!$D:$D,'EIA Imports Jet Fuel'!$A:$A,U$3,'EIA Imports Jet Fuel'!$C:$C,$A52)</f>
        <v/>
      </c>
      <c r="V52">
        <f>SUMIFS('EIA Imports Jet Fuel'!$D:$D,'EIA Imports Jet Fuel'!$A:$A,V$3,'EIA Imports Jet Fuel'!$C:$C,$A52)</f>
        <v/>
      </c>
      <c r="W52">
        <f>SUMIFS('EIA Imports Jet Fuel'!$D:$D,'EIA Imports Jet Fuel'!$A:$A,W$3,'EIA Imports Jet Fuel'!$C:$C,$A52)</f>
        <v/>
      </c>
      <c r="X52">
        <f>SUMIFS('EIA Imports Jet Fuel'!$D:$D,'EIA Imports Jet Fuel'!$A:$A,X$3,'EIA Imports Jet Fuel'!$C:$C,$A52)</f>
        <v/>
      </c>
      <c r="Y52">
        <f>SUMIFS('EIA Imports Jet Fuel'!$D:$D,'EIA Imports Jet Fuel'!$A:$A,Y$3,'EIA Imports Jet Fuel'!$C:$C,$A52)</f>
        <v/>
      </c>
      <c r="Z52">
        <f>SUMIFS('EIA Imports Jet Fuel'!$D:$D,'EIA Imports Jet Fuel'!$A:$A,Z$3,'EIA Imports Jet Fuel'!$C:$C,$A52)</f>
        <v/>
      </c>
      <c r="AA52">
        <f>SUMIFS('EIA Imports Jet Fuel'!$D:$D,'EIA Imports Jet Fuel'!$A:$A,AA$3,'EIA Imports Jet Fuel'!$C:$C,$A52)</f>
        <v/>
      </c>
      <c r="AB52">
        <f>SUMIFS('EIA Imports Jet Fuel'!$D:$D,'EIA Imports Jet Fuel'!$A:$A,AB$3,'EIA Imports Jet Fuel'!$C:$C,$A52)</f>
        <v/>
      </c>
      <c r="AC52">
        <f>SUMIFS('EIA Imports Jet Fuel'!$D:$D,'EIA Imports Jet Fuel'!$A:$A,AC$3,'EIA Imports Jet Fuel'!$C:$C,$A52)</f>
        <v/>
      </c>
      <c r="AD52">
        <f>SUMIFS('EIA Imports Jet Fuel'!$D:$D,'EIA Imports Jet Fuel'!$A:$A,AD$3,'EIA Imports Jet Fuel'!$C:$C,$A52)</f>
        <v/>
      </c>
      <c r="AE52">
        <f>SUMIFS('EIA Imports Jet Fuel'!$D:$D,'EIA Imports Jet Fuel'!$A:$A,AE$3,'EIA Imports Jet Fuel'!$C:$C,$A52)</f>
        <v/>
      </c>
      <c r="AF52">
        <f>SUMIFS('EIA Imports Jet Fuel'!$D:$D,'EIA Imports Jet Fuel'!$A:$A,AF$3,'EIA Imports Jet Fuel'!$C:$C,$A52)</f>
        <v/>
      </c>
      <c r="AG52">
        <f>SUMIFS('EIA Imports Jet Fuel'!$D:$D,'EIA Imports Jet Fuel'!$A:$A,AG$3,'EIA Imports Jet Fuel'!$C:$C,$A52)</f>
        <v/>
      </c>
      <c r="AH52">
        <f>SUMIFS('EIA Imports Jet Fuel'!$D:$D,'EIA Imports Jet Fuel'!$A:$A,AH$3,'EIA Imports Jet Fuel'!$C:$C,$A52)</f>
        <v/>
      </c>
      <c r="AI52">
        <f>SUMIFS('EIA Imports Jet Fuel'!$D:$D,'EIA Imports Jet Fuel'!$A:$A,AI$3,'EIA Imports Jet Fuel'!$C:$C,$A52)</f>
        <v/>
      </c>
      <c r="AJ52">
        <f>SUMIFS('EIA Imports Jet Fuel'!$D:$D,'EIA Imports Jet Fuel'!$A:$A,AJ$3,'EIA Imports Jet Fuel'!$C:$C,$A52)</f>
        <v/>
      </c>
      <c r="AK52">
        <f>SUMIFS('EIA Imports Jet Fuel'!$D:$D,'EIA Imports Jet Fuel'!$A:$A,AK$3,'EIA Imports Jet Fuel'!$C:$C,$A52)</f>
        <v/>
      </c>
      <c r="AL52">
        <f>SUMIFS('EIA Imports Jet Fuel'!$D:$D,'EIA Imports Jet Fuel'!$A:$A,AL$3,'EIA Imports Jet Fuel'!$C:$C,$A52)</f>
        <v/>
      </c>
      <c r="AM52">
        <f>SUMIFS('EIA Imports Jet Fuel'!$D:$D,'EIA Imports Jet Fuel'!$A:$A,AM$3,'EIA Imports Jet Fuel'!$C:$C,$A52)</f>
        <v/>
      </c>
      <c r="AN52">
        <f>SUMIFS('EIA Imports Jet Fuel'!$D:$D,'EIA Imports Jet Fuel'!$A:$A,AN$3,'EIA Imports Jet Fuel'!$C:$C,$A52)</f>
        <v/>
      </c>
      <c r="AO52">
        <f>SUMIFS('EIA Imports Jet Fuel'!$D:$D,'EIA Imports Jet Fuel'!$A:$A,AO$3,'EIA Imports Jet Fuel'!$C:$C,$A52)</f>
        <v/>
      </c>
      <c r="AP52">
        <f>SUMIFS('EIA Imports Jet Fuel'!$D:$D,'EIA Imports Jet Fuel'!$A:$A,AP$3,'EIA Imports Jet Fuel'!$C:$C,$A52)</f>
        <v/>
      </c>
      <c r="AQ52">
        <f>SUMIFS('EIA Imports Jet Fuel'!$D:$D,'EIA Imports Jet Fuel'!$A:$A,AQ$3,'EIA Imports Jet Fuel'!$C:$C,$A52)</f>
        <v/>
      </c>
      <c r="AR52">
        <f>SUMIFS('EIA Imports Jet Fuel'!$D:$D,'EIA Imports Jet Fuel'!$A:$A,AR$3,'EIA Imports Jet Fuel'!$C:$C,$A52)</f>
        <v/>
      </c>
      <c r="AS52">
        <f>SUMIFS('EIA Imports Jet Fuel'!$D:$D,'EIA Imports Jet Fuel'!$A:$A,AS$3,'EIA Imports Jet Fuel'!$C:$C,$A52)</f>
        <v/>
      </c>
      <c r="AT52">
        <f>SUMIFS('EIA Imports Jet Fuel'!$D:$D,'EIA Imports Jet Fuel'!$A:$A,AT$3,'EIA Imports Jet Fuel'!$C:$C,$A52)</f>
        <v/>
      </c>
      <c r="AU52">
        <f>SUMIFS('EIA Imports Jet Fuel'!$D:$D,'EIA Imports Jet Fuel'!$A:$A,AU$3,'EIA Imports Jet Fuel'!$C:$C,$A52)</f>
        <v/>
      </c>
    </row>
    <row r="53" spans="1:47">
      <c r="A53" t="s">
        <v>340</v>
      </c>
      <c r="B53" t="s">
        <v>1646</v>
      </c>
      <c r="C53" t="s">
        <v>1740</v>
      </c>
      <c r="D53">
        <f>SUMIFS('EIA Imports Jet Fuel'!$D:$D,'EIA Imports Jet Fuel'!$A:$A,D$3,'EIA Imports Jet Fuel'!$C:$C,$A53)</f>
        <v/>
      </c>
      <c r="E53">
        <f>SUMIFS('EIA Imports Jet Fuel'!$D:$D,'EIA Imports Jet Fuel'!$A:$A,E$3,'EIA Imports Jet Fuel'!$C:$C,$A53)</f>
        <v/>
      </c>
      <c r="F53">
        <f>SUMIFS('EIA Imports Jet Fuel'!$D:$D,'EIA Imports Jet Fuel'!$A:$A,F$3,'EIA Imports Jet Fuel'!$C:$C,$A53)</f>
        <v/>
      </c>
      <c r="G53">
        <f>SUMIFS('EIA Imports Jet Fuel'!$D:$D,'EIA Imports Jet Fuel'!$A:$A,G$3,'EIA Imports Jet Fuel'!$C:$C,$A53)</f>
        <v/>
      </c>
      <c r="H53">
        <f>SUMIFS('EIA Imports Jet Fuel'!$D:$D,'EIA Imports Jet Fuel'!$A:$A,H$3,'EIA Imports Jet Fuel'!$C:$C,$A53)</f>
        <v/>
      </c>
      <c r="I53">
        <f>SUMIFS('EIA Imports Jet Fuel'!$D:$D,'EIA Imports Jet Fuel'!$A:$A,I$3,'EIA Imports Jet Fuel'!$C:$C,$A53)</f>
        <v/>
      </c>
      <c r="J53">
        <f>SUMIFS('EIA Imports Jet Fuel'!$D:$D,'EIA Imports Jet Fuel'!$A:$A,J$3,'EIA Imports Jet Fuel'!$C:$C,$A53)</f>
        <v/>
      </c>
      <c r="K53">
        <f>SUMIFS('EIA Imports Jet Fuel'!$D:$D,'EIA Imports Jet Fuel'!$A:$A,K$3,'EIA Imports Jet Fuel'!$C:$C,$A53)</f>
        <v/>
      </c>
      <c r="L53">
        <f>SUMIFS('EIA Imports Jet Fuel'!$D:$D,'EIA Imports Jet Fuel'!$A:$A,L$3,'EIA Imports Jet Fuel'!$C:$C,$A53)</f>
        <v/>
      </c>
      <c r="M53">
        <f>SUMIFS('EIA Imports Jet Fuel'!$D:$D,'EIA Imports Jet Fuel'!$A:$A,M$3,'EIA Imports Jet Fuel'!$C:$C,$A53)</f>
        <v/>
      </c>
      <c r="N53">
        <f>SUMIFS('EIA Imports Jet Fuel'!$D:$D,'EIA Imports Jet Fuel'!$A:$A,N$3,'EIA Imports Jet Fuel'!$C:$C,$A53)</f>
        <v/>
      </c>
      <c r="O53">
        <f>SUMIFS('EIA Imports Jet Fuel'!$D:$D,'EIA Imports Jet Fuel'!$A:$A,O$3,'EIA Imports Jet Fuel'!$C:$C,$A53)</f>
        <v/>
      </c>
      <c r="P53">
        <f>SUMIFS('EIA Imports Jet Fuel'!$D:$D,'EIA Imports Jet Fuel'!$A:$A,P$3,'EIA Imports Jet Fuel'!$C:$C,$A53)</f>
        <v/>
      </c>
      <c r="Q53">
        <f>SUMIFS('EIA Imports Jet Fuel'!$D:$D,'EIA Imports Jet Fuel'!$A:$A,Q$3,'EIA Imports Jet Fuel'!$C:$C,$A53)</f>
        <v/>
      </c>
      <c r="R53">
        <f>SUMIFS('EIA Imports Jet Fuel'!$D:$D,'EIA Imports Jet Fuel'!$A:$A,R$3,'EIA Imports Jet Fuel'!$C:$C,$A53)</f>
        <v/>
      </c>
      <c r="S53">
        <f>SUMIFS('EIA Imports Jet Fuel'!$D:$D,'EIA Imports Jet Fuel'!$A:$A,S$3,'EIA Imports Jet Fuel'!$C:$C,$A53)</f>
        <v/>
      </c>
      <c r="T53">
        <f>SUMIFS('EIA Imports Jet Fuel'!$D:$D,'EIA Imports Jet Fuel'!$A:$A,T$3,'EIA Imports Jet Fuel'!$C:$C,$A53)</f>
        <v/>
      </c>
      <c r="U53">
        <f>SUMIFS('EIA Imports Jet Fuel'!$D:$D,'EIA Imports Jet Fuel'!$A:$A,U$3,'EIA Imports Jet Fuel'!$C:$C,$A53)</f>
        <v/>
      </c>
      <c r="V53">
        <f>SUMIFS('EIA Imports Jet Fuel'!$D:$D,'EIA Imports Jet Fuel'!$A:$A,V$3,'EIA Imports Jet Fuel'!$C:$C,$A53)</f>
        <v/>
      </c>
      <c r="W53">
        <f>SUMIFS('EIA Imports Jet Fuel'!$D:$D,'EIA Imports Jet Fuel'!$A:$A,W$3,'EIA Imports Jet Fuel'!$C:$C,$A53)</f>
        <v/>
      </c>
      <c r="X53">
        <f>SUMIFS('EIA Imports Jet Fuel'!$D:$D,'EIA Imports Jet Fuel'!$A:$A,X$3,'EIA Imports Jet Fuel'!$C:$C,$A53)</f>
        <v/>
      </c>
      <c r="Y53">
        <f>SUMIFS('EIA Imports Jet Fuel'!$D:$D,'EIA Imports Jet Fuel'!$A:$A,Y$3,'EIA Imports Jet Fuel'!$C:$C,$A53)</f>
        <v/>
      </c>
      <c r="Z53">
        <f>SUMIFS('EIA Imports Jet Fuel'!$D:$D,'EIA Imports Jet Fuel'!$A:$A,Z$3,'EIA Imports Jet Fuel'!$C:$C,$A53)</f>
        <v/>
      </c>
      <c r="AA53">
        <f>SUMIFS('EIA Imports Jet Fuel'!$D:$D,'EIA Imports Jet Fuel'!$A:$A,AA$3,'EIA Imports Jet Fuel'!$C:$C,$A53)</f>
        <v/>
      </c>
      <c r="AB53">
        <f>SUMIFS('EIA Imports Jet Fuel'!$D:$D,'EIA Imports Jet Fuel'!$A:$A,AB$3,'EIA Imports Jet Fuel'!$C:$C,$A53)</f>
        <v/>
      </c>
      <c r="AC53">
        <f>SUMIFS('EIA Imports Jet Fuel'!$D:$D,'EIA Imports Jet Fuel'!$A:$A,AC$3,'EIA Imports Jet Fuel'!$C:$C,$A53)</f>
        <v/>
      </c>
      <c r="AD53">
        <f>SUMIFS('EIA Imports Jet Fuel'!$D:$D,'EIA Imports Jet Fuel'!$A:$A,AD$3,'EIA Imports Jet Fuel'!$C:$C,$A53)</f>
        <v/>
      </c>
      <c r="AE53">
        <f>SUMIFS('EIA Imports Jet Fuel'!$D:$D,'EIA Imports Jet Fuel'!$A:$A,AE$3,'EIA Imports Jet Fuel'!$C:$C,$A53)</f>
        <v/>
      </c>
      <c r="AF53">
        <f>SUMIFS('EIA Imports Jet Fuel'!$D:$D,'EIA Imports Jet Fuel'!$A:$A,AF$3,'EIA Imports Jet Fuel'!$C:$C,$A53)</f>
        <v/>
      </c>
      <c r="AG53">
        <f>SUMIFS('EIA Imports Jet Fuel'!$D:$D,'EIA Imports Jet Fuel'!$A:$A,AG$3,'EIA Imports Jet Fuel'!$C:$C,$A53)</f>
        <v/>
      </c>
      <c r="AH53">
        <f>SUMIFS('EIA Imports Jet Fuel'!$D:$D,'EIA Imports Jet Fuel'!$A:$A,AH$3,'EIA Imports Jet Fuel'!$C:$C,$A53)</f>
        <v/>
      </c>
      <c r="AI53">
        <f>SUMIFS('EIA Imports Jet Fuel'!$D:$D,'EIA Imports Jet Fuel'!$A:$A,AI$3,'EIA Imports Jet Fuel'!$C:$C,$A53)</f>
        <v/>
      </c>
      <c r="AJ53">
        <f>SUMIFS('EIA Imports Jet Fuel'!$D:$D,'EIA Imports Jet Fuel'!$A:$A,AJ$3,'EIA Imports Jet Fuel'!$C:$C,$A53)</f>
        <v/>
      </c>
      <c r="AK53">
        <f>SUMIFS('EIA Imports Jet Fuel'!$D:$D,'EIA Imports Jet Fuel'!$A:$A,AK$3,'EIA Imports Jet Fuel'!$C:$C,$A53)</f>
        <v/>
      </c>
      <c r="AL53">
        <f>SUMIFS('EIA Imports Jet Fuel'!$D:$D,'EIA Imports Jet Fuel'!$A:$A,AL$3,'EIA Imports Jet Fuel'!$C:$C,$A53)</f>
        <v/>
      </c>
      <c r="AM53">
        <f>SUMIFS('EIA Imports Jet Fuel'!$D:$D,'EIA Imports Jet Fuel'!$A:$A,AM$3,'EIA Imports Jet Fuel'!$C:$C,$A53)</f>
        <v/>
      </c>
      <c r="AN53">
        <f>SUMIFS('EIA Imports Jet Fuel'!$D:$D,'EIA Imports Jet Fuel'!$A:$A,AN$3,'EIA Imports Jet Fuel'!$C:$C,$A53)</f>
        <v/>
      </c>
      <c r="AO53">
        <f>SUMIFS('EIA Imports Jet Fuel'!$D:$D,'EIA Imports Jet Fuel'!$A:$A,AO$3,'EIA Imports Jet Fuel'!$C:$C,$A53)</f>
        <v/>
      </c>
      <c r="AP53">
        <f>SUMIFS('EIA Imports Jet Fuel'!$D:$D,'EIA Imports Jet Fuel'!$A:$A,AP$3,'EIA Imports Jet Fuel'!$C:$C,$A53)</f>
        <v/>
      </c>
      <c r="AQ53">
        <f>SUMIFS('EIA Imports Jet Fuel'!$D:$D,'EIA Imports Jet Fuel'!$A:$A,AQ$3,'EIA Imports Jet Fuel'!$C:$C,$A53)</f>
        <v/>
      </c>
      <c r="AR53">
        <f>SUMIFS('EIA Imports Jet Fuel'!$D:$D,'EIA Imports Jet Fuel'!$A:$A,AR$3,'EIA Imports Jet Fuel'!$C:$C,$A53)</f>
        <v/>
      </c>
      <c r="AS53">
        <f>SUMIFS('EIA Imports Jet Fuel'!$D:$D,'EIA Imports Jet Fuel'!$A:$A,AS$3,'EIA Imports Jet Fuel'!$C:$C,$A53)</f>
        <v/>
      </c>
      <c r="AT53">
        <f>SUMIFS('EIA Imports Jet Fuel'!$D:$D,'EIA Imports Jet Fuel'!$A:$A,AT$3,'EIA Imports Jet Fuel'!$C:$C,$A53)</f>
        <v/>
      </c>
      <c r="AU53">
        <f>SUMIFS('EIA Imports Jet Fuel'!$D:$D,'EIA Imports Jet Fuel'!$A:$A,AU$3,'EIA Imports Jet Fuel'!$C:$C,$A53)</f>
        <v/>
      </c>
    </row>
    <row r="54" spans="1:47">
      <c r="A54" t="s">
        <v>350</v>
      </c>
      <c r="B54" t="s">
        <v>1646</v>
      </c>
      <c r="C54" t="s">
        <v>1740</v>
      </c>
      <c r="D54">
        <f>SUMIFS('EIA Imports Jet Fuel'!$D:$D,'EIA Imports Jet Fuel'!$A:$A,D$3,'EIA Imports Jet Fuel'!$C:$C,$A54)</f>
        <v/>
      </c>
      <c r="E54">
        <f>SUMIFS('EIA Imports Jet Fuel'!$D:$D,'EIA Imports Jet Fuel'!$A:$A,E$3,'EIA Imports Jet Fuel'!$C:$C,$A54)</f>
        <v/>
      </c>
      <c r="F54">
        <f>SUMIFS('EIA Imports Jet Fuel'!$D:$D,'EIA Imports Jet Fuel'!$A:$A,F$3,'EIA Imports Jet Fuel'!$C:$C,$A54)</f>
        <v/>
      </c>
      <c r="G54">
        <f>SUMIFS('EIA Imports Jet Fuel'!$D:$D,'EIA Imports Jet Fuel'!$A:$A,G$3,'EIA Imports Jet Fuel'!$C:$C,$A54)</f>
        <v/>
      </c>
      <c r="H54">
        <f>SUMIFS('EIA Imports Jet Fuel'!$D:$D,'EIA Imports Jet Fuel'!$A:$A,H$3,'EIA Imports Jet Fuel'!$C:$C,$A54)</f>
        <v/>
      </c>
      <c r="I54">
        <f>SUMIFS('EIA Imports Jet Fuel'!$D:$D,'EIA Imports Jet Fuel'!$A:$A,I$3,'EIA Imports Jet Fuel'!$C:$C,$A54)</f>
        <v/>
      </c>
      <c r="J54">
        <f>SUMIFS('EIA Imports Jet Fuel'!$D:$D,'EIA Imports Jet Fuel'!$A:$A,J$3,'EIA Imports Jet Fuel'!$C:$C,$A54)</f>
        <v/>
      </c>
      <c r="K54">
        <f>SUMIFS('EIA Imports Jet Fuel'!$D:$D,'EIA Imports Jet Fuel'!$A:$A,K$3,'EIA Imports Jet Fuel'!$C:$C,$A54)</f>
        <v/>
      </c>
      <c r="L54">
        <f>SUMIFS('EIA Imports Jet Fuel'!$D:$D,'EIA Imports Jet Fuel'!$A:$A,L$3,'EIA Imports Jet Fuel'!$C:$C,$A54)</f>
        <v/>
      </c>
      <c r="M54">
        <f>SUMIFS('EIA Imports Jet Fuel'!$D:$D,'EIA Imports Jet Fuel'!$A:$A,M$3,'EIA Imports Jet Fuel'!$C:$C,$A54)</f>
        <v/>
      </c>
      <c r="N54">
        <f>SUMIFS('EIA Imports Jet Fuel'!$D:$D,'EIA Imports Jet Fuel'!$A:$A,N$3,'EIA Imports Jet Fuel'!$C:$C,$A54)</f>
        <v/>
      </c>
      <c r="O54">
        <f>SUMIFS('EIA Imports Jet Fuel'!$D:$D,'EIA Imports Jet Fuel'!$A:$A,O$3,'EIA Imports Jet Fuel'!$C:$C,$A54)</f>
        <v/>
      </c>
      <c r="P54">
        <f>SUMIFS('EIA Imports Jet Fuel'!$D:$D,'EIA Imports Jet Fuel'!$A:$A,P$3,'EIA Imports Jet Fuel'!$C:$C,$A54)</f>
        <v/>
      </c>
      <c r="Q54">
        <f>SUMIFS('EIA Imports Jet Fuel'!$D:$D,'EIA Imports Jet Fuel'!$A:$A,Q$3,'EIA Imports Jet Fuel'!$C:$C,$A54)</f>
        <v/>
      </c>
      <c r="R54">
        <f>SUMIFS('EIA Imports Jet Fuel'!$D:$D,'EIA Imports Jet Fuel'!$A:$A,R$3,'EIA Imports Jet Fuel'!$C:$C,$A54)</f>
        <v/>
      </c>
      <c r="S54">
        <f>SUMIFS('EIA Imports Jet Fuel'!$D:$D,'EIA Imports Jet Fuel'!$A:$A,S$3,'EIA Imports Jet Fuel'!$C:$C,$A54)</f>
        <v/>
      </c>
      <c r="T54">
        <f>SUMIFS('EIA Imports Jet Fuel'!$D:$D,'EIA Imports Jet Fuel'!$A:$A,T$3,'EIA Imports Jet Fuel'!$C:$C,$A54)</f>
        <v/>
      </c>
      <c r="U54">
        <f>SUMIFS('EIA Imports Jet Fuel'!$D:$D,'EIA Imports Jet Fuel'!$A:$A,U$3,'EIA Imports Jet Fuel'!$C:$C,$A54)</f>
        <v/>
      </c>
      <c r="V54">
        <f>SUMIFS('EIA Imports Jet Fuel'!$D:$D,'EIA Imports Jet Fuel'!$A:$A,V$3,'EIA Imports Jet Fuel'!$C:$C,$A54)</f>
        <v/>
      </c>
      <c r="W54">
        <f>SUMIFS('EIA Imports Jet Fuel'!$D:$D,'EIA Imports Jet Fuel'!$A:$A,W$3,'EIA Imports Jet Fuel'!$C:$C,$A54)</f>
        <v/>
      </c>
      <c r="X54">
        <f>SUMIFS('EIA Imports Jet Fuel'!$D:$D,'EIA Imports Jet Fuel'!$A:$A,X$3,'EIA Imports Jet Fuel'!$C:$C,$A54)</f>
        <v/>
      </c>
      <c r="Y54">
        <f>SUMIFS('EIA Imports Jet Fuel'!$D:$D,'EIA Imports Jet Fuel'!$A:$A,Y$3,'EIA Imports Jet Fuel'!$C:$C,$A54)</f>
        <v/>
      </c>
      <c r="Z54">
        <f>SUMIFS('EIA Imports Jet Fuel'!$D:$D,'EIA Imports Jet Fuel'!$A:$A,Z$3,'EIA Imports Jet Fuel'!$C:$C,$A54)</f>
        <v/>
      </c>
      <c r="AA54">
        <f>SUMIFS('EIA Imports Jet Fuel'!$D:$D,'EIA Imports Jet Fuel'!$A:$A,AA$3,'EIA Imports Jet Fuel'!$C:$C,$A54)</f>
        <v/>
      </c>
      <c r="AB54">
        <f>SUMIFS('EIA Imports Jet Fuel'!$D:$D,'EIA Imports Jet Fuel'!$A:$A,AB$3,'EIA Imports Jet Fuel'!$C:$C,$A54)</f>
        <v/>
      </c>
      <c r="AC54">
        <f>SUMIFS('EIA Imports Jet Fuel'!$D:$D,'EIA Imports Jet Fuel'!$A:$A,AC$3,'EIA Imports Jet Fuel'!$C:$C,$A54)</f>
        <v/>
      </c>
      <c r="AD54">
        <f>SUMIFS('EIA Imports Jet Fuel'!$D:$D,'EIA Imports Jet Fuel'!$A:$A,AD$3,'EIA Imports Jet Fuel'!$C:$C,$A54)</f>
        <v/>
      </c>
      <c r="AE54">
        <f>SUMIFS('EIA Imports Jet Fuel'!$D:$D,'EIA Imports Jet Fuel'!$A:$A,AE$3,'EIA Imports Jet Fuel'!$C:$C,$A54)</f>
        <v/>
      </c>
      <c r="AF54">
        <f>SUMIFS('EIA Imports Jet Fuel'!$D:$D,'EIA Imports Jet Fuel'!$A:$A,AF$3,'EIA Imports Jet Fuel'!$C:$C,$A54)</f>
        <v/>
      </c>
      <c r="AG54">
        <f>SUMIFS('EIA Imports Jet Fuel'!$D:$D,'EIA Imports Jet Fuel'!$A:$A,AG$3,'EIA Imports Jet Fuel'!$C:$C,$A54)</f>
        <v/>
      </c>
      <c r="AH54">
        <f>SUMIFS('EIA Imports Jet Fuel'!$D:$D,'EIA Imports Jet Fuel'!$A:$A,AH$3,'EIA Imports Jet Fuel'!$C:$C,$A54)</f>
        <v/>
      </c>
      <c r="AI54">
        <f>SUMIFS('EIA Imports Jet Fuel'!$D:$D,'EIA Imports Jet Fuel'!$A:$A,AI$3,'EIA Imports Jet Fuel'!$C:$C,$A54)</f>
        <v/>
      </c>
      <c r="AJ54">
        <f>SUMIFS('EIA Imports Jet Fuel'!$D:$D,'EIA Imports Jet Fuel'!$A:$A,AJ$3,'EIA Imports Jet Fuel'!$C:$C,$A54)</f>
        <v/>
      </c>
      <c r="AK54">
        <f>SUMIFS('EIA Imports Jet Fuel'!$D:$D,'EIA Imports Jet Fuel'!$A:$A,AK$3,'EIA Imports Jet Fuel'!$C:$C,$A54)</f>
        <v/>
      </c>
      <c r="AL54">
        <f>SUMIFS('EIA Imports Jet Fuel'!$D:$D,'EIA Imports Jet Fuel'!$A:$A,AL$3,'EIA Imports Jet Fuel'!$C:$C,$A54)</f>
        <v/>
      </c>
      <c r="AM54">
        <f>SUMIFS('EIA Imports Jet Fuel'!$D:$D,'EIA Imports Jet Fuel'!$A:$A,AM$3,'EIA Imports Jet Fuel'!$C:$C,$A54)</f>
        <v/>
      </c>
      <c r="AN54">
        <f>SUMIFS('EIA Imports Jet Fuel'!$D:$D,'EIA Imports Jet Fuel'!$A:$A,AN$3,'EIA Imports Jet Fuel'!$C:$C,$A54)</f>
        <v/>
      </c>
      <c r="AO54">
        <f>SUMIFS('EIA Imports Jet Fuel'!$D:$D,'EIA Imports Jet Fuel'!$A:$A,AO$3,'EIA Imports Jet Fuel'!$C:$C,$A54)</f>
        <v/>
      </c>
      <c r="AP54">
        <f>SUMIFS('EIA Imports Jet Fuel'!$D:$D,'EIA Imports Jet Fuel'!$A:$A,AP$3,'EIA Imports Jet Fuel'!$C:$C,$A54)</f>
        <v/>
      </c>
      <c r="AQ54">
        <f>SUMIFS('EIA Imports Jet Fuel'!$D:$D,'EIA Imports Jet Fuel'!$A:$A,AQ$3,'EIA Imports Jet Fuel'!$C:$C,$A54)</f>
        <v/>
      </c>
      <c r="AR54">
        <f>SUMIFS('EIA Imports Jet Fuel'!$D:$D,'EIA Imports Jet Fuel'!$A:$A,AR$3,'EIA Imports Jet Fuel'!$C:$C,$A54)</f>
        <v/>
      </c>
      <c r="AS54">
        <f>SUMIFS('EIA Imports Jet Fuel'!$D:$D,'EIA Imports Jet Fuel'!$A:$A,AS$3,'EIA Imports Jet Fuel'!$C:$C,$A54)</f>
        <v/>
      </c>
      <c r="AT54">
        <f>SUMIFS('EIA Imports Jet Fuel'!$D:$D,'EIA Imports Jet Fuel'!$A:$A,AT$3,'EIA Imports Jet Fuel'!$C:$C,$A54)</f>
        <v/>
      </c>
      <c r="AU54">
        <f>SUMIFS('EIA Imports Jet Fuel'!$D:$D,'EIA Imports Jet Fuel'!$A:$A,AU$3,'EIA Imports Jet Fuel'!$C:$C,$A54)</f>
        <v/>
      </c>
    </row>
    <row r="55" spans="1:47">
      <c r="A55" t="s">
        <v>257</v>
      </c>
      <c r="B55" t="s">
        <v>1646</v>
      </c>
      <c r="C55" t="s">
        <v>1740</v>
      </c>
      <c r="D55">
        <f>SUMIFS('EIA Imports Jet Fuel'!$D:$D,'EIA Imports Jet Fuel'!$A:$A,D$3,'EIA Imports Jet Fuel'!$C:$C,$A55)</f>
        <v/>
      </c>
      <c r="E55">
        <f>SUMIFS('EIA Imports Jet Fuel'!$D:$D,'EIA Imports Jet Fuel'!$A:$A,E$3,'EIA Imports Jet Fuel'!$C:$C,$A55)</f>
        <v/>
      </c>
      <c r="F55">
        <f>SUMIFS('EIA Imports Jet Fuel'!$D:$D,'EIA Imports Jet Fuel'!$A:$A,F$3,'EIA Imports Jet Fuel'!$C:$C,$A55)</f>
        <v/>
      </c>
      <c r="G55">
        <f>SUMIFS('EIA Imports Jet Fuel'!$D:$D,'EIA Imports Jet Fuel'!$A:$A,G$3,'EIA Imports Jet Fuel'!$C:$C,$A55)</f>
        <v/>
      </c>
      <c r="H55">
        <f>SUMIFS('EIA Imports Jet Fuel'!$D:$D,'EIA Imports Jet Fuel'!$A:$A,H$3,'EIA Imports Jet Fuel'!$C:$C,$A55)</f>
        <v/>
      </c>
      <c r="I55">
        <f>SUMIFS('EIA Imports Jet Fuel'!$D:$D,'EIA Imports Jet Fuel'!$A:$A,I$3,'EIA Imports Jet Fuel'!$C:$C,$A55)</f>
        <v/>
      </c>
      <c r="J55">
        <f>SUMIFS('EIA Imports Jet Fuel'!$D:$D,'EIA Imports Jet Fuel'!$A:$A,J$3,'EIA Imports Jet Fuel'!$C:$C,$A55)</f>
        <v/>
      </c>
      <c r="K55">
        <f>SUMIFS('EIA Imports Jet Fuel'!$D:$D,'EIA Imports Jet Fuel'!$A:$A,K$3,'EIA Imports Jet Fuel'!$C:$C,$A55)</f>
        <v/>
      </c>
      <c r="L55">
        <f>SUMIFS('EIA Imports Jet Fuel'!$D:$D,'EIA Imports Jet Fuel'!$A:$A,L$3,'EIA Imports Jet Fuel'!$C:$C,$A55)</f>
        <v/>
      </c>
      <c r="M55">
        <f>SUMIFS('EIA Imports Jet Fuel'!$D:$D,'EIA Imports Jet Fuel'!$A:$A,M$3,'EIA Imports Jet Fuel'!$C:$C,$A55)</f>
        <v/>
      </c>
      <c r="N55">
        <f>SUMIFS('EIA Imports Jet Fuel'!$D:$D,'EIA Imports Jet Fuel'!$A:$A,N$3,'EIA Imports Jet Fuel'!$C:$C,$A55)</f>
        <v/>
      </c>
      <c r="O55">
        <f>SUMIFS('EIA Imports Jet Fuel'!$D:$D,'EIA Imports Jet Fuel'!$A:$A,O$3,'EIA Imports Jet Fuel'!$C:$C,$A55)</f>
        <v/>
      </c>
      <c r="P55">
        <f>SUMIFS('EIA Imports Jet Fuel'!$D:$D,'EIA Imports Jet Fuel'!$A:$A,P$3,'EIA Imports Jet Fuel'!$C:$C,$A55)</f>
        <v/>
      </c>
      <c r="Q55">
        <f>SUMIFS('EIA Imports Jet Fuel'!$D:$D,'EIA Imports Jet Fuel'!$A:$A,Q$3,'EIA Imports Jet Fuel'!$C:$C,$A55)</f>
        <v/>
      </c>
      <c r="R55">
        <f>SUMIFS('EIA Imports Jet Fuel'!$D:$D,'EIA Imports Jet Fuel'!$A:$A,R$3,'EIA Imports Jet Fuel'!$C:$C,$A55)</f>
        <v/>
      </c>
      <c r="S55">
        <f>SUMIFS('EIA Imports Jet Fuel'!$D:$D,'EIA Imports Jet Fuel'!$A:$A,S$3,'EIA Imports Jet Fuel'!$C:$C,$A55)</f>
        <v/>
      </c>
      <c r="T55">
        <f>SUMIFS('EIA Imports Jet Fuel'!$D:$D,'EIA Imports Jet Fuel'!$A:$A,T$3,'EIA Imports Jet Fuel'!$C:$C,$A55)</f>
        <v/>
      </c>
      <c r="U55">
        <f>SUMIFS('EIA Imports Jet Fuel'!$D:$D,'EIA Imports Jet Fuel'!$A:$A,U$3,'EIA Imports Jet Fuel'!$C:$C,$A55)</f>
        <v/>
      </c>
      <c r="V55">
        <f>SUMIFS('EIA Imports Jet Fuel'!$D:$D,'EIA Imports Jet Fuel'!$A:$A,V$3,'EIA Imports Jet Fuel'!$C:$C,$A55)</f>
        <v/>
      </c>
      <c r="W55">
        <f>SUMIFS('EIA Imports Jet Fuel'!$D:$D,'EIA Imports Jet Fuel'!$A:$A,W$3,'EIA Imports Jet Fuel'!$C:$C,$A55)</f>
        <v/>
      </c>
      <c r="X55">
        <f>SUMIFS('EIA Imports Jet Fuel'!$D:$D,'EIA Imports Jet Fuel'!$A:$A,X$3,'EIA Imports Jet Fuel'!$C:$C,$A55)</f>
        <v/>
      </c>
      <c r="Y55">
        <f>SUMIFS('EIA Imports Jet Fuel'!$D:$D,'EIA Imports Jet Fuel'!$A:$A,Y$3,'EIA Imports Jet Fuel'!$C:$C,$A55)</f>
        <v/>
      </c>
      <c r="Z55">
        <f>SUMIFS('EIA Imports Jet Fuel'!$D:$D,'EIA Imports Jet Fuel'!$A:$A,Z$3,'EIA Imports Jet Fuel'!$C:$C,$A55)</f>
        <v/>
      </c>
      <c r="AA55">
        <f>SUMIFS('EIA Imports Jet Fuel'!$D:$D,'EIA Imports Jet Fuel'!$A:$A,AA$3,'EIA Imports Jet Fuel'!$C:$C,$A55)</f>
        <v/>
      </c>
      <c r="AB55">
        <f>SUMIFS('EIA Imports Jet Fuel'!$D:$D,'EIA Imports Jet Fuel'!$A:$A,AB$3,'EIA Imports Jet Fuel'!$C:$C,$A55)</f>
        <v/>
      </c>
      <c r="AC55">
        <f>SUMIFS('EIA Imports Jet Fuel'!$D:$D,'EIA Imports Jet Fuel'!$A:$A,AC$3,'EIA Imports Jet Fuel'!$C:$C,$A55)</f>
        <v/>
      </c>
      <c r="AD55">
        <f>SUMIFS('EIA Imports Jet Fuel'!$D:$D,'EIA Imports Jet Fuel'!$A:$A,AD$3,'EIA Imports Jet Fuel'!$C:$C,$A55)</f>
        <v/>
      </c>
      <c r="AE55">
        <f>SUMIFS('EIA Imports Jet Fuel'!$D:$D,'EIA Imports Jet Fuel'!$A:$A,AE$3,'EIA Imports Jet Fuel'!$C:$C,$A55)</f>
        <v/>
      </c>
      <c r="AF55">
        <f>SUMIFS('EIA Imports Jet Fuel'!$D:$D,'EIA Imports Jet Fuel'!$A:$A,AF$3,'EIA Imports Jet Fuel'!$C:$C,$A55)</f>
        <v/>
      </c>
      <c r="AG55">
        <f>SUMIFS('EIA Imports Jet Fuel'!$D:$D,'EIA Imports Jet Fuel'!$A:$A,AG$3,'EIA Imports Jet Fuel'!$C:$C,$A55)</f>
        <v/>
      </c>
      <c r="AH55">
        <f>SUMIFS('EIA Imports Jet Fuel'!$D:$D,'EIA Imports Jet Fuel'!$A:$A,AH$3,'EIA Imports Jet Fuel'!$C:$C,$A55)</f>
        <v/>
      </c>
      <c r="AI55">
        <f>SUMIFS('EIA Imports Jet Fuel'!$D:$D,'EIA Imports Jet Fuel'!$A:$A,AI$3,'EIA Imports Jet Fuel'!$C:$C,$A55)</f>
        <v/>
      </c>
      <c r="AJ55">
        <f>SUMIFS('EIA Imports Jet Fuel'!$D:$D,'EIA Imports Jet Fuel'!$A:$A,AJ$3,'EIA Imports Jet Fuel'!$C:$C,$A55)</f>
        <v/>
      </c>
      <c r="AK55">
        <f>SUMIFS('EIA Imports Jet Fuel'!$D:$D,'EIA Imports Jet Fuel'!$A:$A,AK$3,'EIA Imports Jet Fuel'!$C:$C,$A55)</f>
        <v/>
      </c>
      <c r="AL55">
        <f>SUMIFS('EIA Imports Jet Fuel'!$D:$D,'EIA Imports Jet Fuel'!$A:$A,AL$3,'EIA Imports Jet Fuel'!$C:$C,$A55)</f>
        <v/>
      </c>
      <c r="AM55">
        <f>SUMIFS('EIA Imports Jet Fuel'!$D:$D,'EIA Imports Jet Fuel'!$A:$A,AM$3,'EIA Imports Jet Fuel'!$C:$C,$A55)</f>
        <v/>
      </c>
      <c r="AN55">
        <f>SUMIFS('EIA Imports Jet Fuel'!$D:$D,'EIA Imports Jet Fuel'!$A:$A,AN$3,'EIA Imports Jet Fuel'!$C:$C,$A55)</f>
        <v/>
      </c>
      <c r="AO55">
        <f>SUMIFS('EIA Imports Jet Fuel'!$D:$D,'EIA Imports Jet Fuel'!$A:$A,AO$3,'EIA Imports Jet Fuel'!$C:$C,$A55)</f>
        <v/>
      </c>
      <c r="AP55">
        <f>SUMIFS('EIA Imports Jet Fuel'!$D:$D,'EIA Imports Jet Fuel'!$A:$A,AP$3,'EIA Imports Jet Fuel'!$C:$C,$A55)</f>
        <v/>
      </c>
      <c r="AQ55">
        <f>SUMIFS('EIA Imports Jet Fuel'!$D:$D,'EIA Imports Jet Fuel'!$A:$A,AQ$3,'EIA Imports Jet Fuel'!$C:$C,$A55)</f>
        <v/>
      </c>
      <c r="AR55">
        <f>SUMIFS('EIA Imports Jet Fuel'!$D:$D,'EIA Imports Jet Fuel'!$A:$A,AR$3,'EIA Imports Jet Fuel'!$C:$C,$A55)</f>
        <v/>
      </c>
      <c r="AS55">
        <f>SUMIFS('EIA Imports Jet Fuel'!$D:$D,'EIA Imports Jet Fuel'!$A:$A,AS$3,'EIA Imports Jet Fuel'!$C:$C,$A55)</f>
        <v/>
      </c>
      <c r="AT55">
        <f>SUMIFS('EIA Imports Jet Fuel'!$D:$D,'EIA Imports Jet Fuel'!$A:$A,AT$3,'EIA Imports Jet Fuel'!$C:$C,$A55)</f>
        <v/>
      </c>
      <c r="AU55">
        <f>SUMIFS('EIA Imports Jet Fuel'!$D:$D,'EIA Imports Jet Fuel'!$A:$A,AU$3,'EIA Imports Jet Fuel'!$C:$C,$A55)</f>
        <v/>
      </c>
    </row>
    <row r="56" spans="1:47">
      <c r="A56" t="s">
        <v>304</v>
      </c>
      <c r="B56" t="s">
        <v>1646</v>
      </c>
      <c r="C56" t="s">
        <v>1740</v>
      </c>
      <c r="D56">
        <f>SUMIFS('EIA Imports Jet Fuel'!$D:$D,'EIA Imports Jet Fuel'!$A:$A,D$3,'EIA Imports Jet Fuel'!$C:$C,$A56)</f>
        <v/>
      </c>
      <c r="E56">
        <f>SUMIFS('EIA Imports Jet Fuel'!$D:$D,'EIA Imports Jet Fuel'!$A:$A,E$3,'EIA Imports Jet Fuel'!$C:$C,$A56)</f>
        <v/>
      </c>
      <c r="F56">
        <f>SUMIFS('EIA Imports Jet Fuel'!$D:$D,'EIA Imports Jet Fuel'!$A:$A,F$3,'EIA Imports Jet Fuel'!$C:$C,$A56)</f>
        <v/>
      </c>
      <c r="G56">
        <f>SUMIFS('EIA Imports Jet Fuel'!$D:$D,'EIA Imports Jet Fuel'!$A:$A,G$3,'EIA Imports Jet Fuel'!$C:$C,$A56)</f>
        <v/>
      </c>
      <c r="H56">
        <f>SUMIFS('EIA Imports Jet Fuel'!$D:$D,'EIA Imports Jet Fuel'!$A:$A,H$3,'EIA Imports Jet Fuel'!$C:$C,$A56)</f>
        <v/>
      </c>
      <c r="I56">
        <f>SUMIFS('EIA Imports Jet Fuel'!$D:$D,'EIA Imports Jet Fuel'!$A:$A,I$3,'EIA Imports Jet Fuel'!$C:$C,$A56)</f>
        <v/>
      </c>
      <c r="J56">
        <f>SUMIFS('EIA Imports Jet Fuel'!$D:$D,'EIA Imports Jet Fuel'!$A:$A,J$3,'EIA Imports Jet Fuel'!$C:$C,$A56)</f>
        <v/>
      </c>
      <c r="K56">
        <f>SUMIFS('EIA Imports Jet Fuel'!$D:$D,'EIA Imports Jet Fuel'!$A:$A,K$3,'EIA Imports Jet Fuel'!$C:$C,$A56)</f>
        <v/>
      </c>
      <c r="L56">
        <f>SUMIFS('EIA Imports Jet Fuel'!$D:$D,'EIA Imports Jet Fuel'!$A:$A,L$3,'EIA Imports Jet Fuel'!$C:$C,$A56)</f>
        <v/>
      </c>
      <c r="M56">
        <f>SUMIFS('EIA Imports Jet Fuel'!$D:$D,'EIA Imports Jet Fuel'!$A:$A,M$3,'EIA Imports Jet Fuel'!$C:$C,$A56)</f>
        <v/>
      </c>
      <c r="N56">
        <f>SUMIFS('EIA Imports Jet Fuel'!$D:$D,'EIA Imports Jet Fuel'!$A:$A,N$3,'EIA Imports Jet Fuel'!$C:$C,$A56)</f>
        <v/>
      </c>
      <c r="O56">
        <f>SUMIFS('EIA Imports Jet Fuel'!$D:$D,'EIA Imports Jet Fuel'!$A:$A,O$3,'EIA Imports Jet Fuel'!$C:$C,$A56)</f>
        <v/>
      </c>
      <c r="P56">
        <f>SUMIFS('EIA Imports Jet Fuel'!$D:$D,'EIA Imports Jet Fuel'!$A:$A,P$3,'EIA Imports Jet Fuel'!$C:$C,$A56)</f>
        <v/>
      </c>
      <c r="Q56">
        <f>SUMIFS('EIA Imports Jet Fuel'!$D:$D,'EIA Imports Jet Fuel'!$A:$A,Q$3,'EIA Imports Jet Fuel'!$C:$C,$A56)</f>
        <v/>
      </c>
      <c r="R56">
        <f>SUMIFS('EIA Imports Jet Fuel'!$D:$D,'EIA Imports Jet Fuel'!$A:$A,R$3,'EIA Imports Jet Fuel'!$C:$C,$A56)</f>
        <v/>
      </c>
      <c r="S56">
        <f>SUMIFS('EIA Imports Jet Fuel'!$D:$D,'EIA Imports Jet Fuel'!$A:$A,S$3,'EIA Imports Jet Fuel'!$C:$C,$A56)</f>
        <v/>
      </c>
      <c r="T56">
        <f>SUMIFS('EIA Imports Jet Fuel'!$D:$D,'EIA Imports Jet Fuel'!$A:$A,T$3,'EIA Imports Jet Fuel'!$C:$C,$A56)</f>
        <v/>
      </c>
      <c r="U56">
        <f>SUMIFS('EIA Imports Jet Fuel'!$D:$D,'EIA Imports Jet Fuel'!$A:$A,U$3,'EIA Imports Jet Fuel'!$C:$C,$A56)</f>
        <v/>
      </c>
      <c r="V56">
        <f>SUMIFS('EIA Imports Jet Fuel'!$D:$D,'EIA Imports Jet Fuel'!$A:$A,V$3,'EIA Imports Jet Fuel'!$C:$C,$A56)</f>
        <v/>
      </c>
      <c r="W56">
        <f>SUMIFS('EIA Imports Jet Fuel'!$D:$D,'EIA Imports Jet Fuel'!$A:$A,W$3,'EIA Imports Jet Fuel'!$C:$C,$A56)</f>
        <v/>
      </c>
      <c r="X56">
        <f>SUMIFS('EIA Imports Jet Fuel'!$D:$D,'EIA Imports Jet Fuel'!$A:$A,X$3,'EIA Imports Jet Fuel'!$C:$C,$A56)</f>
        <v/>
      </c>
      <c r="Y56">
        <f>SUMIFS('EIA Imports Jet Fuel'!$D:$D,'EIA Imports Jet Fuel'!$A:$A,Y$3,'EIA Imports Jet Fuel'!$C:$C,$A56)</f>
        <v/>
      </c>
      <c r="Z56">
        <f>SUMIFS('EIA Imports Jet Fuel'!$D:$D,'EIA Imports Jet Fuel'!$A:$A,Z$3,'EIA Imports Jet Fuel'!$C:$C,$A56)</f>
        <v/>
      </c>
      <c r="AA56">
        <f>SUMIFS('EIA Imports Jet Fuel'!$D:$D,'EIA Imports Jet Fuel'!$A:$A,AA$3,'EIA Imports Jet Fuel'!$C:$C,$A56)</f>
        <v/>
      </c>
      <c r="AB56">
        <f>SUMIFS('EIA Imports Jet Fuel'!$D:$D,'EIA Imports Jet Fuel'!$A:$A,AB$3,'EIA Imports Jet Fuel'!$C:$C,$A56)</f>
        <v/>
      </c>
      <c r="AC56">
        <f>SUMIFS('EIA Imports Jet Fuel'!$D:$D,'EIA Imports Jet Fuel'!$A:$A,AC$3,'EIA Imports Jet Fuel'!$C:$C,$A56)</f>
        <v/>
      </c>
      <c r="AD56">
        <f>SUMIFS('EIA Imports Jet Fuel'!$D:$D,'EIA Imports Jet Fuel'!$A:$A,AD$3,'EIA Imports Jet Fuel'!$C:$C,$A56)</f>
        <v/>
      </c>
      <c r="AE56">
        <f>SUMIFS('EIA Imports Jet Fuel'!$D:$D,'EIA Imports Jet Fuel'!$A:$A,AE$3,'EIA Imports Jet Fuel'!$C:$C,$A56)</f>
        <v/>
      </c>
      <c r="AF56">
        <f>SUMIFS('EIA Imports Jet Fuel'!$D:$D,'EIA Imports Jet Fuel'!$A:$A,AF$3,'EIA Imports Jet Fuel'!$C:$C,$A56)</f>
        <v/>
      </c>
      <c r="AG56">
        <f>SUMIFS('EIA Imports Jet Fuel'!$D:$D,'EIA Imports Jet Fuel'!$A:$A,AG$3,'EIA Imports Jet Fuel'!$C:$C,$A56)</f>
        <v/>
      </c>
      <c r="AH56">
        <f>SUMIFS('EIA Imports Jet Fuel'!$D:$D,'EIA Imports Jet Fuel'!$A:$A,AH$3,'EIA Imports Jet Fuel'!$C:$C,$A56)</f>
        <v/>
      </c>
      <c r="AI56">
        <f>SUMIFS('EIA Imports Jet Fuel'!$D:$D,'EIA Imports Jet Fuel'!$A:$A,AI$3,'EIA Imports Jet Fuel'!$C:$C,$A56)</f>
        <v/>
      </c>
      <c r="AJ56">
        <f>SUMIFS('EIA Imports Jet Fuel'!$D:$D,'EIA Imports Jet Fuel'!$A:$A,AJ$3,'EIA Imports Jet Fuel'!$C:$C,$A56)</f>
        <v/>
      </c>
      <c r="AK56">
        <f>SUMIFS('EIA Imports Jet Fuel'!$D:$D,'EIA Imports Jet Fuel'!$A:$A,AK$3,'EIA Imports Jet Fuel'!$C:$C,$A56)</f>
        <v/>
      </c>
      <c r="AL56">
        <f>SUMIFS('EIA Imports Jet Fuel'!$D:$D,'EIA Imports Jet Fuel'!$A:$A,AL$3,'EIA Imports Jet Fuel'!$C:$C,$A56)</f>
        <v/>
      </c>
      <c r="AM56">
        <f>SUMIFS('EIA Imports Jet Fuel'!$D:$D,'EIA Imports Jet Fuel'!$A:$A,AM$3,'EIA Imports Jet Fuel'!$C:$C,$A56)</f>
        <v/>
      </c>
      <c r="AN56">
        <f>SUMIFS('EIA Imports Jet Fuel'!$D:$D,'EIA Imports Jet Fuel'!$A:$A,AN$3,'EIA Imports Jet Fuel'!$C:$C,$A56)</f>
        <v/>
      </c>
      <c r="AO56">
        <f>SUMIFS('EIA Imports Jet Fuel'!$D:$D,'EIA Imports Jet Fuel'!$A:$A,AO$3,'EIA Imports Jet Fuel'!$C:$C,$A56)</f>
        <v/>
      </c>
      <c r="AP56">
        <f>SUMIFS('EIA Imports Jet Fuel'!$D:$D,'EIA Imports Jet Fuel'!$A:$A,AP$3,'EIA Imports Jet Fuel'!$C:$C,$A56)</f>
        <v/>
      </c>
      <c r="AQ56">
        <f>SUMIFS('EIA Imports Jet Fuel'!$D:$D,'EIA Imports Jet Fuel'!$A:$A,AQ$3,'EIA Imports Jet Fuel'!$C:$C,$A56)</f>
        <v/>
      </c>
      <c r="AR56">
        <f>SUMIFS('EIA Imports Jet Fuel'!$D:$D,'EIA Imports Jet Fuel'!$A:$A,AR$3,'EIA Imports Jet Fuel'!$C:$C,$A56)</f>
        <v/>
      </c>
      <c r="AS56">
        <f>SUMIFS('EIA Imports Jet Fuel'!$D:$D,'EIA Imports Jet Fuel'!$A:$A,AS$3,'EIA Imports Jet Fuel'!$C:$C,$A56)</f>
        <v/>
      </c>
      <c r="AT56">
        <f>SUMIFS('EIA Imports Jet Fuel'!$D:$D,'EIA Imports Jet Fuel'!$A:$A,AT$3,'EIA Imports Jet Fuel'!$C:$C,$A56)</f>
        <v/>
      </c>
      <c r="AU56">
        <f>SUMIFS('EIA Imports Jet Fuel'!$D:$D,'EIA Imports Jet Fuel'!$A:$A,AU$3,'EIA Imports Jet Fuel'!$C:$C,$A56)</f>
        <v/>
      </c>
    </row>
    <row r="57" spans="1:47">
      <c r="A57" t="s">
        <v>271</v>
      </c>
      <c r="B57" t="s">
        <v>1646</v>
      </c>
      <c r="C57" t="s">
        <v>1740</v>
      </c>
      <c r="D57">
        <f>SUMIFS('EIA Imports Jet Fuel'!$D:$D,'EIA Imports Jet Fuel'!$A:$A,D$3,'EIA Imports Jet Fuel'!$C:$C,$A57)</f>
        <v/>
      </c>
      <c r="E57">
        <f>SUMIFS('EIA Imports Jet Fuel'!$D:$D,'EIA Imports Jet Fuel'!$A:$A,E$3,'EIA Imports Jet Fuel'!$C:$C,$A57)</f>
        <v/>
      </c>
      <c r="F57">
        <f>SUMIFS('EIA Imports Jet Fuel'!$D:$D,'EIA Imports Jet Fuel'!$A:$A,F$3,'EIA Imports Jet Fuel'!$C:$C,$A57)</f>
        <v/>
      </c>
      <c r="G57">
        <f>SUMIFS('EIA Imports Jet Fuel'!$D:$D,'EIA Imports Jet Fuel'!$A:$A,G$3,'EIA Imports Jet Fuel'!$C:$C,$A57)</f>
        <v/>
      </c>
      <c r="H57">
        <f>SUMIFS('EIA Imports Jet Fuel'!$D:$D,'EIA Imports Jet Fuel'!$A:$A,H$3,'EIA Imports Jet Fuel'!$C:$C,$A57)</f>
        <v/>
      </c>
      <c r="I57">
        <f>SUMIFS('EIA Imports Jet Fuel'!$D:$D,'EIA Imports Jet Fuel'!$A:$A,I$3,'EIA Imports Jet Fuel'!$C:$C,$A57)</f>
        <v/>
      </c>
      <c r="J57">
        <f>SUMIFS('EIA Imports Jet Fuel'!$D:$D,'EIA Imports Jet Fuel'!$A:$A,J$3,'EIA Imports Jet Fuel'!$C:$C,$A57)</f>
        <v/>
      </c>
      <c r="K57">
        <f>SUMIFS('EIA Imports Jet Fuel'!$D:$D,'EIA Imports Jet Fuel'!$A:$A,K$3,'EIA Imports Jet Fuel'!$C:$C,$A57)</f>
        <v/>
      </c>
      <c r="L57">
        <f>SUMIFS('EIA Imports Jet Fuel'!$D:$D,'EIA Imports Jet Fuel'!$A:$A,L$3,'EIA Imports Jet Fuel'!$C:$C,$A57)</f>
        <v/>
      </c>
      <c r="M57">
        <f>SUMIFS('EIA Imports Jet Fuel'!$D:$D,'EIA Imports Jet Fuel'!$A:$A,M$3,'EIA Imports Jet Fuel'!$C:$C,$A57)</f>
        <v/>
      </c>
      <c r="N57">
        <f>SUMIFS('EIA Imports Jet Fuel'!$D:$D,'EIA Imports Jet Fuel'!$A:$A,N$3,'EIA Imports Jet Fuel'!$C:$C,$A57)</f>
        <v/>
      </c>
      <c r="O57">
        <f>SUMIFS('EIA Imports Jet Fuel'!$D:$D,'EIA Imports Jet Fuel'!$A:$A,O$3,'EIA Imports Jet Fuel'!$C:$C,$A57)</f>
        <v/>
      </c>
      <c r="P57">
        <f>SUMIFS('EIA Imports Jet Fuel'!$D:$D,'EIA Imports Jet Fuel'!$A:$A,P$3,'EIA Imports Jet Fuel'!$C:$C,$A57)</f>
        <v/>
      </c>
      <c r="Q57">
        <f>SUMIFS('EIA Imports Jet Fuel'!$D:$D,'EIA Imports Jet Fuel'!$A:$A,Q$3,'EIA Imports Jet Fuel'!$C:$C,$A57)</f>
        <v/>
      </c>
      <c r="R57">
        <f>SUMIFS('EIA Imports Jet Fuel'!$D:$D,'EIA Imports Jet Fuel'!$A:$A,R$3,'EIA Imports Jet Fuel'!$C:$C,$A57)</f>
        <v/>
      </c>
      <c r="S57">
        <f>SUMIFS('EIA Imports Jet Fuel'!$D:$D,'EIA Imports Jet Fuel'!$A:$A,S$3,'EIA Imports Jet Fuel'!$C:$C,$A57)</f>
        <v/>
      </c>
      <c r="T57">
        <f>SUMIFS('EIA Imports Jet Fuel'!$D:$D,'EIA Imports Jet Fuel'!$A:$A,T$3,'EIA Imports Jet Fuel'!$C:$C,$A57)</f>
        <v/>
      </c>
      <c r="U57">
        <f>SUMIFS('EIA Imports Jet Fuel'!$D:$D,'EIA Imports Jet Fuel'!$A:$A,U$3,'EIA Imports Jet Fuel'!$C:$C,$A57)</f>
        <v/>
      </c>
      <c r="V57">
        <f>SUMIFS('EIA Imports Jet Fuel'!$D:$D,'EIA Imports Jet Fuel'!$A:$A,V$3,'EIA Imports Jet Fuel'!$C:$C,$A57)</f>
        <v/>
      </c>
      <c r="W57">
        <f>SUMIFS('EIA Imports Jet Fuel'!$D:$D,'EIA Imports Jet Fuel'!$A:$A,W$3,'EIA Imports Jet Fuel'!$C:$C,$A57)</f>
        <v/>
      </c>
      <c r="X57">
        <f>SUMIFS('EIA Imports Jet Fuel'!$D:$D,'EIA Imports Jet Fuel'!$A:$A,X$3,'EIA Imports Jet Fuel'!$C:$C,$A57)</f>
        <v/>
      </c>
      <c r="Y57">
        <f>SUMIFS('EIA Imports Jet Fuel'!$D:$D,'EIA Imports Jet Fuel'!$A:$A,Y$3,'EIA Imports Jet Fuel'!$C:$C,$A57)</f>
        <v/>
      </c>
      <c r="Z57">
        <f>SUMIFS('EIA Imports Jet Fuel'!$D:$D,'EIA Imports Jet Fuel'!$A:$A,Z$3,'EIA Imports Jet Fuel'!$C:$C,$A57)</f>
        <v/>
      </c>
      <c r="AA57">
        <f>SUMIFS('EIA Imports Jet Fuel'!$D:$D,'EIA Imports Jet Fuel'!$A:$A,AA$3,'EIA Imports Jet Fuel'!$C:$C,$A57)</f>
        <v/>
      </c>
      <c r="AB57">
        <f>SUMIFS('EIA Imports Jet Fuel'!$D:$D,'EIA Imports Jet Fuel'!$A:$A,AB$3,'EIA Imports Jet Fuel'!$C:$C,$A57)</f>
        <v/>
      </c>
      <c r="AC57">
        <f>SUMIFS('EIA Imports Jet Fuel'!$D:$D,'EIA Imports Jet Fuel'!$A:$A,AC$3,'EIA Imports Jet Fuel'!$C:$C,$A57)</f>
        <v/>
      </c>
      <c r="AD57">
        <f>SUMIFS('EIA Imports Jet Fuel'!$D:$D,'EIA Imports Jet Fuel'!$A:$A,AD$3,'EIA Imports Jet Fuel'!$C:$C,$A57)</f>
        <v/>
      </c>
      <c r="AE57">
        <f>SUMIFS('EIA Imports Jet Fuel'!$D:$D,'EIA Imports Jet Fuel'!$A:$A,AE$3,'EIA Imports Jet Fuel'!$C:$C,$A57)</f>
        <v/>
      </c>
      <c r="AF57">
        <f>SUMIFS('EIA Imports Jet Fuel'!$D:$D,'EIA Imports Jet Fuel'!$A:$A,AF$3,'EIA Imports Jet Fuel'!$C:$C,$A57)</f>
        <v/>
      </c>
      <c r="AG57">
        <f>SUMIFS('EIA Imports Jet Fuel'!$D:$D,'EIA Imports Jet Fuel'!$A:$A,AG$3,'EIA Imports Jet Fuel'!$C:$C,$A57)</f>
        <v/>
      </c>
      <c r="AH57">
        <f>SUMIFS('EIA Imports Jet Fuel'!$D:$D,'EIA Imports Jet Fuel'!$A:$A,AH$3,'EIA Imports Jet Fuel'!$C:$C,$A57)</f>
        <v/>
      </c>
      <c r="AI57">
        <f>SUMIFS('EIA Imports Jet Fuel'!$D:$D,'EIA Imports Jet Fuel'!$A:$A,AI$3,'EIA Imports Jet Fuel'!$C:$C,$A57)</f>
        <v/>
      </c>
      <c r="AJ57">
        <f>SUMIFS('EIA Imports Jet Fuel'!$D:$D,'EIA Imports Jet Fuel'!$A:$A,AJ$3,'EIA Imports Jet Fuel'!$C:$C,$A57)</f>
        <v/>
      </c>
      <c r="AK57">
        <f>SUMIFS('EIA Imports Jet Fuel'!$D:$D,'EIA Imports Jet Fuel'!$A:$A,AK$3,'EIA Imports Jet Fuel'!$C:$C,$A57)</f>
        <v/>
      </c>
      <c r="AL57">
        <f>SUMIFS('EIA Imports Jet Fuel'!$D:$D,'EIA Imports Jet Fuel'!$A:$A,AL$3,'EIA Imports Jet Fuel'!$C:$C,$A57)</f>
        <v/>
      </c>
      <c r="AM57">
        <f>SUMIFS('EIA Imports Jet Fuel'!$D:$D,'EIA Imports Jet Fuel'!$A:$A,AM$3,'EIA Imports Jet Fuel'!$C:$C,$A57)</f>
        <v/>
      </c>
      <c r="AN57">
        <f>SUMIFS('EIA Imports Jet Fuel'!$D:$D,'EIA Imports Jet Fuel'!$A:$A,AN$3,'EIA Imports Jet Fuel'!$C:$C,$A57)</f>
        <v/>
      </c>
      <c r="AO57">
        <f>SUMIFS('EIA Imports Jet Fuel'!$D:$D,'EIA Imports Jet Fuel'!$A:$A,AO$3,'EIA Imports Jet Fuel'!$C:$C,$A57)</f>
        <v/>
      </c>
      <c r="AP57">
        <f>SUMIFS('EIA Imports Jet Fuel'!$D:$D,'EIA Imports Jet Fuel'!$A:$A,AP$3,'EIA Imports Jet Fuel'!$C:$C,$A57)</f>
        <v/>
      </c>
      <c r="AQ57">
        <f>SUMIFS('EIA Imports Jet Fuel'!$D:$D,'EIA Imports Jet Fuel'!$A:$A,AQ$3,'EIA Imports Jet Fuel'!$C:$C,$A57)</f>
        <v/>
      </c>
      <c r="AR57">
        <f>SUMIFS('EIA Imports Jet Fuel'!$D:$D,'EIA Imports Jet Fuel'!$A:$A,AR$3,'EIA Imports Jet Fuel'!$C:$C,$A57)</f>
        <v/>
      </c>
      <c r="AS57">
        <f>SUMIFS('EIA Imports Jet Fuel'!$D:$D,'EIA Imports Jet Fuel'!$A:$A,AS$3,'EIA Imports Jet Fuel'!$C:$C,$A57)</f>
        <v/>
      </c>
      <c r="AT57">
        <f>SUMIFS('EIA Imports Jet Fuel'!$D:$D,'EIA Imports Jet Fuel'!$A:$A,AT$3,'EIA Imports Jet Fuel'!$C:$C,$A57)</f>
        <v/>
      </c>
      <c r="AU57">
        <f>SUMIFS('EIA Imports Jet Fuel'!$D:$D,'EIA Imports Jet Fuel'!$A:$A,AU$3,'EIA Imports Jet Fuel'!$C:$C,$A57)</f>
        <v/>
      </c>
    </row>
    <row r="58" spans="1:47">
      <c r="A58" t="s">
        <v>358</v>
      </c>
      <c r="B58" t="s">
        <v>1646</v>
      </c>
      <c r="C58" t="s">
        <v>1740</v>
      </c>
      <c r="D58">
        <f>SUMIFS('EIA Imports Jet Fuel'!$D:$D,'EIA Imports Jet Fuel'!$A:$A,D$3,'EIA Imports Jet Fuel'!$C:$C,$A58)</f>
        <v/>
      </c>
      <c r="E58">
        <f>SUMIFS('EIA Imports Jet Fuel'!$D:$D,'EIA Imports Jet Fuel'!$A:$A,E$3,'EIA Imports Jet Fuel'!$C:$C,$A58)</f>
        <v/>
      </c>
      <c r="F58">
        <f>SUMIFS('EIA Imports Jet Fuel'!$D:$D,'EIA Imports Jet Fuel'!$A:$A,F$3,'EIA Imports Jet Fuel'!$C:$C,$A58)</f>
        <v/>
      </c>
      <c r="G58">
        <f>SUMIFS('EIA Imports Jet Fuel'!$D:$D,'EIA Imports Jet Fuel'!$A:$A,G$3,'EIA Imports Jet Fuel'!$C:$C,$A58)</f>
        <v/>
      </c>
      <c r="H58">
        <f>SUMIFS('EIA Imports Jet Fuel'!$D:$D,'EIA Imports Jet Fuel'!$A:$A,H$3,'EIA Imports Jet Fuel'!$C:$C,$A58)</f>
        <v/>
      </c>
      <c r="I58">
        <f>SUMIFS('EIA Imports Jet Fuel'!$D:$D,'EIA Imports Jet Fuel'!$A:$A,I$3,'EIA Imports Jet Fuel'!$C:$C,$A58)</f>
        <v/>
      </c>
      <c r="J58">
        <f>SUMIFS('EIA Imports Jet Fuel'!$D:$D,'EIA Imports Jet Fuel'!$A:$A,J$3,'EIA Imports Jet Fuel'!$C:$C,$A58)</f>
        <v/>
      </c>
      <c r="K58">
        <f>SUMIFS('EIA Imports Jet Fuel'!$D:$D,'EIA Imports Jet Fuel'!$A:$A,K$3,'EIA Imports Jet Fuel'!$C:$C,$A58)</f>
        <v/>
      </c>
      <c r="L58">
        <f>SUMIFS('EIA Imports Jet Fuel'!$D:$D,'EIA Imports Jet Fuel'!$A:$A,L$3,'EIA Imports Jet Fuel'!$C:$C,$A58)</f>
        <v/>
      </c>
      <c r="M58">
        <f>SUMIFS('EIA Imports Jet Fuel'!$D:$D,'EIA Imports Jet Fuel'!$A:$A,M$3,'EIA Imports Jet Fuel'!$C:$C,$A58)</f>
        <v/>
      </c>
      <c r="N58">
        <f>SUMIFS('EIA Imports Jet Fuel'!$D:$D,'EIA Imports Jet Fuel'!$A:$A,N$3,'EIA Imports Jet Fuel'!$C:$C,$A58)</f>
        <v/>
      </c>
      <c r="O58">
        <f>SUMIFS('EIA Imports Jet Fuel'!$D:$D,'EIA Imports Jet Fuel'!$A:$A,O$3,'EIA Imports Jet Fuel'!$C:$C,$A58)</f>
        <v/>
      </c>
      <c r="P58">
        <f>SUMIFS('EIA Imports Jet Fuel'!$D:$D,'EIA Imports Jet Fuel'!$A:$A,P$3,'EIA Imports Jet Fuel'!$C:$C,$A58)</f>
        <v/>
      </c>
      <c r="Q58">
        <f>SUMIFS('EIA Imports Jet Fuel'!$D:$D,'EIA Imports Jet Fuel'!$A:$A,Q$3,'EIA Imports Jet Fuel'!$C:$C,$A58)</f>
        <v/>
      </c>
      <c r="R58">
        <f>SUMIFS('EIA Imports Jet Fuel'!$D:$D,'EIA Imports Jet Fuel'!$A:$A,R$3,'EIA Imports Jet Fuel'!$C:$C,$A58)</f>
        <v/>
      </c>
      <c r="S58">
        <f>SUMIFS('EIA Imports Jet Fuel'!$D:$D,'EIA Imports Jet Fuel'!$A:$A,S$3,'EIA Imports Jet Fuel'!$C:$C,$A58)</f>
        <v/>
      </c>
      <c r="T58">
        <f>SUMIFS('EIA Imports Jet Fuel'!$D:$D,'EIA Imports Jet Fuel'!$A:$A,T$3,'EIA Imports Jet Fuel'!$C:$C,$A58)</f>
        <v/>
      </c>
      <c r="U58">
        <f>SUMIFS('EIA Imports Jet Fuel'!$D:$D,'EIA Imports Jet Fuel'!$A:$A,U$3,'EIA Imports Jet Fuel'!$C:$C,$A58)</f>
        <v/>
      </c>
      <c r="V58">
        <f>SUMIFS('EIA Imports Jet Fuel'!$D:$D,'EIA Imports Jet Fuel'!$A:$A,V$3,'EIA Imports Jet Fuel'!$C:$C,$A58)</f>
        <v/>
      </c>
      <c r="W58">
        <f>SUMIFS('EIA Imports Jet Fuel'!$D:$D,'EIA Imports Jet Fuel'!$A:$A,W$3,'EIA Imports Jet Fuel'!$C:$C,$A58)</f>
        <v/>
      </c>
      <c r="X58">
        <f>SUMIFS('EIA Imports Jet Fuel'!$D:$D,'EIA Imports Jet Fuel'!$A:$A,X$3,'EIA Imports Jet Fuel'!$C:$C,$A58)</f>
        <v/>
      </c>
      <c r="Y58">
        <f>SUMIFS('EIA Imports Jet Fuel'!$D:$D,'EIA Imports Jet Fuel'!$A:$A,Y$3,'EIA Imports Jet Fuel'!$C:$C,$A58)</f>
        <v/>
      </c>
      <c r="Z58">
        <f>SUMIFS('EIA Imports Jet Fuel'!$D:$D,'EIA Imports Jet Fuel'!$A:$A,Z$3,'EIA Imports Jet Fuel'!$C:$C,$A58)</f>
        <v/>
      </c>
      <c r="AA58">
        <f>SUMIFS('EIA Imports Jet Fuel'!$D:$D,'EIA Imports Jet Fuel'!$A:$A,AA$3,'EIA Imports Jet Fuel'!$C:$C,$A58)</f>
        <v/>
      </c>
      <c r="AB58">
        <f>SUMIFS('EIA Imports Jet Fuel'!$D:$D,'EIA Imports Jet Fuel'!$A:$A,AB$3,'EIA Imports Jet Fuel'!$C:$C,$A58)</f>
        <v/>
      </c>
      <c r="AC58">
        <f>SUMIFS('EIA Imports Jet Fuel'!$D:$D,'EIA Imports Jet Fuel'!$A:$A,AC$3,'EIA Imports Jet Fuel'!$C:$C,$A58)</f>
        <v/>
      </c>
      <c r="AD58">
        <f>SUMIFS('EIA Imports Jet Fuel'!$D:$D,'EIA Imports Jet Fuel'!$A:$A,AD$3,'EIA Imports Jet Fuel'!$C:$C,$A58)</f>
        <v/>
      </c>
      <c r="AE58">
        <f>SUMIFS('EIA Imports Jet Fuel'!$D:$D,'EIA Imports Jet Fuel'!$A:$A,AE$3,'EIA Imports Jet Fuel'!$C:$C,$A58)</f>
        <v/>
      </c>
      <c r="AF58">
        <f>SUMIFS('EIA Imports Jet Fuel'!$D:$D,'EIA Imports Jet Fuel'!$A:$A,AF$3,'EIA Imports Jet Fuel'!$C:$C,$A58)</f>
        <v/>
      </c>
      <c r="AG58">
        <f>SUMIFS('EIA Imports Jet Fuel'!$D:$D,'EIA Imports Jet Fuel'!$A:$A,AG$3,'EIA Imports Jet Fuel'!$C:$C,$A58)</f>
        <v/>
      </c>
      <c r="AH58">
        <f>SUMIFS('EIA Imports Jet Fuel'!$D:$D,'EIA Imports Jet Fuel'!$A:$A,AH$3,'EIA Imports Jet Fuel'!$C:$C,$A58)</f>
        <v/>
      </c>
      <c r="AI58">
        <f>SUMIFS('EIA Imports Jet Fuel'!$D:$D,'EIA Imports Jet Fuel'!$A:$A,AI$3,'EIA Imports Jet Fuel'!$C:$C,$A58)</f>
        <v/>
      </c>
      <c r="AJ58">
        <f>SUMIFS('EIA Imports Jet Fuel'!$D:$D,'EIA Imports Jet Fuel'!$A:$A,AJ$3,'EIA Imports Jet Fuel'!$C:$C,$A58)</f>
        <v/>
      </c>
      <c r="AK58">
        <f>SUMIFS('EIA Imports Jet Fuel'!$D:$D,'EIA Imports Jet Fuel'!$A:$A,AK$3,'EIA Imports Jet Fuel'!$C:$C,$A58)</f>
        <v/>
      </c>
      <c r="AL58">
        <f>SUMIFS('EIA Imports Jet Fuel'!$D:$D,'EIA Imports Jet Fuel'!$A:$A,AL$3,'EIA Imports Jet Fuel'!$C:$C,$A58)</f>
        <v/>
      </c>
      <c r="AM58">
        <f>SUMIFS('EIA Imports Jet Fuel'!$D:$D,'EIA Imports Jet Fuel'!$A:$A,AM$3,'EIA Imports Jet Fuel'!$C:$C,$A58)</f>
        <v/>
      </c>
      <c r="AN58">
        <f>SUMIFS('EIA Imports Jet Fuel'!$D:$D,'EIA Imports Jet Fuel'!$A:$A,AN$3,'EIA Imports Jet Fuel'!$C:$C,$A58)</f>
        <v/>
      </c>
      <c r="AO58">
        <f>SUMIFS('EIA Imports Jet Fuel'!$D:$D,'EIA Imports Jet Fuel'!$A:$A,AO$3,'EIA Imports Jet Fuel'!$C:$C,$A58)</f>
        <v/>
      </c>
      <c r="AP58">
        <f>SUMIFS('EIA Imports Jet Fuel'!$D:$D,'EIA Imports Jet Fuel'!$A:$A,AP$3,'EIA Imports Jet Fuel'!$C:$C,$A58)</f>
        <v/>
      </c>
      <c r="AQ58">
        <f>SUMIFS('EIA Imports Jet Fuel'!$D:$D,'EIA Imports Jet Fuel'!$A:$A,AQ$3,'EIA Imports Jet Fuel'!$C:$C,$A58)</f>
        <v/>
      </c>
      <c r="AR58">
        <f>SUMIFS('EIA Imports Jet Fuel'!$D:$D,'EIA Imports Jet Fuel'!$A:$A,AR$3,'EIA Imports Jet Fuel'!$C:$C,$A58)</f>
        <v/>
      </c>
      <c r="AS58">
        <f>SUMIFS('EIA Imports Jet Fuel'!$D:$D,'EIA Imports Jet Fuel'!$A:$A,AS$3,'EIA Imports Jet Fuel'!$C:$C,$A58)</f>
        <v/>
      </c>
      <c r="AT58">
        <f>SUMIFS('EIA Imports Jet Fuel'!$D:$D,'EIA Imports Jet Fuel'!$A:$A,AT$3,'EIA Imports Jet Fuel'!$C:$C,$A58)</f>
        <v/>
      </c>
      <c r="AU58">
        <f>SUMIFS('EIA Imports Jet Fuel'!$D:$D,'EIA Imports Jet Fuel'!$A:$A,AU$3,'EIA Imports Jet Fuel'!$C:$C,$A58)</f>
        <v/>
      </c>
    </row>
    <row r="59" spans="1:47">
      <c r="A59" t="s">
        <v>326</v>
      </c>
      <c r="B59" t="s">
        <v>1646</v>
      </c>
      <c r="C59" t="s">
        <v>1740</v>
      </c>
      <c r="D59">
        <f>SUMIFS('EIA Imports Jet Fuel'!$D:$D,'EIA Imports Jet Fuel'!$A:$A,D$3,'EIA Imports Jet Fuel'!$C:$C,$A59)</f>
        <v/>
      </c>
      <c r="E59">
        <f>SUMIFS('EIA Imports Jet Fuel'!$D:$D,'EIA Imports Jet Fuel'!$A:$A,E$3,'EIA Imports Jet Fuel'!$C:$C,$A59)</f>
        <v/>
      </c>
      <c r="F59">
        <f>SUMIFS('EIA Imports Jet Fuel'!$D:$D,'EIA Imports Jet Fuel'!$A:$A,F$3,'EIA Imports Jet Fuel'!$C:$C,$A59)</f>
        <v/>
      </c>
      <c r="G59">
        <f>SUMIFS('EIA Imports Jet Fuel'!$D:$D,'EIA Imports Jet Fuel'!$A:$A,G$3,'EIA Imports Jet Fuel'!$C:$C,$A59)</f>
        <v/>
      </c>
      <c r="H59">
        <f>SUMIFS('EIA Imports Jet Fuel'!$D:$D,'EIA Imports Jet Fuel'!$A:$A,H$3,'EIA Imports Jet Fuel'!$C:$C,$A59)</f>
        <v/>
      </c>
      <c r="I59">
        <f>SUMIFS('EIA Imports Jet Fuel'!$D:$D,'EIA Imports Jet Fuel'!$A:$A,I$3,'EIA Imports Jet Fuel'!$C:$C,$A59)</f>
        <v/>
      </c>
      <c r="J59">
        <f>SUMIFS('EIA Imports Jet Fuel'!$D:$D,'EIA Imports Jet Fuel'!$A:$A,J$3,'EIA Imports Jet Fuel'!$C:$C,$A59)</f>
        <v/>
      </c>
      <c r="K59">
        <f>SUMIFS('EIA Imports Jet Fuel'!$D:$D,'EIA Imports Jet Fuel'!$A:$A,K$3,'EIA Imports Jet Fuel'!$C:$C,$A59)</f>
        <v/>
      </c>
      <c r="L59">
        <f>SUMIFS('EIA Imports Jet Fuel'!$D:$D,'EIA Imports Jet Fuel'!$A:$A,L$3,'EIA Imports Jet Fuel'!$C:$C,$A59)</f>
        <v/>
      </c>
      <c r="M59">
        <f>SUMIFS('EIA Imports Jet Fuel'!$D:$D,'EIA Imports Jet Fuel'!$A:$A,M$3,'EIA Imports Jet Fuel'!$C:$C,$A59)</f>
        <v/>
      </c>
      <c r="N59">
        <f>SUMIFS('EIA Imports Jet Fuel'!$D:$D,'EIA Imports Jet Fuel'!$A:$A,N$3,'EIA Imports Jet Fuel'!$C:$C,$A59)</f>
        <v/>
      </c>
      <c r="O59">
        <f>SUMIFS('EIA Imports Jet Fuel'!$D:$D,'EIA Imports Jet Fuel'!$A:$A,O$3,'EIA Imports Jet Fuel'!$C:$C,$A59)</f>
        <v/>
      </c>
      <c r="P59">
        <f>SUMIFS('EIA Imports Jet Fuel'!$D:$D,'EIA Imports Jet Fuel'!$A:$A,P$3,'EIA Imports Jet Fuel'!$C:$C,$A59)</f>
        <v/>
      </c>
      <c r="Q59">
        <f>SUMIFS('EIA Imports Jet Fuel'!$D:$D,'EIA Imports Jet Fuel'!$A:$A,Q$3,'EIA Imports Jet Fuel'!$C:$C,$A59)</f>
        <v/>
      </c>
      <c r="R59">
        <f>SUMIFS('EIA Imports Jet Fuel'!$D:$D,'EIA Imports Jet Fuel'!$A:$A,R$3,'EIA Imports Jet Fuel'!$C:$C,$A59)</f>
        <v/>
      </c>
      <c r="S59">
        <f>SUMIFS('EIA Imports Jet Fuel'!$D:$D,'EIA Imports Jet Fuel'!$A:$A,S$3,'EIA Imports Jet Fuel'!$C:$C,$A59)</f>
        <v/>
      </c>
      <c r="T59">
        <f>SUMIFS('EIA Imports Jet Fuel'!$D:$D,'EIA Imports Jet Fuel'!$A:$A,T$3,'EIA Imports Jet Fuel'!$C:$C,$A59)</f>
        <v/>
      </c>
      <c r="U59">
        <f>SUMIFS('EIA Imports Jet Fuel'!$D:$D,'EIA Imports Jet Fuel'!$A:$A,U$3,'EIA Imports Jet Fuel'!$C:$C,$A59)</f>
        <v/>
      </c>
      <c r="V59">
        <f>SUMIFS('EIA Imports Jet Fuel'!$D:$D,'EIA Imports Jet Fuel'!$A:$A,V$3,'EIA Imports Jet Fuel'!$C:$C,$A59)</f>
        <v/>
      </c>
      <c r="W59">
        <f>SUMIFS('EIA Imports Jet Fuel'!$D:$D,'EIA Imports Jet Fuel'!$A:$A,W$3,'EIA Imports Jet Fuel'!$C:$C,$A59)</f>
        <v/>
      </c>
      <c r="X59">
        <f>SUMIFS('EIA Imports Jet Fuel'!$D:$D,'EIA Imports Jet Fuel'!$A:$A,X$3,'EIA Imports Jet Fuel'!$C:$C,$A59)</f>
        <v/>
      </c>
      <c r="Y59">
        <f>SUMIFS('EIA Imports Jet Fuel'!$D:$D,'EIA Imports Jet Fuel'!$A:$A,Y$3,'EIA Imports Jet Fuel'!$C:$C,$A59)</f>
        <v/>
      </c>
      <c r="Z59">
        <f>SUMIFS('EIA Imports Jet Fuel'!$D:$D,'EIA Imports Jet Fuel'!$A:$A,Z$3,'EIA Imports Jet Fuel'!$C:$C,$A59)</f>
        <v/>
      </c>
      <c r="AA59">
        <f>SUMIFS('EIA Imports Jet Fuel'!$D:$D,'EIA Imports Jet Fuel'!$A:$A,AA$3,'EIA Imports Jet Fuel'!$C:$C,$A59)</f>
        <v/>
      </c>
      <c r="AB59">
        <f>SUMIFS('EIA Imports Jet Fuel'!$D:$D,'EIA Imports Jet Fuel'!$A:$A,AB$3,'EIA Imports Jet Fuel'!$C:$C,$A59)</f>
        <v/>
      </c>
      <c r="AC59">
        <f>SUMIFS('EIA Imports Jet Fuel'!$D:$D,'EIA Imports Jet Fuel'!$A:$A,AC$3,'EIA Imports Jet Fuel'!$C:$C,$A59)</f>
        <v/>
      </c>
      <c r="AD59">
        <f>SUMIFS('EIA Imports Jet Fuel'!$D:$D,'EIA Imports Jet Fuel'!$A:$A,AD$3,'EIA Imports Jet Fuel'!$C:$C,$A59)</f>
        <v/>
      </c>
      <c r="AE59">
        <f>SUMIFS('EIA Imports Jet Fuel'!$D:$D,'EIA Imports Jet Fuel'!$A:$A,AE$3,'EIA Imports Jet Fuel'!$C:$C,$A59)</f>
        <v/>
      </c>
      <c r="AF59">
        <f>SUMIFS('EIA Imports Jet Fuel'!$D:$D,'EIA Imports Jet Fuel'!$A:$A,AF$3,'EIA Imports Jet Fuel'!$C:$C,$A59)</f>
        <v/>
      </c>
      <c r="AG59">
        <f>SUMIFS('EIA Imports Jet Fuel'!$D:$D,'EIA Imports Jet Fuel'!$A:$A,AG$3,'EIA Imports Jet Fuel'!$C:$C,$A59)</f>
        <v/>
      </c>
      <c r="AH59">
        <f>SUMIFS('EIA Imports Jet Fuel'!$D:$D,'EIA Imports Jet Fuel'!$A:$A,AH$3,'EIA Imports Jet Fuel'!$C:$C,$A59)</f>
        <v/>
      </c>
      <c r="AI59">
        <f>SUMIFS('EIA Imports Jet Fuel'!$D:$D,'EIA Imports Jet Fuel'!$A:$A,AI$3,'EIA Imports Jet Fuel'!$C:$C,$A59)</f>
        <v/>
      </c>
      <c r="AJ59">
        <f>SUMIFS('EIA Imports Jet Fuel'!$D:$D,'EIA Imports Jet Fuel'!$A:$A,AJ$3,'EIA Imports Jet Fuel'!$C:$C,$A59)</f>
        <v/>
      </c>
      <c r="AK59">
        <f>SUMIFS('EIA Imports Jet Fuel'!$D:$D,'EIA Imports Jet Fuel'!$A:$A,AK$3,'EIA Imports Jet Fuel'!$C:$C,$A59)</f>
        <v/>
      </c>
      <c r="AL59">
        <f>SUMIFS('EIA Imports Jet Fuel'!$D:$D,'EIA Imports Jet Fuel'!$A:$A,AL$3,'EIA Imports Jet Fuel'!$C:$C,$A59)</f>
        <v/>
      </c>
      <c r="AM59">
        <f>SUMIFS('EIA Imports Jet Fuel'!$D:$D,'EIA Imports Jet Fuel'!$A:$A,AM$3,'EIA Imports Jet Fuel'!$C:$C,$A59)</f>
        <v/>
      </c>
      <c r="AN59">
        <f>SUMIFS('EIA Imports Jet Fuel'!$D:$D,'EIA Imports Jet Fuel'!$A:$A,AN$3,'EIA Imports Jet Fuel'!$C:$C,$A59)</f>
        <v/>
      </c>
      <c r="AO59">
        <f>SUMIFS('EIA Imports Jet Fuel'!$D:$D,'EIA Imports Jet Fuel'!$A:$A,AO$3,'EIA Imports Jet Fuel'!$C:$C,$A59)</f>
        <v/>
      </c>
      <c r="AP59">
        <f>SUMIFS('EIA Imports Jet Fuel'!$D:$D,'EIA Imports Jet Fuel'!$A:$A,AP$3,'EIA Imports Jet Fuel'!$C:$C,$A59)</f>
        <v/>
      </c>
      <c r="AQ59">
        <f>SUMIFS('EIA Imports Jet Fuel'!$D:$D,'EIA Imports Jet Fuel'!$A:$A,AQ$3,'EIA Imports Jet Fuel'!$C:$C,$A59)</f>
        <v/>
      </c>
      <c r="AR59">
        <f>SUMIFS('EIA Imports Jet Fuel'!$D:$D,'EIA Imports Jet Fuel'!$A:$A,AR$3,'EIA Imports Jet Fuel'!$C:$C,$A59)</f>
        <v/>
      </c>
      <c r="AS59">
        <f>SUMIFS('EIA Imports Jet Fuel'!$D:$D,'EIA Imports Jet Fuel'!$A:$A,AS$3,'EIA Imports Jet Fuel'!$C:$C,$A59)</f>
        <v/>
      </c>
      <c r="AT59">
        <f>SUMIFS('EIA Imports Jet Fuel'!$D:$D,'EIA Imports Jet Fuel'!$A:$A,AT$3,'EIA Imports Jet Fuel'!$C:$C,$A59)</f>
        <v/>
      </c>
      <c r="AU59">
        <f>SUMIFS('EIA Imports Jet Fuel'!$D:$D,'EIA Imports Jet Fuel'!$A:$A,AU$3,'EIA Imports Jet Fuel'!$C:$C,$A59)</f>
        <v/>
      </c>
    </row>
    <row r="60" spans="1:47">
      <c r="A60" t="s">
        <v>1765</v>
      </c>
      <c r="B60" t="s">
        <v>1646</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1766</v>
      </c>
      <c r="B61" t="s">
        <v>1646</v>
      </c>
      <c r="C61" t="s">
        <v>1028</v>
      </c>
      <c r="D61">
        <f>'EIA Consumption'!AF108</f>
        <v/>
      </c>
      <c r="E61">
        <f>'EIA Consumption'!AG108</f>
        <v/>
      </c>
      <c r="F61">
        <f>'EIA Consumption'!AH108</f>
        <v/>
      </c>
      <c r="G61">
        <f>'EIA Consumption'!AI108</f>
        <v/>
      </c>
      <c r="H61">
        <f>'EIA Consumption'!AJ108</f>
        <v/>
      </c>
      <c r="I61">
        <f>'EIA Consumption'!AK108</f>
        <v/>
      </c>
      <c r="J61">
        <f>'EIA Consumption'!AL108</f>
        <v/>
      </c>
      <c r="K61">
        <f>'EIA Consumption'!AM108</f>
        <v/>
      </c>
      <c r="L61">
        <f>'EIA Consumption'!AN108</f>
        <v/>
      </c>
      <c r="M61">
        <f>'EIA Consumption'!AO108</f>
        <v/>
      </c>
      <c r="N61">
        <f>'EIA Consumption'!AP108</f>
        <v/>
      </c>
      <c r="O61">
        <f>'EIA Consumption'!AQ108</f>
        <v/>
      </c>
      <c r="P61">
        <f>'EIA Consumption'!AR108</f>
        <v/>
      </c>
      <c r="Q61">
        <f>'EIA Consumption'!AS108</f>
        <v/>
      </c>
      <c r="R61">
        <f>'EIA Consumption'!AT108</f>
        <v/>
      </c>
      <c r="S61">
        <f>'EIA Consumption'!AU108</f>
        <v/>
      </c>
      <c r="T61">
        <f>'EIA Consumption'!AV108</f>
        <v/>
      </c>
      <c r="U61">
        <f>'EIA Consumption'!AW108</f>
        <v/>
      </c>
      <c r="V61">
        <f>'EIA Consumption'!AX108</f>
        <v/>
      </c>
      <c r="W61">
        <f>'EIA Consumption'!AY108</f>
        <v/>
      </c>
      <c r="X61">
        <f>'EIA Consumption'!AZ108</f>
        <v/>
      </c>
      <c r="Y61">
        <f>'EIA Consumption'!BA108</f>
        <v/>
      </c>
      <c r="Z61">
        <f>'EIA Consumption'!BB108</f>
        <v/>
      </c>
      <c r="AA61">
        <f>'EIA Consumption'!BC108</f>
        <v/>
      </c>
      <c r="AB61">
        <f>'EIA Consumption'!BD108</f>
        <v/>
      </c>
      <c r="AC61">
        <f>'EIA Consumption'!BE108</f>
        <v/>
      </c>
      <c r="AD61">
        <f>'EIA Consumption'!BF108</f>
        <v/>
      </c>
      <c r="AE61">
        <f>'EIA Consumption'!BG108</f>
        <v/>
      </c>
      <c r="AF61">
        <f>'EIA Consumption'!BH108</f>
        <v/>
      </c>
      <c r="AG61">
        <f>'EIA Consumption'!BI108</f>
        <v/>
      </c>
      <c r="AH61">
        <f>'EIA Consumption'!BJ108</f>
        <v/>
      </c>
      <c r="AI61">
        <f>'EIA Consumption'!BK108</f>
        <v/>
      </c>
      <c r="AJ61">
        <f>'EIA Consumption'!BL108</f>
        <v/>
      </c>
      <c r="AK61">
        <f>'EIA Consumption'!BM108</f>
        <v/>
      </c>
      <c r="AL61">
        <f>'EIA Consumption'!BN108</f>
        <v/>
      </c>
      <c r="AM61">
        <f>'EIA Consumption'!BO108</f>
        <v/>
      </c>
      <c r="AN61">
        <f>'EIA Consumption'!BP108</f>
        <v/>
      </c>
      <c r="AO61">
        <f>'EIA Consumption'!BQ108</f>
        <v/>
      </c>
      <c r="AP61">
        <f>'EIA Consumption'!BR108</f>
        <v/>
      </c>
      <c r="AQ61">
        <f>'EIA Consumption'!BS108</f>
        <v/>
      </c>
      <c r="AR61">
        <f>'EIA Consumption'!BT108</f>
        <v/>
      </c>
      <c r="AS61">
        <f>'EIA Consumption'!BU108</f>
        <v/>
      </c>
      <c r="AT61">
        <f>'EIA Consumption'!BV108</f>
        <v/>
      </c>
      <c r="AU61">
        <f>'EIA Consumption'!BW108</f>
        <v/>
      </c>
    </row>
    <row r="62" spans="1:47">
      <c r="A62" t="s">
        <v>1767</v>
      </c>
      <c r="B62" t="s">
        <v>1646</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1766</v>
      </c>
      <c r="B63" t="s">
        <v>1646</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1768</v>
      </c>
    </row>
    <row r="67" spans="1:47">
      <c r="A67" t="s">
        <v>303</v>
      </c>
      <c r="B67" t="s">
        <v>1653</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414</v>
      </c>
      <c r="B68" t="s">
        <v>1653</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323</v>
      </c>
      <c r="B69" t="s">
        <v>1653</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291</v>
      </c>
      <c r="B70" t="s">
        <v>1653</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280</v>
      </c>
      <c r="B71" t="s">
        <v>1653</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311</v>
      </c>
      <c r="B72" t="s">
        <v>1653</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349</v>
      </c>
      <c r="B73" t="s">
        <v>1653</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399</v>
      </c>
      <c r="B74" t="s">
        <v>1653</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288</v>
      </c>
      <c r="B75" t="s">
        <v>1653</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272</v>
      </c>
      <c r="B76" t="s">
        <v>1653</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415</v>
      </c>
      <c r="B77" t="s">
        <v>1653</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273</v>
      </c>
      <c r="B78" t="s">
        <v>1653</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332</v>
      </c>
      <c r="B79" t="s">
        <v>1653</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306</v>
      </c>
      <c r="B80" t="s">
        <v>1653</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418</v>
      </c>
      <c r="B81" t="s">
        <v>1653</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412</v>
      </c>
      <c r="B82" t="s">
        <v>1653</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287</v>
      </c>
      <c r="B83" t="s">
        <v>1653</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374</v>
      </c>
      <c r="B84" t="s">
        <v>1653</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371</v>
      </c>
      <c r="B85" t="s">
        <v>1653</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346</v>
      </c>
      <c r="B86" t="s">
        <v>1653</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279</v>
      </c>
      <c r="B87" t="s">
        <v>1653</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296</v>
      </c>
      <c r="B88" t="s">
        <v>1653</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334</v>
      </c>
      <c r="B89" t="s">
        <v>1653</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252</v>
      </c>
      <c r="B90" t="s">
        <v>1653</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420</v>
      </c>
      <c r="B91" t="s">
        <v>1653</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386</v>
      </c>
      <c r="B92" t="s">
        <v>1653</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266</v>
      </c>
      <c r="B93" t="s">
        <v>1653</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261</v>
      </c>
      <c r="B94" t="s">
        <v>1653</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361</v>
      </c>
      <c r="B95" t="s">
        <v>1653</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283</v>
      </c>
      <c r="B96" t="s">
        <v>1653</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369</v>
      </c>
      <c r="B97" t="s">
        <v>1653</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270</v>
      </c>
      <c r="B98" t="s">
        <v>1653</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328</v>
      </c>
      <c r="B99" t="s">
        <v>1653</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290</v>
      </c>
      <c r="B100" t="s">
        <v>1653</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298</v>
      </c>
      <c r="B101" t="s">
        <v>1653</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307</v>
      </c>
      <c r="B102" t="s">
        <v>1653</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359</v>
      </c>
      <c r="B103" t="s">
        <v>1653</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343</v>
      </c>
      <c r="B104" t="s">
        <v>1653</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295</v>
      </c>
      <c r="B105" t="s">
        <v>1653</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300</v>
      </c>
      <c r="B106" t="s">
        <v>1653</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377</v>
      </c>
      <c r="B107" t="s">
        <v>1653</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325</v>
      </c>
      <c r="B108" t="s">
        <v>1653</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317</v>
      </c>
      <c r="B109" t="s">
        <v>1653</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281</v>
      </c>
      <c r="B110" t="s">
        <v>1653</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262</v>
      </c>
      <c r="B111" t="s">
        <v>1653</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337</v>
      </c>
      <c r="B112" t="s">
        <v>1653</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342</v>
      </c>
      <c r="B113" t="s">
        <v>1653</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327</v>
      </c>
      <c r="B114" t="s">
        <v>1653</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294</v>
      </c>
      <c r="B115" t="s">
        <v>1653</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340</v>
      </c>
      <c r="B116" t="s">
        <v>1653</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350</v>
      </c>
      <c r="B117" t="s">
        <v>1653</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257</v>
      </c>
      <c r="B118" t="s">
        <v>1653</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304</v>
      </c>
      <c r="B119" t="s">
        <v>1653</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271</v>
      </c>
      <c r="B120" t="s">
        <v>1653</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358</v>
      </c>
      <c r="B121" t="s">
        <v>1653</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326</v>
      </c>
      <c r="B122" t="s">
        <v>1653</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1765</v>
      </c>
      <c r="B123" t="s">
        <v>1653</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1766</v>
      </c>
      <c r="B124" t="s">
        <v>1653</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1767</v>
      </c>
      <c r="B125" t="s">
        <v>1653</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1766</v>
      </c>
      <c r="B126" t="s">
        <v>1656</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1745</v>
      </c>
      <c r="B128" t="s">
        <v>1656</v>
      </c>
      <c r="D128">
        <f>'EIA Consumption'!AF107</f>
        <v/>
      </c>
      <c r="E128">
        <f>'EIA Consumption'!AG107</f>
        <v/>
      </c>
      <c r="F128">
        <f>'EIA Consumption'!AH107</f>
        <v/>
      </c>
      <c r="G128">
        <f>'EIA Consumption'!AI107</f>
        <v/>
      </c>
      <c r="H128">
        <f>'EIA Consumption'!AJ107</f>
        <v/>
      </c>
      <c r="I128">
        <f>'EIA Consumption'!AK107</f>
        <v/>
      </c>
      <c r="J128">
        <f>'EIA Consumption'!AL107</f>
        <v/>
      </c>
      <c r="K128">
        <f>'EIA Consumption'!AM107</f>
        <v/>
      </c>
      <c r="L128">
        <f>'EIA Consumption'!AN107</f>
        <v/>
      </c>
      <c r="M128">
        <f>'EIA Consumption'!AO107</f>
        <v/>
      </c>
      <c r="N128">
        <f>'EIA Consumption'!AP107</f>
        <v/>
      </c>
      <c r="O128">
        <f>'EIA Consumption'!AQ107</f>
        <v/>
      </c>
      <c r="P128">
        <f>'EIA Consumption'!AR107</f>
        <v/>
      </c>
      <c r="Q128">
        <f>'EIA Consumption'!AS107</f>
        <v/>
      </c>
      <c r="R128">
        <f>'EIA Consumption'!AT107</f>
        <v/>
      </c>
      <c r="S128">
        <f>'EIA Consumption'!AU107</f>
        <v/>
      </c>
      <c r="T128">
        <f>'EIA Consumption'!AV107</f>
        <v/>
      </c>
      <c r="U128">
        <f>'EIA Consumption'!AW107</f>
        <v/>
      </c>
      <c r="V128">
        <f>'EIA Consumption'!AX107</f>
        <v/>
      </c>
      <c r="W128">
        <f>'EIA Consumption'!AY107</f>
        <v/>
      </c>
      <c r="X128">
        <f>'EIA Consumption'!AZ107</f>
        <v/>
      </c>
      <c r="Y128">
        <f>'EIA Consumption'!BA107</f>
        <v/>
      </c>
      <c r="Z128">
        <f>'EIA Consumption'!BB107</f>
        <v/>
      </c>
      <c r="AA128">
        <f>'EIA Consumption'!BC107</f>
        <v/>
      </c>
    </row>
    <row r="129" spans="1:47">
      <c r="A129" t="s">
        <v>1746</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1657</v>
      </c>
      <c r="C131" t="s">
        <v>1658</v>
      </c>
    </row>
    <row r="133" spans="1:47">
      <c r="A133" t="s">
        <v>303</v>
      </c>
      <c r="B133" t="s">
        <v>1659</v>
      </c>
      <c r="C133">
        <f>'LCEF by Country'!G4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414</v>
      </c>
      <c r="B134" t="s">
        <v>1659</v>
      </c>
      <c r="C134">
        <f>'LCEF by Country'!G5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323</v>
      </c>
      <c r="B135" t="s">
        <v>1659</v>
      </c>
      <c r="C135">
        <f>'LCEF by Country'!G6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291</v>
      </c>
      <c r="B136" t="s">
        <v>1659</v>
      </c>
      <c r="C136">
        <f>'LCEF by Country'!G7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280</v>
      </c>
      <c r="B137" t="s">
        <v>1659</v>
      </c>
      <c r="C137">
        <f>'LCEF by Country'!G8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311</v>
      </c>
      <c r="B138" t="s">
        <v>1659</v>
      </c>
      <c r="C138">
        <f>'LCEF by Country'!G9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349</v>
      </c>
      <c r="B139" t="s">
        <v>1659</v>
      </c>
      <c r="C139">
        <f>'LCEF by Country'!G10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399</v>
      </c>
      <c r="B140" t="s">
        <v>1659</v>
      </c>
      <c r="C140">
        <f>'LCEF by Country'!G11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288</v>
      </c>
      <c r="B141" t="s">
        <v>1659</v>
      </c>
      <c r="C141">
        <f>'LCEF by Country'!G12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272</v>
      </c>
      <c r="B142" t="s">
        <v>1659</v>
      </c>
      <c r="C142">
        <f>'LCEF by Country'!G13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415</v>
      </c>
      <c r="B143" t="s">
        <v>1659</v>
      </c>
      <c r="C143">
        <f>'LCEF by Country'!G14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273</v>
      </c>
      <c r="B144" t="s">
        <v>1659</v>
      </c>
      <c r="C144">
        <f>'LCEF by Country'!G15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332</v>
      </c>
      <c r="B145" t="s">
        <v>1659</v>
      </c>
      <c r="C145">
        <f>'LCEF by Country'!G16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306</v>
      </c>
      <c r="B146" t="s">
        <v>1659</v>
      </c>
      <c r="C146">
        <f>'LCEF by Country'!G17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418</v>
      </c>
      <c r="B147" t="s">
        <v>1659</v>
      </c>
      <c r="C147">
        <f>'LCEF by Country'!G18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412</v>
      </c>
      <c r="B148" t="s">
        <v>1659</v>
      </c>
      <c r="C148">
        <f>'LCEF by Country'!G19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287</v>
      </c>
      <c r="B149" t="s">
        <v>1659</v>
      </c>
      <c r="C149">
        <f>'LCEF by Country'!G20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374</v>
      </c>
      <c r="B150" t="s">
        <v>1659</v>
      </c>
      <c r="C150">
        <f>'LCEF by Country'!G21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371</v>
      </c>
      <c r="B151" t="s">
        <v>1659</v>
      </c>
      <c r="C151">
        <f>'LCEF by Country'!G22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346</v>
      </c>
      <c r="B152" t="s">
        <v>1659</v>
      </c>
      <c r="C152">
        <f>'LCEF by Country'!G23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279</v>
      </c>
      <c r="B153" t="s">
        <v>1659</v>
      </c>
      <c r="C153">
        <f>'LCEF by Country'!G24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296</v>
      </c>
      <c r="B154" t="s">
        <v>1659</v>
      </c>
      <c r="C154">
        <f>'LCEF by Country'!G25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334</v>
      </c>
      <c r="B155" t="s">
        <v>1659</v>
      </c>
      <c r="C155">
        <f>'LCEF by Country'!G26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252</v>
      </c>
      <c r="B156" t="s">
        <v>1659</v>
      </c>
      <c r="C156">
        <f>'LCEF by Country'!G27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420</v>
      </c>
      <c r="B157" t="s">
        <v>1659</v>
      </c>
      <c r="C157">
        <f>'LCEF by Country'!G28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386</v>
      </c>
      <c r="B158" t="s">
        <v>1659</v>
      </c>
      <c r="C158">
        <f>'LCEF by Country'!G29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266</v>
      </c>
      <c r="B159" t="s">
        <v>1659</v>
      </c>
      <c r="C159">
        <f>'LCEF by Country'!G30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261</v>
      </c>
      <c r="B160" t="s">
        <v>1659</v>
      </c>
      <c r="C160">
        <f>'LCEF by Country'!G31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361</v>
      </c>
      <c r="B161" t="s">
        <v>1659</v>
      </c>
      <c r="C161">
        <f>'LCEF by Country'!G32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283</v>
      </c>
      <c r="B162" t="s">
        <v>1659</v>
      </c>
      <c r="C162">
        <f>'LCEF by Country'!G33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369</v>
      </c>
      <c r="B163" t="s">
        <v>1659</v>
      </c>
      <c r="C163">
        <f>'LCEF by Country'!G34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270</v>
      </c>
      <c r="B164" t="s">
        <v>1659</v>
      </c>
      <c r="C164">
        <f>'LCEF by Country'!G35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328</v>
      </c>
      <c r="B165" t="s">
        <v>1659</v>
      </c>
      <c r="C165">
        <f>'LCEF by Country'!G36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290</v>
      </c>
      <c r="B166" t="s">
        <v>1659</v>
      </c>
      <c r="C166">
        <f>'LCEF by Country'!G37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298</v>
      </c>
      <c r="B167" t="s">
        <v>1659</v>
      </c>
      <c r="C167">
        <f>'LCEF by Country'!G38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307</v>
      </c>
      <c r="B168" t="s">
        <v>1659</v>
      </c>
      <c r="C168">
        <f>'LCEF by Country'!G39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359</v>
      </c>
      <c r="B169" t="s">
        <v>1659</v>
      </c>
      <c r="C169">
        <f>'LCEF by Country'!G40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343</v>
      </c>
      <c r="B170" t="s">
        <v>1659</v>
      </c>
      <c r="C170">
        <f>'LCEF by Country'!G41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295</v>
      </c>
      <c r="B171" t="s">
        <v>1659</v>
      </c>
      <c r="C171">
        <f>'LCEF by Country'!G42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300</v>
      </c>
      <c r="B172" t="s">
        <v>1659</v>
      </c>
      <c r="C172">
        <f>'LCEF by Country'!G43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377</v>
      </c>
      <c r="B173" t="s">
        <v>1659</v>
      </c>
      <c r="C173">
        <f>'LCEF by Country'!G44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325</v>
      </c>
      <c r="B174" t="s">
        <v>1659</v>
      </c>
      <c r="C174">
        <f>'LCEF by Country'!G45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317</v>
      </c>
      <c r="B175" t="s">
        <v>1659</v>
      </c>
      <c r="C175">
        <f>'LCEF by Country'!G46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281</v>
      </c>
      <c r="B176" t="s">
        <v>1659</v>
      </c>
      <c r="C176">
        <f>'LCEF by Country'!G47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262</v>
      </c>
      <c r="B177" t="s">
        <v>1659</v>
      </c>
      <c r="C177">
        <f>'LCEF by Country'!G48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337</v>
      </c>
      <c r="B178" t="s">
        <v>1659</v>
      </c>
      <c r="C178">
        <f>'LCEF by Country'!G49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342</v>
      </c>
      <c r="B179" t="s">
        <v>1659</v>
      </c>
      <c r="C179">
        <f>'LCEF by Country'!G50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327</v>
      </c>
      <c r="B180" t="s">
        <v>1659</v>
      </c>
      <c r="C180">
        <f>'LCEF by Country'!G51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294</v>
      </c>
      <c r="B181" t="s">
        <v>1659</v>
      </c>
      <c r="C181">
        <f>'LCEF by Country'!G52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340</v>
      </c>
      <c r="B182" t="s">
        <v>1659</v>
      </c>
      <c r="C182">
        <f>'LCEF by Country'!G53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350</v>
      </c>
      <c r="B183" t="s">
        <v>1659</v>
      </c>
      <c r="C183">
        <f>'LCEF by Country'!G54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257</v>
      </c>
      <c r="B184" t="s">
        <v>1659</v>
      </c>
      <c r="C184">
        <f>'LCEF by Country'!G55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304</v>
      </c>
      <c r="B185" t="s">
        <v>1659</v>
      </c>
      <c r="C185">
        <f>'LCEF by Country'!G56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271</v>
      </c>
      <c r="B186" t="s">
        <v>1659</v>
      </c>
      <c r="C186">
        <f>'LCEF by Country'!G57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358</v>
      </c>
      <c r="B187" t="s">
        <v>1659</v>
      </c>
      <c r="C187">
        <f>'LCEF by Country'!G58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326</v>
      </c>
      <c r="B188" t="s">
        <v>1659</v>
      </c>
      <c r="C188">
        <f>'LCEF by Country'!G59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1747</v>
      </c>
      <c r="B189" t="s">
        <v>1659</v>
      </c>
      <c r="C189">
        <f>'LCEF by Country'!G60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1660</v>
      </c>
      <c r="B191" t="s">
        <v>1769</v>
      </c>
      <c r="C191" t="s">
        <v>1661</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1662</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1663</v>
      </c>
      <c r="D193">
        <f>'Carbon Coefficients'!$D$51</f>
        <v/>
      </c>
      <c r="E193">
        <f>'Carbon Coefficients'!$D$51</f>
        <v/>
      </c>
      <c r="F193">
        <f>'Carbon Coefficients'!$D$51</f>
        <v/>
      </c>
      <c r="G193">
        <f>'Carbon Coefficients'!$D$51</f>
        <v/>
      </c>
      <c r="H193">
        <f>'Carbon Coefficients'!$D$51</f>
        <v/>
      </c>
      <c r="I193">
        <f>'Carbon Coefficients'!$D$51</f>
        <v/>
      </c>
      <c r="J193">
        <f>'Carbon Coefficients'!$D$51</f>
        <v/>
      </c>
      <c r="K193">
        <f>'Carbon Coefficients'!$D$51</f>
        <v/>
      </c>
      <c r="L193">
        <f>'Carbon Coefficients'!$D$51</f>
        <v/>
      </c>
      <c r="M193">
        <f>'Carbon Coefficients'!$D$51</f>
        <v/>
      </c>
      <c r="N193">
        <f>'Carbon Coefficients'!$D$51</f>
        <v/>
      </c>
      <c r="O193">
        <f>'Carbon Coefficients'!$D$51</f>
        <v/>
      </c>
      <c r="P193">
        <f>'Carbon Coefficients'!$D$51</f>
        <v/>
      </c>
      <c r="Q193">
        <f>'Carbon Coefficients'!$D$51</f>
        <v/>
      </c>
      <c r="R193">
        <f>'Carbon Coefficients'!$D$51</f>
        <v/>
      </c>
      <c r="S193">
        <f>'Carbon Coefficients'!$D$51</f>
        <v/>
      </c>
      <c r="T193">
        <f>'Carbon Coefficients'!$D$51</f>
        <v/>
      </c>
      <c r="U193">
        <f>'Carbon Coefficients'!$D$51</f>
        <v/>
      </c>
      <c r="V193">
        <f>'Carbon Coefficients'!$D$51</f>
        <v/>
      </c>
      <c r="W193">
        <f>'Carbon Coefficients'!$D$51</f>
        <v/>
      </c>
      <c r="X193">
        <f>'Carbon Coefficients'!$D$51</f>
        <v/>
      </c>
      <c r="Y193">
        <f>'Carbon Coefficients'!$D$51</f>
        <v/>
      </c>
      <c r="Z193">
        <f>'Carbon Coefficients'!$D$51</f>
        <v/>
      </c>
      <c r="AA193">
        <f>'Carbon Coefficients'!$D$51</f>
        <v/>
      </c>
      <c r="AB193">
        <f>'Carbon Coefficients'!$D$51</f>
        <v/>
      </c>
      <c r="AC193">
        <f>'Carbon Coefficients'!$D$51</f>
        <v/>
      </c>
      <c r="AD193">
        <f>'Carbon Coefficients'!$D$51</f>
        <v/>
      </c>
      <c r="AE193">
        <f>'Carbon Coefficients'!$D$51</f>
        <v/>
      </c>
      <c r="AF193">
        <f>'Carbon Coefficients'!$D$51</f>
        <v/>
      </c>
      <c r="AG193">
        <f>'Carbon Coefficients'!$D$51</f>
        <v/>
      </c>
      <c r="AH193">
        <f>'Carbon Coefficients'!$D$51</f>
        <v/>
      </c>
      <c r="AI193">
        <f>'Carbon Coefficients'!$D$51</f>
        <v/>
      </c>
      <c r="AJ193">
        <f>'Carbon Coefficients'!$D$51</f>
        <v/>
      </c>
      <c r="AK193">
        <f>'Carbon Coefficients'!$D$51</f>
        <v/>
      </c>
      <c r="AL193">
        <f>'Carbon Coefficients'!$D$51</f>
        <v/>
      </c>
      <c r="AM193">
        <f>'Carbon Coefficients'!$D$51</f>
        <v/>
      </c>
      <c r="AN193">
        <f>'Carbon Coefficients'!$D$51</f>
        <v/>
      </c>
      <c r="AO193">
        <f>'Carbon Coefficients'!$D$51</f>
        <v/>
      </c>
      <c r="AP193">
        <f>'Carbon Coefficients'!$D$51</f>
        <v/>
      </c>
      <c r="AQ193">
        <f>'Carbon Coefficients'!$D$51</f>
        <v/>
      </c>
      <c r="AR193">
        <f>'Carbon Coefficients'!$D$51</f>
        <v/>
      </c>
      <c r="AS193">
        <f>'Carbon Coefficients'!$D$51</f>
        <v/>
      </c>
      <c r="AT193">
        <f>'Carbon Coefficients'!$D$51</f>
        <v/>
      </c>
      <c r="AU193">
        <f>'Carbon Coefficients'!$D$51</f>
        <v/>
      </c>
    </row>
    <row r="194" spans="1:47">
      <c r="A194" t="s">
        <v>1664</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1665</v>
      </c>
      <c r="C196" t="s">
        <v>1666</v>
      </c>
    </row>
    <row r="197" spans="1:47">
      <c r="A197" t="s">
        <v>1748</v>
      </c>
    </row>
    <row r="199" spans="1:47">
      <c r="A199" t="s">
        <v>303</v>
      </c>
      <c r="B199" t="s">
        <v>1667</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414</v>
      </c>
      <c r="B200" t="s">
        <v>1667</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323</v>
      </c>
      <c r="B201" t="s">
        <v>1667</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291</v>
      </c>
      <c r="B202" t="s">
        <v>1667</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280</v>
      </c>
      <c r="B203" t="s">
        <v>1667</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311</v>
      </c>
      <c r="B204" t="s">
        <v>1667</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349</v>
      </c>
      <c r="B205" t="s">
        <v>1667</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399</v>
      </c>
      <c r="B206" t="s">
        <v>1667</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288</v>
      </c>
      <c r="B207" t="s">
        <v>1667</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272</v>
      </c>
      <c r="B208" t="s">
        <v>1667</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415</v>
      </c>
      <c r="B209" t="s">
        <v>1667</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273</v>
      </c>
      <c r="B210" t="s">
        <v>1667</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332</v>
      </c>
      <c r="B211" t="s">
        <v>1667</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306</v>
      </c>
      <c r="B212" t="s">
        <v>1667</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418</v>
      </c>
      <c r="B213" t="s">
        <v>1667</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412</v>
      </c>
      <c r="B214" t="s">
        <v>1667</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287</v>
      </c>
      <c r="B215" t="s">
        <v>1667</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374</v>
      </c>
      <c r="B216" t="s">
        <v>1667</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371</v>
      </c>
      <c r="B217" t="s">
        <v>1667</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346</v>
      </c>
      <c r="B218" t="s">
        <v>1667</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279</v>
      </c>
      <c r="B219" t="s">
        <v>1667</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296</v>
      </c>
      <c r="B220" t="s">
        <v>1667</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334</v>
      </c>
      <c r="B221" t="s">
        <v>1667</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252</v>
      </c>
      <c r="B222" t="s">
        <v>1667</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420</v>
      </c>
      <c r="B223" t="s">
        <v>1667</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386</v>
      </c>
      <c r="B224" t="s">
        <v>1667</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266</v>
      </c>
      <c r="B225" t="s">
        <v>1667</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261</v>
      </c>
      <c r="B226" t="s">
        <v>1667</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361</v>
      </c>
      <c r="B227" t="s">
        <v>1667</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283</v>
      </c>
      <c r="B228" t="s">
        <v>1667</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369</v>
      </c>
      <c r="B229" t="s">
        <v>1667</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270</v>
      </c>
      <c r="B230" t="s">
        <v>1667</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328</v>
      </c>
      <c r="B231" t="s">
        <v>1667</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290</v>
      </c>
      <c r="B232" t="s">
        <v>1667</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298</v>
      </c>
      <c r="B233" t="s">
        <v>1667</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307</v>
      </c>
      <c r="B234" t="s">
        <v>1667</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359</v>
      </c>
      <c r="B235" t="s">
        <v>1667</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343</v>
      </c>
      <c r="B236" t="s">
        <v>1667</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295</v>
      </c>
      <c r="B237" t="s">
        <v>1667</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300</v>
      </c>
      <c r="B238" t="s">
        <v>1667</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377</v>
      </c>
      <c r="B239" t="s">
        <v>1667</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325</v>
      </c>
      <c r="B240" t="s">
        <v>1667</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317</v>
      </c>
      <c r="B241" t="s">
        <v>1667</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281</v>
      </c>
      <c r="B242" t="s">
        <v>1667</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262</v>
      </c>
      <c r="B243" t="s">
        <v>1667</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337</v>
      </c>
      <c r="B244" t="s">
        <v>1667</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342</v>
      </c>
      <c r="B245" t="s">
        <v>1667</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327</v>
      </c>
      <c r="B246" t="s">
        <v>1667</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294</v>
      </c>
      <c r="B247" t="s">
        <v>1667</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340</v>
      </c>
      <c r="B248" t="s">
        <v>1667</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350</v>
      </c>
      <c r="B249" t="s">
        <v>1667</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257</v>
      </c>
      <c r="B250" t="s">
        <v>1667</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304</v>
      </c>
      <c r="B251" t="s">
        <v>1667</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271</v>
      </c>
      <c r="B252" t="s">
        <v>1667</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358</v>
      </c>
      <c r="B253" t="s">
        <v>1667</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326</v>
      </c>
      <c r="B254" t="s">
        <v>1667</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1747</v>
      </c>
      <c r="B255" t="s">
        <v>1667</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1749</v>
      </c>
      <c r="B257" t="s">
        <v>1653</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1750</v>
      </c>
      <c r="B258" t="s">
        <v>1653</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1660</v>
      </c>
      <c r="B259" t="s">
        <v>1656</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1668</v>
      </c>
    </row>
    <row r="262" spans="1:47">
      <c r="A262" t="s">
        <v>1669</v>
      </c>
      <c r="B262" t="s">
        <v>1670</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0</v>
      </c>
    </row>
    <row r="265" spans="1:47">
      <c r="A265" t="s">
        <v>1751</v>
      </c>
    </row>
    <row r="266" spans="1:47">
      <c r="A266" t="s">
        <v>1752</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BU5"/>
  <sheetViews>
    <sheetView workbookViewId="0">
      <selection activeCell="A1" sqref="A1"/>
    </sheetView>
  </sheetViews>
  <sheetFormatPr baseColWidth="10" defaultRowHeight="15"/>
  <sheetData>
    <row r="1" spans="1:73">
      <c r="A1" t="s">
        <v>15</v>
      </c>
      <c r="B1" t="s">
        <v>1770</v>
      </c>
      <c r="C1" t="n">
        <v>1960</v>
      </c>
      <c r="D1" t="n">
        <v>1961</v>
      </c>
      <c r="E1" t="n">
        <v>1962</v>
      </c>
      <c r="F1" t="n">
        <v>1963</v>
      </c>
      <c r="G1" t="n">
        <v>1964</v>
      </c>
      <c r="H1" t="n">
        <v>1965</v>
      </c>
      <c r="I1" t="n">
        <v>1966</v>
      </c>
      <c r="J1" t="n">
        <v>1967</v>
      </c>
      <c r="K1" t="n">
        <v>1968</v>
      </c>
      <c r="L1" t="n">
        <v>1969</v>
      </c>
      <c r="M1" t="n">
        <v>1970</v>
      </c>
      <c r="N1" t="n">
        <v>1971</v>
      </c>
      <c r="O1" t="n">
        <v>1972</v>
      </c>
      <c r="P1" t="n">
        <v>1973</v>
      </c>
      <c r="Q1" t="n">
        <v>1974</v>
      </c>
      <c r="R1" t="n">
        <v>1975</v>
      </c>
      <c r="S1" t="n">
        <v>1976</v>
      </c>
      <c r="T1" t="n">
        <v>1977</v>
      </c>
      <c r="U1" t="n">
        <v>1978</v>
      </c>
      <c r="V1" t="n">
        <v>1979</v>
      </c>
      <c r="W1" t="n">
        <v>1980</v>
      </c>
      <c r="X1" t="n">
        <v>1981</v>
      </c>
      <c r="Y1" t="n">
        <v>1982</v>
      </c>
      <c r="Z1" t="n">
        <v>1983</v>
      </c>
      <c r="AA1" t="n">
        <v>1984</v>
      </c>
      <c r="AB1" t="n">
        <v>1985</v>
      </c>
      <c r="AC1" t="n">
        <v>1986</v>
      </c>
      <c r="AD1" t="n">
        <v>1987</v>
      </c>
      <c r="AE1" t="n">
        <v>1988</v>
      </c>
      <c r="AF1" t="n">
        <v>1989</v>
      </c>
      <c r="AG1" t="n">
        <v>1990</v>
      </c>
      <c r="AH1" t="n">
        <v>1991</v>
      </c>
      <c r="AI1" t="n">
        <v>1992</v>
      </c>
      <c r="AJ1" t="n">
        <v>1993</v>
      </c>
      <c r="AK1" t="n">
        <v>1994</v>
      </c>
      <c r="AL1" t="n">
        <v>1995</v>
      </c>
      <c r="AM1" t="n">
        <v>1996</v>
      </c>
      <c r="AN1" t="n">
        <v>1997</v>
      </c>
      <c r="AO1" t="n">
        <v>1998</v>
      </c>
      <c r="AP1" t="n">
        <v>1999</v>
      </c>
      <c r="AQ1" t="n">
        <v>2000</v>
      </c>
      <c r="AR1" t="n">
        <v>2001</v>
      </c>
      <c r="AS1" t="n">
        <v>2002</v>
      </c>
      <c r="AT1" t="n">
        <v>2003</v>
      </c>
      <c r="AU1" t="n">
        <v>2004</v>
      </c>
      <c r="AV1" t="n">
        <v>2005</v>
      </c>
      <c r="AW1" t="n">
        <v>2006</v>
      </c>
      <c r="AX1" t="n">
        <v>2007</v>
      </c>
      <c r="AY1" t="n">
        <v>2008</v>
      </c>
      <c r="AZ1" t="n">
        <v>2009</v>
      </c>
      <c r="BA1" t="n">
        <v>2010</v>
      </c>
      <c r="BB1" t="n">
        <v>2011</v>
      </c>
      <c r="BC1" t="n">
        <v>2012</v>
      </c>
      <c r="BD1" t="n">
        <v>2013</v>
      </c>
      <c r="BE1" t="n">
        <v>2014</v>
      </c>
      <c r="BF1" t="n">
        <v>2015</v>
      </c>
      <c r="BG1" t="n">
        <v>2016</v>
      </c>
      <c r="BH1" t="n">
        <v>2017</v>
      </c>
      <c r="BI1" t="n">
        <v>2018</v>
      </c>
      <c r="BJ1" t="n">
        <v>2019</v>
      </c>
      <c r="BK1" t="n">
        <v>2020</v>
      </c>
      <c r="BL1" t="n">
        <v>2021</v>
      </c>
      <c r="BM1" t="n">
        <v>2022</v>
      </c>
      <c r="BN1" t="n">
        <v>2023</v>
      </c>
      <c r="BO1" t="n">
        <v>2024</v>
      </c>
      <c r="BP1" t="n">
        <v>2025</v>
      </c>
      <c r="BQ1" t="n">
        <v>2026</v>
      </c>
      <c r="BR1" t="n">
        <v>2027</v>
      </c>
      <c r="BS1" t="n">
        <v>2028</v>
      </c>
      <c r="BT1" t="n">
        <v>2029</v>
      </c>
      <c r="BU1" t="n">
        <v>2030</v>
      </c>
    </row>
    <row r="2" spans="1:73">
      <c r="A2" t="s">
        <v>1771</v>
      </c>
      <c r="C2">
        <f>SUMIF('Input DBEDT Monthly Energy'!$3:$3,C1,'Input DBEDT Monthly Energy'!$112:$112)</f>
        <v/>
      </c>
      <c r="D2">
        <f>SUMIF('Input DBEDT Monthly Energy'!$3:$3,D1,'Input DBEDT Monthly Energy'!$112:$112)</f>
        <v/>
      </c>
      <c r="E2">
        <f>SUMIF('Input DBEDT Monthly Energy'!$3:$3,E1,'Input DBEDT Monthly Energy'!$112:$112)</f>
        <v/>
      </c>
      <c r="F2">
        <f>SUMIF('Input DBEDT Monthly Energy'!$3:$3,F1,'Input DBEDT Monthly Energy'!$112:$112)</f>
        <v/>
      </c>
      <c r="G2">
        <f>SUMIF('Input DBEDT Monthly Energy'!$3:$3,G1,'Input DBEDT Monthly Energy'!$112:$112)</f>
        <v/>
      </c>
      <c r="H2">
        <f>SUMIF('Input DBEDT Monthly Energy'!$3:$3,H1,'Input DBEDT Monthly Energy'!$112:$112)</f>
        <v/>
      </c>
      <c r="I2">
        <f>SUMIF('Input DBEDT Monthly Energy'!$3:$3,I1,'Input DBEDT Monthly Energy'!$112:$112)</f>
        <v/>
      </c>
      <c r="J2">
        <f>SUMIF('Input DBEDT Monthly Energy'!$3:$3,J1,'Input DBEDT Monthly Energy'!$112:$112)</f>
        <v/>
      </c>
      <c r="K2">
        <f>SUMIF('Input DBEDT Monthly Energy'!$3:$3,K1,'Input DBEDT Monthly Energy'!$112:$112)</f>
        <v/>
      </c>
      <c r="L2">
        <f>SUMIF('Input DBEDT Monthly Energy'!$3:$3,L1,'Input DBEDT Monthly Energy'!$112:$112)</f>
        <v/>
      </c>
      <c r="M2">
        <f>SUMIF('Input DBEDT Monthly Energy'!$3:$3,M1,'Input DBEDT Monthly Energy'!$112:$112)</f>
        <v/>
      </c>
      <c r="N2">
        <f>SUMIF('Input DBEDT Monthly Energy'!$3:$3,N1,'Input DBEDT Monthly Energy'!$112:$112)</f>
        <v/>
      </c>
      <c r="O2">
        <f>SUMIF('Input DBEDT Monthly Energy'!$3:$3,O1,'Input DBEDT Monthly Energy'!$112:$112)</f>
        <v/>
      </c>
      <c r="P2">
        <f>SUMIF('Input DBEDT Monthly Energy'!$3:$3,P1,'Input DBEDT Monthly Energy'!$112:$112)</f>
        <v/>
      </c>
      <c r="Q2">
        <f>SUMIF('Input DBEDT Monthly Energy'!$3:$3,Q1,'Input DBEDT Monthly Energy'!$112:$112)</f>
        <v/>
      </c>
      <c r="R2">
        <f>SUMIF('Input DBEDT Monthly Energy'!$3:$3,R1,'Input DBEDT Monthly Energy'!$112:$112)</f>
        <v/>
      </c>
      <c r="S2">
        <f>SUMIF('Input DBEDT Monthly Energy'!$3:$3,S1,'Input DBEDT Monthly Energy'!$112:$112)</f>
        <v/>
      </c>
      <c r="T2">
        <f>SUMIF('Input DBEDT Monthly Energy'!$3:$3,T1,'Input DBEDT Monthly Energy'!$112:$112)</f>
        <v/>
      </c>
      <c r="U2">
        <f>SUMIF('Input DBEDT Monthly Energy'!$3:$3,U1,'Input DBEDT Monthly Energy'!$112:$112)</f>
        <v/>
      </c>
      <c r="V2">
        <f>SUMIF('Input DBEDT Monthly Energy'!$3:$3,V1,'Input DBEDT Monthly Energy'!$112:$112)</f>
        <v/>
      </c>
      <c r="W2">
        <f>SUMIF('Input DBEDT Monthly Energy'!$3:$3,W1,'Input DBEDT Monthly Energy'!$112:$112)</f>
        <v/>
      </c>
      <c r="X2">
        <f>SUMIF('Input DBEDT Monthly Energy'!$3:$3,X1,'Input DBEDT Monthly Energy'!$112:$112)</f>
        <v/>
      </c>
      <c r="Y2">
        <f>SUMIF('Input DBEDT Monthly Energy'!$3:$3,Y1,'Input DBEDT Monthly Energy'!$112:$112)</f>
        <v/>
      </c>
      <c r="Z2">
        <f>SUMIF('Input DBEDT Monthly Energy'!$3:$3,Z1,'Input DBEDT Monthly Energy'!$112:$112)</f>
        <v/>
      </c>
      <c r="AA2">
        <f>SUMIF('Input DBEDT Monthly Energy'!$3:$3,AA1,'Input DBEDT Monthly Energy'!$112:$112)</f>
        <v/>
      </c>
      <c r="AB2">
        <f>SUMIF('Input DBEDT Monthly Energy'!$3:$3,AB1,'Input DBEDT Monthly Energy'!$112:$112)</f>
        <v/>
      </c>
      <c r="AC2">
        <f>SUMIF('Input DBEDT Monthly Energy'!$3:$3,AC1,'Input DBEDT Monthly Energy'!$112:$112)</f>
        <v/>
      </c>
      <c r="AD2">
        <f>SUMIF('Input DBEDT Monthly Energy'!$3:$3,AD1,'Input DBEDT Monthly Energy'!$112:$112)</f>
        <v/>
      </c>
      <c r="AE2">
        <f>SUMIF('Input DBEDT Monthly Energy'!$3:$3,AE1,'Input DBEDT Monthly Energy'!$112:$112)</f>
        <v/>
      </c>
      <c r="AF2">
        <f>SUMIF('Input DBEDT Monthly Energy'!$3:$3,AF1,'Input DBEDT Monthly Energy'!$112:$112)</f>
        <v/>
      </c>
      <c r="AG2">
        <f>SUMIF('Input DBEDT Monthly Energy'!$3:$3,AG1,'Input DBEDT Monthly Energy'!$112:$112)</f>
        <v/>
      </c>
      <c r="AH2">
        <f>SUMIF('Input DBEDT Monthly Energy'!$3:$3,AH1,'Input DBEDT Monthly Energy'!$112:$112)</f>
        <v/>
      </c>
      <c r="AI2">
        <f>SUMIF('Input DBEDT Monthly Energy'!$3:$3,AI1,'Input DBEDT Monthly Energy'!$112:$112)</f>
        <v/>
      </c>
      <c r="AJ2">
        <f>SUMIF('Input DBEDT Monthly Energy'!$3:$3,AJ1,'Input DBEDT Monthly Energy'!$112:$112)</f>
        <v/>
      </c>
      <c r="AK2">
        <f>SUMIF('Input DBEDT Monthly Energy'!$3:$3,AK1,'Input DBEDT Monthly Energy'!$112:$112)</f>
        <v/>
      </c>
      <c r="AL2">
        <f>SUMIF('Input DBEDT Monthly Energy'!$3:$3,AL1,'Input DBEDT Monthly Energy'!$112:$112)</f>
        <v/>
      </c>
      <c r="AM2">
        <f>SUMIF('Input DBEDT Monthly Energy'!$3:$3,AM1,'Input DBEDT Monthly Energy'!$112:$112)</f>
        <v/>
      </c>
      <c r="AN2">
        <f>SUMIF('Input DBEDT Monthly Energy'!$3:$3,AN1,'Input DBEDT Monthly Energy'!$112:$112)</f>
        <v/>
      </c>
      <c r="AO2">
        <f>SUMIF('Input DBEDT Monthly Energy'!$3:$3,AO1,'Input DBEDT Monthly Energy'!$112:$112)</f>
        <v/>
      </c>
      <c r="AP2">
        <f>SUMIF('Input DBEDT Monthly Energy'!$3:$3,AP1,'Input DBEDT Monthly Energy'!$112:$112)</f>
        <v/>
      </c>
      <c r="AQ2">
        <f>SUMIF('Input DBEDT Monthly Energy'!$3:$3,AQ1,'Input DBEDT Monthly Energy'!$112:$112)</f>
        <v/>
      </c>
      <c r="AR2">
        <f>SUMIF('Input DBEDT Monthly Energy'!$3:$3,AR1,'Input DBEDT Monthly Energy'!$112:$112)</f>
        <v/>
      </c>
      <c r="AS2">
        <f>SUMIF('Input DBEDT Monthly Energy'!$3:$3,AS1,'Input DBEDT Monthly Energy'!$112:$112)</f>
        <v/>
      </c>
      <c r="AT2">
        <f>SUMIF('Input DBEDT Monthly Energy'!$3:$3,AT1,'Input DBEDT Monthly Energy'!$112:$112)</f>
        <v/>
      </c>
      <c r="AU2">
        <f>SUMIF('Input DBEDT Monthly Energy'!$3:$3,AU1,'Input DBEDT Monthly Energy'!$112:$112)</f>
        <v/>
      </c>
      <c r="AV2">
        <f>SUMIF('Input DBEDT Monthly Energy'!$3:$3,AV1,'Input DBEDT Monthly Energy'!$112:$112)</f>
        <v/>
      </c>
      <c r="AW2">
        <f>SUMIF('Input DBEDT Monthly Energy'!$3:$3,AW1,'Input DBEDT Monthly Energy'!$112:$112)</f>
        <v/>
      </c>
      <c r="AX2">
        <f>SUMIF('Input DBEDT Monthly Energy'!$3:$3,AX1,'Input DBEDT Monthly Energy'!$112:$112)</f>
        <v/>
      </c>
      <c r="AY2">
        <f>SUMIF('Input DBEDT Monthly Energy'!$3:$3,AY1,'Input DBEDT Monthly Energy'!$112:$112)</f>
        <v/>
      </c>
      <c r="AZ2">
        <f>SUMIF('Input DBEDT Monthly Energy'!$3:$3,AZ1,'Input DBEDT Monthly Energy'!$112:$112)</f>
        <v/>
      </c>
      <c r="BA2">
        <f>SUMIF('Input DBEDT Monthly Energy'!$3:$3,BA1,'Input DBEDT Monthly Energy'!$112:$112)</f>
        <v/>
      </c>
      <c r="BB2">
        <f>SUMIF('Input DBEDT Monthly Energy'!$3:$3,BB1,'Input DBEDT Monthly Energy'!$112:$112)</f>
        <v/>
      </c>
      <c r="BC2">
        <f>SUMIF('Input DBEDT Monthly Energy'!$3:$3,BC1,'Input DBEDT Monthly Energy'!$112:$112)</f>
        <v/>
      </c>
      <c r="BD2">
        <f>SUMIF('Input DBEDT Monthly Energy'!$3:$3,BD1,'Input DBEDT Monthly Energy'!$112:$112)</f>
        <v/>
      </c>
      <c r="BE2">
        <f>SUMIF('Input DBEDT Monthly Energy'!$3:$3,BE1,'Input DBEDT Monthly Energy'!$112:$112)</f>
        <v/>
      </c>
      <c r="BF2">
        <f>SUMIF('Input DBEDT Monthly Energy'!$3:$3,BF1,'Input DBEDT Monthly Energy'!$112:$112)</f>
        <v/>
      </c>
      <c r="BG2">
        <f>SUMIF('Input DBEDT Monthly Energy'!$3:$3,BG1,'Input DBEDT Monthly Energy'!$112:$112)</f>
        <v/>
      </c>
      <c r="BH2">
        <f>SUMIF('Input DBEDT Monthly Energy'!$3:$3,BH1,'Input DBEDT Monthly Energy'!$112:$112)</f>
        <v/>
      </c>
      <c r="BI2">
        <f>SUMIF('Input DBEDT Monthly Energy'!$3:$3,BI1,'Input DBEDT Monthly Energy'!$112:$112)</f>
        <v/>
      </c>
      <c r="BJ2">
        <f>SUMIF('Input DBEDT Monthly Energy'!$3:$3,BJ1,'Input DBEDT Monthly Energy'!$112:$112)</f>
        <v/>
      </c>
      <c r="BK2">
        <f>SUMIF('Input DBEDT Monthly Energy'!$3:$3,BK1,'Input DBEDT Monthly Energy'!$112:$112)</f>
        <v/>
      </c>
      <c r="BL2">
        <f>SUMIF('Input DBEDT Monthly Energy'!$3:$3,BL1,'Input DBEDT Monthly Energy'!$112:$112)</f>
        <v/>
      </c>
      <c r="BM2">
        <f>SUMIF('Input DBEDT Monthly Energy'!$3:$3,BM1,'Input DBEDT Monthly Energy'!$112:$112)</f>
        <v/>
      </c>
      <c r="BN2">
        <f>SUMIF('Input DBEDT Monthly Energy'!$3:$3,BN1,'Input DBEDT Monthly Energy'!$112:$112)</f>
        <v/>
      </c>
      <c r="BO2">
        <f>SUMIF('Input DBEDT Monthly Energy'!$3:$3,BO1,'Input DBEDT Monthly Energy'!$112:$112)</f>
        <v/>
      </c>
      <c r="BP2">
        <f>SUMIF('Input DBEDT Monthly Energy'!$3:$3,BP1,'Input DBEDT Monthly Energy'!$112:$112)</f>
        <v/>
      </c>
      <c r="BQ2">
        <f>SUMIF('Input DBEDT Monthly Energy'!$3:$3,BQ1,'Input DBEDT Monthly Energy'!$112:$112)</f>
        <v/>
      </c>
      <c r="BR2">
        <f>SUMIF('Input DBEDT Monthly Energy'!$3:$3,BR1,'Input DBEDT Monthly Energy'!$112:$112)</f>
        <v/>
      </c>
      <c r="BS2">
        <f>SUMIF('Input DBEDT Monthly Energy'!$3:$3,BS1,'Input DBEDT Monthly Energy'!$112:$112)</f>
        <v/>
      </c>
      <c r="BT2">
        <f>SUMIF('Input DBEDT Monthly Energy'!$3:$3,BT1,'Input DBEDT Monthly Energy'!$112:$112)</f>
        <v/>
      </c>
      <c r="BU2">
        <f>SUMIF('Input DBEDT Monthly Energy'!$3:$3,BU1,'Input DBEDT Monthly Energy'!$112:$112)</f>
        <v/>
      </c>
    </row>
    <row r="3" spans="1:73">
      <c r="A3" t="s">
        <v>1772</v>
      </c>
      <c r="B3" t="n">
        <v>5.359</v>
      </c>
      <c r="C3">
        <f>C2*$B$3</f>
        <v/>
      </c>
      <c r="D3">
        <f>D2*$B$3</f>
        <v/>
      </c>
      <c r="E3">
        <f>E2*$B$3</f>
        <v/>
      </c>
      <c r="F3">
        <f>F2*$B$3</f>
        <v/>
      </c>
      <c r="G3">
        <f>G2*$B$3</f>
        <v/>
      </c>
      <c r="H3">
        <f>H2*$B$3</f>
        <v/>
      </c>
      <c r="I3">
        <f>I2*$B$3</f>
        <v/>
      </c>
      <c r="J3">
        <f>J2*$B$3</f>
        <v/>
      </c>
      <c r="K3">
        <f>K2*$B$3</f>
        <v/>
      </c>
      <c r="L3">
        <f>L2*$B$3</f>
        <v/>
      </c>
      <c r="M3">
        <f>M2*$B$3</f>
        <v/>
      </c>
      <c r="N3">
        <f>N2*$B$3</f>
        <v/>
      </c>
      <c r="O3">
        <f>O2*$B$3</f>
        <v/>
      </c>
      <c r="P3">
        <f>P2*$B$3</f>
        <v/>
      </c>
      <c r="Q3">
        <f>Q2*$B$3</f>
        <v/>
      </c>
      <c r="R3">
        <f>R2*$B$3</f>
        <v/>
      </c>
      <c r="S3">
        <f>S2*$B$3</f>
        <v/>
      </c>
      <c r="T3">
        <f>T2*$B$3</f>
        <v/>
      </c>
      <c r="U3">
        <f>U2*$B$3</f>
        <v/>
      </c>
      <c r="V3">
        <f>V2*$B$3</f>
        <v/>
      </c>
      <c r="W3">
        <f>W2*$B$3</f>
        <v/>
      </c>
      <c r="X3">
        <f>X2*$B$3</f>
        <v/>
      </c>
      <c r="Y3">
        <f>Y2*$B$3</f>
        <v/>
      </c>
      <c r="Z3">
        <f>Z2*$B$3</f>
        <v/>
      </c>
      <c r="AA3">
        <f>AA2*$B$3</f>
        <v/>
      </c>
      <c r="AB3">
        <f>AB2*$B$3</f>
        <v/>
      </c>
      <c r="AC3">
        <f>AC2*$B$3</f>
        <v/>
      </c>
      <c r="AD3">
        <f>AD2*$B$3</f>
        <v/>
      </c>
      <c r="AE3">
        <f>AE2*$B$3</f>
        <v/>
      </c>
      <c r="AF3">
        <f>AF2*$B$3</f>
        <v/>
      </c>
      <c r="AG3">
        <f>AG2*$B$3</f>
        <v/>
      </c>
      <c r="AH3">
        <f>AH2*$B$3</f>
        <v/>
      </c>
      <c r="AI3">
        <f>AI2*$B$3</f>
        <v/>
      </c>
      <c r="AJ3">
        <f>AJ2*$B$3</f>
        <v/>
      </c>
      <c r="AK3">
        <f>AK2*$B$3</f>
        <v/>
      </c>
      <c r="AL3">
        <f>AL2*$B$3</f>
        <v/>
      </c>
      <c r="AM3">
        <f>AM2*$B$3</f>
        <v/>
      </c>
      <c r="AN3">
        <f>AN2*$B$3</f>
        <v/>
      </c>
      <c r="AO3">
        <f>AO2*$B$3</f>
        <v/>
      </c>
      <c r="AP3">
        <f>AP2*$B$3</f>
        <v/>
      </c>
      <c r="AQ3">
        <f>AQ2*$B$3</f>
        <v/>
      </c>
      <c r="AR3">
        <f>AR2*$B$3</f>
        <v/>
      </c>
      <c r="AS3">
        <f>AS2*$B$3</f>
        <v/>
      </c>
      <c r="AT3">
        <f>AT2*$B$3</f>
        <v/>
      </c>
      <c r="AU3">
        <f>AU2*$B$3</f>
        <v/>
      </c>
      <c r="AV3">
        <f>AV2*$B$3</f>
        <v/>
      </c>
      <c r="AW3">
        <f>AW2*$B$3</f>
        <v/>
      </c>
      <c r="AX3">
        <f>AX2*$B$3</f>
        <v/>
      </c>
      <c r="AY3">
        <f>AY2*$B$3</f>
        <v/>
      </c>
      <c r="AZ3">
        <f>AZ2*$B$3</f>
        <v/>
      </c>
      <c r="BA3">
        <f>BA2*$B$3</f>
        <v/>
      </c>
      <c r="BB3">
        <f>BB2*$B$3</f>
        <v/>
      </c>
      <c r="BC3">
        <f>BC2*$B$3</f>
        <v/>
      </c>
      <c r="BD3">
        <f>BD2*$B$3</f>
        <v/>
      </c>
      <c r="BE3">
        <f>BE2*$B$3</f>
        <v/>
      </c>
      <c r="BF3">
        <f>BF2*$B$3</f>
        <v/>
      </c>
      <c r="BG3">
        <f>BG2*$B$3</f>
        <v/>
      </c>
      <c r="BH3">
        <f>BH2*$B$3</f>
        <v/>
      </c>
      <c r="BI3">
        <f>BI2*$B$3</f>
        <v/>
      </c>
      <c r="BJ3">
        <f>BJ2*$B$3</f>
        <v/>
      </c>
      <c r="BK3">
        <f>BK2*$B$3</f>
        <v/>
      </c>
      <c r="BL3">
        <f>BL2*$B$3</f>
        <v/>
      </c>
      <c r="BM3">
        <f>BM2*$B$3</f>
        <v/>
      </c>
      <c r="BN3">
        <f>BN2*$B$3</f>
        <v/>
      </c>
      <c r="BO3">
        <f>BO2*$B$3</f>
        <v/>
      </c>
      <c r="BP3">
        <f>BP2*$B$3</f>
        <v/>
      </c>
      <c r="BQ3">
        <f>BQ2*$B$3</f>
        <v/>
      </c>
      <c r="BR3">
        <f>BR2*$B$3</f>
        <v/>
      </c>
      <c r="BS3">
        <f>BS2*$B$3</f>
        <v/>
      </c>
      <c r="BT3">
        <f>BT2*$B$3</f>
        <v/>
      </c>
      <c r="BU3">
        <f>BU2*$B$3</f>
        <v/>
      </c>
    </row>
    <row r="4" spans="1:73">
      <c r="A4" t="s">
        <v>1773</v>
      </c>
      <c r="B4" t="n">
        <v>0.45</v>
      </c>
      <c r="C4">
        <f>C3*$B$4</f>
        <v/>
      </c>
      <c r="D4">
        <f>D3*$B$4</f>
        <v/>
      </c>
      <c r="E4">
        <f>E3*$B$4</f>
        <v/>
      </c>
      <c r="F4">
        <f>F3*$B$4</f>
        <v/>
      </c>
      <c r="G4">
        <f>G3*$B$4</f>
        <v/>
      </c>
      <c r="H4">
        <f>H3*$B$4</f>
        <v/>
      </c>
      <c r="I4">
        <f>I3*$B$4</f>
        <v/>
      </c>
      <c r="J4">
        <f>J3*$B$4</f>
        <v/>
      </c>
      <c r="K4">
        <f>K3*$B$4</f>
        <v/>
      </c>
      <c r="L4">
        <f>L3*$B$4</f>
        <v/>
      </c>
      <c r="M4">
        <f>M3*$B$4</f>
        <v/>
      </c>
      <c r="N4">
        <f>N3*$B$4</f>
        <v/>
      </c>
      <c r="O4">
        <f>O3*$B$4</f>
        <v/>
      </c>
      <c r="P4">
        <f>P3*$B$4</f>
        <v/>
      </c>
      <c r="Q4">
        <f>Q3*$B$4</f>
        <v/>
      </c>
      <c r="R4">
        <f>R3*$B$4</f>
        <v/>
      </c>
      <c r="S4">
        <f>S3*$B$4</f>
        <v/>
      </c>
      <c r="T4">
        <f>T3*$B$4</f>
        <v/>
      </c>
      <c r="U4">
        <f>U3*$B$4</f>
        <v/>
      </c>
      <c r="V4">
        <f>V3*$B$4</f>
        <v/>
      </c>
      <c r="W4">
        <f>W3*$B$4</f>
        <v/>
      </c>
      <c r="X4">
        <f>X3*$B$4</f>
        <v/>
      </c>
      <c r="Y4">
        <f>Y3*$B$4</f>
        <v/>
      </c>
      <c r="Z4">
        <f>Z3*$B$4</f>
        <v/>
      </c>
      <c r="AA4">
        <f>AA3*$B$4</f>
        <v/>
      </c>
      <c r="AB4">
        <f>AB3*$B$4</f>
        <v/>
      </c>
      <c r="AC4">
        <f>AC3*$B$4</f>
        <v/>
      </c>
      <c r="AD4">
        <f>AD3*$B$4</f>
        <v/>
      </c>
      <c r="AE4">
        <f>AE3*$B$4</f>
        <v/>
      </c>
      <c r="AF4">
        <f>AF3*$B$4</f>
        <v/>
      </c>
      <c r="AG4">
        <f>AG3*$B$4</f>
        <v/>
      </c>
      <c r="AH4">
        <f>AH3*$B$4</f>
        <v/>
      </c>
      <c r="AI4">
        <f>AI3*$B$4</f>
        <v/>
      </c>
      <c r="AJ4">
        <f>AJ3*$B$4</f>
        <v/>
      </c>
      <c r="AK4">
        <f>AK3*$B$4</f>
        <v/>
      </c>
      <c r="AL4">
        <f>AL3*$B$4</f>
        <v/>
      </c>
      <c r="AM4">
        <f>AM3*$B$4</f>
        <v/>
      </c>
      <c r="AN4">
        <f>AN3*$B$4</f>
        <v/>
      </c>
      <c r="AO4">
        <f>AO3*$B$4</f>
        <v/>
      </c>
      <c r="AP4">
        <f>AP3*$B$4</f>
        <v/>
      </c>
      <c r="AQ4">
        <f>AQ3*$B$4</f>
        <v/>
      </c>
      <c r="AR4">
        <f>AR3*$B$4</f>
        <v/>
      </c>
      <c r="AS4">
        <f>AS3*$B$4</f>
        <v/>
      </c>
      <c r="AT4">
        <f>AT3*$B$4</f>
        <v/>
      </c>
      <c r="AU4">
        <f>AU3*$B$4</f>
        <v/>
      </c>
      <c r="AV4">
        <f>AV3*$B$4</f>
        <v/>
      </c>
      <c r="AW4">
        <f>AW3*$B$4</f>
        <v/>
      </c>
      <c r="AX4">
        <f>AX3*$B$4</f>
        <v/>
      </c>
      <c r="AY4">
        <f>AY3*$B$4</f>
        <v/>
      </c>
      <c r="AZ4">
        <f>AZ3*$B$4</f>
        <v/>
      </c>
      <c r="BA4">
        <f>BA3*$B$4</f>
        <v/>
      </c>
      <c r="BB4">
        <f>BB3*$B$4</f>
        <v/>
      </c>
      <c r="BC4">
        <f>BC3*$B$4</f>
        <v/>
      </c>
      <c r="BD4">
        <f>BD3*$B$4</f>
        <v/>
      </c>
      <c r="BE4">
        <f>BE3*$B$4</f>
        <v/>
      </c>
      <c r="BF4">
        <f>BF3*$B$4</f>
        <v/>
      </c>
      <c r="BG4">
        <f>BG3*$B$4</f>
        <v/>
      </c>
      <c r="BH4">
        <f>BH3*$B$4</f>
        <v/>
      </c>
      <c r="BI4">
        <f>BI3*$B$4</f>
        <v/>
      </c>
      <c r="BJ4">
        <f>BJ3*$B$4</f>
        <v/>
      </c>
      <c r="BK4">
        <f>BK3*$B$4</f>
        <v/>
      </c>
      <c r="BL4">
        <f>BL3*$B$4</f>
        <v/>
      </c>
      <c r="BM4">
        <f>BM3*$B$4</f>
        <v/>
      </c>
      <c r="BN4">
        <f>BN3*$B$4</f>
        <v/>
      </c>
      <c r="BO4">
        <f>BO3*$B$4</f>
        <v/>
      </c>
      <c r="BP4">
        <f>BP3*$B$4</f>
        <v/>
      </c>
      <c r="BQ4">
        <f>BQ3*$B$4</f>
        <v/>
      </c>
      <c r="BR4">
        <f>BR3*$B$4</f>
        <v/>
      </c>
      <c r="BS4">
        <f>BS3*$B$4</f>
        <v/>
      </c>
      <c r="BT4">
        <f>BT3*$B$4</f>
        <v/>
      </c>
      <c r="BU4">
        <f>BU3*$B$4</f>
        <v/>
      </c>
    </row>
    <row r="5" spans="1:73">
      <c r="A5" t="s">
        <v>1774</v>
      </c>
      <c r="B5" t="n">
        <v>0.55</v>
      </c>
      <c r="C5">
        <f>C3*$B$5</f>
        <v/>
      </c>
      <c r="D5">
        <f>D3*$B$5</f>
        <v/>
      </c>
      <c r="E5">
        <f>E3*$B$5</f>
        <v/>
      </c>
      <c r="F5">
        <f>F3*$B$5</f>
        <v/>
      </c>
      <c r="G5">
        <f>G3*$B$5</f>
        <v/>
      </c>
      <c r="H5">
        <f>H3*$B$5</f>
        <v/>
      </c>
      <c r="I5">
        <f>I3*$B$5</f>
        <v/>
      </c>
      <c r="J5">
        <f>J3*$B$5</f>
        <v/>
      </c>
      <c r="K5">
        <f>K3*$B$5</f>
        <v/>
      </c>
      <c r="L5">
        <f>L3*$B$5</f>
        <v/>
      </c>
      <c r="M5">
        <f>M3*$B$5</f>
        <v/>
      </c>
      <c r="N5">
        <f>N3*$B$5</f>
        <v/>
      </c>
      <c r="O5">
        <f>O3*$B$5</f>
        <v/>
      </c>
      <c r="P5">
        <f>P3*$B$5</f>
        <v/>
      </c>
      <c r="Q5">
        <f>Q3*$B$5</f>
        <v/>
      </c>
      <c r="R5">
        <f>R3*$B$5</f>
        <v/>
      </c>
      <c r="S5">
        <f>S3*$B$5</f>
        <v/>
      </c>
      <c r="T5">
        <f>T3*$B$5</f>
        <v/>
      </c>
      <c r="U5">
        <f>U3*$B$5</f>
        <v/>
      </c>
      <c r="V5">
        <f>V3*$B$5</f>
        <v/>
      </c>
      <c r="W5">
        <f>W3*$B$5</f>
        <v/>
      </c>
      <c r="X5">
        <f>X3*$B$5</f>
        <v/>
      </c>
      <c r="Y5">
        <f>Y3*$B$5</f>
        <v/>
      </c>
      <c r="Z5">
        <f>Z3*$B$5</f>
        <v/>
      </c>
      <c r="AA5">
        <f>AA3*$B$5</f>
        <v/>
      </c>
      <c r="AB5">
        <f>AB3*$B$5</f>
        <v/>
      </c>
      <c r="AC5">
        <f>AC3*$B$5</f>
        <v/>
      </c>
      <c r="AD5">
        <f>AD3*$B$5</f>
        <v/>
      </c>
      <c r="AE5">
        <f>AE3*$B$5</f>
        <v/>
      </c>
      <c r="AF5">
        <f>AF3*$B$5</f>
        <v/>
      </c>
      <c r="AG5">
        <f>AG3*$B$5</f>
        <v/>
      </c>
      <c r="AH5">
        <f>AH3*$B$5</f>
        <v/>
      </c>
      <c r="AI5">
        <f>AI3*$B$5</f>
        <v/>
      </c>
      <c r="AJ5">
        <f>AJ3*$B$5</f>
        <v/>
      </c>
      <c r="AK5">
        <f>AK3*$B$5</f>
        <v/>
      </c>
      <c r="AL5">
        <f>AL3*$B$5</f>
        <v/>
      </c>
      <c r="AM5">
        <f>AM3*$B$5</f>
        <v/>
      </c>
      <c r="AN5">
        <f>AN3*$B$5</f>
        <v/>
      </c>
      <c r="AO5">
        <f>AO3*$B$5</f>
        <v/>
      </c>
      <c r="AP5">
        <f>AP3*$B$5</f>
        <v/>
      </c>
      <c r="AQ5">
        <f>AQ3*$B$5</f>
        <v/>
      </c>
      <c r="AR5">
        <f>AR3*$B$5</f>
        <v/>
      </c>
      <c r="AS5">
        <f>AS3*$B$5</f>
        <v/>
      </c>
      <c r="AT5">
        <f>AT3*$B$5</f>
        <v/>
      </c>
      <c r="AU5">
        <f>AU3*$B$5</f>
        <v/>
      </c>
      <c r="AV5">
        <f>AV3*$B$5</f>
        <v/>
      </c>
      <c r="AW5">
        <f>AW3*$B$5</f>
        <v/>
      </c>
      <c r="AX5">
        <f>AX3*$B$5</f>
        <v/>
      </c>
      <c r="AY5">
        <f>AY3*$B$5</f>
        <v/>
      </c>
      <c r="AZ5">
        <f>AZ3*$B$5</f>
        <v/>
      </c>
      <c r="BA5">
        <f>BA3*$B$5</f>
        <v/>
      </c>
      <c r="BB5">
        <f>BB3*$B$5</f>
        <v/>
      </c>
      <c r="BC5">
        <f>BC3*$B$5</f>
        <v/>
      </c>
      <c r="BD5">
        <f>BD3*$B$5</f>
        <v/>
      </c>
      <c r="BE5">
        <f>BE3*$B$5</f>
        <v/>
      </c>
      <c r="BF5">
        <f>BF3*$B$5</f>
        <v/>
      </c>
      <c r="BG5">
        <f>BG3*$B$5</f>
        <v/>
      </c>
      <c r="BH5">
        <f>BH3*$B$5</f>
        <v/>
      </c>
      <c r="BI5">
        <f>BI3*$B$5</f>
        <v/>
      </c>
      <c r="BJ5">
        <f>BJ3*$B$5</f>
        <v/>
      </c>
      <c r="BK5">
        <f>BK3*$B$5</f>
        <v/>
      </c>
      <c r="BL5">
        <f>BL3*$B$5</f>
        <v/>
      </c>
      <c r="BM5">
        <f>BM3*$B$5</f>
        <v/>
      </c>
      <c r="BN5">
        <f>BN3*$B$5</f>
        <v/>
      </c>
      <c r="BO5">
        <f>BO3*$B$5</f>
        <v/>
      </c>
      <c r="BP5">
        <f>BP3*$B$5</f>
        <v/>
      </c>
      <c r="BQ5">
        <f>BQ3*$B$5</f>
        <v/>
      </c>
      <c r="BR5">
        <f>BR3*$B$5</f>
        <v/>
      </c>
      <c r="BS5">
        <f>BS3*$B$5</f>
        <v/>
      </c>
      <c r="BT5">
        <f>BT3*$B$5</f>
        <v/>
      </c>
      <c r="BU5">
        <f>BU3*$B$5</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1775</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1776</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466</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467</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62</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473</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478</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481</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485</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488</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88</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494</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498</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501</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505</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508</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512</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84</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531</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55</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538</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95</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546</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73</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554</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558</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563</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567</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572</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43</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585</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591</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594</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598</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601</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609</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610</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77</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617</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46</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623</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63</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636</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37</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644</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650</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653</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657</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660</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92</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666</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670</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673</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678</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681</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685</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689</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690</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85</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59</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74</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703</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705</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709</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711</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713</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717</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725</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728</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732</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735</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739</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742</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748</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751</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757</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760</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764</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767</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777</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779</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783</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787</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790</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794</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797</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803</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806</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808</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810</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812</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814</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816</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818</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870</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872</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874</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876</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878</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880</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882</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884</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886</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888</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90</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904</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908</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911</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915</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918</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922</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923</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925</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926</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928</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929</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931</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932</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48</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936</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64</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942</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946</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949</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953</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956</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960</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963</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78</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1777</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49</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1778</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65</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1779</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39</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1780</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1781</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1782</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1783</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1784</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967</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969</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971</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973</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975</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977</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79</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981</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67</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987</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991</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994</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997</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1000</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1004</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1005</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81</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1009</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51</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1015</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68</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1021</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1025</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1028</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1034</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1037</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1041</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1043</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1046</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1050</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1051</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83</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1056</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54</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1063</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94</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1072</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72</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1078</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1084</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1085</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1093</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1094</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41</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1098</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1104</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1109</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1113</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1118</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1122</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1123</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1785</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1786</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1787</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1788</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1789</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1125</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1127</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1131</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1135</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1139</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1172</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1175</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1179</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1182</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1186</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1189</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76</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1197</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45</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1203</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91</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1209</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60</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1215</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34</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1224</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1228</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1231</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1235</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1238</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1242</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1245</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1249</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1252</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1256</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1259</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1267</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1270</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1309</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1310</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1312</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70</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1790</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1791</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1792</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1793</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1794</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1314</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1315</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1371</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82</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1375</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53</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1381</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93</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1387</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71</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1393</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1401</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1404</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1408</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1411</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1417</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1419</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1421</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1423</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1425</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1427</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1428</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1430</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1433</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1441</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1443</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1795</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1453</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1457</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1459</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1468</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1476</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1481</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1493</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1503</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1509</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1512</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1516</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1522</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1524</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1526</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1528</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1532</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1534</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1537</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1538</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1540</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1541</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1543</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1545</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1549</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1553</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1556</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1567</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1569</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1571</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1575</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1585</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1591</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1601</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1607</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1613</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1616</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1624</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1626</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1632</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57</v>
      </c>
      <c r="D305" t="s">
        <v>57</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255</v>
      </c>
      <c r="B307" t="s">
        <v>1796</v>
      </c>
      <c r="C307" t="s">
        <v>1797</v>
      </c>
      <c r="D307" t="s">
        <v>35</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255</v>
      </c>
      <c r="B308" t="s">
        <v>1796</v>
      </c>
      <c r="C308" t="s">
        <v>1798</v>
      </c>
      <c r="D308" t="s">
        <v>468</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255</v>
      </c>
      <c r="B309" t="s">
        <v>1799</v>
      </c>
      <c r="C309" t="s">
        <v>1800</v>
      </c>
      <c r="D309" t="s">
        <v>35</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255</v>
      </c>
      <c r="B310" t="s">
        <v>1799</v>
      </c>
      <c r="C310" t="s">
        <v>1801</v>
      </c>
      <c r="D310" t="s">
        <v>468</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255</v>
      </c>
      <c r="B311" t="s">
        <v>1802</v>
      </c>
      <c r="C311" t="s">
        <v>1803</v>
      </c>
      <c r="D311" t="s">
        <v>35</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255</v>
      </c>
      <c r="B312" t="s">
        <v>1802</v>
      </c>
      <c r="C312" t="s">
        <v>1804</v>
      </c>
      <c r="D312" t="s">
        <v>468</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255</v>
      </c>
      <c r="B313" t="s">
        <v>1805</v>
      </c>
      <c r="C313" t="s">
        <v>1806</v>
      </c>
      <c r="D313" t="s">
        <v>35</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255</v>
      </c>
      <c r="B314" t="s">
        <v>1805</v>
      </c>
      <c r="C314" t="s">
        <v>1807</v>
      </c>
      <c r="D314" t="s">
        <v>468</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1808</v>
      </c>
    </row>
    <row r="2" spans="1:5">
      <c r="A2" t="s">
        <v>15</v>
      </c>
      <c r="B2" t="s">
        <v>1809</v>
      </c>
      <c r="C2" t="s">
        <v>1739</v>
      </c>
      <c r="D2" t="s">
        <v>1810</v>
      </c>
      <c r="E2" t="s">
        <v>1811</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1812</v>
      </c>
    </row>
    <row r="2" spans="1:4">
      <c r="A2" t="s">
        <v>15</v>
      </c>
      <c r="B2" t="s">
        <v>1809</v>
      </c>
      <c r="C2" t="s">
        <v>1739</v>
      </c>
      <c r="D2" t="s">
        <v>1810</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373</v>
      </c>
    </row>
    <row r="2" spans="1:4">
      <c r="A2" t="s">
        <v>15</v>
      </c>
      <c r="B2" t="s">
        <v>1809</v>
      </c>
      <c r="C2" t="s">
        <v>1739</v>
      </c>
      <c r="D2" t="s">
        <v>1810</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D3465"/>
  <sheetViews>
    <sheetView workbookViewId="0">
      <selection activeCell="A1" sqref="A1"/>
    </sheetView>
  </sheetViews>
  <sheetFormatPr baseColWidth="10" defaultRowHeight="15"/>
  <sheetData>
    <row r="1" spans="1:4">
      <c r="A1" t="s">
        <v>152</v>
      </c>
    </row>
    <row r="2" spans="1:4">
      <c r="A2" t="s">
        <v>15</v>
      </c>
      <c r="B2" t="s">
        <v>1809</v>
      </c>
      <c r="C2" t="s">
        <v>1739</v>
      </c>
      <c r="D2" t="s">
        <v>1810</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C24">
        <f>IF('EIA Imports'!$E24=$A$1,'EIA Imports'!C24,"")</f>
        <v/>
      </c>
      <c r="D24">
        <f>IF('EIA Imports'!$E24=$A$1,'EIA Imports'!D24,"")</f>
        <v/>
      </c>
    </row>
    <row r="25" spans="1:4">
      <c r="A25">
        <f>IF('EIA Imports'!$E25=$A$1,'EIA Imports'!A25,"")</f>
        <v/>
      </c>
      <c r="C25">
        <f>IF('EIA Imports'!$E25=$A$1,'EIA Imports'!C25,"")</f>
        <v/>
      </c>
      <c r="D25">
        <f>IF('EIA Imports'!$E25=$A$1,'EIA Imports'!D25,"")</f>
        <v/>
      </c>
    </row>
    <row r="26" spans="1:4">
      <c r="A26">
        <f>IF('EIA Imports'!$E26=$A$1,'EIA Imports'!A26,"")</f>
        <v/>
      </c>
      <c r="C26">
        <f>IF('EIA Imports'!$E26=$A$1,'EIA Imports'!C26,"")</f>
        <v/>
      </c>
      <c r="D26">
        <f>IF('EIA Imports'!$E26=$A$1,'EIA Imports'!D26,"")</f>
        <v/>
      </c>
    </row>
    <row r="27" spans="1:4">
      <c r="A27">
        <f>IF('EIA Imports'!$E27=$A$1,'EIA Imports'!A27,"")</f>
        <v/>
      </c>
      <c r="C27">
        <f>IF('EIA Imports'!$E27=$A$1,'EIA Imports'!C27,"")</f>
        <v/>
      </c>
      <c r="D27">
        <f>IF('EIA Imports'!$E27=$A$1,'EIA Imports'!D27,"")</f>
        <v/>
      </c>
    </row>
    <row r="28" spans="1:4">
      <c r="A28">
        <f>IF('EIA Imports'!$E28=$A$1,'EIA Imports'!A28,"")</f>
        <v/>
      </c>
      <c r="C28">
        <f>IF('EIA Imports'!$E28=$A$1,'EIA Imports'!C28,"")</f>
        <v/>
      </c>
      <c r="D28">
        <f>IF('EIA Imports'!$E28=$A$1,'EIA Imports'!D28,"")</f>
        <v/>
      </c>
    </row>
    <row r="29" spans="1:4">
      <c r="A29">
        <f>IF('EIA Imports'!$E29=$A$1,'EIA Imports'!A29,"")</f>
        <v/>
      </c>
      <c r="C29">
        <f>IF('EIA Imports'!$E29=$A$1,'EIA Imports'!C29,"")</f>
        <v/>
      </c>
      <c r="D29">
        <f>IF('EIA Imports'!$E29=$A$1,'EIA Imports'!D29,"")</f>
        <v/>
      </c>
    </row>
    <row r="30" spans="1:4">
      <c r="A30">
        <f>IF('EIA Imports'!$E30=$A$1,'EIA Imports'!A30,"")</f>
        <v/>
      </c>
      <c r="C30">
        <f>IF('EIA Imports'!$E30=$A$1,'EIA Imports'!C30,"")</f>
        <v/>
      </c>
      <c r="D30">
        <f>IF('EIA Imports'!$E30=$A$1,'EIA Imports'!D30,"")</f>
        <v/>
      </c>
    </row>
    <row r="31" spans="1:4">
      <c r="A31">
        <f>IF('EIA Imports'!$E31=$A$1,'EIA Imports'!A31,"")</f>
        <v/>
      </c>
      <c r="C31">
        <f>IF('EIA Imports'!$E31=$A$1,'EIA Imports'!C31,"")</f>
        <v/>
      </c>
      <c r="D31">
        <f>IF('EIA Imports'!$E31=$A$1,'EIA Imports'!D31,"")</f>
        <v/>
      </c>
    </row>
    <row r="32" spans="1:4">
      <c r="A32">
        <f>IF('EIA Imports'!$E32=$A$1,'EIA Imports'!A32,"")</f>
        <v/>
      </c>
      <c r="C32">
        <f>IF('EIA Imports'!$E32=$A$1,'EIA Imports'!C32,"")</f>
        <v/>
      </c>
      <c r="D32">
        <f>IF('EIA Imports'!$E32=$A$1,'EIA Imports'!D32,"")</f>
        <v/>
      </c>
    </row>
    <row r="33" spans="1:4">
      <c r="A33">
        <f>IF('EIA Imports'!$E33=$A$1,'EIA Imports'!A33,"")</f>
        <v/>
      </c>
      <c r="C33">
        <f>IF('EIA Imports'!$E33=$A$1,'EIA Imports'!C33,"")</f>
        <v/>
      </c>
      <c r="D33">
        <f>IF('EIA Imports'!$E33=$A$1,'EIA Imports'!D33,"")</f>
        <v/>
      </c>
    </row>
    <row r="34" spans="1:4">
      <c r="A34">
        <f>IF('EIA Imports'!$E34=$A$1,'EIA Imports'!A34,"")</f>
        <v/>
      </c>
      <c r="C34">
        <f>IF('EIA Imports'!$E34=$A$1,'EIA Imports'!C34,"")</f>
        <v/>
      </c>
      <c r="D34">
        <f>IF('EIA Imports'!$E34=$A$1,'EIA Imports'!D34,"")</f>
        <v/>
      </c>
    </row>
    <row r="35" spans="1:4">
      <c r="A35">
        <f>IF('EIA Imports'!$E35=$A$1,'EIA Imports'!A35,"")</f>
        <v/>
      </c>
      <c r="C35">
        <f>IF('EIA Imports'!$E35=$A$1,'EIA Imports'!C35,"")</f>
        <v/>
      </c>
      <c r="D35">
        <f>IF('EIA Imports'!$E35=$A$1,'EIA Imports'!D35,"")</f>
        <v/>
      </c>
    </row>
    <row r="36" spans="1:4">
      <c r="A36">
        <f>IF('EIA Imports'!$E36=$A$1,'EIA Imports'!A36,"")</f>
        <v/>
      </c>
      <c r="C36">
        <f>IF('EIA Imports'!$E36=$A$1,'EIA Imports'!C36,"")</f>
        <v/>
      </c>
      <c r="D36">
        <f>IF('EIA Imports'!$E36=$A$1,'EIA Imports'!D36,"")</f>
        <v/>
      </c>
    </row>
    <row r="37" spans="1:4">
      <c r="A37">
        <f>IF('EIA Imports'!$E37=$A$1,'EIA Imports'!A37,"")</f>
        <v/>
      </c>
      <c r="C37">
        <f>IF('EIA Imports'!$E37=$A$1,'EIA Imports'!C37,"")</f>
        <v/>
      </c>
      <c r="D37">
        <f>IF('EIA Imports'!$E37=$A$1,'EIA Imports'!D37,"")</f>
        <v/>
      </c>
    </row>
    <row r="38" spans="1:4">
      <c r="A38">
        <f>IF('EIA Imports'!$E38=$A$1,'EIA Imports'!A38,"")</f>
        <v/>
      </c>
      <c r="C38">
        <f>IF('EIA Imports'!$E38=$A$1,'EIA Imports'!C38,"")</f>
        <v/>
      </c>
      <c r="D38">
        <f>IF('EIA Imports'!$E38=$A$1,'EIA Imports'!D38,"")</f>
        <v/>
      </c>
    </row>
    <row r="39" spans="1:4">
      <c r="A39">
        <f>IF('EIA Imports'!$E39=$A$1,'EIA Imports'!A39,"")</f>
        <v/>
      </c>
      <c r="C39">
        <f>IF('EIA Imports'!$E39=$A$1,'EIA Imports'!C39,"")</f>
        <v/>
      </c>
      <c r="D39">
        <f>IF('EIA Imports'!$E39=$A$1,'EIA Imports'!D39,"")</f>
        <v/>
      </c>
    </row>
    <row r="40" spans="1:4">
      <c r="A40">
        <f>IF('EIA Imports'!$E40=$A$1,'EIA Imports'!A40,"")</f>
        <v/>
      </c>
      <c r="C40">
        <f>IF('EIA Imports'!$E40=$A$1,'EIA Imports'!C40,"")</f>
        <v/>
      </c>
      <c r="D40">
        <f>IF('EIA Imports'!$E40=$A$1,'EIA Imports'!D40,"")</f>
        <v/>
      </c>
    </row>
    <row r="41" spans="1:4">
      <c r="A41">
        <f>IF('EIA Imports'!$E41=$A$1,'EIA Imports'!A41,"")</f>
        <v/>
      </c>
      <c r="C41">
        <f>IF('EIA Imports'!$E41=$A$1,'EIA Imports'!C41,"")</f>
        <v/>
      </c>
      <c r="D41">
        <f>IF('EIA Imports'!$E41=$A$1,'EIA Imports'!D41,"")</f>
        <v/>
      </c>
    </row>
    <row r="42" spans="1:4">
      <c r="A42">
        <f>IF('EIA Imports'!$E42=$A$1,'EIA Imports'!A42,"")</f>
        <v/>
      </c>
      <c r="C42">
        <f>IF('EIA Imports'!$E42=$A$1,'EIA Imports'!C42,"")</f>
        <v/>
      </c>
      <c r="D42">
        <f>IF('EIA Imports'!$E42=$A$1,'EIA Imports'!D42,"")</f>
        <v/>
      </c>
    </row>
    <row r="43" spans="1:4">
      <c r="A43">
        <f>IF('EIA Imports'!$E43=$A$1,'EIA Imports'!A43,"")</f>
        <v/>
      </c>
      <c r="C43">
        <f>IF('EIA Imports'!$E43=$A$1,'EIA Imports'!C43,"")</f>
        <v/>
      </c>
      <c r="D43">
        <f>IF('EIA Imports'!$E43=$A$1,'EIA Imports'!D43,"")</f>
        <v/>
      </c>
    </row>
    <row r="44" spans="1:4">
      <c r="A44">
        <f>IF('EIA Imports'!$E44=$A$1,'EIA Imports'!A44,"")</f>
        <v/>
      </c>
      <c r="C44">
        <f>IF('EIA Imports'!$E44=$A$1,'EIA Imports'!C44,"")</f>
        <v/>
      </c>
      <c r="D44">
        <f>IF('EIA Imports'!$E44=$A$1,'EIA Imports'!D44,"")</f>
        <v/>
      </c>
    </row>
    <row r="45" spans="1:4">
      <c r="A45">
        <f>IF('EIA Imports'!$E45=$A$1,'EIA Imports'!A45,"")</f>
        <v/>
      </c>
      <c r="C45">
        <f>IF('EIA Imports'!$E45=$A$1,'EIA Imports'!C45,"")</f>
        <v/>
      </c>
      <c r="D45">
        <f>IF('EIA Imports'!$E45=$A$1,'EIA Imports'!D45,"")</f>
        <v/>
      </c>
    </row>
    <row r="46" spans="1:4">
      <c r="A46">
        <f>IF('EIA Imports'!$E46=$A$1,'EIA Imports'!A46,"")</f>
        <v/>
      </c>
      <c r="C46">
        <f>IF('EIA Imports'!$E46=$A$1,'EIA Imports'!C46,"")</f>
        <v/>
      </c>
      <c r="D46">
        <f>IF('EIA Imports'!$E46=$A$1,'EIA Imports'!D46,"")</f>
        <v/>
      </c>
    </row>
    <row r="47" spans="1:4">
      <c r="A47">
        <f>IF('EIA Imports'!$E47=$A$1,'EIA Imports'!A47,"")</f>
        <v/>
      </c>
      <c r="C47">
        <f>IF('EIA Imports'!$E47=$A$1,'EIA Imports'!C47,"")</f>
        <v/>
      </c>
      <c r="D47">
        <f>IF('EIA Imports'!$E47=$A$1,'EIA Imports'!D47,"")</f>
        <v/>
      </c>
    </row>
    <row r="48" spans="1:4">
      <c r="A48">
        <f>IF('EIA Imports'!$E48=$A$1,'EIA Imports'!A48,"")</f>
        <v/>
      </c>
      <c r="C48">
        <f>IF('EIA Imports'!$E48=$A$1,'EIA Imports'!C48,"")</f>
        <v/>
      </c>
      <c r="D48">
        <f>IF('EIA Imports'!$E48=$A$1,'EIA Imports'!D48,"")</f>
        <v/>
      </c>
    </row>
    <row r="49" spans="1:4">
      <c r="A49">
        <f>IF('EIA Imports'!$E49=$A$1,'EIA Imports'!A49,"")</f>
        <v/>
      </c>
      <c r="C49">
        <f>IF('EIA Imports'!$E49=$A$1,'EIA Imports'!C49,"")</f>
        <v/>
      </c>
      <c r="D49">
        <f>IF('EIA Imports'!$E49=$A$1,'EIA Imports'!D49,"")</f>
        <v/>
      </c>
    </row>
    <row r="50" spans="1:4">
      <c r="A50">
        <f>IF('EIA Imports'!$E50=$A$1,'EIA Imports'!A50,"")</f>
        <v/>
      </c>
      <c r="C50">
        <f>IF('EIA Imports'!$E50=$A$1,'EIA Imports'!C50,"")</f>
        <v/>
      </c>
      <c r="D50">
        <f>IF('EIA Imports'!$E50=$A$1,'EIA Imports'!D50,"")</f>
        <v/>
      </c>
    </row>
    <row r="51" spans="1:4">
      <c r="A51">
        <f>IF('EIA Imports'!$E51=$A$1,'EIA Imports'!A51,"")</f>
        <v/>
      </c>
      <c r="C51">
        <f>IF('EIA Imports'!$E51=$A$1,'EIA Imports'!C51,"")</f>
        <v/>
      </c>
      <c r="D51">
        <f>IF('EIA Imports'!$E51=$A$1,'EIA Imports'!D51,"")</f>
        <v/>
      </c>
    </row>
    <row r="52" spans="1:4">
      <c r="A52">
        <f>IF('EIA Imports'!$E52=$A$1,'EIA Imports'!A52,"")</f>
        <v/>
      </c>
      <c r="C52">
        <f>IF('EIA Imports'!$E52=$A$1,'EIA Imports'!C52,"")</f>
        <v/>
      </c>
      <c r="D52">
        <f>IF('EIA Imports'!$E52=$A$1,'EIA Imports'!D52,"")</f>
        <v/>
      </c>
    </row>
    <row r="53" spans="1:4">
      <c r="A53">
        <f>IF('EIA Imports'!$E53=$A$1,'EIA Imports'!A53,"")</f>
        <v/>
      </c>
      <c r="C53">
        <f>IF('EIA Imports'!$E53=$A$1,'EIA Imports'!C53,"")</f>
        <v/>
      </c>
      <c r="D53">
        <f>IF('EIA Imports'!$E53=$A$1,'EIA Imports'!D53,"")</f>
        <v/>
      </c>
    </row>
    <row r="54" spans="1:4">
      <c r="A54">
        <f>IF('EIA Imports'!$E54=$A$1,'EIA Imports'!A54,"")</f>
        <v/>
      </c>
      <c r="C54">
        <f>IF('EIA Imports'!$E54=$A$1,'EIA Imports'!C54,"")</f>
        <v/>
      </c>
      <c r="D54">
        <f>IF('EIA Imports'!$E54=$A$1,'EIA Imports'!D54,"")</f>
        <v/>
      </c>
    </row>
    <row r="55" spans="1:4">
      <c r="A55">
        <f>IF('EIA Imports'!$E55=$A$1,'EIA Imports'!A55,"")</f>
        <v/>
      </c>
      <c r="C55">
        <f>IF('EIA Imports'!$E55=$A$1,'EIA Imports'!C55,"")</f>
        <v/>
      </c>
      <c r="D55">
        <f>IF('EIA Imports'!$E55=$A$1,'EIA Imports'!D55,"")</f>
        <v/>
      </c>
    </row>
    <row r="56" spans="1:4">
      <c r="A56">
        <f>IF('EIA Imports'!$E56=$A$1,'EIA Imports'!A56,"")</f>
        <v/>
      </c>
      <c r="C56">
        <f>IF('EIA Imports'!$E56=$A$1,'EIA Imports'!C56,"")</f>
        <v/>
      </c>
      <c r="D56">
        <f>IF('EIA Imports'!$E56=$A$1,'EIA Imports'!D56,"")</f>
        <v/>
      </c>
    </row>
    <row r="57" spans="1:4">
      <c r="A57">
        <f>IF('EIA Imports'!$E57=$A$1,'EIA Imports'!A57,"")</f>
        <v/>
      </c>
      <c r="C57">
        <f>IF('EIA Imports'!$E57=$A$1,'EIA Imports'!C57,"")</f>
        <v/>
      </c>
      <c r="D57">
        <f>IF('EIA Imports'!$E57=$A$1,'EIA Imports'!D57,"")</f>
        <v/>
      </c>
    </row>
    <row r="58" spans="1:4">
      <c r="A58">
        <f>IF('EIA Imports'!$E58=$A$1,'EIA Imports'!A58,"")</f>
        <v/>
      </c>
      <c r="C58">
        <f>IF('EIA Imports'!$E58=$A$1,'EIA Imports'!C58,"")</f>
        <v/>
      </c>
      <c r="D58">
        <f>IF('EIA Imports'!$E58=$A$1,'EIA Imports'!D58,"")</f>
        <v/>
      </c>
    </row>
    <row r="59" spans="1:4">
      <c r="A59">
        <f>IF('EIA Imports'!$E59=$A$1,'EIA Imports'!A59,"")</f>
        <v/>
      </c>
      <c r="C59">
        <f>IF('EIA Imports'!$E59=$A$1,'EIA Imports'!C59,"")</f>
        <v/>
      </c>
      <c r="D59">
        <f>IF('EIA Imports'!$E59=$A$1,'EIA Imports'!D59,"")</f>
        <v/>
      </c>
    </row>
    <row r="60" spans="1:4">
      <c r="A60">
        <f>IF('EIA Imports'!$E60=$A$1,'EIA Imports'!A60,"")</f>
        <v/>
      </c>
      <c r="C60">
        <f>IF('EIA Imports'!$E60=$A$1,'EIA Imports'!C60,"")</f>
        <v/>
      </c>
      <c r="D60">
        <f>IF('EIA Imports'!$E60=$A$1,'EIA Imports'!D60,"")</f>
        <v/>
      </c>
    </row>
    <row r="61" spans="1:4">
      <c r="A61">
        <f>IF('EIA Imports'!$E61=$A$1,'EIA Imports'!A61,"")</f>
        <v/>
      </c>
      <c r="C61">
        <f>IF('EIA Imports'!$E61=$A$1,'EIA Imports'!C61,"")</f>
        <v/>
      </c>
      <c r="D61">
        <f>IF('EIA Imports'!$E61=$A$1,'EIA Imports'!D61,"")</f>
        <v/>
      </c>
    </row>
    <row r="62" spans="1:4">
      <c r="A62">
        <f>IF('EIA Imports'!$E62=$A$1,'EIA Imports'!A62,"")</f>
        <v/>
      </c>
      <c r="C62">
        <f>IF('EIA Imports'!$E62=$A$1,'EIA Imports'!C62,"")</f>
        <v/>
      </c>
      <c r="D62">
        <f>IF('EIA Imports'!$E62=$A$1,'EIA Imports'!D62,"")</f>
        <v/>
      </c>
    </row>
    <row r="63" spans="1:4">
      <c r="A63">
        <f>IF('EIA Imports'!$E63=$A$1,'EIA Imports'!A63,"")</f>
        <v/>
      </c>
      <c r="C63">
        <f>IF('EIA Imports'!$E63=$A$1,'EIA Imports'!C63,"")</f>
        <v/>
      </c>
      <c r="D63">
        <f>IF('EIA Imports'!$E63=$A$1,'EIA Imports'!D63,"")</f>
        <v/>
      </c>
    </row>
    <row r="64" spans="1:4">
      <c r="A64">
        <f>IF('EIA Imports'!$E64=$A$1,'EIA Imports'!A64,"")</f>
        <v/>
      </c>
      <c r="C64">
        <f>IF('EIA Imports'!$E64=$A$1,'EIA Imports'!C64,"")</f>
        <v/>
      </c>
      <c r="D64">
        <f>IF('EIA Imports'!$E64=$A$1,'EIA Imports'!D64,"")</f>
        <v/>
      </c>
    </row>
    <row r="65" spans="1:4">
      <c r="A65">
        <f>IF('EIA Imports'!$E65=$A$1,'EIA Imports'!A65,"")</f>
        <v/>
      </c>
      <c r="C65">
        <f>IF('EIA Imports'!$E65=$A$1,'EIA Imports'!C65,"")</f>
        <v/>
      </c>
      <c r="D65">
        <f>IF('EIA Imports'!$E65=$A$1,'EIA Imports'!D65,"")</f>
        <v/>
      </c>
    </row>
    <row r="66" spans="1:4">
      <c r="A66">
        <f>IF('EIA Imports'!$E66=$A$1,'EIA Imports'!A66,"")</f>
        <v/>
      </c>
      <c r="C66">
        <f>IF('EIA Imports'!$E66=$A$1,'EIA Imports'!C66,"")</f>
        <v/>
      </c>
      <c r="D66">
        <f>IF('EIA Imports'!$E66=$A$1,'EIA Imports'!D66,"")</f>
        <v/>
      </c>
    </row>
    <row r="67" spans="1:4">
      <c r="A67">
        <f>IF('EIA Imports'!$E67=$A$1,'EIA Imports'!A67,"")</f>
        <v/>
      </c>
      <c r="C67">
        <f>IF('EIA Imports'!$E67=$A$1,'EIA Imports'!C67,"")</f>
        <v/>
      </c>
      <c r="D67">
        <f>IF('EIA Imports'!$E67=$A$1,'EIA Imports'!D67,"")</f>
        <v/>
      </c>
    </row>
    <row r="68" spans="1:4">
      <c r="A68">
        <f>IF('EIA Imports'!$E68=$A$1,'EIA Imports'!A68,"")</f>
        <v/>
      </c>
      <c r="C68">
        <f>IF('EIA Imports'!$E68=$A$1,'EIA Imports'!C68,"")</f>
        <v/>
      </c>
      <c r="D68">
        <f>IF('EIA Imports'!$E68=$A$1,'EIA Imports'!D68,"")</f>
        <v/>
      </c>
    </row>
    <row r="69" spans="1:4">
      <c r="A69">
        <f>IF('EIA Imports'!$E69=$A$1,'EIA Imports'!A69,"")</f>
        <v/>
      </c>
      <c r="C69">
        <f>IF('EIA Imports'!$E69=$A$1,'EIA Imports'!C69,"")</f>
        <v/>
      </c>
      <c r="D69">
        <f>IF('EIA Imports'!$E69=$A$1,'EIA Imports'!D69,"")</f>
        <v/>
      </c>
    </row>
    <row r="70" spans="1:4">
      <c r="A70">
        <f>IF('EIA Imports'!$E70=$A$1,'EIA Imports'!A70,"")</f>
        <v/>
      </c>
      <c r="C70">
        <f>IF('EIA Imports'!$E70=$A$1,'EIA Imports'!C70,"")</f>
        <v/>
      </c>
      <c r="D70">
        <f>IF('EIA Imports'!$E70=$A$1,'EIA Imports'!D70,"")</f>
        <v/>
      </c>
    </row>
    <row r="71" spans="1:4">
      <c r="A71">
        <f>IF('EIA Imports'!$E71=$A$1,'EIA Imports'!A71,"")</f>
        <v/>
      </c>
      <c r="C71">
        <f>IF('EIA Imports'!$E71=$A$1,'EIA Imports'!C71,"")</f>
        <v/>
      </c>
      <c r="D71">
        <f>IF('EIA Imports'!$E71=$A$1,'EIA Imports'!D71,"")</f>
        <v/>
      </c>
    </row>
    <row r="72" spans="1:4">
      <c r="A72">
        <f>IF('EIA Imports'!$E72=$A$1,'EIA Imports'!A72,"")</f>
        <v/>
      </c>
      <c r="C72">
        <f>IF('EIA Imports'!$E72=$A$1,'EIA Imports'!C72,"")</f>
        <v/>
      </c>
      <c r="D72">
        <f>IF('EIA Imports'!$E72=$A$1,'EIA Imports'!D72,"")</f>
        <v/>
      </c>
    </row>
    <row r="73" spans="1:4">
      <c r="A73">
        <f>IF('EIA Imports'!$E73=$A$1,'EIA Imports'!A73,"")</f>
        <v/>
      </c>
      <c r="C73">
        <f>IF('EIA Imports'!$E73=$A$1,'EIA Imports'!C73,"")</f>
        <v/>
      </c>
      <c r="D73">
        <f>IF('EIA Imports'!$E73=$A$1,'EIA Imports'!D73,"")</f>
        <v/>
      </c>
    </row>
    <row r="74" spans="1:4">
      <c r="A74">
        <f>IF('EIA Imports'!$E74=$A$1,'EIA Imports'!A74,"")</f>
        <v/>
      </c>
      <c r="C74">
        <f>IF('EIA Imports'!$E74=$A$1,'EIA Imports'!C74,"")</f>
        <v/>
      </c>
      <c r="D74">
        <f>IF('EIA Imports'!$E74=$A$1,'EIA Imports'!D74,"")</f>
        <v/>
      </c>
    </row>
    <row r="75" spans="1:4">
      <c r="A75">
        <f>IF('EIA Imports'!$E75=$A$1,'EIA Imports'!A75,"")</f>
        <v/>
      </c>
      <c r="C75">
        <f>IF('EIA Imports'!$E75=$A$1,'EIA Imports'!C75,"")</f>
        <v/>
      </c>
      <c r="D75">
        <f>IF('EIA Imports'!$E75=$A$1,'EIA Imports'!D75,"")</f>
        <v/>
      </c>
    </row>
    <row r="76" spans="1:4">
      <c r="A76">
        <f>IF('EIA Imports'!$E76=$A$1,'EIA Imports'!A76,"")</f>
        <v/>
      </c>
      <c r="C76">
        <f>IF('EIA Imports'!$E76=$A$1,'EIA Imports'!C76,"")</f>
        <v/>
      </c>
      <c r="D76">
        <f>IF('EIA Imports'!$E76=$A$1,'EIA Imports'!D76,"")</f>
        <v/>
      </c>
    </row>
    <row r="77" spans="1:4">
      <c r="A77">
        <f>IF('EIA Imports'!$E77=$A$1,'EIA Imports'!A77,"")</f>
        <v/>
      </c>
      <c r="C77">
        <f>IF('EIA Imports'!$E77=$A$1,'EIA Imports'!C77,"")</f>
        <v/>
      </c>
      <c r="D77">
        <f>IF('EIA Imports'!$E77=$A$1,'EIA Imports'!D77,"")</f>
        <v/>
      </c>
    </row>
    <row r="78" spans="1:4">
      <c r="A78">
        <f>IF('EIA Imports'!$E78=$A$1,'EIA Imports'!A78,"")</f>
        <v/>
      </c>
      <c r="C78">
        <f>IF('EIA Imports'!$E78=$A$1,'EIA Imports'!C78,"")</f>
        <v/>
      </c>
      <c r="D78">
        <f>IF('EIA Imports'!$E78=$A$1,'EIA Imports'!D78,"")</f>
        <v/>
      </c>
    </row>
    <row r="79" spans="1:4">
      <c r="A79">
        <f>IF('EIA Imports'!$E79=$A$1,'EIA Imports'!A79,"")</f>
        <v/>
      </c>
      <c r="C79">
        <f>IF('EIA Imports'!$E79=$A$1,'EIA Imports'!C79,"")</f>
        <v/>
      </c>
      <c r="D79">
        <f>IF('EIA Imports'!$E79=$A$1,'EIA Imports'!D79,"")</f>
        <v/>
      </c>
    </row>
    <row r="80" spans="1:4">
      <c r="A80">
        <f>IF('EIA Imports'!$E80=$A$1,'EIA Imports'!A80,"")</f>
        <v/>
      </c>
      <c r="C80">
        <f>IF('EIA Imports'!$E80=$A$1,'EIA Imports'!C80,"")</f>
        <v/>
      </c>
      <c r="D80">
        <f>IF('EIA Imports'!$E80=$A$1,'EIA Imports'!D80,"")</f>
        <v/>
      </c>
    </row>
    <row r="81" spans="1:4">
      <c r="A81">
        <f>IF('EIA Imports'!$E81=$A$1,'EIA Imports'!A81,"")</f>
        <v/>
      </c>
      <c r="C81">
        <f>IF('EIA Imports'!$E81=$A$1,'EIA Imports'!C81,"")</f>
        <v/>
      </c>
      <c r="D81">
        <f>IF('EIA Imports'!$E81=$A$1,'EIA Imports'!D81,"")</f>
        <v/>
      </c>
    </row>
    <row r="82" spans="1:4">
      <c r="A82">
        <f>IF('EIA Imports'!$E82=$A$1,'EIA Imports'!A82,"")</f>
        <v/>
      </c>
      <c r="C82">
        <f>IF('EIA Imports'!$E82=$A$1,'EIA Imports'!C82,"")</f>
        <v/>
      </c>
      <c r="D82">
        <f>IF('EIA Imports'!$E82=$A$1,'EIA Imports'!D82,"")</f>
        <v/>
      </c>
    </row>
    <row r="83" spans="1:4">
      <c r="A83">
        <f>IF('EIA Imports'!$E83=$A$1,'EIA Imports'!A83,"")</f>
        <v/>
      </c>
      <c r="C83">
        <f>IF('EIA Imports'!$E83=$A$1,'EIA Imports'!C83,"")</f>
        <v/>
      </c>
      <c r="D83">
        <f>IF('EIA Imports'!$E83=$A$1,'EIA Imports'!D83,"")</f>
        <v/>
      </c>
    </row>
    <row r="84" spans="1:4">
      <c r="A84">
        <f>IF('EIA Imports'!$E84=$A$1,'EIA Imports'!A84,"")</f>
        <v/>
      </c>
      <c r="C84">
        <f>IF('EIA Imports'!$E84=$A$1,'EIA Imports'!C84,"")</f>
        <v/>
      </c>
      <c r="D84">
        <f>IF('EIA Imports'!$E84=$A$1,'EIA Imports'!D84,"")</f>
        <v/>
      </c>
    </row>
    <row r="85" spans="1:4">
      <c r="A85">
        <f>IF('EIA Imports'!$E85=$A$1,'EIA Imports'!A85,"")</f>
        <v/>
      </c>
      <c r="C85">
        <f>IF('EIA Imports'!$E85=$A$1,'EIA Imports'!C85,"")</f>
        <v/>
      </c>
      <c r="D85">
        <f>IF('EIA Imports'!$E85=$A$1,'EIA Imports'!D85,"")</f>
        <v/>
      </c>
    </row>
    <row r="86" spans="1:4">
      <c r="A86">
        <f>IF('EIA Imports'!$E86=$A$1,'EIA Imports'!A86,"")</f>
        <v/>
      </c>
      <c r="C86">
        <f>IF('EIA Imports'!$E86=$A$1,'EIA Imports'!C86,"")</f>
        <v/>
      </c>
      <c r="D86">
        <f>IF('EIA Imports'!$E86=$A$1,'EIA Imports'!D86,"")</f>
        <v/>
      </c>
    </row>
    <row r="87" spans="1:4">
      <c r="A87">
        <f>IF('EIA Imports'!$E87=$A$1,'EIA Imports'!A87,"")</f>
        <v/>
      </c>
      <c r="C87">
        <f>IF('EIA Imports'!$E87=$A$1,'EIA Imports'!C87,"")</f>
        <v/>
      </c>
      <c r="D87">
        <f>IF('EIA Imports'!$E87=$A$1,'EIA Imports'!D87,"")</f>
        <v/>
      </c>
    </row>
    <row r="88" spans="1:4">
      <c r="A88">
        <f>IF('EIA Imports'!$E88=$A$1,'EIA Imports'!A88,"")</f>
        <v/>
      </c>
      <c r="C88">
        <f>IF('EIA Imports'!$E88=$A$1,'EIA Imports'!C88,"")</f>
        <v/>
      </c>
      <c r="D88">
        <f>IF('EIA Imports'!$E88=$A$1,'EIA Imports'!D88,"")</f>
        <v/>
      </c>
    </row>
    <row r="89" spans="1:4">
      <c r="A89">
        <f>IF('EIA Imports'!$E89=$A$1,'EIA Imports'!A89,"")</f>
        <v/>
      </c>
      <c r="C89">
        <f>IF('EIA Imports'!$E89=$A$1,'EIA Imports'!C89,"")</f>
        <v/>
      </c>
      <c r="D89">
        <f>IF('EIA Imports'!$E89=$A$1,'EIA Imports'!D89,"")</f>
        <v/>
      </c>
    </row>
    <row r="90" spans="1:4">
      <c r="A90">
        <f>IF('EIA Imports'!$E90=$A$1,'EIA Imports'!A90,"")</f>
        <v/>
      </c>
      <c r="C90">
        <f>IF('EIA Imports'!$E90=$A$1,'EIA Imports'!C90,"")</f>
        <v/>
      </c>
      <c r="D90">
        <f>IF('EIA Imports'!$E90=$A$1,'EIA Imports'!D90,"")</f>
        <v/>
      </c>
    </row>
    <row r="91" spans="1:4">
      <c r="A91">
        <f>IF('EIA Imports'!$E91=$A$1,'EIA Imports'!A91,"")</f>
        <v/>
      </c>
      <c r="C91">
        <f>IF('EIA Imports'!$E91=$A$1,'EIA Imports'!C91,"")</f>
        <v/>
      </c>
      <c r="D91">
        <f>IF('EIA Imports'!$E91=$A$1,'EIA Imports'!D91,"")</f>
        <v/>
      </c>
    </row>
    <row r="92" spans="1:4">
      <c r="A92">
        <f>IF('EIA Imports'!$E92=$A$1,'EIA Imports'!A92,"")</f>
        <v/>
      </c>
      <c r="C92">
        <f>IF('EIA Imports'!$E92=$A$1,'EIA Imports'!C92,"")</f>
        <v/>
      </c>
      <c r="D92">
        <f>IF('EIA Imports'!$E92=$A$1,'EIA Imports'!D92,"")</f>
        <v/>
      </c>
    </row>
    <row r="93" spans="1:4">
      <c r="A93">
        <f>IF('EIA Imports'!$E93=$A$1,'EIA Imports'!A93,"")</f>
        <v/>
      </c>
      <c r="C93">
        <f>IF('EIA Imports'!$E93=$A$1,'EIA Imports'!C93,"")</f>
        <v/>
      </c>
      <c r="D93">
        <f>IF('EIA Imports'!$E93=$A$1,'EIA Imports'!D93,"")</f>
        <v/>
      </c>
    </row>
    <row r="94" spans="1:4">
      <c r="A94">
        <f>IF('EIA Imports'!$E94=$A$1,'EIA Imports'!A94,"")</f>
        <v/>
      </c>
      <c r="C94">
        <f>IF('EIA Imports'!$E94=$A$1,'EIA Imports'!C94,"")</f>
        <v/>
      </c>
      <c r="D94">
        <f>IF('EIA Imports'!$E94=$A$1,'EIA Imports'!D94,"")</f>
        <v/>
      </c>
    </row>
    <row r="95" spans="1:4">
      <c r="A95">
        <f>IF('EIA Imports'!$E95=$A$1,'EIA Imports'!A95,"")</f>
        <v/>
      </c>
      <c r="C95">
        <f>IF('EIA Imports'!$E95=$A$1,'EIA Imports'!C95,"")</f>
        <v/>
      </c>
      <c r="D95">
        <f>IF('EIA Imports'!$E95=$A$1,'EIA Imports'!D95,"")</f>
        <v/>
      </c>
    </row>
    <row r="96" spans="1:4">
      <c r="A96">
        <f>IF('EIA Imports'!$E96=$A$1,'EIA Imports'!A96,"")</f>
        <v/>
      </c>
      <c r="C96">
        <f>IF('EIA Imports'!$E96=$A$1,'EIA Imports'!C96,"")</f>
        <v/>
      </c>
      <c r="D96">
        <f>IF('EIA Imports'!$E96=$A$1,'EIA Imports'!D96,"")</f>
        <v/>
      </c>
    </row>
    <row r="97" spans="1:4">
      <c r="A97">
        <f>IF('EIA Imports'!$E97=$A$1,'EIA Imports'!A97,"")</f>
        <v/>
      </c>
      <c r="C97">
        <f>IF('EIA Imports'!$E97=$A$1,'EIA Imports'!C97,"")</f>
        <v/>
      </c>
      <c r="D97">
        <f>IF('EIA Imports'!$E97=$A$1,'EIA Imports'!D97,"")</f>
        <v/>
      </c>
    </row>
    <row r="98" spans="1:4">
      <c r="A98">
        <f>IF('EIA Imports'!$E98=$A$1,'EIA Imports'!A98,"")</f>
        <v/>
      </c>
      <c r="C98">
        <f>IF('EIA Imports'!$E98=$A$1,'EIA Imports'!C98,"")</f>
        <v/>
      </c>
      <c r="D98">
        <f>IF('EIA Imports'!$E98=$A$1,'EIA Imports'!D98,"")</f>
        <v/>
      </c>
    </row>
    <row r="99" spans="1:4">
      <c r="A99">
        <f>IF('EIA Imports'!$E99=$A$1,'EIA Imports'!A99,"")</f>
        <v/>
      </c>
      <c r="C99">
        <f>IF('EIA Imports'!$E99=$A$1,'EIA Imports'!C99,"")</f>
        <v/>
      </c>
      <c r="D99">
        <f>IF('EIA Imports'!$E99=$A$1,'EIA Imports'!D99,"")</f>
        <v/>
      </c>
    </row>
    <row r="100" spans="1:4">
      <c r="A100">
        <f>IF('EIA Imports'!$E100=$A$1,'EIA Imports'!A100,"")</f>
        <v/>
      </c>
      <c r="C100">
        <f>IF('EIA Imports'!$E100=$A$1,'EIA Imports'!C100,"")</f>
        <v/>
      </c>
      <c r="D100">
        <f>IF('EIA Imports'!$E100=$A$1,'EIA Imports'!D100,"")</f>
        <v/>
      </c>
    </row>
    <row r="101" spans="1:4">
      <c r="A101">
        <f>IF('EIA Imports'!$E101=$A$1,'EIA Imports'!A101,"")</f>
        <v/>
      </c>
      <c r="C101">
        <f>IF('EIA Imports'!$E101=$A$1,'EIA Imports'!C101,"")</f>
        <v/>
      </c>
      <c r="D101">
        <f>IF('EIA Imports'!$E101=$A$1,'EIA Imports'!D101,"")</f>
        <v/>
      </c>
    </row>
    <row r="102" spans="1:4">
      <c r="A102">
        <f>IF('EIA Imports'!$E102=$A$1,'EIA Imports'!A102,"")</f>
        <v/>
      </c>
      <c r="C102">
        <f>IF('EIA Imports'!$E102=$A$1,'EIA Imports'!C102,"")</f>
        <v/>
      </c>
      <c r="D102">
        <f>IF('EIA Imports'!$E102=$A$1,'EIA Imports'!D102,"")</f>
        <v/>
      </c>
    </row>
    <row r="103" spans="1:4">
      <c r="A103">
        <f>IF('EIA Imports'!$E103=$A$1,'EIA Imports'!A103,"")</f>
        <v/>
      </c>
      <c r="C103">
        <f>IF('EIA Imports'!$E103=$A$1,'EIA Imports'!C103,"")</f>
        <v/>
      </c>
      <c r="D103">
        <f>IF('EIA Imports'!$E103=$A$1,'EIA Imports'!D103,"")</f>
        <v/>
      </c>
    </row>
    <row r="104" spans="1:4">
      <c r="A104">
        <f>IF('EIA Imports'!$E104=$A$1,'EIA Imports'!A104,"")</f>
        <v/>
      </c>
      <c r="C104">
        <f>IF('EIA Imports'!$E104=$A$1,'EIA Imports'!C104,"")</f>
        <v/>
      </c>
      <c r="D104">
        <f>IF('EIA Imports'!$E104=$A$1,'EIA Imports'!D104,"")</f>
        <v/>
      </c>
    </row>
    <row r="105" spans="1:4">
      <c r="A105">
        <f>IF('EIA Imports'!$E105=$A$1,'EIA Imports'!A105,"")</f>
        <v/>
      </c>
      <c r="C105">
        <f>IF('EIA Imports'!$E105=$A$1,'EIA Imports'!C105,"")</f>
        <v/>
      </c>
      <c r="D105">
        <f>IF('EIA Imports'!$E105=$A$1,'EIA Imports'!D105,"")</f>
        <v/>
      </c>
    </row>
    <row r="106" spans="1:4">
      <c r="A106">
        <f>IF('EIA Imports'!$E106=$A$1,'EIA Imports'!A106,"")</f>
        <v/>
      </c>
      <c r="C106">
        <f>IF('EIA Imports'!$E106=$A$1,'EIA Imports'!C106,"")</f>
        <v/>
      </c>
      <c r="D106">
        <f>IF('EIA Imports'!$E106=$A$1,'EIA Imports'!D106,"")</f>
        <v/>
      </c>
    </row>
    <row r="107" spans="1:4">
      <c r="A107">
        <f>IF('EIA Imports'!$E107=$A$1,'EIA Imports'!A107,"")</f>
        <v/>
      </c>
      <c r="C107">
        <f>IF('EIA Imports'!$E107=$A$1,'EIA Imports'!C107,"")</f>
        <v/>
      </c>
      <c r="D107">
        <f>IF('EIA Imports'!$E107=$A$1,'EIA Imports'!D107,"")</f>
        <v/>
      </c>
    </row>
    <row r="108" spans="1:4">
      <c r="A108">
        <f>IF('EIA Imports'!$E108=$A$1,'EIA Imports'!A108,"")</f>
        <v/>
      </c>
      <c r="C108">
        <f>IF('EIA Imports'!$E108=$A$1,'EIA Imports'!C108,"")</f>
        <v/>
      </c>
      <c r="D108">
        <f>IF('EIA Imports'!$E108=$A$1,'EIA Imports'!D108,"")</f>
        <v/>
      </c>
    </row>
    <row r="109" spans="1:4">
      <c r="A109">
        <f>IF('EIA Imports'!$E109=$A$1,'EIA Imports'!A109,"")</f>
        <v/>
      </c>
      <c r="C109">
        <f>IF('EIA Imports'!$E109=$A$1,'EIA Imports'!C109,"")</f>
        <v/>
      </c>
      <c r="D109">
        <f>IF('EIA Imports'!$E109=$A$1,'EIA Imports'!D109,"")</f>
        <v/>
      </c>
    </row>
    <row r="110" spans="1:4">
      <c r="A110">
        <f>IF('EIA Imports'!$E110=$A$1,'EIA Imports'!A110,"")</f>
        <v/>
      </c>
      <c r="C110">
        <f>IF('EIA Imports'!$E110=$A$1,'EIA Imports'!C110,"")</f>
        <v/>
      </c>
      <c r="D110">
        <f>IF('EIA Imports'!$E110=$A$1,'EIA Imports'!D110,"")</f>
        <v/>
      </c>
    </row>
    <row r="111" spans="1:4">
      <c r="A111">
        <f>IF('EIA Imports'!$E111=$A$1,'EIA Imports'!A111,"")</f>
        <v/>
      </c>
      <c r="C111">
        <f>IF('EIA Imports'!$E111=$A$1,'EIA Imports'!C111,"")</f>
        <v/>
      </c>
      <c r="D111">
        <f>IF('EIA Imports'!$E111=$A$1,'EIA Imports'!D111,"")</f>
        <v/>
      </c>
    </row>
    <row r="112" spans="1:4">
      <c r="A112">
        <f>IF('EIA Imports'!$E112=$A$1,'EIA Imports'!A112,"")</f>
        <v/>
      </c>
      <c r="C112">
        <f>IF('EIA Imports'!$E112=$A$1,'EIA Imports'!C112,"")</f>
        <v/>
      </c>
      <c r="D112">
        <f>IF('EIA Imports'!$E112=$A$1,'EIA Imports'!D112,"")</f>
        <v/>
      </c>
    </row>
    <row r="113" spans="1:4">
      <c r="A113">
        <f>IF('EIA Imports'!$E113=$A$1,'EIA Imports'!A113,"")</f>
        <v/>
      </c>
      <c r="C113">
        <f>IF('EIA Imports'!$E113=$A$1,'EIA Imports'!C113,"")</f>
        <v/>
      </c>
      <c r="D113">
        <f>IF('EIA Imports'!$E113=$A$1,'EIA Imports'!D113,"")</f>
        <v/>
      </c>
    </row>
    <row r="114" spans="1:4">
      <c r="A114">
        <f>IF('EIA Imports'!$E114=$A$1,'EIA Imports'!A114,"")</f>
        <v/>
      </c>
      <c r="C114">
        <f>IF('EIA Imports'!$E114=$A$1,'EIA Imports'!C114,"")</f>
        <v/>
      </c>
      <c r="D114">
        <f>IF('EIA Imports'!$E114=$A$1,'EIA Imports'!D114,"")</f>
        <v/>
      </c>
    </row>
    <row r="115" spans="1:4">
      <c r="A115">
        <f>IF('EIA Imports'!$E115=$A$1,'EIA Imports'!A115,"")</f>
        <v/>
      </c>
      <c r="C115">
        <f>IF('EIA Imports'!$E115=$A$1,'EIA Imports'!C115,"")</f>
        <v/>
      </c>
      <c r="D115">
        <f>IF('EIA Imports'!$E115=$A$1,'EIA Imports'!D115,"")</f>
        <v/>
      </c>
    </row>
    <row r="116" spans="1:4">
      <c r="A116">
        <f>IF('EIA Imports'!$E116=$A$1,'EIA Imports'!A116,"")</f>
        <v/>
      </c>
      <c r="C116">
        <f>IF('EIA Imports'!$E116=$A$1,'EIA Imports'!C116,"")</f>
        <v/>
      </c>
      <c r="D116">
        <f>IF('EIA Imports'!$E116=$A$1,'EIA Imports'!D116,"")</f>
        <v/>
      </c>
    </row>
    <row r="117" spans="1:4">
      <c r="A117">
        <f>IF('EIA Imports'!$E117=$A$1,'EIA Imports'!A117,"")</f>
        <v/>
      </c>
      <c r="C117">
        <f>IF('EIA Imports'!$E117=$A$1,'EIA Imports'!C117,"")</f>
        <v/>
      </c>
      <c r="D117">
        <f>IF('EIA Imports'!$E117=$A$1,'EIA Imports'!D117,"")</f>
        <v/>
      </c>
    </row>
    <row r="118" spans="1:4">
      <c r="A118">
        <f>IF('EIA Imports'!$E118=$A$1,'EIA Imports'!A118,"")</f>
        <v/>
      </c>
      <c r="C118">
        <f>IF('EIA Imports'!$E118=$A$1,'EIA Imports'!C118,"")</f>
        <v/>
      </c>
      <c r="D118">
        <f>IF('EIA Imports'!$E118=$A$1,'EIA Imports'!D118,"")</f>
        <v/>
      </c>
    </row>
    <row r="119" spans="1:4">
      <c r="A119">
        <f>IF('EIA Imports'!$E119=$A$1,'EIA Imports'!A119,"")</f>
        <v/>
      </c>
      <c r="C119">
        <f>IF('EIA Imports'!$E119=$A$1,'EIA Imports'!C119,"")</f>
        <v/>
      </c>
      <c r="D119">
        <f>IF('EIA Imports'!$E119=$A$1,'EIA Imports'!D119,"")</f>
        <v/>
      </c>
    </row>
    <row r="120" spans="1:4">
      <c r="A120">
        <f>IF('EIA Imports'!$E120=$A$1,'EIA Imports'!A120,"")</f>
        <v/>
      </c>
      <c r="C120">
        <f>IF('EIA Imports'!$E120=$A$1,'EIA Imports'!C120,"")</f>
        <v/>
      </c>
      <c r="D120">
        <f>IF('EIA Imports'!$E120=$A$1,'EIA Imports'!D120,"")</f>
        <v/>
      </c>
    </row>
    <row r="121" spans="1:4">
      <c r="A121">
        <f>IF('EIA Imports'!$E121=$A$1,'EIA Imports'!A121,"")</f>
        <v/>
      </c>
      <c r="C121">
        <f>IF('EIA Imports'!$E121=$A$1,'EIA Imports'!C121,"")</f>
        <v/>
      </c>
      <c r="D121">
        <f>IF('EIA Imports'!$E121=$A$1,'EIA Imports'!D121,"")</f>
        <v/>
      </c>
    </row>
    <row r="122" spans="1:4">
      <c r="A122">
        <f>IF('EIA Imports'!$E122=$A$1,'EIA Imports'!A122,"")</f>
        <v/>
      </c>
      <c r="C122">
        <f>IF('EIA Imports'!$E122=$A$1,'EIA Imports'!C122,"")</f>
        <v/>
      </c>
      <c r="D122">
        <f>IF('EIA Imports'!$E122=$A$1,'EIA Imports'!D122,"")</f>
        <v/>
      </c>
    </row>
    <row r="123" spans="1:4">
      <c r="A123">
        <f>IF('EIA Imports'!$E123=$A$1,'EIA Imports'!A123,"")</f>
        <v/>
      </c>
      <c r="C123">
        <f>IF('EIA Imports'!$E123=$A$1,'EIA Imports'!C123,"")</f>
        <v/>
      </c>
      <c r="D123">
        <f>IF('EIA Imports'!$E123=$A$1,'EIA Imports'!D123,"")</f>
        <v/>
      </c>
    </row>
    <row r="124" spans="1:4">
      <c r="A124">
        <f>IF('EIA Imports'!$E124=$A$1,'EIA Imports'!A124,"")</f>
        <v/>
      </c>
      <c r="C124">
        <f>IF('EIA Imports'!$E124=$A$1,'EIA Imports'!C124,"")</f>
        <v/>
      </c>
      <c r="D124">
        <f>IF('EIA Imports'!$E124=$A$1,'EIA Imports'!D124,"")</f>
        <v/>
      </c>
    </row>
    <row r="125" spans="1:4">
      <c r="A125">
        <f>IF('EIA Imports'!$E125=$A$1,'EIA Imports'!A125,"")</f>
        <v/>
      </c>
      <c r="C125">
        <f>IF('EIA Imports'!$E125=$A$1,'EIA Imports'!C125,"")</f>
        <v/>
      </c>
      <c r="D125">
        <f>IF('EIA Imports'!$E125=$A$1,'EIA Imports'!D125,"")</f>
        <v/>
      </c>
    </row>
    <row r="126" spans="1:4">
      <c r="A126">
        <f>IF('EIA Imports'!$E126=$A$1,'EIA Imports'!A126,"")</f>
        <v/>
      </c>
      <c r="C126">
        <f>IF('EIA Imports'!$E126=$A$1,'EIA Imports'!C126,"")</f>
        <v/>
      </c>
      <c r="D126">
        <f>IF('EIA Imports'!$E126=$A$1,'EIA Imports'!D126,"")</f>
        <v/>
      </c>
    </row>
    <row r="127" spans="1:4">
      <c r="A127">
        <f>IF('EIA Imports'!$E127=$A$1,'EIA Imports'!A127,"")</f>
        <v/>
      </c>
      <c r="C127">
        <f>IF('EIA Imports'!$E127=$A$1,'EIA Imports'!C127,"")</f>
        <v/>
      </c>
      <c r="D127">
        <f>IF('EIA Imports'!$E127=$A$1,'EIA Imports'!D127,"")</f>
        <v/>
      </c>
    </row>
    <row r="128" spans="1:4">
      <c r="A128">
        <f>IF('EIA Imports'!$E128=$A$1,'EIA Imports'!A128,"")</f>
        <v/>
      </c>
      <c r="C128">
        <f>IF('EIA Imports'!$E128=$A$1,'EIA Imports'!C128,"")</f>
        <v/>
      </c>
      <c r="D128">
        <f>IF('EIA Imports'!$E128=$A$1,'EIA Imports'!D128,"")</f>
        <v/>
      </c>
    </row>
    <row r="129" spans="1:4">
      <c r="A129">
        <f>IF('EIA Imports'!$E129=$A$1,'EIA Imports'!A129,"")</f>
        <v/>
      </c>
      <c r="C129">
        <f>IF('EIA Imports'!$E129=$A$1,'EIA Imports'!C129,"")</f>
        <v/>
      </c>
      <c r="D129">
        <f>IF('EIA Imports'!$E129=$A$1,'EIA Imports'!D129,"")</f>
        <v/>
      </c>
    </row>
    <row r="130" spans="1:4">
      <c r="A130">
        <f>IF('EIA Imports'!$E130=$A$1,'EIA Imports'!A130,"")</f>
        <v/>
      </c>
      <c r="C130">
        <f>IF('EIA Imports'!$E130=$A$1,'EIA Imports'!C130,"")</f>
        <v/>
      </c>
      <c r="D130">
        <f>IF('EIA Imports'!$E130=$A$1,'EIA Imports'!D130,"")</f>
        <v/>
      </c>
    </row>
    <row r="131" spans="1:4">
      <c r="A131">
        <f>IF('EIA Imports'!$E131=$A$1,'EIA Imports'!A131,"")</f>
        <v/>
      </c>
      <c r="C131">
        <f>IF('EIA Imports'!$E131=$A$1,'EIA Imports'!C131,"")</f>
        <v/>
      </c>
      <c r="D131">
        <f>IF('EIA Imports'!$E131=$A$1,'EIA Imports'!D131,"")</f>
        <v/>
      </c>
    </row>
    <row r="132" spans="1:4">
      <c r="A132">
        <f>IF('EIA Imports'!$E132=$A$1,'EIA Imports'!A132,"")</f>
        <v/>
      </c>
      <c r="C132">
        <f>IF('EIA Imports'!$E132=$A$1,'EIA Imports'!C132,"")</f>
        <v/>
      </c>
      <c r="D132">
        <f>IF('EIA Imports'!$E132=$A$1,'EIA Imports'!D132,"")</f>
        <v/>
      </c>
    </row>
    <row r="133" spans="1:4">
      <c r="A133">
        <f>IF('EIA Imports'!$E133=$A$1,'EIA Imports'!A133,"")</f>
        <v/>
      </c>
      <c r="C133">
        <f>IF('EIA Imports'!$E133=$A$1,'EIA Imports'!C133,"")</f>
        <v/>
      </c>
      <c r="D133">
        <f>IF('EIA Imports'!$E133=$A$1,'EIA Imports'!D133,"")</f>
        <v/>
      </c>
    </row>
    <row r="134" spans="1:4">
      <c r="A134">
        <f>IF('EIA Imports'!$E134=$A$1,'EIA Imports'!A134,"")</f>
        <v/>
      </c>
      <c r="C134">
        <f>IF('EIA Imports'!$E134=$A$1,'EIA Imports'!C134,"")</f>
        <v/>
      </c>
      <c r="D134">
        <f>IF('EIA Imports'!$E134=$A$1,'EIA Imports'!D134,"")</f>
        <v/>
      </c>
    </row>
    <row r="135" spans="1:4">
      <c r="A135">
        <f>IF('EIA Imports'!$E135=$A$1,'EIA Imports'!A135,"")</f>
        <v/>
      </c>
      <c r="C135">
        <f>IF('EIA Imports'!$E135=$A$1,'EIA Imports'!C135,"")</f>
        <v/>
      </c>
      <c r="D135">
        <f>IF('EIA Imports'!$E135=$A$1,'EIA Imports'!D135,"")</f>
        <v/>
      </c>
    </row>
    <row r="136" spans="1:4">
      <c r="A136">
        <f>IF('EIA Imports'!$E136=$A$1,'EIA Imports'!A136,"")</f>
        <v/>
      </c>
      <c r="C136">
        <f>IF('EIA Imports'!$E136=$A$1,'EIA Imports'!C136,"")</f>
        <v/>
      </c>
      <c r="D136">
        <f>IF('EIA Imports'!$E136=$A$1,'EIA Imports'!D136,"")</f>
        <v/>
      </c>
    </row>
    <row r="137" spans="1:4">
      <c r="A137">
        <f>IF('EIA Imports'!$E137=$A$1,'EIA Imports'!A137,"")</f>
        <v/>
      </c>
      <c r="C137">
        <f>IF('EIA Imports'!$E137=$A$1,'EIA Imports'!C137,"")</f>
        <v/>
      </c>
      <c r="D137">
        <f>IF('EIA Imports'!$E137=$A$1,'EIA Imports'!D137,"")</f>
        <v/>
      </c>
    </row>
    <row r="138" spans="1:4">
      <c r="A138">
        <f>IF('EIA Imports'!$E138=$A$1,'EIA Imports'!A138,"")</f>
        <v/>
      </c>
      <c r="C138">
        <f>IF('EIA Imports'!$E138=$A$1,'EIA Imports'!C138,"")</f>
        <v/>
      </c>
      <c r="D138">
        <f>IF('EIA Imports'!$E138=$A$1,'EIA Imports'!D138,"")</f>
        <v/>
      </c>
    </row>
    <row r="139" spans="1:4">
      <c r="A139">
        <f>IF('EIA Imports'!$E139=$A$1,'EIA Imports'!A139,"")</f>
        <v/>
      </c>
      <c r="C139">
        <f>IF('EIA Imports'!$E139=$A$1,'EIA Imports'!C139,"")</f>
        <v/>
      </c>
      <c r="D139">
        <f>IF('EIA Imports'!$E139=$A$1,'EIA Imports'!D139,"")</f>
        <v/>
      </c>
    </row>
    <row r="140" spans="1:4">
      <c r="A140">
        <f>IF('EIA Imports'!$E140=$A$1,'EIA Imports'!A140,"")</f>
        <v/>
      </c>
      <c r="C140">
        <f>IF('EIA Imports'!$E140=$A$1,'EIA Imports'!C140,"")</f>
        <v/>
      </c>
      <c r="D140">
        <f>IF('EIA Imports'!$E140=$A$1,'EIA Imports'!D140,"")</f>
        <v/>
      </c>
    </row>
    <row r="141" spans="1:4">
      <c r="A141">
        <f>IF('EIA Imports'!$E141=$A$1,'EIA Imports'!A141,"")</f>
        <v/>
      </c>
      <c r="C141">
        <f>IF('EIA Imports'!$E141=$A$1,'EIA Imports'!C141,"")</f>
        <v/>
      </c>
      <c r="D141">
        <f>IF('EIA Imports'!$E141=$A$1,'EIA Imports'!D141,"")</f>
        <v/>
      </c>
    </row>
    <row r="142" spans="1:4">
      <c r="A142">
        <f>IF('EIA Imports'!$E142=$A$1,'EIA Imports'!A142,"")</f>
        <v/>
      </c>
      <c r="C142">
        <f>IF('EIA Imports'!$E142=$A$1,'EIA Imports'!C142,"")</f>
        <v/>
      </c>
      <c r="D142">
        <f>IF('EIA Imports'!$E142=$A$1,'EIA Imports'!D142,"")</f>
        <v/>
      </c>
    </row>
    <row r="143" spans="1:4">
      <c r="A143">
        <f>IF('EIA Imports'!$E143=$A$1,'EIA Imports'!A143,"")</f>
        <v/>
      </c>
      <c r="C143">
        <f>IF('EIA Imports'!$E143=$A$1,'EIA Imports'!C143,"")</f>
        <v/>
      </c>
      <c r="D143">
        <f>IF('EIA Imports'!$E143=$A$1,'EIA Imports'!D143,"")</f>
        <v/>
      </c>
    </row>
    <row r="144" spans="1:4">
      <c r="A144">
        <f>IF('EIA Imports'!$E144=$A$1,'EIA Imports'!A144,"")</f>
        <v/>
      </c>
      <c r="C144">
        <f>IF('EIA Imports'!$E144=$A$1,'EIA Imports'!C144,"")</f>
        <v/>
      </c>
      <c r="D144">
        <f>IF('EIA Imports'!$E144=$A$1,'EIA Imports'!D144,"")</f>
        <v/>
      </c>
    </row>
    <row r="145" spans="1:4">
      <c r="A145">
        <f>IF('EIA Imports'!$E145=$A$1,'EIA Imports'!A145,"")</f>
        <v/>
      </c>
      <c r="C145">
        <f>IF('EIA Imports'!$E145=$A$1,'EIA Imports'!C145,"")</f>
        <v/>
      </c>
      <c r="D145">
        <f>IF('EIA Imports'!$E145=$A$1,'EIA Imports'!D145,"")</f>
        <v/>
      </c>
    </row>
    <row r="146" spans="1:4">
      <c r="A146">
        <f>IF('EIA Imports'!$E146=$A$1,'EIA Imports'!A146,"")</f>
        <v/>
      </c>
      <c r="C146">
        <f>IF('EIA Imports'!$E146=$A$1,'EIA Imports'!C146,"")</f>
        <v/>
      </c>
      <c r="D146">
        <f>IF('EIA Imports'!$E146=$A$1,'EIA Imports'!D146,"")</f>
        <v/>
      </c>
    </row>
    <row r="147" spans="1:4">
      <c r="A147">
        <f>IF('EIA Imports'!$E147=$A$1,'EIA Imports'!A147,"")</f>
        <v/>
      </c>
      <c r="C147">
        <f>IF('EIA Imports'!$E147=$A$1,'EIA Imports'!C147,"")</f>
        <v/>
      </c>
      <c r="D147">
        <f>IF('EIA Imports'!$E147=$A$1,'EIA Imports'!D147,"")</f>
        <v/>
      </c>
    </row>
    <row r="148" spans="1:4">
      <c r="A148">
        <f>IF('EIA Imports'!$E148=$A$1,'EIA Imports'!A148,"")</f>
        <v/>
      </c>
      <c r="C148">
        <f>IF('EIA Imports'!$E148=$A$1,'EIA Imports'!C148,"")</f>
        <v/>
      </c>
      <c r="D148">
        <f>IF('EIA Imports'!$E148=$A$1,'EIA Imports'!D148,"")</f>
        <v/>
      </c>
    </row>
    <row r="149" spans="1:4">
      <c r="A149">
        <f>IF('EIA Imports'!$E149=$A$1,'EIA Imports'!A149,"")</f>
        <v/>
      </c>
      <c r="C149">
        <f>IF('EIA Imports'!$E149=$A$1,'EIA Imports'!C149,"")</f>
        <v/>
      </c>
      <c r="D149">
        <f>IF('EIA Imports'!$E149=$A$1,'EIA Imports'!D149,"")</f>
        <v/>
      </c>
    </row>
    <row r="150" spans="1:4">
      <c r="A150">
        <f>IF('EIA Imports'!$E150=$A$1,'EIA Imports'!A150,"")</f>
        <v/>
      </c>
      <c r="C150">
        <f>IF('EIA Imports'!$E150=$A$1,'EIA Imports'!C150,"")</f>
        <v/>
      </c>
      <c r="D150">
        <f>IF('EIA Imports'!$E150=$A$1,'EIA Imports'!D150,"")</f>
        <v/>
      </c>
    </row>
    <row r="151" spans="1:4">
      <c r="A151">
        <f>IF('EIA Imports'!$E151=$A$1,'EIA Imports'!A151,"")</f>
        <v/>
      </c>
      <c r="C151">
        <f>IF('EIA Imports'!$E151=$A$1,'EIA Imports'!C151,"")</f>
        <v/>
      </c>
      <c r="D151">
        <f>IF('EIA Imports'!$E151=$A$1,'EIA Imports'!D151,"")</f>
        <v/>
      </c>
    </row>
    <row r="152" spans="1:4">
      <c r="A152">
        <f>IF('EIA Imports'!$E152=$A$1,'EIA Imports'!A152,"")</f>
        <v/>
      </c>
      <c r="C152">
        <f>IF('EIA Imports'!$E152=$A$1,'EIA Imports'!C152,"")</f>
        <v/>
      </c>
      <c r="D152">
        <f>IF('EIA Imports'!$E152=$A$1,'EIA Imports'!D152,"")</f>
        <v/>
      </c>
    </row>
    <row r="153" spans="1:4">
      <c r="A153">
        <f>IF('EIA Imports'!$E153=$A$1,'EIA Imports'!A153,"")</f>
        <v/>
      </c>
      <c r="C153">
        <f>IF('EIA Imports'!$E153=$A$1,'EIA Imports'!C153,"")</f>
        <v/>
      </c>
      <c r="D153">
        <f>IF('EIA Imports'!$E153=$A$1,'EIA Imports'!D153,"")</f>
        <v/>
      </c>
    </row>
    <row r="154" spans="1:4">
      <c r="A154">
        <f>IF('EIA Imports'!$E154=$A$1,'EIA Imports'!A154,"")</f>
        <v/>
      </c>
      <c r="C154">
        <f>IF('EIA Imports'!$E154=$A$1,'EIA Imports'!C154,"")</f>
        <v/>
      </c>
      <c r="D154">
        <f>IF('EIA Imports'!$E154=$A$1,'EIA Imports'!D154,"")</f>
        <v/>
      </c>
    </row>
    <row r="155" spans="1:4">
      <c r="A155">
        <f>IF('EIA Imports'!$E155=$A$1,'EIA Imports'!A155,"")</f>
        <v/>
      </c>
      <c r="C155">
        <f>IF('EIA Imports'!$E155=$A$1,'EIA Imports'!C155,"")</f>
        <v/>
      </c>
      <c r="D155">
        <f>IF('EIA Imports'!$E155=$A$1,'EIA Imports'!D155,"")</f>
        <v/>
      </c>
    </row>
    <row r="156" spans="1:4">
      <c r="A156">
        <f>IF('EIA Imports'!$E156=$A$1,'EIA Imports'!A156,"")</f>
        <v/>
      </c>
      <c r="C156">
        <f>IF('EIA Imports'!$E156=$A$1,'EIA Imports'!C156,"")</f>
        <v/>
      </c>
      <c r="D156">
        <f>IF('EIA Imports'!$E156=$A$1,'EIA Imports'!D156,"")</f>
        <v/>
      </c>
    </row>
    <row r="157" spans="1:4">
      <c r="A157">
        <f>IF('EIA Imports'!$E157=$A$1,'EIA Imports'!A157,"")</f>
        <v/>
      </c>
      <c r="C157">
        <f>IF('EIA Imports'!$E157=$A$1,'EIA Imports'!C157,"")</f>
        <v/>
      </c>
      <c r="D157">
        <f>IF('EIA Imports'!$E157=$A$1,'EIA Imports'!D157,"")</f>
        <v/>
      </c>
    </row>
    <row r="158" spans="1:4">
      <c r="A158">
        <f>IF('EIA Imports'!$E158=$A$1,'EIA Imports'!A158,"")</f>
        <v/>
      </c>
      <c r="C158">
        <f>IF('EIA Imports'!$E158=$A$1,'EIA Imports'!C158,"")</f>
        <v/>
      </c>
      <c r="D158">
        <f>IF('EIA Imports'!$E158=$A$1,'EIA Imports'!D158,"")</f>
        <v/>
      </c>
    </row>
    <row r="159" spans="1:4">
      <c r="A159">
        <f>IF('EIA Imports'!$E159=$A$1,'EIA Imports'!A159,"")</f>
        <v/>
      </c>
      <c r="C159">
        <f>IF('EIA Imports'!$E159=$A$1,'EIA Imports'!C159,"")</f>
        <v/>
      </c>
      <c r="D159">
        <f>IF('EIA Imports'!$E159=$A$1,'EIA Imports'!D159,"")</f>
        <v/>
      </c>
    </row>
    <row r="160" spans="1:4">
      <c r="A160">
        <f>IF('EIA Imports'!$E160=$A$1,'EIA Imports'!A160,"")</f>
        <v/>
      </c>
      <c r="C160">
        <f>IF('EIA Imports'!$E160=$A$1,'EIA Imports'!C160,"")</f>
        <v/>
      </c>
      <c r="D160">
        <f>IF('EIA Imports'!$E160=$A$1,'EIA Imports'!D160,"")</f>
        <v/>
      </c>
    </row>
    <row r="161" spans="1:4">
      <c r="A161">
        <f>IF('EIA Imports'!$E161=$A$1,'EIA Imports'!A161,"")</f>
        <v/>
      </c>
      <c r="C161">
        <f>IF('EIA Imports'!$E161=$A$1,'EIA Imports'!C161,"")</f>
        <v/>
      </c>
      <c r="D161">
        <f>IF('EIA Imports'!$E161=$A$1,'EIA Imports'!D161,"")</f>
        <v/>
      </c>
    </row>
    <row r="162" spans="1:4">
      <c r="A162">
        <f>IF('EIA Imports'!$E162=$A$1,'EIA Imports'!A162,"")</f>
        <v/>
      </c>
      <c r="C162">
        <f>IF('EIA Imports'!$E162=$A$1,'EIA Imports'!C162,"")</f>
        <v/>
      </c>
      <c r="D162">
        <f>IF('EIA Imports'!$E162=$A$1,'EIA Imports'!D162,"")</f>
        <v/>
      </c>
    </row>
    <row r="163" spans="1:4">
      <c r="A163">
        <f>IF('EIA Imports'!$E163=$A$1,'EIA Imports'!A163,"")</f>
        <v/>
      </c>
      <c r="C163">
        <f>IF('EIA Imports'!$E163=$A$1,'EIA Imports'!C163,"")</f>
        <v/>
      </c>
      <c r="D163">
        <f>IF('EIA Imports'!$E163=$A$1,'EIA Imports'!D163,"")</f>
        <v/>
      </c>
    </row>
    <row r="164" spans="1:4">
      <c r="A164">
        <f>IF('EIA Imports'!$E164=$A$1,'EIA Imports'!A164,"")</f>
        <v/>
      </c>
      <c r="C164">
        <f>IF('EIA Imports'!$E164=$A$1,'EIA Imports'!C164,"")</f>
        <v/>
      </c>
      <c r="D164">
        <f>IF('EIA Imports'!$E164=$A$1,'EIA Imports'!D164,"")</f>
        <v/>
      </c>
    </row>
    <row r="165" spans="1:4">
      <c r="A165">
        <f>IF('EIA Imports'!$E165=$A$1,'EIA Imports'!A165,"")</f>
        <v/>
      </c>
      <c r="C165">
        <f>IF('EIA Imports'!$E165=$A$1,'EIA Imports'!C165,"")</f>
        <v/>
      </c>
      <c r="D165">
        <f>IF('EIA Imports'!$E165=$A$1,'EIA Imports'!D165,"")</f>
        <v/>
      </c>
    </row>
    <row r="166" spans="1:4">
      <c r="A166">
        <f>IF('EIA Imports'!$E166=$A$1,'EIA Imports'!A166,"")</f>
        <v/>
      </c>
      <c r="C166">
        <f>IF('EIA Imports'!$E166=$A$1,'EIA Imports'!C166,"")</f>
        <v/>
      </c>
      <c r="D166">
        <f>IF('EIA Imports'!$E166=$A$1,'EIA Imports'!D166,"")</f>
        <v/>
      </c>
    </row>
    <row r="167" spans="1:4">
      <c r="A167">
        <f>IF('EIA Imports'!$E167=$A$1,'EIA Imports'!A167,"")</f>
        <v/>
      </c>
      <c r="C167">
        <f>IF('EIA Imports'!$E167=$A$1,'EIA Imports'!C167,"")</f>
        <v/>
      </c>
      <c r="D167">
        <f>IF('EIA Imports'!$E167=$A$1,'EIA Imports'!D167,"")</f>
        <v/>
      </c>
    </row>
    <row r="168" spans="1:4">
      <c r="A168">
        <f>IF('EIA Imports'!$E168=$A$1,'EIA Imports'!A168,"")</f>
        <v/>
      </c>
      <c r="C168">
        <f>IF('EIA Imports'!$E168=$A$1,'EIA Imports'!C168,"")</f>
        <v/>
      </c>
      <c r="D168">
        <f>IF('EIA Imports'!$E168=$A$1,'EIA Imports'!D168,"")</f>
        <v/>
      </c>
    </row>
    <row r="169" spans="1:4">
      <c r="A169">
        <f>IF('EIA Imports'!$E169=$A$1,'EIA Imports'!A169,"")</f>
        <v/>
      </c>
      <c r="C169">
        <f>IF('EIA Imports'!$E169=$A$1,'EIA Imports'!C169,"")</f>
        <v/>
      </c>
      <c r="D169">
        <f>IF('EIA Imports'!$E169=$A$1,'EIA Imports'!D169,"")</f>
        <v/>
      </c>
    </row>
    <row r="170" spans="1:4">
      <c r="A170">
        <f>IF('EIA Imports'!$E170=$A$1,'EIA Imports'!A170,"")</f>
        <v/>
      </c>
      <c r="C170">
        <f>IF('EIA Imports'!$E170=$A$1,'EIA Imports'!C170,"")</f>
        <v/>
      </c>
      <c r="D170">
        <f>IF('EIA Imports'!$E170=$A$1,'EIA Imports'!D170,"")</f>
        <v/>
      </c>
    </row>
    <row r="171" spans="1:4">
      <c r="A171">
        <f>IF('EIA Imports'!$E171=$A$1,'EIA Imports'!A171,"")</f>
        <v/>
      </c>
      <c r="C171">
        <f>IF('EIA Imports'!$E171=$A$1,'EIA Imports'!C171,"")</f>
        <v/>
      </c>
      <c r="D171">
        <f>IF('EIA Imports'!$E171=$A$1,'EIA Imports'!D171,"")</f>
        <v/>
      </c>
    </row>
    <row r="172" spans="1:4">
      <c r="A172">
        <f>IF('EIA Imports'!$E172=$A$1,'EIA Imports'!A172,"")</f>
        <v/>
      </c>
      <c r="C172">
        <f>IF('EIA Imports'!$E172=$A$1,'EIA Imports'!C172,"")</f>
        <v/>
      </c>
      <c r="D172">
        <f>IF('EIA Imports'!$E172=$A$1,'EIA Imports'!D172,"")</f>
        <v/>
      </c>
    </row>
    <row r="173" spans="1:4">
      <c r="A173">
        <f>IF('EIA Imports'!$E173=$A$1,'EIA Imports'!A173,"")</f>
        <v/>
      </c>
      <c r="C173">
        <f>IF('EIA Imports'!$E173=$A$1,'EIA Imports'!C173,"")</f>
        <v/>
      </c>
      <c r="D173">
        <f>IF('EIA Imports'!$E173=$A$1,'EIA Imports'!D173,"")</f>
        <v/>
      </c>
    </row>
    <row r="174" spans="1:4">
      <c r="A174">
        <f>IF('EIA Imports'!$E174=$A$1,'EIA Imports'!A174,"")</f>
        <v/>
      </c>
      <c r="C174">
        <f>IF('EIA Imports'!$E174=$A$1,'EIA Imports'!C174,"")</f>
        <v/>
      </c>
      <c r="D174">
        <f>IF('EIA Imports'!$E174=$A$1,'EIA Imports'!D174,"")</f>
        <v/>
      </c>
    </row>
    <row r="175" spans="1:4">
      <c r="A175">
        <f>IF('EIA Imports'!$E175=$A$1,'EIA Imports'!A175,"")</f>
        <v/>
      </c>
      <c r="C175">
        <f>IF('EIA Imports'!$E175=$A$1,'EIA Imports'!C175,"")</f>
        <v/>
      </c>
      <c r="D175">
        <f>IF('EIA Imports'!$E175=$A$1,'EIA Imports'!D175,"")</f>
        <v/>
      </c>
    </row>
    <row r="176" spans="1:4">
      <c r="A176">
        <f>IF('EIA Imports'!$E176=$A$1,'EIA Imports'!A176,"")</f>
        <v/>
      </c>
      <c r="C176">
        <f>IF('EIA Imports'!$E176=$A$1,'EIA Imports'!C176,"")</f>
        <v/>
      </c>
      <c r="D176">
        <f>IF('EIA Imports'!$E176=$A$1,'EIA Imports'!D176,"")</f>
        <v/>
      </c>
    </row>
    <row r="177" spans="1:4">
      <c r="A177">
        <f>IF('EIA Imports'!$E177=$A$1,'EIA Imports'!A177,"")</f>
        <v/>
      </c>
      <c r="C177">
        <f>IF('EIA Imports'!$E177=$A$1,'EIA Imports'!C177,"")</f>
        <v/>
      </c>
      <c r="D177">
        <f>IF('EIA Imports'!$E177=$A$1,'EIA Imports'!D177,"")</f>
        <v/>
      </c>
    </row>
    <row r="178" spans="1:4">
      <c r="A178">
        <f>IF('EIA Imports'!$E178=$A$1,'EIA Imports'!A178,"")</f>
        <v/>
      </c>
      <c r="C178">
        <f>IF('EIA Imports'!$E178=$A$1,'EIA Imports'!C178,"")</f>
        <v/>
      </c>
      <c r="D178">
        <f>IF('EIA Imports'!$E178=$A$1,'EIA Imports'!D178,"")</f>
        <v/>
      </c>
    </row>
    <row r="179" spans="1:4">
      <c r="A179">
        <f>IF('EIA Imports'!$E179=$A$1,'EIA Imports'!A179,"")</f>
        <v/>
      </c>
      <c r="C179">
        <f>IF('EIA Imports'!$E179=$A$1,'EIA Imports'!C179,"")</f>
        <v/>
      </c>
      <c r="D179">
        <f>IF('EIA Imports'!$E179=$A$1,'EIA Imports'!D179,"")</f>
        <v/>
      </c>
    </row>
    <row r="180" spans="1:4">
      <c r="A180">
        <f>IF('EIA Imports'!$E180=$A$1,'EIA Imports'!A180,"")</f>
        <v/>
      </c>
      <c r="C180">
        <f>IF('EIA Imports'!$E180=$A$1,'EIA Imports'!C180,"")</f>
        <v/>
      </c>
      <c r="D180">
        <f>IF('EIA Imports'!$E180=$A$1,'EIA Imports'!D180,"")</f>
        <v/>
      </c>
    </row>
    <row r="181" spans="1:4">
      <c r="A181">
        <f>IF('EIA Imports'!$E181=$A$1,'EIA Imports'!A181,"")</f>
        <v/>
      </c>
      <c r="C181">
        <f>IF('EIA Imports'!$E181=$A$1,'EIA Imports'!C181,"")</f>
        <v/>
      </c>
      <c r="D181">
        <f>IF('EIA Imports'!$E181=$A$1,'EIA Imports'!D181,"")</f>
        <v/>
      </c>
    </row>
    <row r="182" spans="1:4">
      <c r="A182">
        <f>IF('EIA Imports'!$E182=$A$1,'EIA Imports'!A182,"")</f>
        <v/>
      </c>
      <c r="C182">
        <f>IF('EIA Imports'!$E182=$A$1,'EIA Imports'!C182,"")</f>
        <v/>
      </c>
      <c r="D182">
        <f>IF('EIA Imports'!$E182=$A$1,'EIA Imports'!D182,"")</f>
        <v/>
      </c>
    </row>
    <row r="183" spans="1:4">
      <c r="A183">
        <f>IF('EIA Imports'!$E183=$A$1,'EIA Imports'!A183,"")</f>
        <v/>
      </c>
      <c r="C183">
        <f>IF('EIA Imports'!$E183=$A$1,'EIA Imports'!C183,"")</f>
        <v/>
      </c>
      <c r="D183">
        <f>IF('EIA Imports'!$E183=$A$1,'EIA Imports'!D183,"")</f>
        <v/>
      </c>
    </row>
    <row r="184" spans="1:4">
      <c r="A184">
        <f>IF('EIA Imports'!$E184=$A$1,'EIA Imports'!A184,"")</f>
        <v/>
      </c>
      <c r="C184">
        <f>IF('EIA Imports'!$E184=$A$1,'EIA Imports'!C184,"")</f>
        <v/>
      </c>
      <c r="D184">
        <f>IF('EIA Imports'!$E184=$A$1,'EIA Imports'!D184,"")</f>
        <v/>
      </c>
    </row>
    <row r="185" spans="1:4">
      <c r="A185">
        <f>IF('EIA Imports'!$E185=$A$1,'EIA Imports'!A185,"")</f>
        <v/>
      </c>
      <c r="C185">
        <f>IF('EIA Imports'!$E185=$A$1,'EIA Imports'!C185,"")</f>
        <v/>
      </c>
      <c r="D185">
        <f>IF('EIA Imports'!$E185=$A$1,'EIA Imports'!D185,"")</f>
        <v/>
      </c>
    </row>
    <row r="186" spans="1:4">
      <c r="A186">
        <f>IF('EIA Imports'!$E186=$A$1,'EIA Imports'!A186,"")</f>
        <v/>
      </c>
      <c r="C186">
        <f>IF('EIA Imports'!$E186=$A$1,'EIA Imports'!C186,"")</f>
        <v/>
      </c>
      <c r="D186">
        <f>IF('EIA Imports'!$E186=$A$1,'EIA Imports'!D186,"")</f>
        <v/>
      </c>
    </row>
    <row r="187" spans="1:4">
      <c r="A187">
        <f>IF('EIA Imports'!$E187=$A$1,'EIA Imports'!A187,"")</f>
        <v/>
      </c>
      <c r="C187">
        <f>IF('EIA Imports'!$E187=$A$1,'EIA Imports'!C187,"")</f>
        <v/>
      </c>
      <c r="D187">
        <f>IF('EIA Imports'!$E187=$A$1,'EIA Imports'!D187,"")</f>
        <v/>
      </c>
    </row>
    <row r="188" spans="1:4">
      <c r="A188">
        <f>IF('EIA Imports'!$E188=$A$1,'EIA Imports'!A188,"")</f>
        <v/>
      </c>
      <c r="C188">
        <f>IF('EIA Imports'!$E188=$A$1,'EIA Imports'!C188,"")</f>
        <v/>
      </c>
      <c r="D188">
        <f>IF('EIA Imports'!$E188=$A$1,'EIA Imports'!D188,"")</f>
        <v/>
      </c>
    </row>
    <row r="189" spans="1:4">
      <c r="A189">
        <f>IF('EIA Imports'!$E189=$A$1,'EIA Imports'!A189,"")</f>
        <v/>
      </c>
      <c r="C189">
        <f>IF('EIA Imports'!$E189=$A$1,'EIA Imports'!C189,"")</f>
        <v/>
      </c>
      <c r="D189">
        <f>IF('EIA Imports'!$E189=$A$1,'EIA Imports'!D189,"")</f>
        <v/>
      </c>
    </row>
    <row r="190" spans="1:4">
      <c r="A190">
        <f>IF('EIA Imports'!$E190=$A$1,'EIA Imports'!A190,"")</f>
        <v/>
      </c>
      <c r="C190">
        <f>IF('EIA Imports'!$E190=$A$1,'EIA Imports'!C190,"")</f>
        <v/>
      </c>
      <c r="D190">
        <f>IF('EIA Imports'!$E190=$A$1,'EIA Imports'!D190,"")</f>
        <v/>
      </c>
    </row>
    <row r="191" spans="1:4">
      <c r="A191">
        <f>IF('EIA Imports'!$E191=$A$1,'EIA Imports'!A191,"")</f>
        <v/>
      </c>
      <c r="C191">
        <f>IF('EIA Imports'!$E191=$A$1,'EIA Imports'!C191,"")</f>
        <v/>
      </c>
      <c r="D191">
        <f>IF('EIA Imports'!$E191=$A$1,'EIA Imports'!D191,"")</f>
        <v/>
      </c>
    </row>
    <row r="192" spans="1:4">
      <c r="A192">
        <f>IF('EIA Imports'!$E192=$A$1,'EIA Imports'!A192,"")</f>
        <v/>
      </c>
      <c r="C192">
        <f>IF('EIA Imports'!$E192=$A$1,'EIA Imports'!C192,"")</f>
        <v/>
      </c>
      <c r="D192">
        <f>IF('EIA Imports'!$E192=$A$1,'EIA Imports'!D192,"")</f>
        <v/>
      </c>
    </row>
    <row r="193" spans="1:4">
      <c r="A193">
        <f>IF('EIA Imports'!$E193=$A$1,'EIA Imports'!A193,"")</f>
        <v/>
      </c>
      <c r="C193">
        <f>IF('EIA Imports'!$E193=$A$1,'EIA Imports'!C193,"")</f>
        <v/>
      </c>
      <c r="D193">
        <f>IF('EIA Imports'!$E193=$A$1,'EIA Imports'!D193,"")</f>
        <v/>
      </c>
    </row>
    <row r="194" spans="1:4">
      <c r="A194">
        <f>IF('EIA Imports'!$E194=$A$1,'EIA Imports'!A194,"")</f>
        <v/>
      </c>
      <c r="C194">
        <f>IF('EIA Imports'!$E194=$A$1,'EIA Imports'!C194,"")</f>
        <v/>
      </c>
      <c r="D194">
        <f>IF('EIA Imports'!$E194=$A$1,'EIA Imports'!D194,"")</f>
        <v/>
      </c>
    </row>
    <row r="195" spans="1:4">
      <c r="A195">
        <f>IF('EIA Imports'!$E195=$A$1,'EIA Imports'!A195,"")</f>
        <v/>
      </c>
      <c r="C195">
        <f>IF('EIA Imports'!$E195=$A$1,'EIA Imports'!C195,"")</f>
        <v/>
      </c>
      <c r="D195">
        <f>IF('EIA Imports'!$E195=$A$1,'EIA Imports'!D195,"")</f>
        <v/>
      </c>
    </row>
    <row r="196" spans="1:4">
      <c r="A196">
        <f>IF('EIA Imports'!$E196=$A$1,'EIA Imports'!A196,"")</f>
        <v/>
      </c>
      <c r="C196">
        <f>IF('EIA Imports'!$E196=$A$1,'EIA Imports'!C196,"")</f>
        <v/>
      </c>
      <c r="D196">
        <f>IF('EIA Imports'!$E196=$A$1,'EIA Imports'!D196,"")</f>
        <v/>
      </c>
    </row>
    <row r="197" spans="1:4">
      <c r="A197">
        <f>IF('EIA Imports'!$E197=$A$1,'EIA Imports'!A197,"")</f>
        <v/>
      </c>
      <c r="C197">
        <f>IF('EIA Imports'!$E197=$A$1,'EIA Imports'!C197,"")</f>
        <v/>
      </c>
      <c r="D197">
        <f>IF('EIA Imports'!$E197=$A$1,'EIA Imports'!D197,"")</f>
        <v/>
      </c>
    </row>
    <row r="198" spans="1:4">
      <c r="A198">
        <f>IF('EIA Imports'!$E198=$A$1,'EIA Imports'!A198,"")</f>
        <v/>
      </c>
      <c r="C198">
        <f>IF('EIA Imports'!$E198=$A$1,'EIA Imports'!C198,"")</f>
        <v/>
      </c>
      <c r="D198">
        <f>IF('EIA Imports'!$E198=$A$1,'EIA Imports'!D198,"")</f>
        <v/>
      </c>
    </row>
    <row r="199" spans="1:4">
      <c r="A199">
        <f>IF('EIA Imports'!$E199=$A$1,'EIA Imports'!A199,"")</f>
        <v/>
      </c>
      <c r="C199">
        <f>IF('EIA Imports'!$E199=$A$1,'EIA Imports'!C199,"")</f>
        <v/>
      </c>
      <c r="D199">
        <f>IF('EIA Imports'!$E199=$A$1,'EIA Imports'!D199,"")</f>
        <v/>
      </c>
    </row>
    <row r="200" spans="1:4">
      <c r="A200">
        <f>IF('EIA Imports'!$E200=$A$1,'EIA Imports'!A200,"")</f>
        <v/>
      </c>
      <c r="C200">
        <f>IF('EIA Imports'!$E200=$A$1,'EIA Imports'!C200,"")</f>
        <v/>
      </c>
      <c r="D200">
        <f>IF('EIA Imports'!$E200=$A$1,'EIA Imports'!D200,"")</f>
        <v/>
      </c>
    </row>
    <row r="201" spans="1:4">
      <c r="A201">
        <f>IF('EIA Imports'!$E201=$A$1,'EIA Imports'!A201,"")</f>
        <v/>
      </c>
      <c r="C201">
        <f>IF('EIA Imports'!$E201=$A$1,'EIA Imports'!C201,"")</f>
        <v/>
      </c>
      <c r="D201">
        <f>IF('EIA Imports'!$E201=$A$1,'EIA Imports'!D201,"")</f>
        <v/>
      </c>
    </row>
    <row r="202" spans="1:4">
      <c r="A202">
        <f>IF('EIA Imports'!$E202=$A$1,'EIA Imports'!A202,"")</f>
        <v/>
      </c>
      <c r="C202">
        <f>IF('EIA Imports'!$E202=$A$1,'EIA Imports'!C202,"")</f>
        <v/>
      </c>
      <c r="D202">
        <f>IF('EIA Imports'!$E202=$A$1,'EIA Imports'!D202,"")</f>
        <v/>
      </c>
    </row>
    <row r="203" spans="1:4">
      <c r="A203">
        <f>IF('EIA Imports'!$E203=$A$1,'EIA Imports'!A203,"")</f>
        <v/>
      </c>
      <c r="C203">
        <f>IF('EIA Imports'!$E203=$A$1,'EIA Imports'!C203,"")</f>
        <v/>
      </c>
      <c r="D203">
        <f>IF('EIA Imports'!$E203=$A$1,'EIA Imports'!D203,"")</f>
        <v/>
      </c>
    </row>
    <row r="204" spans="1:4">
      <c r="A204">
        <f>IF('EIA Imports'!$E204=$A$1,'EIA Imports'!A204,"")</f>
        <v/>
      </c>
      <c r="C204">
        <f>IF('EIA Imports'!$E204=$A$1,'EIA Imports'!C204,"")</f>
        <v/>
      </c>
      <c r="D204">
        <f>IF('EIA Imports'!$E204=$A$1,'EIA Imports'!D204,"")</f>
        <v/>
      </c>
    </row>
    <row r="205" spans="1:4">
      <c r="A205">
        <f>IF('EIA Imports'!$E205=$A$1,'EIA Imports'!A205,"")</f>
        <v/>
      </c>
      <c r="C205">
        <f>IF('EIA Imports'!$E205=$A$1,'EIA Imports'!C205,"")</f>
        <v/>
      </c>
      <c r="D205">
        <f>IF('EIA Imports'!$E205=$A$1,'EIA Imports'!D205,"")</f>
        <v/>
      </c>
    </row>
    <row r="206" spans="1:4">
      <c r="A206">
        <f>IF('EIA Imports'!$E206=$A$1,'EIA Imports'!A206,"")</f>
        <v/>
      </c>
      <c r="C206">
        <f>IF('EIA Imports'!$E206=$A$1,'EIA Imports'!C206,"")</f>
        <v/>
      </c>
      <c r="D206">
        <f>IF('EIA Imports'!$E206=$A$1,'EIA Imports'!D206,"")</f>
        <v/>
      </c>
    </row>
    <row r="207" spans="1:4">
      <c r="A207">
        <f>IF('EIA Imports'!$E207=$A$1,'EIA Imports'!A207,"")</f>
        <v/>
      </c>
      <c r="C207">
        <f>IF('EIA Imports'!$E207=$A$1,'EIA Imports'!C207,"")</f>
        <v/>
      </c>
      <c r="D207">
        <f>IF('EIA Imports'!$E207=$A$1,'EIA Imports'!D207,"")</f>
        <v/>
      </c>
    </row>
    <row r="208" spans="1:4">
      <c r="A208">
        <f>IF('EIA Imports'!$E208=$A$1,'EIA Imports'!A208,"")</f>
        <v/>
      </c>
      <c r="C208">
        <f>IF('EIA Imports'!$E208=$A$1,'EIA Imports'!C208,"")</f>
        <v/>
      </c>
      <c r="D208">
        <f>IF('EIA Imports'!$E208=$A$1,'EIA Imports'!D208,"")</f>
        <v/>
      </c>
    </row>
    <row r="209" spans="1:4">
      <c r="A209">
        <f>IF('EIA Imports'!$E209=$A$1,'EIA Imports'!A209,"")</f>
        <v/>
      </c>
      <c r="C209">
        <f>IF('EIA Imports'!$E209=$A$1,'EIA Imports'!C209,"")</f>
        <v/>
      </c>
      <c r="D209">
        <f>IF('EIA Imports'!$E209=$A$1,'EIA Imports'!D209,"")</f>
        <v/>
      </c>
    </row>
    <row r="210" spans="1:4">
      <c r="A210">
        <f>IF('EIA Imports'!$E210=$A$1,'EIA Imports'!A210,"")</f>
        <v/>
      </c>
      <c r="C210">
        <f>IF('EIA Imports'!$E210=$A$1,'EIA Imports'!C210,"")</f>
        <v/>
      </c>
      <c r="D210">
        <f>IF('EIA Imports'!$E210=$A$1,'EIA Imports'!D210,"")</f>
        <v/>
      </c>
    </row>
    <row r="211" spans="1:4">
      <c r="A211">
        <f>IF('EIA Imports'!$E211=$A$1,'EIA Imports'!A211,"")</f>
        <v/>
      </c>
      <c r="C211">
        <f>IF('EIA Imports'!$E211=$A$1,'EIA Imports'!C211,"")</f>
        <v/>
      </c>
      <c r="D211">
        <f>IF('EIA Imports'!$E211=$A$1,'EIA Imports'!D211,"")</f>
        <v/>
      </c>
    </row>
    <row r="212" spans="1:4">
      <c r="A212">
        <f>IF('EIA Imports'!$E212=$A$1,'EIA Imports'!A212,"")</f>
        <v/>
      </c>
      <c r="C212">
        <f>IF('EIA Imports'!$E212=$A$1,'EIA Imports'!C212,"")</f>
        <v/>
      </c>
      <c r="D212">
        <f>IF('EIA Imports'!$E212=$A$1,'EIA Imports'!D212,"")</f>
        <v/>
      </c>
    </row>
    <row r="213" spans="1:4">
      <c r="A213">
        <f>IF('EIA Imports'!$E213=$A$1,'EIA Imports'!A213,"")</f>
        <v/>
      </c>
      <c r="C213">
        <f>IF('EIA Imports'!$E213=$A$1,'EIA Imports'!C213,"")</f>
        <v/>
      </c>
      <c r="D213">
        <f>IF('EIA Imports'!$E213=$A$1,'EIA Imports'!D213,"")</f>
        <v/>
      </c>
    </row>
    <row r="214" spans="1:4">
      <c r="A214">
        <f>IF('EIA Imports'!$E214=$A$1,'EIA Imports'!A214,"")</f>
        <v/>
      </c>
      <c r="C214">
        <f>IF('EIA Imports'!$E214=$A$1,'EIA Imports'!C214,"")</f>
        <v/>
      </c>
      <c r="D214">
        <f>IF('EIA Imports'!$E214=$A$1,'EIA Imports'!D214,"")</f>
        <v/>
      </c>
    </row>
    <row r="215" spans="1:4">
      <c r="A215">
        <f>IF('EIA Imports'!$E215=$A$1,'EIA Imports'!A215,"")</f>
        <v/>
      </c>
      <c r="C215">
        <f>IF('EIA Imports'!$E215=$A$1,'EIA Imports'!C215,"")</f>
        <v/>
      </c>
      <c r="D215">
        <f>IF('EIA Imports'!$E215=$A$1,'EIA Imports'!D215,"")</f>
        <v/>
      </c>
    </row>
    <row r="216" spans="1:4">
      <c r="A216">
        <f>IF('EIA Imports'!$E216=$A$1,'EIA Imports'!A216,"")</f>
        <v/>
      </c>
      <c r="C216">
        <f>IF('EIA Imports'!$E216=$A$1,'EIA Imports'!C216,"")</f>
        <v/>
      </c>
      <c r="D216">
        <f>IF('EIA Imports'!$E216=$A$1,'EIA Imports'!D216,"")</f>
        <v/>
      </c>
    </row>
    <row r="217" spans="1:4">
      <c r="A217">
        <f>IF('EIA Imports'!$E217=$A$1,'EIA Imports'!A217,"")</f>
        <v/>
      </c>
      <c r="C217">
        <f>IF('EIA Imports'!$E217=$A$1,'EIA Imports'!C217,"")</f>
        <v/>
      </c>
      <c r="D217">
        <f>IF('EIA Imports'!$E217=$A$1,'EIA Imports'!D217,"")</f>
        <v/>
      </c>
    </row>
    <row r="218" spans="1:4">
      <c r="A218">
        <f>IF('EIA Imports'!$E218=$A$1,'EIA Imports'!A218,"")</f>
        <v/>
      </c>
      <c r="C218">
        <f>IF('EIA Imports'!$E218=$A$1,'EIA Imports'!C218,"")</f>
        <v/>
      </c>
      <c r="D218">
        <f>IF('EIA Imports'!$E218=$A$1,'EIA Imports'!D218,"")</f>
        <v/>
      </c>
    </row>
    <row r="219" spans="1:4">
      <c r="A219">
        <f>IF('EIA Imports'!$E219=$A$1,'EIA Imports'!A219,"")</f>
        <v/>
      </c>
      <c r="C219">
        <f>IF('EIA Imports'!$E219=$A$1,'EIA Imports'!C219,"")</f>
        <v/>
      </c>
      <c r="D219">
        <f>IF('EIA Imports'!$E219=$A$1,'EIA Imports'!D219,"")</f>
        <v/>
      </c>
    </row>
    <row r="220" spans="1:4">
      <c r="A220">
        <f>IF('EIA Imports'!$E220=$A$1,'EIA Imports'!A220,"")</f>
        <v/>
      </c>
      <c r="C220">
        <f>IF('EIA Imports'!$E220=$A$1,'EIA Imports'!C220,"")</f>
        <v/>
      </c>
      <c r="D220">
        <f>IF('EIA Imports'!$E220=$A$1,'EIA Imports'!D220,"")</f>
        <v/>
      </c>
    </row>
    <row r="221" spans="1:4">
      <c r="A221">
        <f>IF('EIA Imports'!$E221=$A$1,'EIA Imports'!A221,"")</f>
        <v/>
      </c>
      <c r="C221">
        <f>IF('EIA Imports'!$E221=$A$1,'EIA Imports'!C221,"")</f>
        <v/>
      </c>
      <c r="D221">
        <f>IF('EIA Imports'!$E221=$A$1,'EIA Imports'!D221,"")</f>
        <v/>
      </c>
    </row>
    <row r="222" spans="1:4">
      <c r="A222">
        <f>IF('EIA Imports'!$E222=$A$1,'EIA Imports'!A222,"")</f>
        <v/>
      </c>
      <c r="C222">
        <f>IF('EIA Imports'!$E222=$A$1,'EIA Imports'!C222,"")</f>
        <v/>
      </c>
      <c r="D222">
        <f>IF('EIA Imports'!$E222=$A$1,'EIA Imports'!D222,"")</f>
        <v/>
      </c>
    </row>
    <row r="223" spans="1:4">
      <c r="A223">
        <f>IF('EIA Imports'!$E223=$A$1,'EIA Imports'!A223,"")</f>
        <v/>
      </c>
      <c r="C223">
        <f>IF('EIA Imports'!$E223=$A$1,'EIA Imports'!C223,"")</f>
        <v/>
      </c>
      <c r="D223">
        <f>IF('EIA Imports'!$E223=$A$1,'EIA Imports'!D223,"")</f>
        <v/>
      </c>
    </row>
    <row r="224" spans="1:4">
      <c r="A224">
        <f>IF('EIA Imports'!$E224=$A$1,'EIA Imports'!A224,"")</f>
        <v/>
      </c>
      <c r="C224">
        <f>IF('EIA Imports'!$E224=$A$1,'EIA Imports'!C224,"")</f>
        <v/>
      </c>
      <c r="D224">
        <f>IF('EIA Imports'!$E224=$A$1,'EIA Imports'!D224,"")</f>
        <v/>
      </c>
    </row>
    <row r="225" spans="1:4">
      <c r="A225">
        <f>IF('EIA Imports'!$E225=$A$1,'EIA Imports'!A225,"")</f>
        <v/>
      </c>
      <c r="C225">
        <f>IF('EIA Imports'!$E225=$A$1,'EIA Imports'!C225,"")</f>
        <v/>
      </c>
      <c r="D225">
        <f>IF('EIA Imports'!$E225=$A$1,'EIA Imports'!D225,"")</f>
        <v/>
      </c>
    </row>
    <row r="226" spans="1:4">
      <c r="A226">
        <f>IF('EIA Imports'!$E226=$A$1,'EIA Imports'!A226,"")</f>
        <v/>
      </c>
      <c r="C226">
        <f>IF('EIA Imports'!$E226=$A$1,'EIA Imports'!C226,"")</f>
        <v/>
      </c>
      <c r="D226">
        <f>IF('EIA Imports'!$E226=$A$1,'EIA Imports'!D226,"")</f>
        <v/>
      </c>
    </row>
    <row r="227" spans="1:4">
      <c r="A227">
        <f>IF('EIA Imports'!$E227=$A$1,'EIA Imports'!A227,"")</f>
        <v/>
      </c>
      <c r="C227">
        <f>IF('EIA Imports'!$E227=$A$1,'EIA Imports'!C227,"")</f>
        <v/>
      </c>
      <c r="D227">
        <f>IF('EIA Imports'!$E227=$A$1,'EIA Imports'!D227,"")</f>
        <v/>
      </c>
    </row>
    <row r="228" spans="1:4">
      <c r="A228">
        <f>IF('EIA Imports'!$E228=$A$1,'EIA Imports'!A228,"")</f>
        <v/>
      </c>
      <c r="C228">
        <f>IF('EIA Imports'!$E228=$A$1,'EIA Imports'!C228,"")</f>
        <v/>
      </c>
      <c r="D228">
        <f>IF('EIA Imports'!$E228=$A$1,'EIA Imports'!D228,"")</f>
        <v/>
      </c>
    </row>
    <row r="229" spans="1:4">
      <c r="A229">
        <f>IF('EIA Imports'!$E229=$A$1,'EIA Imports'!A229,"")</f>
        <v/>
      </c>
      <c r="C229">
        <f>IF('EIA Imports'!$E229=$A$1,'EIA Imports'!C229,"")</f>
        <v/>
      </c>
      <c r="D229">
        <f>IF('EIA Imports'!$E229=$A$1,'EIA Imports'!D229,"")</f>
        <v/>
      </c>
    </row>
    <row r="230" spans="1:4">
      <c r="A230">
        <f>IF('EIA Imports'!$E230=$A$1,'EIA Imports'!A230,"")</f>
        <v/>
      </c>
      <c r="C230">
        <f>IF('EIA Imports'!$E230=$A$1,'EIA Imports'!C230,"")</f>
        <v/>
      </c>
      <c r="D230">
        <f>IF('EIA Imports'!$E230=$A$1,'EIA Imports'!D230,"")</f>
        <v/>
      </c>
    </row>
    <row r="231" spans="1:4">
      <c r="A231">
        <f>IF('EIA Imports'!$E231=$A$1,'EIA Imports'!A231,"")</f>
        <v/>
      </c>
      <c r="C231">
        <f>IF('EIA Imports'!$E231=$A$1,'EIA Imports'!C231,"")</f>
        <v/>
      </c>
      <c r="D231">
        <f>IF('EIA Imports'!$E231=$A$1,'EIA Imports'!D231,"")</f>
        <v/>
      </c>
    </row>
    <row r="232" spans="1:4">
      <c r="A232">
        <f>IF('EIA Imports'!$E232=$A$1,'EIA Imports'!A232,"")</f>
        <v/>
      </c>
      <c r="C232">
        <f>IF('EIA Imports'!$E232=$A$1,'EIA Imports'!C232,"")</f>
        <v/>
      </c>
      <c r="D232">
        <f>IF('EIA Imports'!$E232=$A$1,'EIA Imports'!D232,"")</f>
        <v/>
      </c>
    </row>
    <row r="233" spans="1:4">
      <c r="A233">
        <f>IF('EIA Imports'!$E233=$A$1,'EIA Imports'!A233,"")</f>
        <v/>
      </c>
      <c r="C233">
        <f>IF('EIA Imports'!$E233=$A$1,'EIA Imports'!C233,"")</f>
        <v/>
      </c>
      <c r="D233">
        <f>IF('EIA Imports'!$E233=$A$1,'EIA Imports'!D233,"")</f>
        <v/>
      </c>
    </row>
    <row r="234" spans="1:4">
      <c r="A234">
        <f>IF('EIA Imports'!$E234=$A$1,'EIA Imports'!A234,"")</f>
        <v/>
      </c>
      <c r="C234">
        <f>IF('EIA Imports'!$E234=$A$1,'EIA Imports'!C234,"")</f>
        <v/>
      </c>
      <c r="D234">
        <f>IF('EIA Imports'!$E234=$A$1,'EIA Imports'!D234,"")</f>
        <v/>
      </c>
    </row>
    <row r="235" spans="1:4">
      <c r="A235">
        <f>IF('EIA Imports'!$E235=$A$1,'EIA Imports'!A235,"")</f>
        <v/>
      </c>
      <c r="C235">
        <f>IF('EIA Imports'!$E235=$A$1,'EIA Imports'!C235,"")</f>
        <v/>
      </c>
      <c r="D235">
        <f>IF('EIA Imports'!$E235=$A$1,'EIA Imports'!D235,"")</f>
        <v/>
      </c>
    </row>
    <row r="236" spans="1:4">
      <c r="A236">
        <f>IF('EIA Imports'!$E236=$A$1,'EIA Imports'!A236,"")</f>
        <v/>
      </c>
      <c r="C236">
        <f>IF('EIA Imports'!$E236=$A$1,'EIA Imports'!C236,"")</f>
        <v/>
      </c>
      <c r="D236">
        <f>IF('EIA Imports'!$E236=$A$1,'EIA Imports'!D236,"")</f>
        <v/>
      </c>
    </row>
    <row r="237" spans="1:4">
      <c r="A237">
        <f>IF('EIA Imports'!$E237=$A$1,'EIA Imports'!A237,"")</f>
        <v/>
      </c>
      <c r="C237">
        <f>IF('EIA Imports'!$E237=$A$1,'EIA Imports'!C237,"")</f>
        <v/>
      </c>
      <c r="D237">
        <f>IF('EIA Imports'!$E237=$A$1,'EIA Imports'!D237,"")</f>
        <v/>
      </c>
    </row>
    <row r="238" spans="1:4">
      <c r="A238">
        <f>IF('EIA Imports'!$E238=$A$1,'EIA Imports'!A238,"")</f>
        <v/>
      </c>
      <c r="C238">
        <f>IF('EIA Imports'!$E238=$A$1,'EIA Imports'!C238,"")</f>
        <v/>
      </c>
      <c r="D238">
        <f>IF('EIA Imports'!$E238=$A$1,'EIA Imports'!D238,"")</f>
        <v/>
      </c>
    </row>
    <row r="239" spans="1:4">
      <c r="A239">
        <f>IF('EIA Imports'!$E239=$A$1,'EIA Imports'!A239,"")</f>
        <v/>
      </c>
      <c r="C239">
        <f>IF('EIA Imports'!$E239=$A$1,'EIA Imports'!C239,"")</f>
        <v/>
      </c>
      <c r="D239">
        <f>IF('EIA Imports'!$E239=$A$1,'EIA Imports'!D239,"")</f>
        <v/>
      </c>
    </row>
    <row r="240" spans="1:4">
      <c r="A240">
        <f>IF('EIA Imports'!$E240=$A$1,'EIA Imports'!A240,"")</f>
        <v/>
      </c>
      <c r="C240">
        <f>IF('EIA Imports'!$E240=$A$1,'EIA Imports'!C240,"")</f>
        <v/>
      </c>
      <c r="D240">
        <f>IF('EIA Imports'!$E240=$A$1,'EIA Imports'!D240,"")</f>
        <v/>
      </c>
    </row>
    <row r="241" spans="1:4">
      <c r="A241">
        <f>IF('EIA Imports'!$E241=$A$1,'EIA Imports'!A241,"")</f>
        <v/>
      </c>
      <c r="C241">
        <f>IF('EIA Imports'!$E241=$A$1,'EIA Imports'!C241,"")</f>
        <v/>
      </c>
      <c r="D241">
        <f>IF('EIA Imports'!$E241=$A$1,'EIA Imports'!D241,"")</f>
        <v/>
      </c>
    </row>
    <row r="242" spans="1:4">
      <c r="A242">
        <f>IF('EIA Imports'!$E242=$A$1,'EIA Imports'!A242,"")</f>
        <v/>
      </c>
      <c r="C242">
        <f>IF('EIA Imports'!$E242=$A$1,'EIA Imports'!C242,"")</f>
        <v/>
      </c>
      <c r="D242">
        <f>IF('EIA Imports'!$E242=$A$1,'EIA Imports'!D242,"")</f>
        <v/>
      </c>
    </row>
    <row r="243" spans="1:4">
      <c r="A243">
        <f>IF('EIA Imports'!$E243=$A$1,'EIA Imports'!A243,"")</f>
        <v/>
      </c>
      <c r="C243">
        <f>IF('EIA Imports'!$E243=$A$1,'EIA Imports'!C243,"")</f>
        <v/>
      </c>
      <c r="D243">
        <f>IF('EIA Imports'!$E243=$A$1,'EIA Imports'!D243,"")</f>
        <v/>
      </c>
    </row>
    <row r="244" spans="1:4">
      <c r="A244">
        <f>IF('EIA Imports'!$E244=$A$1,'EIA Imports'!A244,"")</f>
        <v/>
      </c>
      <c r="C244">
        <f>IF('EIA Imports'!$E244=$A$1,'EIA Imports'!C244,"")</f>
        <v/>
      </c>
      <c r="D244">
        <f>IF('EIA Imports'!$E244=$A$1,'EIA Imports'!D244,"")</f>
        <v/>
      </c>
    </row>
    <row r="245" spans="1:4">
      <c r="A245">
        <f>IF('EIA Imports'!$E245=$A$1,'EIA Imports'!A245,"")</f>
        <v/>
      </c>
      <c r="C245">
        <f>IF('EIA Imports'!$E245=$A$1,'EIA Imports'!C245,"")</f>
        <v/>
      </c>
      <c r="D245">
        <f>IF('EIA Imports'!$E245=$A$1,'EIA Imports'!D245,"")</f>
        <v/>
      </c>
    </row>
    <row r="246" spans="1:4">
      <c r="A246">
        <f>IF('EIA Imports'!$E246=$A$1,'EIA Imports'!A246,"")</f>
        <v/>
      </c>
      <c r="C246">
        <f>IF('EIA Imports'!$E246=$A$1,'EIA Imports'!C246,"")</f>
        <v/>
      </c>
      <c r="D246">
        <f>IF('EIA Imports'!$E246=$A$1,'EIA Imports'!D246,"")</f>
        <v/>
      </c>
    </row>
    <row r="247" spans="1:4">
      <c r="A247">
        <f>IF('EIA Imports'!$E247=$A$1,'EIA Imports'!A247,"")</f>
        <v/>
      </c>
      <c r="C247">
        <f>IF('EIA Imports'!$E247=$A$1,'EIA Imports'!C247,"")</f>
        <v/>
      </c>
      <c r="D247">
        <f>IF('EIA Imports'!$E247=$A$1,'EIA Imports'!D247,"")</f>
        <v/>
      </c>
    </row>
    <row r="248" spans="1:4">
      <c r="A248">
        <f>IF('EIA Imports'!$E248=$A$1,'EIA Imports'!A248,"")</f>
        <v/>
      </c>
      <c r="C248">
        <f>IF('EIA Imports'!$E248=$A$1,'EIA Imports'!C248,"")</f>
        <v/>
      </c>
      <c r="D248">
        <f>IF('EIA Imports'!$E248=$A$1,'EIA Imports'!D248,"")</f>
        <v/>
      </c>
    </row>
    <row r="249" spans="1:4">
      <c r="A249">
        <f>IF('EIA Imports'!$E249=$A$1,'EIA Imports'!A249,"")</f>
        <v/>
      </c>
      <c r="C249">
        <f>IF('EIA Imports'!$E249=$A$1,'EIA Imports'!C249,"")</f>
        <v/>
      </c>
      <c r="D249">
        <f>IF('EIA Imports'!$E249=$A$1,'EIA Imports'!D249,"")</f>
        <v/>
      </c>
    </row>
    <row r="250" spans="1:4">
      <c r="A250">
        <f>IF('EIA Imports'!$E250=$A$1,'EIA Imports'!A250,"")</f>
        <v/>
      </c>
      <c r="C250">
        <f>IF('EIA Imports'!$E250=$A$1,'EIA Imports'!C250,"")</f>
        <v/>
      </c>
      <c r="D250">
        <f>IF('EIA Imports'!$E250=$A$1,'EIA Imports'!D250,"")</f>
        <v/>
      </c>
    </row>
    <row r="251" spans="1:4">
      <c r="A251">
        <f>IF('EIA Imports'!$E251=$A$1,'EIA Imports'!A251,"")</f>
        <v/>
      </c>
      <c r="C251">
        <f>IF('EIA Imports'!$E251=$A$1,'EIA Imports'!C251,"")</f>
        <v/>
      </c>
      <c r="D251">
        <f>IF('EIA Imports'!$E251=$A$1,'EIA Imports'!D251,"")</f>
        <v/>
      </c>
    </row>
    <row r="252" spans="1:4">
      <c r="A252">
        <f>IF('EIA Imports'!$E252=$A$1,'EIA Imports'!A252,"")</f>
        <v/>
      </c>
      <c r="C252">
        <f>IF('EIA Imports'!$E252=$A$1,'EIA Imports'!C252,"")</f>
        <v/>
      </c>
      <c r="D252">
        <f>IF('EIA Imports'!$E252=$A$1,'EIA Imports'!D252,"")</f>
        <v/>
      </c>
    </row>
    <row r="253" spans="1:4">
      <c r="A253">
        <f>IF('EIA Imports'!$E253=$A$1,'EIA Imports'!A253,"")</f>
        <v/>
      </c>
      <c r="C253">
        <f>IF('EIA Imports'!$E253=$A$1,'EIA Imports'!C253,"")</f>
        <v/>
      </c>
      <c r="D253">
        <f>IF('EIA Imports'!$E253=$A$1,'EIA Imports'!D253,"")</f>
        <v/>
      </c>
    </row>
    <row r="254" spans="1:4">
      <c r="A254">
        <f>IF('EIA Imports'!$E254=$A$1,'EIA Imports'!A254,"")</f>
        <v/>
      </c>
      <c r="C254">
        <f>IF('EIA Imports'!$E254=$A$1,'EIA Imports'!C254,"")</f>
        <v/>
      </c>
      <c r="D254">
        <f>IF('EIA Imports'!$E254=$A$1,'EIA Imports'!D254,"")</f>
        <v/>
      </c>
    </row>
    <row r="255" spans="1:4">
      <c r="A255">
        <f>IF('EIA Imports'!$E255=$A$1,'EIA Imports'!A255,"")</f>
        <v/>
      </c>
      <c r="C255">
        <f>IF('EIA Imports'!$E255=$A$1,'EIA Imports'!C255,"")</f>
        <v/>
      </c>
      <c r="D255">
        <f>IF('EIA Imports'!$E255=$A$1,'EIA Imports'!D255,"")</f>
        <v/>
      </c>
    </row>
    <row r="256" spans="1:4">
      <c r="A256">
        <f>IF('EIA Imports'!$E256=$A$1,'EIA Imports'!A256,"")</f>
        <v/>
      </c>
      <c r="C256">
        <f>IF('EIA Imports'!$E256=$A$1,'EIA Imports'!C256,"")</f>
        <v/>
      </c>
      <c r="D256">
        <f>IF('EIA Imports'!$E256=$A$1,'EIA Imports'!D256,"")</f>
        <v/>
      </c>
    </row>
    <row r="257" spans="1:4">
      <c r="A257">
        <f>IF('EIA Imports'!$E257=$A$1,'EIA Imports'!A257,"")</f>
        <v/>
      </c>
      <c r="C257">
        <f>IF('EIA Imports'!$E257=$A$1,'EIA Imports'!C257,"")</f>
        <v/>
      </c>
      <c r="D257">
        <f>IF('EIA Imports'!$E257=$A$1,'EIA Imports'!D257,"")</f>
        <v/>
      </c>
    </row>
    <row r="258" spans="1:4">
      <c r="A258">
        <f>IF('EIA Imports'!$E258=$A$1,'EIA Imports'!A258,"")</f>
        <v/>
      </c>
      <c r="C258">
        <f>IF('EIA Imports'!$E258=$A$1,'EIA Imports'!C258,"")</f>
        <v/>
      </c>
      <c r="D258">
        <f>IF('EIA Imports'!$E258=$A$1,'EIA Imports'!D258,"")</f>
        <v/>
      </c>
    </row>
    <row r="259" spans="1:4">
      <c r="A259">
        <f>IF('EIA Imports'!$E259=$A$1,'EIA Imports'!A259,"")</f>
        <v/>
      </c>
      <c r="C259">
        <f>IF('EIA Imports'!$E259=$A$1,'EIA Imports'!C259,"")</f>
        <v/>
      </c>
      <c r="D259">
        <f>IF('EIA Imports'!$E259=$A$1,'EIA Imports'!D259,"")</f>
        <v/>
      </c>
    </row>
    <row r="260" spans="1:4">
      <c r="A260">
        <f>IF('EIA Imports'!$E260=$A$1,'EIA Imports'!A260,"")</f>
        <v/>
      </c>
      <c r="C260">
        <f>IF('EIA Imports'!$E260=$A$1,'EIA Imports'!C260,"")</f>
        <v/>
      </c>
      <c r="D260">
        <f>IF('EIA Imports'!$E260=$A$1,'EIA Imports'!D260,"")</f>
        <v/>
      </c>
    </row>
    <row r="261" spans="1:4">
      <c r="A261">
        <f>IF('EIA Imports'!$E261=$A$1,'EIA Imports'!A261,"")</f>
        <v/>
      </c>
      <c r="C261">
        <f>IF('EIA Imports'!$E261=$A$1,'EIA Imports'!C261,"")</f>
        <v/>
      </c>
      <c r="D261">
        <f>IF('EIA Imports'!$E261=$A$1,'EIA Imports'!D261,"")</f>
        <v/>
      </c>
    </row>
    <row r="262" spans="1:4">
      <c r="A262">
        <f>IF('EIA Imports'!$E262=$A$1,'EIA Imports'!A262,"")</f>
        <v/>
      </c>
      <c r="C262">
        <f>IF('EIA Imports'!$E262=$A$1,'EIA Imports'!C262,"")</f>
        <v/>
      </c>
      <c r="D262">
        <f>IF('EIA Imports'!$E262=$A$1,'EIA Imports'!D262,"")</f>
        <v/>
      </c>
    </row>
    <row r="263" spans="1:4">
      <c r="A263">
        <f>IF('EIA Imports'!$E263=$A$1,'EIA Imports'!A263,"")</f>
        <v/>
      </c>
      <c r="C263">
        <f>IF('EIA Imports'!$E263=$A$1,'EIA Imports'!C263,"")</f>
        <v/>
      </c>
      <c r="D263">
        <f>IF('EIA Imports'!$E263=$A$1,'EIA Imports'!D263,"")</f>
        <v/>
      </c>
    </row>
    <row r="264" spans="1:4">
      <c r="A264">
        <f>IF('EIA Imports'!$E264=$A$1,'EIA Imports'!A264,"")</f>
        <v/>
      </c>
      <c r="C264">
        <f>IF('EIA Imports'!$E264=$A$1,'EIA Imports'!C264,"")</f>
        <v/>
      </c>
      <c r="D264">
        <f>IF('EIA Imports'!$E264=$A$1,'EIA Imports'!D264,"")</f>
        <v/>
      </c>
    </row>
    <row r="265" spans="1:4">
      <c r="A265">
        <f>IF('EIA Imports'!$E265=$A$1,'EIA Imports'!A265,"")</f>
        <v/>
      </c>
      <c r="C265">
        <f>IF('EIA Imports'!$E265=$A$1,'EIA Imports'!C265,"")</f>
        <v/>
      </c>
      <c r="D265">
        <f>IF('EIA Imports'!$E265=$A$1,'EIA Imports'!D265,"")</f>
        <v/>
      </c>
    </row>
    <row r="266" spans="1:4">
      <c r="A266">
        <f>IF('EIA Imports'!$E266=$A$1,'EIA Imports'!A266,"")</f>
        <v/>
      </c>
      <c r="C266">
        <f>IF('EIA Imports'!$E266=$A$1,'EIA Imports'!C266,"")</f>
        <v/>
      </c>
      <c r="D266">
        <f>IF('EIA Imports'!$E266=$A$1,'EIA Imports'!D266,"")</f>
        <v/>
      </c>
    </row>
    <row r="267" spans="1:4">
      <c r="A267">
        <f>IF('EIA Imports'!$E267=$A$1,'EIA Imports'!A267,"")</f>
        <v/>
      </c>
      <c r="C267">
        <f>IF('EIA Imports'!$E267=$A$1,'EIA Imports'!C267,"")</f>
        <v/>
      </c>
      <c r="D267">
        <f>IF('EIA Imports'!$E267=$A$1,'EIA Imports'!D267,"")</f>
        <v/>
      </c>
    </row>
    <row r="268" spans="1:4">
      <c r="A268">
        <f>IF('EIA Imports'!$E268=$A$1,'EIA Imports'!A268,"")</f>
        <v/>
      </c>
      <c r="C268">
        <f>IF('EIA Imports'!$E268=$A$1,'EIA Imports'!C268,"")</f>
        <v/>
      </c>
      <c r="D268">
        <f>IF('EIA Imports'!$E268=$A$1,'EIA Imports'!D268,"")</f>
        <v/>
      </c>
    </row>
    <row r="269" spans="1:4">
      <c r="A269">
        <f>IF('EIA Imports'!$E269=$A$1,'EIA Imports'!A269,"")</f>
        <v/>
      </c>
      <c r="C269">
        <f>IF('EIA Imports'!$E269=$A$1,'EIA Imports'!C269,"")</f>
        <v/>
      </c>
      <c r="D269">
        <f>IF('EIA Imports'!$E269=$A$1,'EIA Imports'!D269,"")</f>
        <v/>
      </c>
    </row>
    <row r="270" spans="1:4">
      <c r="A270">
        <f>IF('EIA Imports'!$E270=$A$1,'EIA Imports'!A270,"")</f>
        <v/>
      </c>
      <c r="C270">
        <f>IF('EIA Imports'!$E270=$A$1,'EIA Imports'!C270,"")</f>
        <v/>
      </c>
      <c r="D270">
        <f>IF('EIA Imports'!$E270=$A$1,'EIA Imports'!D270,"")</f>
        <v/>
      </c>
    </row>
    <row r="271" spans="1:4">
      <c r="A271">
        <f>IF('EIA Imports'!$E271=$A$1,'EIA Imports'!A271,"")</f>
        <v/>
      </c>
      <c r="C271">
        <f>IF('EIA Imports'!$E271=$A$1,'EIA Imports'!C271,"")</f>
        <v/>
      </c>
      <c r="D271">
        <f>IF('EIA Imports'!$E271=$A$1,'EIA Imports'!D271,"")</f>
        <v/>
      </c>
    </row>
    <row r="272" spans="1:4">
      <c r="A272">
        <f>IF('EIA Imports'!$E272=$A$1,'EIA Imports'!A272,"")</f>
        <v/>
      </c>
      <c r="C272">
        <f>IF('EIA Imports'!$E272=$A$1,'EIA Imports'!C272,"")</f>
        <v/>
      </c>
      <c r="D272">
        <f>IF('EIA Imports'!$E272=$A$1,'EIA Imports'!D272,"")</f>
        <v/>
      </c>
    </row>
    <row r="273" spans="1:4">
      <c r="A273">
        <f>IF('EIA Imports'!$E273=$A$1,'EIA Imports'!A273,"")</f>
        <v/>
      </c>
      <c r="C273">
        <f>IF('EIA Imports'!$E273=$A$1,'EIA Imports'!C273,"")</f>
        <v/>
      </c>
      <c r="D273">
        <f>IF('EIA Imports'!$E273=$A$1,'EIA Imports'!D273,"")</f>
        <v/>
      </c>
    </row>
    <row r="274" spans="1:4">
      <c r="A274">
        <f>IF('EIA Imports'!$E274=$A$1,'EIA Imports'!A274,"")</f>
        <v/>
      </c>
      <c r="C274">
        <f>IF('EIA Imports'!$E274=$A$1,'EIA Imports'!C274,"")</f>
        <v/>
      </c>
      <c r="D274">
        <f>IF('EIA Imports'!$E274=$A$1,'EIA Imports'!D274,"")</f>
        <v/>
      </c>
    </row>
    <row r="275" spans="1:4">
      <c r="A275">
        <f>IF('EIA Imports'!$E275=$A$1,'EIA Imports'!A275,"")</f>
        <v/>
      </c>
      <c r="C275">
        <f>IF('EIA Imports'!$E275=$A$1,'EIA Imports'!C275,"")</f>
        <v/>
      </c>
      <c r="D275">
        <f>IF('EIA Imports'!$E275=$A$1,'EIA Imports'!D275,"")</f>
        <v/>
      </c>
    </row>
    <row r="276" spans="1:4">
      <c r="A276">
        <f>IF('EIA Imports'!$E276=$A$1,'EIA Imports'!A276,"")</f>
        <v/>
      </c>
      <c r="C276">
        <f>IF('EIA Imports'!$E276=$A$1,'EIA Imports'!C276,"")</f>
        <v/>
      </c>
      <c r="D276">
        <f>IF('EIA Imports'!$E276=$A$1,'EIA Imports'!D276,"")</f>
        <v/>
      </c>
    </row>
    <row r="277" spans="1:4">
      <c r="A277">
        <f>IF('EIA Imports'!$E277=$A$1,'EIA Imports'!A277,"")</f>
        <v/>
      </c>
      <c r="C277">
        <f>IF('EIA Imports'!$E277=$A$1,'EIA Imports'!C277,"")</f>
        <v/>
      </c>
      <c r="D277">
        <f>IF('EIA Imports'!$E277=$A$1,'EIA Imports'!D277,"")</f>
        <v/>
      </c>
    </row>
    <row r="278" spans="1:4">
      <c r="A278">
        <f>IF('EIA Imports'!$E278=$A$1,'EIA Imports'!A278,"")</f>
        <v/>
      </c>
      <c r="C278">
        <f>IF('EIA Imports'!$E278=$A$1,'EIA Imports'!C278,"")</f>
        <v/>
      </c>
      <c r="D278">
        <f>IF('EIA Imports'!$E278=$A$1,'EIA Imports'!D278,"")</f>
        <v/>
      </c>
    </row>
    <row r="279" spans="1:4">
      <c r="A279">
        <f>IF('EIA Imports'!$E279=$A$1,'EIA Imports'!A279,"")</f>
        <v/>
      </c>
      <c r="C279">
        <f>IF('EIA Imports'!$E279=$A$1,'EIA Imports'!C279,"")</f>
        <v/>
      </c>
      <c r="D279">
        <f>IF('EIA Imports'!$E279=$A$1,'EIA Imports'!D279,"")</f>
        <v/>
      </c>
    </row>
    <row r="280" spans="1:4">
      <c r="A280">
        <f>IF('EIA Imports'!$E280=$A$1,'EIA Imports'!A280,"")</f>
        <v/>
      </c>
      <c r="C280">
        <f>IF('EIA Imports'!$E280=$A$1,'EIA Imports'!C280,"")</f>
        <v/>
      </c>
      <c r="D280">
        <f>IF('EIA Imports'!$E280=$A$1,'EIA Imports'!D280,"")</f>
        <v/>
      </c>
    </row>
    <row r="281" spans="1:4">
      <c r="A281">
        <f>IF('EIA Imports'!$E281=$A$1,'EIA Imports'!A281,"")</f>
        <v/>
      </c>
      <c r="C281">
        <f>IF('EIA Imports'!$E281=$A$1,'EIA Imports'!C281,"")</f>
        <v/>
      </c>
      <c r="D281">
        <f>IF('EIA Imports'!$E281=$A$1,'EIA Imports'!D281,"")</f>
        <v/>
      </c>
    </row>
    <row r="282" spans="1:4">
      <c r="A282">
        <f>IF('EIA Imports'!$E282=$A$1,'EIA Imports'!A282,"")</f>
        <v/>
      </c>
      <c r="C282">
        <f>IF('EIA Imports'!$E282=$A$1,'EIA Imports'!C282,"")</f>
        <v/>
      </c>
      <c r="D282">
        <f>IF('EIA Imports'!$E282=$A$1,'EIA Imports'!D282,"")</f>
        <v/>
      </c>
    </row>
    <row r="283" spans="1:4">
      <c r="A283">
        <f>IF('EIA Imports'!$E283=$A$1,'EIA Imports'!A283,"")</f>
        <v/>
      </c>
      <c r="C283">
        <f>IF('EIA Imports'!$E283=$A$1,'EIA Imports'!C283,"")</f>
        <v/>
      </c>
      <c r="D283">
        <f>IF('EIA Imports'!$E283=$A$1,'EIA Imports'!D283,"")</f>
        <v/>
      </c>
    </row>
    <row r="284" spans="1:4">
      <c r="A284">
        <f>IF('EIA Imports'!$E284=$A$1,'EIA Imports'!A284,"")</f>
        <v/>
      </c>
      <c r="C284">
        <f>IF('EIA Imports'!$E284=$A$1,'EIA Imports'!C284,"")</f>
        <v/>
      </c>
      <c r="D284">
        <f>IF('EIA Imports'!$E284=$A$1,'EIA Imports'!D284,"")</f>
        <v/>
      </c>
    </row>
    <row r="285" spans="1:4">
      <c r="A285">
        <f>IF('EIA Imports'!$E285=$A$1,'EIA Imports'!A285,"")</f>
        <v/>
      </c>
      <c r="C285">
        <f>IF('EIA Imports'!$E285=$A$1,'EIA Imports'!C285,"")</f>
        <v/>
      </c>
      <c r="D285">
        <f>IF('EIA Imports'!$E285=$A$1,'EIA Imports'!D285,"")</f>
        <v/>
      </c>
    </row>
    <row r="286" spans="1:4">
      <c r="A286">
        <f>IF('EIA Imports'!$E286=$A$1,'EIA Imports'!A286,"")</f>
        <v/>
      </c>
      <c r="C286">
        <f>IF('EIA Imports'!$E286=$A$1,'EIA Imports'!C286,"")</f>
        <v/>
      </c>
      <c r="D286">
        <f>IF('EIA Imports'!$E286=$A$1,'EIA Imports'!D286,"")</f>
        <v/>
      </c>
    </row>
    <row r="287" spans="1:4">
      <c r="A287">
        <f>IF('EIA Imports'!$E287=$A$1,'EIA Imports'!A287,"")</f>
        <v/>
      </c>
      <c r="C287">
        <f>IF('EIA Imports'!$E287=$A$1,'EIA Imports'!C287,"")</f>
        <v/>
      </c>
      <c r="D287">
        <f>IF('EIA Imports'!$E287=$A$1,'EIA Imports'!D287,"")</f>
        <v/>
      </c>
    </row>
    <row r="288" spans="1:4">
      <c r="A288">
        <f>IF('EIA Imports'!$E288=$A$1,'EIA Imports'!A288,"")</f>
        <v/>
      </c>
      <c r="C288">
        <f>IF('EIA Imports'!$E288=$A$1,'EIA Imports'!C288,"")</f>
        <v/>
      </c>
      <c r="D288">
        <f>IF('EIA Imports'!$E288=$A$1,'EIA Imports'!D288,"")</f>
        <v/>
      </c>
    </row>
    <row r="289" spans="1:4">
      <c r="A289">
        <f>IF('EIA Imports'!$E289=$A$1,'EIA Imports'!A289,"")</f>
        <v/>
      </c>
      <c r="C289">
        <f>IF('EIA Imports'!$E289=$A$1,'EIA Imports'!C289,"")</f>
        <v/>
      </c>
      <c r="D289">
        <f>IF('EIA Imports'!$E289=$A$1,'EIA Imports'!D289,"")</f>
        <v/>
      </c>
    </row>
    <row r="290" spans="1:4">
      <c r="A290">
        <f>IF('EIA Imports'!$E290=$A$1,'EIA Imports'!A290,"")</f>
        <v/>
      </c>
      <c r="C290">
        <f>IF('EIA Imports'!$E290=$A$1,'EIA Imports'!C290,"")</f>
        <v/>
      </c>
      <c r="D290">
        <f>IF('EIA Imports'!$E290=$A$1,'EIA Imports'!D290,"")</f>
        <v/>
      </c>
    </row>
    <row r="291" spans="1:4">
      <c r="A291">
        <f>IF('EIA Imports'!$E291=$A$1,'EIA Imports'!A291,"")</f>
        <v/>
      </c>
      <c r="C291">
        <f>IF('EIA Imports'!$E291=$A$1,'EIA Imports'!C291,"")</f>
        <v/>
      </c>
      <c r="D291">
        <f>IF('EIA Imports'!$E291=$A$1,'EIA Imports'!D291,"")</f>
        <v/>
      </c>
    </row>
    <row r="292" spans="1:4">
      <c r="A292">
        <f>IF('EIA Imports'!$E292=$A$1,'EIA Imports'!A292,"")</f>
        <v/>
      </c>
      <c r="C292">
        <f>IF('EIA Imports'!$E292=$A$1,'EIA Imports'!C292,"")</f>
        <v/>
      </c>
      <c r="D292">
        <f>IF('EIA Imports'!$E292=$A$1,'EIA Imports'!D292,"")</f>
        <v/>
      </c>
    </row>
    <row r="293" spans="1:4">
      <c r="A293">
        <f>IF('EIA Imports'!$E293=$A$1,'EIA Imports'!A293,"")</f>
        <v/>
      </c>
      <c r="C293">
        <f>IF('EIA Imports'!$E293=$A$1,'EIA Imports'!C293,"")</f>
        <v/>
      </c>
      <c r="D293">
        <f>IF('EIA Imports'!$E293=$A$1,'EIA Imports'!D293,"")</f>
        <v/>
      </c>
    </row>
    <row r="294" spans="1:4">
      <c r="A294">
        <f>IF('EIA Imports'!$E294=$A$1,'EIA Imports'!A294,"")</f>
        <v/>
      </c>
      <c r="C294">
        <f>IF('EIA Imports'!$E294=$A$1,'EIA Imports'!C294,"")</f>
        <v/>
      </c>
      <c r="D294">
        <f>IF('EIA Imports'!$E294=$A$1,'EIA Imports'!D294,"")</f>
        <v/>
      </c>
    </row>
    <row r="295" spans="1:4">
      <c r="A295">
        <f>IF('EIA Imports'!$E295=$A$1,'EIA Imports'!A295,"")</f>
        <v/>
      </c>
      <c r="C295">
        <f>IF('EIA Imports'!$E295=$A$1,'EIA Imports'!C295,"")</f>
        <v/>
      </c>
      <c r="D295">
        <f>IF('EIA Imports'!$E295=$A$1,'EIA Imports'!D295,"")</f>
        <v/>
      </c>
    </row>
    <row r="296" spans="1:4">
      <c r="A296">
        <f>IF('EIA Imports'!$E296=$A$1,'EIA Imports'!A296,"")</f>
        <v/>
      </c>
      <c r="C296">
        <f>IF('EIA Imports'!$E296=$A$1,'EIA Imports'!C296,"")</f>
        <v/>
      </c>
      <c r="D296">
        <f>IF('EIA Imports'!$E296=$A$1,'EIA Imports'!D296,"")</f>
        <v/>
      </c>
    </row>
    <row r="297" spans="1:4">
      <c r="A297">
        <f>IF('EIA Imports'!$E297=$A$1,'EIA Imports'!A297,"")</f>
        <v/>
      </c>
      <c r="C297">
        <f>IF('EIA Imports'!$E297=$A$1,'EIA Imports'!C297,"")</f>
        <v/>
      </c>
      <c r="D297">
        <f>IF('EIA Imports'!$E297=$A$1,'EIA Imports'!D297,"")</f>
        <v/>
      </c>
    </row>
    <row r="298" spans="1:4">
      <c r="A298">
        <f>IF('EIA Imports'!$E298=$A$1,'EIA Imports'!A298,"")</f>
        <v/>
      </c>
      <c r="C298">
        <f>IF('EIA Imports'!$E298=$A$1,'EIA Imports'!C298,"")</f>
        <v/>
      </c>
      <c r="D298">
        <f>IF('EIA Imports'!$E298=$A$1,'EIA Imports'!D298,"")</f>
        <v/>
      </c>
    </row>
    <row r="299" spans="1:4">
      <c r="A299">
        <f>IF('EIA Imports'!$E299=$A$1,'EIA Imports'!A299,"")</f>
        <v/>
      </c>
      <c r="C299">
        <f>IF('EIA Imports'!$E299=$A$1,'EIA Imports'!C299,"")</f>
        <v/>
      </c>
      <c r="D299">
        <f>IF('EIA Imports'!$E299=$A$1,'EIA Imports'!D299,"")</f>
        <v/>
      </c>
    </row>
    <row r="300" spans="1:4">
      <c r="A300">
        <f>IF('EIA Imports'!$E300=$A$1,'EIA Imports'!A300,"")</f>
        <v/>
      </c>
      <c r="C300">
        <f>IF('EIA Imports'!$E300=$A$1,'EIA Imports'!C300,"")</f>
        <v/>
      </c>
      <c r="D300">
        <f>IF('EIA Imports'!$E300=$A$1,'EIA Imports'!D300,"")</f>
        <v/>
      </c>
    </row>
    <row r="301" spans="1:4">
      <c r="A301">
        <f>IF('EIA Imports'!$E301=$A$1,'EIA Imports'!A301,"")</f>
        <v/>
      </c>
      <c r="C301">
        <f>IF('EIA Imports'!$E301=$A$1,'EIA Imports'!C301,"")</f>
        <v/>
      </c>
      <c r="D301">
        <f>IF('EIA Imports'!$E301=$A$1,'EIA Imports'!D301,"")</f>
        <v/>
      </c>
    </row>
    <row r="302" spans="1:4">
      <c r="A302">
        <f>IF('EIA Imports'!$E302=$A$1,'EIA Imports'!A302,"")</f>
        <v/>
      </c>
      <c r="C302">
        <f>IF('EIA Imports'!$E302=$A$1,'EIA Imports'!C302,"")</f>
        <v/>
      </c>
      <c r="D302">
        <f>IF('EIA Imports'!$E302=$A$1,'EIA Imports'!D302,"")</f>
        <v/>
      </c>
    </row>
    <row r="303" spans="1:4">
      <c r="A303">
        <f>IF('EIA Imports'!$E303=$A$1,'EIA Imports'!A303,"")</f>
        <v/>
      </c>
      <c r="C303">
        <f>IF('EIA Imports'!$E303=$A$1,'EIA Imports'!C303,"")</f>
        <v/>
      </c>
      <c r="D303">
        <f>IF('EIA Imports'!$E303=$A$1,'EIA Imports'!D303,"")</f>
        <v/>
      </c>
    </row>
    <row r="304" spans="1:4">
      <c r="A304">
        <f>IF('EIA Imports'!$E304=$A$1,'EIA Imports'!A304,"")</f>
        <v/>
      </c>
      <c r="C304">
        <f>IF('EIA Imports'!$E304=$A$1,'EIA Imports'!C304,"")</f>
        <v/>
      </c>
      <c r="D304">
        <f>IF('EIA Imports'!$E304=$A$1,'EIA Imports'!D304,"")</f>
        <v/>
      </c>
    </row>
    <row r="305" spans="1:4">
      <c r="A305">
        <f>IF('EIA Imports'!$E305=$A$1,'EIA Imports'!A305,"")</f>
        <v/>
      </c>
      <c r="C305">
        <f>IF('EIA Imports'!$E305=$A$1,'EIA Imports'!C305,"")</f>
        <v/>
      </c>
      <c r="D305">
        <f>IF('EIA Imports'!$E305=$A$1,'EIA Imports'!D305,"")</f>
        <v/>
      </c>
    </row>
    <row r="306" spans="1:4">
      <c r="A306">
        <f>IF('EIA Imports'!$E306=$A$1,'EIA Imports'!A306,"")</f>
        <v/>
      </c>
      <c r="C306">
        <f>IF('EIA Imports'!$E306=$A$1,'EIA Imports'!C306,"")</f>
        <v/>
      </c>
      <c r="D306">
        <f>IF('EIA Imports'!$E306=$A$1,'EIA Imports'!D306,"")</f>
        <v/>
      </c>
    </row>
    <row r="307" spans="1:4">
      <c r="A307">
        <f>IF('EIA Imports'!$E307=$A$1,'EIA Imports'!A307,"")</f>
        <v/>
      </c>
      <c r="C307">
        <f>IF('EIA Imports'!$E307=$A$1,'EIA Imports'!C307,"")</f>
        <v/>
      </c>
      <c r="D307">
        <f>IF('EIA Imports'!$E307=$A$1,'EIA Imports'!D307,"")</f>
        <v/>
      </c>
    </row>
    <row r="308" spans="1:4">
      <c r="A308">
        <f>IF('EIA Imports'!$E308=$A$1,'EIA Imports'!A308,"")</f>
        <v/>
      </c>
      <c r="C308">
        <f>IF('EIA Imports'!$E308=$A$1,'EIA Imports'!C308,"")</f>
        <v/>
      </c>
      <c r="D308">
        <f>IF('EIA Imports'!$E308=$A$1,'EIA Imports'!D308,"")</f>
        <v/>
      </c>
    </row>
    <row r="309" spans="1:4">
      <c r="A309">
        <f>IF('EIA Imports'!$E309=$A$1,'EIA Imports'!A309,"")</f>
        <v/>
      </c>
      <c r="C309">
        <f>IF('EIA Imports'!$E309=$A$1,'EIA Imports'!C309,"")</f>
        <v/>
      </c>
      <c r="D309">
        <f>IF('EIA Imports'!$E309=$A$1,'EIA Imports'!D309,"")</f>
        <v/>
      </c>
    </row>
    <row r="310" spans="1:4">
      <c r="A310">
        <f>IF('EIA Imports'!$E310=$A$1,'EIA Imports'!A310,"")</f>
        <v/>
      </c>
      <c r="C310">
        <f>IF('EIA Imports'!$E310=$A$1,'EIA Imports'!C310,"")</f>
        <v/>
      </c>
      <c r="D310">
        <f>IF('EIA Imports'!$E310=$A$1,'EIA Imports'!D310,"")</f>
        <v/>
      </c>
    </row>
    <row r="311" spans="1:4">
      <c r="A311">
        <f>IF('EIA Imports'!$E311=$A$1,'EIA Imports'!A311,"")</f>
        <v/>
      </c>
      <c r="C311">
        <f>IF('EIA Imports'!$E311=$A$1,'EIA Imports'!C311,"")</f>
        <v/>
      </c>
      <c r="D311">
        <f>IF('EIA Imports'!$E311=$A$1,'EIA Imports'!D311,"")</f>
        <v/>
      </c>
    </row>
    <row r="312" spans="1:4">
      <c r="A312">
        <f>IF('EIA Imports'!$E312=$A$1,'EIA Imports'!A312,"")</f>
        <v/>
      </c>
      <c r="C312">
        <f>IF('EIA Imports'!$E312=$A$1,'EIA Imports'!C312,"")</f>
        <v/>
      </c>
      <c r="D312">
        <f>IF('EIA Imports'!$E312=$A$1,'EIA Imports'!D312,"")</f>
        <v/>
      </c>
    </row>
    <row r="313" spans="1:4">
      <c r="A313">
        <f>IF('EIA Imports'!$E313=$A$1,'EIA Imports'!A313,"")</f>
        <v/>
      </c>
      <c r="C313">
        <f>IF('EIA Imports'!$E313=$A$1,'EIA Imports'!C313,"")</f>
        <v/>
      </c>
      <c r="D313">
        <f>IF('EIA Imports'!$E313=$A$1,'EIA Imports'!D313,"")</f>
        <v/>
      </c>
    </row>
    <row r="314" spans="1:4">
      <c r="A314">
        <f>IF('EIA Imports'!$E314=$A$1,'EIA Imports'!A314,"")</f>
        <v/>
      </c>
      <c r="C314">
        <f>IF('EIA Imports'!$E314=$A$1,'EIA Imports'!C314,"")</f>
        <v/>
      </c>
      <c r="D314">
        <f>IF('EIA Imports'!$E314=$A$1,'EIA Imports'!D314,"")</f>
        <v/>
      </c>
    </row>
    <row r="315" spans="1:4">
      <c r="A315">
        <f>IF('EIA Imports'!$E315=$A$1,'EIA Imports'!A315,"")</f>
        <v/>
      </c>
      <c r="C315">
        <f>IF('EIA Imports'!$E315=$A$1,'EIA Imports'!C315,"")</f>
        <v/>
      </c>
      <c r="D315">
        <f>IF('EIA Imports'!$E315=$A$1,'EIA Imports'!D315,"")</f>
        <v/>
      </c>
    </row>
    <row r="316" spans="1:4">
      <c r="A316">
        <f>IF('EIA Imports'!$E316=$A$1,'EIA Imports'!A316,"")</f>
        <v/>
      </c>
      <c r="C316">
        <f>IF('EIA Imports'!$E316=$A$1,'EIA Imports'!C316,"")</f>
        <v/>
      </c>
      <c r="D316">
        <f>IF('EIA Imports'!$E316=$A$1,'EIA Imports'!D316,"")</f>
        <v/>
      </c>
    </row>
    <row r="317" spans="1:4">
      <c r="A317">
        <f>IF('EIA Imports'!$E317=$A$1,'EIA Imports'!A317,"")</f>
        <v/>
      </c>
      <c r="C317">
        <f>IF('EIA Imports'!$E317=$A$1,'EIA Imports'!C317,"")</f>
        <v/>
      </c>
      <c r="D317">
        <f>IF('EIA Imports'!$E317=$A$1,'EIA Imports'!D317,"")</f>
        <v/>
      </c>
    </row>
    <row r="318" spans="1:4">
      <c r="A318">
        <f>IF('EIA Imports'!$E318=$A$1,'EIA Imports'!A318,"")</f>
        <v/>
      </c>
      <c r="C318">
        <f>IF('EIA Imports'!$E318=$A$1,'EIA Imports'!C318,"")</f>
        <v/>
      </c>
      <c r="D318">
        <f>IF('EIA Imports'!$E318=$A$1,'EIA Imports'!D318,"")</f>
        <v/>
      </c>
    </row>
    <row r="319" spans="1:4">
      <c r="A319">
        <f>IF('EIA Imports'!$E319=$A$1,'EIA Imports'!A319,"")</f>
        <v/>
      </c>
      <c r="C319">
        <f>IF('EIA Imports'!$E319=$A$1,'EIA Imports'!C319,"")</f>
        <v/>
      </c>
      <c r="D319">
        <f>IF('EIA Imports'!$E319=$A$1,'EIA Imports'!D319,"")</f>
        <v/>
      </c>
    </row>
    <row r="320" spans="1:4">
      <c r="A320">
        <f>IF('EIA Imports'!$E320=$A$1,'EIA Imports'!A320,"")</f>
        <v/>
      </c>
      <c r="C320">
        <f>IF('EIA Imports'!$E320=$A$1,'EIA Imports'!C320,"")</f>
        <v/>
      </c>
      <c r="D320">
        <f>IF('EIA Imports'!$E320=$A$1,'EIA Imports'!D320,"")</f>
        <v/>
      </c>
    </row>
    <row r="321" spans="1:4">
      <c r="A321">
        <f>IF('EIA Imports'!$E321=$A$1,'EIA Imports'!A321,"")</f>
        <v/>
      </c>
      <c r="C321">
        <f>IF('EIA Imports'!$E321=$A$1,'EIA Imports'!C321,"")</f>
        <v/>
      </c>
      <c r="D321">
        <f>IF('EIA Imports'!$E321=$A$1,'EIA Imports'!D321,"")</f>
        <v/>
      </c>
    </row>
    <row r="322" spans="1:4">
      <c r="A322">
        <f>IF('EIA Imports'!$E322=$A$1,'EIA Imports'!A322,"")</f>
        <v/>
      </c>
      <c r="C322">
        <f>IF('EIA Imports'!$E322=$A$1,'EIA Imports'!C322,"")</f>
        <v/>
      </c>
      <c r="D322">
        <f>IF('EIA Imports'!$E322=$A$1,'EIA Imports'!D322,"")</f>
        <v/>
      </c>
    </row>
    <row r="323" spans="1:4">
      <c r="A323">
        <f>IF('EIA Imports'!$E323=$A$1,'EIA Imports'!A323,"")</f>
        <v/>
      </c>
      <c r="C323">
        <f>IF('EIA Imports'!$E323=$A$1,'EIA Imports'!C323,"")</f>
        <v/>
      </c>
      <c r="D323">
        <f>IF('EIA Imports'!$E323=$A$1,'EIA Imports'!D323,"")</f>
        <v/>
      </c>
    </row>
    <row r="324" spans="1:4">
      <c r="A324">
        <f>IF('EIA Imports'!$E324=$A$1,'EIA Imports'!A324,"")</f>
        <v/>
      </c>
      <c r="C324">
        <f>IF('EIA Imports'!$E324=$A$1,'EIA Imports'!C324,"")</f>
        <v/>
      </c>
      <c r="D324">
        <f>IF('EIA Imports'!$E324=$A$1,'EIA Imports'!D324,"")</f>
        <v/>
      </c>
    </row>
    <row r="325" spans="1:4">
      <c r="A325">
        <f>IF('EIA Imports'!$E325=$A$1,'EIA Imports'!A325,"")</f>
        <v/>
      </c>
      <c r="C325">
        <f>IF('EIA Imports'!$E325=$A$1,'EIA Imports'!C325,"")</f>
        <v/>
      </c>
      <c r="D325">
        <f>IF('EIA Imports'!$E325=$A$1,'EIA Imports'!D325,"")</f>
        <v/>
      </c>
    </row>
    <row r="326" spans="1:4">
      <c r="A326">
        <f>IF('EIA Imports'!$E326=$A$1,'EIA Imports'!A326,"")</f>
        <v/>
      </c>
      <c r="C326">
        <f>IF('EIA Imports'!$E326=$A$1,'EIA Imports'!C326,"")</f>
        <v/>
      </c>
      <c r="D326">
        <f>IF('EIA Imports'!$E326=$A$1,'EIA Imports'!D326,"")</f>
        <v/>
      </c>
    </row>
    <row r="327" spans="1:4">
      <c r="A327">
        <f>IF('EIA Imports'!$E327=$A$1,'EIA Imports'!A327,"")</f>
        <v/>
      </c>
      <c r="C327">
        <f>IF('EIA Imports'!$E327=$A$1,'EIA Imports'!C327,"")</f>
        <v/>
      </c>
      <c r="D327">
        <f>IF('EIA Imports'!$E327=$A$1,'EIA Imports'!D327,"")</f>
        <v/>
      </c>
    </row>
    <row r="328" spans="1:4">
      <c r="A328">
        <f>IF('EIA Imports'!$E328=$A$1,'EIA Imports'!A328,"")</f>
        <v/>
      </c>
      <c r="C328">
        <f>IF('EIA Imports'!$E328=$A$1,'EIA Imports'!C328,"")</f>
        <v/>
      </c>
      <c r="D328">
        <f>IF('EIA Imports'!$E328=$A$1,'EIA Imports'!D328,"")</f>
        <v/>
      </c>
    </row>
    <row r="329" spans="1:4">
      <c r="A329">
        <f>IF('EIA Imports'!$E329=$A$1,'EIA Imports'!A329,"")</f>
        <v/>
      </c>
      <c r="C329">
        <f>IF('EIA Imports'!$E329=$A$1,'EIA Imports'!C329,"")</f>
        <v/>
      </c>
      <c r="D329">
        <f>IF('EIA Imports'!$E329=$A$1,'EIA Imports'!D329,"")</f>
        <v/>
      </c>
    </row>
    <row r="330" spans="1:4">
      <c r="A330">
        <f>IF('EIA Imports'!$E330=$A$1,'EIA Imports'!A330,"")</f>
        <v/>
      </c>
      <c r="C330">
        <f>IF('EIA Imports'!$E330=$A$1,'EIA Imports'!C330,"")</f>
        <v/>
      </c>
      <c r="D330">
        <f>IF('EIA Imports'!$E330=$A$1,'EIA Imports'!D330,"")</f>
        <v/>
      </c>
    </row>
    <row r="331" spans="1:4">
      <c r="A331">
        <f>IF('EIA Imports'!$E331=$A$1,'EIA Imports'!A331,"")</f>
        <v/>
      </c>
      <c r="C331">
        <f>IF('EIA Imports'!$E331=$A$1,'EIA Imports'!C331,"")</f>
        <v/>
      </c>
      <c r="D331">
        <f>IF('EIA Imports'!$E331=$A$1,'EIA Imports'!D331,"")</f>
        <v/>
      </c>
    </row>
    <row r="332" spans="1:4">
      <c r="A332">
        <f>IF('EIA Imports'!$E332=$A$1,'EIA Imports'!A332,"")</f>
        <v/>
      </c>
      <c r="C332">
        <f>IF('EIA Imports'!$E332=$A$1,'EIA Imports'!C332,"")</f>
        <v/>
      </c>
      <c r="D332">
        <f>IF('EIA Imports'!$E332=$A$1,'EIA Imports'!D332,"")</f>
        <v/>
      </c>
    </row>
    <row r="333" spans="1:4">
      <c r="A333">
        <f>IF('EIA Imports'!$E333=$A$1,'EIA Imports'!A333,"")</f>
        <v/>
      </c>
      <c r="C333">
        <f>IF('EIA Imports'!$E333=$A$1,'EIA Imports'!C333,"")</f>
        <v/>
      </c>
      <c r="D333">
        <f>IF('EIA Imports'!$E333=$A$1,'EIA Imports'!D333,"")</f>
        <v/>
      </c>
    </row>
    <row r="334" spans="1:4">
      <c r="A334">
        <f>IF('EIA Imports'!$E334=$A$1,'EIA Imports'!A334,"")</f>
        <v/>
      </c>
      <c r="C334">
        <f>IF('EIA Imports'!$E334=$A$1,'EIA Imports'!C334,"")</f>
        <v/>
      </c>
      <c r="D334">
        <f>IF('EIA Imports'!$E334=$A$1,'EIA Imports'!D334,"")</f>
        <v/>
      </c>
    </row>
    <row r="335" spans="1:4">
      <c r="A335">
        <f>IF('EIA Imports'!$E335=$A$1,'EIA Imports'!A335,"")</f>
        <v/>
      </c>
      <c r="C335">
        <f>IF('EIA Imports'!$E335=$A$1,'EIA Imports'!C335,"")</f>
        <v/>
      </c>
      <c r="D335">
        <f>IF('EIA Imports'!$E335=$A$1,'EIA Imports'!D335,"")</f>
        <v/>
      </c>
    </row>
    <row r="336" spans="1:4">
      <c r="A336">
        <f>IF('EIA Imports'!$E336=$A$1,'EIA Imports'!A336,"")</f>
        <v/>
      </c>
      <c r="C336">
        <f>IF('EIA Imports'!$E336=$A$1,'EIA Imports'!C336,"")</f>
        <v/>
      </c>
      <c r="D336">
        <f>IF('EIA Imports'!$E336=$A$1,'EIA Imports'!D336,"")</f>
        <v/>
      </c>
    </row>
    <row r="337" spans="1:4">
      <c r="A337">
        <f>IF('EIA Imports'!$E337=$A$1,'EIA Imports'!A337,"")</f>
        <v/>
      </c>
      <c r="C337">
        <f>IF('EIA Imports'!$E337=$A$1,'EIA Imports'!C337,"")</f>
        <v/>
      </c>
      <c r="D337">
        <f>IF('EIA Imports'!$E337=$A$1,'EIA Imports'!D337,"")</f>
        <v/>
      </c>
    </row>
    <row r="338" spans="1:4">
      <c r="A338">
        <f>IF('EIA Imports'!$E338=$A$1,'EIA Imports'!A338,"")</f>
        <v/>
      </c>
      <c r="C338">
        <f>IF('EIA Imports'!$E338=$A$1,'EIA Imports'!C338,"")</f>
        <v/>
      </c>
      <c r="D338">
        <f>IF('EIA Imports'!$E338=$A$1,'EIA Imports'!D338,"")</f>
        <v/>
      </c>
    </row>
    <row r="339" spans="1:4">
      <c r="A339">
        <f>IF('EIA Imports'!$E339=$A$1,'EIA Imports'!A339,"")</f>
        <v/>
      </c>
      <c r="C339">
        <f>IF('EIA Imports'!$E339=$A$1,'EIA Imports'!C339,"")</f>
        <v/>
      </c>
      <c r="D339">
        <f>IF('EIA Imports'!$E339=$A$1,'EIA Imports'!D339,"")</f>
        <v/>
      </c>
    </row>
    <row r="340" spans="1:4">
      <c r="A340">
        <f>IF('EIA Imports'!$E340=$A$1,'EIA Imports'!A340,"")</f>
        <v/>
      </c>
      <c r="C340">
        <f>IF('EIA Imports'!$E340=$A$1,'EIA Imports'!C340,"")</f>
        <v/>
      </c>
      <c r="D340">
        <f>IF('EIA Imports'!$E340=$A$1,'EIA Imports'!D340,"")</f>
        <v/>
      </c>
    </row>
    <row r="341" spans="1:4">
      <c r="A341">
        <f>IF('EIA Imports'!$E341=$A$1,'EIA Imports'!A341,"")</f>
        <v/>
      </c>
      <c r="C341">
        <f>IF('EIA Imports'!$E341=$A$1,'EIA Imports'!C341,"")</f>
        <v/>
      </c>
      <c r="D341">
        <f>IF('EIA Imports'!$E341=$A$1,'EIA Imports'!D341,"")</f>
        <v/>
      </c>
    </row>
    <row r="342" spans="1:4">
      <c r="A342">
        <f>IF('EIA Imports'!$E342=$A$1,'EIA Imports'!A342,"")</f>
        <v/>
      </c>
      <c r="C342">
        <f>IF('EIA Imports'!$E342=$A$1,'EIA Imports'!C342,"")</f>
        <v/>
      </c>
      <c r="D342">
        <f>IF('EIA Imports'!$E342=$A$1,'EIA Imports'!D342,"")</f>
        <v/>
      </c>
    </row>
    <row r="343" spans="1:4">
      <c r="A343">
        <f>IF('EIA Imports'!$E343=$A$1,'EIA Imports'!A343,"")</f>
        <v/>
      </c>
      <c r="C343">
        <f>IF('EIA Imports'!$E343=$A$1,'EIA Imports'!C343,"")</f>
        <v/>
      </c>
      <c r="D343">
        <f>IF('EIA Imports'!$E343=$A$1,'EIA Imports'!D343,"")</f>
        <v/>
      </c>
    </row>
    <row r="344" spans="1:4">
      <c r="A344">
        <f>IF('EIA Imports'!$E344=$A$1,'EIA Imports'!A344,"")</f>
        <v/>
      </c>
      <c r="C344">
        <f>IF('EIA Imports'!$E344=$A$1,'EIA Imports'!C344,"")</f>
        <v/>
      </c>
      <c r="D344">
        <f>IF('EIA Imports'!$E344=$A$1,'EIA Imports'!D344,"")</f>
        <v/>
      </c>
    </row>
    <row r="345" spans="1:4">
      <c r="A345">
        <f>IF('EIA Imports'!$E345=$A$1,'EIA Imports'!A345,"")</f>
        <v/>
      </c>
      <c r="C345">
        <f>IF('EIA Imports'!$E345=$A$1,'EIA Imports'!C345,"")</f>
        <v/>
      </c>
      <c r="D345">
        <f>IF('EIA Imports'!$E345=$A$1,'EIA Imports'!D345,"")</f>
        <v/>
      </c>
    </row>
    <row r="346" spans="1:4">
      <c r="A346">
        <f>IF('EIA Imports'!$E346=$A$1,'EIA Imports'!A346,"")</f>
        <v/>
      </c>
      <c r="C346">
        <f>IF('EIA Imports'!$E346=$A$1,'EIA Imports'!C346,"")</f>
        <v/>
      </c>
      <c r="D346">
        <f>IF('EIA Imports'!$E346=$A$1,'EIA Imports'!D346,"")</f>
        <v/>
      </c>
    </row>
    <row r="347" spans="1:4">
      <c r="A347">
        <f>IF('EIA Imports'!$E347=$A$1,'EIA Imports'!A347,"")</f>
        <v/>
      </c>
      <c r="C347">
        <f>IF('EIA Imports'!$E347=$A$1,'EIA Imports'!C347,"")</f>
        <v/>
      </c>
      <c r="D347">
        <f>IF('EIA Imports'!$E347=$A$1,'EIA Imports'!D347,"")</f>
        <v/>
      </c>
    </row>
    <row r="348" spans="1:4">
      <c r="A348">
        <f>IF('EIA Imports'!$E348=$A$1,'EIA Imports'!A348,"")</f>
        <v/>
      </c>
      <c r="C348">
        <f>IF('EIA Imports'!$E348=$A$1,'EIA Imports'!C348,"")</f>
        <v/>
      </c>
      <c r="D348">
        <f>IF('EIA Imports'!$E348=$A$1,'EIA Imports'!D348,"")</f>
        <v/>
      </c>
    </row>
    <row r="349" spans="1:4">
      <c r="A349">
        <f>IF('EIA Imports'!$E349=$A$1,'EIA Imports'!A349,"")</f>
        <v/>
      </c>
      <c r="C349">
        <f>IF('EIA Imports'!$E349=$A$1,'EIA Imports'!C349,"")</f>
        <v/>
      </c>
      <c r="D349">
        <f>IF('EIA Imports'!$E349=$A$1,'EIA Imports'!D349,"")</f>
        <v/>
      </c>
    </row>
    <row r="350" spans="1:4">
      <c r="A350">
        <f>IF('EIA Imports'!$E350=$A$1,'EIA Imports'!A350,"")</f>
        <v/>
      </c>
      <c r="C350">
        <f>IF('EIA Imports'!$E350=$A$1,'EIA Imports'!C350,"")</f>
        <v/>
      </c>
      <c r="D350">
        <f>IF('EIA Imports'!$E350=$A$1,'EIA Imports'!D350,"")</f>
        <v/>
      </c>
    </row>
    <row r="351" spans="1:4">
      <c r="A351">
        <f>IF('EIA Imports'!$E351=$A$1,'EIA Imports'!A351,"")</f>
        <v/>
      </c>
      <c r="C351">
        <f>IF('EIA Imports'!$E351=$A$1,'EIA Imports'!C351,"")</f>
        <v/>
      </c>
      <c r="D351">
        <f>IF('EIA Imports'!$E351=$A$1,'EIA Imports'!D351,"")</f>
        <v/>
      </c>
    </row>
    <row r="352" spans="1:4">
      <c r="A352">
        <f>IF('EIA Imports'!$E352=$A$1,'EIA Imports'!A352,"")</f>
        <v/>
      </c>
      <c r="C352">
        <f>IF('EIA Imports'!$E352=$A$1,'EIA Imports'!C352,"")</f>
        <v/>
      </c>
      <c r="D352">
        <f>IF('EIA Imports'!$E352=$A$1,'EIA Imports'!D352,"")</f>
        <v/>
      </c>
    </row>
    <row r="353" spans="1:4">
      <c r="A353">
        <f>IF('EIA Imports'!$E353=$A$1,'EIA Imports'!A353,"")</f>
        <v/>
      </c>
      <c r="C353">
        <f>IF('EIA Imports'!$E353=$A$1,'EIA Imports'!C353,"")</f>
        <v/>
      </c>
      <c r="D353">
        <f>IF('EIA Imports'!$E353=$A$1,'EIA Imports'!D353,"")</f>
        <v/>
      </c>
    </row>
    <row r="354" spans="1:4">
      <c r="A354">
        <f>IF('EIA Imports'!$E354=$A$1,'EIA Imports'!A354,"")</f>
        <v/>
      </c>
      <c r="C354">
        <f>IF('EIA Imports'!$E354=$A$1,'EIA Imports'!C354,"")</f>
        <v/>
      </c>
      <c r="D354">
        <f>IF('EIA Imports'!$E354=$A$1,'EIA Imports'!D354,"")</f>
        <v/>
      </c>
    </row>
    <row r="355" spans="1:4">
      <c r="A355">
        <f>IF('EIA Imports'!$E355=$A$1,'EIA Imports'!A355,"")</f>
        <v/>
      </c>
      <c r="C355">
        <f>IF('EIA Imports'!$E355=$A$1,'EIA Imports'!C355,"")</f>
        <v/>
      </c>
      <c r="D355">
        <f>IF('EIA Imports'!$E355=$A$1,'EIA Imports'!D355,"")</f>
        <v/>
      </c>
    </row>
    <row r="356" spans="1:4">
      <c r="A356">
        <f>IF('EIA Imports'!$E356=$A$1,'EIA Imports'!A356,"")</f>
        <v/>
      </c>
      <c r="C356">
        <f>IF('EIA Imports'!$E356=$A$1,'EIA Imports'!C356,"")</f>
        <v/>
      </c>
      <c r="D356">
        <f>IF('EIA Imports'!$E356=$A$1,'EIA Imports'!D356,"")</f>
        <v/>
      </c>
    </row>
    <row r="357" spans="1:4">
      <c r="A357">
        <f>IF('EIA Imports'!$E357=$A$1,'EIA Imports'!A357,"")</f>
        <v/>
      </c>
      <c r="C357">
        <f>IF('EIA Imports'!$E357=$A$1,'EIA Imports'!C357,"")</f>
        <v/>
      </c>
      <c r="D357">
        <f>IF('EIA Imports'!$E357=$A$1,'EIA Imports'!D357,"")</f>
        <v/>
      </c>
    </row>
    <row r="358" spans="1:4">
      <c r="A358">
        <f>IF('EIA Imports'!$E358=$A$1,'EIA Imports'!A358,"")</f>
        <v/>
      </c>
      <c r="C358">
        <f>IF('EIA Imports'!$E358=$A$1,'EIA Imports'!C358,"")</f>
        <v/>
      </c>
      <c r="D358">
        <f>IF('EIA Imports'!$E358=$A$1,'EIA Imports'!D358,"")</f>
        <v/>
      </c>
    </row>
    <row r="359" spans="1:4">
      <c r="A359">
        <f>IF('EIA Imports'!$E359=$A$1,'EIA Imports'!A359,"")</f>
        <v/>
      </c>
      <c r="C359">
        <f>IF('EIA Imports'!$E359=$A$1,'EIA Imports'!C359,"")</f>
        <v/>
      </c>
      <c r="D359">
        <f>IF('EIA Imports'!$E359=$A$1,'EIA Imports'!D359,"")</f>
        <v/>
      </c>
    </row>
    <row r="360" spans="1:4">
      <c r="A360">
        <f>IF('EIA Imports'!$E360=$A$1,'EIA Imports'!A360,"")</f>
        <v/>
      </c>
      <c r="C360">
        <f>IF('EIA Imports'!$E360=$A$1,'EIA Imports'!C360,"")</f>
        <v/>
      </c>
      <c r="D360">
        <f>IF('EIA Imports'!$E360=$A$1,'EIA Imports'!D360,"")</f>
        <v/>
      </c>
    </row>
    <row r="361" spans="1:4">
      <c r="A361">
        <f>IF('EIA Imports'!$E361=$A$1,'EIA Imports'!A361,"")</f>
        <v/>
      </c>
      <c r="C361">
        <f>IF('EIA Imports'!$E361=$A$1,'EIA Imports'!C361,"")</f>
        <v/>
      </c>
      <c r="D361">
        <f>IF('EIA Imports'!$E361=$A$1,'EIA Imports'!D361,"")</f>
        <v/>
      </c>
    </row>
    <row r="362" spans="1:4">
      <c r="A362">
        <f>IF('EIA Imports'!$E362=$A$1,'EIA Imports'!A362,"")</f>
        <v/>
      </c>
      <c r="C362">
        <f>IF('EIA Imports'!$E362=$A$1,'EIA Imports'!C362,"")</f>
        <v/>
      </c>
      <c r="D362">
        <f>IF('EIA Imports'!$E362=$A$1,'EIA Imports'!D362,"")</f>
        <v/>
      </c>
    </row>
    <row r="363" spans="1:4">
      <c r="A363">
        <f>IF('EIA Imports'!$E363=$A$1,'EIA Imports'!A363,"")</f>
        <v/>
      </c>
      <c r="C363">
        <f>IF('EIA Imports'!$E363=$A$1,'EIA Imports'!C363,"")</f>
        <v/>
      </c>
      <c r="D363">
        <f>IF('EIA Imports'!$E363=$A$1,'EIA Imports'!D363,"")</f>
        <v/>
      </c>
    </row>
    <row r="364" spans="1:4">
      <c r="A364">
        <f>IF('EIA Imports'!$E364=$A$1,'EIA Imports'!A364,"")</f>
        <v/>
      </c>
      <c r="C364">
        <f>IF('EIA Imports'!$E364=$A$1,'EIA Imports'!C364,"")</f>
        <v/>
      </c>
      <c r="D364">
        <f>IF('EIA Imports'!$E364=$A$1,'EIA Imports'!D364,"")</f>
        <v/>
      </c>
    </row>
    <row r="365" spans="1:4">
      <c r="A365">
        <f>IF('EIA Imports'!$E365=$A$1,'EIA Imports'!A365,"")</f>
        <v/>
      </c>
      <c r="C365">
        <f>IF('EIA Imports'!$E365=$A$1,'EIA Imports'!C365,"")</f>
        <v/>
      </c>
      <c r="D365">
        <f>IF('EIA Imports'!$E365=$A$1,'EIA Imports'!D365,"")</f>
        <v/>
      </c>
    </row>
    <row r="366" spans="1:4">
      <c r="A366">
        <f>IF('EIA Imports'!$E366=$A$1,'EIA Imports'!A366,"")</f>
        <v/>
      </c>
      <c r="C366">
        <f>IF('EIA Imports'!$E366=$A$1,'EIA Imports'!C366,"")</f>
        <v/>
      </c>
      <c r="D366">
        <f>IF('EIA Imports'!$E366=$A$1,'EIA Imports'!D366,"")</f>
        <v/>
      </c>
    </row>
    <row r="367" spans="1:4">
      <c r="A367">
        <f>IF('EIA Imports'!$E367=$A$1,'EIA Imports'!A367,"")</f>
        <v/>
      </c>
      <c r="C367">
        <f>IF('EIA Imports'!$E367=$A$1,'EIA Imports'!C367,"")</f>
        <v/>
      </c>
      <c r="D367">
        <f>IF('EIA Imports'!$E367=$A$1,'EIA Imports'!D367,"")</f>
        <v/>
      </c>
    </row>
    <row r="368" spans="1:4">
      <c r="A368">
        <f>IF('EIA Imports'!$E368=$A$1,'EIA Imports'!A368,"")</f>
        <v/>
      </c>
      <c r="C368">
        <f>IF('EIA Imports'!$E368=$A$1,'EIA Imports'!C368,"")</f>
        <v/>
      </c>
      <c r="D368">
        <f>IF('EIA Imports'!$E368=$A$1,'EIA Imports'!D368,"")</f>
        <v/>
      </c>
    </row>
    <row r="369" spans="1:4">
      <c r="A369">
        <f>IF('EIA Imports'!$E369=$A$1,'EIA Imports'!A369,"")</f>
        <v/>
      </c>
      <c r="C369">
        <f>IF('EIA Imports'!$E369=$A$1,'EIA Imports'!C369,"")</f>
        <v/>
      </c>
      <c r="D369">
        <f>IF('EIA Imports'!$E369=$A$1,'EIA Imports'!D369,"")</f>
        <v/>
      </c>
    </row>
    <row r="370" spans="1:4">
      <c r="A370">
        <f>IF('EIA Imports'!$E370=$A$1,'EIA Imports'!A370,"")</f>
        <v/>
      </c>
      <c r="C370">
        <f>IF('EIA Imports'!$E370=$A$1,'EIA Imports'!C370,"")</f>
        <v/>
      </c>
      <c r="D370">
        <f>IF('EIA Imports'!$E370=$A$1,'EIA Imports'!D370,"")</f>
        <v/>
      </c>
    </row>
    <row r="371" spans="1:4">
      <c r="A371">
        <f>IF('EIA Imports'!$E371=$A$1,'EIA Imports'!A371,"")</f>
        <v/>
      </c>
      <c r="C371">
        <f>IF('EIA Imports'!$E371=$A$1,'EIA Imports'!C371,"")</f>
        <v/>
      </c>
      <c r="D371">
        <f>IF('EIA Imports'!$E371=$A$1,'EIA Imports'!D371,"")</f>
        <v/>
      </c>
    </row>
    <row r="372" spans="1:4">
      <c r="A372">
        <f>IF('EIA Imports'!$E372=$A$1,'EIA Imports'!A372,"")</f>
        <v/>
      </c>
      <c r="C372">
        <f>IF('EIA Imports'!$E372=$A$1,'EIA Imports'!C372,"")</f>
        <v/>
      </c>
      <c r="D372">
        <f>IF('EIA Imports'!$E372=$A$1,'EIA Imports'!D372,"")</f>
        <v/>
      </c>
    </row>
    <row r="373" spans="1:4">
      <c r="A373">
        <f>IF('EIA Imports'!$E373=$A$1,'EIA Imports'!A373,"")</f>
        <v/>
      </c>
      <c r="C373">
        <f>IF('EIA Imports'!$E373=$A$1,'EIA Imports'!C373,"")</f>
        <v/>
      </c>
      <c r="D373">
        <f>IF('EIA Imports'!$E373=$A$1,'EIA Imports'!D373,"")</f>
        <v/>
      </c>
    </row>
    <row r="374" spans="1:4">
      <c r="A374">
        <f>IF('EIA Imports'!$E374=$A$1,'EIA Imports'!A374,"")</f>
        <v/>
      </c>
      <c r="C374">
        <f>IF('EIA Imports'!$E374=$A$1,'EIA Imports'!C374,"")</f>
        <v/>
      </c>
      <c r="D374">
        <f>IF('EIA Imports'!$E374=$A$1,'EIA Imports'!D374,"")</f>
        <v/>
      </c>
    </row>
    <row r="375" spans="1:4">
      <c r="A375">
        <f>IF('EIA Imports'!$E375=$A$1,'EIA Imports'!A375,"")</f>
        <v/>
      </c>
      <c r="C375">
        <f>IF('EIA Imports'!$E375=$A$1,'EIA Imports'!C375,"")</f>
        <v/>
      </c>
      <c r="D375">
        <f>IF('EIA Imports'!$E375=$A$1,'EIA Imports'!D375,"")</f>
        <v/>
      </c>
    </row>
    <row r="376" spans="1:4">
      <c r="A376">
        <f>IF('EIA Imports'!$E376=$A$1,'EIA Imports'!A376,"")</f>
        <v/>
      </c>
      <c r="C376">
        <f>IF('EIA Imports'!$E376=$A$1,'EIA Imports'!C376,"")</f>
        <v/>
      </c>
      <c r="D376">
        <f>IF('EIA Imports'!$E376=$A$1,'EIA Imports'!D376,"")</f>
        <v/>
      </c>
    </row>
    <row r="377" spans="1:4">
      <c r="A377">
        <f>IF('EIA Imports'!$E377=$A$1,'EIA Imports'!A377,"")</f>
        <v/>
      </c>
      <c r="C377">
        <f>IF('EIA Imports'!$E377=$A$1,'EIA Imports'!C377,"")</f>
        <v/>
      </c>
      <c r="D377">
        <f>IF('EIA Imports'!$E377=$A$1,'EIA Imports'!D377,"")</f>
        <v/>
      </c>
    </row>
    <row r="378" spans="1:4">
      <c r="A378">
        <f>IF('EIA Imports'!$E378=$A$1,'EIA Imports'!A378,"")</f>
        <v/>
      </c>
      <c r="C378">
        <f>IF('EIA Imports'!$E378=$A$1,'EIA Imports'!C378,"")</f>
        <v/>
      </c>
      <c r="D378">
        <f>IF('EIA Imports'!$E378=$A$1,'EIA Imports'!D378,"")</f>
        <v/>
      </c>
    </row>
    <row r="379" spans="1:4">
      <c r="A379">
        <f>IF('EIA Imports'!$E379=$A$1,'EIA Imports'!A379,"")</f>
        <v/>
      </c>
      <c r="C379">
        <f>IF('EIA Imports'!$E379=$A$1,'EIA Imports'!C379,"")</f>
        <v/>
      </c>
      <c r="D379">
        <f>IF('EIA Imports'!$E379=$A$1,'EIA Imports'!D379,"")</f>
        <v/>
      </c>
    </row>
    <row r="380" spans="1:4">
      <c r="A380">
        <f>IF('EIA Imports'!$E380=$A$1,'EIA Imports'!A380,"")</f>
        <v/>
      </c>
      <c r="C380">
        <f>IF('EIA Imports'!$E380=$A$1,'EIA Imports'!C380,"")</f>
        <v/>
      </c>
      <c r="D380">
        <f>IF('EIA Imports'!$E380=$A$1,'EIA Imports'!D380,"")</f>
        <v/>
      </c>
    </row>
    <row r="381" spans="1:4">
      <c r="A381">
        <f>IF('EIA Imports'!$E381=$A$1,'EIA Imports'!A381,"")</f>
        <v/>
      </c>
      <c r="C381">
        <f>IF('EIA Imports'!$E381=$A$1,'EIA Imports'!C381,"")</f>
        <v/>
      </c>
      <c r="D381">
        <f>IF('EIA Imports'!$E381=$A$1,'EIA Imports'!D381,"")</f>
        <v/>
      </c>
    </row>
    <row r="382" spans="1:4">
      <c r="A382">
        <f>IF('EIA Imports'!$E382=$A$1,'EIA Imports'!A382,"")</f>
        <v/>
      </c>
      <c r="C382">
        <f>IF('EIA Imports'!$E382=$A$1,'EIA Imports'!C382,"")</f>
        <v/>
      </c>
      <c r="D382">
        <f>IF('EIA Imports'!$E382=$A$1,'EIA Imports'!D382,"")</f>
        <v/>
      </c>
    </row>
    <row r="383" spans="1:4">
      <c r="A383">
        <f>IF('EIA Imports'!$E383=$A$1,'EIA Imports'!A383,"")</f>
        <v/>
      </c>
      <c r="C383">
        <f>IF('EIA Imports'!$E383=$A$1,'EIA Imports'!C383,"")</f>
        <v/>
      </c>
      <c r="D383">
        <f>IF('EIA Imports'!$E383=$A$1,'EIA Imports'!D383,"")</f>
        <v/>
      </c>
    </row>
    <row r="384" spans="1:4">
      <c r="A384">
        <f>IF('EIA Imports'!$E384=$A$1,'EIA Imports'!A384,"")</f>
        <v/>
      </c>
      <c r="C384">
        <f>IF('EIA Imports'!$E384=$A$1,'EIA Imports'!C384,"")</f>
        <v/>
      </c>
      <c r="D384">
        <f>IF('EIA Imports'!$E384=$A$1,'EIA Imports'!D384,"")</f>
        <v/>
      </c>
    </row>
    <row r="385" spans="1:4">
      <c r="A385">
        <f>IF('EIA Imports'!$E385=$A$1,'EIA Imports'!A385,"")</f>
        <v/>
      </c>
      <c r="C385">
        <f>IF('EIA Imports'!$E385=$A$1,'EIA Imports'!C385,"")</f>
        <v/>
      </c>
      <c r="D385">
        <f>IF('EIA Imports'!$E385=$A$1,'EIA Imports'!D385,"")</f>
        <v/>
      </c>
    </row>
    <row r="386" spans="1:4">
      <c r="A386">
        <f>IF('EIA Imports'!$E386=$A$1,'EIA Imports'!A386,"")</f>
        <v/>
      </c>
      <c r="C386">
        <f>IF('EIA Imports'!$E386=$A$1,'EIA Imports'!C386,"")</f>
        <v/>
      </c>
      <c r="D386">
        <f>IF('EIA Imports'!$E386=$A$1,'EIA Imports'!D386,"")</f>
        <v/>
      </c>
    </row>
    <row r="387" spans="1:4">
      <c r="A387">
        <f>IF('EIA Imports'!$E387=$A$1,'EIA Imports'!A387,"")</f>
        <v/>
      </c>
      <c r="C387">
        <f>IF('EIA Imports'!$E387=$A$1,'EIA Imports'!C387,"")</f>
        <v/>
      </c>
      <c r="D387">
        <f>IF('EIA Imports'!$E387=$A$1,'EIA Imports'!D387,"")</f>
        <v/>
      </c>
    </row>
    <row r="388" spans="1:4">
      <c r="A388">
        <f>IF('EIA Imports'!$E388=$A$1,'EIA Imports'!A388,"")</f>
        <v/>
      </c>
      <c r="C388">
        <f>IF('EIA Imports'!$E388=$A$1,'EIA Imports'!C388,"")</f>
        <v/>
      </c>
      <c r="D388">
        <f>IF('EIA Imports'!$E388=$A$1,'EIA Imports'!D388,"")</f>
        <v/>
      </c>
    </row>
    <row r="389" spans="1:4">
      <c r="A389">
        <f>IF('EIA Imports'!$E389=$A$1,'EIA Imports'!A389,"")</f>
        <v/>
      </c>
      <c r="C389">
        <f>IF('EIA Imports'!$E389=$A$1,'EIA Imports'!C389,"")</f>
        <v/>
      </c>
      <c r="D389">
        <f>IF('EIA Imports'!$E389=$A$1,'EIA Imports'!D389,"")</f>
        <v/>
      </c>
    </row>
    <row r="390" spans="1:4">
      <c r="A390">
        <f>IF('EIA Imports'!$E390=$A$1,'EIA Imports'!A390,"")</f>
        <v/>
      </c>
      <c r="C390">
        <f>IF('EIA Imports'!$E390=$A$1,'EIA Imports'!C390,"")</f>
        <v/>
      </c>
      <c r="D390">
        <f>IF('EIA Imports'!$E390=$A$1,'EIA Imports'!D390,"")</f>
        <v/>
      </c>
    </row>
    <row r="391" spans="1:4">
      <c r="A391">
        <f>IF('EIA Imports'!$E391=$A$1,'EIA Imports'!A391,"")</f>
        <v/>
      </c>
      <c r="C391">
        <f>IF('EIA Imports'!$E391=$A$1,'EIA Imports'!C391,"")</f>
        <v/>
      </c>
      <c r="D391">
        <f>IF('EIA Imports'!$E391=$A$1,'EIA Imports'!D391,"")</f>
        <v/>
      </c>
    </row>
    <row r="392" spans="1:4">
      <c r="A392">
        <f>IF('EIA Imports'!$E392=$A$1,'EIA Imports'!A392,"")</f>
        <v/>
      </c>
      <c r="C392">
        <f>IF('EIA Imports'!$E392=$A$1,'EIA Imports'!C392,"")</f>
        <v/>
      </c>
      <c r="D392">
        <f>IF('EIA Imports'!$E392=$A$1,'EIA Imports'!D392,"")</f>
        <v/>
      </c>
    </row>
    <row r="393" spans="1:4">
      <c r="A393">
        <f>IF('EIA Imports'!$E393=$A$1,'EIA Imports'!A393,"")</f>
        <v/>
      </c>
      <c r="C393">
        <f>IF('EIA Imports'!$E393=$A$1,'EIA Imports'!C393,"")</f>
        <v/>
      </c>
      <c r="D393">
        <f>IF('EIA Imports'!$E393=$A$1,'EIA Imports'!D393,"")</f>
        <v/>
      </c>
    </row>
    <row r="394" spans="1:4">
      <c r="A394">
        <f>IF('EIA Imports'!$E394=$A$1,'EIA Imports'!A394,"")</f>
        <v/>
      </c>
      <c r="C394">
        <f>IF('EIA Imports'!$E394=$A$1,'EIA Imports'!C394,"")</f>
        <v/>
      </c>
      <c r="D394">
        <f>IF('EIA Imports'!$E394=$A$1,'EIA Imports'!D394,"")</f>
        <v/>
      </c>
    </row>
    <row r="395" spans="1:4">
      <c r="A395">
        <f>IF('EIA Imports'!$E395=$A$1,'EIA Imports'!A395,"")</f>
        <v/>
      </c>
      <c r="C395">
        <f>IF('EIA Imports'!$E395=$A$1,'EIA Imports'!C395,"")</f>
        <v/>
      </c>
      <c r="D395">
        <f>IF('EIA Imports'!$E395=$A$1,'EIA Imports'!D395,"")</f>
        <v/>
      </c>
    </row>
    <row r="396" spans="1:4">
      <c r="A396">
        <f>IF('EIA Imports'!$E396=$A$1,'EIA Imports'!A396,"")</f>
        <v/>
      </c>
      <c r="C396">
        <f>IF('EIA Imports'!$E396=$A$1,'EIA Imports'!C396,"")</f>
        <v/>
      </c>
      <c r="D396">
        <f>IF('EIA Imports'!$E396=$A$1,'EIA Imports'!D396,"")</f>
        <v/>
      </c>
    </row>
    <row r="397" spans="1:4">
      <c r="A397">
        <f>IF('EIA Imports'!$E397=$A$1,'EIA Imports'!A397,"")</f>
        <v/>
      </c>
      <c r="C397">
        <f>IF('EIA Imports'!$E397=$A$1,'EIA Imports'!C397,"")</f>
        <v/>
      </c>
      <c r="D397">
        <f>IF('EIA Imports'!$E397=$A$1,'EIA Imports'!D397,"")</f>
        <v/>
      </c>
    </row>
    <row r="398" spans="1:4">
      <c r="A398">
        <f>IF('EIA Imports'!$E398=$A$1,'EIA Imports'!A398,"")</f>
        <v/>
      </c>
      <c r="C398">
        <f>IF('EIA Imports'!$E398=$A$1,'EIA Imports'!C398,"")</f>
        <v/>
      </c>
      <c r="D398">
        <f>IF('EIA Imports'!$E398=$A$1,'EIA Imports'!D398,"")</f>
        <v/>
      </c>
    </row>
    <row r="399" spans="1:4">
      <c r="A399">
        <f>IF('EIA Imports'!$E399=$A$1,'EIA Imports'!A399,"")</f>
        <v/>
      </c>
      <c r="C399">
        <f>IF('EIA Imports'!$E399=$A$1,'EIA Imports'!C399,"")</f>
        <v/>
      </c>
      <c r="D399">
        <f>IF('EIA Imports'!$E399=$A$1,'EIA Imports'!D399,"")</f>
        <v/>
      </c>
    </row>
    <row r="400" spans="1:4">
      <c r="A400">
        <f>IF('EIA Imports'!$E400=$A$1,'EIA Imports'!A400,"")</f>
        <v/>
      </c>
      <c r="C400">
        <f>IF('EIA Imports'!$E400=$A$1,'EIA Imports'!C400,"")</f>
        <v/>
      </c>
      <c r="D400">
        <f>IF('EIA Imports'!$E400=$A$1,'EIA Imports'!D400,"")</f>
        <v/>
      </c>
    </row>
    <row r="401" spans="1:4">
      <c r="A401">
        <f>IF('EIA Imports'!$E401=$A$1,'EIA Imports'!A401,"")</f>
        <v/>
      </c>
      <c r="C401">
        <f>IF('EIA Imports'!$E401=$A$1,'EIA Imports'!C401,"")</f>
        <v/>
      </c>
      <c r="D401">
        <f>IF('EIA Imports'!$E401=$A$1,'EIA Imports'!D401,"")</f>
        <v/>
      </c>
    </row>
    <row r="402" spans="1:4">
      <c r="A402">
        <f>IF('EIA Imports'!$E402=$A$1,'EIA Imports'!A402,"")</f>
        <v/>
      </c>
      <c r="C402">
        <f>IF('EIA Imports'!$E402=$A$1,'EIA Imports'!C402,"")</f>
        <v/>
      </c>
      <c r="D402">
        <f>IF('EIA Imports'!$E402=$A$1,'EIA Imports'!D402,"")</f>
        <v/>
      </c>
    </row>
    <row r="403" spans="1:4">
      <c r="A403">
        <f>IF('EIA Imports'!$E403=$A$1,'EIA Imports'!A403,"")</f>
        <v/>
      </c>
      <c r="C403">
        <f>IF('EIA Imports'!$E403=$A$1,'EIA Imports'!C403,"")</f>
        <v/>
      </c>
      <c r="D403">
        <f>IF('EIA Imports'!$E403=$A$1,'EIA Imports'!D403,"")</f>
        <v/>
      </c>
    </row>
    <row r="404" spans="1:4">
      <c r="A404">
        <f>IF('EIA Imports'!$E404=$A$1,'EIA Imports'!A404,"")</f>
        <v/>
      </c>
      <c r="C404">
        <f>IF('EIA Imports'!$E404=$A$1,'EIA Imports'!C404,"")</f>
        <v/>
      </c>
      <c r="D404">
        <f>IF('EIA Imports'!$E404=$A$1,'EIA Imports'!D404,"")</f>
        <v/>
      </c>
    </row>
    <row r="405" spans="1:4">
      <c r="A405">
        <f>IF('EIA Imports'!$E405=$A$1,'EIA Imports'!A405,"")</f>
        <v/>
      </c>
      <c r="C405">
        <f>IF('EIA Imports'!$E405=$A$1,'EIA Imports'!C405,"")</f>
        <v/>
      </c>
      <c r="D405">
        <f>IF('EIA Imports'!$E405=$A$1,'EIA Imports'!D405,"")</f>
        <v/>
      </c>
    </row>
    <row r="406" spans="1:4">
      <c r="A406">
        <f>IF('EIA Imports'!$E406=$A$1,'EIA Imports'!A406,"")</f>
        <v/>
      </c>
      <c r="C406">
        <f>IF('EIA Imports'!$E406=$A$1,'EIA Imports'!C406,"")</f>
        <v/>
      </c>
      <c r="D406">
        <f>IF('EIA Imports'!$E406=$A$1,'EIA Imports'!D406,"")</f>
        <v/>
      </c>
    </row>
    <row r="407" spans="1:4">
      <c r="A407">
        <f>IF('EIA Imports'!$E407=$A$1,'EIA Imports'!A407,"")</f>
        <v/>
      </c>
      <c r="C407">
        <f>IF('EIA Imports'!$E407=$A$1,'EIA Imports'!C407,"")</f>
        <v/>
      </c>
      <c r="D407">
        <f>IF('EIA Imports'!$E407=$A$1,'EIA Imports'!D407,"")</f>
        <v/>
      </c>
    </row>
    <row r="408" spans="1:4">
      <c r="A408">
        <f>IF('EIA Imports'!$E408=$A$1,'EIA Imports'!A408,"")</f>
        <v/>
      </c>
      <c r="C408">
        <f>IF('EIA Imports'!$E408=$A$1,'EIA Imports'!C408,"")</f>
        <v/>
      </c>
      <c r="D408">
        <f>IF('EIA Imports'!$E408=$A$1,'EIA Imports'!D408,"")</f>
        <v/>
      </c>
    </row>
    <row r="409" spans="1:4">
      <c r="A409">
        <f>IF('EIA Imports'!$E409=$A$1,'EIA Imports'!A409,"")</f>
        <v/>
      </c>
      <c r="C409">
        <f>IF('EIA Imports'!$E409=$A$1,'EIA Imports'!C409,"")</f>
        <v/>
      </c>
      <c r="D409">
        <f>IF('EIA Imports'!$E409=$A$1,'EIA Imports'!D409,"")</f>
        <v/>
      </c>
    </row>
    <row r="410" spans="1:4">
      <c r="A410">
        <f>IF('EIA Imports'!$E410=$A$1,'EIA Imports'!A410,"")</f>
        <v/>
      </c>
      <c r="C410">
        <f>IF('EIA Imports'!$E410=$A$1,'EIA Imports'!C410,"")</f>
        <v/>
      </c>
      <c r="D410">
        <f>IF('EIA Imports'!$E410=$A$1,'EIA Imports'!D410,"")</f>
        <v/>
      </c>
    </row>
    <row r="411" spans="1:4">
      <c r="A411">
        <f>IF('EIA Imports'!$E411=$A$1,'EIA Imports'!A411,"")</f>
        <v/>
      </c>
      <c r="C411">
        <f>IF('EIA Imports'!$E411=$A$1,'EIA Imports'!C411,"")</f>
        <v/>
      </c>
      <c r="D411">
        <f>IF('EIA Imports'!$E411=$A$1,'EIA Imports'!D411,"")</f>
        <v/>
      </c>
    </row>
    <row r="412" spans="1:4">
      <c r="A412">
        <f>IF('EIA Imports'!$E412=$A$1,'EIA Imports'!A412,"")</f>
        <v/>
      </c>
      <c r="C412">
        <f>IF('EIA Imports'!$E412=$A$1,'EIA Imports'!C412,"")</f>
        <v/>
      </c>
      <c r="D412">
        <f>IF('EIA Imports'!$E412=$A$1,'EIA Imports'!D412,"")</f>
        <v/>
      </c>
    </row>
    <row r="413" spans="1:4">
      <c r="A413">
        <f>IF('EIA Imports'!$E413=$A$1,'EIA Imports'!A413,"")</f>
        <v/>
      </c>
      <c r="C413">
        <f>IF('EIA Imports'!$E413=$A$1,'EIA Imports'!C413,"")</f>
        <v/>
      </c>
      <c r="D413">
        <f>IF('EIA Imports'!$E413=$A$1,'EIA Imports'!D413,"")</f>
        <v/>
      </c>
    </row>
    <row r="414" spans="1:4">
      <c r="A414">
        <f>IF('EIA Imports'!$E414=$A$1,'EIA Imports'!A414,"")</f>
        <v/>
      </c>
      <c r="C414">
        <f>IF('EIA Imports'!$E414=$A$1,'EIA Imports'!C414,"")</f>
        <v/>
      </c>
      <c r="D414">
        <f>IF('EIA Imports'!$E414=$A$1,'EIA Imports'!D414,"")</f>
        <v/>
      </c>
    </row>
    <row r="415" spans="1:4">
      <c r="A415">
        <f>IF('EIA Imports'!$E415=$A$1,'EIA Imports'!A415,"")</f>
        <v/>
      </c>
      <c r="C415">
        <f>IF('EIA Imports'!$E415=$A$1,'EIA Imports'!C415,"")</f>
        <v/>
      </c>
      <c r="D415">
        <f>IF('EIA Imports'!$E415=$A$1,'EIA Imports'!D415,"")</f>
        <v/>
      </c>
    </row>
    <row r="416" spans="1:4">
      <c r="A416">
        <f>IF('EIA Imports'!$E416=$A$1,'EIA Imports'!A416,"")</f>
        <v/>
      </c>
      <c r="C416">
        <f>IF('EIA Imports'!$E416=$A$1,'EIA Imports'!C416,"")</f>
        <v/>
      </c>
      <c r="D416">
        <f>IF('EIA Imports'!$E416=$A$1,'EIA Imports'!D416,"")</f>
        <v/>
      </c>
    </row>
    <row r="417" spans="1:4">
      <c r="A417">
        <f>IF('EIA Imports'!$E417=$A$1,'EIA Imports'!A417,"")</f>
        <v/>
      </c>
      <c r="C417">
        <f>IF('EIA Imports'!$E417=$A$1,'EIA Imports'!C417,"")</f>
        <v/>
      </c>
      <c r="D417">
        <f>IF('EIA Imports'!$E417=$A$1,'EIA Imports'!D417,"")</f>
        <v/>
      </c>
    </row>
    <row r="418" spans="1:4">
      <c r="A418">
        <f>IF('EIA Imports'!$E418=$A$1,'EIA Imports'!A418,"")</f>
        <v/>
      </c>
      <c r="C418">
        <f>IF('EIA Imports'!$E418=$A$1,'EIA Imports'!C418,"")</f>
        <v/>
      </c>
      <c r="D418">
        <f>IF('EIA Imports'!$E418=$A$1,'EIA Imports'!D418,"")</f>
        <v/>
      </c>
    </row>
    <row r="419" spans="1:4">
      <c r="A419">
        <f>IF('EIA Imports'!$E419=$A$1,'EIA Imports'!A419,"")</f>
        <v/>
      </c>
      <c r="C419">
        <f>IF('EIA Imports'!$E419=$A$1,'EIA Imports'!C419,"")</f>
        <v/>
      </c>
      <c r="D419">
        <f>IF('EIA Imports'!$E419=$A$1,'EIA Imports'!D419,"")</f>
        <v/>
      </c>
    </row>
    <row r="420" spans="1:4">
      <c r="A420">
        <f>IF('EIA Imports'!$E420=$A$1,'EIA Imports'!A420,"")</f>
        <v/>
      </c>
      <c r="C420">
        <f>IF('EIA Imports'!$E420=$A$1,'EIA Imports'!C420,"")</f>
        <v/>
      </c>
      <c r="D420">
        <f>IF('EIA Imports'!$E420=$A$1,'EIA Imports'!D420,"")</f>
        <v/>
      </c>
    </row>
    <row r="421" spans="1:4">
      <c r="A421">
        <f>IF('EIA Imports'!$E421=$A$1,'EIA Imports'!A421,"")</f>
        <v/>
      </c>
      <c r="C421">
        <f>IF('EIA Imports'!$E421=$A$1,'EIA Imports'!C421,"")</f>
        <v/>
      </c>
      <c r="D421">
        <f>IF('EIA Imports'!$E421=$A$1,'EIA Imports'!D421,"")</f>
        <v/>
      </c>
    </row>
    <row r="422" spans="1:4">
      <c r="A422">
        <f>IF('EIA Imports'!$E422=$A$1,'EIA Imports'!A422,"")</f>
        <v/>
      </c>
      <c r="C422">
        <f>IF('EIA Imports'!$E422=$A$1,'EIA Imports'!C422,"")</f>
        <v/>
      </c>
      <c r="D422">
        <f>IF('EIA Imports'!$E422=$A$1,'EIA Imports'!D422,"")</f>
        <v/>
      </c>
    </row>
    <row r="423" spans="1:4">
      <c r="A423">
        <f>IF('EIA Imports'!$E423=$A$1,'EIA Imports'!A423,"")</f>
        <v/>
      </c>
      <c r="C423">
        <f>IF('EIA Imports'!$E423=$A$1,'EIA Imports'!C423,"")</f>
        <v/>
      </c>
      <c r="D423">
        <f>IF('EIA Imports'!$E423=$A$1,'EIA Imports'!D423,"")</f>
        <v/>
      </c>
    </row>
    <row r="424" spans="1:4">
      <c r="A424">
        <f>IF('EIA Imports'!$E424=$A$1,'EIA Imports'!A424,"")</f>
        <v/>
      </c>
      <c r="C424">
        <f>IF('EIA Imports'!$E424=$A$1,'EIA Imports'!C424,"")</f>
        <v/>
      </c>
      <c r="D424">
        <f>IF('EIA Imports'!$E424=$A$1,'EIA Imports'!D424,"")</f>
        <v/>
      </c>
    </row>
    <row r="425" spans="1:4">
      <c r="A425">
        <f>IF('EIA Imports'!$E425=$A$1,'EIA Imports'!A425,"")</f>
        <v/>
      </c>
      <c r="C425">
        <f>IF('EIA Imports'!$E425=$A$1,'EIA Imports'!C425,"")</f>
        <v/>
      </c>
      <c r="D425">
        <f>IF('EIA Imports'!$E425=$A$1,'EIA Imports'!D425,"")</f>
        <v/>
      </c>
    </row>
    <row r="426" spans="1:4">
      <c r="A426">
        <f>IF('EIA Imports'!$E426=$A$1,'EIA Imports'!A426,"")</f>
        <v/>
      </c>
      <c r="C426">
        <f>IF('EIA Imports'!$E426=$A$1,'EIA Imports'!C426,"")</f>
        <v/>
      </c>
      <c r="D426">
        <f>IF('EIA Imports'!$E426=$A$1,'EIA Imports'!D426,"")</f>
        <v/>
      </c>
    </row>
    <row r="427" spans="1:4">
      <c r="A427">
        <f>IF('EIA Imports'!$E427=$A$1,'EIA Imports'!A427,"")</f>
        <v/>
      </c>
      <c r="C427">
        <f>IF('EIA Imports'!$E427=$A$1,'EIA Imports'!C427,"")</f>
        <v/>
      </c>
      <c r="D427">
        <f>IF('EIA Imports'!$E427=$A$1,'EIA Imports'!D427,"")</f>
        <v/>
      </c>
    </row>
    <row r="428" spans="1:4">
      <c r="A428">
        <f>IF('EIA Imports'!$E428=$A$1,'EIA Imports'!A428,"")</f>
        <v/>
      </c>
      <c r="C428">
        <f>IF('EIA Imports'!$E428=$A$1,'EIA Imports'!C428,"")</f>
        <v/>
      </c>
      <c r="D428">
        <f>IF('EIA Imports'!$E428=$A$1,'EIA Imports'!D428,"")</f>
        <v/>
      </c>
    </row>
    <row r="429" spans="1:4">
      <c r="A429">
        <f>IF('EIA Imports'!$E429=$A$1,'EIA Imports'!A429,"")</f>
        <v/>
      </c>
      <c r="C429">
        <f>IF('EIA Imports'!$E429=$A$1,'EIA Imports'!C429,"")</f>
        <v/>
      </c>
      <c r="D429">
        <f>IF('EIA Imports'!$E429=$A$1,'EIA Imports'!D429,"")</f>
        <v/>
      </c>
    </row>
    <row r="430" spans="1:4">
      <c r="A430">
        <f>IF('EIA Imports'!$E430=$A$1,'EIA Imports'!A430,"")</f>
        <v/>
      </c>
      <c r="C430">
        <f>IF('EIA Imports'!$E430=$A$1,'EIA Imports'!C430,"")</f>
        <v/>
      </c>
      <c r="D430">
        <f>IF('EIA Imports'!$E430=$A$1,'EIA Imports'!D430,"")</f>
        <v/>
      </c>
    </row>
    <row r="431" spans="1:4">
      <c r="A431">
        <f>IF('EIA Imports'!$E431=$A$1,'EIA Imports'!A431,"")</f>
        <v/>
      </c>
      <c r="C431">
        <f>IF('EIA Imports'!$E431=$A$1,'EIA Imports'!C431,"")</f>
        <v/>
      </c>
      <c r="D431">
        <f>IF('EIA Imports'!$E431=$A$1,'EIA Imports'!D431,"")</f>
        <v/>
      </c>
    </row>
    <row r="432" spans="1:4">
      <c r="A432">
        <f>IF('EIA Imports'!$E432=$A$1,'EIA Imports'!A432,"")</f>
        <v/>
      </c>
      <c r="C432">
        <f>IF('EIA Imports'!$E432=$A$1,'EIA Imports'!C432,"")</f>
        <v/>
      </c>
      <c r="D432">
        <f>IF('EIA Imports'!$E432=$A$1,'EIA Imports'!D432,"")</f>
        <v/>
      </c>
    </row>
    <row r="433" spans="1:4">
      <c r="A433">
        <f>IF('EIA Imports'!$E433=$A$1,'EIA Imports'!A433,"")</f>
        <v/>
      </c>
      <c r="C433">
        <f>IF('EIA Imports'!$E433=$A$1,'EIA Imports'!C433,"")</f>
        <v/>
      </c>
      <c r="D433">
        <f>IF('EIA Imports'!$E433=$A$1,'EIA Imports'!D433,"")</f>
        <v/>
      </c>
    </row>
    <row r="434" spans="1:4">
      <c r="A434">
        <f>IF('EIA Imports'!$E434=$A$1,'EIA Imports'!A434,"")</f>
        <v/>
      </c>
      <c r="C434">
        <f>IF('EIA Imports'!$E434=$A$1,'EIA Imports'!C434,"")</f>
        <v/>
      </c>
      <c r="D434">
        <f>IF('EIA Imports'!$E434=$A$1,'EIA Imports'!D434,"")</f>
        <v/>
      </c>
    </row>
    <row r="435" spans="1:4">
      <c r="A435">
        <f>IF('EIA Imports'!$E435=$A$1,'EIA Imports'!A435,"")</f>
        <v/>
      </c>
      <c r="C435">
        <f>IF('EIA Imports'!$E435=$A$1,'EIA Imports'!C435,"")</f>
        <v/>
      </c>
      <c r="D435">
        <f>IF('EIA Imports'!$E435=$A$1,'EIA Imports'!D435,"")</f>
        <v/>
      </c>
    </row>
    <row r="436" spans="1:4">
      <c r="A436">
        <f>IF('EIA Imports'!$E436=$A$1,'EIA Imports'!A436,"")</f>
        <v/>
      </c>
      <c r="C436">
        <f>IF('EIA Imports'!$E436=$A$1,'EIA Imports'!C436,"")</f>
        <v/>
      </c>
      <c r="D436">
        <f>IF('EIA Imports'!$E436=$A$1,'EIA Imports'!D436,"")</f>
        <v/>
      </c>
    </row>
    <row r="437" spans="1:4">
      <c r="A437">
        <f>IF('EIA Imports'!$E437=$A$1,'EIA Imports'!A437,"")</f>
        <v/>
      </c>
      <c r="C437">
        <f>IF('EIA Imports'!$E437=$A$1,'EIA Imports'!C437,"")</f>
        <v/>
      </c>
      <c r="D437">
        <f>IF('EIA Imports'!$E437=$A$1,'EIA Imports'!D437,"")</f>
        <v/>
      </c>
    </row>
    <row r="438" spans="1:4">
      <c r="A438">
        <f>IF('EIA Imports'!$E438=$A$1,'EIA Imports'!A438,"")</f>
        <v/>
      </c>
      <c r="C438">
        <f>IF('EIA Imports'!$E438=$A$1,'EIA Imports'!C438,"")</f>
        <v/>
      </c>
      <c r="D438">
        <f>IF('EIA Imports'!$E438=$A$1,'EIA Imports'!D438,"")</f>
        <v/>
      </c>
    </row>
    <row r="439" spans="1:4">
      <c r="A439">
        <f>IF('EIA Imports'!$E439=$A$1,'EIA Imports'!A439,"")</f>
        <v/>
      </c>
      <c r="C439">
        <f>IF('EIA Imports'!$E439=$A$1,'EIA Imports'!C439,"")</f>
        <v/>
      </c>
      <c r="D439">
        <f>IF('EIA Imports'!$E439=$A$1,'EIA Imports'!D439,"")</f>
        <v/>
      </c>
    </row>
    <row r="440" spans="1:4">
      <c r="A440">
        <f>IF('EIA Imports'!$E440=$A$1,'EIA Imports'!A440,"")</f>
        <v/>
      </c>
      <c r="C440">
        <f>IF('EIA Imports'!$E440=$A$1,'EIA Imports'!C440,"")</f>
        <v/>
      </c>
      <c r="D440">
        <f>IF('EIA Imports'!$E440=$A$1,'EIA Imports'!D440,"")</f>
        <v/>
      </c>
    </row>
    <row r="441" spans="1:4">
      <c r="A441">
        <f>IF('EIA Imports'!$E441=$A$1,'EIA Imports'!A441,"")</f>
        <v/>
      </c>
      <c r="C441">
        <f>IF('EIA Imports'!$E441=$A$1,'EIA Imports'!C441,"")</f>
        <v/>
      </c>
      <c r="D441">
        <f>IF('EIA Imports'!$E441=$A$1,'EIA Imports'!D441,"")</f>
        <v/>
      </c>
    </row>
    <row r="442" spans="1:4">
      <c r="A442">
        <f>IF('EIA Imports'!$E442=$A$1,'EIA Imports'!A442,"")</f>
        <v/>
      </c>
      <c r="C442">
        <f>IF('EIA Imports'!$E442=$A$1,'EIA Imports'!C442,"")</f>
        <v/>
      </c>
      <c r="D442">
        <f>IF('EIA Imports'!$E442=$A$1,'EIA Imports'!D442,"")</f>
        <v/>
      </c>
    </row>
    <row r="443" spans="1:4">
      <c r="A443">
        <f>IF('EIA Imports'!$E443=$A$1,'EIA Imports'!A443,"")</f>
        <v/>
      </c>
      <c r="C443">
        <f>IF('EIA Imports'!$E443=$A$1,'EIA Imports'!C443,"")</f>
        <v/>
      </c>
      <c r="D443">
        <f>IF('EIA Imports'!$E443=$A$1,'EIA Imports'!D443,"")</f>
        <v/>
      </c>
    </row>
    <row r="444" spans="1:4">
      <c r="A444">
        <f>IF('EIA Imports'!$E444=$A$1,'EIA Imports'!A444,"")</f>
        <v/>
      </c>
      <c r="C444">
        <f>IF('EIA Imports'!$E444=$A$1,'EIA Imports'!C444,"")</f>
        <v/>
      </c>
      <c r="D444">
        <f>IF('EIA Imports'!$E444=$A$1,'EIA Imports'!D444,"")</f>
        <v/>
      </c>
    </row>
    <row r="445" spans="1:4">
      <c r="A445">
        <f>IF('EIA Imports'!$E445=$A$1,'EIA Imports'!A445,"")</f>
        <v/>
      </c>
      <c r="C445">
        <f>IF('EIA Imports'!$E445=$A$1,'EIA Imports'!C445,"")</f>
        <v/>
      </c>
      <c r="D445">
        <f>IF('EIA Imports'!$E445=$A$1,'EIA Imports'!D445,"")</f>
        <v/>
      </c>
    </row>
    <row r="446" spans="1:4">
      <c r="A446">
        <f>IF('EIA Imports'!$E446=$A$1,'EIA Imports'!A446,"")</f>
        <v/>
      </c>
      <c r="C446">
        <f>IF('EIA Imports'!$E446=$A$1,'EIA Imports'!C446,"")</f>
        <v/>
      </c>
      <c r="D446">
        <f>IF('EIA Imports'!$E446=$A$1,'EIA Imports'!D446,"")</f>
        <v/>
      </c>
    </row>
    <row r="447" spans="1:4">
      <c r="A447">
        <f>IF('EIA Imports'!$E447=$A$1,'EIA Imports'!A447,"")</f>
        <v/>
      </c>
      <c r="C447">
        <f>IF('EIA Imports'!$E447=$A$1,'EIA Imports'!C447,"")</f>
        <v/>
      </c>
      <c r="D447">
        <f>IF('EIA Imports'!$E447=$A$1,'EIA Imports'!D447,"")</f>
        <v/>
      </c>
    </row>
    <row r="448" spans="1:4">
      <c r="A448">
        <f>IF('EIA Imports'!$E448=$A$1,'EIA Imports'!A448,"")</f>
        <v/>
      </c>
      <c r="C448">
        <f>IF('EIA Imports'!$E448=$A$1,'EIA Imports'!C448,"")</f>
        <v/>
      </c>
      <c r="D448">
        <f>IF('EIA Imports'!$E448=$A$1,'EIA Imports'!D448,"")</f>
        <v/>
      </c>
    </row>
    <row r="449" spans="1:4">
      <c r="A449">
        <f>IF('EIA Imports'!$E449=$A$1,'EIA Imports'!A449,"")</f>
        <v/>
      </c>
      <c r="C449">
        <f>IF('EIA Imports'!$E449=$A$1,'EIA Imports'!C449,"")</f>
        <v/>
      </c>
      <c r="D449">
        <f>IF('EIA Imports'!$E449=$A$1,'EIA Imports'!D449,"")</f>
        <v/>
      </c>
    </row>
    <row r="450" spans="1:4">
      <c r="A450">
        <f>IF('EIA Imports'!$E450=$A$1,'EIA Imports'!A450,"")</f>
        <v/>
      </c>
      <c r="C450">
        <f>IF('EIA Imports'!$E450=$A$1,'EIA Imports'!C450,"")</f>
        <v/>
      </c>
      <c r="D450">
        <f>IF('EIA Imports'!$E450=$A$1,'EIA Imports'!D450,"")</f>
        <v/>
      </c>
    </row>
    <row r="451" spans="1:4">
      <c r="A451">
        <f>IF('EIA Imports'!$E451=$A$1,'EIA Imports'!A451,"")</f>
        <v/>
      </c>
      <c r="C451">
        <f>IF('EIA Imports'!$E451=$A$1,'EIA Imports'!C451,"")</f>
        <v/>
      </c>
      <c r="D451">
        <f>IF('EIA Imports'!$E451=$A$1,'EIA Imports'!D451,"")</f>
        <v/>
      </c>
    </row>
    <row r="452" spans="1:4">
      <c r="A452">
        <f>IF('EIA Imports'!$E452=$A$1,'EIA Imports'!A452,"")</f>
        <v/>
      </c>
      <c r="C452">
        <f>IF('EIA Imports'!$E452=$A$1,'EIA Imports'!C452,"")</f>
        <v/>
      </c>
      <c r="D452">
        <f>IF('EIA Imports'!$E452=$A$1,'EIA Imports'!D452,"")</f>
        <v/>
      </c>
    </row>
    <row r="453" spans="1:4">
      <c r="A453">
        <f>IF('EIA Imports'!$E453=$A$1,'EIA Imports'!A453,"")</f>
        <v/>
      </c>
      <c r="C453">
        <f>IF('EIA Imports'!$E453=$A$1,'EIA Imports'!C453,"")</f>
        <v/>
      </c>
      <c r="D453">
        <f>IF('EIA Imports'!$E453=$A$1,'EIA Imports'!D453,"")</f>
        <v/>
      </c>
    </row>
    <row r="454" spans="1:4">
      <c r="A454">
        <f>IF('EIA Imports'!$E454=$A$1,'EIA Imports'!A454,"")</f>
        <v/>
      </c>
      <c r="C454">
        <f>IF('EIA Imports'!$E454=$A$1,'EIA Imports'!C454,"")</f>
        <v/>
      </c>
      <c r="D454">
        <f>IF('EIA Imports'!$E454=$A$1,'EIA Imports'!D454,"")</f>
        <v/>
      </c>
    </row>
    <row r="455" spans="1:4">
      <c r="A455">
        <f>IF('EIA Imports'!$E455=$A$1,'EIA Imports'!A455,"")</f>
        <v/>
      </c>
      <c r="C455">
        <f>IF('EIA Imports'!$E455=$A$1,'EIA Imports'!C455,"")</f>
        <v/>
      </c>
      <c r="D455">
        <f>IF('EIA Imports'!$E455=$A$1,'EIA Imports'!D455,"")</f>
        <v/>
      </c>
    </row>
    <row r="456" spans="1:4">
      <c r="A456">
        <f>IF('EIA Imports'!$E456=$A$1,'EIA Imports'!A456,"")</f>
        <v/>
      </c>
      <c r="C456">
        <f>IF('EIA Imports'!$E456=$A$1,'EIA Imports'!C456,"")</f>
        <v/>
      </c>
      <c r="D456">
        <f>IF('EIA Imports'!$E456=$A$1,'EIA Imports'!D456,"")</f>
        <v/>
      </c>
    </row>
    <row r="457" spans="1:4">
      <c r="A457">
        <f>IF('EIA Imports'!$E457=$A$1,'EIA Imports'!A457,"")</f>
        <v/>
      </c>
      <c r="C457">
        <f>IF('EIA Imports'!$E457=$A$1,'EIA Imports'!C457,"")</f>
        <v/>
      </c>
      <c r="D457">
        <f>IF('EIA Imports'!$E457=$A$1,'EIA Imports'!D457,"")</f>
        <v/>
      </c>
    </row>
    <row r="458" spans="1:4">
      <c r="A458">
        <f>IF('EIA Imports'!$E458=$A$1,'EIA Imports'!A458,"")</f>
        <v/>
      </c>
      <c r="C458">
        <f>IF('EIA Imports'!$E458=$A$1,'EIA Imports'!C458,"")</f>
        <v/>
      </c>
      <c r="D458">
        <f>IF('EIA Imports'!$E458=$A$1,'EIA Imports'!D458,"")</f>
        <v/>
      </c>
    </row>
    <row r="459" spans="1:4">
      <c r="A459">
        <f>IF('EIA Imports'!$E459=$A$1,'EIA Imports'!A459,"")</f>
        <v/>
      </c>
      <c r="C459">
        <f>IF('EIA Imports'!$E459=$A$1,'EIA Imports'!C459,"")</f>
        <v/>
      </c>
      <c r="D459">
        <f>IF('EIA Imports'!$E459=$A$1,'EIA Imports'!D459,"")</f>
        <v/>
      </c>
    </row>
    <row r="460" spans="1:4">
      <c r="A460">
        <f>IF('EIA Imports'!$E460=$A$1,'EIA Imports'!A460,"")</f>
        <v/>
      </c>
      <c r="C460">
        <f>IF('EIA Imports'!$E460=$A$1,'EIA Imports'!C460,"")</f>
        <v/>
      </c>
      <c r="D460">
        <f>IF('EIA Imports'!$E460=$A$1,'EIA Imports'!D460,"")</f>
        <v/>
      </c>
    </row>
    <row r="461" spans="1:4">
      <c r="A461">
        <f>IF('EIA Imports'!$E461=$A$1,'EIA Imports'!A461,"")</f>
        <v/>
      </c>
      <c r="C461">
        <f>IF('EIA Imports'!$E461=$A$1,'EIA Imports'!C461,"")</f>
        <v/>
      </c>
      <c r="D461">
        <f>IF('EIA Imports'!$E461=$A$1,'EIA Imports'!D461,"")</f>
        <v/>
      </c>
    </row>
    <row r="462" spans="1:4">
      <c r="A462">
        <f>IF('EIA Imports'!$E462=$A$1,'EIA Imports'!A462,"")</f>
        <v/>
      </c>
      <c r="C462">
        <f>IF('EIA Imports'!$E462=$A$1,'EIA Imports'!C462,"")</f>
        <v/>
      </c>
      <c r="D462">
        <f>IF('EIA Imports'!$E462=$A$1,'EIA Imports'!D462,"")</f>
        <v/>
      </c>
    </row>
    <row r="463" spans="1:4">
      <c r="A463">
        <f>IF('EIA Imports'!$E463=$A$1,'EIA Imports'!A463,"")</f>
        <v/>
      </c>
      <c r="C463">
        <f>IF('EIA Imports'!$E463=$A$1,'EIA Imports'!C463,"")</f>
        <v/>
      </c>
      <c r="D463">
        <f>IF('EIA Imports'!$E463=$A$1,'EIA Imports'!D463,"")</f>
        <v/>
      </c>
    </row>
    <row r="464" spans="1:4">
      <c r="A464">
        <f>IF('EIA Imports'!$E464=$A$1,'EIA Imports'!A464,"")</f>
        <v/>
      </c>
      <c r="C464">
        <f>IF('EIA Imports'!$E464=$A$1,'EIA Imports'!C464,"")</f>
        <v/>
      </c>
      <c r="D464">
        <f>IF('EIA Imports'!$E464=$A$1,'EIA Imports'!D464,"")</f>
        <v/>
      </c>
    </row>
    <row r="465" spans="1:4">
      <c r="A465">
        <f>IF('EIA Imports'!$E465=$A$1,'EIA Imports'!A465,"")</f>
        <v/>
      </c>
      <c r="C465">
        <f>IF('EIA Imports'!$E465=$A$1,'EIA Imports'!C465,"")</f>
        <v/>
      </c>
      <c r="D465">
        <f>IF('EIA Imports'!$E465=$A$1,'EIA Imports'!D465,"")</f>
        <v/>
      </c>
    </row>
    <row r="466" spans="1:4">
      <c r="A466">
        <f>IF('EIA Imports'!$E466=$A$1,'EIA Imports'!A466,"")</f>
        <v/>
      </c>
      <c r="C466">
        <f>IF('EIA Imports'!$E466=$A$1,'EIA Imports'!C466,"")</f>
        <v/>
      </c>
      <c r="D466">
        <f>IF('EIA Imports'!$E466=$A$1,'EIA Imports'!D466,"")</f>
        <v/>
      </c>
    </row>
    <row r="467" spans="1:4">
      <c r="A467">
        <f>IF('EIA Imports'!$E467=$A$1,'EIA Imports'!A467,"")</f>
        <v/>
      </c>
      <c r="C467">
        <f>IF('EIA Imports'!$E467=$A$1,'EIA Imports'!C467,"")</f>
        <v/>
      </c>
      <c r="D467">
        <f>IF('EIA Imports'!$E467=$A$1,'EIA Imports'!D467,"")</f>
        <v/>
      </c>
    </row>
    <row r="468" spans="1:4">
      <c r="A468">
        <f>IF('EIA Imports'!$E468=$A$1,'EIA Imports'!A468,"")</f>
        <v/>
      </c>
      <c r="C468">
        <f>IF('EIA Imports'!$E468=$A$1,'EIA Imports'!C468,"")</f>
        <v/>
      </c>
      <c r="D468">
        <f>IF('EIA Imports'!$E468=$A$1,'EIA Imports'!D468,"")</f>
        <v/>
      </c>
    </row>
    <row r="469" spans="1:4">
      <c r="A469">
        <f>IF('EIA Imports'!$E469=$A$1,'EIA Imports'!A469,"")</f>
        <v/>
      </c>
      <c r="C469">
        <f>IF('EIA Imports'!$E469=$A$1,'EIA Imports'!C469,"")</f>
        <v/>
      </c>
      <c r="D469">
        <f>IF('EIA Imports'!$E469=$A$1,'EIA Imports'!D469,"")</f>
        <v/>
      </c>
    </row>
    <row r="470" spans="1:4">
      <c r="A470">
        <f>IF('EIA Imports'!$E470=$A$1,'EIA Imports'!A470,"")</f>
        <v/>
      </c>
      <c r="C470">
        <f>IF('EIA Imports'!$E470=$A$1,'EIA Imports'!C470,"")</f>
        <v/>
      </c>
      <c r="D470">
        <f>IF('EIA Imports'!$E470=$A$1,'EIA Imports'!D470,"")</f>
        <v/>
      </c>
    </row>
    <row r="471" spans="1:4">
      <c r="A471">
        <f>IF('EIA Imports'!$E471=$A$1,'EIA Imports'!A471,"")</f>
        <v/>
      </c>
      <c r="C471">
        <f>IF('EIA Imports'!$E471=$A$1,'EIA Imports'!C471,"")</f>
        <v/>
      </c>
      <c r="D471">
        <f>IF('EIA Imports'!$E471=$A$1,'EIA Imports'!D471,"")</f>
        <v/>
      </c>
    </row>
    <row r="472" spans="1:4">
      <c r="A472">
        <f>IF('EIA Imports'!$E472=$A$1,'EIA Imports'!A472,"")</f>
        <v/>
      </c>
      <c r="C472">
        <f>IF('EIA Imports'!$E472=$A$1,'EIA Imports'!C472,"")</f>
        <v/>
      </c>
      <c r="D472">
        <f>IF('EIA Imports'!$E472=$A$1,'EIA Imports'!D472,"")</f>
        <v/>
      </c>
    </row>
    <row r="473" spans="1:4">
      <c r="A473">
        <f>IF('EIA Imports'!$E473=$A$1,'EIA Imports'!A473,"")</f>
        <v/>
      </c>
      <c r="C473">
        <f>IF('EIA Imports'!$E473=$A$1,'EIA Imports'!C473,"")</f>
        <v/>
      </c>
      <c r="D473">
        <f>IF('EIA Imports'!$E473=$A$1,'EIA Imports'!D473,"")</f>
        <v/>
      </c>
    </row>
    <row r="474" spans="1:4">
      <c r="A474">
        <f>IF('EIA Imports'!$E474=$A$1,'EIA Imports'!A474,"")</f>
        <v/>
      </c>
      <c r="C474">
        <f>IF('EIA Imports'!$E474=$A$1,'EIA Imports'!C474,"")</f>
        <v/>
      </c>
      <c r="D474">
        <f>IF('EIA Imports'!$E474=$A$1,'EIA Imports'!D474,"")</f>
        <v/>
      </c>
    </row>
    <row r="475" spans="1:4">
      <c r="A475">
        <f>IF('EIA Imports'!$E475=$A$1,'EIA Imports'!A475,"")</f>
        <v/>
      </c>
      <c r="C475">
        <f>IF('EIA Imports'!$E475=$A$1,'EIA Imports'!C475,"")</f>
        <v/>
      </c>
      <c r="D475">
        <f>IF('EIA Imports'!$E475=$A$1,'EIA Imports'!D475,"")</f>
        <v/>
      </c>
    </row>
    <row r="476" spans="1:4">
      <c r="A476">
        <f>IF('EIA Imports'!$E476=$A$1,'EIA Imports'!A476,"")</f>
        <v/>
      </c>
      <c r="C476">
        <f>IF('EIA Imports'!$E476=$A$1,'EIA Imports'!C476,"")</f>
        <v/>
      </c>
      <c r="D476">
        <f>IF('EIA Imports'!$E476=$A$1,'EIA Imports'!D476,"")</f>
        <v/>
      </c>
    </row>
    <row r="477" spans="1:4">
      <c r="A477">
        <f>IF('EIA Imports'!$E477=$A$1,'EIA Imports'!A477,"")</f>
        <v/>
      </c>
      <c r="C477">
        <f>IF('EIA Imports'!$E477=$A$1,'EIA Imports'!C477,"")</f>
        <v/>
      </c>
      <c r="D477">
        <f>IF('EIA Imports'!$E477=$A$1,'EIA Imports'!D477,"")</f>
        <v/>
      </c>
    </row>
    <row r="478" spans="1:4">
      <c r="A478">
        <f>IF('EIA Imports'!$E478=$A$1,'EIA Imports'!A478,"")</f>
        <v/>
      </c>
      <c r="C478">
        <f>IF('EIA Imports'!$E478=$A$1,'EIA Imports'!C478,"")</f>
        <v/>
      </c>
      <c r="D478">
        <f>IF('EIA Imports'!$E478=$A$1,'EIA Imports'!D478,"")</f>
        <v/>
      </c>
    </row>
    <row r="479" spans="1:4">
      <c r="A479">
        <f>IF('EIA Imports'!$E479=$A$1,'EIA Imports'!A479,"")</f>
        <v/>
      </c>
      <c r="C479">
        <f>IF('EIA Imports'!$E479=$A$1,'EIA Imports'!C479,"")</f>
        <v/>
      </c>
      <c r="D479">
        <f>IF('EIA Imports'!$E479=$A$1,'EIA Imports'!D479,"")</f>
        <v/>
      </c>
    </row>
    <row r="480" spans="1:4">
      <c r="A480">
        <f>IF('EIA Imports'!$E480=$A$1,'EIA Imports'!A480,"")</f>
        <v/>
      </c>
      <c r="C480">
        <f>IF('EIA Imports'!$E480=$A$1,'EIA Imports'!C480,"")</f>
        <v/>
      </c>
      <c r="D480">
        <f>IF('EIA Imports'!$E480=$A$1,'EIA Imports'!D480,"")</f>
        <v/>
      </c>
    </row>
    <row r="481" spans="1:4">
      <c r="A481">
        <f>IF('EIA Imports'!$E481=$A$1,'EIA Imports'!A481,"")</f>
        <v/>
      </c>
      <c r="C481">
        <f>IF('EIA Imports'!$E481=$A$1,'EIA Imports'!C481,"")</f>
        <v/>
      </c>
      <c r="D481">
        <f>IF('EIA Imports'!$E481=$A$1,'EIA Imports'!D481,"")</f>
        <v/>
      </c>
    </row>
    <row r="482" spans="1:4">
      <c r="A482">
        <f>IF('EIA Imports'!$E482=$A$1,'EIA Imports'!A482,"")</f>
        <v/>
      </c>
      <c r="C482">
        <f>IF('EIA Imports'!$E482=$A$1,'EIA Imports'!C482,"")</f>
        <v/>
      </c>
      <c r="D482">
        <f>IF('EIA Imports'!$E482=$A$1,'EIA Imports'!D482,"")</f>
        <v/>
      </c>
    </row>
    <row r="483" spans="1:4">
      <c r="A483">
        <f>IF('EIA Imports'!$E483=$A$1,'EIA Imports'!A483,"")</f>
        <v/>
      </c>
      <c r="C483">
        <f>IF('EIA Imports'!$E483=$A$1,'EIA Imports'!C483,"")</f>
        <v/>
      </c>
      <c r="D483">
        <f>IF('EIA Imports'!$E483=$A$1,'EIA Imports'!D483,"")</f>
        <v/>
      </c>
    </row>
    <row r="484" spans="1:4">
      <c r="A484">
        <f>IF('EIA Imports'!$E484=$A$1,'EIA Imports'!A484,"")</f>
        <v/>
      </c>
      <c r="C484">
        <f>IF('EIA Imports'!$E484=$A$1,'EIA Imports'!C484,"")</f>
        <v/>
      </c>
      <c r="D484">
        <f>IF('EIA Imports'!$E484=$A$1,'EIA Imports'!D484,"")</f>
        <v/>
      </c>
    </row>
    <row r="485" spans="1:4">
      <c r="A485">
        <f>IF('EIA Imports'!$E485=$A$1,'EIA Imports'!A485,"")</f>
        <v/>
      </c>
      <c r="C485">
        <f>IF('EIA Imports'!$E485=$A$1,'EIA Imports'!C485,"")</f>
        <v/>
      </c>
      <c r="D485">
        <f>IF('EIA Imports'!$E485=$A$1,'EIA Imports'!D485,"")</f>
        <v/>
      </c>
    </row>
    <row r="486" spans="1:4">
      <c r="A486">
        <f>IF('EIA Imports'!$E486=$A$1,'EIA Imports'!A486,"")</f>
        <v/>
      </c>
      <c r="C486">
        <f>IF('EIA Imports'!$E486=$A$1,'EIA Imports'!C486,"")</f>
        <v/>
      </c>
      <c r="D486">
        <f>IF('EIA Imports'!$E486=$A$1,'EIA Imports'!D486,"")</f>
        <v/>
      </c>
    </row>
    <row r="487" spans="1:4">
      <c r="A487">
        <f>IF('EIA Imports'!$E487=$A$1,'EIA Imports'!A487,"")</f>
        <v/>
      </c>
      <c r="C487">
        <f>IF('EIA Imports'!$E487=$A$1,'EIA Imports'!C487,"")</f>
        <v/>
      </c>
      <c r="D487">
        <f>IF('EIA Imports'!$E487=$A$1,'EIA Imports'!D487,"")</f>
        <v/>
      </c>
    </row>
    <row r="488" spans="1:4">
      <c r="A488">
        <f>IF('EIA Imports'!$E488=$A$1,'EIA Imports'!A488,"")</f>
        <v/>
      </c>
      <c r="C488">
        <f>IF('EIA Imports'!$E488=$A$1,'EIA Imports'!C488,"")</f>
        <v/>
      </c>
      <c r="D488">
        <f>IF('EIA Imports'!$E488=$A$1,'EIA Imports'!D488,"")</f>
        <v/>
      </c>
    </row>
    <row r="489" spans="1:4">
      <c r="A489">
        <f>IF('EIA Imports'!$E489=$A$1,'EIA Imports'!A489,"")</f>
        <v/>
      </c>
      <c r="C489">
        <f>IF('EIA Imports'!$E489=$A$1,'EIA Imports'!C489,"")</f>
        <v/>
      </c>
      <c r="D489">
        <f>IF('EIA Imports'!$E489=$A$1,'EIA Imports'!D489,"")</f>
        <v/>
      </c>
    </row>
    <row r="490" spans="1:4">
      <c r="A490">
        <f>IF('EIA Imports'!$E490=$A$1,'EIA Imports'!A490,"")</f>
        <v/>
      </c>
      <c r="C490">
        <f>IF('EIA Imports'!$E490=$A$1,'EIA Imports'!C490,"")</f>
        <v/>
      </c>
      <c r="D490">
        <f>IF('EIA Imports'!$E490=$A$1,'EIA Imports'!D490,"")</f>
        <v/>
      </c>
    </row>
    <row r="491" spans="1:4">
      <c r="A491">
        <f>IF('EIA Imports'!$E491=$A$1,'EIA Imports'!A491,"")</f>
        <v/>
      </c>
      <c r="C491">
        <f>IF('EIA Imports'!$E491=$A$1,'EIA Imports'!C491,"")</f>
        <v/>
      </c>
      <c r="D491">
        <f>IF('EIA Imports'!$E491=$A$1,'EIA Imports'!D491,"")</f>
        <v/>
      </c>
    </row>
    <row r="492" spans="1:4">
      <c r="A492">
        <f>IF('EIA Imports'!$E492=$A$1,'EIA Imports'!A492,"")</f>
        <v/>
      </c>
      <c r="C492">
        <f>IF('EIA Imports'!$E492=$A$1,'EIA Imports'!C492,"")</f>
        <v/>
      </c>
      <c r="D492">
        <f>IF('EIA Imports'!$E492=$A$1,'EIA Imports'!D492,"")</f>
        <v/>
      </c>
    </row>
    <row r="493" spans="1:4">
      <c r="A493">
        <f>IF('EIA Imports'!$E493=$A$1,'EIA Imports'!A493,"")</f>
        <v/>
      </c>
      <c r="C493">
        <f>IF('EIA Imports'!$E493=$A$1,'EIA Imports'!C493,"")</f>
        <v/>
      </c>
      <c r="D493">
        <f>IF('EIA Imports'!$E493=$A$1,'EIA Imports'!D493,"")</f>
        <v/>
      </c>
    </row>
    <row r="494" spans="1:4">
      <c r="A494">
        <f>IF('EIA Imports'!$E494=$A$1,'EIA Imports'!A494,"")</f>
        <v/>
      </c>
      <c r="C494">
        <f>IF('EIA Imports'!$E494=$A$1,'EIA Imports'!C494,"")</f>
        <v/>
      </c>
      <c r="D494">
        <f>IF('EIA Imports'!$E494=$A$1,'EIA Imports'!D494,"")</f>
        <v/>
      </c>
    </row>
    <row r="495" spans="1:4">
      <c r="A495">
        <f>IF('EIA Imports'!$E495=$A$1,'EIA Imports'!A495,"")</f>
        <v/>
      </c>
      <c r="C495">
        <f>IF('EIA Imports'!$E495=$A$1,'EIA Imports'!C495,"")</f>
        <v/>
      </c>
      <c r="D495">
        <f>IF('EIA Imports'!$E495=$A$1,'EIA Imports'!D495,"")</f>
        <v/>
      </c>
    </row>
    <row r="496" spans="1:4">
      <c r="A496">
        <f>IF('EIA Imports'!$E496=$A$1,'EIA Imports'!A496,"")</f>
        <v/>
      </c>
      <c r="C496">
        <f>IF('EIA Imports'!$E496=$A$1,'EIA Imports'!C496,"")</f>
        <v/>
      </c>
      <c r="D496">
        <f>IF('EIA Imports'!$E496=$A$1,'EIA Imports'!D496,"")</f>
        <v/>
      </c>
    </row>
    <row r="497" spans="1:4">
      <c r="A497">
        <f>IF('EIA Imports'!$E497=$A$1,'EIA Imports'!A497,"")</f>
        <v/>
      </c>
      <c r="C497">
        <f>IF('EIA Imports'!$E497=$A$1,'EIA Imports'!C497,"")</f>
        <v/>
      </c>
      <c r="D497">
        <f>IF('EIA Imports'!$E497=$A$1,'EIA Imports'!D497,"")</f>
        <v/>
      </c>
    </row>
    <row r="498" spans="1:4">
      <c r="A498">
        <f>IF('EIA Imports'!$E498=$A$1,'EIA Imports'!A498,"")</f>
        <v/>
      </c>
      <c r="C498">
        <f>IF('EIA Imports'!$E498=$A$1,'EIA Imports'!C498,"")</f>
        <v/>
      </c>
      <c r="D498">
        <f>IF('EIA Imports'!$E498=$A$1,'EIA Imports'!D498,"")</f>
        <v/>
      </c>
    </row>
    <row r="499" spans="1:4">
      <c r="A499">
        <f>IF('EIA Imports'!$E499=$A$1,'EIA Imports'!A499,"")</f>
        <v/>
      </c>
      <c r="C499">
        <f>IF('EIA Imports'!$E499=$A$1,'EIA Imports'!C499,"")</f>
        <v/>
      </c>
      <c r="D499">
        <f>IF('EIA Imports'!$E499=$A$1,'EIA Imports'!D499,"")</f>
        <v/>
      </c>
    </row>
    <row r="500" spans="1:4">
      <c r="A500">
        <f>IF('EIA Imports'!$E500=$A$1,'EIA Imports'!A500,"")</f>
        <v/>
      </c>
      <c r="C500">
        <f>IF('EIA Imports'!$E500=$A$1,'EIA Imports'!C500,"")</f>
        <v/>
      </c>
      <c r="D500">
        <f>IF('EIA Imports'!$E500=$A$1,'EIA Imports'!D500,"")</f>
        <v/>
      </c>
    </row>
    <row r="501" spans="1:4">
      <c r="A501">
        <f>IF('EIA Imports'!$E501=$A$1,'EIA Imports'!A501,"")</f>
        <v/>
      </c>
      <c r="C501">
        <f>IF('EIA Imports'!$E501=$A$1,'EIA Imports'!C501,"")</f>
        <v/>
      </c>
      <c r="D501">
        <f>IF('EIA Imports'!$E501=$A$1,'EIA Imports'!D501,"")</f>
        <v/>
      </c>
    </row>
    <row r="502" spans="1:4">
      <c r="A502">
        <f>IF('EIA Imports'!$E502=$A$1,'EIA Imports'!A502,"")</f>
        <v/>
      </c>
      <c r="C502">
        <f>IF('EIA Imports'!$E502=$A$1,'EIA Imports'!C502,"")</f>
        <v/>
      </c>
      <c r="D502">
        <f>IF('EIA Imports'!$E502=$A$1,'EIA Imports'!D502,"")</f>
        <v/>
      </c>
    </row>
    <row r="503" spans="1:4">
      <c r="A503">
        <f>IF('EIA Imports'!$E503=$A$1,'EIA Imports'!A503,"")</f>
        <v/>
      </c>
      <c r="C503">
        <f>IF('EIA Imports'!$E503=$A$1,'EIA Imports'!C503,"")</f>
        <v/>
      </c>
      <c r="D503">
        <f>IF('EIA Imports'!$E503=$A$1,'EIA Imports'!D503,"")</f>
        <v/>
      </c>
    </row>
    <row r="504" spans="1:4">
      <c r="A504">
        <f>IF('EIA Imports'!$E504=$A$1,'EIA Imports'!A504,"")</f>
        <v/>
      </c>
      <c r="C504">
        <f>IF('EIA Imports'!$E504=$A$1,'EIA Imports'!C504,"")</f>
        <v/>
      </c>
      <c r="D504">
        <f>IF('EIA Imports'!$E504=$A$1,'EIA Imports'!D504,"")</f>
        <v/>
      </c>
    </row>
    <row r="505" spans="1:4">
      <c r="A505">
        <f>IF('EIA Imports'!$E505=$A$1,'EIA Imports'!A505,"")</f>
        <v/>
      </c>
      <c r="C505">
        <f>IF('EIA Imports'!$E505=$A$1,'EIA Imports'!C505,"")</f>
        <v/>
      </c>
      <c r="D505">
        <f>IF('EIA Imports'!$E505=$A$1,'EIA Imports'!D505,"")</f>
        <v/>
      </c>
    </row>
    <row r="506" spans="1:4">
      <c r="A506">
        <f>IF('EIA Imports'!$E506=$A$1,'EIA Imports'!A506,"")</f>
        <v/>
      </c>
      <c r="C506">
        <f>IF('EIA Imports'!$E506=$A$1,'EIA Imports'!C506,"")</f>
        <v/>
      </c>
      <c r="D506">
        <f>IF('EIA Imports'!$E506=$A$1,'EIA Imports'!D506,"")</f>
        <v/>
      </c>
    </row>
    <row r="507" spans="1:4">
      <c r="A507">
        <f>IF('EIA Imports'!$E507=$A$1,'EIA Imports'!A507,"")</f>
        <v/>
      </c>
      <c r="C507">
        <f>IF('EIA Imports'!$E507=$A$1,'EIA Imports'!C507,"")</f>
        <v/>
      </c>
      <c r="D507">
        <f>IF('EIA Imports'!$E507=$A$1,'EIA Imports'!D507,"")</f>
        <v/>
      </c>
    </row>
    <row r="508" spans="1:4">
      <c r="A508">
        <f>IF('EIA Imports'!$E508=$A$1,'EIA Imports'!A508,"")</f>
        <v/>
      </c>
      <c r="C508">
        <f>IF('EIA Imports'!$E508=$A$1,'EIA Imports'!C508,"")</f>
        <v/>
      </c>
      <c r="D508">
        <f>IF('EIA Imports'!$E508=$A$1,'EIA Imports'!D508,"")</f>
        <v/>
      </c>
    </row>
    <row r="509" spans="1:4">
      <c r="A509">
        <f>IF('EIA Imports'!$E509=$A$1,'EIA Imports'!A509,"")</f>
        <v/>
      </c>
      <c r="C509">
        <f>IF('EIA Imports'!$E509=$A$1,'EIA Imports'!C509,"")</f>
        <v/>
      </c>
      <c r="D509">
        <f>IF('EIA Imports'!$E509=$A$1,'EIA Imports'!D509,"")</f>
        <v/>
      </c>
    </row>
    <row r="510" spans="1:4">
      <c r="A510">
        <f>IF('EIA Imports'!$E510=$A$1,'EIA Imports'!A510,"")</f>
        <v/>
      </c>
      <c r="C510">
        <f>IF('EIA Imports'!$E510=$A$1,'EIA Imports'!C510,"")</f>
        <v/>
      </c>
      <c r="D510">
        <f>IF('EIA Imports'!$E510=$A$1,'EIA Imports'!D510,"")</f>
        <v/>
      </c>
    </row>
    <row r="511" spans="1:4">
      <c r="A511">
        <f>IF('EIA Imports'!$E511=$A$1,'EIA Imports'!A511,"")</f>
        <v/>
      </c>
      <c r="C511">
        <f>IF('EIA Imports'!$E511=$A$1,'EIA Imports'!C511,"")</f>
        <v/>
      </c>
      <c r="D511">
        <f>IF('EIA Imports'!$E511=$A$1,'EIA Imports'!D511,"")</f>
        <v/>
      </c>
    </row>
    <row r="512" spans="1:4">
      <c r="A512">
        <f>IF('EIA Imports'!$E512=$A$1,'EIA Imports'!A512,"")</f>
        <v/>
      </c>
      <c r="C512">
        <f>IF('EIA Imports'!$E512=$A$1,'EIA Imports'!C512,"")</f>
        <v/>
      </c>
      <c r="D512">
        <f>IF('EIA Imports'!$E512=$A$1,'EIA Imports'!D512,"")</f>
        <v/>
      </c>
    </row>
    <row r="513" spans="1:4">
      <c r="A513">
        <f>IF('EIA Imports'!$E513=$A$1,'EIA Imports'!A513,"")</f>
        <v/>
      </c>
      <c r="C513">
        <f>IF('EIA Imports'!$E513=$A$1,'EIA Imports'!C513,"")</f>
        <v/>
      </c>
      <c r="D513">
        <f>IF('EIA Imports'!$E513=$A$1,'EIA Imports'!D513,"")</f>
        <v/>
      </c>
    </row>
    <row r="514" spans="1:4">
      <c r="A514">
        <f>IF('EIA Imports'!$E514=$A$1,'EIA Imports'!A514,"")</f>
        <v/>
      </c>
      <c r="C514">
        <f>IF('EIA Imports'!$E514=$A$1,'EIA Imports'!C514,"")</f>
        <v/>
      </c>
      <c r="D514">
        <f>IF('EIA Imports'!$E514=$A$1,'EIA Imports'!D514,"")</f>
        <v/>
      </c>
    </row>
    <row r="515" spans="1:4">
      <c r="A515">
        <f>IF('EIA Imports'!$E515=$A$1,'EIA Imports'!A515,"")</f>
        <v/>
      </c>
      <c r="C515">
        <f>IF('EIA Imports'!$E515=$A$1,'EIA Imports'!C515,"")</f>
        <v/>
      </c>
      <c r="D515">
        <f>IF('EIA Imports'!$E515=$A$1,'EIA Imports'!D515,"")</f>
        <v/>
      </c>
    </row>
    <row r="516" spans="1:4">
      <c r="A516">
        <f>IF('EIA Imports'!$E516=$A$1,'EIA Imports'!A516,"")</f>
        <v/>
      </c>
      <c r="C516">
        <f>IF('EIA Imports'!$E516=$A$1,'EIA Imports'!C516,"")</f>
        <v/>
      </c>
      <c r="D516">
        <f>IF('EIA Imports'!$E516=$A$1,'EIA Imports'!D516,"")</f>
        <v/>
      </c>
    </row>
    <row r="517" spans="1:4">
      <c r="A517">
        <f>IF('EIA Imports'!$E517=$A$1,'EIA Imports'!A517,"")</f>
        <v/>
      </c>
      <c r="C517">
        <f>IF('EIA Imports'!$E517=$A$1,'EIA Imports'!C517,"")</f>
        <v/>
      </c>
      <c r="D517">
        <f>IF('EIA Imports'!$E517=$A$1,'EIA Imports'!D517,"")</f>
        <v/>
      </c>
    </row>
    <row r="518" spans="1:4">
      <c r="A518">
        <f>IF('EIA Imports'!$E518=$A$1,'EIA Imports'!A518,"")</f>
        <v/>
      </c>
      <c r="C518">
        <f>IF('EIA Imports'!$E518=$A$1,'EIA Imports'!C518,"")</f>
        <v/>
      </c>
      <c r="D518">
        <f>IF('EIA Imports'!$E518=$A$1,'EIA Imports'!D518,"")</f>
        <v/>
      </c>
    </row>
    <row r="519" spans="1:4">
      <c r="A519">
        <f>IF('EIA Imports'!$E519=$A$1,'EIA Imports'!A519,"")</f>
        <v/>
      </c>
      <c r="C519">
        <f>IF('EIA Imports'!$E519=$A$1,'EIA Imports'!C519,"")</f>
        <v/>
      </c>
      <c r="D519">
        <f>IF('EIA Imports'!$E519=$A$1,'EIA Imports'!D519,"")</f>
        <v/>
      </c>
    </row>
    <row r="520" spans="1:4">
      <c r="A520">
        <f>IF('EIA Imports'!$E520=$A$1,'EIA Imports'!A520,"")</f>
        <v/>
      </c>
      <c r="C520">
        <f>IF('EIA Imports'!$E520=$A$1,'EIA Imports'!C520,"")</f>
        <v/>
      </c>
      <c r="D520">
        <f>IF('EIA Imports'!$E520=$A$1,'EIA Imports'!D520,"")</f>
        <v/>
      </c>
    </row>
    <row r="521" spans="1:4">
      <c r="A521">
        <f>IF('EIA Imports'!$E521=$A$1,'EIA Imports'!A521,"")</f>
        <v/>
      </c>
      <c r="C521">
        <f>IF('EIA Imports'!$E521=$A$1,'EIA Imports'!C521,"")</f>
        <v/>
      </c>
      <c r="D521">
        <f>IF('EIA Imports'!$E521=$A$1,'EIA Imports'!D521,"")</f>
        <v/>
      </c>
    </row>
    <row r="522" spans="1:4">
      <c r="A522">
        <f>IF('EIA Imports'!$E522=$A$1,'EIA Imports'!A522,"")</f>
        <v/>
      </c>
      <c r="C522">
        <f>IF('EIA Imports'!$E522=$A$1,'EIA Imports'!C522,"")</f>
        <v/>
      </c>
      <c r="D522">
        <f>IF('EIA Imports'!$E522=$A$1,'EIA Imports'!D522,"")</f>
        <v/>
      </c>
    </row>
    <row r="523" spans="1:4">
      <c r="A523">
        <f>IF('EIA Imports'!$E523=$A$1,'EIA Imports'!A523,"")</f>
        <v/>
      </c>
      <c r="C523">
        <f>IF('EIA Imports'!$E523=$A$1,'EIA Imports'!C523,"")</f>
        <v/>
      </c>
      <c r="D523">
        <f>IF('EIA Imports'!$E523=$A$1,'EIA Imports'!D523,"")</f>
        <v/>
      </c>
    </row>
    <row r="524" spans="1:4">
      <c r="A524">
        <f>IF('EIA Imports'!$E524=$A$1,'EIA Imports'!A524,"")</f>
        <v/>
      </c>
      <c r="C524">
        <f>IF('EIA Imports'!$E524=$A$1,'EIA Imports'!C524,"")</f>
        <v/>
      </c>
      <c r="D524">
        <f>IF('EIA Imports'!$E524=$A$1,'EIA Imports'!D524,"")</f>
        <v/>
      </c>
    </row>
    <row r="525" spans="1:4">
      <c r="A525">
        <f>IF('EIA Imports'!$E525=$A$1,'EIA Imports'!A525,"")</f>
        <v/>
      </c>
      <c r="C525">
        <f>IF('EIA Imports'!$E525=$A$1,'EIA Imports'!C525,"")</f>
        <v/>
      </c>
      <c r="D525">
        <f>IF('EIA Imports'!$E525=$A$1,'EIA Imports'!D525,"")</f>
        <v/>
      </c>
    </row>
    <row r="526" spans="1:4">
      <c r="A526">
        <f>IF('EIA Imports'!$E526=$A$1,'EIA Imports'!A526,"")</f>
        <v/>
      </c>
      <c r="C526">
        <f>IF('EIA Imports'!$E526=$A$1,'EIA Imports'!C526,"")</f>
        <v/>
      </c>
      <c r="D526">
        <f>IF('EIA Imports'!$E526=$A$1,'EIA Imports'!D526,"")</f>
        <v/>
      </c>
    </row>
    <row r="527" spans="1:4">
      <c r="A527">
        <f>IF('EIA Imports'!$E527=$A$1,'EIA Imports'!A527,"")</f>
        <v/>
      </c>
      <c r="C527">
        <f>IF('EIA Imports'!$E527=$A$1,'EIA Imports'!C527,"")</f>
        <v/>
      </c>
      <c r="D527">
        <f>IF('EIA Imports'!$E527=$A$1,'EIA Imports'!D527,"")</f>
        <v/>
      </c>
    </row>
    <row r="528" spans="1:4">
      <c r="A528">
        <f>IF('EIA Imports'!$E528=$A$1,'EIA Imports'!A528,"")</f>
        <v/>
      </c>
      <c r="C528">
        <f>IF('EIA Imports'!$E528=$A$1,'EIA Imports'!C528,"")</f>
        <v/>
      </c>
      <c r="D528">
        <f>IF('EIA Imports'!$E528=$A$1,'EIA Imports'!D528,"")</f>
        <v/>
      </c>
    </row>
    <row r="529" spans="1:4">
      <c r="A529">
        <f>IF('EIA Imports'!$E529=$A$1,'EIA Imports'!A529,"")</f>
        <v/>
      </c>
      <c r="C529">
        <f>IF('EIA Imports'!$E529=$A$1,'EIA Imports'!C529,"")</f>
        <v/>
      </c>
      <c r="D529">
        <f>IF('EIA Imports'!$E529=$A$1,'EIA Imports'!D529,"")</f>
        <v/>
      </c>
    </row>
    <row r="530" spans="1:4">
      <c r="A530">
        <f>IF('EIA Imports'!$E530=$A$1,'EIA Imports'!A530,"")</f>
        <v/>
      </c>
      <c r="C530">
        <f>IF('EIA Imports'!$E530=$A$1,'EIA Imports'!C530,"")</f>
        <v/>
      </c>
      <c r="D530">
        <f>IF('EIA Imports'!$E530=$A$1,'EIA Imports'!D530,"")</f>
        <v/>
      </c>
    </row>
    <row r="531" spans="1:4">
      <c r="A531">
        <f>IF('EIA Imports'!$E531=$A$1,'EIA Imports'!A531,"")</f>
        <v/>
      </c>
      <c r="C531">
        <f>IF('EIA Imports'!$E531=$A$1,'EIA Imports'!C531,"")</f>
        <v/>
      </c>
      <c r="D531">
        <f>IF('EIA Imports'!$E531=$A$1,'EIA Imports'!D531,"")</f>
        <v/>
      </c>
    </row>
    <row r="532" spans="1:4">
      <c r="A532">
        <f>IF('EIA Imports'!$E532=$A$1,'EIA Imports'!A532,"")</f>
        <v/>
      </c>
      <c r="C532">
        <f>IF('EIA Imports'!$E532=$A$1,'EIA Imports'!C532,"")</f>
        <v/>
      </c>
      <c r="D532">
        <f>IF('EIA Imports'!$E532=$A$1,'EIA Imports'!D532,"")</f>
        <v/>
      </c>
    </row>
    <row r="533" spans="1:4">
      <c r="A533">
        <f>IF('EIA Imports'!$E533=$A$1,'EIA Imports'!A533,"")</f>
        <v/>
      </c>
      <c r="C533">
        <f>IF('EIA Imports'!$E533=$A$1,'EIA Imports'!C533,"")</f>
        <v/>
      </c>
      <c r="D533">
        <f>IF('EIA Imports'!$E533=$A$1,'EIA Imports'!D533,"")</f>
        <v/>
      </c>
    </row>
    <row r="534" spans="1:4">
      <c r="A534">
        <f>IF('EIA Imports'!$E534=$A$1,'EIA Imports'!A534,"")</f>
        <v/>
      </c>
      <c r="C534">
        <f>IF('EIA Imports'!$E534=$A$1,'EIA Imports'!C534,"")</f>
        <v/>
      </c>
      <c r="D534">
        <f>IF('EIA Imports'!$E534=$A$1,'EIA Imports'!D534,"")</f>
        <v/>
      </c>
    </row>
    <row r="535" spans="1:4">
      <c r="A535">
        <f>IF('EIA Imports'!$E535=$A$1,'EIA Imports'!A535,"")</f>
        <v/>
      </c>
      <c r="C535">
        <f>IF('EIA Imports'!$E535=$A$1,'EIA Imports'!C535,"")</f>
        <v/>
      </c>
      <c r="D535">
        <f>IF('EIA Imports'!$E535=$A$1,'EIA Imports'!D535,"")</f>
        <v/>
      </c>
    </row>
    <row r="536" spans="1:4">
      <c r="A536">
        <f>IF('EIA Imports'!$E536=$A$1,'EIA Imports'!A536,"")</f>
        <v/>
      </c>
      <c r="C536">
        <f>IF('EIA Imports'!$E536=$A$1,'EIA Imports'!C536,"")</f>
        <v/>
      </c>
      <c r="D536">
        <f>IF('EIA Imports'!$E536=$A$1,'EIA Imports'!D536,"")</f>
        <v/>
      </c>
    </row>
    <row r="537" spans="1:4">
      <c r="A537">
        <f>IF('EIA Imports'!$E537=$A$1,'EIA Imports'!A537,"")</f>
        <v/>
      </c>
      <c r="C537">
        <f>IF('EIA Imports'!$E537=$A$1,'EIA Imports'!C537,"")</f>
        <v/>
      </c>
      <c r="D537">
        <f>IF('EIA Imports'!$E537=$A$1,'EIA Imports'!D537,"")</f>
        <v/>
      </c>
    </row>
    <row r="538" spans="1:4">
      <c r="A538">
        <f>IF('EIA Imports'!$E538=$A$1,'EIA Imports'!A538,"")</f>
        <v/>
      </c>
      <c r="C538">
        <f>IF('EIA Imports'!$E538=$A$1,'EIA Imports'!C538,"")</f>
        <v/>
      </c>
      <c r="D538">
        <f>IF('EIA Imports'!$E538=$A$1,'EIA Imports'!D538,"")</f>
        <v/>
      </c>
    </row>
    <row r="539" spans="1:4">
      <c r="A539">
        <f>IF('EIA Imports'!$E539=$A$1,'EIA Imports'!A539,"")</f>
        <v/>
      </c>
      <c r="C539">
        <f>IF('EIA Imports'!$E539=$A$1,'EIA Imports'!C539,"")</f>
        <v/>
      </c>
      <c r="D539">
        <f>IF('EIA Imports'!$E539=$A$1,'EIA Imports'!D539,"")</f>
        <v/>
      </c>
    </row>
    <row r="540" spans="1:4">
      <c r="A540">
        <f>IF('EIA Imports'!$E540=$A$1,'EIA Imports'!A540,"")</f>
        <v/>
      </c>
      <c r="C540">
        <f>IF('EIA Imports'!$E540=$A$1,'EIA Imports'!C540,"")</f>
        <v/>
      </c>
      <c r="D540">
        <f>IF('EIA Imports'!$E540=$A$1,'EIA Imports'!D540,"")</f>
        <v/>
      </c>
    </row>
    <row r="541" spans="1:4">
      <c r="A541">
        <f>IF('EIA Imports'!$E541=$A$1,'EIA Imports'!A541,"")</f>
        <v/>
      </c>
      <c r="C541">
        <f>IF('EIA Imports'!$E541=$A$1,'EIA Imports'!C541,"")</f>
        <v/>
      </c>
      <c r="D541">
        <f>IF('EIA Imports'!$E541=$A$1,'EIA Imports'!D541,"")</f>
        <v/>
      </c>
    </row>
    <row r="542" spans="1:4">
      <c r="A542">
        <f>IF('EIA Imports'!$E542=$A$1,'EIA Imports'!A542,"")</f>
        <v/>
      </c>
      <c r="C542">
        <f>IF('EIA Imports'!$E542=$A$1,'EIA Imports'!C542,"")</f>
        <v/>
      </c>
      <c r="D542">
        <f>IF('EIA Imports'!$E542=$A$1,'EIA Imports'!D542,"")</f>
        <v/>
      </c>
    </row>
    <row r="543" spans="1:4">
      <c r="A543">
        <f>IF('EIA Imports'!$E543=$A$1,'EIA Imports'!A543,"")</f>
        <v/>
      </c>
      <c r="C543">
        <f>IF('EIA Imports'!$E543=$A$1,'EIA Imports'!C543,"")</f>
        <v/>
      </c>
      <c r="D543">
        <f>IF('EIA Imports'!$E543=$A$1,'EIA Imports'!D543,"")</f>
        <v/>
      </c>
    </row>
    <row r="544" spans="1:4">
      <c r="A544">
        <f>IF('EIA Imports'!$E544=$A$1,'EIA Imports'!A544,"")</f>
        <v/>
      </c>
      <c r="C544">
        <f>IF('EIA Imports'!$E544=$A$1,'EIA Imports'!C544,"")</f>
        <v/>
      </c>
      <c r="D544">
        <f>IF('EIA Imports'!$E544=$A$1,'EIA Imports'!D544,"")</f>
        <v/>
      </c>
    </row>
    <row r="545" spans="1:4">
      <c r="A545">
        <f>IF('EIA Imports'!$E545=$A$1,'EIA Imports'!A545,"")</f>
        <v/>
      </c>
      <c r="C545">
        <f>IF('EIA Imports'!$E545=$A$1,'EIA Imports'!C545,"")</f>
        <v/>
      </c>
      <c r="D545">
        <f>IF('EIA Imports'!$E545=$A$1,'EIA Imports'!D545,"")</f>
        <v/>
      </c>
    </row>
    <row r="546" spans="1:4">
      <c r="A546">
        <f>IF('EIA Imports'!$E546=$A$1,'EIA Imports'!A546,"")</f>
        <v/>
      </c>
      <c r="C546">
        <f>IF('EIA Imports'!$E546=$A$1,'EIA Imports'!C546,"")</f>
        <v/>
      </c>
      <c r="D546">
        <f>IF('EIA Imports'!$E546=$A$1,'EIA Imports'!D546,"")</f>
        <v/>
      </c>
    </row>
    <row r="547" spans="1:4">
      <c r="A547">
        <f>IF('EIA Imports'!$E547=$A$1,'EIA Imports'!A547,"")</f>
        <v/>
      </c>
      <c r="C547">
        <f>IF('EIA Imports'!$E547=$A$1,'EIA Imports'!C547,"")</f>
        <v/>
      </c>
      <c r="D547">
        <f>IF('EIA Imports'!$E547=$A$1,'EIA Imports'!D547,"")</f>
        <v/>
      </c>
    </row>
    <row r="548" spans="1:4">
      <c r="A548">
        <f>IF('EIA Imports'!$E548=$A$1,'EIA Imports'!A548,"")</f>
        <v/>
      </c>
      <c r="C548">
        <f>IF('EIA Imports'!$E548=$A$1,'EIA Imports'!C548,"")</f>
        <v/>
      </c>
      <c r="D548">
        <f>IF('EIA Imports'!$E548=$A$1,'EIA Imports'!D548,"")</f>
        <v/>
      </c>
    </row>
    <row r="549" spans="1:4">
      <c r="A549">
        <f>IF('EIA Imports'!$E549=$A$1,'EIA Imports'!A549,"")</f>
        <v/>
      </c>
      <c r="C549">
        <f>IF('EIA Imports'!$E549=$A$1,'EIA Imports'!C549,"")</f>
        <v/>
      </c>
      <c r="D549">
        <f>IF('EIA Imports'!$E549=$A$1,'EIA Imports'!D549,"")</f>
        <v/>
      </c>
    </row>
    <row r="550" spans="1:4">
      <c r="A550">
        <f>IF('EIA Imports'!$E550=$A$1,'EIA Imports'!A550,"")</f>
        <v/>
      </c>
      <c r="C550">
        <f>IF('EIA Imports'!$E550=$A$1,'EIA Imports'!C550,"")</f>
        <v/>
      </c>
      <c r="D550">
        <f>IF('EIA Imports'!$E550=$A$1,'EIA Imports'!D550,"")</f>
        <v/>
      </c>
    </row>
    <row r="551" spans="1:4">
      <c r="A551">
        <f>IF('EIA Imports'!$E551=$A$1,'EIA Imports'!A551,"")</f>
        <v/>
      </c>
      <c r="C551">
        <f>IF('EIA Imports'!$E551=$A$1,'EIA Imports'!C551,"")</f>
        <v/>
      </c>
      <c r="D551">
        <f>IF('EIA Imports'!$E551=$A$1,'EIA Imports'!D551,"")</f>
        <v/>
      </c>
    </row>
    <row r="552" spans="1:4">
      <c r="A552">
        <f>IF('EIA Imports'!$E552=$A$1,'EIA Imports'!A552,"")</f>
        <v/>
      </c>
      <c r="C552">
        <f>IF('EIA Imports'!$E552=$A$1,'EIA Imports'!C552,"")</f>
        <v/>
      </c>
      <c r="D552">
        <f>IF('EIA Imports'!$E552=$A$1,'EIA Imports'!D552,"")</f>
        <v/>
      </c>
    </row>
    <row r="553" spans="1:4">
      <c r="A553">
        <f>IF('EIA Imports'!$E553=$A$1,'EIA Imports'!A553,"")</f>
        <v/>
      </c>
      <c r="C553">
        <f>IF('EIA Imports'!$E553=$A$1,'EIA Imports'!C553,"")</f>
        <v/>
      </c>
      <c r="D553">
        <f>IF('EIA Imports'!$E553=$A$1,'EIA Imports'!D553,"")</f>
        <v/>
      </c>
    </row>
    <row r="554" spans="1:4">
      <c r="A554">
        <f>IF('EIA Imports'!$E554=$A$1,'EIA Imports'!A554,"")</f>
        <v/>
      </c>
      <c r="C554">
        <f>IF('EIA Imports'!$E554=$A$1,'EIA Imports'!C554,"")</f>
        <v/>
      </c>
      <c r="D554">
        <f>IF('EIA Imports'!$E554=$A$1,'EIA Imports'!D554,"")</f>
        <v/>
      </c>
    </row>
    <row r="555" spans="1:4">
      <c r="A555">
        <f>IF('EIA Imports'!$E555=$A$1,'EIA Imports'!A555,"")</f>
        <v/>
      </c>
      <c r="C555">
        <f>IF('EIA Imports'!$E555=$A$1,'EIA Imports'!C555,"")</f>
        <v/>
      </c>
      <c r="D555">
        <f>IF('EIA Imports'!$E555=$A$1,'EIA Imports'!D555,"")</f>
        <v/>
      </c>
    </row>
    <row r="556" spans="1:4">
      <c r="A556">
        <f>IF('EIA Imports'!$E556=$A$1,'EIA Imports'!A556,"")</f>
        <v/>
      </c>
      <c r="C556">
        <f>IF('EIA Imports'!$E556=$A$1,'EIA Imports'!C556,"")</f>
        <v/>
      </c>
      <c r="D556">
        <f>IF('EIA Imports'!$E556=$A$1,'EIA Imports'!D556,"")</f>
        <v/>
      </c>
    </row>
    <row r="557" spans="1:4">
      <c r="A557">
        <f>IF('EIA Imports'!$E557=$A$1,'EIA Imports'!A557,"")</f>
        <v/>
      </c>
      <c r="C557">
        <f>IF('EIA Imports'!$E557=$A$1,'EIA Imports'!C557,"")</f>
        <v/>
      </c>
      <c r="D557">
        <f>IF('EIA Imports'!$E557=$A$1,'EIA Imports'!D557,"")</f>
        <v/>
      </c>
    </row>
    <row r="558" spans="1:4">
      <c r="A558">
        <f>IF('EIA Imports'!$E558=$A$1,'EIA Imports'!A558,"")</f>
        <v/>
      </c>
      <c r="C558">
        <f>IF('EIA Imports'!$E558=$A$1,'EIA Imports'!C558,"")</f>
        <v/>
      </c>
      <c r="D558">
        <f>IF('EIA Imports'!$E558=$A$1,'EIA Imports'!D558,"")</f>
        <v/>
      </c>
    </row>
    <row r="559" spans="1:4">
      <c r="A559">
        <f>IF('EIA Imports'!$E559=$A$1,'EIA Imports'!A559,"")</f>
        <v/>
      </c>
      <c r="C559">
        <f>IF('EIA Imports'!$E559=$A$1,'EIA Imports'!C559,"")</f>
        <v/>
      </c>
      <c r="D559">
        <f>IF('EIA Imports'!$E559=$A$1,'EIA Imports'!D559,"")</f>
        <v/>
      </c>
    </row>
    <row r="560" spans="1:4">
      <c r="A560">
        <f>IF('EIA Imports'!$E560=$A$1,'EIA Imports'!A560,"")</f>
        <v/>
      </c>
      <c r="C560">
        <f>IF('EIA Imports'!$E560=$A$1,'EIA Imports'!C560,"")</f>
        <v/>
      </c>
      <c r="D560">
        <f>IF('EIA Imports'!$E560=$A$1,'EIA Imports'!D560,"")</f>
        <v/>
      </c>
    </row>
    <row r="561" spans="1:4">
      <c r="A561">
        <f>IF('EIA Imports'!$E561=$A$1,'EIA Imports'!A561,"")</f>
        <v/>
      </c>
      <c r="C561">
        <f>IF('EIA Imports'!$E561=$A$1,'EIA Imports'!C561,"")</f>
        <v/>
      </c>
      <c r="D561">
        <f>IF('EIA Imports'!$E561=$A$1,'EIA Imports'!D561,"")</f>
        <v/>
      </c>
    </row>
    <row r="562" spans="1:4">
      <c r="A562">
        <f>IF('EIA Imports'!$E562=$A$1,'EIA Imports'!A562,"")</f>
        <v/>
      </c>
      <c r="C562">
        <f>IF('EIA Imports'!$E562=$A$1,'EIA Imports'!C562,"")</f>
        <v/>
      </c>
      <c r="D562">
        <f>IF('EIA Imports'!$E562=$A$1,'EIA Imports'!D562,"")</f>
        <v/>
      </c>
    </row>
    <row r="563" spans="1:4">
      <c r="A563">
        <f>IF('EIA Imports'!$E563=$A$1,'EIA Imports'!A563,"")</f>
        <v/>
      </c>
      <c r="C563">
        <f>IF('EIA Imports'!$E563=$A$1,'EIA Imports'!C563,"")</f>
        <v/>
      </c>
      <c r="D563">
        <f>IF('EIA Imports'!$E563=$A$1,'EIA Imports'!D563,"")</f>
        <v/>
      </c>
    </row>
    <row r="564" spans="1:4">
      <c r="A564">
        <f>IF('EIA Imports'!$E564=$A$1,'EIA Imports'!A564,"")</f>
        <v/>
      </c>
      <c r="C564">
        <f>IF('EIA Imports'!$E564=$A$1,'EIA Imports'!C564,"")</f>
        <v/>
      </c>
      <c r="D564">
        <f>IF('EIA Imports'!$E564=$A$1,'EIA Imports'!D564,"")</f>
        <v/>
      </c>
    </row>
    <row r="565" spans="1:4">
      <c r="A565">
        <f>IF('EIA Imports'!$E565=$A$1,'EIA Imports'!A565,"")</f>
        <v/>
      </c>
      <c r="C565">
        <f>IF('EIA Imports'!$E565=$A$1,'EIA Imports'!C565,"")</f>
        <v/>
      </c>
      <c r="D565">
        <f>IF('EIA Imports'!$E565=$A$1,'EIA Imports'!D565,"")</f>
        <v/>
      </c>
    </row>
    <row r="566" spans="1:4">
      <c r="A566">
        <f>IF('EIA Imports'!$E566=$A$1,'EIA Imports'!A566,"")</f>
        <v/>
      </c>
      <c r="C566">
        <f>IF('EIA Imports'!$E566=$A$1,'EIA Imports'!C566,"")</f>
        <v/>
      </c>
      <c r="D566">
        <f>IF('EIA Imports'!$E566=$A$1,'EIA Imports'!D566,"")</f>
        <v/>
      </c>
    </row>
    <row r="567" spans="1:4">
      <c r="A567">
        <f>IF('EIA Imports'!$E567=$A$1,'EIA Imports'!A567,"")</f>
        <v/>
      </c>
      <c r="C567">
        <f>IF('EIA Imports'!$E567=$A$1,'EIA Imports'!C567,"")</f>
        <v/>
      </c>
      <c r="D567">
        <f>IF('EIA Imports'!$E567=$A$1,'EIA Imports'!D567,"")</f>
        <v/>
      </c>
    </row>
    <row r="568" spans="1:4">
      <c r="A568">
        <f>IF('EIA Imports'!$E568=$A$1,'EIA Imports'!A568,"")</f>
        <v/>
      </c>
      <c r="C568">
        <f>IF('EIA Imports'!$E568=$A$1,'EIA Imports'!C568,"")</f>
        <v/>
      </c>
      <c r="D568">
        <f>IF('EIA Imports'!$E568=$A$1,'EIA Imports'!D568,"")</f>
        <v/>
      </c>
    </row>
    <row r="569" spans="1:4">
      <c r="A569">
        <f>IF('EIA Imports'!$E569=$A$1,'EIA Imports'!A569,"")</f>
        <v/>
      </c>
      <c r="C569">
        <f>IF('EIA Imports'!$E569=$A$1,'EIA Imports'!C569,"")</f>
        <v/>
      </c>
      <c r="D569">
        <f>IF('EIA Imports'!$E569=$A$1,'EIA Imports'!D569,"")</f>
        <v/>
      </c>
    </row>
    <row r="570" spans="1:4">
      <c r="A570">
        <f>IF('EIA Imports'!$E570=$A$1,'EIA Imports'!A570,"")</f>
        <v/>
      </c>
      <c r="C570">
        <f>IF('EIA Imports'!$E570=$A$1,'EIA Imports'!C570,"")</f>
        <v/>
      </c>
      <c r="D570">
        <f>IF('EIA Imports'!$E570=$A$1,'EIA Imports'!D570,"")</f>
        <v/>
      </c>
    </row>
    <row r="571" spans="1:4">
      <c r="A571">
        <f>IF('EIA Imports'!$E571=$A$1,'EIA Imports'!A571,"")</f>
        <v/>
      </c>
      <c r="C571">
        <f>IF('EIA Imports'!$E571=$A$1,'EIA Imports'!C571,"")</f>
        <v/>
      </c>
      <c r="D571">
        <f>IF('EIA Imports'!$E571=$A$1,'EIA Imports'!D571,"")</f>
        <v/>
      </c>
    </row>
    <row r="572" spans="1:4">
      <c r="A572">
        <f>IF('EIA Imports'!$E572=$A$1,'EIA Imports'!A572,"")</f>
        <v/>
      </c>
      <c r="C572">
        <f>IF('EIA Imports'!$E572=$A$1,'EIA Imports'!C572,"")</f>
        <v/>
      </c>
      <c r="D572">
        <f>IF('EIA Imports'!$E572=$A$1,'EIA Imports'!D572,"")</f>
        <v/>
      </c>
    </row>
    <row r="573" spans="1:4">
      <c r="A573">
        <f>IF('EIA Imports'!$E573=$A$1,'EIA Imports'!A573,"")</f>
        <v/>
      </c>
      <c r="C573">
        <f>IF('EIA Imports'!$E573=$A$1,'EIA Imports'!C573,"")</f>
        <v/>
      </c>
      <c r="D573">
        <f>IF('EIA Imports'!$E573=$A$1,'EIA Imports'!D573,"")</f>
        <v/>
      </c>
    </row>
    <row r="574" spans="1:4">
      <c r="A574">
        <f>IF('EIA Imports'!$E574=$A$1,'EIA Imports'!A574,"")</f>
        <v/>
      </c>
      <c r="C574">
        <f>IF('EIA Imports'!$E574=$A$1,'EIA Imports'!C574,"")</f>
        <v/>
      </c>
      <c r="D574">
        <f>IF('EIA Imports'!$E574=$A$1,'EIA Imports'!D574,"")</f>
        <v/>
      </c>
    </row>
    <row r="575" spans="1:4">
      <c r="A575">
        <f>IF('EIA Imports'!$E575=$A$1,'EIA Imports'!A575,"")</f>
        <v/>
      </c>
      <c r="C575">
        <f>IF('EIA Imports'!$E575=$A$1,'EIA Imports'!C575,"")</f>
        <v/>
      </c>
      <c r="D575">
        <f>IF('EIA Imports'!$E575=$A$1,'EIA Imports'!D575,"")</f>
        <v/>
      </c>
    </row>
    <row r="576" spans="1:4">
      <c r="A576">
        <f>IF('EIA Imports'!$E576=$A$1,'EIA Imports'!A576,"")</f>
        <v/>
      </c>
      <c r="C576">
        <f>IF('EIA Imports'!$E576=$A$1,'EIA Imports'!C576,"")</f>
        <v/>
      </c>
      <c r="D576">
        <f>IF('EIA Imports'!$E576=$A$1,'EIA Imports'!D576,"")</f>
        <v/>
      </c>
    </row>
    <row r="577" spans="1:4">
      <c r="A577">
        <f>IF('EIA Imports'!$E577=$A$1,'EIA Imports'!A577,"")</f>
        <v/>
      </c>
      <c r="C577">
        <f>IF('EIA Imports'!$E577=$A$1,'EIA Imports'!C577,"")</f>
        <v/>
      </c>
      <c r="D577">
        <f>IF('EIA Imports'!$E577=$A$1,'EIA Imports'!D577,"")</f>
        <v/>
      </c>
    </row>
    <row r="578" spans="1:4">
      <c r="A578">
        <f>IF('EIA Imports'!$E578=$A$1,'EIA Imports'!A578,"")</f>
        <v/>
      </c>
      <c r="C578">
        <f>IF('EIA Imports'!$E578=$A$1,'EIA Imports'!C578,"")</f>
        <v/>
      </c>
      <c r="D578">
        <f>IF('EIA Imports'!$E578=$A$1,'EIA Imports'!D578,"")</f>
        <v/>
      </c>
    </row>
    <row r="579" spans="1:4">
      <c r="A579">
        <f>IF('EIA Imports'!$E579=$A$1,'EIA Imports'!A579,"")</f>
        <v/>
      </c>
      <c r="C579">
        <f>IF('EIA Imports'!$E579=$A$1,'EIA Imports'!C579,"")</f>
        <v/>
      </c>
      <c r="D579">
        <f>IF('EIA Imports'!$E579=$A$1,'EIA Imports'!D579,"")</f>
        <v/>
      </c>
    </row>
    <row r="580" spans="1:4">
      <c r="A580">
        <f>IF('EIA Imports'!$E580=$A$1,'EIA Imports'!A580,"")</f>
        <v/>
      </c>
      <c r="C580">
        <f>IF('EIA Imports'!$E580=$A$1,'EIA Imports'!C580,"")</f>
        <v/>
      </c>
      <c r="D580">
        <f>IF('EIA Imports'!$E580=$A$1,'EIA Imports'!D580,"")</f>
        <v/>
      </c>
    </row>
    <row r="581" spans="1:4">
      <c r="A581">
        <f>IF('EIA Imports'!$E581=$A$1,'EIA Imports'!A581,"")</f>
        <v/>
      </c>
      <c r="C581">
        <f>IF('EIA Imports'!$E581=$A$1,'EIA Imports'!C581,"")</f>
        <v/>
      </c>
      <c r="D581">
        <f>IF('EIA Imports'!$E581=$A$1,'EIA Imports'!D581,"")</f>
        <v/>
      </c>
    </row>
    <row r="582" spans="1:4">
      <c r="A582">
        <f>IF('EIA Imports'!$E582=$A$1,'EIA Imports'!A582,"")</f>
        <v/>
      </c>
      <c r="C582">
        <f>IF('EIA Imports'!$E582=$A$1,'EIA Imports'!C582,"")</f>
        <v/>
      </c>
      <c r="D582">
        <f>IF('EIA Imports'!$E582=$A$1,'EIA Imports'!D582,"")</f>
        <v/>
      </c>
    </row>
    <row r="583" spans="1:4">
      <c r="A583">
        <f>IF('EIA Imports'!$E583=$A$1,'EIA Imports'!A583,"")</f>
        <v/>
      </c>
      <c r="C583">
        <f>IF('EIA Imports'!$E583=$A$1,'EIA Imports'!C583,"")</f>
        <v/>
      </c>
      <c r="D583">
        <f>IF('EIA Imports'!$E583=$A$1,'EIA Imports'!D583,"")</f>
        <v/>
      </c>
    </row>
    <row r="584" spans="1:4">
      <c r="A584">
        <f>IF('EIA Imports'!$E584=$A$1,'EIA Imports'!A584,"")</f>
        <v/>
      </c>
      <c r="C584">
        <f>IF('EIA Imports'!$E584=$A$1,'EIA Imports'!C584,"")</f>
        <v/>
      </c>
      <c r="D584">
        <f>IF('EIA Imports'!$E584=$A$1,'EIA Imports'!D584,"")</f>
        <v/>
      </c>
    </row>
    <row r="585" spans="1:4">
      <c r="A585">
        <f>IF('EIA Imports'!$E585=$A$1,'EIA Imports'!A585,"")</f>
        <v/>
      </c>
      <c r="C585">
        <f>IF('EIA Imports'!$E585=$A$1,'EIA Imports'!C585,"")</f>
        <v/>
      </c>
      <c r="D585">
        <f>IF('EIA Imports'!$E585=$A$1,'EIA Imports'!D585,"")</f>
        <v/>
      </c>
    </row>
    <row r="586" spans="1:4">
      <c r="A586">
        <f>IF('EIA Imports'!$E586=$A$1,'EIA Imports'!A586,"")</f>
        <v/>
      </c>
      <c r="C586">
        <f>IF('EIA Imports'!$E586=$A$1,'EIA Imports'!C586,"")</f>
        <v/>
      </c>
      <c r="D586">
        <f>IF('EIA Imports'!$E586=$A$1,'EIA Imports'!D586,"")</f>
        <v/>
      </c>
    </row>
    <row r="587" spans="1:4">
      <c r="A587">
        <f>IF('EIA Imports'!$E587=$A$1,'EIA Imports'!A587,"")</f>
        <v/>
      </c>
      <c r="C587">
        <f>IF('EIA Imports'!$E587=$A$1,'EIA Imports'!C587,"")</f>
        <v/>
      </c>
      <c r="D587">
        <f>IF('EIA Imports'!$E587=$A$1,'EIA Imports'!D587,"")</f>
        <v/>
      </c>
    </row>
    <row r="588" spans="1:4">
      <c r="A588">
        <f>IF('EIA Imports'!$E588=$A$1,'EIA Imports'!A588,"")</f>
        <v/>
      </c>
      <c r="C588">
        <f>IF('EIA Imports'!$E588=$A$1,'EIA Imports'!C588,"")</f>
        <v/>
      </c>
      <c r="D588">
        <f>IF('EIA Imports'!$E588=$A$1,'EIA Imports'!D588,"")</f>
        <v/>
      </c>
    </row>
    <row r="589" spans="1:4">
      <c r="A589">
        <f>IF('EIA Imports'!$E589=$A$1,'EIA Imports'!A589,"")</f>
        <v/>
      </c>
      <c r="C589">
        <f>IF('EIA Imports'!$E589=$A$1,'EIA Imports'!C589,"")</f>
        <v/>
      </c>
      <c r="D589">
        <f>IF('EIA Imports'!$E589=$A$1,'EIA Imports'!D589,"")</f>
        <v/>
      </c>
    </row>
    <row r="590" spans="1:4">
      <c r="A590">
        <f>IF('EIA Imports'!$E590=$A$1,'EIA Imports'!A590,"")</f>
        <v/>
      </c>
      <c r="C590">
        <f>IF('EIA Imports'!$E590=$A$1,'EIA Imports'!C590,"")</f>
        <v/>
      </c>
      <c r="D590">
        <f>IF('EIA Imports'!$E590=$A$1,'EIA Imports'!D590,"")</f>
        <v/>
      </c>
    </row>
    <row r="591" spans="1:4">
      <c r="A591">
        <f>IF('EIA Imports'!$E591=$A$1,'EIA Imports'!A591,"")</f>
        <v/>
      </c>
      <c r="C591">
        <f>IF('EIA Imports'!$E591=$A$1,'EIA Imports'!C591,"")</f>
        <v/>
      </c>
      <c r="D591">
        <f>IF('EIA Imports'!$E591=$A$1,'EIA Imports'!D591,"")</f>
        <v/>
      </c>
    </row>
    <row r="592" spans="1:4">
      <c r="A592">
        <f>IF('EIA Imports'!$E592=$A$1,'EIA Imports'!A592,"")</f>
        <v/>
      </c>
      <c r="C592">
        <f>IF('EIA Imports'!$E592=$A$1,'EIA Imports'!C592,"")</f>
        <v/>
      </c>
      <c r="D592">
        <f>IF('EIA Imports'!$E592=$A$1,'EIA Imports'!D592,"")</f>
        <v/>
      </c>
    </row>
    <row r="593" spans="1:4">
      <c r="A593">
        <f>IF('EIA Imports'!$E593=$A$1,'EIA Imports'!A593,"")</f>
        <v/>
      </c>
      <c r="C593">
        <f>IF('EIA Imports'!$E593=$A$1,'EIA Imports'!C593,"")</f>
        <v/>
      </c>
      <c r="D593">
        <f>IF('EIA Imports'!$E593=$A$1,'EIA Imports'!D593,"")</f>
        <v/>
      </c>
    </row>
    <row r="594" spans="1:4">
      <c r="A594">
        <f>IF('EIA Imports'!$E594=$A$1,'EIA Imports'!A594,"")</f>
        <v/>
      </c>
      <c r="C594">
        <f>IF('EIA Imports'!$E594=$A$1,'EIA Imports'!C594,"")</f>
        <v/>
      </c>
      <c r="D594">
        <f>IF('EIA Imports'!$E594=$A$1,'EIA Imports'!D594,"")</f>
        <v/>
      </c>
    </row>
    <row r="595" spans="1:4">
      <c r="A595">
        <f>IF('EIA Imports'!$E595=$A$1,'EIA Imports'!A595,"")</f>
        <v/>
      </c>
      <c r="C595">
        <f>IF('EIA Imports'!$E595=$A$1,'EIA Imports'!C595,"")</f>
        <v/>
      </c>
      <c r="D595">
        <f>IF('EIA Imports'!$E595=$A$1,'EIA Imports'!D595,"")</f>
        <v/>
      </c>
    </row>
    <row r="596" spans="1:4">
      <c r="A596">
        <f>IF('EIA Imports'!$E596=$A$1,'EIA Imports'!A596,"")</f>
        <v/>
      </c>
      <c r="C596">
        <f>IF('EIA Imports'!$E596=$A$1,'EIA Imports'!C596,"")</f>
        <v/>
      </c>
      <c r="D596">
        <f>IF('EIA Imports'!$E596=$A$1,'EIA Imports'!D596,"")</f>
        <v/>
      </c>
    </row>
    <row r="597" spans="1:4">
      <c r="A597">
        <f>IF('EIA Imports'!$E597=$A$1,'EIA Imports'!A597,"")</f>
        <v/>
      </c>
      <c r="C597">
        <f>IF('EIA Imports'!$E597=$A$1,'EIA Imports'!C597,"")</f>
        <v/>
      </c>
      <c r="D597">
        <f>IF('EIA Imports'!$E597=$A$1,'EIA Imports'!D597,"")</f>
        <v/>
      </c>
    </row>
    <row r="598" spans="1:4">
      <c r="A598">
        <f>IF('EIA Imports'!$E598=$A$1,'EIA Imports'!A598,"")</f>
        <v/>
      </c>
      <c r="C598">
        <f>IF('EIA Imports'!$E598=$A$1,'EIA Imports'!C598,"")</f>
        <v/>
      </c>
      <c r="D598">
        <f>IF('EIA Imports'!$E598=$A$1,'EIA Imports'!D598,"")</f>
        <v/>
      </c>
    </row>
    <row r="599" spans="1:4">
      <c r="A599">
        <f>IF('EIA Imports'!$E599=$A$1,'EIA Imports'!A599,"")</f>
        <v/>
      </c>
      <c r="C599">
        <f>IF('EIA Imports'!$E599=$A$1,'EIA Imports'!C599,"")</f>
        <v/>
      </c>
      <c r="D599">
        <f>IF('EIA Imports'!$E599=$A$1,'EIA Imports'!D599,"")</f>
        <v/>
      </c>
    </row>
    <row r="600" spans="1:4">
      <c r="A600">
        <f>IF('EIA Imports'!$E600=$A$1,'EIA Imports'!A600,"")</f>
        <v/>
      </c>
      <c r="C600">
        <f>IF('EIA Imports'!$E600=$A$1,'EIA Imports'!C600,"")</f>
        <v/>
      </c>
      <c r="D600">
        <f>IF('EIA Imports'!$E600=$A$1,'EIA Imports'!D600,"")</f>
        <v/>
      </c>
    </row>
    <row r="601" spans="1:4">
      <c r="A601">
        <f>IF('EIA Imports'!$E601=$A$1,'EIA Imports'!A601,"")</f>
        <v/>
      </c>
      <c r="C601">
        <f>IF('EIA Imports'!$E601=$A$1,'EIA Imports'!C601,"")</f>
        <v/>
      </c>
      <c r="D601">
        <f>IF('EIA Imports'!$E601=$A$1,'EIA Imports'!D601,"")</f>
        <v/>
      </c>
    </row>
    <row r="602" spans="1:4">
      <c r="A602">
        <f>IF('EIA Imports'!$E602=$A$1,'EIA Imports'!A602,"")</f>
        <v/>
      </c>
      <c r="C602">
        <f>IF('EIA Imports'!$E602=$A$1,'EIA Imports'!C602,"")</f>
        <v/>
      </c>
      <c r="D602">
        <f>IF('EIA Imports'!$E602=$A$1,'EIA Imports'!D602,"")</f>
        <v/>
      </c>
    </row>
    <row r="603" spans="1:4">
      <c r="A603">
        <f>IF('EIA Imports'!$E603=$A$1,'EIA Imports'!A603,"")</f>
        <v/>
      </c>
      <c r="C603">
        <f>IF('EIA Imports'!$E603=$A$1,'EIA Imports'!C603,"")</f>
        <v/>
      </c>
      <c r="D603">
        <f>IF('EIA Imports'!$E603=$A$1,'EIA Imports'!D603,"")</f>
        <v/>
      </c>
    </row>
    <row r="604" spans="1:4">
      <c r="A604">
        <f>IF('EIA Imports'!$E604=$A$1,'EIA Imports'!A604,"")</f>
        <v/>
      </c>
      <c r="C604">
        <f>IF('EIA Imports'!$E604=$A$1,'EIA Imports'!C604,"")</f>
        <v/>
      </c>
      <c r="D604">
        <f>IF('EIA Imports'!$E604=$A$1,'EIA Imports'!D604,"")</f>
        <v/>
      </c>
    </row>
    <row r="605" spans="1:4">
      <c r="A605">
        <f>IF('EIA Imports'!$E605=$A$1,'EIA Imports'!A605,"")</f>
        <v/>
      </c>
      <c r="C605">
        <f>IF('EIA Imports'!$E605=$A$1,'EIA Imports'!C605,"")</f>
        <v/>
      </c>
      <c r="D605">
        <f>IF('EIA Imports'!$E605=$A$1,'EIA Imports'!D605,"")</f>
        <v/>
      </c>
    </row>
    <row r="606" spans="1:4">
      <c r="A606">
        <f>IF('EIA Imports'!$E606=$A$1,'EIA Imports'!A606,"")</f>
        <v/>
      </c>
      <c r="C606">
        <f>IF('EIA Imports'!$E606=$A$1,'EIA Imports'!C606,"")</f>
        <v/>
      </c>
      <c r="D606">
        <f>IF('EIA Imports'!$E606=$A$1,'EIA Imports'!D606,"")</f>
        <v/>
      </c>
    </row>
    <row r="607" spans="1:4">
      <c r="A607">
        <f>IF('EIA Imports'!$E607=$A$1,'EIA Imports'!A607,"")</f>
        <v/>
      </c>
      <c r="C607">
        <f>IF('EIA Imports'!$E607=$A$1,'EIA Imports'!C607,"")</f>
        <v/>
      </c>
      <c r="D607">
        <f>IF('EIA Imports'!$E607=$A$1,'EIA Imports'!D607,"")</f>
        <v/>
      </c>
    </row>
    <row r="608" spans="1:4">
      <c r="A608">
        <f>IF('EIA Imports'!$E608=$A$1,'EIA Imports'!A608,"")</f>
        <v/>
      </c>
      <c r="C608">
        <f>IF('EIA Imports'!$E608=$A$1,'EIA Imports'!C608,"")</f>
        <v/>
      </c>
      <c r="D608">
        <f>IF('EIA Imports'!$E608=$A$1,'EIA Imports'!D608,"")</f>
        <v/>
      </c>
    </row>
    <row r="609" spans="1:4">
      <c r="A609">
        <f>IF('EIA Imports'!$E609=$A$1,'EIA Imports'!A609,"")</f>
        <v/>
      </c>
      <c r="C609">
        <f>IF('EIA Imports'!$E609=$A$1,'EIA Imports'!C609,"")</f>
        <v/>
      </c>
      <c r="D609">
        <f>IF('EIA Imports'!$E609=$A$1,'EIA Imports'!D609,"")</f>
        <v/>
      </c>
    </row>
    <row r="610" spans="1:4">
      <c r="A610">
        <f>IF('EIA Imports'!$E610=$A$1,'EIA Imports'!A610,"")</f>
        <v/>
      </c>
      <c r="C610">
        <f>IF('EIA Imports'!$E610=$A$1,'EIA Imports'!C610,"")</f>
        <v/>
      </c>
      <c r="D610">
        <f>IF('EIA Imports'!$E610=$A$1,'EIA Imports'!D610,"")</f>
        <v/>
      </c>
    </row>
    <row r="611" spans="1:4">
      <c r="A611">
        <f>IF('EIA Imports'!$E611=$A$1,'EIA Imports'!A611,"")</f>
        <v/>
      </c>
      <c r="C611">
        <f>IF('EIA Imports'!$E611=$A$1,'EIA Imports'!C611,"")</f>
        <v/>
      </c>
      <c r="D611">
        <f>IF('EIA Imports'!$E611=$A$1,'EIA Imports'!D611,"")</f>
        <v/>
      </c>
    </row>
    <row r="612" spans="1:4">
      <c r="A612">
        <f>IF('EIA Imports'!$E612=$A$1,'EIA Imports'!A612,"")</f>
        <v/>
      </c>
      <c r="C612">
        <f>IF('EIA Imports'!$E612=$A$1,'EIA Imports'!C612,"")</f>
        <v/>
      </c>
      <c r="D612">
        <f>IF('EIA Imports'!$E612=$A$1,'EIA Imports'!D612,"")</f>
        <v/>
      </c>
    </row>
    <row r="613" spans="1:4">
      <c r="A613">
        <f>IF('EIA Imports'!$E613=$A$1,'EIA Imports'!A613,"")</f>
        <v/>
      </c>
      <c r="C613">
        <f>IF('EIA Imports'!$E613=$A$1,'EIA Imports'!C613,"")</f>
        <v/>
      </c>
      <c r="D613">
        <f>IF('EIA Imports'!$E613=$A$1,'EIA Imports'!D613,"")</f>
        <v/>
      </c>
    </row>
    <row r="614" spans="1:4">
      <c r="A614">
        <f>IF('EIA Imports'!$E614=$A$1,'EIA Imports'!A614,"")</f>
        <v/>
      </c>
      <c r="C614">
        <f>IF('EIA Imports'!$E614=$A$1,'EIA Imports'!C614,"")</f>
        <v/>
      </c>
      <c r="D614">
        <f>IF('EIA Imports'!$E614=$A$1,'EIA Imports'!D614,"")</f>
        <v/>
      </c>
    </row>
    <row r="615" spans="1:4">
      <c r="A615">
        <f>IF('EIA Imports'!$E615=$A$1,'EIA Imports'!A615,"")</f>
        <v/>
      </c>
      <c r="C615">
        <f>IF('EIA Imports'!$E615=$A$1,'EIA Imports'!C615,"")</f>
        <v/>
      </c>
      <c r="D615">
        <f>IF('EIA Imports'!$E615=$A$1,'EIA Imports'!D615,"")</f>
        <v/>
      </c>
    </row>
    <row r="616" spans="1:4">
      <c r="A616">
        <f>IF('EIA Imports'!$E616=$A$1,'EIA Imports'!A616,"")</f>
        <v/>
      </c>
      <c r="C616">
        <f>IF('EIA Imports'!$E616=$A$1,'EIA Imports'!C616,"")</f>
        <v/>
      </c>
      <c r="D616">
        <f>IF('EIA Imports'!$E616=$A$1,'EIA Imports'!D616,"")</f>
        <v/>
      </c>
    </row>
    <row r="617" spans="1:4">
      <c r="A617">
        <f>IF('EIA Imports'!$E617=$A$1,'EIA Imports'!A617,"")</f>
        <v/>
      </c>
      <c r="C617">
        <f>IF('EIA Imports'!$E617=$A$1,'EIA Imports'!C617,"")</f>
        <v/>
      </c>
      <c r="D617">
        <f>IF('EIA Imports'!$E617=$A$1,'EIA Imports'!D617,"")</f>
        <v/>
      </c>
    </row>
    <row r="618" spans="1:4">
      <c r="A618">
        <f>IF('EIA Imports'!$E618=$A$1,'EIA Imports'!A618,"")</f>
        <v/>
      </c>
      <c r="C618">
        <f>IF('EIA Imports'!$E618=$A$1,'EIA Imports'!C618,"")</f>
        <v/>
      </c>
      <c r="D618">
        <f>IF('EIA Imports'!$E618=$A$1,'EIA Imports'!D618,"")</f>
        <v/>
      </c>
    </row>
    <row r="619" spans="1:4">
      <c r="A619">
        <f>IF('EIA Imports'!$E619=$A$1,'EIA Imports'!A619,"")</f>
        <v/>
      </c>
      <c r="C619">
        <f>IF('EIA Imports'!$E619=$A$1,'EIA Imports'!C619,"")</f>
        <v/>
      </c>
      <c r="D619">
        <f>IF('EIA Imports'!$E619=$A$1,'EIA Imports'!D619,"")</f>
        <v/>
      </c>
    </row>
    <row r="620" spans="1:4">
      <c r="A620">
        <f>IF('EIA Imports'!$E620=$A$1,'EIA Imports'!A620,"")</f>
        <v/>
      </c>
      <c r="C620">
        <f>IF('EIA Imports'!$E620=$A$1,'EIA Imports'!C620,"")</f>
        <v/>
      </c>
      <c r="D620">
        <f>IF('EIA Imports'!$E620=$A$1,'EIA Imports'!D620,"")</f>
        <v/>
      </c>
    </row>
    <row r="621" spans="1:4">
      <c r="A621">
        <f>IF('EIA Imports'!$E621=$A$1,'EIA Imports'!A621,"")</f>
        <v/>
      </c>
      <c r="C621">
        <f>IF('EIA Imports'!$E621=$A$1,'EIA Imports'!C621,"")</f>
        <v/>
      </c>
      <c r="D621">
        <f>IF('EIA Imports'!$E621=$A$1,'EIA Imports'!D621,"")</f>
        <v/>
      </c>
    </row>
    <row r="622" spans="1:4">
      <c r="A622">
        <f>IF('EIA Imports'!$E622=$A$1,'EIA Imports'!A622,"")</f>
        <v/>
      </c>
      <c r="C622">
        <f>IF('EIA Imports'!$E622=$A$1,'EIA Imports'!C622,"")</f>
        <v/>
      </c>
      <c r="D622">
        <f>IF('EIA Imports'!$E622=$A$1,'EIA Imports'!D622,"")</f>
        <v/>
      </c>
    </row>
    <row r="623" spans="1:4">
      <c r="A623">
        <f>IF('EIA Imports'!$E623=$A$1,'EIA Imports'!A623,"")</f>
        <v/>
      </c>
      <c r="C623">
        <f>IF('EIA Imports'!$E623=$A$1,'EIA Imports'!C623,"")</f>
        <v/>
      </c>
      <c r="D623">
        <f>IF('EIA Imports'!$E623=$A$1,'EIA Imports'!D623,"")</f>
        <v/>
      </c>
    </row>
    <row r="624" spans="1:4">
      <c r="A624">
        <f>IF('EIA Imports'!$E624=$A$1,'EIA Imports'!A624,"")</f>
        <v/>
      </c>
      <c r="C624">
        <f>IF('EIA Imports'!$E624=$A$1,'EIA Imports'!C624,"")</f>
        <v/>
      </c>
      <c r="D624">
        <f>IF('EIA Imports'!$E624=$A$1,'EIA Imports'!D624,"")</f>
        <v/>
      </c>
    </row>
    <row r="625" spans="1:4">
      <c r="A625">
        <f>IF('EIA Imports'!$E625=$A$1,'EIA Imports'!A625,"")</f>
        <v/>
      </c>
      <c r="C625">
        <f>IF('EIA Imports'!$E625=$A$1,'EIA Imports'!C625,"")</f>
        <v/>
      </c>
      <c r="D625">
        <f>IF('EIA Imports'!$E625=$A$1,'EIA Imports'!D625,"")</f>
        <v/>
      </c>
    </row>
    <row r="626" spans="1:4">
      <c r="A626">
        <f>IF('EIA Imports'!$E626=$A$1,'EIA Imports'!A626,"")</f>
        <v/>
      </c>
      <c r="C626">
        <f>IF('EIA Imports'!$E626=$A$1,'EIA Imports'!C626,"")</f>
        <v/>
      </c>
      <c r="D626">
        <f>IF('EIA Imports'!$E626=$A$1,'EIA Imports'!D626,"")</f>
        <v/>
      </c>
    </row>
    <row r="627" spans="1:4">
      <c r="A627">
        <f>IF('EIA Imports'!$E627=$A$1,'EIA Imports'!A627,"")</f>
        <v/>
      </c>
      <c r="C627">
        <f>IF('EIA Imports'!$E627=$A$1,'EIA Imports'!C627,"")</f>
        <v/>
      </c>
      <c r="D627">
        <f>IF('EIA Imports'!$E627=$A$1,'EIA Imports'!D627,"")</f>
        <v/>
      </c>
    </row>
    <row r="628" spans="1:4">
      <c r="A628">
        <f>IF('EIA Imports'!$E628=$A$1,'EIA Imports'!A628,"")</f>
        <v/>
      </c>
      <c r="C628">
        <f>IF('EIA Imports'!$E628=$A$1,'EIA Imports'!C628,"")</f>
        <v/>
      </c>
      <c r="D628">
        <f>IF('EIA Imports'!$E628=$A$1,'EIA Imports'!D628,"")</f>
        <v/>
      </c>
    </row>
    <row r="629" spans="1:4">
      <c r="A629">
        <f>IF('EIA Imports'!$E629=$A$1,'EIA Imports'!A629,"")</f>
        <v/>
      </c>
      <c r="C629">
        <f>IF('EIA Imports'!$E629=$A$1,'EIA Imports'!C629,"")</f>
        <v/>
      </c>
      <c r="D629">
        <f>IF('EIA Imports'!$E629=$A$1,'EIA Imports'!D629,"")</f>
        <v/>
      </c>
    </row>
    <row r="630" spans="1:4">
      <c r="A630">
        <f>IF('EIA Imports'!$E630=$A$1,'EIA Imports'!A630,"")</f>
        <v/>
      </c>
      <c r="C630">
        <f>IF('EIA Imports'!$E630=$A$1,'EIA Imports'!C630,"")</f>
        <v/>
      </c>
      <c r="D630">
        <f>IF('EIA Imports'!$E630=$A$1,'EIA Imports'!D630,"")</f>
        <v/>
      </c>
    </row>
    <row r="631" spans="1:4">
      <c r="A631">
        <f>IF('EIA Imports'!$E631=$A$1,'EIA Imports'!A631,"")</f>
        <v/>
      </c>
      <c r="C631">
        <f>IF('EIA Imports'!$E631=$A$1,'EIA Imports'!C631,"")</f>
        <v/>
      </c>
      <c r="D631">
        <f>IF('EIA Imports'!$E631=$A$1,'EIA Imports'!D631,"")</f>
        <v/>
      </c>
    </row>
    <row r="632" spans="1:4">
      <c r="A632">
        <f>IF('EIA Imports'!$E632=$A$1,'EIA Imports'!A632,"")</f>
        <v/>
      </c>
      <c r="C632">
        <f>IF('EIA Imports'!$E632=$A$1,'EIA Imports'!C632,"")</f>
        <v/>
      </c>
      <c r="D632">
        <f>IF('EIA Imports'!$E632=$A$1,'EIA Imports'!D632,"")</f>
        <v/>
      </c>
    </row>
    <row r="633" spans="1:4">
      <c r="A633">
        <f>IF('EIA Imports'!$E633=$A$1,'EIA Imports'!A633,"")</f>
        <v/>
      </c>
      <c r="C633">
        <f>IF('EIA Imports'!$E633=$A$1,'EIA Imports'!C633,"")</f>
        <v/>
      </c>
      <c r="D633">
        <f>IF('EIA Imports'!$E633=$A$1,'EIA Imports'!D633,"")</f>
        <v/>
      </c>
    </row>
    <row r="634" spans="1:4">
      <c r="A634">
        <f>IF('EIA Imports'!$E634=$A$1,'EIA Imports'!A634,"")</f>
        <v/>
      </c>
      <c r="C634">
        <f>IF('EIA Imports'!$E634=$A$1,'EIA Imports'!C634,"")</f>
        <v/>
      </c>
      <c r="D634">
        <f>IF('EIA Imports'!$E634=$A$1,'EIA Imports'!D634,"")</f>
        <v/>
      </c>
    </row>
    <row r="635" spans="1:4">
      <c r="A635">
        <f>IF('EIA Imports'!$E635=$A$1,'EIA Imports'!A635,"")</f>
        <v/>
      </c>
      <c r="C635">
        <f>IF('EIA Imports'!$E635=$A$1,'EIA Imports'!C635,"")</f>
        <v/>
      </c>
      <c r="D635">
        <f>IF('EIA Imports'!$E635=$A$1,'EIA Imports'!D635,"")</f>
        <v/>
      </c>
    </row>
    <row r="636" spans="1:4">
      <c r="A636">
        <f>IF('EIA Imports'!$E636=$A$1,'EIA Imports'!A636,"")</f>
        <v/>
      </c>
      <c r="C636">
        <f>IF('EIA Imports'!$E636=$A$1,'EIA Imports'!C636,"")</f>
        <v/>
      </c>
      <c r="D636">
        <f>IF('EIA Imports'!$E636=$A$1,'EIA Imports'!D636,"")</f>
        <v/>
      </c>
    </row>
    <row r="637" spans="1:4">
      <c r="A637">
        <f>IF('EIA Imports'!$E637=$A$1,'EIA Imports'!A637,"")</f>
        <v/>
      </c>
      <c r="C637">
        <f>IF('EIA Imports'!$E637=$A$1,'EIA Imports'!C637,"")</f>
        <v/>
      </c>
      <c r="D637">
        <f>IF('EIA Imports'!$E637=$A$1,'EIA Imports'!D637,"")</f>
        <v/>
      </c>
    </row>
    <row r="638" spans="1:4">
      <c r="A638">
        <f>IF('EIA Imports'!$E638=$A$1,'EIA Imports'!A638,"")</f>
        <v/>
      </c>
      <c r="C638">
        <f>IF('EIA Imports'!$E638=$A$1,'EIA Imports'!C638,"")</f>
        <v/>
      </c>
      <c r="D638">
        <f>IF('EIA Imports'!$E638=$A$1,'EIA Imports'!D638,"")</f>
        <v/>
      </c>
    </row>
    <row r="639" spans="1:4">
      <c r="A639">
        <f>IF('EIA Imports'!$E639=$A$1,'EIA Imports'!A639,"")</f>
        <v/>
      </c>
      <c r="C639">
        <f>IF('EIA Imports'!$E639=$A$1,'EIA Imports'!C639,"")</f>
        <v/>
      </c>
      <c r="D639">
        <f>IF('EIA Imports'!$E639=$A$1,'EIA Imports'!D639,"")</f>
        <v/>
      </c>
    </row>
    <row r="640" spans="1:4">
      <c r="A640">
        <f>IF('EIA Imports'!$E640=$A$1,'EIA Imports'!A640,"")</f>
        <v/>
      </c>
      <c r="C640">
        <f>IF('EIA Imports'!$E640=$A$1,'EIA Imports'!C640,"")</f>
        <v/>
      </c>
      <c r="D640">
        <f>IF('EIA Imports'!$E640=$A$1,'EIA Imports'!D640,"")</f>
        <v/>
      </c>
    </row>
    <row r="641" spans="1:4">
      <c r="A641">
        <f>IF('EIA Imports'!$E641=$A$1,'EIA Imports'!A641,"")</f>
        <v/>
      </c>
      <c r="C641">
        <f>IF('EIA Imports'!$E641=$A$1,'EIA Imports'!C641,"")</f>
        <v/>
      </c>
      <c r="D641">
        <f>IF('EIA Imports'!$E641=$A$1,'EIA Imports'!D641,"")</f>
        <v/>
      </c>
    </row>
    <row r="642" spans="1:4">
      <c r="A642">
        <f>IF('EIA Imports'!$E642=$A$1,'EIA Imports'!A642,"")</f>
        <v/>
      </c>
      <c r="C642">
        <f>IF('EIA Imports'!$E642=$A$1,'EIA Imports'!C642,"")</f>
        <v/>
      </c>
      <c r="D642">
        <f>IF('EIA Imports'!$E642=$A$1,'EIA Imports'!D642,"")</f>
        <v/>
      </c>
    </row>
    <row r="643" spans="1:4">
      <c r="A643">
        <f>IF('EIA Imports'!$E643=$A$1,'EIA Imports'!A643,"")</f>
        <v/>
      </c>
      <c r="C643">
        <f>IF('EIA Imports'!$E643=$A$1,'EIA Imports'!C643,"")</f>
        <v/>
      </c>
      <c r="D643">
        <f>IF('EIA Imports'!$E643=$A$1,'EIA Imports'!D643,"")</f>
        <v/>
      </c>
    </row>
    <row r="644" spans="1:4">
      <c r="A644">
        <f>IF('EIA Imports'!$E644=$A$1,'EIA Imports'!A644,"")</f>
        <v/>
      </c>
      <c r="C644">
        <f>IF('EIA Imports'!$E644=$A$1,'EIA Imports'!C644,"")</f>
        <v/>
      </c>
      <c r="D644">
        <f>IF('EIA Imports'!$E644=$A$1,'EIA Imports'!D644,"")</f>
        <v/>
      </c>
    </row>
    <row r="645" spans="1:4">
      <c r="A645">
        <f>IF('EIA Imports'!$E645=$A$1,'EIA Imports'!A645,"")</f>
        <v/>
      </c>
      <c r="C645">
        <f>IF('EIA Imports'!$E645=$A$1,'EIA Imports'!C645,"")</f>
        <v/>
      </c>
      <c r="D645">
        <f>IF('EIA Imports'!$E645=$A$1,'EIA Imports'!D645,"")</f>
        <v/>
      </c>
    </row>
    <row r="646" spans="1:4">
      <c r="A646">
        <f>IF('EIA Imports'!$E646=$A$1,'EIA Imports'!A646,"")</f>
        <v/>
      </c>
      <c r="C646">
        <f>IF('EIA Imports'!$E646=$A$1,'EIA Imports'!C646,"")</f>
        <v/>
      </c>
      <c r="D646">
        <f>IF('EIA Imports'!$E646=$A$1,'EIA Imports'!D646,"")</f>
        <v/>
      </c>
    </row>
    <row r="647" spans="1:4">
      <c r="A647">
        <f>IF('EIA Imports'!$E647=$A$1,'EIA Imports'!A647,"")</f>
        <v/>
      </c>
      <c r="C647">
        <f>IF('EIA Imports'!$E647=$A$1,'EIA Imports'!C647,"")</f>
        <v/>
      </c>
      <c r="D647">
        <f>IF('EIA Imports'!$E647=$A$1,'EIA Imports'!D647,"")</f>
        <v/>
      </c>
    </row>
    <row r="648" spans="1:4">
      <c r="A648">
        <f>IF('EIA Imports'!$E648=$A$1,'EIA Imports'!A648,"")</f>
        <v/>
      </c>
      <c r="C648">
        <f>IF('EIA Imports'!$E648=$A$1,'EIA Imports'!C648,"")</f>
        <v/>
      </c>
      <c r="D648">
        <f>IF('EIA Imports'!$E648=$A$1,'EIA Imports'!D648,"")</f>
        <v/>
      </c>
    </row>
    <row r="649" spans="1:4">
      <c r="A649">
        <f>IF('EIA Imports'!$E649=$A$1,'EIA Imports'!A649,"")</f>
        <v/>
      </c>
      <c r="C649">
        <f>IF('EIA Imports'!$E649=$A$1,'EIA Imports'!C649,"")</f>
        <v/>
      </c>
      <c r="D649">
        <f>IF('EIA Imports'!$E649=$A$1,'EIA Imports'!D649,"")</f>
        <v/>
      </c>
    </row>
    <row r="650" spans="1:4">
      <c r="A650">
        <f>IF('EIA Imports'!$E650=$A$1,'EIA Imports'!A650,"")</f>
        <v/>
      </c>
      <c r="C650">
        <f>IF('EIA Imports'!$E650=$A$1,'EIA Imports'!C650,"")</f>
        <v/>
      </c>
      <c r="D650">
        <f>IF('EIA Imports'!$E650=$A$1,'EIA Imports'!D650,"")</f>
        <v/>
      </c>
    </row>
    <row r="651" spans="1:4">
      <c r="A651">
        <f>IF('EIA Imports'!$E651=$A$1,'EIA Imports'!A651,"")</f>
        <v/>
      </c>
      <c r="C651">
        <f>IF('EIA Imports'!$E651=$A$1,'EIA Imports'!C651,"")</f>
        <v/>
      </c>
      <c r="D651">
        <f>IF('EIA Imports'!$E651=$A$1,'EIA Imports'!D651,"")</f>
        <v/>
      </c>
    </row>
    <row r="652" spans="1:4">
      <c r="A652">
        <f>IF('EIA Imports'!$E652=$A$1,'EIA Imports'!A652,"")</f>
        <v/>
      </c>
      <c r="C652">
        <f>IF('EIA Imports'!$E652=$A$1,'EIA Imports'!C652,"")</f>
        <v/>
      </c>
      <c r="D652">
        <f>IF('EIA Imports'!$E652=$A$1,'EIA Imports'!D652,"")</f>
        <v/>
      </c>
    </row>
    <row r="653" spans="1:4">
      <c r="A653">
        <f>IF('EIA Imports'!$E653=$A$1,'EIA Imports'!A653,"")</f>
        <v/>
      </c>
      <c r="C653">
        <f>IF('EIA Imports'!$E653=$A$1,'EIA Imports'!C653,"")</f>
        <v/>
      </c>
      <c r="D653">
        <f>IF('EIA Imports'!$E653=$A$1,'EIA Imports'!D653,"")</f>
        <v/>
      </c>
    </row>
    <row r="654" spans="1:4">
      <c r="A654">
        <f>IF('EIA Imports'!$E654=$A$1,'EIA Imports'!A654,"")</f>
        <v/>
      </c>
      <c r="C654">
        <f>IF('EIA Imports'!$E654=$A$1,'EIA Imports'!C654,"")</f>
        <v/>
      </c>
      <c r="D654">
        <f>IF('EIA Imports'!$E654=$A$1,'EIA Imports'!D654,"")</f>
        <v/>
      </c>
    </row>
    <row r="655" spans="1:4">
      <c r="A655">
        <f>IF('EIA Imports'!$E655=$A$1,'EIA Imports'!A655,"")</f>
        <v/>
      </c>
      <c r="C655">
        <f>IF('EIA Imports'!$E655=$A$1,'EIA Imports'!C655,"")</f>
        <v/>
      </c>
      <c r="D655">
        <f>IF('EIA Imports'!$E655=$A$1,'EIA Imports'!D655,"")</f>
        <v/>
      </c>
    </row>
    <row r="656" spans="1:4">
      <c r="A656">
        <f>IF('EIA Imports'!$E656=$A$1,'EIA Imports'!A656,"")</f>
        <v/>
      </c>
      <c r="C656">
        <f>IF('EIA Imports'!$E656=$A$1,'EIA Imports'!C656,"")</f>
        <v/>
      </c>
      <c r="D656">
        <f>IF('EIA Imports'!$E656=$A$1,'EIA Imports'!D656,"")</f>
        <v/>
      </c>
    </row>
    <row r="657" spans="1:4">
      <c r="A657">
        <f>IF('EIA Imports'!$E657=$A$1,'EIA Imports'!A657,"")</f>
        <v/>
      </c>
      <c r="C657">
        <f>IF('EIA Imports'!$E657=$A$1,'EIA Imports'!C657,"")</f>
        <v/>
      </c>
      <c r="D657">
        <f>IF('EIA Imports'!$E657=$A$1,'EIA Imports'!D657,"")</f>
        <v/>
      </c>
    </row>
    <row r="658" spans="1:4">
      <c r="A658">
        <f>IF('EIA Imports'!$E658=$A$1,'EIA Imports'!A658,"")</f>
        <v/>
      </c>
      <c r="C658">
        <f>IF('EIA Imports'!$E658=$A$1,'EIA Imports'!C658,"")</f>
        <v/>
      </c>
      <c r="D658">
        <f>IF('EIA Imports'!$E658=$A$1,'EIA Imports'!D658,"")</f>
        <v/>
      </c>
    </row>
    <row r="659" spans="1:4">
      <c r="A659">
        <f>IF('EIA Imports'!$E659=$A$1,'EIA Imports'!A659,"")</f>
        <v/>
      </c>
      <c r="C659">
        <f>IF('EIA Imports'!$E659=$A$1,'EIA Imports'!C659,"")</f>
        <v/>
      </c>
      <c r="D659">
        <f>IF('EIA Imports'!$E659=$A$1,'EIA Imports'!D659,"")</f>
        <v/>
      </c>
    </row>
    <row r="660" spans="1:4">
      <c r="A660">
        <f>IF('EIA Imports'!$E660=$A$1,'EIA Imports'!A660,"")</f>
        <v/>
      </c>
      <c r="C660">
        <f>IF('EIA Imports'!$E660=$A$1,'EIA Imports'!C660,"")</f>
        <v/>
      </c>
      <c r="D660">
        <f>IF('EIA Imports'!$E660=$A$1,'EIA Imports'!D660,"")</f>
        <v/>
      </c>
    </row>
    <row r="661" spans="1:4">
      <c r="A661">
        <f>IF('EIA Imports'!$E661=$A$1,'EIA Imports'!A661,"")</f>
        <v/>
      </c>
      <c r="C661">
        <f>IF('EIA Imports'!$E661=$A$1,'EIA Imports'!C661,"")</f>
        <v/>
      </c>
      <c r="D661">
        <f>IF('EIA Imports'!$E661=$A$1,'EIA Imports'!D661,"")</f>
        <v/>
      </c>
    </row>
    <row r="662" spans="1:4">
      <c r="A662">
        <f>IF('EIA Imports'!$E662=$A$1,'EIA Imports'!A662,"")</f>
        <v/>
      </c>
      <c r="C662">
        <f>IF('EIA Imports'!$E662=$A$1,'EIA Imports'!C662,"")</f>
        <v/>
      </c>
      <c r="D662">
        <f>IF('EIA Imports'!$E662=$A$1,'EIA Imports'!D662,"")</f>
        <v/>
      </c>
    </row>
    <row r="663" spans="1:4">
      <c r="A663">
        <f>IF('EIA Imports'!$E663=$A$1,'EIA Imports'!A663,"")</f>
        <v/>
      </c>
      <c r="C663">
        <f>IF('EIA Imports'!$E663=$A$1,'EIA Imports'!C663,"")</f>
        <v/>
      </c>
      <c r="D663">
        <f>IF('EIA Imports'!$E663=$A$1,'EIA Imports'!D663,"")</f>
        <v/>
      </c>
    </row>
    <row r="664" spans="1:4">
      <c r="A664">
        <f>IF('EIA Imports'!$E664=$A$1,'EIA Imports'!A664,"")</f>
        <v/>
      </c>
      <c r="C664">
        <f>IF('EIA Imports'!$E664=$A$1,'EIA Imports'!C664,"")</f>
        <v/>
      </c>
      <c r="D664">
        <f>IF('EIA Imports'!$E664=$A$1,'EIA Imports'!D664,"")</f>
        <v/>
      </c>
    </row>
    <row r="665" spans="1:4">
      <c r="A665">
        <f>IF('EIA Imports'!$E665=$A$1,'EIA Imports'!A665,"")</f>
        <v/>
      </c>
      <c r="C665">
        <f>IF('EIA Imports'!$E665=$A$1,'EIA Imports'!C665,"")</f>
        <v/>
      </c>
      <c r="D665">
        <f>IF('EIA Imports'!$E665=$A$1,'EIA Imports'!D665,"")</f>
        <v/>
      </c>
    </row>
    <row r="666" spans="1:4">
      <c r="A666">
        <f>IF('EIA Imports'!$E666=$A$1,'EIA Imports'!A666,"")</f>
        <v/>
      </c>
      <c r="C666">
        <f>IF('EIA Imports'!$E666=$A$1,'EIA Imports'!C666,"")</f>
        <v/>
      </c>
      <c r="D666">
        <f>IF('EIA Imports'!$E666=$A$1,'EIA Imports'!D666,"")</f>
        <v/>
      </c>
    </row>
    <row r="667" spans="1:4">
      <c r="A667">
        <f>IF('EIA Imports'!$E667=$A$1,'EIA Imports'!A667,"")</f>
        <v/>
      </c>
      <c r="C667">
        <f>IF('EIA Imports'!$E667=$A$1,'EIA Imports'!C667,"")</f>
        <v/>
      </c>
      <c r="D667">
        <f>IF('EIA Imports'!$E667=$A$1,'EIA Imports'!D667,"")</f>
        <v/>
      </c>
    </row>
    <row r="668" spans="1:4">
      <c r="A668">
        <f>IF('EIA Imports'!$E668=$A$1,'EIA Imports'!A668,"")</f>
        <v/>
      </c>
      <c r="C668">
        <f>IF('EIA Imports'!$E668=$A$1,'EIA Imports'!C668,"")</f>
        <v/>
      </c>
      <c r="D668">
        <f>IF('EIA Imports'!$E668=$A$1,'EIA Imports'!D668,"")</f>
        <v/>
      </c>
    </row>
    <row r="669" spans="1:4">
      <c r="A669">
        <f>IF('EIA Imports'!$E669=$A$1,'EIA Imports'!A669,"")</f>
        <v/>
      </c>
      <c r="C669">
        <f>IF('EIA Imports'!$E669=$A$1,'EIA Imports'!C669,"")</f>
        <v/>
      </c>
      <c r="D669">
        <f>IF('EIA Imports'!$E669=$A$1,'EIA Imports'!D669,"")</f>
        <v/>
      </c>
    </row>
    <row r="670" spans="1:4">
      <c r="A670">
        <f>IF('EIA Imports'!$E670=$A$1,'EIA Imports'!A670,"")</f>
        <v/>
      </c>
      <c r="C670">
        <f>IF('EIA Imports'!$E670=$A$1,'EIA Imports'!C670,"")</f>
        <v/>
      </c>
      <c r="D670">
        <f>IF('EIA Imports'!$E670=$A$1,'EIA Imports'!D670,"")</f>
        <v/>
      </c>
    </row>
    <row r="671" spans="1:4">
      <c r="A671">
        <f>IF('EIA Imports'!$E671=$A$1,'EIA Imports'!A671,"")</f>
        <v/>
      </c>
      <c r="C671">
        <f>IF('EIA Imports'!$E671=$A$1,'EIA Imports'!C671,"")</f>
        <v/>
      </c>
      <c r="D671">
        <f>IF('EIA Imports'!$E671=$A$1,'EIA Imports'!D671,"")</f>
        <v/>
      </c>
    </row>
    <row r="672" spans="1:4">
      <c r="A672">
        <f>IF('EIA Imports'!$E672=$A$1,'EIA Imports'!A672,"")</f>
        <v/>
      </c>
      <c r="C672">
        <f>IF('EIA Imports'!$E672=$A$1,'EIA Imports'!C672,"")</f>
        <v/>
      </c>
      <c r="D672">
        <f>IF('EIA Imports'!$E672=$A$1,'EIA Imports'!D672,"")</f>
        <v/>
      </c>
    </row>
    <row r="673" spans="1:4">
      <c r="A673">
        <f>IF('EIA Imports'!$E673=$A$1,'EIA Imports'!A673,"")</f>
        <v/>
      </c>
      <c r="C673">
        <f>IF('EIA Imports'!$E673=$A$1,'EIA Imports'!C673,"")</f>
        <v/>
      </c>
      <c r="D673">
        <f>IF('EIA Imports'!$E673=$A$1,'EIA Imports'!D673,"")</f>
        <v/>
      </c>
    </row>
    <row r="674" spans="1:4">
      <c r="A674">
        <f>IF('EIA Imports'!$E674=$A$1,'EIA Imports'!A674,"")</f>
        <v/>
      </c>
      <c r="C674">
        <f>IF('EIA Imports'!$E674=$A$1,'EIA Imports'!C674,"")</f>
        <v/>
      </c>
      <c r="D674">
        <f>IF('EIA Imports'!$E674=$A$1,'EIA Imports'!D674,"")</f>
        <v/>
      </c>
    </row>
    <row r="675" spans="1:4">
      <c r="A675">
        <f>IF('EIA Imports'!$E675=$A$1,'EIA Imports'!A675,"")</f>
        <v/>
      </c>
      <c r="C675">
        <f>IF('EIA Imports'!$E675=$A$1,'EIA Imports'!C675,"")</f>
        <v/>
      </c>
      <c r="D675">
        <f>IF('EIA Imports'!$E675=$A$1,'EIA Imports'!D675,"")</f>
        <v/>
      </c>
    </row>
    <row r="676" spans="1:4">
      <c r="A676">
        <f>IF('EIA Imports'!$E676=$A$1,'EIA Imports'!A676,"")</f>
        <v/>
      </c>
      <c r="C676">
        <f>IF('EIA Imports'!$E676=$A$1,'EIA Imports'!C676,"")</f>
        <v/>
      </c>
      <c r="D676">
        <f>IF('EIA Imports'!$E676=$A$1,'EIA Imports'!D676,"")</f>
        <v/>
      </c>
    </row>
    <row r="677" spans="1:4">
      <c r="A677">
        <f>IF('EIA Imports'!$E677=$A$1,'EIA Imports'!A677,"")</f>
        <v/>
      </c>
      <c r="C677">
        <f>IF('EIA Imports'!$E677=$A$1,'EIA Imports'!C677,"")</f>
        <v/>
      </c>
      <c r="D677">
        <f>IF('EIA Imports'!$E677=$A$1,'EIA Imports'!D677,"")</f>
        <v/>
      </c>
    </row>
    <row r="678" spans="1:4">
      <c r="A678">
        <f>IF('EIA Imports'!$E678=$A$1,'EIA Imports'!A678,"")</f>
        <v/>
      </c>
      <c r="C678">
        <f>IF('EIA Imports'!$E678=$A$1,'EIA Imports'!C678,"")</f>
        <v/>
      </c>
      <c r="D678">
        <f>IF('EIA Imports'!$E678=$A$1,'EIA Imports'!D678,"")</f>
        <v/>
      </c>
    </row>
    <row r="679" spans="1:4">
      <c r="A679">
        <f>IF('EIA Imports'!$E679=$A$1,'EIA Imports'!A679,"")</f>
        <v/>
      </c>
      <c r="C679">
        <f>IF('EIA Imports'!$E679=$A$1,'EIA Imports'!C679,"")</f>
        <v/>
      </c>
      <c r="D679">
        <f>IF('EIA Imports'!$E679=$A$1,'EIA Imports'!D679,"")</f>
        <v/>
      </c>
    </row>
    <row r="680" spans="1:4">
      <c r="A680">
        <f>IF('EIA Imports'!$E680=$A$1,'EIA Imports'!A680,"")</f>
        <v/>
      </c>
      <c r="C680">
        <f>IF('EIA Imports'!$E680=$A$1,'EIA Imports'!C680,"")</f>
        <v/>
      </c>
      <c r="D680">
        <f>IF('EIA Imports'!$E680=$A$1,'EIA Imports'!D680,"")</f>
        <v/>
      </c>
    </row>
    <row r="681" spans="1:4">
      <c r="A681">
        <f>IF('EIA Imports'!$E681=$A$1,'EIA Imports'!A681,"")</f>
        <v/>
      </c>
      <c r="C681">
        <f>IF('EIA Imports'!$E681=$A$1,'EIA Imports'!C681,"")</f>
        <v/>
      </c>
      <c r="D681">
        <f>IF('EIA Imports'!$E681=$A$1,'EIA Imports'!D681,"")</f>
        <v/>
      </c>
    </row>
    <row r="682" spans="1:4">
      <c r="A682">
        <f>IF('EIA Imports'!$E682=$A$1,'EIA Imports'!A682,"")</f>
        <v/>
      </c>
      <c r="C682">
        <f>IF('EIA Imports'!$E682=$A$1,'EIA Imports'!C682,"")</f>
        <v/>
      </c>
      <c r="D682">
        <f>IF('EIA Imports'!$E682=$A$1,'EIA Imports'!D682,"")</f>
        <v/>
      </c>
    </row>
    <row r="683" spans="1:4">
      <c r="A683">
        <f>IF('EIA Imports'!$E683=$A$1,'EIA Imports'!A683,"")</f>
        <v/>
      </c>
      <c r="C683">
        <f>IF('EIA Imports'!$E683=$A$1,'EIA Imports'!C683,"")</f>
        <v/>
      </c>
      <c r="D683">
        <f>IF('EIA Imports'!$E683=$A$1,'EIA Imports'!D683,"")</f>
        <v/>
      </c>
    </row>
    <row r="684" spans="1:4">
      <c r="A684">
        <f>IF('EIA Imports'!$E684=$A$1,'EIA Imports'!A684,"")</f>
        <v/>
      </c>
      <c r="C684">
        <f>IF('EIA Imports'!$E684=$A$1,'EIA Imports'!C684,"")</f>
        <v/>
      </c>
      <c r="D684">
        <f>IF('EIA Imports'!$E684=$A$1,'EIA Imports'!D684,"")</f>
        <v/>
      </c>
    </row>
    <row r="685" spans="1:4">
      <c r="A685">
        <f>IF('EIA Imports'!$E685=$A$1,'EIA Imports'!A685,"")</f>
        <v/>
      </c>
      <c r="C685">
        <f>IF('EIA Imports'!$E685=$A$1,'EIA Imports'!C685,"")</f>
        <v/>
      </c>
      <c r="D685">
        <f>IF('EIA Imports'!$E685=$A$1,'EIA Imports'!D685,"")</f>
        <v/>
      </c>
    </row>
    <row r="686" spans="1:4">
      <c r="A686">
        <f>IF('EIA Imports'!$E686=$A$1,'EIA Imports'!A686,"")</f>
        <v/>
      </c>
      <c r="C686">
        <f>IF('EIA Imports'!$E686=$A$1,'EIA Imports'!C686,"")</f>
        <v/>
      </c>
      <c r="D686">
        <f>IF('EIA Imports'!$E686=$A$1,'EIA Imports'!D686,"")</f>
        <v/>
      </c>
    </row>
    <row r="687" spans="1:4">
      <c r="A687">
        <f>IF('EIA Imports'!$E687=$A$1,'EIA Imports'!A687,"")</f>
        <v/>
      </c>
      <c r="C687">
        <f>IF('EIA Imports'!$E687=$A$1,'EIA Imports'!C687,"")</f>
        <v/>
      </c>
      <c r="D687">
        <f>IF('EIA Imports'!$E687=$A$1,'EIA Imports'!D687,"")</f>
        <v/>
      </c>
    </row>
    <row r="688" spans="1:4">
      <c r="A688">
        <f>IF('EIA Imports'!$E688=$A$1,'EIA Imports'!A688,"")</f>
        <v/>
      </c>
      <c r="C688">
        <f>IF('EIA Imports'!$E688=$A$1,'EIA Imports'!C688,"")</f>
        <v/>
      </c>
      <c r="D688">
        <f>IF('EIA Imports'!$E688=$A$1,'EIA Imports'!D688,"")</f>
        <v/>
      </c>
    </row>
    <row r="689" spans="1:4">
      <c r="A689">
        <f>IF('EIA Imports'!$E689=$A$1,'EIA Imports'!A689,"")</f>
        <v/>
      </c>
      <c r="C689">
        <f>IF('EIA Imports'!$E689=$A$1,'EIA Imports'!C689,"")</f>
        <v/>
      </c>
      <c r="D689">
        <f>IF('EIA Imports'!$E689=$A$1,'EIA Imports'!D689,"")</f>
        <v/>
      </c>
    </row>
    <row r="690" spans="1:4">
      <c r="A690">
        <f>IF('EIA Imports'!$E690=$A$1,'EIA Imports'!A690,"")</f>
        <v/>
      </c>
      <c r="C690">
        <f>IF('EIA Imports'!$E690=$A$1,'EIA Imports'!C690,"")</f>
        <v/>
      </c>
      <c r="D690">
        <f>IF('EIA Imports'!$E690=$A$1,'EIA Imports'!D690,"")</f>
        <v/>
      </c>
    </row>
    <row r="691" spans="1:4">
      <c r="A691">
        <f>IF('EIA Imports'!$E691=$A$1,'EIA Imports'!A691,"")</f>
        <v/>
      </c>
      <c r="C691">
        <f>IF('EIA Imports'!$E691=$A$1,'EIA Imports'!C691,"")</f>
        <v/>
      </c>
      <c r="D691">
        <f>IF('EIA Imports'!$E691=$A$1,'EIA Imports'!D691,"")</f>
        <v/>
      </c>
    </row>
    <row r="692" spans="1:4">
      <c r="A692">
        <f>IF('EIA Imports'!$E692=$A$1,'EIA Imports'!A692,"")</f>
        <v/>
      </c>
      <c r="C692">
        <f>IF('EIA Imports'!$E692=$A$1,'EIA Imports'!C692,"")</f>
        <v/>
      </c>
      <c r="D692">
        <f>IF('EIA Imports'!$E692=$A$1,'EIA Imports'!D692,"")</f>
        <v/>
      </c>
    </row>
    <row r="693" spans="1:4">
      <c r="A693">
        <f>IF('EIA Imports'!$E693=$A$1,'EIA Imports'!A693,"")</f>
        <v/>
      </c>
      <c r="C693">
        <f>IF('EIA Imports'!$E693=$A$1,'EIA Imports'!C693,"")</f>
        <v/>
      </c>
      <c r="D693">
        <f>IF('EIA Imports'!$E693=$A$1,'EIA Imports'!D693,"")</f>
        <v/>
      </c>
    </row>
    <row r="694" spans="1:4">
      <c r="A694">
        <f>IF('EIA Imports'!$E694=$A$1,'EIA Imports'!A694,"")</f>
        <v/>
      </c>
      <c r="C694">
        <f>IF('EIA Imports'!$E694=$A$1,'EIA Imports'!C694,"")</f>
        <v/>
      </c>
      <c r="D694">
        <f>IF('EIA Imports'!$E694=$A$1,'EIA Imports'!D694,"")</f>
        <v/>
      </c>
    </row>
    <row r="695" spans="1:4">
      <c r="A695">
        <f>IF('EIA Imports'!$E695=$A$1,'EIA Imports'!A695,"")</f>
        <v/>
      </c>
      <c r="C695">
        <f>IF('EIA Imports'!$E695=$A$1,'EIA Imports'!C695,"")</f>
        <v/>
      </c>
      <c r="D695">
        <f>IF('EIA Imports'!$E695=$A$1,'EIA Imports'!D695,"")</f>
        <v/>
      </c>
    </row>
    <row r="696" spans="1:4">
      <c r="A696">
        <f>IF('EIA Imports'!$E696=$A$1,'EIA Imports'!A696,"")</f>
        <v/>
      </c>
      <c r="C696">
        <f>IF('EIA Imports'!$E696=$A$1,'EIA Imports'!C696,"")</f>
        <v/>
      </c>
      <c r="D696">
        <f>IF('EIA Imports'!$E696=$A$1,'EIA Imports'!D696,"")</f>
        <v/>
      </c>
    </row>
    <row r="697" spans="1:4">
      <c r="A697">
        <f>IF('EIA Imports'!$E697=$A$1,'EIA Imports'!A697,"")</f>
        <v/>
      </c>
      <c r="C697">
        <f>IF('EIA Imports'!$E697=$A$1,'EIA Imports'!C697,"")</f>
        <v/>
      </c>
      <c r="D697">
        <f>IF('EIA Imports'!$E697=$A$1,'EIA Imports'!D697,"")</f>
        <v/>
      </c>
    </row>
    <row r="698" spans="1:4">
      <c r="A698">
        <f>IF('EIA Imports'!$E698=$A$1,'EIA Imports'!A698,"")</f>
        <v/>
      </c>
      <c r="C698">
        <f>IF('EIA Imports'!$E698=$A$1,'EIA Imports'!C698,"")</f>
        <v/>
      </c>
      <c r="D698">
        <f>IF('EIA Imports'!$E698=$A$1,'EIA Imports'!D698,"")</f>
        <v/>
      </c>
    </row>
    <row r="699" spans="1:4">
      <c r="A699">
        <f>IF('EIA Imports'!$E699=$A$1,'EIA Imports'!A699,"")</f>
        <v/>
      </c>
      <c r="C699">
        <f>IF('EIA Imports'!$E699=$A$1,'EIA Imports'!C699,"")</f>
        <v/>
      </c>
      <c r="D699">
        <f>IF('EIA Imports'!$E699=$A$1,'EIA Imports'!D699,"")</f>
        <v/>
      </c>
    </row>
    <row r="700" spans="1:4">
      <c r="A700">
        <f>IF('EIA Imports'!$E700=$A$1,'EIA Imports'!A700,"")</f>
        <v/>
      </c>
      <c r="C700">
        <f>IF('EIA Imports'!$E700=$A$1,'EIA Imports'!C700,"")</f>
        <v/>
      </c>
      <c r="D700">
        <f>IF('EIA Imports'!$E700=$A$1,'EIA Imports'!D700,"")</f>
        <v/>
      </c>
    </row>
    <row r="701" spans="1:4">
      <c r="A701">
        <f>IF('EIA Imports'!$E701=$A$1,'EIA Imports'!A701,"")</f>
        <v/>
      </c>
      <c r="C701">
        <f>IF('EIA Imports'!$E701=$A$1,'EIA Imports'!C701,"")</f>
        <v/>
      </c>
      <c r="D701">
        <f>IF('EIA Imports'!$E701=$A$1,'EIA Imports'!D701,"")</f>
        <v/>
      </c>
    </row>
    <row r="702" spans="1:4">
      <c r="A702">
        <f>IF('EIA Imports'!$E702=$A$1,'EIA Imports'!A702,"")</f>
        <v/>
      </c>
      <c r="C702">
        <f>IF('EIA Imports'!$E702=$A$1,'EIA Imports'!C702,"")</f>
        <v/>
      </c>
      <c r="D702">
        <f>IF('EIA Imports'!$E702=$A$1,'EIA Imports'!D702,"")</f>
        <v/>
      </c>
    </row>
    <row r="703" spans="1:4">
      <c r="A703">
        <f>IF('EIA Imports'!$E703=$A$1,'EIA Imports'!A703,"")</f>
        <v/>
      </c>
      <c r="C703">
        <f>IF('EIA Imports'!$E703=$A$1,'EIA Imports'!C703,"")</f>
        <v/>
      </c>
      <c r="D703">
        <f>IF('EIA Imports'!$E703=$A$1,'EIA Imports'!D703,"")</f>
        <v/>
      </c>
    </row>
    <row r="704" spans="1:4">
      <c r="A704">
        <f>IF('EIA Imports'!$E704=$A$1,'EIA Imports'!A704,"")</f>
        <v/>
      </c>
      <c r="C704">
        <f>IF('EIA Imports'!$E704=$A$1,'EIA Imports'!C704,"")</f>
        <v/>
      </c>
      <c r="D704">
        <f>IF('EIA Imports'!$E704=$A$1,'EIA Imports'!D704,"")</f>
        <v/>
      </c>
    </row>
    <row r="705" spans="1:4">
      <c r="A705">
        <f>IF('EIA Imports'!$E705=$A$1,'EIA Imports'!A705,"")</f>
        <v/>
      </c>
      <c r="C705">
        <f>IF('EIA Imports'!$E705=$A$1,'EIA Imports'!C705,"")</f>
        <v/>
      </c>
      <c r="D705">
        <f>IF('EIA Imports'!$E705=$A$1,'EIA Imports'!D705,"")</f>
        <v/>
      </c>
    </row>
    <row r="706" spans="1:4">
      <c r="A706">
        <f>IF('EIA Imports'!$E706=$A$1,'EIA Imports'!A706,"")</f>
        <v/>
      </c>
      <c r="C706">
        <f>IF('EIA Imports'!$E706=$A$1,'EIA Imports'!C706,"")</f>
        <v/>
      </c>
      <c r="D706">
        <f>IF('EIA Imports'!$E706=$A$1,'EIA Imports'!D706,"")</f>
        <v/>
      </c>
    </row>
    <row r="707" spans="1:4">
      <c r="A707">
        <f>IF('EIA Imports'!$E707=$A$1,'EIA Imports'!A707,"")</f>
        <v/>
      </c>
      <c r="C707">
        <f>IF('EIA Imports'!$E707=$A$1,'EIA Imports'!C707,"")</f>
        <v/>
      </c>
      <c r="D707">
        <f>IF('EIA Imports'!$E707=$A$1,'EIA Imports'!D707,"")</f>
        <v/>
      </c>
    </row>
    <row r="708" spans="1:4">
      <c r="A708">
        <f>IF('EIA Imports'!$E708=$A$1,'EIA Imports'!A708,"")</f>
        <v/>
      </c>
      <c r="C708">
        <f>IF('EIA Imports'!$E708=$A$1,'EIA Imports'!C708,"")</f>
        <v/>
      </c>
      <c r="D708">
        <f>IF('EIA Imports'!$E708=$A$1,'EIA Imports'!D708,"")</f>
        <v/>
      </c>
    </row>
    <row r="709" spans="1:4">
      <c r="A709">
        <f>IF('EIA Imports'!$E709=$A$1,'EIA Imports'!A709,"")</f>
        <v/>
      </c>
      <c r="C709">
        <f>IF('EIA Imports'!$E709=$A$1,'EIA Imports'!C709,"")</f>
        <v/>
      </c>
      <c r="D709">
        <f>IF('EIA Imports'!$E709=$A$1,'EIA Imports'!D709,"")</f>
        <v/>
      </c>
    </row>
    <row r="710" spans="1:4">
      <c r="A710">
        <f>IF('EIA Imports'!$E710=$A$1,'EIA Imports'!A710,"")</f>
        <v/>
      </c>
      <c r="C710">
        <f>IF('EIA Imports'!$E710=$A$1,'EIA Imports'!C710,"")</f>
        <v/>
      </c>
      <c r="D710">
        <f>IF('EIA Imports'!$E710=$A$1,'EIA Imports'!D710,"")</f>
        <v/>
      </c>
    </row>
    <row r="711" spans="1:4">
      <c r="A711">
        <f>IF('EIA Imports'!$E711=$A$1,'EIA Imports'!A711,"")</f>
        <v/>
      </c>
      <c r="C711">
        <f>IF('EIA Imports'!$E711=$A$1,'EIA Imports'!C711,"")</f>
        <v/>
      </c>
      <c r="D711">
        <f>IF('EIA Imports'!$E711=$A$1,'EIA Imports'!D711,"")</f>
        <v/>
      </c>
    </row>
    <row r="712" spans="1:4">
      <c r="A712">
        <f>IF('EIA Imports'!$E712=$A$1,'EIA Imports'!A712,"")</f>
        <v/>
      </c>
      <c r="C712">
        <f>IF('EIA Imports'!$E712=$A$1,'EIA Imports'!C712,"")</f>
        <v/>
      </c>
      <c r="D712">
        <f>IF('EIA Imports'!$E712=$A$1,'EIA Imports'!D712,"")</f>
        <v/>
      </c>
    </row>
    <row r="713" spans="1:4">
      <c r="A713">
        <f>IF('EIA Imports'!$E713=$A$1,'EIA Imports'!A713,"")</f>
        <v/>
      </c>
      <c r="C713">
        <f>IF('EIA Imports'!$E713=$A$1,'EIA Imports'!C713,"")</f>
        <v/>
      </c>
      <c r="D713">
        <f>IF('EIA Imports'!$E713=$A$1,'EIA Imports'!D713,"")</f>
        <v/>
      </c>
    </row>
    <row r="714" spans="1:4">
      <c r="A714">
        <f>IF('EIA Imports'!$E714=$A$1,'EIA Imports'!A714,"")</f>
        <v/>
      </c>
      <c r="C714">
        <f>IF('EIA Imports'!$E714=$A$1,'EIA Imports'!C714,"")</f>
        <v/>
      </c>
      <c r="D714">
        <f>IF('EIA Imports'!$E714=$A$1,'EIA Imports'!D714,"")</f>
        <v/>
      </c>
    </row>
    <row r="715" spans="1:4">
      <c r="A715">
        <f>IF('EIA Imports'!$E715=$A$1,'EIA Imports'!A715,"")</f>
        <v/>
      </c>
      <c r="C715">
        <f>IF('EIA Imports'!$E715=$A$1,'EIA Imports'!C715,"")</f>
        <v/>
      </c>
      <c r="D715">
        <f>IF('EIA Imports'!$E715=$A$1,'EIA Imports'!D715,"")</f>
        <v/>
      </c>
    </row>
    <row r="716" spans="1:4">
      <c r="A716">
        <f>IF('EIA Imports'!$E716=$A$1,'EIA Imports'!A716,"")</f>
        <v/>
      </c>
      <c r="C716">
        <f>IF('EIA Imports'!$E716=$A$1,'EIA Imports'!C716,"")</f>
        <v/>
      </c>
      <c r="D716">
        <f>IF('EIA Imports'!$E716=$A$1,'EIA Imports'!D716,"")</f>
        <v/>
      </c>
    </row>
    <row r="717" spans="1:4">
      <c r="A717">
        <f>IF('EIA Imports'!$E717=$A$1,'EIA Imports'!A717,"")</f>
        <v/>
      </c>
      <c r="C717">
        <f>IF('EIA Imports'!$E717=$A$1,'EIA Imports'!C717,"")</f>
        <v/>
      </c>
      <c r="D717">
        <f>IF('EIA Imports'!$E717=$A$1,'EIA Imports'!D717,"")</f>
        <v/>
      </c>
    </row>
    <row r="718" spans="1:4">
      <c r="A718">
        <f>IF('EIA Imports'!$E718=$A$1,'EIA Imports'!A718,"")</f>
        <v/>
      </c>
      <c r="C718">
        <f>IF('EIA Imports'!$E718=$A$1,'EIA Imports'!C718,"")</f>
        <v/>
      </c>
      <c r="D718">
        <f>IF('EIA Imports'!$E718=$A$1,'EIA Imports'!D718,"")</f>
        <v/>
      </c>
    </row>
    <row r="719" spans="1:4">
      <c r="A719">
        <f>IF('EIA Imports'!$E719=$A$1,'EIA Imports'!A719,"")</f>
        <v/>
      </c>
      <c r="C719">
        <f>IF('EIA Imports'!$E719=$A$1,'EIA Imports'!C719,"")</f>
        <v/>
      </c>
      <c r="D719">
        <f>IF('EIA Imports'!$E719=$A$1,'EIA Imports'!D719,"")</f>
        <v/>
      </c>
    </row>
    <row r="720" spans="1:4">
      <c r="A720">
        <f>IF('EIA Imports'!$E720=$A$1,'EIA Imports'!A720,"")</f>
        <v/>
      </c>
      <c r="C720">
        <f>IF('EIA Imports'!$E720=$A$1,'EIA Imports'!C720,"")</f>
        <v/>
      </c>
      <c r="D720">
        <f>IF('EIA Imports'!$E720=$A$1,'EIA Imports'!D720,"")</f>
        <v/>
      </c>
    </row>
    <row r="721" spans="1:4">
      <c r="A721">
        <f>IF('EIA Imports'!$E721=$A$1,'EIA Imports'!A721,"")</f>
        <v/>
      </c>
      <c r="C721">
        <f>IF('EIA Imports'!$E721=$A$1,'EIA Imports'!C721,"")</f>
        <v/>
      </c>
      <c r="D721">
        <f>IF('EIA Imports'!$E721=$A$1,'EIA Imports'!D721,"")</f>
        <v/>
      </c>
    </row>
    <row r="722" spans="1:4">
      <c r="A722">
        <f>IF('EIA Imports'!$E722=$A$1,'EIA Imports'!A722,"")</f>
        <v/>
      </c>
      <c r="C722">
        <f>IF('EIA Imports'!$E722=$A$1,'EIA Imports'!C722,"")</f>
        <v/>
      </c>
      <c r="D722">
        <f>IF('EIA Imports'!$E722=$A$1,'EIA Imports'!D722,"")</f>
        <v/>
      </c>
    </row>
    <row r="723" spans="1:4">
      <c r="A723">
        <f>IF('EIA Imports'!$E723=$A$1,'EIA Imports'!A723,"")</f>
        <v/>
      </c>
      <c r="C723">
        <f>IF('EIA Imports'!$E723=$A$1,'EIA Imports'!C723,"")</f>
        <v/>
      </c>
      <c r="D723">
        <f>IF('EIA Imports'!$E723=$A$1,'EIA Imports'!D723,"")</f>
        <v/>
      </c>
    </row>
    <row r="724" spans="1:4">
      <c r="A724">
        <f>IF('EIA Imports'!$E724=$A$1,'EIA Imports'!A724,"")</f>
        <v/>
      </c>
      <c r="C724">
        <f>IF('EIA Imports'!$E724=$A$1,'EIA Imports'!C724,"")</f>
        <v/>
      </c>
      <c r="D724">
        <f>IF('EIA Imports'!$E724=$A$1,'EIA Imports'!D724,"")</f>
        <v/>
      </c>
    </row>
    <row r="725" spans="1:4">
      <c r="A725">
        <f>IF('EIA Imports'!$E725=$A$1,'EIA Imports'!A725,"")</f>
        <v/>
      </c>
      <c r="C725">
        <f>IF('EIA Imports'!$E725=$A$1,'EIA Imports'!C725,"")</f>
        <v/>
      </c>
      <c r="D725">
        <f>IF('EIA Imports'!$E725=$A$1,'EIA Imports'!D725,"")</f>
        <v/>
      </c>
    </row>
    <row r="726" spans="1:4">
      <c r="A726">
        <f>IF('EIA Imports'!$E726=$A$1,'EIA Imports'!A726,"")</f>
        <v/>
      </c>
      <c r="C726">
        <f>IF('EIA Imports'!$E726=$A$1,'EIA Imports'!C726,"")</f>
        <v/>
      </c>
      <c r="D726">
        <f>IF('EIA Imports'!$E726=$A$1,'EIA Imports'!D726,"")</f>
        <v/>
      </c>
    </row>
    <row r="727" spans="1:4">
      <c r="A727">
        <f>IF('EIA Imports'!$E727=$A$1,'EIA Imports'!A727,"")</f>
        <v/>
      </c>
      <c r="C727">
        <f>IF('EIA Imports'!$E727=$A$1,'EIA Imports'!C727,"")</f>
        <v/>
      </c>
      <c r="D727">
        <f>IF('EIA Imports'!$E727=$A$1,'EIA Imports'!D727,"")</f>
        <v/>
      </c>
    </row>
    <row r="728" spans="1:4">
      <c r="A728">
        <f>IF('EIA Imports'!$E728=$A$1,'EIA Imports'!A728,"")</f>
        <v/>
      </c>
      <c r="C728">
        <f>IF('EIA Imports'!$E728=$A$1,'EIA Imports'!C728,"")</f>
        <v/>
      </c>
      <c r="D728">
        <f>IF('EIA Imports'!$E728=$A$1,'EIA Imports'!D728,"")</f>
        <v/>
      </c>
    </row>
    <row r="729" spans="1:4">
      <c r="A729">
        <f>IF('EIA Imports'!$E729=$A$1,'EIA Imports'!A729,"")</f>
        <v/>
      </c>
      <c r="C729">
        <f>IF('EIA Imports'!$E729=$A$1,'EIA Imports'!C729,"")</f>
        <v/>
      </c>
      <c r="D729">
        <f>IF('EIA Imports'!$E729=$A$1,'EIA Imports'!D729,"")</f>
        <v/>
      </c>
    </row>
    <row r="730" spans="1:4">
      <c r="A730">
        <f>IF('EIA Imports'!$E730=$A$1,'EIA Imports'!A730,"")</f>
        <v/>
      </c>
      <c r="C730">
        <f>IF('EIA Imports'!$E730=$A$1,'EIA Imports'!C730,"")</f>
        <v/>
      </c>
      <c r="D730">
        <f>IF('EIA Imports'!$E730=$A$1,'EIA Imports'!D730,"")</f>
        <v/>
      </c>
    </row>
    <row r="731" spans="1:4">
      <c r="A731">
        <f>IF('EIA Imports'!$E731=$A$1,'EIA Imports'!A731,"")</f>
        <v/>
      </c>
      <c r="C731">
        <f>IF('EIA Imports'!$E731=$A$1,'EIA Imports'!C731,"")</f>
        <v/>
      </c>
      <c r="D731">
        <f>IF('EIA Imports'!$E731=$A$1,'EIA Imports'!D731,"")</f>
        <v/>
      </c>
    </row>
    <row r="732" spans="1:4">
      <c r="A732">
        <f>IF('EIA Imports'!$E732=$A$1,'EIA Imports'!A732,"")</f>
        <v/>
      </c>
      <c r="C732">
        <f>IF('EIA Imports'!$E732=$A$1,'EIA Imports'!C732,"")</f>
        <v/>
      </c>
      <c r="D732">
        <f>IF('EIA Imports'!$E732=$A$1,'EIA Imports'!D732,"")</f>
        <v/>
      </c>
    </row>
    <row r="733" spans="1:4">
      <c r="A733">
        <f>IF('EIA Imports'!$E733=$A$1,'EIA Imports'!A733,"")</f>
        <v/>
      </c>
      <c r="C733">
        <f>IF('EIA Imports'!$E733=$A$1,'EIA Imports'!C733,"")</f>
        <v/>
      </c>
      <c r="D733">
        <f>IF('EIA Imports'!$E733=$A$1,'EIA Imports'!D733,"")</f>
        <v/>
      </c>
    </row>
    <row r="734" spans="1:4">
      <c r="A734">
        <f>IF('EIA Imports'!$E734=$A$1,'EIA Imports'!A734,"")</f>
        <v/>
      </c>
      <c r="C734">
        <f>IF('EIA Imports'!$E734=$A$1,'EIA Imports'!C734,"")</f>
        <v/>
      </c>
      <c r="D734">
        <f>IF('EIA Imports'!$E734=$A$1,'EIA Imports'!D734,"")</f>
        <v/>
      </c>
    </row>
    <row r="735" spans="1:4">
      <c r="A735">
        <f>IF('EIA Imports'!$E735=$A$1,'EIA Imports'!A735,"")</f>
        <v/>
      </c>
      <c r="C735">
        <f>IF('EIA Imports'!$E735=$A$1,'EIA Imports'!C735,"")</f>
        <v/>
      </c>
      <c r="D735">
        <f>IF('EIA Imports'!$E735=$A$1,'EIA Imports'!D735,"")</f>
        <v/>
      </c>
    </row>
    <row r="736" spans="1:4">
      <c r="A736">
        <f>IF('EIA Imports'!$E736=$A$1,'EIA Imports'!A736,"")</f>
        <v/>
      </c>
      <c r="C736">
        <f>IF('EIA Imports'!$E736=$A$1,'EIA Imports'!C736,"")</f>
        <v/>
      </c>
      <c r="D736">
        <f>IF('EIA Imports'!$E736=$A$1,'EIA Imports'!D736,"")</f>
        <v/>
      </c>
    </row>
    <row r="737" spans="1:4">
      <c r="A737">
        <f>IF('EIA Imports'!$E737=$A$1,'EIA Imports'!A737,"")</f>
        <v/>
      </c>
      <c r="C737">
        <f>IF('EIA Imports'!$E737=$A$1,'EIA Imports'!C737,"")</f>
        <v/>
      </c>
      <c r="D737">
        <f>IF('EIA Imports'!$E737=$A$1,'EIA Imports'!D737,"")</f>
        <v/>
      </c>
    </row>
    <row r="738" spans="1:4">
      <c r="A738">
        <f>IF('EIA Imports'!$E738=$A$1,'EIA Imports'!A738,"")</f>
        <v/>
      </c>
      <c r="C738">
        <f>IF('EIA Imports'!$E738=$A$1,'EIA Imports'!C738,"")</f>
        <v/>
      </c>
      <c r="D738">
        <f>IF('EIA Imports'!$E738=$A$1,'EIA Imports'!D738,"")</f>
        <v/>
      </c>
    </row>
    <row r="739" spans="1:4">
      <c r="A739">
        <f>IF('EIA Imports'!$E739=$A$1,'EIA Imports'!A739,"")</f>
        <v/>
      </c>
      <c r="C739">
        <f>IF('EIA Imports'!$E739=$A$1,'EIA Imports'!C739,"")</f>
        <v/>
      </c>
      <c r="D739">
        <f>IF('EIA Imports'!$E739=$A$1,'EIA Imports'!D739,"")</f>
        <v/>
      </c>
    </row>
    <row r="740" spans="1:4">
      <c r="A740">
        <f>IF('EIA Imports'!$E740=$A$1,'EIA Imports'!A740,"")</f>
        <v/>
      </c>
      <c r="C740">
        <f>IF('EIA Imports'!$E740=$A$1,'EIA Imports'!C740,"")</f>
        <v/>
      </c>
      <c r="D740">
        <f>IF('EIA Imports'!$E740=$A$1,'EIA Imports'!D740,"")</f>
        <v/>
      </c>
    </row>
    <row r="741" spans="1:4">
      <c r="A741">
        <f>IF('EIA Imports'!$E741=$A$1,'EIA Imports'!A741,"")</f>
        <v/>
      </c>
      <c r="C741">
        <f>IF('EIA Imports'!$E741=$A$1,'EIA Imports'!C741,"")</f>
        <v/>
      </c>
      <c r="D741">
        <f>IF('EIA Imports'!$E741=$A$1,'EIA Imports'!D741,"")</f>
        <v/>
      </c>
    </row>
    <row r="742" spans="1:4">
      <c r="A742">
        <f>IF('EIA Imports'!$E742=$A$1,'EIA Imports'!A742,"")</f>
        <v/>
      </c>
      <c r="C742">
        <f>IF('EIA Imports'!$E742=$A$1,'EIA Imports'!C742,"")</f>
        <v/>
      </c>
      <c r="D742">
        <f>IF('EIA Imports'!$E742=$A$1,'EIA Imports'!D742,"")</f>
        <v/>
      </c>
    </row>
    <row r="743" spans="1:4">
      <c r="A743">
        <f>IF('EIA Imports'!$E743=$A$1,'EIA Imports'!A743,"")</f>
        <v/>
      </c>
      <c r="C743">
        <f>IF('EIA Imports'!$E743=$A$1,'EIA Imports'!C743,"")</f>
        <v/>
      </c>
      <c r="D743">
        <f>IF('EIA Imports'!$E743=$A$1,'EIA Imports'!D743,"")</f>
        <v/>
      </c>
    </row>
    <row r="744" spans="1:4">
      <c r="A744">
        <f>IF('EIA Imports'!$E744=$A$1,'EIA Imports'!A744,"")</f>
        <v/>
      </c>
      <c r="C744">
        <f>IF('EIA Imports'!$E744=$A$1,'EIA Imports'!C744,"")</f>
        <v/>
      </c>
      <c r="D744">
        <f>IF('EIA Imports'!$E744=$A$1,'EIA Imports'!D744,"")</f>
        <v/>
      </c>
    </row>
    <row r="745" spans="1:4">
      <c r="A745">
        <f>IF('EIA Imports'!$E745=$A$1,'EIA Imports'!A745,"")</f>
        <v/>
      </c>
      <c r="C745">
        <f>IF('EIA Imports'!$E745=$A$1,'EIA Imports'!C745,"")</f>
        <v/>
      </c>
      <c r="D745">
        <f>IF('EIA Imports'!$E745=$A$1,'EIA Imports'!D745,"")</f>
        <v/>
      </c>
    </row>
    <row r="746" spans="1:4">
      <c r="A746">
        <f>IF('EIA Imports'!$E746=$A$1,'EIA Imports'!A746,"")</f>
        <v/>
      </c>
      <c r="C746">
        <f>IF('EIA Imports'!$E746=$A$1,'EIA Imports'!C746,"")</f>
        <v/>
      </c>
      <c r="D746">
        <f>IF('EIA Imports'!$E746=$A$1,'EIA Imports'!D746,"")</f>
        <v/>
      </c>
    </row>
    <row r="747" spans="1:4">
      <c r="A747">
        <f>IF('EIA Imports'!$E747=$A$1,'EIA Imports'!A747,"")</f>
        <v/>
      </c>
      <c r="C747">
        <f>IF('EIA Imports'!$E747=$A$1,'EIA Imports'!C747,"")</f>
        <v/>
      </c>
      <c r="D747">
        <f>IF('EIA Imports'!$E747=$A$1,'EIA Imports'!D747,"")</f>
        <v/>
      </c>
    </row>
    <row r="748" spans="1:4">
      <c r="A748">
        <f>IF('EIA Imports'!$E748=$A$1,'EIA Imports'!A748,"")</f>
        <v/>
      </c>
      <c r="C748">
        <f>IF('EIA Imports'!$E748=$A$1,'EIA Imports'!C748,"")</f>
        <v/>
      </c>
      <c r="D748">
        <f>IF('EIA Imports'!$E748=$A$1,'EIA Imports'!D748,"")</f>
        <v/>
      </c>
    </row>
    <row r="749" spans="1:4">
      <c r="A749">
        <f>IF('EIA Imports'!$E749=$A$1,'EIA Imports'!A749,"")</f>
        <v/>
      </c>
      <c r="C749">
        <f>IF('EIA Imports'!$E749=$A$1,'EIA Imports'!C749,"")</f>
        <v/>
      </c>
      <c r="D749">
        <f>IF('EIA Imports'!$E749=$A$1,'EIA Imports'!D749,"")</f>
        <v/>
      </c>
    </row>
    <row r="750" spans="1:4">
      <c r="A750">
        <f>IF('EIA Imports'!$E750=$A$1,'EIA Imports'!A750,"")</f>
        <v/>
      </c>
      <c r="C750">
        <f>IF('EIA Imports'!$E750=$A$1,'EIA Imports'!C750,"")</f>
        <v/>
      </c>
      <c r="D750">
        <f>IF('EIA Imports'!$E750=$A$1,'EIA Imports'!D750,"")</f>
        <v/>
      </c>
    </row>
    <row r="751" spans="1:4">
      <c r="A751">
        <f>IF('EIA Imports'!$E751=$A$1,'EIA Imports'!A751,"")</f>
        <v/>
      </c>
      <c r="C751">
        <f>IF('EIA Imports'!$E751=$A$1,'EIA Imports'!C751,"")</f>
        <v/>
      </c>
      <c r="D751">
        <f>IF('EIA Imports'!$E751=$A$1,'EIA Imports'!D751,"")</f>
        <v/>
      </c>
    </row>
    <row r="752" spans="1:4">
      <c r="A752">
        <f>IF('EIA Imports'!$E752=$A$1,'EIA Imports'!A752,"")</f>
        <v/>
      </c>
      <c r="C752">
        <f>IF('EIA Imports'!$E752=$A$1,'EIA Imports'!C752,"")</f>
        <v/>
      </c>
      <c r="D752">
        <f>IF('EIA Imports'!$E752=$A$1,'EIA Imports'!D752,"")</f>
        <v/>
      </c>
    </row>
    <row r="753" spans="1:4">
      <c r="A753">
        <f>IF('EIA Imports'!$E753=$A$1,'EIA Imports'!A753,"")</f>
        <v/>
      </c>
      <c r="C753">
        <f>IF('EIA Imports'!$E753=$A$1,'EIA Imports'!C753,"")</f>
        <v/>
      </c>
      <c r="D753">
        <f>IF('EIA Imports'!$E753=$A$1,'EIA Imports'!D753,"")</f>
        <v/>
      </c>
    </row>
    <row r="754" spans="1:4">
      <c r="A754">
        <f>IF('EIA Imports'!$E754=$A$1,'EIA Imports'!A754,"")</f>
        <v/>
      </c>
      <c r="C754">
        <f>IF('EIA Imports'!$E754=$A$1,'EIA Imports'!C754,"")</f>
        <v/>
      </c>
      <c r="D754">
        <f>IF('EIA Imports'!$E754=$A$1,'EIA Imports'!D754,"")</f>
        <v/>
      </c>
    </row>
    <row r="755" spans="1:4">
      <c r="A755">
        <f>IF('EIA Imports'!$E755=$A$1,'EIA Imports'!A755,"")</f>
        <v/>
      </c>
      <c r="C755">
        <f>IF('EIA Imports'!$E755=$A$1,'EIA Imports'!C755,"")</f>
        <v/>
      </c>
      <c r="D755">
        <f>IF('EIA Imports'!$E755=$A$1,'EIA Imports'!D755,"")</f>
        <v/>
      </c>
    </row>
    <row r="756" spans="1:4">
      <c r="A756">
        <f>IF('EIA Imports'!$E756=$A$1,'EIA Imports'!A756,"")</f>
        <v/>
      </c>
      <c r="C756">
        <f>IF('EIA Imports'!$E756=$A$1,'EIA Imports'!C756,"")</f>
        <v/>
      </c>
      <c r="D756">
        <f>IF('EIA Imports'!$E756=$A$1,'EIA Imports'!D756,"")</f>
        <v/>
      </c>
    </row>
    <row r="757" spans="1:4">
      <c r="A757">
        <f>IF('EIA Imports'!$E757=$A$1,'EIA Imports'!A757,"")</f>
        <v/>
      </c>
      <c r="C757">
        <f>IF('EIA Imports'!$E757=$A$1,'EIA Imports'!C757,"")</f>
        <v/>
      </c>
      <c r="D757">
        <f>IF('EIA Imports'!$E757=$A$1,'EIA Imports'!D757,"")</f>
        <v/>
      </c>
    </row>
    <row r="758" spans="1:4">
      <c r="A758">
        <f>IF('EIA Imports'!$E758=$A$1,'EIA Imports'!A758,"")</f>
        <v/>
      </c>
      <c r="C758">
        <f>IF('EIA Imports'!$E758=$A$1,'EIA Imports'!C758,"")</f>
        <v/>
      </c>
      <c r="D758">
        <f>IF('EIA Imports'!$E758=$A$1,'EIA Imports'!D758,"")</f>
        <v/>
      </c>
    </row>
    <row r="759" spans="1:4">
      <c r="A759">
        <f>IF('EIA Imports'!$E759=$A$1,'EIA Imports'!A759,"")</f>
        <v/>
      </c>
      <c r="C759">
        <f>IF('EIA Imports'!$E759=$A$1,'EIA Imports'!C759,"")</f>
        <v/>
      </c>
      <c r="D759">
        <f>IF('EIA Imports'!$E759=$A$1,'EIA Imports'!D759,"")</f>
        <v/>
      </c>
    </row>
    <row r="760" spans="1:4">
      <c r="A760">
        <f>IF('EIA Imports'!$E760=$A$1,'EIA Imports'!A760,"")</f>
        <v/>
      </c>
      <c r="C760">
        <f>IF('EIA Imports'!$E760=$A$1,'EIA Imports'!C760,"")</f>
        <v/>
      </c>
      <c r="D760">
        <f>IF('EIA Imports'!$E760=$A$1,'EIA Imports'!D760,"")</f>
        <v/>
      </c>
    </row>
    <row r="761" spans="1:4">
      <c r="A761">
        <f>IF('EIA Imports'!$E761=$A$1,'EIA Imports'!A761,"")</f>
        <v/>
      </c>
      <c r="C761">
        <f>IF('EIA Imports'!$E761=$A$1,'EIA Imports'!C761,"")</f>
        <v/>
      </c>
      <c r="D761">
        <f>IF('EIA Imports'!$E761=$A$1,'EIA Imports'!D761,"")</f>
        <v/>
      </c>
    </row>
    <row r="762" spans="1:4">
      <c r="A762">
        <f>IF('EIA Imports'!$E762=$A$1,'EIA Imports'!A762,"")</f>
        <v/>
      </c>
      <c r="C762">
        <f>IF('EIA Imports'!$E762=$A$1,'EIA Imports'!C762,"")</f>
        <v/>
      </c>
      <c r="D762">
        <f>IF('EIA Imports'!$E762=$A$1,'EIA Imports'!D762,"")</f>
        <v/>
      </c>
    </row>
    <row r="763" spans="1:4">
      <c r="A763">
        <f>IF('EIA Imports'!$E763=$A$1,'EIA Imports'!A763,"")</f>
        <v/>
      </c>
      <c r="C763">
        <f>IF('EIA Imports'!$E763=$A$1,'EIA Imports'!C763,"")</f>
        <v/>
      </c>
      <c r="D763">
        <f>IF('EIA Imports'!$E763=$A$1,'EIA Imports'!D763,"")</f>
        <v/>
      </c>
    </row>
    <row r="764" spans="1:4">
      <c r="A764">
        <f>IF('EIA Imports'!$E764=$A$1,'EIA Imports'!A764,"")</f>
        <v/>
      </c>
      <c r="C764">
        <f>IF('EIA Imports'!$E764=$A$1,'EIA Imports'!C764,"")</f>
        <v/>
      </c>
      <c r="D764">
        <f>IF('EIA Imports'!$E764=$A$1,'EIA Imports'!D764,"")</f>
        <v/>
      </c>
    </row>
    <row r="765" spans="1:4">
      <c r="A765">
        <f>IF('EIA Imports'!$E765=$A$1,'EIA Imports'!A765,"")</f>
        <v/>
      </c>
      <c r="C765">
        <f>IF('EIA Imports'!$E765=$A$1,'EIA Imports'!C765,"")</f>
        <v/>
      </c>
      <c r="D765">
        <f>IF('EIA Imports'!$E765=$A$1,'EIA Imports'!D765,"")</f>
        <v/>
      </c>
    </row>
    <row r="766" spans="1:4">
      <c r="A766">
        <f>IF('EIA Imports'!$E766=$A$1,'EIA Imports'!A766,"")</f>
        <v/>
      </c>
      <c r="C766">
        <f>IF('EIA Imports'!$E766=$A$1,'EIA Imports'!C766,"")</f>
        <v/>
      </c>
      <c r="D766">
        <f>IF('EIA Imports'!$E766=$A$1,'EIA Imports'!D766,"")</f>
        <v/>
      </c>
    </row>
    <row r="767" spans="1:4">
      <c r="A767">
        <f>IF('EIA Imports'!$E767=$A$1,'EIA Imports'!A767,"")</f>
        <v/>
      </c>
      <c r="C767">
        <f>IF('EIA Imports'!$E767=$A$1,'EIA Imports'!C767,"")</f>
        <v/>
      </c>
      <c r="D767">
        <f>IF('EIA Imports'!$E767=$A$1,'EIA Imports'!D767,"")</f>
        <v/>
      </c>
    </row>
    <row r="768" spans="1:4">
      <c r="A768">
        <f>IF('EIA Imports'!$E768=$A$1,'EIA Imports'!A768,"")</f>
        <v/>
      </c>
      <c r="C768">
        <f>IF('EIA Imports'!$E768=$A$1,'EIA Imports'!C768,"")</f>
        <v/>
      </c>
      <c r="D768">
        <f>IF('EIA Imports'!$E768=$A$1,'EIA Imports'!D768,"")</f>
        <v/>
      </c>
    </row>
    <row r="769" spans="1:4">
      <c r="A769">
        <f>IF('EIA Imports'!$E769=$A$1,'EIA Imports'!A769,"")</f>
        <v/>
      </c>
      <c r="C769">
        <f>IF('EIA Imports'!$E769=$A$1,'EIA Imports'!C769,"")</f>
        <v/>
      </c>
      <c r="D769">
        <f>IF('EIA Imports'!$E769=$A$1,'EIA Imports'!D769,"")</f>
        <v/>
      </c>
    </row>
    <row r="770" spans="1:4">
      <c r="A770">
        <f>IF('EIA Imports'!$E770=$A$1,'EIA Imports'!A770,"")</f>
        <v/>
      </c>
      <c r="C770">
        <f>IF('EIA Imports'!$E770=$A$1,'EIA Imports'!C770,"")</f>
        <v/>
      </c>
      <c r="D770">
        <f>IF('EIA Imports'!$E770=$A$1,'EIA Imports'!D770,"")</f>
        <v/>
      </c>
    </row>
    <row r="771" spans="1:4">
      <c r="A771">
        <f>IF('EIA Imports'!$E771=$A$1,'EIA Imports'!A771,"")</f>
        <v/>
      </c>
      <c r="C771">
        <f>IF('EIA Imports'!$E771=$A$1,'EIA Imports'!C771,"")</f>
        <v/>
      </c>
      <c r="D771">
        <f>IF('EIA Imports'!$E771=$A$1,'EIA Imports'!D771,"")</f>
        <v/>
      </c>
    </row>
    <row r="772" spans="1:4">
      <c r="A772">
        <f>IF('EIA Imports'!$E772=$A$1,'EIA Imports'!A772,"")</f>
        <v/>
      </c>
      <c r="C772">
        <f>IF('EIA Imports'!$E772=$A$1,'EIA Imports'!C772,"")</f>
        <v/>
      </c>
      <c r="D772">
        <f>IF('EIA Imports'!$E772=$A$1,'EIA Imports'!D772,"")</f>
        <v/>
      </c>
    </row>
    <row r="773" spans="1:4">
      <c r="A773">
        <f>IF('EIA Imports'!$E773=$A$1,'EIA Imports'!A773,"")</f>
        <v/>
      </c>
      <c r="C773">
        <f>IF('EIA Imports'!$E773=$A$1,'EIA Imports'!C773,"")</f>
        <v/>
      </c>
      <c r="D773">
        <f>IF('EIA Imports'!$E773=$A$1,'EIA Imports'!D773,"")</f>
        <v/>
      </c>
    </row>
    <row r="774" spans="1:4">
      <c r="A774">
        <f>IF('EIA Imports'!$E774=$A$1,'EIA Imports'!A774,"")</f>
        <v/>
      </c>
      <c r="C774">
        <f>IF('EIA Imports'!$E774=$A$1,'EIA Imports'!C774,"")</f>
        <v/>
      </c>
      <c r="D774">
        <f>IF('EIA Imports'!$E774=$A$1,'EIA Imports'!D774,"")</f>
        <v/>
      </c>
    </row>
    <row r="775" spans="1:4">
      <c r="A775">
        <f>IF('EIA Imports'!$E775=$A$1,'EIA Imports'!A775,"")</f>
        <v/>
      </c>
      <c r="C775">
        <f>IF('EIA Imports'!$E775=$A$1,'EIA Imports'!C775,"")</f>
        <v/>
      </c>
      <c r="D775">
        <f>IF('EIA Imports'!$E775=$A$1,'EIA Imports'!D775,"")</f>
        <v/>
      </c>
    </row>
    <row r="776" spans="1:4">
      <c r="A776">
        <f>IF('EIA Imports'!$E776=$A$1,'EIA Imports'!A776,"")</f>
        <v/>
      </c>
      <c r="C776">
        <f>IF('EIA Imports'!$E776=$A$1,'EIA Imports'!C776,"")</f>
        <v/>
      </c>
      <c r="D776">
        <f>IF('EIA Imports'!$E776=$A$1,'EIA Imports'!D776,"")</f>
        <v/>
      </c>
    </row>
    <row r="777" spans="1:4">
      <c r="A777">
        <f>IF('EIA Imports'!$E777=$A$1,'EIA Imports'!A777,"")</f>
        <v/>
      </c>
      <c r="C777">
        <f>IF('EIA Imports'!$E777=$A$1,'EIA Imports'!C777,"")</f>
        <v/>
      </c>
      <c r="D777">
        <f>IF('EIA Imports'!$E777=$A$1,'EIA Imports'!D777,"")</f>
        <v/>
      </c>
    </row>
    <row r="778" spans="1:4">
      <c r="A778">
        <f>IF('EIA Imports'!$E778=$A$1,'EIA Imports'!A778,"")</f>
        <v/>
      </c>
      <c r="C778">
        <f>IF('EIA Imports'!$E778=$A$1,'EIA Imports'!C778,"")</f>
        <v/>
      </c>
      <c r="D778">
        <f>IF('EIA Imports'!$E778=$A$1,'EIA Imports'!D778,"")</f>
        <v/>
      </c>
    </row>
    <row r="779" spans="1:4">
      <c r="A779">
        <f>IF('EIA Imports'!$E779=$A$1,'EIA Imports'!A779,"")</f>
        <v/>
      </c>
      <c r="C779">
        <f>IF('EIA Imports'!$E779=$A$1,'EIA Imports'!C779,"")</f>
        <v/>
      </c>
      <c r="D779">
        <f>IF('EIA Imports'!$E779=$A$1,'EIA Imports'!D779,"")</f>
        <v/>
      </c>
    </row>
    <row r="780" spans="1:4">
      <c r="A780">
        <f>IF('EIA Imports'!$E780=$A$1,'EIA Imports'!A780,"")</f>
        <v/>
      </c>
      <c r="C780">
        <f>IF('EIA Imports'!$E780=$A$1,'EIA Imports'!C780,"")</f>
        <v/>
      </c>
      <c r="D780">
        <f>IF('EIA Imports'!$E780=$A$1,'EIA Imports'!D780,"")</f>
        <v/>
      </c>
    </row>
    <row r="781" spans="1:4">
      <c r="A781">
        <f>IF('EIA Imports'!$E781=$A$1,'EIA Imports'!A781,"")</f>
        <v/>
      </c>
      <c r="C781">
        <f>IF('EIA Imports'!$E781=$A$1,'EIA Imports'!C781,"")</f>
        <v/>
      </c>
      <c r="D781">
        <f>IF('EIA Imports'!$E781=$A$1,'EIA Imports'!D781,"")</f>
        <v/>
      </c>
    </row>
    <row r="782" spans="1:4">
      <c r="A782">
        <f>IF('EIA Imports'!$E782=$A$1,'EIA Imports'!A782,"")</f>
        <v/>
      </c>
      <c r="C782">
        <f>IF('EIA Imports'!$E782=$A$1,'EIA Imports'!C782,"")</f>
        <v/>
      </c>
      <c r="D782">
        <f>IF('EIA Imports'!$E782=$A$1,'EIA Imports'!D782,"")</f>
        <v/>
      </c>
    </row>
    <row r="783" spans="1:4">
      <c r="A783">
        <f>IF('EIA Imports'!$E783=$A$1,'EIA Imports'!A783,"")</f>
        <v/>
      </c>
      <c r="C783">
        <f>IF('EIA Imports'!$E783=$A$1,'EIA Imports'!C783,"")</f>
        <v/>
      </c>
      <c r="D783">
        <f>IF('EIA Imports'!$E783=$A$1,'EIA Imports'!D783,"")</f>
        <v/>
      </c>
    </row>
    <row r="784" spans="1:4">
      <c r="A784">
        <f>IF('EIA Imports'!$E784=$A$1,'EIA Imports'!A784,"")</f>
        <v/>
      </c>
      <c r="C784">
        <f>IF('EIA Imports'!$E784=$A$1,'EIA Imports'!C784,"")</f>
        <v/>
      </c>
      <c r="D784">
        <f>IF('EIA Imports'!$E784=$A$1,'EIA Imports'!D784,"")</f>
        <v/>
      </c>
    </row>
    <row r="785" spans="1:4">
      <c r="A785">
        <f>IF('EIA Imports'!$E785=$A$1,'EIA Imports'!A785,"")</f>
        <v/>
      </c>
      <c r="C785">
        <f>IF('EIA Imports'!$E785=$A$1,'EIA Imports'!C785,"")</f>
        <v/>
      </c>
      <c r="D785">
        <f>IF('EIA Imports'!$E785=$A$1,'EIA Imports'!D785,"")</f>
        <v/>
      </c>
    </row>
    <row r="786" spans="1:4">
      <c r="A786">
        <f>IF('EIA Imports'!$E786=$A$1,'EIA Imports'!A786,"")</f>
        <v/>
      </c>
      <c r="C786">
        <f>IF('EIA Imports'!$E786=$A$1,'EIA Imports'!C786,"")</f>
        <v/>
      </c>
      <c r="D786">
        <f>IF('EIA Imports'!$E786=$A$1,'EIA Imports'!D786,"")</f>
        <v/>
      </c>
    </row>
    <row r="787" spans="1:4">
      <c r="A787">
        <f>IF('EIA Imports'!$E787=$A$1,'EIA Imports'!A787,"")</f>
        <v/>
      </c>
      <c r="C787">
        <f>IF('EIA Imports'!$E787=$A$1,'EIA Imports'!C787,"")</f>
        <v/>
      </c>
      <c r="D787">
        <f>IF('EIA Imports'!$E787=$A$1,'EIA Imports'!D787,"")</f>
        <v/>
      </c>
    </row>
    <row r="788" spans="1:4">
      <c r="A788">
        <f>IF('EIA Imports'!$E788=$A$1,'EIA Imports'!A788,"")</f>
        <v/>
      </c>
      <c r="C788">
        <f>IF('EIA Imports'!$E788=$A$1,'EIA Imports'!C788,"")</f>
        <v/>
      </c>
      <c r="D788">
        <f>IF('EIA Imports'!$E788=$A$1,'EIA Imports'!D788,"")</f>
        <v/>
      </c>
    </row>
    <row r="789" spans="1:4">
      <c r="A789">
        <f>IF('EIA Imports'!$E789=$A$1,'EIA Imports'!A789,"")</f>
        <v/>
      </c>
      <c r="C789">
        <f>IF('EIA Imports'!$E789=$A$1,'EIA Imports'!C789,"")</f>
        <v/>
      </c>
      <c r="D789">
        <f>IF('EIA Imports'!$E789=$A$1,'EIA Imports'!D789,"")</f>
        <v/>
      </c>
    </row>
    <row r="790" spans="1:4">
      <c r="A790">
        <f>IF('EIA Imports'!$E790=$A$1,'EIA Imports'!A790,"")</f>
        <v/>
      </c>
      <c r="C790">
        <f>IF('EIA Imports'!$E790=$A$1,'EIA Imports'!C790,"")</f>
        <v/>
      </c>
      <c r="D790">
        <f>IF('EIA Imports'!$E790=$A$1,'EIA Imports'!D790,"")</f>
        <v/>
      </c>
    </row>
    <row r="791" spans="1:4">
      <c r="A791">
        <f>IF('EIA Imports'!$E791=$A$1,'EIA Imports'!A791,"")</f>
        <v/>
      </c>
      <c r="C791">
        <f>IF('EIA Imports'!$E791=$A$1,'EIA Imports'!C791,"")</f>
        <v/>
      </c>
      <c r="D791">
        <f>IF('EIA Imports'!$E791=$A$1,'EIA Imports'!D791,"")</f>
        <v/>
      </c>
    </row>
    <row r="792" spans="1:4">
      <c r="A792">
        <f>IF('EIA Imports'!$E792=$A$1,'EIA Imports'!A792,"")</f>
        <v/>
      </c>
      <c r="C792">
        <f>IF('EIA Imports'!$E792=$A$1,'EIA Imports'!C792,"")</f>
        <v/>
      </c>
      <c r="D792">
        <f>IF('EIA Imports'!$E792=$A$1,'EIA Imports'!D792,"")</f>
        <v/>
      </c>
    </row>
    <row r="793" spans="1:4">
      <c r="A793">
        <f>IF('EIA Imports'!$E793=$A$1,'EIA Imports'!A793,"")</f>
        <v/>
      </c>
      <c r="C793">
        <f>IF('EIA Imports'!$E793=$A$1,'EIA Imports'!C793,"")</f>
        <v/>
      </c>
      <c r="D793">
        <f>IF('EIA Imports'!$E793=$A$1,'EIA Imports'!D793,"")</f>
        <v/>
      </c>
    </row>
    <row r="794" spans="1:4">
      <c r="A794">
        <f>IF('EIA Imports'!$E794=$A$1,'EIA Imports'!A794,"")</f>
        <v/>
      </c>
      <c r="C794">
        <f>IF('EIA Imports'!$E794=$A$1,'EIA Imports'!C794,"")</f>
        <v/>
      </c>
      <c r="D794">
        <f>IF('EIA Imports'!$E794=$A$1,'EIA Imports'!D794,"")</f>
        <v/>
      </c>
    </row>
    <row r="795" spans="1:4">
      <c r="A795">
        <f>IF('EIA Imports'!$E795=$A$1,'EIA Imports'!A795,"")</f>
        <v/>
      </c>
      <c r="C795">
        <f>IF('EIA Imports'!$E795=$A$1,'EIA Imports'!C795,"")</f>
        <v/>
      </c>
      <c r="D795">
        <f>IF('EIA Imports'!$E795=$A$1,'EIA Imports'!D795,"")</f>
        <v/>
      </c>
    </row>
    <row r="796" spans="1:4">
      <c r="A796">
        <f>IF('EIA Imports'!$E796=$A$1,'EIA Imports'!A796,"")</f>
        <v/>
      </c>
      <c r="C796">
        <f>IF('EIA Imports'!$E796=$A$1,'EIA Imports'!C796,"")</f>
        <v/>
      </c>
      <c r="D796">
        <f>IF('EIA Imports'!$E796=$A$1,'EIA Imports'!D796,"")</f>
        <v/>
      </c>
    </row>
    <row r="797" spans="1:4">
      <c r="A797">
        <f>IF('EIA Imports'!$E797=$A$1,'EIA Imports'!A797,"")</f>
        <v/>
      </c>
      <c r="C797">
        <f>IF('EIA Imports'!$E797=$A$1,'EIA Imports'!C797,"")</f>
        <v/>
      </c>
      <c r="D797">
        <f>IF('EIA Imports'!$E797=$A$1,'EIA Imports'!D797,"")</f>
        <v/>
      </c>
    </row>
    <row r="798" spans="1:4">
      <c r="A798">
        <f>IF('EIA Imports'!$E798=$A$1,'EIA Imports'!A798,"")</f>
        <v/>
      </c>
      <c r="C798">
        <f>IF('EIA Imports'!$E798=$A$1,'EIA Imports'!C798,"")</f>
        <v/>
      </c>
      <c r="D798">
        <f>IF('EIA Imports'!$E798=$A$1,'EIA Imports'!D798,"")</f>
        <v/>
      </c>
    </row>
    <row r="799" spans="1:4">
      <c r="A799">
        <f>IF('EIA Imports'!$E799=$A$1,'EIA Imports'!A799,"")</f>
        <v/>
      </c>
      <c r="C799">
        <f>IF('EIA Imports'!$E799=$A$1,'EIA Imports'!C799,"")</f>
        <v/>
      </c>
      <c r="D799">
        <f>IF('EIA Imports'!$E799=$A$1,'EIA Imports'!D799,"")</f>
        <v/>
      </c>
    </row>
    <row r="800" spans="1:4">
      <c r="A800">
        <f>IF('EIA Imports'!$E800=$A$1,'EIA Imports'!A800,"")</f>
        <v/>
      </c>
      <c r="C800">
        <f>IF('EIA Imports'!$E800=$A$1,'EIA Imports'!C800,"")</f>
        <v/>
      </c>
      <c r="D800">
        <f>IF('EIA Imports'!$E800=$A$1,'EIA Imports'!D800,"")</f>
        <v/>
      </c>
    </row>
    <row r="801" spans="1:4">
      <c r="A801">
        <f>IF('EIA Imports'!$E801=$A$1,'EIA Imports'!A801,"")</f>
        <v/>
      </c>
      <c r="C801">
        <f>IF('EIA Imports'!$E801=$A$1,'EIA Imports'!C801,"")</f>
        <v/>
      </c>
      <c r="D801">
        <f>IF('EIA Imports'!$E801=$A$1,'EIA Imports'!D801,"")</f>
        <v/>
      </c>
    </row>
    <row r="802" spans="1:4">
      <c r="A802">
        <f>IF('EIA Imports'!$E802=$A$1,'EIA Imports'!A802,"")</f>
        <v/>
      </c>
      <c r="C802">
        <f>IF('EIA Imports'!$E802=$A$1,'EIA Imports'!C802,"")</f>
        <v/>
      </c>
      <c r="D802">
        <f>IF('EIA Imports'!$E802=$A$1,'EIA Imports'!D802,"")</f>
        <v/>
      </c>
    </row>
    <row r="803" spans="1:4">
      <c r="A803">
        <f>IF('EIA Imports'!$E803=$A$1,'EIA Imports'!A803,"")</f>
        <v/>
      </c>
      <c r="C803">
        <f>IF('EIA Imports'!$E803=$A$1,'EIA Imports'!C803,"")</f>
        <v/>
      </c>
      <c r="D803">
        <f>IF('EIA Imports'!$E803=$A$1,'EIA Imports'!D803,"")</f>
        <v/>
      </c>
    </row>
    <row r="804" spans="1:4">
      <c r="A804">
        <f>IF('EIA Imports'!$E804=$A$1,'EIA Imports'!A804,"")</f>
        <v/>
      </c>
      <c r="C804">
        <f>IF('EIA Imports'!$E804=$A$1,'EIA Imports'!C804,"")</f>
        <v/>
      </c>
      <c r="D804">
        <f>IF('EIA Imports'!$E804=$A$1,'EIA Imports'!D804,"")</f>
        <v/>
      </c>
    </row>
    <row r="805" spans="1:4">
      <c r="A805">
        <f>IF('EIA Imports'!$E805=$A$1,'EIA Imports'!A805,"")</f>
        <v/>
      </c>
      <c r="C805">
        <f>IF('EIA Imports'!$E805=$A$1,'EIA Imports'!C805,"")</f>
        <v/>
      </c>
      <c r="D805">
        <f>IF('EIA Imports'!$E805=$A$1,'EIA Imports'!D805,"")</f>
        <v/>
      </c>
    </row>
    <row r="806" spans="1:4">
      <c r="A806">
        <f>IF('EIA Imports'!$E806=$A$1,'EIA Imports'!A806,"")</f>
        <v/>
      </c>
      <c r="C806">
        <f>IF('EIA Imports'!$E806=$A$1,'EIA Imports'!C806,"")</f>
        <v/>
      </c>
      <c r="D806">
        <f>IF('EIA Imports'!$E806=$A$1,'EIA Imports'!D806,"")</f>
        <v/>
      </c>
    </row>
    <row r="807" spans="1:4">
      <c r="A807">
        <f>IF('EIA Imports'!$E807=$A$1,'EIA Imports'!A807,"")</f>
        <v/>
      </c>
      <c r="C807">
        <f>IF('EIA Imports'!$E807=$A$1,'EIA Imports'!C807,"")</f>
        <v/>
      </c>
      <c r="D807">
        <f>IF('EIA Imports'!$E807=$A$1,'EIA Imports'!D807,"")</f>
        <v/>
      </c>
    </row>
    <row r="808" spans="1:4">
      <c r="A808">
        <f>IF('EIA Imports'!$E808=$A$1,'EIA Imports'!A808,"")</f>
        <v/>
      </c>
      <c r="C808">
        <f>IF('EIA Imports'!$E808=$A$1,'EIA Imports'!C808,"")</f>
        <v/>
      </c>
      <c r="D808">
        <f>IF('EIA Imports'!$E808=$A$1,'EIA Imports'!D808,"")</f>
        <v/>
      </c>
    </row>
    <row r="809" spans="1:4">
      <c r="A809">
        <f>IF('EIA Imports'!$E809=$A$1,'EIA Imports'!A809,"")</f>
        <v/>
      </c>
      <c r="C809">
        <f>IF('EIA Imports'!$E809=$A$1,'EIA Imports'!C809,"")</f>
        <v/>
      </c>
      <c r="D809">
        <f>IF('EIA Imports'!$E809=$A$1,'EIA Imports'!D809,"")</f>
        <v/>
      </c>
    </row>
    <row r="810" spans="1:4">
      <c r="A810">
        <f>IF('EIA Imports'!$E810=$A$1,'EIA Imports'!A810,"")</f>
        <v/>
      </c>
      <c r="C810">
        <f>IF('EIA Imports'!$E810=$A$1,'EIA Imports'!C810,"")</f>
        <v/>
      </c>
      <c r="D810">
        <f>IF('EIA Imports'!$E810=$A$1,'EIA Imports'!D810,"")</f>
        <v/>
      </c>
    </row>
    <row r="811" spans="1:4">
      <c r="A811">
        <f>IF('EIA Imports'!$E811=$A$1,'EIA Imports'!A811,"")</f>
        <v/>
      </c>
      <c r="C811">
        <f>IF('EIA Imports'!$E811=$A$1,'EIA Imports'!C811,"")</f>
        <v/>
      </c>
      <c r="D811">
        <f>IF('EIA Imports'!$E811=$A$1,'EIA Imports'!D811,"")</f>
        <v/>
      </c>
    </row>
    <row r="812" spans="1:4">
      <c r="A812">
        <f>IF('EIA Imports'!$E812=$A$1,'EIA Imports'!A812,"")</f>
        <v/>
      </c>
      <c r="C812">
        <f>IF('EIA Imports'!$E812=$A$1,'EIA Imports'!C812,"")</f>
        <v/>
      </c>
      <c r="D812">
        <f>IF('EIA Imports'!$E812=$A$1,'EIA Imports'!D812,"")</f>
        <v/>
      </c>
    </row>
    <row r="813" spans="1:4">
      <c r="A813">
        <f>IF('EIA Imports'!$E813=$A$1,'EIA Imports'!A813,"")</f>
        <v/>
      </c>
      <c r="C813">
        <f>IF('EIA Imports'!$E813=$A$1,'EIA Imports'!C813,"")</f>
        <v/>
      </c>
      <c r="D813">
        <f>IF('EIA Imports'!$E813=$A$1,'EIA Imports'!D813,"")</f>
        <v/>
      </c>
    </row>
    <row r="814" spans="1:4">
      <c r="A814">
        <f>IF('EIA Imports'!$E814=$A$1,'EIA Imports'!A814,"")</f>
        <v/>
      </c>
      <c r="C814">
        <f>IF('EIA Imports'!$E814=$A$1,'EIA Imports'!C814,"")</f>
        <v/>
      </c>
      <c r="D814">
        <f>IF('EIA Imports'!$E814=$A$1,'EIA Imports'!D814,"")</f>
        <v/>
      </c>
    </row>
    <row r="815" spans="1:4">
      <c r="A815">
        <f>IF('EIA Imports'!$E815=$A$1,'EIA Imports'!A815,"")</f>
        <v/>
      </c>
      <c r="C815">
        <f>IF('EIA Imports'!$E815=$A$1,'EIA Imports'!C815,"")</f>
        <v/>
      </c>
      <c r="D815">
        <f>IF('EIA Imports'!$E815=$A$1,'EIA Imports'!D815,"")</f>
        <v/>
      </c>
    </row>
    <row r="816" spans="1:4">
      <c r="A816">
        <f>IF('EIA Imports'!$E816=$A$1,'EIA Imports'!A816,"")</f>
        <v/>
      </c>
      <c r="C816">
        <f>IF('EIA Imports'!$E816=$A$1,'EIA Imports'!C816,"")</f>
        <v/>
      </c>
      <c r="D816">
        <f>IF('EIA Imports'!$E816=$A$1,'EIA Imports'!D816,"")</f>
        <v/>
      </c>
    </row>
    <row r="817" spans="1:4">
      <c r="A817">
        <f>IF('EIA Imports'!$E817=$A$1,'EIA Imports'!A817,"")</f>
        <v/>
      </c>
      <c r="C817">
        <f>IF('EIA Imports'!$E817=$A$1,'EIA Imports'!C817,"")</f>
        <v/>
      </c>
      <c r="D817">
        <f>IF('EIA Imports'!$E817=$A$1,'EIA Imports'!D817,"")</f>
        <v/>
      </c>
    </row>
    <row r="818" spans="1:4">
      <c r="A818">
        <f>IF('EIA Imports'!$E818=$A$1,'EIA Imports'!A818,"")</f>
        <v/>
      </c>
      <c r="C818">
        <f>IF('EIA Imports'!$E818=$A$1,'EIA Imports'!C818,"")</f>
        <v/>
      </c>
      <c r="D818">
        <f>IF('EIA Imports'!$E818=$A$1,'EIA Imports'!D818,"")</f>
        <v/>
      </c>
    </row>
    <row r="819" spans="1:4">
      <c r="A819">
        <f>IF('EIA Imports'!$E819=$A$1,'EIA Imports'!A819,"")</f>
        <v/>
      </c>
      <c r="C819">
        <f>IF('EIA Imports'!$E819=$A$1,'EIA Imports'!C819,"")</f>
        <v/>
      </c>
      <c r="D819">
        <f>IF('EIA Imports'!$E819=$A$1,'EIA Imports'!D819,"")</f>
        <v/>
      </c>
    </row>
    <row r="820" spans="1:4">
      <c r="A820">
        <f>IF('EIA Imports'!$E820=$A$1,'EIA Imports'!A820,"")</f>
        <v/>
      </c>
      <c r="C820">
        <f>IF('EIA Imports'!$E820=$A$1,'EIA Imports'!C820,"")</f>
        <v/>
      </c>
      <c r="D820">
        <f>IF('EIA Imports'!$E820=$A$1,'EIA Imports'!D820,"")</f>
        <v/>
      </c>
    </row>
    <row r="821" spans="1:4">
      <c r="A821">
        <f>IF('EIA Imports'!$E821=$A$1,'EIA Imports'!A821,"")</f>
        <v/>
      </c>
      <c r="C821">
        <f>IF('EIA Imports'!$E821=$A$1,'EIA Imports'!C821,"")</f>
        <v/>
      </c>
      <c r="D821">
        <f>IF('EIA Imports'!$E821=$A$1,'EIA Imports'!D821,"")</f>
        <v/>
      </c>
    </row>
    <row r="822" spans="1:4">
      <c r="A822">
        <f>IF('EIA Imports'!$E822=$A$1,'EIA Imports'!A822,"")</f>
        <v/>
      </c>
      <c r="C822">
        <f>IF('EIA Imports'!$E822=$A$1,'EIA Imports'!C822,"")</f>
        <v/>
      </c>
      <c r="D822">
        <f>IF('EIA Imports'!$E822=$A$1,'EIA Imports'!D822,"")</f>
        <v/>
      </c>
    </row>
    <row r="823" spans="1:4">
      <c r="A823">
        <f>IF('EIA Imports'!$E823=$A$1,'EIA Imports'!A823,"")</f>
        <v/>
      </c>
      <c r="C823">
        <f>IF('EIA Imports'!$E823=$A$1,'EIA Imports'!C823,"")</f>
        <v/>
      </c>
      <c r="D823">
        <f>IF('EIA Imports'!$E823=$A$1,'EIA Imports'!D823,"")</f>
        <v/>
      </c>
    </row>
    <row r="824" spans="1:4">
      <c r="A824">
        <f>IF('EIA Imports'!$E824=$A$1,'EIA Imports'!A824,"")</f>
        <v/>
      </c>
      <c r="C824">
        <f>IF('EIA Imports'!$E824=$A$1,'EIA Imports'!C824,"")</f>
        <v/>
      </c>
      <c r="D824">
        <f>IF('EIA Imports'!$E824=$A$1,'EIA Imports'!D824,"")</f>
        <v/>
      </c>
    </row>
    <row r="825" spans="1:4">
      <c r="A825">
        <f>IF('EIA Imports'!$E825=$A$1,'EIA Imports'!A825,"")</f>
        <v/>
      </c>
      <c r="C825">
        <f>IF('EIA Imports'!$E825=$A$1,'EIA Imports'!C825,"")</f>
        <v/>
      </c>
      <c r="D825">
        <f>IF('EIA Imports'!$E825=$A$1,'EIA Imports'!D825,"")</f>
        <v/>
      </c>
    </row>
    <row r="826" spans="1:4">
      <c r="A826">
        <f>IF('EIA Imports'!$E826=$A$1,'EIA Imports'!A826,"")</f>
        <v/>
      </c>
      <c r="C826">
        <f>IF('EIA Imports'!$E826=$A$1,'EIA Imports'!C826,"")</f>
        <v/>
      </c>
      <c r="D826">
        <f>IF('EIA Imports'!$E826=$A$1,'EIA Imports'!D826,"")</f>
        <v/>
      </c>
    </row>
    <row r="827" spans="1:4">
      <c r="A827">
        <f>IF('EIA Imports'!$E827=$A$1,'EIA Imports'!A827,"")</f>
        <v/>
      </c>
      <c r="C827">
        <f>IF('EIA Imports'!$E827=$A$1,'EIA Imports'!C827,"")</f>
        <v/>
      </c>
      <c r="D827">
        <f>IF('EIA Imports'!$E827=$A$1,'EIA Imports'!D827,"")</f>
        <v/>
      </c>
    </row>
    <row r="828" spans="1:4">
      <c r="A828">
        <f>IF('EIA Imports'!$E828=$A$1,'EIA Imports'!A828,"")</f>
        <v/>
      </c>
      <c r="C828">
        <f>IF('EIA Imports'!$E828=$A$1,'EIA Imports'!C828,"")</f>
        <v/>
      </c>
      <c r="D828">
        <f>IF('EIA Imports'!$E828=$A$1,'EIA Imports'!D828,"")</f>
        <v/>
      </c>
    </row>
    <row r="829" spans="1:4">
      <c r="A829">
        <f>IF('EIA Imports'!$E829=$A$1,'EIA Imports'!A829,"")</f>
        <v/>
      </c>
      <c r="C829">
        <f>IF('EIA Imports'!$E829=$A$1,'EIA Imports'!C829,"")</f>
        <v/>
      </c>
      <c r="D829">
        <f>IF('EIA Imports'!$E829=$A$1,'EIA Imports'!D829,"")</f>
        <v/>
      </c>
    </row>
    <row r="830" spans="1:4">
      <c r="A830">
        <f>IF('EIA Imports'!$E830=$A$1,'EIA Imports'!A830,"")</f>
        <v/>
      </c>
      <c r="C830">
        <f>IF('EIA Imports'!$E830=$A$1,'EIA Imports'!C830,"")</f>
        <v/>
      </c>
      <c r="D830">
        <f>IF('EIA Imports'!$E830=$A$1,'EIA Imports'!D830,"")</f>
        <v/>
      </c>
    </row>
    <row r="831" spans="1:4">
      <c r="A831">
        <f>IF('EIA Imports'!$E831=$A$1,'EIA Imports'!A831,"")</f>
        <v/>
      </c>
      <c r="C831">
        <f>IF('EIA Imports'!$E831=$A$1,'EIA Imports'!C831,"")</f>
        <v/>
      </c>
      <c r="D831">
        <f>IF('EIA Imports'!$E831=$A$1,'EIA Imports'!D831,"")</f>
        <v/>
      </c>
    </row>
    <row r="832" spans="1:4">
      <c r="A832">
        <f>IF('EIA Imports'!$E832=$A$1,'EIA Imports'!A832,"")</f>
        <v/>
      </c>
      <c r="C832">
        <f>IF('EIA Imports'!$E832=$A$1,'EIA Imports'!C832,"")</f>
        <v/>
      </c>
      <c r="D832">
        <f>IF('EIA Imports'!$E832=$A$1,'EIA Imports'!D832,"")</f>
        <v/>
      </c>
    </row>
    <row r="833" spans="1:4">
      <c r="A833">
        <f>IF('EIA Imports'!$E833=$A$1,'EIA Imports'!A833,"")</f>
        <v/>
      </c>
      <c r="C833">
        <f>IF('EIA Imports'!$E833=$A$1,'EIA Imports'!C833,"")</f>
        <v/>
      </c>
      <c r="D833">
        <f>IF('EIA Imports'!$E833=$A$1,'EIA Imports'!D833,"")</f>
        <v/>
      </c>
    </row>
    <row r="834" spans="1:4">
      <c r="A834">
        <f>IF('EIA Imports'!$E834=$A$1,'EIA Imports'!A834,"")</f>
        <v/>
      </c>
      <c r="C834">
        <f>IF('EIA Imports'!$E834=$A$1,'EIA Imports'!C834,"")</f>
        <v/>
      </c>
      <c r="D834">
        <f>IF('EIA Imports'!$E834=$A$1,'EIA Imports'!D834,"")</f>
        <v/>
      </c>
    </row>
    <row r="835" spans="1:4">
      <c r="A835">
        <f>IF('EIA Imports'!$E835=$A$1,'EIA Imports'!A835,"")</f>
        <v/>
      </c>
      <c r="C835">
        <f>IF('EIA Imports'!$E835=$A$1,'EIA Imports'!C835,"")</f>
        <v/>
      </c>
      <c r="D835">
        <f>IF('EIA Imports'!$E835=$A$1,'EIA Imports'!D835,"")</f>
        <v/>
      </c>
    </row>
    <row r="836" spans="1:4">
      <c r="A836">
        <f>IF('EIA Imports'!$E836=$A$1,'EIA Imports'!A836,"")</f>
        <v/>
      </c>
      <c r="C836">
        <f>IF('EIA Imports'!$E836=$A$1,'EIA Imports'!C836,"")</f>
        <v/>
      </c>
      <c r="D836">
        <f>IF('EIA Imports'!$E836=$A$1,'EIA Imports'!D836,"")</f>
        <v/>
      </c>
    </row>
    <row r="837" spans="1:4">
      <c r="A837">
        <f>IF('EIA Imports'!$E837=$A$1,'EIA Imports'!A837,"")</f>
        <v/>
      </c>
      <c r="C837">
        <f>IF('EIA Imports'!$E837=$A$1,'EIA Imports'!C837,"")</f>
        <v/>
      </c>
      <c r="D837">
        <f>IF('EIA Imports'!$E837=$A$1,'EIA Imports'!D837,"")</f>
        <v/>
      </c>
    </row>
    <row r="838" spans="1:4">
      <c r="A838">
        <f>IF('EIA Imports'!$E838=$A$1,'EIA Imports'!A838,"")</f>
        <v/>
      </c>
      <c r="C838">
        <f>IF('EIA Imports'!$E838=$A$1,'EIA Imports'!C838,"")</f>
        <v/>
      </c>
      <c r="D838">
        <f>IF('EIA Imports'!$E838=$A$1,'EIA Imports'!D838,"")</f>
        <v/>
      </c>
    </row>
    <row r="839" spans="1:4">
      <c r="A839">
        <f>IF('EIA Imports'!$E839=$A$1,'EIA Imports'!A839,"")</f>
        <v/>
      </c>
      <c r="C839">
        <f>IF('EIA Imports'!$E839=$A$1,'EIA Imports'!C839,"")</f>
        <v/>
      </c>
      <c r="D839">
        <f>IF('EIA Imports'!$E839=$A$1,'EIA Imports'!D839,"")</f>
        <v/>
      </c>
    </row>
    <row r="840" spans="1:4">
      <c r="A840">
        <f>IF('EIA Imports'!$E840=$A$1,'EIA Imports'!A840,"")</f>
        <v/>
      </c>
      <c r="C840">
        <f>IF('EIA Imports'!$E840=$A$1,'EIA Imports'!C840,"")</f>
        <v/>
      </c>
      <c r="D840">
        <f>IF('EIA Imports'!$E840=$A$1,'EIA Imports'!D840,"")</f>
        <v/>
      </c>
    </row>
    <row r="841" spans="1:4">
      <c r="A841">
        <f>IF('EIA Imports'!$E841=$A$1,'EIA Imports'!A841,"")</f>
        <v/>
      </c>
      <c r="C841">
        <f>IF('EIA Imports'!$E841=$A$1,'EIA Imports'!C841,"")</f>
        <v/>
      </c>
      <c r="D841">
        <f>IF('EIA Imports'!$E841=$A$1,'EIA Imports'!D841,"")</f>
        <v/>
      </c>
    </row>
    <row r="842" spans="1:4">
      <c r="A842">
        <f>IF('EIA Imports'!$E842=$A$1,'EIA Imports'!A842,"")</f>
        <v/>
      </c>
      <c r="C842">
        <f>IF('EIA Imports'!$E842=$A$1,'EIA Imports'!C842,"")</f>
        <v/>
      </c>
      <c r="D842">
        <f>IF('EIA Imports'!$E842=$A$1,'EIA Imports'!D842,"")</f>
        <v/>
      </c>
    </row>
    <row r="843" spans="1:4">
      <c r="A843">
        <f>IF('EIA Imports'!$E843=$A$1,'EIA Imports'!A843,"")</f>
        <v/>
      </c>
      <c r="C843">
        <f>IF('EIA Imports'!$E843=$A$1,'EIA Imports'!C843,"")</f>
        <v/>
      </c>
      <c r="D843">
        <f>IF('EIA Imports'!$E843=$A$1,'EIA Imports'!D843,"")</f>
        <v/>
      </c>
    </row>
    <row r="844" spans="1:4">
      <c r="A844">
        <f>IF('EIA Imports'!$E844=$A$1,'EIA Imports'!A844,"")</f>
        <v/>
      </c>
      <c r="C844">
        <f>IF('EIA Imports'!$E844=$A$1,'EIA Imports'!C844,"")</f>
        <v/>
      </c>
      <c r="D844">
        <f>IF('EIA Imports'!$E844=$A$1,'EIA Imports'!D844,"")</f>
        <v/>
      </c>
    </row>
    <row r="845" spans="1:4">
      <c r="A845">
        <f>IF('EIA Imports'!$E845=$A$1,'EIA Imports'!A845,"")</f>
        <v/>
      </c>
      <c r="C845">
        <f>IF('EIA Imports'!$E845=$A$1,'EIA Imports'!C845,"")</f>
        <v/>
      </c>
      <c r="D845">
        <f>IF('EIA Imports'!$E845=$A$1,'EIA Imports'!D845,"")</f>
        <v/>
      </c>
    </row>
    <row r="846" spans="1:4">
      <c r="A846">
        <f>IF('EIA Imports'!$E846=$A$1,'EIA Imports'!A846,"")</f>
        <v/>
      </c>
      <c r="C846">
        <f>IF('EIA Imports'!$E846=$A$1,'EIA Imports'!C846,"")</f>
        <v/>
      </c>
      <c r="D846">
        <f>IF('EIA Imports'!$E846=$A$1,'EIA Imports'!D846,"")</f>
        <v/>
      </c>
    </row>
    <row r="847" spans="1:4">
      <c r="A847">
        <f>IF('EIA Imports'!$E847=$A$1,'EIA Imports'!A847,"")</f>
        <v/>
      </c>
      <c r="C847">
        <f>IF('EIA Imports'!$E847=$A$1,'EIA Imports'!C847,"")</f>
        <v/>
      </c>
      <c r="D847">
        <f>IF('EIA Imports'!$E847=$A$1,'EIA Imports'!D847,"")</f>
        <v/>
      </c>
    </row>
    <row r="848" spans="1:4">
      <c r="A848">
        <f>IF('EIA Imports'!$E848=$A$1,'EIA Imports'!A848,"")</f>
        <v/>
      </c>
      <c r="C848">
        <f>IF('EIA Imports'!$E848=$A$1,'EIA Imports'!C848,"")</f>
        <v/>
      </c>
      <c r="D848">
        <f>IF('EIA Imports'!$E848=$A$1,'EIA Imports'!D848,"")</f>
        <v/>
      </c>
    </row>
    <row r="849" spans="1:4">
      <c r="A849">
        <f>IF('EIA Imports'!$E849=$A$1,'EIA Imports'!A849,"")</f>
        <v/>
      </c>
      <c r="C849">
        <f>IF('EIA Imports'!$E849=$A$1,'EIA Imports'!C849,"")</f>
        <v/>
      </c>
      <c r="D849">
        <f>IF('EIA Imports'!$E849=$A$1,'EIA Imports'!D849,"")</f>
        <v/>
      </c>
    </row>
    <row r="850" spans="1:4">
      <c r="A850">
        <f>IF('EIA Imports'!$E850=$A$1,'EIA Imports'!A850,"")</f>
        <v/>
      </c>
      <c r="C850">
        <f>IF('EIA Imports'!$E850=$A$1,'EIA Imports'!C850,"")</f>
        <v/>
      </c>
      <c r="D850">
        <f>IF('EIA Imports'!$E850=$A$1,'EIA Imports'!D850,"")</f>
        <v/>
      </c>
    </row>
    <row r="851" spans="1:4">
      <c r="A851">
        <f>IF('EIA Imports'!$E851=$A$1,'EIA Imports'!A851,"")</f>
        <v/>
      </c>
      <c r="C851">
        <f>IF('EIA Imports'!$E851=$A$1,'EIA Imports'!C851,"")</f>
        <v/>
      </c>
      <c r="D851">
        <f>IF('EIA Imports'!$E851=$A$1,'EIA Imports'!D851,"")</f>
        <v/>
      </c>
    </row>
    <row r="852" spans="1:4">
      <c r="A852">
        <f>IF('EIA Imports'!$E852=$A$1,'EIA Imports'!A852,"")</f>
        <v/>
      </c>
      <c r="C852">
        <f>IF('EIA Imports'!$E852=$A$1,'EIA Imports'!C852,"")</f>
        <v/>
      </c>
      <c r="D852">
        <f>IF('EIA Imports'!$E852=$A$1,'EIA Imports'!D852,"")</f>
        <v/>
      </c>
    </row>
    <row r="853" spans="1:4">
      <c r="A853">
        <f>IF('EIA Imports'!$E853=$A$1,'EIA Imports'!A853,"")</f>
        <v/>
      </c>
      <c r="C853">
        <f>IF('EIA Imports'!$E853=$A$1,'EIA Imports'!C853,"")</f>
        <v/>
      </c>
      <c r="D853">
        <f>IF('EIA Imports'!$E853=$A$1,'EIA Imports'!D853,"")</f>
        <v/>
      </c>
    </row>
    <row r="854" spans="1:4">
      <c r="A854">
        <f>IF('EIA Imports'!$E854=$A$1,'EIA Imports'!A854,"")</f>
        <v/>
      </c>
      <c r="C854">
        <f>IF('EIA Imports'!$E854=$A$1,'EIA Imports'!C854,"")</f>
        <v/>
      </c>
      <c r="D854">
        <f>IF('EIA Imports'!$E854=$A$1,'EIA Imports'!D854,"")</f>
        <v/>
      </c>
    </row>
    <row r="855" spans="1:4">
      <c r="A855">
        <f>IF('EIA Imports'!$E855=$A$1,'EIA Imports'!A855,"")</f>
        <v/>
      </c>
      <c r="C855">
        <f>IF('EIA Imports'!$E855=$A$1,'EIA Imports'!C855,"")</f>
        <v/>
      </c>
      <c r="D855">
        <f>IF('EIA Imports'!$E855=$A$1,'EIA Imports'!D855,"")</f>
        <v/>
      </c>
    </row>
    <row r="856" spans="1:4">
      <c r="A856">
        <f>IF('EIA Imports'!$E856=$A$1,'EIA Imports'!A856,"")</f>
        <v/>
      </c>
      <c r="C856">
        <f>IF('EIA Imports'!$E856=$A$1,'EIA Imports'!C856,"")</f>
        <v/>
      </c>
      <c r="D856">
        <f>IF('EIA Imports'!$E856=$A$1,'EIA Imports'!D856,"")</f>
        <v/>
      </c>
    </row>
    <row r="857" spans="1:4">
      <c r="A857">
        <f>IF('EIA Imports'!$E857=$A$1,'EIA Imports'!A857,"")</f>
        <v/>
      </c>
      <c r="C857">
        <f>IF('EIA Imports'!$E857=$A$1,'EIA Imports'!C857,"")</f>
        <v/>
      </c>
      <c r="D857">
        <f>IF('EIA Imports'!$E857=$A$1,'EIA Imports'!D857,"")</f>
        <v/>
      </c>
    </row>
    <row r="858" spans="1:4">
      <c r="A858">
        <f>IF('EIA Imports'!$E858=$A$1,'EIA Imports'!A858,"")</f>
        <v/>
      </c>
      <c r="C858">
        <f>IF('EIA Imports'!$E858=$A$1,'EIA Imports'!C858,"")</f>
        <v/>
      </c>
      <c r="D858">
        <f>IF('EIA Imports'!$E858=$A$1,'EIA Imports'!D858,"")</f>
        <v/>
      </c>
    </row>
    <row r="859" spans="1:4">
      <c r="A859">
        <f>IF('EIA Imports'!$E859=$A$1,'EIA Imports'!A859,"")</f>
        <v/>
      </c>
      <c r="C859">
        <f>IF('EIA Imports'!$E859=$A$1,'EIA Imports'!C859,"")</f>
        <v/>
      </c>
      <c r="D859">
        <f>IF('EIA Imports'!$E859=$A$1,'EIA Imports'!D859,"")</f>
        <v/>
      </c>
    </row>
    <row r="860" spans="1:4">
      <c r="A860">
        <f>IF('EIA Imports'!$E860=$A$1,'EIA Imports'!A860,"")</f>
        <v/>
      </c>
      <c r="C860">
        <f>IF('EIA Imports'!$E860=$A$1,'EIA Imports'!C860,"")</f>
        <v/>
      </c>
      <c r="D860">
        <f>IF('EIA Imports'!$E860=$A$1,'EIA Imports'!D860,"")</f>
        <v/>
      </c>
    </row>
    <row r="861" spans="1:4">
      <c r="A861">
        <f>IF('EIA Imports'!$E861=$A$1,'EIA Imports'!A861,"")</f>
        <v/>
      </c>
      <c r="C861">
        <f>IF('EIA Imports'!$E861=$A$1,'EIA Imports'!C861,"")</f>
        <v/>
      </c>
      <c r="D861">
        <f>IF('EIA Imports'!$E861=$A$1,'EIA Imports'!D861,"")</f>
        <v/>
      </c>
    </row>
    <row r="862" spans="1:4">
      <c r="A862">
        <f>IF('EIA Imports'!$E862=$A$1,'EIA Imports'!A862,"")</f>
        <v/>
      </c>
      <c r="C862">
        <f>IF('EIA Imports'!$E862=$A$1,'EIA Imports'!C862,"")</f>
        <v/>
      </c>
      <c r="D862">
        <f>IF('EIA Imports'!$E862=$A$1,'EIA Imports'!D862,"")</f>
        <v/>
      </c>
    </row>
    <row r="863" spans="1:4">
      <c r="A863">
        <f>IF('EIA Imports'!$E863=$A$1,'EIA Imports'!A863,"")</f>
        <v/>
      </c>
      <c r="C863">
        <f>IF('EIA Imports'!$E863=$A$1,'EIA Imports'!C863,"")</f>
        <v/>
      </c>
      <c r="D863">
        <f>IF('EIA Imports'!$E863=$A$1,'EIA Imports'!D863,"")</f>
        <v/>
      </c>
    </row>
    <row r="864" spans="1:4">
      <c r="A864">
        <f>IF('EIA Imports'!$E864=$A$1,'EIA Imports'!A864,"")</f>
        <v/>
      </c>
      <c r="C864">
        <f>IF('EIA Imports'!$E864=$A$1,'EIA Imports'!C864,"")</f>
        <v/>
      </c>
      <c r="D864">
        <f>IF('EIA Imports'!$E864=$A$1,'EIA Imports'!D864,"")</f>
        <v/>
      </c>
    </row>
    <row r="865" spans="1:4">
      <c r="A865">
        <f>IF('EIA Imports'!$E865=$A$1,'EIA Imports'!A865,"")</f>
        <v/>
      </c>
      <c r="C865">
        <f>IF('EIA Imports'!$E865=$A$1,'EIA Imports'!C865,"")</f>
        <v/>
      </c>
      <c r="D865">
        <f>IF('EIA Imports'!$E865=$A$1,'EIA Imports'!D865,"")</f>
        <v/>
      </c>
    </row>
    <row r="866" spans="1:4">
      <c r="A866">
        <f>IF('EIA Imports'!$E866=$A$1,'EIA Imports'!A866,"")</f>
        <v/>
      </c>
      <c r="C866">
        <f>IF('EIA Imports'!$E866=$A$1,'EIA Imports'!C866,"")</f>
        <v/>
      </c>
      <c r="D866">
        <f>IF('EIA Imports'!$E866=$A$1,'EIA Imports'!D866,"")</f>
        <v/>
      </c>
    </row>
    <row r="867" spans="1:4">
      <c r="A867">
        <f>IF('EIA Imports'!$E867=$A$1,'EIA Imports'!A867,"")</f>
        <v/>
      </c>
      <c r="C867">
        <f>IF('EIA Imports'!$E867=$A$1,'EIA Imports'!C867,"")</f>
        <v/>
      </c>
      <c r="D867">
        <f>IF('EIA Imports'!$E867=$A$1,'EIA Imports'!D867,"")</f>
        <v/>
      </c>
    </row>
    <row r="868" spans="1:4">
      <c r="A868">
        <f>IF('EIA Imports'!$E868=$A$1,'EIA Imports'!A868,"")</f>
        <v/>
      </c>
      <c r="C868">
        <f>IF('EIA Imports'!$E868=$A$1,'EIA Imports'!C868,"")</f>
        <v/>
      </c>
      <c r="D868">
        <f>IF('EIA Imports'!$E868=$A$1,'EIA Imports'!D868,"")</f>
        <v/>
      </c>
    </row>
    <row r="869" spans="1:4">
      <c r="A869">
        <f>IF('EIA Imports'!$E869=$A$1,'EIA Imports'!A869,"")</f>
        <v/>
      </c>
      <c r="C869">
        <f>IF('EIA Imports'!$E869=$A$1,'EIA Imports'!C869,"")</f>
        <v/>
      </c>
      <c r="D869">
        <f>IF('EIA Imports'!$E869=$A$1,'EIA Imports'!D869,"")</f>
        <v/>
      </c>
    </row>
    <row r="870" spans="1:4">
      <c r="A870">
        <f>IF('EIA Imports'!$E870=$A$1,'EIA Imports'!A870,"")</f>
        <v/>
      </c>
      <c r="C870">
        <f>IF('EIA Imports'!$E870=$A$1,'EIA Imports'!C870,"")</f>
        <v/>
      </c>
      <c r="D870">
        <f>IF('EIA Imports'!$E870=$A$1,'EIA Imports'!D870,"")</f>
        <v/>
      </c>
    </row>
    <row r="871" spans="1:4">
      <c r="A871">
        <f>IF('EIA Imports'!$E871=$A$1,'EIA Imports'!A871,"")</f>
        <v/>
      </c>
      <c r="C871">
        <f>IF('EIA Imports'!$E871=$A$1,'EIA Imports'!C871,"")</f>
        <v/>
      </c>
      <c r="D871">
        <f>IF('EIA Imports'!$E871=$A$1,'EIA Imports'!D871,"")</f>
        <v/>
      </c>
    </row>
    <row r="872" spans="1:4">
      <c r="A872">
        <f>IF('EIA Imports'!$E872=$A$1,'EIA Imports'!A872,"")</f>
        <v/>
      </c>
      <c r="C872">
        <f>IF('EIA Imports'!$E872=$A$1,'EIA Imports'!C872,"")</f>
        <v/>
      </c>
      <c r="D872">
        <f>IF('EIA Imports'!$E872=$A$1,'EIA Imports'!D872,"")</f>
        <v/>
      </c>
    </row>
    <row r="873" spans="1:4">
      <c r="A873">
        <f>IF('EIA Imports'!$E873=$A$1,'EIA Imports'!A873,"")</f>
        <v/>
      </c>
      <c r="C873">
        <f>IF('EIA Imports'!$E873=$A$1,'EIA Imports'!C873,"")</f>
        <v/>
      </c>
      <c r="D873">
        <f>IF('EIA Imports'!$E873=$A$1,'EIA Imports'!D873,"")</f>
        <v/>
      </c>
    </row>
    <row r="874" spans="1:4">
      <c r="A874">
        <f>IF('EIA Imports'!$E874=$A$1,'EIA Imports'!A874,"")</f>
        <v/>
      </c>
      <c r="C874">
        <f>IF('EIA Imports'!$E874=$A$1,'EIA Imports'!C874,"")</f>
        <v/>
      </c>
      <c r="D874">
        <f>IF('EIA Imports'!$E874=$A$1,'EIA Imports'!D874,"")</f>
        <v/>
      </c>
    </row>
    <row r="875" spans="1:4">
      <c r="A875">
        <f>IF('EIA Imports'!$E875=$A$1,'EIA Imports'!A875,"")</f>
        <v/>
      </c>
      <c r="C875">
        <f>IF('EIA Imports'!$E875=$A$1,'EIA Imports'!C875,"")</f>
        <v/>
      </c>
      <c r="D875">
        <f>IF('EIA Imports'!$E875=$A$1,'EIA Imports'!D875,"")</f>
        <v/>
      </c>
    </row>
    <row r="876" spans="1:4">
      <c r="A876">
        <f>IF('EIA Imports'!$E876=$A$1,'EIA Imports'!A876,"")</f>
        <v/>
      </c>
      <c r="C876">
        <f>IF('EIA Imports'!$E876=$A$1,'EIA Imports'!C876,"")</f>
        <v/>
      </c>
      <c r="D876">
        <f>IF('EIA Imports'!$E876=$A$1,'EIA Imports'!D876,"")</f>
        <v/>
      </c>
    </row>
    <row r="877" spans="1:4">
      <c r="A877">
        <f>IF('EIA Imports'!$E877=$A$1,'EIA Imports'!A877,"")</f>
        <v/>
      </c>
      <c r="C877">
        <f>IF('EIA Imports'!$E877=$A$1,'EIA Imports'!C877,"")</f>
        <v/>
      </c>
      <c r="D877">
        <f>IF('EIA Imports'!$E877=$A$1,'EIA Imports'!D877,"")</f>
        <v/>
      </c>
    </row>
    <row r="878" spans="1:4">
      <c r="A878">
        <f>IF('EIA Imports'!$E878=$A$1,'EIA Imports'!A878,"")</f>
        <v/>
      </c>
      <c r="C878">
        <f>IF('EIA Imports'!$E878=$A$1,'EIA Imports'!C878,"")</f>
        <v/>
      </c>
      <c r="D878">
        <f>IF('EIA Imports'!$E878=$A$1,'EIA Imports'!D878,"")</f>
        <v/>
      </c>
    </row>
    <row r="879" spans="1:4">
      <c r="A879">
        <f>IF('EIA Imports'!$E879=$A$1,'EIA Imports'!A879,"")</f>
        <v/>
      </c>
      <c r="C879">
        <f>IF('EIA Imports'!$E879=$A$1,'EIA Imports'!C879,"")</f>
        <v/>
      </c>
      <c r="D879">
        <f>IF('EIA Imports'!$E879=$A$1,'EIA Imports'!D879,"")</f>
        <v/>
      </c>
    </row>
    <row r="880" spans="1:4">
      <c r="A880">
        <f>IF('EIA Imports'!$E880=$A$1,'EIA Imports'!A880,"")</f>
        <v/>
      </c>
      <c r="C880">
        <f>IF('EIA Imports'!$E880=$A$1,'EIA Imports'!C880,"")</f>
        <v/>
      </c>
      <c r="D880">
        <f>IF('EIA Imports'!$E880=$A$1,'EIA Imports'!D880,"")</f>
        <v/>
      </c>
    </row>
    <row r="881" spans="1:4">
      <c r="A881">
        <f>IF('EIA Imports'!$E881=$A$1,'EIA Imports'!A881,"")</f>
        <v/>
      </c>
      <c r="C881">
        <f>IF('EIA Imports'!$E881=$A$1,'EIA Imports'!C881,"")</f>
        <v/>
      </c>
      <c r="D881">
        <f>IF('EIA Imports'!$E881=$A$1,'EIA Imports'!D881,"")</f>
        <v/>
      </c>
    </row>
    <row r="882" spans="1:4">
      <c r="A882">
        <f>IF('EIA Imports'!$E882=$A$1,'EIA Imports'!A882,"")</f>
        <v/>
      </c>
      <c r="C882">
        <f>IF('EIA Imports'!$E882=$A$1,'EIA Imports'!C882,"")</f>
        <v/>
      </c>
      <c r="D882">
        <f>IF('EIA Imports'!$E882=$A$1,'EIA Imports'!D882,"")</f>
        <v/>
      </c>
    </row>
    <row r="883" spans="1:4">
      <c r="A883">
        <f>IF('EIA Imports'!$E883=$A$1,'EIA Imports'!A883,"")</f>
        <v/>
      </c>
      <c r="C883">
        <f>IF('EIA Imports'!$E883=$A$1,'EIA Imports'!C883,"")</f>
        <v/>
      </c>
      <c r="D883">
        <f>IF('EIA Imports'!$E883=$A$1,'EIA Imports'!D883,"")</f>
        <v/>
      </c>
    </row>
    <row r="884" spans="1:4">
      <c r="A884">
        <f>IF('EIA Imports'!$E884=$A$1,'EIA Imports'!A884,"")</f>
        <v/>
      </c>
      <c r="C884">
        <f>IF('EIA Imports'!$E884=$A$1,'EIA Imports'!C884,"")</f>
        <v/>
      </c>
      <c r="D884">
        <f>IF('EIA Imports'!$E884=$A$1,'EIA Imports'!D884,"")</f>
        <v/>
      </c>
    </row>
    <row r="885" spans="1:4">
      <c r="A885">
        <f>IF('EIA Imports'!$E885=$A$1,'EIA Imports'!A885,"")</f>
        <v/>
      </c>
      <c r="C885">
        <f>IF('EIA Imports'!$E885=$A$1,'EIA Imports'!C885,"")</f>
        <v/>
      </c>
      <c r="D885">
        <f>IF('EIA Imports'!$E885=$A$1,'EIA Imports'!D885,"")</f>
        <v/>
      </c>
    </row>
    <row r="886" spans="1:4">
      <c r="A886">
        <f>IF('EIA Imports'!$E886=$A$1,'EIA Imports'!A886,"")</f>
        <v/>
      </c>
      <c r="C886">
        <f>IF('EIA Imports'!$E886=$A$1,'EIA Imports'!C886,"")</f>
        <v/>
      </c>
      <c r="D886">
        <f>IF('EIA Imports'!$E886=$A$1,'EIA Imports'!D886,"")</f>
        <v/>
      </c>
    </row>
    <row r="887" spans="1:4">
      <c r="A887">
        <f>IF('EIA Imports'!$E887=$A$1,'EIA Imports'!A887,"")</f>
        <v/>
      </c>
      <c r="C887">
        <f>IF('EIA Imports'!$E887=$A$1,'EIA Imports'!C887,"")</f>
        <v/>
      </c>
      <c r="D887">
        <f>IF('EIA Imports'!$E887=$A$1,'EIA Imports'!D887,"")</f>
        <v/>
      </c>
    </row>
    <row r="888" spans="1:4">
      <c r="A888">
        <f>IF('EIA Imports'!$E888=$A$1,'EIA Imports'!A888,"")</f>
        <v/>
      </c>
      <c r="C888">
        <f>IF('EIA Imports'!$E888=$A$1,'EIA Imports'!C888,"")</f>
        <v/>
      </c>
      <c r="D888">
        <f>IF('EIA Imports'!$E888=$A$1,'EIA Imports'!D888,"")</f>
        <v/>
      </c>
    </row>
    <row r="889" spans="1:4">
      <c r="A889">
        <f>IF('EIA Imports'!$E889=$A$1,'EIA Imports'!A889,"")</f>
        <v/>
      </c>
      <c r="C889">
        <f>IF('EIA Imports'!$E889=$A$1,'EIA Imports'!C889,"")</f>
        <v/>
      </c>
      <c r="D889">
        <f>IF('EIA Imports'!$E889=$A$1,'EIA Imports'!D889,"")</f>
        <v/>
      </c>
    </row>
    <row r="890" spans="1:4">
      <c r="A890">
        <f>IF('EIA Imports'!$E890=$A$1,'EIA Imports'!A890,"")</f>
        <v/>
      </c>
      <c r="C890">
        <f>IF('EIA Imports'!$E890=$A$1,'EIA Imports'!C890,"")</f>
        <v/>
      </c>
      <c r="D890">
        <f>IF('EIA Imports'!$E890=$A$1,'EIA Imports'!D890,"")</f>
        <v/>
      </c>
    </row>
    <row r="891" spans="1:4">
      <c r="A891">
        <f>IF('EIA Imports'!$E891=$A$1,'EIA Imports'!A891,"")</f>
        <v/>
      </c>
      <c r="C891">
        <f>IF('EIA Imports'!$E891=$A$1,'EIA Imports'!C891,"")</f>
        <v/>
      </c>
      <c r="D891">
        <f>IF('EIA Imports'!$E891=$A$1,'EIA Imports'!D891,"")</f>
        <v/>
      </c>
    </row>
    <row r="892" spans="1:4">
      <c r="A892">
        <f>IF('EIA Imports'!$E892=$A$1,'EIA Imports'!A892,"")</f>
        <v/>
      </c>
      <c r="C892">
        <f>IF('EIA Imports'!$E892=$A$1,'EIA Imports'!C892,"")</f>
        <v/>
      </c>
      <c r="D892">
        <f>IF('EIA Imports'!$E892=$A$1,'EIA Imports'!D892,"")</f>
        <v/>
      </c>
    </row>
    <row r="893" spans="1:4">
      <c r="A893">
        <f>IF('EIA Imports'!$E893=$A$1,'EIA Imports'!A893,"")</f>
        <v/>
      </c>
      <c r="C893">
        <f>IF('EIA Imports'!$E893=$A$1,'EIA Imports'!C893,"")</f>
        <v/>
      </c>
      <c r="D893">
        <f>IF('EIA Imports'!$E893=$A$1,'EIA Imports'!D893,"")</f>
        <v/>
      </c>
    </row>
    <row r="894" spans="1:4">
      <c r="A894">
        <f>IF('EIA Imports'!$E894=$A$1,'EIA Imports'!A894,"")</f>
        <v/>
      </c>
      <c r="C894">
        <f>IF('EIA Imports'!$E894=$A$1,'EIA Imports'!C894,"")</f>
        <v/>
      </c>
      <c r="D894">
        <f>IF('EIA Imports'!$E894=$A$1,'EIA Imports'!D894,"")</f>
        <v/>
      </c>
    </row>
    <row r="895" spans="1:4">
      <c r="A895">
        <f>IF('EIA Imports'!$E895=$A$1,'EIA Imports'!A895,"")</f>
        <v/>
      </c>
      <c r="C895">
        <f>IF('EIA Imports'!$E895=$A$1,'EIA Imports'!C895,"")</f>
        <v/>
      </c>
      <c r="D895">
        <f>IF('EIA Imports'!$E895=$A$1,'EIA Imports'!D895,"")</f>
        <v/>
      </c>
    </row>
    <row r="896" spans="1:4">
      <c r="A896">
        <f>IF('EIA Imports'!$E896=$A$1,'EIA Imports'!A896,"")</f>
        <v/>
      </c>
      <c r="C896">
        <f>IF('EIA Imports'!$E896=$A$1,'EIA Imports'!C896,"")</f>
        <v/>
      </c>
      <c r="D896">
        <f>IF('EIA Imports'!$E896=$A$1,'EIA Imports'!D896,"")</f>
        <v/>
      </c>
    </row>
    <row r="897" spans="1:4">
      <c r="A897">
        <f>IF('EIA Imports'!$E897=$A$1,'EIA Imports'!A897,"")</f>
        <v/>
      </c>
      <c r="C897">
        <f>IF('EIA Imports'!$E897=$A$1,'EIA Imports'!C897,"")</f>
        <v/>
      </c>
      <c r="D897">
        <f>IF('EIA Imports'!$E897=$A$1,'EIA Imports'!D897,"")</f>
        <v/>
      </c>
    </row>
    <row r="898" spans="1:4">
      <c r="A898">
        <f>IF('EIA Imports'!$E898=$A$1,'EIA Imports'!A898,"")</f>
        <v/>
      </c>
      <c r="C898">
        <f>IF('EIA Imports'!$E898=$A$1,'EIA Imports'!C898,"")</f>
        <v/>
      </c>
      <c r="D898">
        <f>IF('EIA Imports'!$E898=$A$1,'EIA Imports'!D898,"")</f>
        <v/>
      </c>
    </row>
    <row r="899" spans="1:4">
      <c r="A899">
        <f>IF('EIA Imports'!$E899=$A$1,'EIA Imports'!A899,"")</f>
        <v/>
      </c>
      <c r="C899">
        <f>IF('EIA Imports'!$E899=$A$1,'EIA Imports'!C899,"")</f>
        <v/>
      </c>
      <c r="D899">
        <f>IF('EIA Imports'!$E899=$A$1,'EIA Imports'!D899,"")</f>
        <v/>
      </c>
    </row>
    <row r="900" spans="1:4">
      <c r="A900">
        <f>IF('EIA Imports'!$E900=$A$1,'EIA Imports'!A900,"")</f>
        <v/>
      </c>
      <c r="C900">
        <f>IF('EIA Imports'!$E900=$A$1,'EIA Imports'!C900,"")</f>
        <v/>
      </c>
      <c r="D900">
        <f>IF('EIA Imports'!$E900=$A$1,'EIA Imports'!D900,"")</f>
        <v/>
      </c>
    </row>
    <row r="901" spans="1:4">
      <c r="A901">
        <f>IF('EIA Imports'!$E901=$A$1,'EIA Imports'!A901,"")</f>
        <v/>
      </c>
      <c r="C901">
        <f>IF('EIA Imports'!$E901=$A$1,'EIA Imports'!C901,"")</f>
        <v/>
      </c>
      <c r="D901">
        <f>IF('EIA Imports'!$E901=$A$1,'EIA Imports'!D901,"")</f>
        <v/>
      </c>
    </row>
    <row r="902" spans="1:4">
      <c r="A902">
        <f>IF('EIA Imports'!$E902=$A$1,'EIA Imports'!A902,"")</f>
        <v/>
      </c>
      <c r="C902">
        <f>IF('EIA Imports'!$E902=$A$1,'EIA Imports'!C902,"")</f>
        <v/>
      </c>
      <c r="D902">
        <f>IF('EIA Imports'!$E902=$A$1,'EIA Imports'!D902,"")</f>
        <v/>
      </c>
    </row>
    <row r="903" spans="1:4">
      <c r="A903">
        <f>IF('EIA Imports'!$E903=$A$1,'EIA Imports'!A903,"")</f>
        <v/>
      </c>
      <c r="C903">
        <f>IF('EIA Imports'!$E903=$A$1,'EIA Imports'!C903,"")</f>
        <v/>
      </c>
      <c r="D903">
        <f>IF('EIA Imports'!$E903=$A$1,'EIA Imports'!D903,"")</f>
        <v/>
      </c>
    </row>
    <row r="904" spans="1:4">
      <c r="A904">
        <f>IF('EIA Imports'!$E904=$A$1,'EIA Imports'!A904,"")</f>
        <v/>
      </c>
      <c r="C904">
        <f>IF('EIA Imports'!$E904=$A$1,'EIA Imports'!C904,"")</f>
        <v/>
      </c>
      <c r="D904">
        <f>IF('EIA Imports'!$E904=$A$1,'EIA Imports'!D904,"")</f>
        <v/>
      </c>
    </row>
    <row r="905" spans="1:4">
      <c r="A905">
        <f>IF('EIA Imports'!$E905=$A$1,'EIA Imports'!A905,"")</f>
        <v/>
      </c>
      <c r="C905">
        <f>IF('EIA Imports'!$E905=$A$1,'EIA Imports'!C905,"")</f>
        <v/>
      </c>
      <c r="D905">
        <f>IF('EIA Imports'!$E905=$A$1,'EIA Imports'!D905,"")</f>
        <v/>
      </c>
    </row>
    <row r="906" spans="1:4">
      <c r="A906">
        <f>IF('EIA Imports'!$E906=$A$1,'EIA Imports'!A906,"")</f>
        <v/>
      </c>
      <c r="C906">
        <f>IF('EIA Imports'!$E906=$A$1,'EIA Imports'!C906,"")</f>
        <v/>
      </c>
      <c r="D906">
        <f>IF('EIA Imports'!$E906=$A$1,'EIA Imports'!D906,"")</f>
        <v/>
      </c>
    </row>
    <row r="907" spans="1:4">
      <c r="A907">
        <f>IF('EIA Imports'!$E907=$A$1,'EIA Imports'!A907,"")</f>
        <v/>
      </c>
      <c r="C907">
        <f>IF('EIA Imports'!$E907=$A$1,'EIA Imports'!C907,"")</f>
        <v/>
      </c>
      <c r="D907">
        <f>IF('EIA Imports'!$E907=$A$1,'EIA Imports'!D907,"")</f>
        <v/>
      </c>
    </row>
    <row r="908" spans="1:4">
      <c r="A908">
        <f>IF('EIA Imports'!$E908=$A$1,'EIA Imports'!A908,"")</f>
        <v/>
      </c>
      <c r="C908">
        <f>IF('EIA Imports'!$E908=$A$1,'EIA Imports'!C908,"")</f>
        <v/>
      </c>
      <c r="D908">
        <f>IF('EIA Imports'!$E908=$A$1,'EIA Imports'!D908,"")</f>
        <v/>
      </c>
    </row>
    <row r="909" spans="1:4">
      <c r="A909">
        <f>IF('EIA Imports'!$E909=$A$1,'EIA Imports'!A909,"")</f>
        <v/>
      </c>
      <c r="C909">
        <f>IF('EIA Imports'!$E909=$A$1,'EIA Imports'!C909,"")</f>
        <v/>
      </c>
      <c r="D909">
        <f>IF('EIA Imports'!$E909=$A$1,'EIA Imports'!D909,"")</f>
        <v/>
      </c>
    </row>
    <row r="910" spans="1:4">
      <c r="A910">
        <f>IF('EIA Imports'!$E910=$A$1,'EIA Imports'!A910,"")</f>
        <v/>
      </c>
      <c r="C910">
        <f>IF('EIA Imports'!$E910=$A$1,'EIA Imports'!C910,"")</f>
        <v/>
      </c>
      <c r="D910">
        <f>IF('EIA Imports'!$E910=$A$1,'EIA Imports'!D910,"")</f>
        <v/>
      </c>
    </row>
    <row r="911" spans="1:4">
      <c r="A911">
        <f>IF('EIA Imports'!$E911=$A$1,'EIA Imports'!A911,"")</f>
        <v/>
      </c>
      <c r="C911">
        <f>IF('EIA Imports'!$E911=$A$1,'EIA Imports'!C911,"")</f>
        <v/>
      </c>
      <c r="D911">
        <f>IF('EIA Imports'!$E911=$A$1,'EIA Imports'!D911,"")</f>
        <v/>
      </c>
    </row>
    <row r="912" spans="1:4">
      <c r="A912">
        <f>IF('EIA Imports'!$E912=$A$1,'EIA Imports'!A912,"")</f>
        <v/>
      </c>
      <c r="C912">
        <f>IF('EIA Imports'!$E912=$A$1,'EIA Imports'!C912,"")</f>
        <v/>
      </c>
      <c r="D912">
        <f>IF('EIA Imports'!$E912=$A$1,'EIA Imports'!D912,"")</f>
        <v/>
      </c>
    </row>
    <row r="913" spans="1:4">
      <c r="A913">
        <f>IF('EIA Imports'!$E913=$A$1,'EIA Imports'!A913,"")</f>
        <v/>
      </c>
      <c r="C913">
        <f>IF('EIA Imports'!$E913=$A$1,'EIA Imports'!C913,"")</f>
        <v/>
      </c>
      <c r="D913">
        <f>IF('EIA Imports'!$E913=$A$1,'EIA Imports'!D913,"")</f>
        <v/>
      </c>
    </row>
    <row r="914" spans="1:4">
      <c r="A914">
        <f>IF('EIA Imports'!$E914=$A$1,'EIA Imports'!A914,"")</f>
        <v/>
      </c>
      <c r="C914">
        <f>IF('EIA Imports'!$E914=$A$1,'EIA Imports'!C914,"")</f>
        <v/>
      </c>
      <c r="D914">
        <f>IF('EIA Imports'!$E914=$A$1,'EIA Imports'!D914,"")</f>
        <v/>
      </c>
    </row>
    <row r="915" spans="1:4">
      <c r="A915">
        <f>IF('EIA Imports'!$E915=$A$1,'EIA Imports'!A915,"")</f>
        <v/>
      </c>
      <c r="C915">
        <f>IF('EIA Imports'!$E915=$A$1,'EIA Imports'!C915,"")</f>
        <v/>
      </c>
      <c r="D915">
        <f>IF('EIA Imports'!$E915=$A$1,'EIA Imports'!D915,"")</f>
        <v/>
      </c>
    </row>
    <row r="916" spans="1:4">
      <c r="A916">
        <f>IF('EIA Imports'!$E916=$A$1,'EIA Imports'!A916,"")</f>
        <v/>
      </c>
      <c r="C916">
        <f>IF('EIA Imports'!$E916=$A$1,'EIA Imports'!C916,"")</f>
        <v/>
      </c>
      <c r="D916">
        <f>IF('EIA Imports'!$E916=$A$1,'EIA Imports'!D916,"")</f>
        <v/>
      </c>
    </row>
    <row r="917" spans="1:4">
      <c r="A917">
        <f>IF('EIA Imports'!$E917=$A$1,'EIA Imports'!A917,"")</f>
        <v/>
      </c>
      <c r="C917">
        <f>IF('EIA Imports'!$E917=$A$1,'EIA Imports'!C917,"")</f>
        <v/>
      </c>
      <c r="D917">
        <f>IF('EIA Imports'!$E917=$A$1,'EIA Imports'!D917,"")</f>
        <v/>
      </c>
    </row>
    <row r="918" spans="1:4">
      <c r="A918">
        <f>IF('EIA Imports'!$E918=$A$1,'EIA Imports'!A918,"")</f>
        <v/>
      </c>
      <c r="C918">
        <f>IF('EIA Imports'!$E918=$A$1,'EIA Imports'!C918,"")</f>
        <v/>
      </c>
      <c r="D918">
        <f>IF('EIA Imports'!$E918=$A$1,'EIA Imports'!D918,"")</f>
        <v/>
      </c>
    </row>
    <row r="919" spans="1:4">
      <c r="A919">
        <f>IF('EIA Imports'!$E919=$A$1,'EIA Imports'!A919,"")</f>
        <v/>
      </c>
      <c r="C919">
        <f>IF('EIA Imports'!$E919=$A$1,'EIA Imports'!C919,"")</f>
        <v/>
      </c>
      <c r="D919">
        <f>IF('EIA Imports'!$E919=$A$1,'EIA Imports'!D919,"")</f>
        <v/>
      </c>
    </row>
    <row r="920" spans="1:4">
      <c r="A920">
        <f>IF('EIA Imports'!$E920=$A$1,'EIA Imports'!A920,"")</f>
        <v/>
      </c>
      <c r="C920">
        <f>IF('EIA Imports'!$E920=$A$1,'EIA Imports'!C920,"")</f>
        <v/>
      </c>
      <c r="D920">
        <f>IF('EIA Imports'!$E920=$A$1,'EIA Imports'!D920,"")</f>
        <v/>
      </c>
    </row>
    <row r="921" spans="1:4">
      <c r="A921">
        <f>IF('EIA Imports'!$E921=$A$1,'EIA Imports'!A921,"")</f>
        <v/>
      </c>
      <c r="C921">
        <f>IF('EIA Imports'!$E921=$A$1,'EIA Imports'!C921,"")</f>
        <v/>
      </c>
      <c r="D921">
        <f>IF('EIA Imports'!$E921=$A$1,'EIA Imports'!D921,"")</f>
        <v/>
      </c>
    </row>
    <row r="922" spans="1:4">
      <c r="A922">
        <f>IF('EIA Imports'!$E922=$A$1,'EIA Imports'!A922,"")</f>
        <v/>
      </c>
      <c r="C922">
        <f>IF('EIA Imports'!$E922=$A$1,'EIA Imports'!C922,"")</f>
        <v/>
      </c>
      <c r="D922">
        <f>IF('EIA Imports'!$E922=$A$1,'EIA Imports'!D922,"")</f>
        <v/>
      </c>
    </row>
    <row r="923" spans="1:4">
      <c r="A923">
        <f>IF('EIA Imports'!$E923=$A$1,'EIA Imports'!A923,"")</f>
        <v/>
      </c>
      <c r="C923">
        <f>IF('EIA Imports'!$E923=$A$1,'EIA Imports'!C923,"")</f>
        <v/>
      </c>
      <c r="D923">
        <f>IF('EIA Imports'!$E923=$A$1,'EIA Imports'!D923,"")</f>
        <v/>
      </c>
    </row>
    <row r="924" spans="1:4">
      <c r="A924">
        <f>IF('EIA Imports'!$E924=$A$1,'EIA Imports'!A924,"")</f>
        <v/>
      </c>
      <c r="C924">
        <f>IF('EIA Imports'!$E924=$A$1,'EIA Imports'!C924,"")</f>
        <v/>
      </c>
      <c r="D924">
        <f>IF('EIA Imports'!$E924=$A$1,'EIA Imports'!D924,"")</f>
        <v/>
      </c>
    </row>
    <row r="925" spans="1:4">
      <c r="A925">
        <f>IF('EIA Imports'!$E925=$A$1,'EIA Imports'!A925,"")</f>
        <v/>
      </c>
      <c r="C925">
        <f>IF('EIA Imports'!$E925=$A$1,'EIA Imports'!C925,"")</f>
        <v/>
      </c>
      <c r="D925">
        <f>IF('EIA Imports'!$E925=$A$1,'EIA Imports'!D925,"")</f>
        <v/>
      </c>
    </row>
    <row r="926" spans="1:4">
      <c r="A926">
        <f>IF('EIA Imports'!$E926=$A$1,'EIA Imports'!A926,"")</f>
        <v/>
      </c>
      <c r="C926">
        <f>IF('EIA Imports'!$E926=$A$1,'EIA Imports'!C926,"")</f>
        <v/>
      </c>
      <c r="D926">
        <f>IF('EIA Imports'!$E926=$A$1,'EIA Imports'!D926,"")</f>
        <v/>
      </c>
    </row>
    <row r="927" spans="1:4">
      <c r="A927">
        <f>IF('EIA Imports'!$E927=$A$1,'EIA Imports'!A927,"")</f>
        <v/>
      </c>
      <c r="C927">
        <f>IF('EIA Imports'!$E927=$A$1,'EIA Imports'!C927,"")</f>
        <v/>
      </c>
      <c r="D927">
        <f>IF('EIA Imports'!$E927=$A$1,'EIA Imports'!D927,"")</f>
        <v/>
      </c>
    </row>
    <row r="928" spans="1:4">
      <c r="A928">
        <f>IF('EIA Imports'!$E928=$A$1,'EIA Imports'!A928,"")</f>
        <v/>
      </c>
      <c r="C928">
        <f>IF('EIA Imports'!$E928=$A$1,'EIA Imports'!C928,"")</f>
        <v/>
      </c>
      <c r="D928">
        <f>IF('EIA Imports'!$E928=$A$1,'EIA Imports'!D928,"")</f>
        <v/>
      </c>
    </row>
    <row r="929" spans="1:4">
      <c r="A929">
        <f>IF('EIA Imports'!$E929=$A$1,'EIA Imports'!A929,"")</f>
        <v/>
      </c>
      <c r="C929">
        <f>IF('EIA Imports'!$E929=$A$1,'EIA Imports'!C929,"")</f>
        <v/>
      </c>
      <c r="D929">
        <f>IF('EIA Imports'!$E929=$A$1,'EIA Imports'!D929,"")</f>
        <v/>
      </c>
    </row>
    <row r="930" spans="1:4">
      <c r="A930">
        <f>IF('EIA Imports'!$E930=$A$1,'EIA Imports'!A930,"")</f>
        <v/>
      </c>
      <c r="C930">
        <f>IF('EIA Imports'!$E930=$A$1,'EIA Imports'!C930,"")</f>
        <v/>
      </c>
      <c r="D930">
        <f>IF('EIA Imports'!$E930=$A$1,'EIA Imports'!D930,"")</f>
        <v/>
      </c>
    </row>
    <row r="931" spans="1:4">
      <c r="A931">
        <f>IF('EIA Imports'!$E931=$A$1,'EIA Imports'!A931,"")</f>
        <v/>
      </c>
      <c r="C931">
        <f>IF('EIA Imports'!$E931=$A$1,'EIA Imports'!C931,"")</f>
        <v/>
      </c>
      <c r="D931">
        <f>IF('EIA Imports'!$E931=$A$1,'EIA Imports'!D931,"")</f>
        <v/>
      </c>
    </row>
    <row r="932" spans="1:4">
      <c r="A932">
        <f>IF('EIA Imports'!$E932=$A$1,'EIA Imports'!A932,"")</f>
        <v/>
      </c>
      <c r="C932">
        <f>IF('EIA Imports'!$E932=$A$1,'EIA Imports'!C932,"")</f>
        <v/>
      </c>
      <c r="D932">
        <f>IF('EIA Imports'!$E932=$A$1,'EIA Imports'!D932,"")</f>
        <v/>
      </c>
    </row>
    <row r="933" spans="1:4">
      <c r="A933">
        <f>IF('EIA Imports'!$E933=$A$1,'EIA Imports'!A933,"")</f>
        <v/>
      </c>
      <c r="C933">
        <f>IF('EIA Imports'!$E933=$A$1,'EIA Imports'!C933,"")</f>
        <v/>
      </c>
      <c r="D933">
        <f>IF('EIA Imports'!$E933=$A$1,'EIA Imports'!D933,"")</f>
        <v/>
      </c>
    </row>
    <row r="934" spans="1:4">
      <c r="A934">
        <f>IF('EIA Imports'!$E934=$A$1,'EIA Imports'!A934,"")</f>
        <v/>
      </c>
      <c r="C934">
        <f>IF('EIA Imports'!$E934=$A$1,'EIA Imports'!C934,"")</f>
        <v/>
      </c>
      <c r="D934">
        <f>IF('EIA Imports'!$E934=$A$1,'EIA Imports'!D934,"")</f>
        <v/>
      </c>
    </row>
    <row r="935" spans="1:4">
      <c r="A935">
        <f>IF('EIA Imports'!$E935=$A$1,'EIA Imports'!A935,"")</f>
        <v/>
      </c>
      <c r="C935">
        <f>IF('EIA Imports'!$E935=$A$1,'EIA Imports'!C935,"")</f>
        <v/>
      </c>
      <c r="D935">
        <f>IF('EIA Imports'!$E935=$A$1,'EIA Imports'!D935,"")</f>
        <v/>
      </c>
    </row>
    <row r="936" spans="1:4">
      <c r="A936">
        <f>IF('EIA Imports'!$E936=$A$1,'EIA Imports'!A936,"")</f>
        <v/>
      </c>
      <c r="C936">
        <f>IF('EIA Imports'!$E936=$A$1,'EIA Imports'!C936,"")</f>
        <v/>
      </c>
      <c r="D936">
        <f>IF('EIA Imports'!$E936=$A$1,'EIA Imports'!D936,"")</f>
        <v/>
      </c>
    </row>
    <row r="937" spans="1:4">
      <c r="A937">
        <f>IF('EIA Imports'!$E937=$A$1,'EIA Imports'!A937,"")</f>
        <v/>
      </c>
      <c r="C937">
        <f>IF('EIA Imports'!$E937=$A$1,'EIA Imports'!C937,"")</f>
        <v/>
      </c>
      <c r="D937">
        <f>IF('EIA Imports'!$E937=$A$1,'EIA Imports'!D937,"")</f>
        <v/>
      </c>
    </row>
    <row r="938" spans="1:4">
      <c r="A938">
        <f>IF('EIA Imports'!$E938=$A$1,'EIA Imports'!A938,"")</f>
        <v/>
      </c>
      <c r="C938">
        <f>IF('EIA Imports'!$E938=$A$1,'EIA Imports'!C938,"")</f>
        <v/>
      </c>
      <c r="D938">
        <f>IF('EIA Imports'!$E938=$A$1,'EIA Imports'!D938,"")</f>
        <v/>
      </c>
    </row>
    <row r="939" spans="1:4">
      <c r="A939">
        <f>IF('EIA Imports'!$E939=$A$1,'EIA Imports'!A939,"")</f>
        <v/>
      </c>
      <c r="C939">
        <f>IF('EIA Imports'!$E939=$A$1,'EIA Imports'!C939,"")</f>
        <v/>
      </c>
      <c r="D939">
        <f>IF('EIA Imports'!$E939=$A$1,'EIA Imports'!D939,"")</f>
        <v/>
      </c>
    </row>
    <row r="940" spans="1:4">
      <c r="A940">
        <f>IF('EIA Imports'!$E940=$A$1,'EIA Imports'!A940,"")</f>
        <v/>
      </c>
      <c r="C940">
        <f>IF('EIA Imports'!$E940=$A$1,'EIA Imports'!C940,"")</f>
        <v/>
      </c>
      <c r="D940">
        <f>IF('EIA Imports'!$E940=$A$1,'EIA Imports'!D940,"")</f>
        <v/>
      </c>
    </row>
    <row r="941" spans="1:4">
      <c r="A941">
        <f>IF('EIA Imports'!$E941=$A$1,'EIA Imports'!A941,"")</f>
        <v/>
      </c>
      <c r="C941">
        <f>IF('EIA Imports'!$E941=$A$1,'EIA Imports'!C941,"")</f>
        <v/>
      </c>
      <c r="D941">
        <f>IF('EIA Imports'!$E941=$A$1,'EIA Imports'!D941,"")</f>
        <v/>
      </c>
    </row>
    <row r="942" spans="1:4">
      <c r="A942">
        <f>IF('EIA Imports'!$E942=$A$1,'EIA Imports'!A942,"")</f>
        <v/>
      </c>
      <c r="C942">
        <f>IF('EIA Imports'!$E942=$A$1,'EIA Imports'!C942,"")</f>
        <v/>
      </c>
      <c r="D942">
        <f>IF('EIA Imports'!$E942=$A$1,'EIA Imports'!D942,"")</f>
        <v/>
      </c>
    </row>
    <row r="943" spans="1:4">
      <c r="A943">
        <f>IF('EIA Imports'!$E943=$A$1,'EIA Imports'!A943,"")</f>
        <v/>
      </c>
      <c r="C943">
        <f>IF('EIA Imports'!$E943=$A$1,'EIA Imports'!C943,"")</f>
        <v/>
      </c>
      <c r="D943">
        <f>IF('EIA Imports'!$E943=$A$1,'EIA Imports'!D943,"")</f>
        <v/>
      </c>
    </row>
    <row r="944" spans="1:4">
      <c r="A944">
        <f>IF('EIA Imports'!$E944=$A$1,'EIA Imports'!A944,"")</f>
        <v/>
      </c>
      <c r="C944">
        <f>IF('EIA Imports'!$E944=$A$1,'EIA Imports'!C944,"")</f>
        <v/>
      </c>
      <c r="D944">
        <f>IF('EIA Imports'!$E944=$A$1,'EIA Imports'!D944,"")</f>
        <v/>
      </c>
    </row>
    <row r="945" spans="1:4">
      <c r="A945">
        <f>IF('EIA Imports'!$E945=$A$1,'EIA Imports'!A945,"")</f>
        <v/>
      </c>
      <c r="C945">
        <f>IF('EIA Imports'!$E945=$A$1,'EIA Imports'!C945,"")</f>
        <v/>
      </c>
      <c r="D945">
        <f>IF('EIA Imports'!$E945=$A$1,'EIA Imports'!D945,"")</f>
        <v/>
      </c>
    </row>
    <row r="946" spans="1:4">
      <c r="A946">
        <f>IF('EIA Imports'!$E946=$A$1,'EIA Imports'!A946,"")</f>
        <v/>
      </c>
      <c r="C946">
        <f>IF('EIA Imports'!$E946=$A$1,'EIA Imports'!C946,"")</f>
        <v/>
      </c>
      <c r="D946">
        <f>IF('EIA Imports'!$E946=$A$1,'EIA Imports'!D946,"")</f>
        <v/>
      </c>
    </row>
    <row r="947" spans="1:4">
      <c r="A947">
        <f>IF('EIA Imports'!$E947=$A$1,'EIA Imports'!A947,"")</f>
        <v/>
      </c>
      <c r="C947">
        <f>IF('EIA Imports'!$E947=$A$1,'EIA Imports'!C947,"")</f>
        <v/>
      </c>
      <c r="D947">
        <f>IF('EIA Imports'!$E947=$A$1,'EIA Imports'!D947,"")</f>
        <v/>
      </c>
    </row>
    <row r="948" spans="1:4">
      <c r="A948">
        <f>IF('EIA Imports'!$E948=$A$1,'EIA Imports'!A948,"")</f>
        <v/>
      </c>
      <c r="C948">
        <f>IF('EIA Imports'!$E948=$A$1,'EIA Imports'!C948,"")</f>
        <v/>
      </c>
      <c r="D948">
        <f>IF('EIA Imports'!$E948=$A$1,'EIA Imports'!D948,"")</f>
        <v/>
      </c>
    </row>
    <row r="949" spans="1:4">
      <c r="A949">
        <f>IF('EIA Imports'!$E949=$A$1,'EIA Imports'!A949,"")</f>
        <v/>
      </c>
      <c r="C949">
        <f>IF('EIA Imports'!$E949=$A$1,'EIA Imports'!C949,"")</f>
        <v/>
      </c>
      <c r="D949">
        <f>IF('EIA Imports'!$E949=$A$1,'EIA Imports'!D949,"")</f>
        <v/>
      </c>
    </row>
    <row r="950" spans="1:4">
      <c r="A950">
        <f>IF('EIA Imports'!$E950=$A$1,'EIA Imports'!A950,"")</f>
        <v/>
      </c>
      <c r="C950">
        <f>IF('EIA Imports'!$E950=$A$1,'EIA Imports'!C950,"")</f>
        <v/>
      </c>
      <c r="D950">
        <f>IF('EIA Imports'!$E950=$A$1,'EIA Imports'!D950,"")</f>
        <v/>
      </c>
    </row>
    <row r="951" spans="1:4">
      <c r="A951">
        <f>IF('EIA Imports'!$E951=$A$1,'EIA Imports'!A951,"")</f>
        <v/>
      </c>
      <c r="C951">
        <f>IF('EIA Imports'!$E951=$A$1,'EIA Imports'!C951,"")</f>
        <v/>
      </c>
      <c r="D951">
        <f>IF('EIA Imports'!$E951=$A$1,'EIA Imports'!D951,"")</f>
        <v/>
      </c>
    </row>
    <row r="952" spans="1:4">
      <c r="A952">
        <f>IF('EIA Imports'!$E952=$A$1,'EIA Imports'!A952,"")</f>
        <v/>
      </c>
      <c r="C952">
        <f>IF('EIA Imports'!$E952=$A$1,'EIA Imports'!C952,"")</f>
        <v/>
      </c>
      <c r="D952">
        <f>IF('EIA Imports'!$E952=$A$1,'EIA Imports'!D952,"")</f>
        <v/>
      </c>
    </row>
    <row r="953" spans="1:4">
      <c r="A953">
        <f>IF('EIA Imports'!$E953=$A$1,'EIA Imports'!A953,"")</f>
        <v/>
      </c>
      <c r="C953">
        <f>IF('EIA Imports'!$E953=$A$1,'EIA Imports'!C953,"")</f>
        <v/>
      </c>
      <c r="D953">
        <f>IF('EIA Imports'!$E953=$A$1,'EIA Imports'!D953,"")</f>
        <v/>
      </c>
    </row>
    <row r="954" spans="1:4">
      <c r="A954">
        <f>IF('EIA Imports'!$E954=$A$1,'EIA Imports'!A954,"")</f>
        <v/>
      </c>
      <c r="C954">
        <f>IF('EIA Imports'!$E954=$A$1,'EIA Imports'!C954,"")</f>
        <v/>
      </c>
      <c r="D954">
        <f>IF('EIA Imports'!$E954=$A$1,'EIA Imports'!D954,"")</f>
        <v/>
      </c>
    </row>
    <row r="955" spans="1:4">
      <c r="A955">
        <f>IF('EIA Imports'!$E955=$A$1,'EIA Imports'!A955,"")</f>
        <v/>
      </c>
      <c r="C955">
        <f>IF('EIA Imports'!$E955=$A$1,'EIA Imports'!C955,"")</f>
        <v/>
      </c>
      <c r="D955">
        <f>IF('EIA Imports'!$E955=$A$1,'EIA Imports'!D955,"")</f>
        <v/>
      </c>
    </row>
    <row r="956" spans="1:4">
      <c r="A956">
        <f>IF('EIA Imports'!$E956=$A$1,'EIA Imports'!A956,"")</f>
        <v/>
      </c>
      <c r="C956">
        <f>IF('EIA Imports'!$E956=$A$1,'EIA Imports'!C956,"")</f>
        <v/>
      </c>
      <c r="D956">
        <f>IF('EIA Imports'!$E956=$A$1,'EIA Imports'!D956,"")</f>
        <v/>
      </c>
    </row>
    <row r="957" spans="1:4">
      <c r="A957">
        <f>IF('EIA Imports'!$E957=$A$1,'EIA Imports'!A957,"")</f>
        <v/>
      </c>
      <c r="C957">
        <f>IF('EIA Imports'!$E957=$A$1,'EIA Imports'!C957,"")</f>
        <v/>
      </c>
      <c r="D957">
        <f>IF('EIA Imports'!$E957=$A$1,'EIA Imports'!D957,"")</f>
        <v/>
      </c>
    </row>
    <row r="958" spans="1:4">
      <c r="A958">
        <f>IF('EIA Imports'!$E958=$A$1,'EIA Imports'!A958,"")</f>
        <v/>
      </c>
      <c r="C958">
        <f>IF('EIA Imports'!$E958=$A$1,'EIA Imports'!C958,"")</f>
        <v/>
      </c>
      <c r="D958">
        <f>IF('EIA Imports'!$E958=$A$1,'EIA Imports'!D958,"")</f>
        <v/>
      </c>
    </row>
    <row r="959" spans="1:4">
      <c r="A959">
        <f>IF('EIA Imports'!$E959=$A$1,'EIA Imports'!A959,"")</f>
        <v/>
      </c>
      <c r="C959">
        <f>IF('EIA Imports'!$E959=$A$1,'EIA Imports'!C959,"")</f>
        <v/>
      </c>
      <c r="D959">
        <f>IF('EIA Imports'!$E959=$A$1,'EIA Imports'!D959,"")</f>
        <v/>
      </c>
    </row>
    <row r="960" spans="1:4">
      <c r="A960">
        <f>IF('EIA Imports'!$E960=$A$1,'EIA Imports'!A960,"")</f>
        <v/>
      </c>
      <c r="C960">
        <f>IF('EIA Imports'!$E960=$A$1,'EIA Imports'!C960,"")</f>
        <v/>
      </c>
      <c r="D960">
        <f>IF('EIA Imports'!$E960=$A$1,'EIA Imports'!D960,"")</f>
        <v/>
      </c>
    </row>
    <row r="961" spans="1:4">
      <c r="A961">
        <f>IF('EIA Imports'!$E961=$A$1,'EIA Imports'!A961,"")</f>
        <v/>
      </c>
      <c r="C961">
        <f>IF('EIA Imports'!$E961=$A$1,'EIA Imports'!C961,"")</f>
        <v/>
      </c>
      <c r="D961">
        <f>IF('EIA Imports'!$E961=$A$1,'EIA Imports'!D961,"")</f>
        <v/>
      </c>
    </row>
    <row r="962" spans="1:4">
      <c r="A962">
        <f>IF('EIA Imports'!$E962=$A$1,'EIA Imports'!A962,"")</f>
        <v/>
      </c>
      <c r="C962">
        <f>IF('EIA Imports'!$E962=$A$1,'EIA Imports'!C962,"")</f>
        <v/>
      </c>
      <c r="D962">
        <f>IF('EIA Imports'!$E962=$A$1,'EIA Imports'!D962,"")</f>
        <v/>
      </c>
    </row>
    <row r="963" spans="1:4">
      <c r="A963">
        <f>IF('EIA Imports'!$E963=$A$1,'EIA Imports'!A963,"")</f>
        <v/>
      </c>
      <c r="C963">
        <f>IF('EIA Imports'!$E963=$A$1,'EIA Imports'!C963,"")</f>
        <v/>
      </c>
      <c r="D963">
        <f>IF('EIA Imports'!$E963=$A$1,'EIA Imports'!D963,"")</f>
        <v/>
      </c>
    </row>
    <row r="964" spans="1:4">
      <c r="A964">
        <f>IF('EIA Imports'!$E964=$A$1,'EIA Imports'!A964,"")</f>
        <v/>
      </c>
      <c r="C964">
        <f>IF('EIA Imports'!$E964=$A$1,'EIA Imports'!C964,"")</f>
        <v/>
      </c>
      <c r="D964">
        <f>IF('EIA Imports'!$E964=$A$1,'EIA Imports'!D964,"")</f>
        <v/>
      </c>
    </row>
    <row r="965" spans="1:4">
      <c r="A965">
        <f>IF('EIA Imports'!$E965=$A$1,'EIA Imports'!A965,"")</f>
        <v/>
      </c>
      <c r="C965">
        <f>IF('EIA Imports'!$E965=$A$1,'EIA Imports'!C965,"")</f>
        <v/>
      </c>
      <c r="D965">
        <f>IF('EIA Imports'!$E965=$A$1,'EIA Imports'!D965,"")</f>
        <v/>
      </c>
    </row>
    <row r="966" spans="1:4">
      <c r="A966">
        <f>IF('EIA Imports'!$E966=$A$1,'EIA Imports'!A966,"")</f>
        <v/>
      </c>
      <c r="C966">
        <f>IF('EIA Imports'!$E966=$A$1,'EIA Imports'!C966,"")</f>
        <v/>
      </c>
      <c r="D966">
        <f>IF('EIA Imports'!$E966=$A$1,'EIA Imports'!D966,"")</f>
        <v/>
      </c>
    </row>
    <row r="967" spans="1:4">
      <c r="A967">
        <f>IF('EIA Imports'!$E967=$A$1,'EIA Imports'!A967,"")</f>
        <v/>
      </c>
      <c r="C967">
        <f>IF('EIA Imports'!$E967=$A$1,'EIA Imports'!C967,"")</f>
        <v/>
      </c>
      <c r="D967">
        <f>IF('EIA Imports'!$E967=$A$1,'EIA Imports'!D967,"")</f>
        <v/>
      </c>
    </row>
    <row r="968" spans="1:4">
      <c r="A968">
        <f>IF('EIA Imports'!$E968=$A$1,'EIA Imports'!A968,"")</f>
        <v/>
      </c>
      <c r="C968">
        <f>IF('EIA Imports'!$E968=$A$1,'EIA Imports'!C968,"")</f>
        <v/>
      </c>
      <c r="D968">
        <f>IF('EIA Imports'!$E968=$A$1,'EIA Imports'!D968,"")</f>
        <v/>
      </c>
    </row>
    <row r="969" spans="1:4">
      <c r="A969">
        <f>IF('EIA Imports'!$E969=$A$1,'EIA Imports'!A969,"")</f>
        <v/>
      </c>
      <c r="C969">
        <f>IF('EIA Imports'!$E969=$A$1,'EIA Imports'!C969,"")</f>
        <v/>
      </c>
      <c r="D969">
        <f>IF('EIA Imports'!$E969=$A$1,'EIA Imports'!D969,"")</f>
        <v/>
      </c>
    </row>
    <row r="970" spans="1:4">
      <c r="A970">
        <f>IF('EIA Imports'!$E970=$A$1,'EIA Imports'!A970,"")</f>
        <v/>
      </c>
      <c r="C970">
        <f>IF('EIA Imports'!$E970=$A$1,'EIA Imports'!C970,"")</f>
        <v/>
      </c>
      <c r="D970">
        <f>IF('EIA Imports'!$E970=$A$1,'EIA Imports'!D970,"")</f>
        <v/>
      </c>
    </row>
    <row r="971" spans="1:4">
      <c r="A971">
        <f>IF('EIA Imports'!$E971=$A$1,'EIA Imports'!A971,"")</f>
        <v/>
      </c>
      <c r="C971">
        <f>IF('EIA Imports'!$E971=$A$1,'EIA Imports'!C971,"")</f>
        <v/>
      </c>
      <c r="D971">
        <f>IF('EIA Imports'!$E971=$A$1,'EIA Imports'!D971,"")</f>
        <v/>
      </c>
    </row>
    <row r="972" spans="1:4">
      <c r="A972">
        <f>IF('EIA Imports'!$E972=$A$1,'EIA Imports'!A972,"")</f>
        <v/>
      </c>
      <c r="C972">
        <f>IF('EIA Imports'!$E972=$A$1,'EIA Imports'!C972,"")</f>
        <v/>
      </c>
      <c r="D972">
        <f>IF('EIA Imports'!$E972=$A$1,'EIA Imports'!D972,"")</f>
        <v/>
      </c>
    </row>
    <row r="973" spans="1:4">
      <c r="A973">
        <f>IF('EIA Imports'!$E973=$A$1,'EIA Imports'!A973,"")</f>
        <v/>
      </c>
      <c r="C973">
        <f>IF('EIA Imports'!$E973=$A$1,'EIA Imports'!C973,"")</f>
        <v/>
      </c>
      <c r="D973">
        <f>IF('EIA Imports'!$E973=$A$1,'EIA Imports'!D973,"")</f>
        <v/>
      </c>
    </row>
    <row r="974" spans="1:4">
      <c r="A974">
        <f>IF('EIA Imports'!$E974=$A$1,'EIA Imports'!A974,"")</f>
        <v/>
      </c>
      <c r="C974">
        <f>IF('EIA Imports'!$E974=$A$1,'EIA Imports'!C974,"")</f>
        <v/>
      </c>
      <c r="D974">
        <f>IF('EIA Imports'!$E974=$A$1,'EIA Imports'!D974,"")</f>
        <v/>
      </c>
    </row>
    <row r="975" spans="1:4">
      <c r="A975">
        <f>IF('EIA Imports'!$E975=$A$1,'EIA Imports'!A975,"")</f>
        <v/>
      </c>
      <c r="C975">
        <f>IF('EIA Imports'!$E975=$A$1,'EIA Imports'!C975,"")</f>
        <v/>
      </c>
      <c r="D975">
        <f>IF('EIA Imports'!$E975=$A$1,'EIA Imports'!D975,"")</f>
        <v/>
      </c>
    </row>
    <row r="976" spans="1:4">
      <c r="A976">
        <f>IF('EIA Imports'!$E976=$A$1,'EIA Imports'!A976,"")</f>
        <v/>
      </c>
      <c r="C976">
        <f>IF('EIA Imports'!$E976=$A$1,'EIA Imports'!C976,"")</f>
        <v/>
      </c>
      <c r="D976">
        <f>IF('EIA Imports'!$E976=$A$1,'EIA Imports'!D976,"")</f>
        <v/>
      </c>
    </row>
    <row r="977" spans="1:4">
      <c r="A977">
        <f>IF('EIA Imports'!$E977=$A$1,'EIA Imports'!A977,"")</f>
        <v/>
      </c>
      <c r="C977">
        <f>IF('EIA Imports'!$E977=$A$1,'EIA Imports'!C977,"")</f>
        <v/>
      </c>
      <c r="D977">
        <f>IF('EIA Imports'!$E977=$A$1,'EIA Imports'!D977,"")</f>
        <v/>
      </c>
    </row>
    <row r="978" spans="1:4">
      <c r="A978">
        <f>IF('EIA Imports'!$E978=$A$1,'EIA Imports'!A978,"")</f>
        <v/>
      </c>
      <c r="C978">
        <f>IF('EIA Imports'!$E978=$A$1,'EIA Imports'!C978,"")</f>
        <v/>
      </c>
      <c r="D978">
        <f>IF('EIA Imports'!$E978=$A$1,'EIA Imports'!D978,"")</f>
        <v/>
      </c>
    </row>
    <row r="979" spans="1:4">
      <c r="A979">
        <f>IF('EIA Imports'!$E979=$A$1,'EIA Imports'!A979,"")</f>
        <v/>
      </c>
      <c r="C979">
        <f>IF('EIA Imports'!$E979=$A$1,'EIA Imports'!C979,"")</f>
        <v/>
      </c>
      <c r="D979">
        <f>IF('EIA Imports'!$E979=$A$1,'EIA Imports'!D979,"")</f>
        <v/>
      </c>
    </row>
    <row r="980" spans="1:4">
      <c r="A980">
        <f>IF('EIA Imports'!$E980=$A$1,'EIA Imports'!A980,"")</f>
        <v/>
      </c>
      <c r="C980">
        <f>IF('EIA Imports'!$E980=$A$1,'EIA Imports'!C980,"")</f>
        <v/>
      </c>
      <c r="D980">
        <f>IF('EIA Imports'!$E980=$A$1,'EIA Imports'!D980,"")</f>
        <v/>
      </c>
    </row>
    <row r="981" spans="1:4">
      <c r="A981">
        <f>IF('EIA Imports'!$E981=$A$1,'EIA Imports'!A981,"")</f>
        <v/>
      </c>
      <c r="C981">
        <f>IF('EIA Imports'!$E981=$A$1,'EIA Imports'!C981,"")</f>
        <v/>
      </c>
      <c r="D981">
        <f>IF('EIA Imports'!$E981=$A$1,'EIA Imports'!D981,"")</f>
        <v/>
      </c>
    </row>
    <row r="982" spans="1:4">
      <c r="A982">
        <f>IF('EIA Imports'!$E982=$A$1,'EIA Imports'!A982,"")</f>
        <v/>
      </c>
      <c r="C982">
        <f>IF('EIA Imports'!$E982=$A$1,'EIA Imports'!C982,"")</f>
        <v/>
      </c>
      <c r="D982">
        <f>IF('EIA Imports'!$E982=$A$1,'EIA Imports'!D982,"")</f>
        <v/>
      </c>
    </row>
    <row r="983" spans="1:4">
      <c r="A983">
        <f>IF('EIA Imports'!$E983=$A$1,'EIA Imports'!A983,"")</f>
        <v/>
      </c>
      <c r="C983">
        <f>IF('EIA Imports'!$E983=$A$1,'EIA Imports'!C983,"")</f>
        <v/>
      </c>
      <c r="D983">
        <f>IF('EIA Imports'!$E983=$A$1,'EIA Imports'!D983,"")</f>
        <v/>
      </c>
    </row>
    <row r="984" spans="1:4">
      <c r="A984">
        <f>IF('EIA Imports'!$E984=$A$1,'EIA Imports'!A984,"")</f>
        <v/>
      </c>
      <c r="C984">
        <f>IF('EIA Imports'!$E984=$A$1,'EIA Imports'!C984,"")</f>
        <v/>
      </c>
      <c r="D984">
        <f>IF('EIA Imports'!$E984=$A$1,'EIA Imports'!D984,"")</f>
        <v/>
      </c>
    </row>
    <row r="985" spans="1:4">
      <c r="A985">
        <f>IF('EIA Imports'!$E985=$A$1,'EIA Imports'!A985,"")</f>
        <v/>
      </c>
      <c r="C985">
        <f>IF('EIA Imports'!$E985=$A$1,'EIA Imports'!C985,"")</f>
        <v/>
      </c>
      <c r="D985">
        <f>IF('EIA Imports'!$E985=$A$1,'EIA Imports'!D985,"")</f>
        <v/>
      </c>
    </row>
    <row r="986" spans="1:4">
      <c r="A986">
        <f>IF('EIA Imports'!$E986=$A$1,'EIA Imports'!A986,"")</f>
        <v/>
      </c>
      <c r="C986">
        <f>IF('EIA Imports'!$E986=$A$1,'EIA Imports'!C986,"")</f>
        <v/>
      </c>
      <c r="D986">
        <f>IF('EIA Imports'!$E986=$A$1,'EIA Imports'!D986,"")</f>
        <v/>
      </c>
    </row>
    <row r="987" spans="1:4">
      <c r="A987">
        <f>IF('EIA Imports'!$E987=$A$1,'EIA Imports'!A987,"")</f>
        <v/>
      </c>
      <c r="C987">
        <f>IF('EIA Imports'!$E987=$A$1,'EIA Imports'!C987,"")</f>
        <v/>
      </c>
      <c r="D987">
        <f>IF('EIA Imports'!$E987=$A$1,'EIA Imports'!D987,"")</f>
        <v/>
      </c>
    </row>
    <row r="988" spans="1:4">
      <c r="A988">
        <f>IF('EIA Imports'!$E988=$A$1,'EIA Imports'!A988,"")</f>
        <v/>
      </c>
      <c r="C988">
        <f>IF('EIA Imports'!$E988=$A$1,'EIA Imports'!C988,"")</f>
        <v/>
      </c>
      <c r="D988">
        <f>IF('EIA Imports'!$E988=$A$1,'EIA Imports'!D988,"")</f>
        <v/>
      </c>
    </row>
    <row r="989" spans="1:4">
      <c r="A989">
        <f>IF('EIA Imports'!$E989=$A$1,'EIA Imports'!A989,"")</f>
        <v/>
      </c>
      <c r="C989">
        <f>IF('EIA Imports'!$E989=$A$1,'EIA Imports'!C989,"")</f>
        <v/>
      </c>
      <c r="D989">
        <f>IF('EIA Imports'!$E989=$A$1,'EIA Imports'!D989,"")</f>
        <v/>
      </c>
    </row>
    <row r="990" spans="1:4">
      <c r="A990">
        <f>IF('EIA Imports'!$E990=$A$1,'EIA Imports'!A990,"")</f>
        <v/>
      </c>
      <c r="C990">
        <f>IF('EIA Imports'!$E990=$A$1,'EIA Imports'!C990,"")</f>
        <v/>
      </c>
      <c r="D990">
        <f>IF('EIA Imports'!$E990=$A$1,'EIA Imports'!D990,"")</f>
        <v/>
      </c>
    </row>
    <row r="991" spans="1:4">
      <c r="A991">
        <f>IF('EIA Imports'!$E991=$A$1,'EIA Imports'!A991,"")</f>
        <v/>
      </c>
      <c r="C991">
        <f>IF('EIA Imports'!$E991=$A$1,'EIA Imports'!C991,"")</f>
        <v/>
      </c>
      <c r="D991">
        <f>IF('EIA Imports'!$E991=$A$1,'EIA Imports'!D991,"")</f>
        <v/>
      </c>
    </row>
    <row r="992" spans="1:4">
      <c r="A992">
        <f>IF('EIA Imports'!$E992=$A$1,'EIA Imports'!A992,"")</f>
        <v/>
      </c>
      <c r="C992">
        <f>IF('EIA Imports'!$E992=$A$1,'EIA Imports'!C992,"")</f>
        <v/>
      </c>
      <c r="D992">
        <f>IF('EIA Imports'!$E992=$A$1,'EIA Imports'!D992,"")</f>
        <v/>
      </c>
    </row>
    <row r="993" spans="1:4">
      <c r="A993">
        <f>IF('EIA Imports'!$E993=$A$1,'EIA Imports'!A993,"")</f>
        <v/>
      </c>
      <c r="C993">
        <f>IF('EIA Imports'!$E993=$A$1,'EIA Imports'!C993,"")</f>
        <v/>
      </c>
      <c r="D993">
        <f>IF('EIA Imports'!$E993=$A$1,'EIA Imports'!D993,"")</f>
        <v/>
      </c>
    </row>
    <row r="994" spans="1:4">
      <c r="A994">
        <f>IF('EIA Imports'!$E994=$A$1,'EIA Imports'!A994,"")</f>
        <v/>
      </c>
      <c r="C994">
        <f>IF('EIA Imports'!$E994=$A$1,'EIA Imports'!C994,"")</f>
        <v/>
      </c>
      <c r="D994">
        <f>IF('EIA Imports'!$E994=$A$1,'EIA Imports'!D994,"")</f>
        <v/>
      </c>
    </row>
    <row r="995" spans="1:4">
      <c r="A995">
        <f>IF('EIA Imports'!$E995=$A$1,'EIA Imports'!A995,"")</f>
        <v/>
      </c>
      <c r="C995">
        <f>IF('EIA Imports'!$E995=$A$1,'EIA Imports'!C995,"")</f>
        <v/>
      </c>
      <c r="D995">
        <f>IF('EIA Imports'!$E995=$A$1,'EIA Imports'!D995,"")</f>
        <v/>
      </c>
    </row>
    <row r="996" spans="1:4">
      <c r="A996">
        <f>IF('EIA Imports'!$E996=$A$1,'EIA Imports'!A996,"")</f>
        <v/>
      </c>
      <c r="C996">
        <f>IF('EIA Imports'!$E996=$A$1,'EIA Imports'!C996,"")</f>
        <v/>
      </c>
      <c r="D996">
        <f>IF('EIA Imports'!$E996=$A$1,'EIA Imports'!D996,"")</f>
        <v/>
      </c>
    </row>
    <row r="997" spans="1:4">
      <c r="A997">
        <f>IF('EIA Imports'!$E997=$A$1,'EIA Imports'!A997,"")</f>
        <v/>
      </c>
      <c r="C997">
        <f>IF('EIA Imports'!$E997=$A$1,'EIA Imports'!C997,"")</f>
        <v/>
      </c>
      <c r="D997">
        <f>IF('EIA Imports'!$E997=$A$1,'EIA Imports'!D997,"")</f>
        <v/>
      </c>
    </row>
    <row r="998" spans="1:4">
      <c r="A998">
        <f>IF('EIA Imports'!$E998=$A$1,'EIA Imports'!A998,"")</f>
        <v/>
      </c>
      <c r="C998">
        <f>IF('EIA Imports'!$E998=$A$1,'EIA Imports'!C998,"")</f>
        <v/>
      </c>
      <c r="D998">
        <f>IF('EIA Imports'!$E998=$A$1,'EIA Imports'!D998,"")</f>
        <v/>
      </c>
    </row>
    <row r="999" spans="1:4">
      <c r="A999">
        <f>IF('EIA Imports'!$E999=$A$1,'EIA Imports'!A999,"")</f>
        <v/>
      </c>
      <c r="C999">
        <f>IF('EIA Imports'!$E999=$A$1,'EIA Imports'!C999,"")</f>
        <v/>
      </c>
      <c r="D999">
        <f>IF('EIA Imports'!$E999=$A$1,'EIA Imports'!D999,"")</f>
        <v/>
      </c>
    </row>
    <row r="1000" spans="1:4">
      <c r="A1000">
        <f>IF('EIA Imports'!$E1000=$A$1,'EIA Imports'!A1000,"")</f>
        <v/>
      </c>
      <c r="C1000">
        <f>IF('EIA Imports'!$E1000=$A$1,'EIA Imports'!C1000,"")</f>
        <v/>
      </c>
      <c r="D1000">
        <f>IF('EIA Imports'!$E1000=$A$1,'EIA Imports'!D1000,"")</f>
        <v/>
      </c>
    </row>
    <row r="1001" spans="1:4">
      <c r="A1001">
        <f>IF('EIA Imports'!$E1001=$A$1,'EIA Imports'!A1001,"")</f>
        <v/>
      </c>
      <c r="C1001">
        <f>IF('EIA Imports'!$E1001=$A$1,'EIA Imports'!C1001,"")</f>
        <v/>
      </c>
      <c r="D1001">
        <f>IF('EIA Imports'!$E1001=$A$1,'EIA Imports'!D1001,"")</f>
        <v/>
      </c>
    </row>
    <row r="1002" spans="1:4">
      <c r="A1002">
        <f>IF('EIA Imports'!$E1002=$A$1,'EIA Imports'!A1002,"")</f>
        <v/>
      </c>
      <c r="C1002">
        <f>IF('EIA Imports'!$E1002=$A$1,'EIA Imports'!C1002,"")</f>
        <v/>
      </c>
      <c r="D1002">
        <f>IF('EIA Imports'!$E1002=$A$1,'EIA Imports'!D1002,"")</f>
        <v/>
      </c>
    </row>
    <row r="1003" spans="1:4">
      <c r="A1003">
        <f>IF('EIA Imports'!$E1003=$A$1,'EIA Imports'!A1003,"")</f>
        <v/>
      </c>
      <c r="C1003">
        <f>IF('EIA Imports'!$E1003=$A$1,'EIA Imports'!C1003,"")</f>
        <v/>
      </c>
      <c r="D1003">
        <f>IF('EIA Imports'!$E1003=$A$1,'EIA Imports'!D1003,"")</f>
        <v/>
      </c>
    </row>
    <row r="1004" spans="1:4">
      <c r="A1004">
        <f>IF('EIA Imports'!$E1004=$A$1,'EIA Imports'!A1004,"")</f>
        <v/>
      </c>
      <c r="C1004">
        <f>IF('EIA Imports'!$E1004=$A$1,'EIA Imports'!C1004,"")</f>
        <v/>
      </c>
      <c r="D1004">
        <f>IF('EIA Imports'!$E1004=$A$1,'EIA Imports'!D1004,"")</f>
        <v/>
      </c>
    </row>
    <row r="1005" spans="1:4">
      <c r="A1005">
        <f>IF('EIA Imports'!$E1005=$A$1,'EIA Imports'!A1005,"")</f>
        <v/>
      </c>
      <c r="C1005">
        <f>IF('EIA Imports'!$E1005=$A$1,'EIA Imports'!C1005,"")</f>
        <v/>
      </c>
      <c r="D1005">
        <f>IF('EIA Imports'!$E1005=$A$1,'EIA Imports'!D1005,"")</f>
        <v/>
      </c>
    </row>
    <row r="1006" spans="1:4">
      <c r="A1006">
        <f>IF('EIA Imports'!$E1006=$A$1,'EIA Imports'!A1006,"")</f>
        <v/>
      </c>
      <c r="C1006">
        <f>IF('EIA Imports'!$E1006=$A$1,'EIA Imports'!C1006,"")</f>
        <v/>
      </c>
      <c r="D1006">
        <f>IF('EIA Imports'!$E1006=$A$1,'EIA Imports'!D1006,"")</f>
        <v/>
      </c>
    </row>
    <row r="1007" spans="1:4">
      <c r="A1007">
        <f>IF('EIA Imports'!$E1007=$A$1,'EIA Imports'!A1007,"")</f>
        <v/>
      </c>
      <c r="C1007">
        <f>IF('EIA Imports'!$E1007=$A$1,'EIA Imports'!C1007,"")</f>
        <v/>
      </c>
      <c r="D1007">
        <f>IF('EIA Imports'!$E1007=$A$1,'EIA Imports'!D1007,"")</f>
        <v/>
      </c>
    </row>
    <row r="1008" spans="1:4">
      <c r="A1008">
        <f>IF('EIA Imports'!$E1008=$A$1,'EIA Imports'!A1008,"")</f>
        <v/>
      </c>
      <c r="C1008">
        <f>IF('EIA Imports'!$E1008=$A$1,'EIA Imports'!C1008,"")</f>
        <v/>
      </c>
      <c r="D1008">
        <f>IF('EIA Imports'!$E1008=$A$1,'EIA Imports'!D1008,"")</f>
        <v/>
      </c>
    </row>
    <row r="1009" spans="1:4">
      <c r="A1009">
        <f>IF('EIA Imports'!$E1009=$A$1,'EIA Imports'!A1009,"")</f>
        <v/>
      </c>
      <c r="C1009">
        <f>IF('EIA Imports'!$E1009=$A$1,'EIA Imports'!C1009,"")</f>
        <v/>
      </c>
      <c r="D1009">
        <f>IF('EIA Imports'!$E1009=$A$1,'EIA Imports'!D1009,"")</f>
        <v/>
      </c>
    </row>
    <row r="1010" spans="1:4">
      <c r="A1010">
        <f>IF('EIA Imports'!$E1010=$A$1,'EIA Imports'!A1010,"")</f>
        <v/>
      </c>
      <c r="C1010">
        <f>IF('EIA Imports'!$E1010=$A$1,'EIA Imports'!C1010,"")</f>
        <v/>
      </c>
      <c r="D1010">
        <f>IF('EIA Imports'!$E1010=$A$1,'EIA Imports'!D1010,"")</f>
        <v/>
      </c>
    </row>
    <row r="1011" spans="1:4">
      <c r="A1011">
        <f>IF('EIA Imports'!$E1011=$A$1,'EIA Imports'!A1011,"")</f>
        <v/>
      </c>
      <c r="C1011">
        <f>IF('EIA Imports'!$E1011=$A$1,'EIA Imports'!C1011,"")</f>
        <v/>
      </c>
      <c r="D1011">
        <f>IF('EIA Imports'!$E1011=$A$1,'EIA Imports'!D1011,"")</f>
        <v/>
      </c>
    </row>
    <row r="1012" spans="1:4">
      <c r="A1012">
        <f>IF('EIA Imports'!$E1012=$A$1,'EIA Imports'!A1012,"")</f>
        <v/>
      </c>
      <c r="C1012">
        <f>IF('EIA Imports'!$E1012=$A$1,'EIA Imports'!C1012,"")</f>
        <v/>
      </c>
      <c r="D1012">
        <f>IF('EIA Imports'!$E1012=$A$1,'EIA Imports'!D1012,"")</f>
        <v/>
      </c>
    </row>
    <row r="1013" spans="1:4">
      <c r="A1013">
        <f>IF('EIA Imports'!$E1013=$A$1,'EIA Imports'!A1013,"")</f>
        <v/>
      </c>
      <c r="C1013">
        <f>IF('EIA Imports'!$E1013=$A$1,'EIA Imports'!C1013,"")</f>
        <v/>
      </c>
      <c r="D1013">
        <f>IF('EIA Imports'!$E1013=$A$1,'EIA Imports'!D1013,"")</f>
        <v/>
      </c>
    </row>
    <row r="1014" spans="1:4">
      <c r="A1014">
        <f>IF('EIA Imports'!$E1014=$A$1,'EIA Imports'!A1014,"")</f>
        <v/>
      </c>
      <c r="C1014">
        <f>IF('EIA Imports'!$E1014=$A$1,'EIA Imports'!C1014,"")</f>
        <v/>
      </c>
      <c r="D1014">
        <f>IF('EIA Imports'!$E1014=$A$1,'EIA Imports'!D1014,"")</f>
        <v/>
      </c>
    </row>
    <row r="1015" spans="1:4">
      <c r="A1015">
        <f>IF('EIA Imports'!$E1015=$A$1,'EIA Imports'!A1015,"")</f>
        <v/>
      </c>
      <c r="C1015">
        <f>IF('EIA Imports'!$E1015=$A$1,'EIA Imports'!C1015,"")</f>
        <v/>
      </c>
      <c r="D1015">
        <f>IF('EIA Imports'!$E1015=$A$1,'EIA Imports'!D1015,"")</f>
        <v/>
      </c>
    </row>
    <row r="1016" spans="1:4">
      <c r="A1016">
        <f>IF('EIA Imports'!$E1016=$A$1,'EIA Imports'!A1016,"")</f>
        <v/>
      </c>
      <c r="C1016">
        <f>IF('EIA Imports'!$E1016=$A$1,'EIA Imports'!C1016,"")</f>
        <v/>
      </c>
      <c r="D1016">
        <f>IF('EIA Imports'!$E1016=$A$1,'EIA Imports'!D1016,"")</f>
        <v/>
      </c>
    </row>
    <row r="1017" spans="1:4">
      <c r="A1017">
        <f>IF('EIA Imports'!$E1017=$A$1,'EIA Imports'!A1017,"")</f>
        <v/>
      </c>
      <c r="C1017">
        <f>IF('EIA Imports'!$E1017=$A$1,'EIA Imports'!C1017,"")</f>
        <v/>
      </c>
      <c r="D1017">
        <f>IF('EIA Imports'!$E1017=$A$1,'EIA Imports'!D1017,"")</f>
        <v/>
      </c>
    </row>
    <row r="1018" spans="1:4">
      <c r="A1018">
        <f>IF('EIA Imports'!$E1018=$A$1,'EIA Imports'!A1018,"")</f>
        <v/>
      </c>
      <c r="C1018">
        <f>IF('EIA Imports'!$E1018=$A$1,'EIA Imports'!C1018,"")</f>
        <v/>
      </c>
      <c r="D1018">
        <f>IF('EIA Imports'!$E1018=$A$1,'EIA Imports'!D1018,"")</f>
        <v/>
      </c>
    </row>
    <row r="1019" spans="1:4">
      <c r="A1019">
        <f>IF('EIA Imports'!$E1019=$A$1,'EIA Imports'!A1019,"")</f>
        <v/>
      </c>
      <c r="C1019">
        <f>IF('EIA Imports'!$E1019=$A$1,'EIA Imports'!C1019,"")</f>
        <v/>
      </c>
      <c r="D1019">
        <f>IF('EIA Imports'!$E1019=$A$1,'EIA Imports'!D1019,"")</f>
        <v/>
      </c>
    </row>
    <row r="1020" spans="1:4">
      <c r="A1020">
        <f>IF('EIA Imports'!$E1020=$A$1,'EIA Imports'!A1020,"")</f>
        <v/>
      </c>
      <c r="C1020">
        <f>IF('EIA Imports'!$E1020=$A$1,'EIA Imports'!C1020,"")</f>
        <v/>
      </c>
      <c r="D1020">
        <f>IF('EIA Imports'!$E1020=$A$1,'EIA Imports'!D1020,"")</f>
        <v/>
      </c>
    </row>
    <row r="1021" spans="1:4">
      <c r="A1021">
        <f>IF('EIA Imports'!$E1021=$A$1,'EIA Imports'!A1021,"")</f>
        <v/>
      </c>
      <c r="C1021">
        <f>IF('EIA Imports'!$E1021=$A$1,'EIA Imports'!C1021,"")</f>
        <v/>
      </c>
      <c r="D1021">
        <f>IF('EIA Imports'!$E1021=$A$1,'EIA Imports'!D1021,"")</f>
        <v/>
      </c>
    </row>
    <row r="1022" spans="1:4">
      <c r="A1022">
        <f>IF('EIA Imports'!$E1022=$A$1,'EIA Imports'!A1022,"")</f>
        <v/>
      </c>
      <c r="C1022">
        <f>IF('EIA Imports'!$E1022=$A$1,'EIA Imports'!C1022,"")</f>
        <v/>
      </c>
      <c r="D1022">
        <f>IF('EIA Imports'!$E1022=$A$1,'EIA Imports'!D1022,"")</f>
        <v/>
      </c>
    </row>
    <row r="1023" spans="1:4">
      <c r="A1023">
        <f>IF('EIA Imports'!$E1023=$A$1,'EIA Imports'!A1023,"")</f>
        <v/>
      </c>
      <c r="C1023">
        <f>IF('EIA Imports'!$E1023=$A$1,'EIA Imports'!C1023,"")</f>
        <v/>
      </c>
      <c r="D1023">
        <f>IF('EIA Imports'!$E1023=$A$1,'EIA Imports'!D1023,"")</f>
        <v/>
      </c>
    </row>
    <row r="1024" spans="1:4">
      <c r="A1024">
        <f>IF('EIA Imports'!$E1024=$A$1,'EIA Imports'!A1024,"")</f>
        <v/>
      </c>
      <c r="C1024">
        <f>IF('EIA Imports'!$E1024=$A$1,'EIA Imports'!C1024,"")</f>
        <v/>
      </c>
      <c r="D1024">
        <f>IF('EIA Imports'!$E1024=$A$1,'EIA Imports'!D1024,"")</f>
        <v/>
      </c>
    </row>
    <row r="1025" spans="1:4">
      <c r="A1025">
        <f>IF('EIA Imports'!$E1025=$A$1,'EIA Imports'!A1025,"")</f>
        <v/>
      </c>
      <c r="C1025">
        <f>IF('EIA Imports'!$E1025=$A$1,'EIA Imports'!C1025,"")</f>
        <v/>
      </c>
      <c r="D1025">
        <f>IF('EIA Imports'!$E1025=$A$1,'EIA Imports'!D1025,"")</f>
        <v/>
      </c>
    </row>
    <row r="1026" spans="1:4">
      <c r="A1026">
        <f>IF('EIA Imports'!$E1026=$A$1,'EIA Imports'!A1026,"")</f>
        <v/>
      </c>
      <c r="C1026">
        <f>IF('EIA Imports'!$E1026=$A$1,'EIA Imports'!C1026,"")</f>
        <v/>
      </c>
      <c r="D1026">
        <f>IF('EIA Imports'!$E1026=$A$1,'EIA Imports'!D1026,"")</f>
        <v/>
      </c>
    </row>
    <row r="1027" spans="1:4">
      <c r="A1027">
        <f>IF('EIA Imports'!$E1027=$A$1,'EIA Imports'!A1027,"")</f>
        <v/>
      </c>
      <c r="C1027">
        <f>IF('EIA Imports'!$E1027=$A$1,'EIA Imports'!C1027,"")</f>
        <v/>
      </c>
      <c r="D1027">
        <f>IF('EIA Imports'!$E1027=$A$1,'EIA Imports'!D1027,"")</f>
        <v/>
      </c>
    </row>
    <row r="1028" spans="1:4">
      <c r="A1028">
        <f>IF('EIA Imports'!$E1028=$A$1,'EIA Imports'!A1028,"")</f>
        <v/>
      </c>
      <c r="C1028">
        <f>IF('EIA Imports'!$E1028=$A$1,'EIA Imports'!C1028,"")</f>
        <v/>
      </c>
      <c r="D1028">
        <f>IF('EIA Imports'!$E1028=$A$1,'EIA Imports'!D1028,"")</f>
        <v/>
      </c>
    </row>
    <row r="1029" spans="1:4">
      <c r="A1029">
        <f>IF('EIA Imports'!$E1029=$A$1,'EIA Imports'!A1029,"")</f>
        <v/>
      </c>
      <c r="C1029">
        <f>IF('EIA Imports'!$E1029=$A$1,'EIA Imports'!C1029,"")</f>
        <v/>
      </c>
      <c r="D1029">
        <f>IF('EIA Imports'!$E1029=$A$1,'EIA Imports'!D1029,"")</f>
        <v/>
      </c>
    </row>
    <row r="1030" spans="1:4">
      <c r="A1030">
        <f>IF('EIA Imports'!$E1030=$A$1,'EIA Imports'!A1030,"")</f>
        <v/>
      </c>
      <c r="C1030">
        <f>IF('EIA Imports'!$E1030=$A$1,'EIA Imports'!C1030,"")</f>
        <v/>
      </c>
      <c r="D1030">
        <f>IF('EIA Imports'!$E1030=$A$1,'EIA Imports'!D1030,"")</f>
        <v/>
      </c>
    </row>
    <row r="1031" spans="1:4">
      <c r="A1031">
        <f>IF('EIA Imports'!$E1031=$A$1,'EIA Imports'!A1031,"")</f>
        <v/>
      </c>
      <c r="C1031">
        <f>IF('EIA Imports'!$E1031=$A$1,'EIA Imports'!C1031,"")</f>
        <v/>
      </c>
      <c r="D1031">
        <f>IF('EIA Imports'!$E1031=$A$1,'EIA Imports'!D1031,"")</f>
        <v/>
      </c>
    </row>
    <row r="1032" spans="1:4">
      <c r="A1032">
        <f>IF('EIA Imports'!$E1032=$A$1,'EIA Imports'!A1032,"")</f>
        <v/>
      </c>
      <c r="C1032">
        <f>IF('EIA Imports'!$E1032=$A$1,'EIA Imports'!C1032,"")</f>
        <v/>
      </c>
      <c r="D1032">
        <f>IF('EIA Imports'!$E1032=$A$1,'EIA Imports'!D1032,"")</f>
        <v/>
      </c>
    </row>
    <row r="1033" spans="1:4">
      <c r="A1033">
        <f>IF('EIA Imports'!$E1033=$A$1,'EIA Imports'!A1033,"")</f>
        <v/>
      </c>
      <c r="C1033">
        <f>IF('EIA Imports'!$E1033=$A$1,'EIA Imports'!C1033,"")</f>
        <v/>
      </c>
      <c r="D1033">
        <f>IF('EIA Imports'!$E1033=$A$1,'EIA Imports'!D1033,"")</f>
        <v/>
      </c>
    </row>
    <row r="1034" spans="1:4">
      <c r="A1034">
        <f>IF('EIA Imports'!$E1034=$A$1,'EIA Imports'!A1034,"")</f>
        <v/>
      </c>
      <c r="C1034">
        <f>IF('EIA Imports'!$E1034=$A$1,'EIA Imports'!C1034,"")</f>
        <v/>
      </c>
      <c r="D1034">
        <f>IF('EIA Imports'!$E1034=$A$1,'EIA Imports'!D1034,"")</f>
        <v/>
      </c>
    </row>
    <row r="1035" spans="1:4">
      <c r="A1035">
        <f>IF('EIA Imports'!$E1035=$A$1,'EIA Imports'!A1035,"")</f>
        <v/>
      </c>
      <c r="C1035">
        <f>IF('EIA Imports'!$E1035=$A$1,'EIA Imports'!C1035,"")</f>
        <v/>
      </c>
      <c r="D1035">
        <f>IF('EIA Imports'!$E1035=$A$1,'EIA Imports'!D1035,"")</f>
        <v/>
      </c>
    </row>
    <row r="1036" spans="1:4">
      <c r="A1036">
        <f>IF('EIA Imports'!$E1036=$A$1,'EIA Imports'!A1036,"")</f>
        <v/>
      </c>
      <c r="C1036">
        <f>IF('EIA Imports'!$E1036=$A$1,'EIA Imports'!C1036,"")</f>
        <v/>
      </c>
      <c r="D1036">
        <f>IF('EIA Imports'!$E1036=$A$1,'EIA Imports'!D1036,"")</f>
        <v/>
      </c>
    </row>
    <row r="1037" spans="1:4">
      <c r="A1037">
        <f>IF('EIA Imports'!$E1037=$A$1,'EIA Imports'!A1037,"")</f>
        <v/>
      </c>
      <c r="C1037">
        <f>IF('EIA Imports'!$E1037=$A$1,'EIA Imports'!C1037,"")</f>
        <v/>
      </c>
      <c r="D1037">
        <f>IF('EIA Imports'!$E1037=$A$1,'EIA Imports'!D1037,"")</f>
        <v/>
      </c>
    </row>
    <row r="1038" spans="1:4">
      <c r="A1038">
        <f>IF('EIA Imports'!$E1038=$A$1,'EIA Imports'!A1038,"")</f>
        <v/>
      </c>
      <c r="C1038">
        <f>IF('EIA Imports'!$E1038=$A$1,'EIA Imports'!C1038,"")</f>
        <v/>
      </c>
      <c r="D1038">
        <f>IF('EIA Imports'!$E1038=$A$1,'EIA Imports'!D1038,"")</f>
        <v/>
      </c>
    </row>
    <row r="1039" spans="1:4">
      <c r="A1039">
        <f>IF('EIA Imports'!$E1039=$A$1,'EIA Imports'!A1039,"")</f>
        <v/>
      </c>
      <c r="C1039">
        <f>IF('EIA Imports'!$E1039=$A$1,'EIA Imports'!C1039,"")</f>
        <v/>
      </c>
      <c r="D1039">
        <f>IF('EIA Imports'!$E1039=$A$1,'EIA Imports'!D1039,"")</f>
        <v/>
      </c>
    </row>
    <row r="1040" spans="1:4">
      <c r="A1040">
        <f>IF('EIA Imports'!$E1040=$A$1,'EIA Imports'!A1040,"")</f>
        <v/>
      </c>
      <c r="C1040">
        <f>IF('EIA Imports'!$E1040=$A$1,'EIA Imports'!C1040,"")</f>
        <v/>
      </c>
      <c r="D1040">
        <f>IF('EIA Imports'!$E1040=$A$1,'EIA Imports'!D1040,"")</f>
        <v/>
      </c>
    </row>
    <row r="1041" spans="1:4">
      <c r="A1041">
        <f>IF('EIA Imports'!$E1041=$A$1,'EIA Imports'!A1041,"")</f>
        <v/>
      </c>
      <c r="C1041">
        <f>IF('EIA Imports'!$E1041=$A$1,'EIA Imports'!C1041,"")</f>
        <v/>
      </c>
      <c r="D1041">
        <f>IF('EIA Imports'!$E1041=$A$1,'EIA Imports'!D1041,"")</f>
        <v/>
      </c>
    </row>
    <row r="1042" spans="1:4">
      <c r="A1042">
        <f>IF('EIA Imports'!$E1042=$A$1,'EIA Imports'!A1042,"")</f>
        <v/>
      </c>
      <c r="C1042">
        <f>IF('EIA Imports'!$E1042=$A$1,'EIA Imports'!C1042,"")</f>
        <v/>
      </c>
      <c r="D1042">
        <f>IF('EIA Imports'!$E1042=$A$1,'EIA Imports'!D1042,"")</f>
        <v/>
      </c>
    </row>
    <row r="1043" spans="1:4">
      <c r="A1043">
        <f>IF('EIA Imports'!$E1043=$A$1,'EIA Imports'!A1043,"")</f>
        <v/>
      </c>
      <c r="C1043">
        <f>IF('EIA Imports'!$E1043=$A$1,'EIA Imports'!C1043,"")</f>
        <v/>
      </c>
      <c r="D1043">
        <f>IF('EIA Imports'!$E1043=$A$1,'EIA Imports'!D1043,"")</f>
        <v/>
      </c>
    </row>
    <row r="1044" spans="1:4">
      <c r="A1044">
        <f>IF('EIA Imports'!$E1044=$A$1,'EIA Imports'!A1044,"")</f>
        <v/>
      </c>
      <c r="C1044">
        <f>IF('EIA Imports'!$E1044=$A$1,'EIA Imports'!C1044,"")</f>
        <v/>
      </c>
      <c r="D1044">
        <f>IF('EIA Imports'!$E1044=$A$1,'EIA Imports'!D1044,"")</f>
        <v/>
      </c>
    </row>
    <row r="1045" spans="1:4">
      <c r="A1045">
        <f>IF('EIA Imports'!$E1045=$A$1,'EIA Imports'!A1045,"")</f>
        <v/>
      </c>
      <c r="C1045">
        <f>IF('EIA Imports'!$E1045=$A$1,'EIA Imports'!C1045,"")</f>
        <v/>
      </c>
      <c r="D1045">
        <f>IF('EIA Imports'!$E1045=$A$1,'EIA Imports'!D1045,"")</f>
        <v/>
      </c>
    </row>
    <row r="1046" spans="1:4">
      <c r="A1046">
        <f>IF('EIA Imports'!$E1046=$A$1,'EIA Imports'!A1046,"")</f>
        <v/>
      </c>
      <c r="C1046">
        <f>IF('EIA Imports'!$E1046=$A$1,'EIA Imports'!C1046,"")</f>
        <v/>
      </c>
      <c r="D1046">
        <f>IF('EIA Imports'!$E1046=$A$1,'EIA Imports'!D1046,"")</f>
        <v/>
      </c>
    </row>
    <row r="1047" spans="1:4">
      <c r="A1047">
        <f>IF('EIA Imports'!$E1047=$A$1,'EIA Imports'!A1047,"")</f>
        <v/>
      </c>
      <c r="C1047">
        <f>IF('EIA Imports'!$E1047=$A$1,'EIA Imports'!C1047,"")</f>
        <v/>
      </c>
      <c r="D1047">
        <f>IF('EIA Imports'!$E1047=$A$1,'EIA Imports'!D1047,"")</f>
        <v/>
      </c>
    </row>
    <row r="1048" spans="1:4">
      <c r="A1048">
        <f>IF('EIA Imports'!$E1048=$A$1,'EIA Imports'!A1048,"")</f>
        <v/>
      </c>
      <c r="C1048">
        <f>IF('EIA Imports'!$E1048=$A$1,'EIA Imports'!C1048,"")</f>
        <v/>
      </c>
      <c r="D1048">
        <f>IF('EIA Imports'!$E1048=$A$1,'EIA Imports'!D1048,"")</f>
        <v/>
      </c>
    </row>
    <row r="1049" spans="1:4">
      <c r="A1049">
        <f>IF('EIA Imports'!$E1049=$A$1,'EIA Imports'!A1049,"")</f>
        <v/>
      </c>
      <c r="C1049">
        <f>IF('EIA Imports'!$E1049=$A$1,'EIA Imports'!C1049,"")</f>
        <v/>
      </c>
      <c r="D1049">
        <f>IF('EIA Imports'!$E1049=$A$1,'EIA Imports'!D1049,"")</f>
        <v/>
      </c>
    </row>
    <row r="1050" spans="1:4">
      <c r="A1050">
        <f>IF('EIA Imports'!$E1050=$A$1,'EIA Imports'!A1050,"")</f>
        <v/>
      </c>
      <c r="C1050">
        <f>IF('EIA Imports'!$E1050=$A$1,'EIA Imports'!C1050,"")</f>
        <v/>
      </c>
      <c r="D1050">
        <f>IF('EIA Imports'!$E1050=$A$1,'EIA Imports'!D1050,"")</f>
        <v/>
      </c>
    </row>
    <row r="1051" spans="1:4">
      <c r="A1051">
        <f>IF('EIA Imports'!$E1051=$A$1,'EIA Imports'!A1051,"")</f>
        <v/>
      </c>
      <c r="C1051">
        <f>IF('EIA Imports'!$E1051=$A$1,'EIA Imports'!C1051,"")</f>
        <v/>
      </c>
      <c r="D1051">
        <f>IF('EIA Imports'!$E1051=$A$1,'EIA Imports'!D1051,"")</f>
        <v/>
      </c>
    </row>
    <row r="1052" spans="1:4">
      <c r="A1052">
        <f>IF('EIA Imports'!$E1052=$A$1,'EIA Imports'!A1052,"")</f>
        <v/>
      </c>
      <c r="C1052">
        <f>IF('EIA Imports'!$E1052=$A$1,'EIA Imports'!C1052,"")</f>
        <v/>
      </c>
      <c r="D1052">
        <f>IF('EIA Imports'!$E1052=$A$1,'EIA Imports'!D1052,"")</f>
        <v/>
      </c>
    </row>
    <row r="1053" spans="1:4">
      <c r="A1053">
        <f>IF('EIA Imports'!$E1053=$A$1,'EIA Imports'!A1053,"")</f>
        <v/>
      </c>
      <c r="C1053">
        <f>IF('EIA Imports'!$E1053=$A$1,'EIA Imports'!C1053,"")</f>
        <v/>
      </c>
      <c r="D1053">
        <f>IF('EIA Imports'!$E1053=$A$1,'EIA Imports'!D1053,"")</f>
        <v/>
      </c>
    </row>
    <row r="1054" spans="1:4">
      <c r="A1054">
        <f>IF('EIA Imports'!$E1054=$A$1,'EIA Imports'!A1054,"")</f>
        <v/>
      </c>
      <c r="C1054">
        <f>IF('EIA Imports'!$E1054=$A$1,'EIA Imports'!C1054,"")</f>
        <v/>
      </c>
      <c r="D1054">
        <f>IF('EIA Imports'!$E1054=$A$1,'EIA Imports'!D1054,"")</f>
        <v/>
      </c>
    </row>
    <row r="1055" spans="1:4">
      <c r="A1055">
        <f>IF('EIA Imports'!$E1055=$A$1,'EIA Imports'!A1055,"")</f>
        <v/>
      </c>
      <c r="C1055">
        <f>IF('EIA Imports'!$E1055=$A$1,'EIA Imports'!C1055,"")</f>
        <v/>
      </c>
      <c r="D1055">
        <f>IF('EIA Imports'!$E1055=$A$1,'EIA Imports'!D1055,"")</f>
        <v/>
      </c>
    </row>
    <row r="1056" spans="1:4">
      <c r="A1056">
        <f>IF('EIA Imports'!$E1056=$A$1,'EIA Imports'!A1056,"")</f>
        <v/>
      </c>
      <c r="C1056">
        <f>IF('EIA Imports'!$E1056=$A$1,'EIA Imports'!C1056,"")</f>
        <v/>
      </c>
      <c r="D1056">
        <f>IF('EIA Imports'!$E1056=$A$1,'EIA Imports'!D1056,"")</f>
        <v/>
      </c>
    </row>
    <row r="1057" spans="1:4">
      <c r="A1057">
        <f>IF('EIA Imports'!$E1057=$A$1,'EIA Imports'!A1057,"")</f>
        <v/>
      </c>
      <c r="C1057">
        <f>IF('EIA Imports'!$E1057=$A$1,'EIA Imports'!C1057,"")</f>
        <v/>
      </c>
      <c r="D1057">
        <f>IF('EIA Imports'!$E1057=$A$1,'EIA Imports'!D1057,"")</f>
        <v/>
      </c>
    </row>
    <row r="1058" spans="1:4">
      <c r="A1058">
        <f>IF('EIA Imports'!$E1058=$A$1,'EIA Imports'!A1058,"")</f>
        <v/>
      </c>
      <c r="C1058">
        <f>IF('EIA Imports'!$E1058=$A$1,'EIA Imports'!C1058,"")</f>
        <v/>
      </c>
      <c r="D1058">
        <f>IF('EIA Imports'!$E1058=$A$1,'EIA Imports'!D1058,"")</f>
        <v/>
      </c>
    </row>
    <row r="1059" spans="1:4">
      <c r="A1059">
        <f>IF('EIA Imports'!$E1059=$A$1,'EIA Imports'!A1059,"")</f>
        <v/>
      </c>
      <c r="C1059">
        <f>IF('EIA Imports'!$E1059=$A$1,'EIA Imports'!C1059,"")</f>
        <v/>
      </c>
      <c r="D1059">
        <f>IF('EIA Imports'!$E1059=$A$1,'EIA Imports'!D1059,"")</f>
        <v/>
      </c>
    </row>
    <row r="1060" spans="1:4">
      <c r="A1060">
        <f>IF('EIA Imports'!$E1060=$A$1,'EIA Imports'!A1060,"")</f>
        <v/>
      </c>
      <c r="C1060">
        <f>IF('EIA Imports'!$E1060=$A$1,'EIA Imports'!C1060,"")</f>
        <v/>
      </c>
      <c r="D1060">
        <f>IF('EIA Imports'!$E1060=$A$1,'EIA Imports'!D1060,"")</f>
        <v/>
      </c>
    </row>
    <row r="1061" spans="1:4">
      <c r="A1061">
        <f>IF('EIA Imports'!$E1061=$A$1,'EIA Imports'!A1061,"")</f>
        <v/>
      </c>
      <c r="C1061">
        <f>IF('EIA Imports'!$E1061=$A$1,'EIA Imports'!C1061,"")</f>
        <v/>
      </c>
      <c r="D1061">
        <f>IF('EIA Imports'!$E1061=$A$1,'EIA Imports'!D1061,"")</f>
        <v/>
      </c>
    </row>
    <row r="1062" spans="1:4">
      <c r="A1062">
        <f>IF('EIA Imports'!$E1062=$A$1,'EIA Imports'!A1062,"")</f>
        <v/>
      </c>
      <c r="C1062">
        <f>IF('EIA Imports'!$E1062=$A$1,'EIA Imports'!C1062,"")</f>
        <v/>
      </c>
      <c r="D1062">
        <f>IF('EIA Imports'!$E1062=$A$1,'EIA Imports'!D1062,"")</f>
        <v/>
      </c>
    </row>
    <row r="1063" spans="1:4">
      <c r="A1063">
        <f>IF('EIA Imports'!$E1063=$A$1,'EIA Imports'!A1063,"")</f>
        <v/>
      </c>
      <c r="C1063">
        <f>IF('EIA Imports'!$E1063=$A$1,'EIA Imports'!C1063,"")</f>
        <v/>
      </c>
      <c r="D1063">
        <f>IF('EIA Imports'!$E1063=$A$1,'EIA Imports'!D1063,"")</f>
        <v/>
      </c>
    </row>
    <row r="1064" spans="1:4">
      <c r="A1064">
        <f>IF('EIA Imports'!$E1064=$A$1,'EIA Imports'!A1064,"")</f>
        <v/>
      </c>
      <c r="C1064">
        <f>IF('EIA Imports'!$E1064=$A$1,'EIA Imports'!C1064,"")</f>
        <v/>
      </c>
      <c r="D1064">
        <f>IF('EIA Imports'!$E1064=$A$1,'EIA Imports'!D1064,"")</f>
        <v/>
      </c>
    </row>
    <row r="1065" spans="1:4">
      <c r="A1065">
        <f>IF('EIA Imports'!$E1065=$A$1,'EIA Imports'!A1065,"")</f>
        <v/>
      </c>
      <c r="C1065">
        <f>IF('EIA Imports'!$E1065=$A$1,'EIA Imports'!C1065,"")</f>
        <v/>
      </c>
      <c r="D1065">
        <f>IF('EIA Imports'!$E1065=$A$1,'EIA Imports'!D1065,"")</f>
        <v/>
      </c>
    </row>
    <row r="1066" spans="1:4">
      <c r="A1066">
        <f>IF('EIA Imports'!$E1066=$A$1,'EIA Imports'!A1066,"")</f>
        <v/>
      </c>
      <c r="C1066">
        <f>IF('EIA Imports'!$E1066=$A$1,'EIA Imports'!C1066,"")</f>
        <v/>
      </c>
      <c r="D1066">
        <f>IF('EIA Imports'!$E1066=$A$1,'EIA Imports'!D1066,"")</f>
        <v/>
      </c>
    </row>
    <row r="1067" spans="1:4">
      <c r="A1067">
        <f>IF('EIA Imports'!$E1067=$A$1,'EIA Imports'!A1067,"")</f>
        <v/>
      </c>
      <c r="C1067">
        <f>IF('EIA Imports'!$E1067=$A$1,'EIA Imports'!C1067,"")</f>
        <v/>
      </c>
      <c r="D1067">
        <f>IF('EIA Imports'!$E1067=$A$1,'EIA Imports'!D1067,"")</f>
        <v/>
      </c>
    </row>
    <row r="1068" spans="1:4">
      <c r="A1068">
        <f>IF('EIA Imports'!$E1068=$A$1,'EIA Imports'!A1068,"")</f>
        <v/>
      </c>
      <c r="C1068">
        <f>IF('EIA Imports'!$E1068=$A$1,'EIA Imports'!C1068,"")</f>
        <v/>
      </c>
      <c r="D1068">
        <f>IF('EIA Imports'!$E1068=$A$1,'EIA Imports'!D1068,"")</f>
        <v/>
      </c>
    </row>
    <row r="1069" spans="1:4">
      <c r="A1069">
        <f>IF('EIA Imports'!$E1069=$A$1,'EIA Imports'!A1069,"")</f>
        <v/>
      </c>
      <c r="C1069">
        <f>IF('EIA Imports'!$E1069=$A$1,'EIA Imports'!C1069,"")</f>
        <v/>
      </c>
      <c r="D1069">
        <f>IF('EIA Imports'!$E1069=$A$1,'EIA Imports'!D1069,"")</f>
        <v/>
      </c>
    </row>
    <row r="1070" spans="1:4">
      <c r="A1070">
        <f>IF('EIA Imports'!$E1070=$A$1,'EIA Imports'!A1070,"")</f>
        <v/>
      </c>
      <c r="C1070">
        <f>IF('EIA Imports'!$E1070=$A$1,'EIA Imports'!C1070,"")</f>
        <v/>
      </c>
      <c r="D1070">
        <f>IF('EIA Imports'!$E1070=$A$1,'EIA Imports'!D1070,"")</f>
        <v/>
      </c>
    </row>
    <row r="1071" spans="1:4">
      <c r="A1071">
        <f>IF('EIA Imports'!$E1071=$A$1,'EIA Imports'!A1071,"")</f>
        <v/>
      </c>
      <c r="C1071">
        <f>IF('EIA Imports'!$E1071=$A$1,'EIA Imports'!C1071,"")</f>
        <v/>
      </c>
      <c r="D1071">
        <f>IF('EIA Imports'!$E1071=$A$1,'EIA Imports'!D1071,"")</f>
        <v/>
      </c>
    </row>
    <row r="1072" spans="1:4">
      <c r="A1072">
        <f>IF('EIA Imports'!$E1072=$A$1,'EIA Imports'!A1072,"")</f>
        <v/>
      </c>
      <c r="C1072">
        <f>IF('EIA Imports'!$E1072=$A$1,'EIA Imports'!C1072,"")</f>
        <v/>
      </c>
      <c r="D1072">
        <f>IF('EIA Imports'!$E1072=$A$1,'EIA Imports'!D1072,"")</f>
        <v/>
      </c>
    </row>
    <row r="1073" spans="1:4">
      <c r="A1073">
        <f>IF('EIA Imports'!$E1073=$A$1,'EIA Imports'!A1073,"")</f>
        <v/>
      </c>
      <c r="C1073">
        <f>IF('EIA Imports'!$E1073=$A$1,'EIA Imports'!C1073,"")</f>
        <v/>
      </c>
      <c r="D1073">
        <f>IF('EIA Imports'!$E1073=$A$1,'EIA Imports'!D1073,"")</f>
        <v/>
      </c>
    </row>
    <row r="1074" spans="1:4">
      <c r="A1074">
        <f>IF('EIA Imports'!$E1074=$A$1,'EIA Imports'!A1074,"")</f>
        <v/>
      </c>
      <c r="C1074">
        <f>IF('EIA Imports'!$E1074=$A$1,'EIA Imports'!C1074,"")</f>
        <v/>
      </c>
      <c r="D1074">
        <f>IF('EIA Imports'!$E1074=$A$1,'EIA Imports'!D1074,"")</f>
        <v/>
      </c>
    </row>
    <row r="1075" spans="1:4">
      <c r="A1075">
        <f>IF('EIA Imports'!$E1075=$A$1,'EIA Imports'!A1075,"")</f>
        <v/>
      </c>
      <c r="C1075">
        <f>IF('EIA Imports'!$E1075=$A$1,'EIA Imports'!C1075,"")</f>
        <v/>
      </c>
      <c r="D1075">
        <f>IF('EIA Imports'!$E1075=$A$1,'EIA Imports'!D1075,"")</f>
        <v/>
      </c>
    </row>
    <row r="1076" spans="1:4">
      <c r="A1076">
        <f>IF('EIA Imports'!$E1076=$A$1,'EIA Imports'!A1076,"")</f>
        <v/>
      </c>
      <c r="C1076">
        <f>IF('EIA Imports'!$E1076=$A$1,'EIA Imports'!C1076,"")</f>
        <v/>
      </c>
      <c r="D1076">
        <f>IF('EIA Imports'!$E1076=$A$1,'EIA Imports'!D1076,"")</f>
        <v/>
      </c>
    </row>
    <row r="1077" spans="1:4">
      <c r="A1077">
        <f>IF('EIA Imports'!$E1077=$A$1,'EIA Imports'!A1077,"")</f>
        <v/>
      </c>
      <c r="C1077">
        <f>IF('EIA Imports'!$E1077=$A$1,'EIA Imports'!C1077,"")</f>
        <v/>
      </c>
      <c r="D1077">
        <f>IF('EIA Imports'!$E1077=$A$1,'EIA Imports'!D1077,"")</f>
        <v/>
      </c>
    </row>
    <row r="1078" spans="1:4">
      <c r="A1078">
        <f>IF('EIA Imports'!$E1078=$A$1,'EIA Imports'!A1078,"")</f>
        <v/>
      </c>
      <c r="C1078">
        <f>IF('EIA Imports'!$E1078=$A$1,'EIA Imports'!C1078,"")</f>
        <v/>
      </c>
      <c r="D1078">
        <f>IF('EIA Imports'!$E1078=$A$1,'EIA Imports'!D1078,"")</f>
        <v/>
      </c>
    </row>
    <row r="1079" spans="1:4">
      <c r="A1079">
        <f>IF('EIA Imports'!$E1079=$A$1,'EIA Imports'!A1079,"")</f>
        <v/>
      </c>
      <c r="C1079">
        <f>IF('EIA Imports'!$E1079=$A$1,'EIA Imports'!C1079,"")</f>
        <v/>
      </c>
      <c r="D1079">
        <f>IF('EIA Imports'!$E1079=$A$1,'EIA Imports'!D1079,"")</f>
        <v/>
      </c>
    </row>
    <row r="1080" spans="1:4">
      <c r="A1080">
        <f>IF('EIA Imports'!$E1080=$A$1,'EIA Imports'!A1080,"")</f>
        <v/>
      </c>
      <c r="C1080">
        <f>IF('EIA Imports'!$E1080=$A$1,'EIA Imports'!C1080,"")</f>
        <v/>
      </c>
      <c r="D1080">
        <f>IF('EIA Imports'!$E1080=$A$1,'EIA Imports'!D1080,"")</f>
        <v/>
      </c>
    </row>
    <row r="1081" spans="1:4">
      <c r="A1081">
        <f>IF('EIA Imports'!$E1081=$A$1,'EIA Imports'!A1081,"")</f>
        <v/>
      </c>
      <c r="C1081">
        <f>IF('EIA Imports'!$E1081=$A$1,'EIA Imports'!C1081,"")</f>
        <v/>
      </c>
      <c r="D1081">
        <f>IF('EIA Imports'!$E1081=$A$1,'EIA Imports'!D1081,"")</f>
        <v/>
      </c>
    </row>
    <row r="1082" spans="1:4">
      <c r="A1082">
        <f>IF('EIA Imports'!$E1082=$A$1,'EIA Imports'!A1082,"")</f>
        <v/>
      </c>
      <c r="C1082">
        <f>IF('EIA Imports'!$E1082=$A$1,'EIA Imports'!C1082,"")</f>
        <v/>
      </c>
      <c r="D1082">
        <f>IF('EIA Imports'!$E1082=$A$1,'EIA Imports'!D1082,"")</f>
        <v/>
      </c>
    </row>
    <row r="1083" spans="1:4">
      <c r="A1083">
        <f>IF('EIA Imports'!$E1083=$A$1,'EIA Imports'!A1083,"")</f>
        <v/>
      </c>
      <c r="C1083">
        <f>IF('EIA Imports'!$E1083=$A$1,'EIA Imports'!C1083,"")</f>
        <v/>
      </c>
      <c r="D1083">
        <f>IF('EIA Imports'!$E1083=$A$1,'EIA Imports'!D1083,"")</f>
        <v/>
      </c>
    </row>
    <row r="1084" spans="1:4">
      <c r="A1084">
        <f>IF('EIA Imports'!$E1084=$A$1,'EIA Imports'!A1084,"")</f>
        <v/>
      </c>
      <c r="C1084">
        <f>IF('EIA Imports'!$E1084=$A$1,'EIA Imports'!C1084,"")</f>
        <v/>
      </c>
      <c r="D1084">
        <f>IF('EIA Imports'!$E1084=$A$1,'EIA Imports'!D1084,"")</f>
        <v/>
      </c>
    </row>
    <row r="1085" spans="1:4">
      <c r="A1085">
        <f>IF('EIA Imports'!$E1085=$A$1,'EIA Imports'!A1085,"")</f>
        <v/>
      </c>
      <c r="C1085">
        <f>IF('EIA Imports'!$E1085=$A$1,'EIA Imports'!C1085,"")</f>
        <v/>
      </c>
      <c r="D1085">
        <f>IF('EIA Imports'!$E1085=$A$1,'EIA Imports'!D1085,"")</f>
        <v/>
      </c>
    </row>
    <row r="1086" spans="1:4">
      <c r="A1086">
        <f>IF('EIA Imports'!$E1086=$A$1,'EIA Imports'!A1086,"")</f>
        <v/>
      </c>
      <c r="C1086">
        <f>IF('EIA Imports'!$E1086=$A$1,'EIA Imports'!C1086,"")</f>
        <v/>
      </c>
      <c r="D1086">
        <f>IF('EIA Imports'!$E1086=$A$1,'EIA Imports'!D1086,"")</f>
        <v/>
      </c>
    </row>
    <row r="1087" spans="1:4">
      <c r="A1087">
        <f>IF('EIA Imports'!$E1087=$A$1,'EIA Imports'!A1087,"")</f>
        <v/>
      </c>
      <c r="C1087">
        <f>IF('EIA Imports'!$E1087=$A$1,'EIA Imports'!C1087,"")</f>
        <v/>
      </c>
      <c r="D1087">
        <f>IF('EIA Imports'!$E1087=$A$1,'EIA Imports'!D1087,"")</f>
        <v/>
      </c>
    </row>
    <row r="1088" spans="1:4">
      <c r="A1088">
        <f>IF('EIA Imports'!$E1088=$A$1,'EIA Imports'!A1088,"")</f>
        <v/>
      </c>
      <c r="C1088">
        <f>IF('EIA Imports'!$E1088=$A$1,'EIA Imports'!C1088,"")</f>
        <v/>
      </c>
      <c r="D1088">
        <f>IF('EIA Imports'!$E1088=$A$1,'EIA Imports'!D1088,"")</f>
        <v/>
      </c>
    </row>
    <row r="1089" spans="1:4">
      <c r="A1089">
        <f>IF('EIA Imports'!$E1089=$A$1,'EIA Imports'!A1089,"")</f>
        <v/>
      </c>
      <c r="C1089">
        <f>IF('EIA Imports'!$E1089=$A$1,'EIA Imports'!C1089,"")</f>
        <v/>
      </c>
      <c r="D1089">
        <f>IF('EIA Imports'!$E1089=$A$1,'EIA Imports'!D1089,"")</f>
        <v/>
      </c>
    </row>
    <row r="1090" spans="1:4">
      <c r="A1090">
        <f>IF('EIA Imports'!$E1090=$A$1,'EIA Imports'!A1090,"")</f>
        <v/>
      </c>
      <c r="C1090">
        <f>IF('EIA Imports'!$E1090=$A$1,'EIA Imports'!C1090,"")</f>
        <v/>
      </c>
      <c r="D1090">
        <f>IF('EIA Imports'!$E1090=$A$1,'EIA Imports'!D1090,"")</f>
        <v/>
      </c>
    </row>
    <row r="1091" spans="1:4">
      <c r="A1091">
        <f>IF('EIA Imports'!$E1091=$A$1,'EIA Imports'!A1091,"")</f>
        <v/>
      </c>
      <c r="C1091">
        <f>IF('EIA Imports'!$E1091=$A$1,'EIA Imports'!C1091,"")</f>
        <v/>
      </c>
      <c r="D1091">
        <f>IF('EIA Imports'!$E1091=$A$1,'EIA Imports'!D1091,"")</f>
        <v/>
      </c>
    </row>
    <row r="1092" spans="1:4">
      <c r="A1092">
        <f>IF('EIA Imports'!$E1092=$A$1,'EIA Imports'!A1092,"")</f>
        <v/>
      </c>
      <c r="C1092">
        <f>IF('EIA Imports'!$E1092=$A$1,'EIA Imports'!C1092,"")</f>
        <v/>
      </c>
      <c r="D1092">
        <f>IF('EIA Imports'!$E1092=$A$1,'EIA Imports'!D1092,"")</f>
        <v/>
      </c>
    </row>
    <row r="1093" spans="1:4">
      <c r="A1093">
        <f>IF('EIA Imports'!$E1093=$A$1,'EIA Imports'!A1093,"")</f>
        <v/>
      </c>
      <c r="C1093">
        <f>IF('EIA Imports'!$E1093=$A$1,'EIA Imports'!C1093,"")</f>
        <v/>
      </c>
      <c r="D1093">
        <f>IF('EIA Imports'!$E1093=$A$1,'EIA Imports'!D1093,"")</f>
        <v/>
      </c>
    </row>
    <row r="1094" spans="1:4">
      <c r="A1094">
        <f>IF('EIA Imports'!$E1094=$A$1,'EIA Imports'!A1094,"")</f>
        <v/>
      </c>
      <c r="C1094">
        <f>IF('EIA Imports'!$E1094=$A$1,'EIA Imports'!C1094,"")</f>
        <v/>
      </c>
      <c r="D1094">
        <f>IF('EIA Imports'!$E1094=$A$1,'EIA Imports'!D1094,"")</f>
        <v/>
      </c>
    </row>
    <row r="1095" spans="1:4">
      <c r="A1095">
        <f>IF('EIA Imports'!$E1095=$A$1,'EIA Imports'!A1095,"")</f>
        <v/>
      </c>
      <c r="C1095">
        <f>IF('EIA Imports'!$E1095=$A$1,'EIA Imports'!C1095,"")</f>
        <v/>
      </c>
      <c r="D1095">
        <f>IF('EIA Imports'!$E1095=$A$1,'EIA Imports'!D1095,"")</f>
        <v/>
      </c>
    </row>
    <row r="1096" spans="1:4">
      <c r="A1096">
        <f>IF('EIA Imports'!$E1096=$A$1,'EIA Imports'!A1096,"")</f>
        <v/>
      </c>
      <c r="C1096">
        <f>IF('EIA Imports'!$E1096=$A$1,'EIA Imports'!C1096,"")</f>
        <v/>
      </c>
      <c r="D1096">
        <f>IF('EIA Imports'!$E1096=$A$1,'EIA Imports'!D1096,"")</f>
        <v/>
      </c>
    </row>
    <row r="1097" spans="1:4">
      <c r="A1097">
        <f>IF('EIA Imports'!$E1097=$A$1,'EIA Imports'!A1097,"")</f>
        <v/>
      </c>
      <c r="C1097">
        <f>IF('EIA Imports'!$E1097=$A$1,'EIA Imports'!C1097,"")</f>
        <v/>
      </c>
      <c r="D1097">
        <f>IF('EIA Imports'!$E1097=$A$1,'EIA Imports'!D1097,"")</f>
        <v/>
      </c>
    </row>
    <row r="1098" spans="1:4">
      <c r="A1098">
        <f>IF('EIA Imports'!$E1098=$A$1,'EIA Imports'!A1098,"")</f>
        <v/>
      </c>
      <c r="C1098">
        <f>IF('EIA Imports'!$E1098=$A$1,'EIA Imports'!C1098,"")</f>
        <v/>
      </c>
      <c r="D1098">
        <f>IF('EIA Imports'!$E1098=$A$1,'EIA Imports'!D1098,"")</f>
        <v/>
      </c>
    </row>
    <row r="1099" spans="1:4">
      <c r="A1099">
        <f>IF('EIA Imports'!$E1099=$A$1,'EIA Imports'!A1099,"")</f>
        <v/>
      </c>
      <c r="C1099">
        <f>IF('EIA Imports'!$E1099=$A$1,'EIA Imports'!C1099,"")</f>
        <v/>
      </c>
      <c r="D1099">
        <f>IF('EIA Imports'!$E1099=$A$1,'EIA Imports'!D1099,"")</f>
        <v/>
      </c>
    </row>
    <row r="1100" spans="1:4">
      <c r="A1100">
        <f>IF('EIA Imports'!$E1100=$A$1,'EIA Imports'!A1100,"")</f>
        <v/>
      </c>
      <c r="C1100">
        <f>IF('EIA Imports'!$E1100=$A$1,'EIA Imports'!C1100,"")</f>
        <v/>
      </c>
      <c r="D1100">
        <f>IF('EIA Imports'!$E1100=$A$1,'EIA Imports'!D1100,"")</f>
        <v/>
      </c>
    </row>
    <row r="1101" spans="1:4">
      <c r="A1101">
        <f>IF('EIA Imports'!$E1101=$A$1,'EIA Imports'!A1101,"")</f>
        <v/>
      </c>
      <c r="C1101">
        <f>IF('EIA Imports'!$E1101=$A$1,'EIA Imports'!C1101,"")</f>
        <v/>
      </c>
      <c r="D1101">
        <f>IF('EIA Imports'!$E1101=$A$1,'EIA Imports'!D1101,"")</f>
        <v/>
      </c>
    </row>
    <row r="1102" spans="1:4">
      <c r="A1102">
        <f>IF('EIA Imports'!$E1102=$A$1,'EIA Imports'!A1102,"")</f>
        <v/>
      </c>
      <c r="C1102">
        <f>IF('EIA Imports'!$E1102=$A$1,'EIA Imports'!C1102,"")</f>
        <v/>
      </c>
      <c r="D1102">
        <f>IF('EIA Imports'!$E1102=$A$1,'EIA Imports'!D1102,"")</f>
        <v/>
      </c>
    </row>
    <row r="1103" spans="1:4">
      <c r="A1103">
        <f>IF('EIA Imports'!$E1103=$A$1,'EIA Imports'!A1103,"")</f>
        <v/>
      </c>
      <c r="C1103">
        <f>IF('EIA Imports'!$E1103=$A$1,'EIA Imports'!C1103,"")</f>
        <v/>
      </c>
      <c r="D1103">
        <f>IF('EIA Imports'!$E1103=$A$1,'EIA Imports'!D1103,"")</f>
        <v/>
      </c>
    </row>
    <row r="1104" spans="1:4">
      <c r="A1104">
        <f>IF('EIA Imports'!$E1104=$A$1,'EIA Imports'!A1104,"")</f>
        <v/>
      </c>
      <c r="C1104">
        <f>IF('EIA Imports'!$E1104=$A$1,'EIA Imports'!C1104,"")</f>
        <v/>
      </c>
      <c r="D1104">
        <f>IF('EIA Imports'!$E1104=$A$1,'EIA Imports'!D1104,"")</f>
        <v/>
      </c>
    </row>
    <row r="1105" spans="1:4">
      <c r="A1105">
        <f>IF('EIA Imports'!$E1105=$A$1,'EIA Imports'!A1105,"")</f>
        <v/>
      </c>
      <c r="C1105">
        <f>IF('EIA Imports'!$E1105=$A$1,'EIA Imports'!C1105,"")</f>
        <v/>
      </c>
      <c r="D1105">
        <f>IF('EIA Imports'!$E1105=$A$1,'EIA Imports'!D1105,"")</f>
        <v/>
      </c>
    </row>
    <row r="1106" spans="1:4">
      <c r="A1106">
        <f>IF('EIA Imports'!$E1106=$A$1,'EIA Imports'!A1106,"")</f>
        <v/>
      </c>
      <c r="C1106">
        <f>IF('EIA Imports'!$E1106=$A$1,'EIA Imports'!C1106,"")</f>
        <v/>
      </c>
      <c r="D1106">
        <f>IF('EIA Imports'!$E1106=$A$1,'EIA Imports'!D1106,"")</f>
        <v/>
      </c>
    </row>
    <row r="1107" spans="1:4">
      <c r="A1107">
        <f>IF('EIA Imports'!$E1107=$A$1,'EIA Imports'!A1107,"")</f>
        <v/>
      </c>
      <c r="C1107">
        <f>IF('EIA Imports'!$E1107=$A$1,'EIA Imports'!C1107,"")</f>
        <v/>
      </c>
      <c r="D1107">
        <f>IF('EIA Imports'!$E1107=$A$1,'EIA Imports'!D1107,"")</f>
        <v/>
      </c>
    </row>
    <row r="1108" spans="1:4">
      <c r="A1108">
        <f>IF('EIA Imports'!$E1108=$A$1,'EIA Imports'!A1108,"")</f>
        <v/>
      </c>
      <c r="C1108">
        <f>IF('EIA Imports'!$E1108=$A$1,'EIA Imports'!C1108,"")</f>
        <v/>
      </c>
      <c r="D1108">
        <f>IF('EIA Imports'!$E1108=$A$1,'EIA Imports'!D1108,"")</f>
        <v/>
      </c>
    </row>
    <row r="1109" spans="1:4">
      <c r="A1109">
        <f>IF('EIA Imports'!$E1109=$A$1,'EIA Imports'!A1109,"")</f>
        <v/>
      </c>
      <c r="C1109">
        <f>IF('EIA Imports'!$E1109=$A$1,'EIA Imports'!C1109,"")</f>
        <v/>
      </c>
      <c r="D1109">
        <f>IF('EIA Imports'!$E1109=$A$1,'EIA Imports'!D1109,"")</f>
        <v/>
      </c>
    </row>
    <row r="1110" spans="1:4">
      <c r="A1110">
        <f>IF('EIA Imports'!$E1110=$A$1,'EIA Imports'!A1110,"")</f>
        <v/>
      </c>
      <c r="C1110">
        <f>IF('EIA Imports'!$E1110=$A$1,'EIA Imports'!C1110,"")</f>
        <v/>
      </c>
      <c r="D1110">
        <f>IF('EIA Imports'!$E1110=$A$1,'EIA Imports'!D1110,"")</f>
        <v/>
      </c>
    </row>
    <row r="1111" spans="1:4">
      <c r="A1111">
        <f>IF('EIA Imports'!$E1111=$A$1,'EIA Imports'!A1111,"")</f>
        <v/>
      </c>
      <c r="C1111">
        <f>IF('EIA Imports'!$E1111=$A$1,'EIA Imports'!C1111,"")</f>
        <v/>
      </c>
      <c r="D1111">
        <f>IF('EIA Imports'!$E1111=$A$1,'EIA Imports'!D1111,"")</f>
        <v/>
      </c>
    </row>
    <row r="1112" spans="1:4">
      <c r="A1112">
        <f>IF('EIA Imports'!$E1112=$A$1,'EIA Imports'!A1112,"")</f>
        <v/>
      </c>
      <c r="C1112">
        <f>IF('EIA Imports'!$E1112=$A$1,'EIA Imports'!C1112,"")</f>
        <v/>
      </c>
      <c r="D1112">
        <f>IF('EIA Imports'!$E1112=$A$1,'EIA Imports'!D1112,"")</f>
        <v/>
      </c>
    </row>
    <row r="1113" spans="1:4">
      <c r="A1113">
        <f>IF('EIA Imports'!$E1113=$A$1,'EIA Imports'!A1113,"")</f>
        <v/>
      </c>
      <c r="C1113">
        <f>IF('EIA Imports'!$E1113=$A$1,'EIA Imports'!C1113,"")</f>
        <v/>
      </c>
      <c r="D1113">
        <f>IF('EIA Imports'!$E1113=$A$1,'EIA Imports'!D1113,"")</f>
        <v/>
      </c>
    </row>
    <row r="1114" spans="1:4">
      <c r="A1114">
        <f>IF('EIA Imports'!$E1114=$A$1,'EIA Imports'!A1114,"")</f>
        <v/>
      </c>
      <c r="C1114">
        <f>IF('EIA Imports'!$E1114=$A$1,'EIA Imports'!C1114,"")</f>
        <v/>
      </c>
      <c r="D1114">
        <f>IF('EIA Imports'!$E1114=$A$1,'EIA Imports'!D1114,"")</f>
        <v/>
      </c>
    </row>
    <row r="1115" spans="1:4">
      <c r="A1115">
        <f>IF('EIA Imports'!$E1115=$A$1,'EIA Imports'!A1115,"")</f>
        <v/>
      </c>
      <c r="C1115">
        <f>IF('EIA Imports'!$E1115=$A$1,'EIA Imports'!C1115,"")</f>
        <v/>
      </c>
      <c r="D1115">
        <f>IF('EIA Imports'!$E1115=$A$1,'EIA Imports'!D1115,"")</f>
        <v/>
      </c>
    </row>
    <row r="1116" spans="1:4">
      <c r="A1116">
        <f>IF('EIA Imports'!$E1116=$A$1,'EIA Imports'!A1116,"")</f>
        <v/>
      </c>
      <c r="C1116">
        <f>IF('EIA Imports'!$E1116=$A$1,'EIA Imports'!C1116,"")</f>
        <v/>
      </c>
      <c r="D1116">
        <f>IF('EIA Imports'!$E1116=$A$1,'EIA Imports'!D1116,"")</f>
        <v/>
      </c>
    </row>
    <row r="1117" spans="1:4">
      <c r="A1117">
        <f>IF('EIA Imports'!$E1117=$A$1,'EIA Imports'!A1117,"")</f>
        <v/>
      </c>
      <c r="C1117">
        <f>IF('EIA Imports'!$E1117=$A$1,'EIA Imports'!C1117,"")</f>
        <v/>
      </c>
      <c r="D1117">
        <f>IF('EIA Imports'!$E1117=$A$1,'EIA Imports'!D1117,"")</f>
        <v/>
      </c>
    </row>
    <row r="1118" spans="1:4">
      <c r="A1118">
        <f>IF('EIA Imports'!$E1118=$A$1,'EIA Imports'!A1118,"")</f>
        <v/>
      </c>
      <c r="C1118">
        <f>IF('EIA Imports'!$E1118=$A$1,'EIA Imports'!C1118,"")</f>
        <v/>
      </c>
      <c r="D1118">
        <f>IF('EIA Imports'!$E1118=$A$1,'EIA Imports'!D1118,"")</f>
        <v/>
      </c>
    </row>
    <row r="1119" spans="1:4">
      <c r="A1119">
        <f>IF('EIA Imports'!$E1119=$A$1,'EIA Imports'!A1119,"")</f>
        <v/>
      </c>
      <c r="C1119">
        <f>IF('EIA Imports'!$E1119=$A$1,'EIA Imports'!C1119,"")</f>
        <v/>
      </c>
      <c r="D1119">
        <f>IF('EIA Imports'!$E1119=$A$1,'EIA Imports'!D1119,"")</f>
        <v/>
      </c>
    </row>
    <row r="1120" spans="1:4">
      <c r="A1120">
        <f>IF('EIA Imports'!$E1120=$A$1,'EIA Imports'!A1120,"")</f>
        <v/>
      </c>
      <c r="C1120">
        <f>IF('EIA Imports'!$E1120=$A$1,'EIA Imports'!C1120,"")</f>
        <v/>
      </c>
      <c r="D1120">
        <f>IF('EIA Imports'!$E1120=$A$1,'EIA Imports'!D1120,"")</f>
        <v/>
      </c>
    </row>
    <row r="1121" spans="1:4">
      <c r="A1121">
        <f>IF('EIA Imports'!$E1121=$A$1,'EIA Imports'!A1121,"")</f>
        <v/>
      </c>
      <c r="C1121">
        <f>IF('EIA Imports'!$E1121=$A$1,'EIA Imports'!C1121,"")</f>
        <v/>
      </c>
      <c r="D1121">
        <f>IF('EIA Imports'!$E1121=$A$1,'EIA Imports'!D1121,"")</f>
        <v/>
      </c>
    </row>
    <row r="1122" spans="1:4">
      <c r="A1122">
        <f>IF('EIA Imports'!$E1122=$A$1,'EIA Imports'!A1122,"")</f>
        <v/>
      </c>
      <c r="C1122">
        <f>IF('EIA Imports'!$E1122=$A$1,'EIA Imports'!C1122,"")</f>
        <v/>
      </c>
      <c r="D1122">
        <f>IF('EIA Imports'!$E1122=$A$1,'EIA Imports'!D1122,"")</f>
        <v/>
      </c>
    </row>
    <row r="1123" spans="1:4">
      <c r="A1123">
        <f>IF('EIA Imports'!$E1123=$A$1,'EIA Imports'!A1123,"")</f>
        <v/>
      </c>
      <c r="C1123">
        <f>IF('EIA Imports'!$E1123=$A$1,'EIA Imports'!C1123,"")</f>
        <v/>
      </c>
      <c r="D1123">
        <f>IF('EIA Imports'!$E1123=$A$1,'EIA Imports'!D1123,"")</f>
        <v/>
      </c>
    </row>
    <row r="1124" spans="1:4">
      <c r="A1124">
        <f>IF('EIA Imports'!$E1124=$A$1,'EIA Imports'!A1124,"")</f>
        <v/>
      </c>
      <c r="C1124">
        <f>IF('EIA Imports'!$E1124=$A$1,'EIA Imports'!C1124,"")</f>
        <v/>
      </c>
      <c r="D1124">
        <f>IF('EIA Imports'!$E1124=$A$1,'EIA Imports'!D1124,"")</f>
        <v/>
      </c>
    </row>
    <row r="1125" spans="1:4">
      <c r="A1125">
        <f>IF('EIA Imports'!$E1125=$A$1,'EIA Imports'!A1125,"")</f>
        <v/>
      </c>
      <c r="C1125">
        <f>IF('EIA Imports'!$E1125=$A$1,'EIA Imports'!C1125,"")</f>
        <v/>
      </c>
      <c r="D1125">
        <f>IF('EIA Imports'!$E1125=$A$1,'EIA Imports'!D1125,"")</f>
        <v/>
      </c>
    </row>
    <row r="1126" spans="1:4">
      <c r="A1126">
        <f>IF('EIA Imports'!$E1126=$A$1,'EIA Imports'!A1126,"")</f>
        <v/>
      </c>
      <c r="C1126">
        <f>IF('EIA Imports'!$E1126=$A$1,'EIA Imports'!C1126,"")</f>
        <v/>
      </c>
      <c r="D1126">
        <f>IF('EIA Imports'!$E1126=$A$1,'EIA Imports'!D1126,"")</f>
        <v/>
      </c>
    </row>
    <row r="1127" spans="1:4">
      <c r="A1127">
        <f>IF('EIA Imports'!$E1127=$A$1,'EIA Imports'!A1127,"")</f>
        <v/>
      </c>
      <c r="C1127">
        <f>IF('EIA Imports'!$E1127=$A$1,'EIA Imports'!C1127,"")</f>
        <v/>
      </c>
      <c r="D1127">
        <f>IF('EIA Imports'!$E1127=$A$1,'EIA Imports'!D1127,"")</f>
        <v/>
      </c>
    </row>
    <row r="1128" spans="1:4">
      <c r="A1128">
        <f>IF('EIA Imports'!$E1128=$A$1,'EIA Imports'!A1128,"")</f>
        <v/>
      </c>
      <c r="C1128">
        <f>IF('EIA Imports'!$E1128=$A$1,'EIA Imports'!C1128,"")</f>
        <v/>
      </c>
      <c r="D1128">
        <f>IF('EIA Imports'!$E1128=$A$1,'EIA Imports'!D1128,"")</f>
        <v/>
      </c>
    </row>
    <row r="1129" spans="1:4">
      <c r="A1129">
        <f>IF('EIA Imports'!$E1129=$A$1,'EIA Imports'!A1129,"")</f>
        <v/>
      </c>
      <c r="C1129">
        <f>IF('EIA Imports'!$E1129=$A$1,'EIA Imports'!C1129,"")</f>
        <v/>
      </c>
      <c r="D1129">
        <f>IF('EIA Imports'!$E1129=$A$1,'EIA Imports'!D1129,"")</f>
        <v/>
      </c>
    </row>
    <row r="1130" spans="1:4">
      <c r="A1130">
        <f>IF('EIA Imports'!$E1130=$A$1,'EIA Imports'!A1130,"")</f>
        <v/>
      </c>
      <c r="C1130">
        <f>IF('EIA Imports'!$E1130=$A$1,'EIA Imports'!C1130,"")</f>
        <v/>
      </c>
      <c r="D1130">
        <f>IF('EIA Imports'!$E1130=$A$1,'EIA Imports'!D1130,"")</f>
        <v/>
      </c>
    </row>
    <row r="1131" spans="1:4">
      <c r="A1131">
        <f>IF('EIA Imports'!$E1131=$A$1,'EIA Imports'!A1131,"")</f>
        <v/>
      </c>
      <c r="C1131">
        <f>IF('EIA Imports'!$E1131=$A$1,'EIA Imports'!C1131,"")</f>
        <v/>
      </c>
      <c r="D1131">
        <f>IF('EIA Imports'!$E1131=$A$1,'EIA Imports'!D1131,"")</f>
        <v/>
      </c>
    </row>
    <row r="1132" spans="1:4">
      <c r="A1132">
        <f>IF('EIA Imports'!$E1132=$A$1,'EIA Imports'!A1132,"")</f>
        <v/>
      </c>
      <c r="C1132">
        <f>IF('EIA Imports'!$E1132=$A$1,'EIA Imports'!C1132,"")</f>
        <v/>
      </c>
      <c r="D1132">
        <f>IF('EIA Imports'!$E1132=$A$1,'EIA Imports'!D1132,"")</f>
        <v/>
      </c>
    </row>
    <row r="1133" spans="1:4">
      <c r="A1133">
        <f>IF('EIA Imports'!$E1133=$A$1,'EIA Imports'!A1133,"")</f>
        <v/>
      </c>
      <c r="C1133">
        <f>IF('EIA Imports'!$E1133=$A$1,'EIA Imports'!C1133,"")</f>
        <v/>
      </c>
      <c r="D1133">
        <f>IF('EIA Imports'!$E1133=$A$1,'EIA Imports'!D1133,"")</f>
        <v/>
      </c>
    </row>
    <row r="1134" spans="1:4">
      <c r="A1134">
        <f>IF('EIA Imports'!$E1134=$A$1,'EIA Imports'!A1134,"")</f>
        <v/>
      </c>
      <c r="C1134">
        <f>IF('EIA Imports'!$E1134=$A$1,'EIA Imports'!C1134,"")</f>
        <v/>
      </c>
      <c r="D1134">
        <f>IF('EIA Imports'!$E1134=$A$1,'EIA Imports'!D1134,"")</f>
        <v/>
      </c>
    </row>
    <row r="1135" spans="1:4">
      <c r="A1135">
        <f>IF('EIA Imports'!$E1135=$A$1,'EIA Imports'!A1135,"")</f>
        <v/>
      </c>
      <c r="C1135">
        <f>IF('EIA Imports'!$E1135=$A$1,'EIA Imports'!C1135,"")</f>
        <v/>
      </c>
      <c r="D1135">
        <f>IF('EIA Imports'!$E1135=$A$1,'EIA Imports'!D1135,"")</f>
        <v/>
      </c>
    </row>
    <row r="1136" spans="1:4">
      <c r="A1136">
        <f>IF('EIA Imports'!$E1136=$A$1,'EIA Imports'!A1136,"")</f>
        <v/>
      </c>
      <c r="C1136">
        <f>IF('EIA Imports'!$E1136=$A$1,'EIA Imports'!C1136,"")</f>
        <v/>
      </c>
      <c r="D1136">
        <f>IF('EIA Imports'!$E1136=$A$1,'EIA Imports'!D1136,"")</f>
        <v/>
      </c>
    </row>
    <row r="1137" spans="1:4">
      <c r="A1137">
        <f>IF('EIA Imports'!$E1137=$A$1,'EIA Imports'!A1137,"")</f>
        <v/>
      </c>
      <c r="C1137">
        <f>IF('EIA Imports'!$E1137=$A$1,'EIA Imports'!C1137,"")</f>
        <v/>
      </c>
      <c r="D1137">
        <f>IF('EIA Imports'!$E1137=$A$1,'EIA Imports'!D1137,"")</f>
        <v/>
      </c>
    </row>
    <row r="1138" spans="1:4">
      <c r="A1138">
        <f>IF('EIA Imports'!$E1138=$A$1,'EIA Imports'!A1138,"")</f>
        <v/>
      </c>
      <c r="C1138">
        <f>IF('EIA Imports'!$E1138=$A$1,'EIA Imports'!C1138,"")</f>
        <v/>
      </c>
      <c r="D1138">
        <f>IF('EIA Imports'!$E1138=$A$1,'EIA Imports'!D1138,"")</f>
        <v/>
      </c>
    </row>
    <row r="1139" spans="1:4">
      <c r="A1139">
        <f>IF('EIA Imports'!$E1139=$A$1,'EIA Imports'!A1139,"")</f>
        <v/>
      </c>
      <c r="C1139">
        <f>IF('EIA Imports'!$E1139=$A$1,'EIA Imports'!C1139,"")</f>
        <v/>
      </c>
      <c r="D1139">
        <f>IF('EIA Imports'!$E1139=$A$1,'EIA Imports'!D1139,"")</f>
        <v/>
      </c>
    </row>
    <row r="1140" spans="1:4">
      <c r="A1140">
        <f>IF('EIA Imports'!$E1140=$A$1,'EIA Imports'!A1140,"")</f>
        <v/>
      </c>
      <c r="C1140">
        <f>IF('EIA Imports'!$E1140=$A$1,'EIA Imports'!C1140,"")</f>
        <v/>
      </c>
      <c r="D1140">
        <f>IF('EIA Imports'!$E1140=$A$1,'EIA Imports'!D1140,"")</f>
        <v/>
      </c>
    </row>
    <row r="1141" spans="1:4">
      <c r="A1141">
        <f>IF('EIA Imports'!$E1141=$A$1,'EIA Imports'!A1141,"")</f>
        <v/>
      </c>
      <c r="C1141">
        <f>IF('EIA Imports'!$E1141=$A$1,'EIA Imports'!C1141,"")</f>
        <v/>
      </c>
      <c r="D1141">
        <f>IF('EIA Imports'!$E1141=$A$1,'EIA Imports'!D1141,"")</f>
        <v/>
      </c>
    </row>
    <row r="1142" spans="1:4">
      <c r="A1142">
        <f>IF('EIA Imports'!$E1142=$A$1,'EIA Imports'!A1142,"")</f>
        <v/>
      </c>
      <c r="C1142">
        <f>IF('EIA Imports'!$E1142=$A$1,'EIA Imports'!C1142,"")</f>
        <v/>
      </c>
      <c r="D1142">
        <f>IF('EIA Imports'!$E1142=$A$1,'EIA Imports'!D1142,"")</f>
        <v/>
      </c>
    </row>
    <row r="1143" spans="1:4">
      <c r="A1143">
        <f>IF('EIA Imports'!$E1143=$A$1,'EIA Imports'!A1143,"")</f>
        <v/>
      </c>
      <c r="C1143">
        <f>IF('EIA Imports'!$E1143=$A$1,'EIA Imports'!C1143,"")</f>
        <v/>
      </c>
      <c r="D1143">
        <f>IF('EIA Imports'!$E1143=$A$1,'EIA Imports'!D1143,"")</f>
        <v/>
      </c>
    </row>
    <row r="1144" spans="1:4">
      <c r="A1144">
        <f>IF('EIA Imports'!$E1144=$A$1,'EIA Imports'!A1144,"")</f>
        <v/>
      </c>
      <c r="C1144">
        <f>IF('EIA Imports'!$E1144=$A$1,'EIA Imports'!C1144,"")</f>
        <v/>
      </c>
      <c r="D1144">
        <f>IF('EIA Imports'!$E1144=$A$1,'EIA Imports'!D1144,"")</f>
        <v/>
      </c>
    </row>
    <row r="1145" spans="1:4">
      <c r="A1145">
        <f>IF('EIA Imports'!$E1145=$A$1,'EIA Imports'!A1145,"")</f>
        <v/>
      </c>
      <c r="C1145">
        <f>IF('EIA Imports'!$E1145=$A$1,'EIA Imports'!C1145,"")</f>
        <v/>
      </c>
      <c r="D1145">
        <f>IF('EIA Imports'!$E1145=$A$1,'EIA Imports'!D1145,"")</f>
        <v/>
      </c>
    </row>
    <row r="1146" spans="1:4">
      <c r="A1146">
        <f>IF('EIA Imports'!$E1146=$A$1,'EIA Imports'!A1146,"")</f>
        <v/>
      </c>
      <c r="C1146">
        <f>IF('EIA Imports'!$E1146=$A$1,'EIA Imports'!C1146,"")</f>
        <v/>
      </c>
      <c r="D1146">
        <f>IF('EIA Imports'!$E1146=$A$1,'EIA Imports'!D1146,"")</f>
        <v/>
      </c>
    </row>
    <row r="1147" spans="1:4">
      <c r="A1147">
        <f>IF('EIA Imports'!$E1147=$A$1,'EIA Imports'!A1147,"")</f>
        <v/>
      </c>
      <c r="C1147">
        <f>IF('EIA Imports'!$E1147=$A$1,'EIA Imports'!C1147,"")</f>
        <v/>
      </c>
      <c r="D1147">
        <f>IF('EIA Imports'!$E1147=$A$1,'EIA Imports'!D1147,"")</f>
        <v/>
      </c>
    </row>
    <row r="1148" spans="1:4">
      <c r="A1148">
        <f>IF('EIA Imports'!$E1148=$A$1,'EIA Imports'!A1148,"")</f>
        <v/>
      </c>
      <c r="C1148">
        <f>IF('EIA Imports'!$E1148=$A$1,'EIA Imports'!C1148,"")</f>
        <v/>
      </c>
      <c r="D1148">
        <f>IF('EIA Imports'!$E1148=$A$1,'EIA Imports'!D1148,"")</f>
        <v/>
      </c>
    </row>
    <row r="1149" spans="1:4">
      <c r="A1149">
        <f>IF('EIA Imports'!$E1149=$A$1,'EIA Imports'!A1149,"")</f>
        <v/>
      </c>
      <c r="C1149">
        <f>IF('EIA Imports'!$E1149=$A$1,'EIA Imports'!C1149,"")</f>
        <v/>
      </c>
      <c r="D1149">
        <f>IF('EIA Imports'!$E1149=$A$1,'EIA Imports'!D1149,"")</f>
        <v/>
      </c>
    </row>
    <row r="1150" spans="1:4">
      <c r="A1150">
        <f>IF('EIA Imports'!$E1150=$A$1,'EIA Imports'!A1150,"")</f>
        <v/>
      </c>
      <c r="C1150">
        <f>IF('EIA Imports'!$E1150=$A$1,'EIA Imports'!C1150,"")</f>
        <v/>
      </c>
      <c r="D1150">
        <f>IF('EIA Imports'!$E1150=$A$1,'EIA Imports'!D1150,"")</f>
        <v/>
      </c>
    </row>
    <row r="1151" spans="1:4">
      <c r="A1151">
        <f>IF('EIA Imports'!$E1151=$A$1,'EIA Imports'!A1151,"")</f>
        <v/>
      </c>
      <c r="C1151">
        <f>IF('EIA Imports'!$E1151=$A$1,'EIA Imports'!C1151,"")</f>
        <v/>
      </c>
      <c r="D1151">
        <f>IF('EIA Imports'!$E1151=$A$1,'EIA Imports'!D1151,"")</f>
        <v/>
      </c>
    </row>
    <row r="1152" spans="1:4">
      <c r="A1152">
        <f>IF('EIA Imports'!$E1152=$A$1,'EIA Imports'!A1152,"")</f>
        <v/>
      </c>
      <c r="C1152">
        <f>IF('EIA Imports'!$E1152=$A$1,'EIA Imports'!C1152,"")</f>
        <v/>
      </c>
      <c r="D1152">
        <f>IF('EIA Imports'!$E1152=$A$1,'EIA Imports'!D1152,"")</f>
        <v/>
      </c>
    </row>
    <row r="1153" spans="1:4">
      <c r="A1153">
        <f>IF('EIA Imports'!$E1153=$A$1,'EIA Imports'!A1153,"")</f>
        <v/>
      </c>
      <c r="C1153">
        <f>IF('EIA Imports'!$E1153=$A$1,'EIA Imports'!C1153,"")</f>
        <v/>
      </c>
      <c r="D1153">
        <f>IF('EIA Imports'!$E1153=$A$1,'EIA Imports'!D1153,"")</f>
        <v/>
      </c>
    </row>
    <row r="1154" spans="1:4">
      <c r="A1154">
        <f>IF('EIA Imports'!$E1154=$A$1,'EIA Imports'!A1154,"")</f>
        <v/>
      </c>
      <c r="C1154">
        <f>IF('EIA Imports'!$E1154=$A$1,'EIA Imports'!C1154,"")</f>
        <v/>
      </c>
      <c r="D1154">
        <f>IF('EIA Imports'!$E1154=$A$1,'EIA Imports'!D1154,"")</f>
        <v/>
      </c>
    </row>
    <row r="1155" spans="1:4">
      <c r="A1155">
        <f>IF('EIA Imports'!$E1155=$A$1,'EIA Imports'!A1155,"")</f>
        <v/>
      </c>
      <c r="C1155">
        <f>IF('EIA Imports'!$E1155=$A$1,'EIA Imports'!C1155,"")</f>
        <v/>
      </c>
      <c r="D1155">
        <f>IF('EIA Imports'!$E1155=$A$1,'EIA Imports'!D1155,"")</f>
        <v/>
      </c>
    </row>
    <row r="1156" spans="1:4">
      <c r="A1156">
        <f>IF('EIA Imports'!$E1156=$A$1,'EIA Imports'!A1156,"")</f>
        <v/>
      </c>
      <c r="C1156">
        <f>IF('EIA Imports'!$E1156=$A$1,'EIA Imports'!C1156,"")</f>
        <v/>
      </c>
      <c r="D1156">
        <f>IF('EIA Imports'!$E1156=$A$1,'EIA Imports'!D1156,"")</f>
        <v/>
      </c>
    </row>
    <row r="1157" spans="1:4">
      <c r="A1157">
        <f>IF('EIA Imports'!$E1157=$A$1,'EIA Imports'!A1157,"")</f>
        <v/>
      </c>
      <c r="C1157">
        <f>IF('EIA Imports'!$E1157=$A$1,'EIA Imports'!C1157,"")</f>
        <v/>
      </c>
      <c r="D1157">
        <f>IF('EIA Imports'!$E1157=$A$1,'EIA Imports'!D1157,"")</f>
        <v/>
      </c>
    </row>
    <row r="1158" spans="1:4">
      <c r="A1158">
        <f>IF('EIA Imports'!$E1158=$A$1,'EIA Imports'!A1158,"")</f>
        <v/>
      </c>
      <c r="C1158">
        <f>IF('EIA Imports'!$E1158=$A$1,'EIA Imports'!C1158,"")</f>
        <v/>
      </c>
      <c r="D1158">
        <f>IF('EIA Imports'!$E1158=$A$1,'EIA Imports'!D1158,"")</f>
        <v/>
      </c>
    </row>
    <row r="1159" spans="1:4">
      <c r="A1159">
        <f>IF('EIA Imports'!$E1159=$A$1,'EIA Imports'!A1159,"")</f>
        <v/>
      </c>
      <c r="C1159">
        <f>IF('EIA Imports'!$E1159=$A$1,'EIA Imports'!C1159,"")</f>
        <v/>
      </c>
      <c r="D1159">
        <f>IF('EIA Imports'!$E1159=$A$1,'EIA Imports'!D1159,"")</f>
        <v/>
      </c>
    </row>
    <row r="1160" spans="1:4">
      <c r="A1160">
        <f>IF('EIA Imports'!$E1160=$A$1,'EIA Imports'!A1160,"")</f>
        <v/>
      </c>
      <c r="C1160">
        <f>IF('EIA Imports'!$E1160=$A$1,'EIA Imports'!C1160,"")</f>
        <v/>
      </c>
      <c r="D1160">
        <f>IF('EIA Imports'!$E1160=$A$1,'EIA Imports'!D1160,"")</f>
        <v/>
      </c>
    </row>
    <row r="1161" spans="1:4">
      <c r="A1161">
        <f>IF('EIA Imports'!$E1161=$A$1,'EIA Imports'!A1161,"")</f>
        <v/>
      </c>
      <c r="C1161">
        <f>IF('EIA Imports'!$E1161=$A$1,'EIA Imports'!C1161,"")</f>
        <v/>
      </c>
      <c r="D1161">
        <f>IF('EIA Imports'!$E1161=$A$1,'EIA Imports'!D1161,"")</f>
        <v/>
      </c>
    </row>
    <row r="1162" spans="1:4">
      <c r="A1162">
        <f>IF('EIA Imports'!$E1162=$A$1,'EIA Imports'!A1162,"")</f>
        <v/>
      </c>
      <c r="C1162">
        <f>IF('EIA Imports'!$E1162=$A$1,'EIA Imports'!C1162,"")</f>
        <v/>
      </c>
      <c r="D1162">
        <f>IF('EIA Imports'!$E1162=$A$1,'EIA Imports'!D1162,"")</f>
        <v/>
      </c>
    </row>
    <row r="1163" spans="1:4">
      <c r="A1163">
        <f>IF('EIA Imports'!$E1163=$A$1,'EIA Imports'!A1163,"")</f>
        <v/>
      </c>
      <c r="C1163">
        <f>IF('EIA Imports'!$E1163=$A$1,'EIA Imports'!C1163,"")</f>
        <v/>
      </c>
      <c r="D1163">
        <f>IF('EIA Imports'!$E1163=$A$1,'EIA Imports'!D1163,"")</f>
        <v/>
      </c>
    </row>
    <row r="1164" spans="1:4">
      <c r="A1164">
        <f>IF('EIA Imports'!$E1164=$A$1,'EIA Imports'!A1164,"")</f>
        <v/>
      </c>
      <c r="C1164">
        <f>IF('EIA Imports'!$E1164=$A$1,'EIA Imports'!C1164,"")</f>
        <v/>
      </c>
      <c r="D1164">
        <f>IF('EIA Imports'!$E1164=$A$1,'EIA Imports'!D1164,"")</f>
        <v/>
      </c>
    </row>
    <row r="1165" spans="1:4">
      <c r="A1165">
        <f>IF('EIA Imports'!$E1165=$A$1,'EIA Imports'!A1165,"")</f>
        <v/>
      </c>
      <c r="C1165">
        <f>IF('EIA Imports'!$E1165=$A$1,'EIA Imports'!C1165,"")</f>
        <v/>
      </c>
      <c r="D1165">
        <f>IF('EIA Imports'!$E1165=$A$1,'EIA Imports'!D1165,"")</f>
        <v/>
      </c>
    </row>
    <row r="1166" spans="1:4">
      <c r="A1166">
        <f>IF('EIA Imports'!$E1166=$A$1,'EIA Imports'!A1166,"")</f>
        <v/>
      </c>
      <c r="C1166">
        <f>IF('EIA Imports'!$E1166=$A$1,'EIA Imports'!C1166,"")</f>
        <v/>
      </c>
      <c r="D1166">
        <f>IF('EIA Imports'!$E1166=$A$1,'EIA Imports'!D1166,"")</f>
        <v/>
      </c>
    </row>
    <row r="1167" spans="1:4">
      <c r="A1167">
        <f>IF('EIA Imports'!$E1167=$A$1,'EIA Imports'!A1167,"")</f>
        <v/>
      </c>
      <c r="C1167">
        <f>IF('EIA Imports'!$E1167=$A$1,'EIA Imports'!C1167,"")</f>
        <v/>
      </c>
      <c r="D1167">
        <f>IF('EIA Imports'!$E1167=$A$1,'EIA Imports'!D1167,"")</f>
        <v/>
      </c>
    </row>
    <row r="1168" spans="1:4">
      <c r="A1168">
        <f>IF('EIA Imports'!$E1168=$A$1,'EIA Imports'!A1168,"")</f>
        <v/>
      </c>
      <c r="C1168">
        <f>IF('EIA Imports'!$E1168=$A$1,'EIA Imports'!C1168,"")</f>
        <v/>
      </c>
      <c r="D1168">
        <f>IF('EIA Imports'!$E1168=$A$1,'EIA Imports'!D1168,"")</f>
        <v/>
      </c>
    </row>
    <row r="1169" spans="1:4">
      <c r="A1169">
        <f>IF('EIA Imports'!$E1169=$A$1,'EIA Imports'!A1169,"")</f>
        <v/>
      </c>
      <c r="C1169">
        <f>IF('EIA Imports'!$E1169=$A$1,'EIA Imports'!C1169,"")</f>
        <v/>
      </c>
      <c r="D1169">
        <f>IF('EIA Imports'!$E1169=$A$1,'EIA Imports'!D1169,"")</f>
        <v/>
      </c>
    </row>
    <row r="1170" spans="1:4">
      <c r="A1170">
        <f>IF('EIA Imports'!$E1170=$A$1,'EIA Imports'!A1170,"")</f>
        <v/>
      </c>
      <c r="C1170">
        <f>IF('EIA Imports'!$E1170=$A$1,'EIA Imports'!C1170,"")</f>
        <v/>
      </c>
      <c r="D1170">
        <f>IF('EIA Imports'!$E1170=$A$1,'EIA Imports'!D1170,"")</f>
        <v/>
      </c>
    </row>
    <row r="1171" spans="1:4">
      <c r="A1171">
        <f>IF('EIA Imports'!$E1171=$A$1,'EIA Imports'!A1171,"")</f>
        <v/>
      </c>
      <c r="C1171">
        <f>IF('EIA Imports'!$E1171=$A$1,'EIA Imports'!C1171,"")</f>
        <v/>
      </c>
      <c r="D1171">
        <f>IF('EIA Imports'!$E1171=$A$1,'EIA Imports'!D1171,"")</f>
        <v/>
      </c>
    </row>
    <row r="1172" spans="1:4">
      <c r="A1172">
        <f>IF('EIA Imports'!$E1172=$A$1,'EIA Imports'!A1172,"")</f>
        <v/>
      </c>
      <c r="C1172">
        <f>IF('EIA Imports'!$E1172=$A$1,'EIA Imports'!C1172,"")</f>
        <v/>
      </c>
      <c r="D1172">
        <f>IF('EIA Imports'!$E1172=$A$1,'EIA Imports'!D1172,"")</f>
        <v/>
      </c>
    </row>
    <row r="1173" spans="1:4">
      <c r="A1173">
        <f>IF('EIA Imports'!$E1173=$A$1,'EIA Imports'!A1173,"")</f>
        <v/>
      </c>
      <c r="C1173">
        <f>IF('EIA Imports'!$E1173=$A$1,'EIA Imports'!C1173,"")</f>
        <v/>
      </c>
      <c r="D1173">
        <f>IF('EIA Imports'!$E1173=$A$1,'EIA Imports'!D1173,"")</f>
        <v/>
      </c>
    </row>
    <row r="1174" spans="1:4">
      <c r="A1174">
        <f>IF('EIA Imports'!$E1174=$A$1,'EIA Imports'!A1174,"")</f>
        <v/>
      </c>
      <c r="C1174">
        <f>IF('EIA Imports'!$E1174=$A$1,'EIA Imports'!C1174,"")</f>
        <v/>
      </c>
      <c r="D1174">
        <f>IF('EIA Imports'!$E1174=$A$1,'EIA Imports'!D1174,"")</f>
        <v/>
      </c>
    </row>
    <row r="1175" spans="1:4">
      <c r="A1175">
        <f>IF('EIA Imports'!$E1175=$A$1,'EIA Imports'!A1175,"")</f>
        <v/>
      </c>
      <c r="C1175">
        <f>IF('EIA Imports'!$E1175=$A$1,'EIA Imports'!C1175,"")</f>
        <v/>
      </c>
      <c r="D1175">
        <f>IF('EIA Imports'!$E1175=$A$1,'EIA Imports'!D1175,"")</f>
        <v/>
      </c>
    </row>
    <row r="1176" spans="1:4">
      <c r="A1176">
        <f>IF('EIA Imports'!$E1176=$A$1,'EIA Imports'!A1176,"")</f>
        <v/>
      </c>
      <c r="C1176">
        <f>IF('EIA Imports'!$E1176=$A$1,'EIA Imports'!C1176,"")</f>
        <v/>
      </c>
      <c r="D1176">
        <f>IF('EIA Imports'!$E1176=$A$1,'EIA Imports'!D1176,"")</f>
        <v/>
      </c>
    </row>
    <row r="1177" spans="1:4">
      <c r="A1177">
        <f>IF('EIA Imports'!$E1177=$A$1,'EIA Imports'!A1177,"")</f>
        <v/>
      </c>
      <c r="C1177">
        <f>IF('EIA Imports'!$E1177=$A$1,'EIA Imports'!C1177,"")</f>
        <v/>
      </c>
      <c r="D1177">
        <f>IF('EIA Imports'!$E1177=$A$1,'EIA Imports'!D1177,"")</f>
        <v/>
      </c>
    </row>
    <row r="1178" spans="1:4">
      <c r="A1178">
        <f>IF('EIA Imports'!$E1178=$A$1,'EIA Imports'!A1178,"")</f>
        <v/>
      </c>
      <c r="C1178">
        <f>IF('EIA Imports'!$E1178=$A$1,'EIA Imports'!C1178,"")</f>
        <v/>
      </c>
      <c r="D1178">
        <f>IF('EIA Imports'!$E1178=$A$1,'EIA Imports'!D1178,"")</f>
        <v/>
      </c>
    </row>
    <row r="1179" spans="1:4">
      <c r="A1179">
        <f>IF('EIA Imports'!$E1179=$A$1,'EIA Imports'!A1179,"")</f>
        <v/>
      </c>
      <c r="C1179">
        <f>IF('EIA Imports'!$E1179=$A$1,'EIA Imports'!C1179,"")</f>
        <v/>
      </c>
      <c r="D1179">
        <f>IF('EIA Imports'!$E1179=$A$1,'EIA Imports'!D1179,"")</f>
        <v/>
      </c>
    </row>
    <row r="1180" spans="1:4">
      <c r="A1180">
        <f>IF('EIA Imports'!$E1180=$A$1,'EIA Imports'!A1180,"")</f>
        <v/>
      </c>
      <c r="C1180">
        <f>IF('EIA Imports'!$E1180=$A$1,'EIA Imports'!C1180,"")</f>
        <v/>
      </c>
      <c r="D1180">
        <f>IF('EIA Imports'!$E1180=$A$1,'EIA Imports'!D1180,"")</f>
        <v/>
      </c>
    </row>
    <row r="1181" spans="1:4">
      <c r="A1181">
        <f>IF('EIA Imports'!$E1181=$A$1,'EIA Imports'!A1181,"")</f>
        <v/>
      </c>
      <c r="C1181">
        <f>IF('EIA Imports'!$E1181=$A$1,'EIA Imports'!C1181,"")</f>
        <v/>
      </c>
      <c r="D1181">
        <f>IF('EIA Imports'!$E1181=$A$1,'EIA Imports'!D1181,"")</f>
        <v/>
      </c>
    </row>
    <row r="1182" spans="1:4">
      <c r="A1182">
        <f>IF('EIA Imports'!$E1182=$A$1,'EIA Imports'!A1182,"")</f>
        <v/>
      </c>
      <c r="C1182">
        <f>IF('EIA Imports'!$E1182=$A$1,'EIA Imports'!C1182,"")</f>
        <v/>
      </c>
      <c r="D1182">
        <f>IF('EIA Imports'!$E1182=$A$1,'EIA Imports'!D1182,"")</f>
        <v/>
      </c>
    </row>
    <row r="1183" spans="1:4">
      <c r="A1183">
        <f>IF('EIA Imports'!$E1183=$A$1,'EIA Imports'!A1183,"")</f>
        <v/>
      </c>
      <c r="C1183">
        <f>IF('EIA Imports'!$E1183=$A$1,'EIA Imports'!C1183,"")</f>
        <v/>
      </c>
      <c r="D1183">
        <f>IF('EIA Imports'!$E1183=$A$1,'EIA Imports'!D1183,"")</f>
        <v/>
      </c>
    </row>
    <row r="1184" spans="1:4">
      <c r="A1184">
        <f>IF('EIA Imports'!$E1184=$A$1,'EIA Imports'!A1184,"")</f>
        <v/>
      </c>
      <c r="C1184">
        <f>IF('EIA Imports'!$E1184=$A$1,'EIA Imports'!C1184,"")</f>
        <v/>
      </c>
      <c r="D1184">
        <f>IF('EIA Imports'!$E1184=$A$1,'EIA Imports'!D1184,"")</f>
        <v/>
      </c>
    </row>
    <row r="1185" spans="1:4">
      <c r="A1185">
        <f>IF('EIA Imports'!$E1185=$A$1,'EIA Imports'!A1185,"")</f>
        <v/>
      </c>
      <c r="C1185">
        <f>IF('EIA Imports'!$E1185=$A$1,'EIA Imports'!C1185,"")</f>
        <v/>
      </c>
      <c r="D1185">
        <f>IF('EIA Imports'!$E1185=$A$1,'EIA Imports'!D1185,"")</f>
        <v/>
      </c>
    </row>
    <row r="1186" spans="1:4">
      <c r="A1186">
        <f>IF('EIA Imports'!$E1186=$A$1,'EIA Imports'!A1186,"")</f>
        <v/>
      </c>
      <c r="C1186">
        <f>IF('EIA Imports'!$E1186=$A$1,'EIA Imports'!C1186,"")</f>
        <v/>
      </c>
      <c r="D1186">
        <f>IF('EIA Imports'!$E1186=$A$1,'EIA Imports'!D1186,"")</f>
        <v/>
      </c>
    </row>
    <row r="1187" spans="1:4">
      <c r="A1187">
        <f>IF('EIA Imports'!$E1187=$A$1,'EIA Imports'!A1187,"")</f>
        <v/>
      </c>
      <c r="C1187">
        <f>IF('EIA Imports'!$E1187=$A$1,'EIA Imports'!C1187,"")</f>
        <v/>
      </c>
      <c r="D1187">
        <f>IF('EIA Imports'!$E1187=$A$1,'EIA Imports'!D1187,"")</f>
        <v/>
      </c>
    </row>
    <row r="1188" spans="1:4">
      <c r="A1188">
        <f>IF('EIA Imports'!$E1188=$A$1,'EIA Imports'!A1188,"")</f>
        <v/>
      </c>
      <c r="C1188">
        <f>IF('EIA Imports'!$E1188=$A$1,'EIA Imports'!C1188,"")</f>
        <v/>
      </c>
      <c r="D1188">
        <f>IF('EIA Imports'!$E1188=$A$1,'EIA Imports'!D1188,"")</f>
        <v/>
      </c>
    </row>
    <row r="1189" spans="1:4">
      <c r="A1189">
        <f>IF('EIA Imports'!$E1189=$A$1,'EIA Imports'!A1189,"")</f>
        <v/>
      </c>
      <c r="C1189">
        <f>IF('EIA Imports'!$E1189=$A$1,'EIA Imports'!C1189,"")</f>
        <v/>
      </c>
      <c r="D1189">
        <f>IF('EIA Imports'!$E1189=$A$1,'EIA Imports'!D1189,"")</f>
        <v/>
      </c>
    </row>
    <row r="1190" spans="1:4">
      <c r="A1190">
        <f>IF('EIA Imports'!$E1190=$A$1,'EIA Imports'!A1190,"")</f>
        <v/>
      </c>
      <c r="C1190">
        <f>IF('EIA Imports'!$E1190=$A$1,'EIA Imports'!C1190,"")</f>
        <v/>
      </c>
      <c r="D1190">
        <f>IF('EIA Imports'!$E1190=$A$1,'EIA Imports'!D1190,"")</f>
        <v/>
      </c>
    </row>
    <row r="1191" spans="1:4">
      <c r="A1191">
        <f>IF('EIA Imports'!$E1191=$A$1,'EIA Imports'!A1191,"")</f>
        <v/>
      </c>
      <c r="C1191">
        <f>IF('EIA Imports'!$E1191=$A$1,'EIA Imports'!C1191,"")</f>
        <v/>
      </c>
      <c r="D1191">
        <f>IF('EIA Imports'!$E1191=$A$1,'EIA Imports'!D1191,"")</f>
        <v/>
      </c>
    </row>
    <row r="1192" spans="1:4">
      <c r="A1192">
        <f>IF('EIA Imports'!$E1192=$A$1,'EIA Imports'!A1192,"")</f>
        <v/>
      </c>
      <c r="C1192">
        <f>IF('EIA Imports'!$E1192=$A$1,'EIA Imports'!C1192,"")</f>
        <v/>
      </c>
      <c r="D1192">
        <f>IF('EIA Imports'!$E1192=$A$1,'EIA Imports'!D1192,"")</f>
        <v/>
      </c>
    </row>
    <row r="1193" spans="1:4">
      <c r="A1193">
        <f>IF('EIA Imports'!$E1193=$A$1,'EIA Imports'!A1193,"")</f>
        <v/>
      </c>
      <c r="C1193">
        <f>IF('EIA Imports'!$E1193=$A$1,'EIA Imports'!C1193,"")</f>
        <v/>
      </c>
      <c r="D1193">
        <f>IF('EIA Imports'!$E1193=$A$1,'EIA Imports'!D1193,"")</f>
        <v/>
      </c>
    </row>
    <row r="1194" spans="1:4">
      <c r="A1194">
        <f>IF('EIA Imports'!$E1194=$A$1,'EIA Imports'!A1194,"")</f>
        <v/>
      </c>
      <c r="C1194">
        <f>IF('EIA Imports'!$E1194=$A$1,'EIA Imports'!C1194,"")</f>
        <v/>
      </c>
      <c r="D1194">
        <f>IF('EIA Imports'!$E1194=$A$1,'EIA Imports'!D1194,"")</f>
        <v/>
      </c>
    </row>
    <row r="1195" spans="1:4">
      <c r="A1195">
        <f>IF('EIA Imports'!$E1195=$A$1,'EIA Imports'!A1195,"")</f>
        <v/>
      </c>
      <c r="C1195">
        <f>IF('EIA Imports'!$E1195=$A$1,'EIA Imports'!C1195,"")</f>
        <v/>
      </c>
      <c r="D1195">
        <f>IF('EIA Imports'!$E1195=$A$1,'EIA Imports'!D1195,"")</f>
        <v/>
      </c>
    </row>
    <row r="1196" spans="1:4">
      <c r="A1196">
        <f>IF('EIA Imports'!$E1196=$A$1,'EIA Imports'!A1196,"")</f>
        <v/>
      </c>
      <c r="C1196">
        <f>IF('EIA Imports'!$E1196=$A$1,'EIA Imports'!C1196,"")</f>
        <v/>
      </c>
      <c r="D1196">
        <f>IF('EIA Imports'!$E1196=$A$1,'EIA Imports'!D1196,"")</f>
        <v/>
      </c>
    </row>
    <row r="1197" spans="1:4">
      <c r="A1197">
        <f>IF('EIA Imports'!$E1197=$A$1,'EIA Imports'!A1197,"")</f>
        <v/>
      </c>
      <c r="C1197">
        <f>IF('EIA Imports'!$E1197=$A$1,'EIA Imports'!C1197,"")</f>
        <v/>
      </c>
      <c r="D1197">
        <f>IF('EIA Imports'!$E1197=$A$1,'EIA Imports'!D1197,"")</f>
        <v/>
      </c>
    </row>
    <row r="1198" spans="1:4">
      <c r="A1198">
        <f>IF('EIA Imports'!$E1198=$A$1,'EIA Imports'!A1198,"")</f>
        <v/>
      </c>
      <c r="C1198">
        <f>IF('EIA Imports'!$E1198=$A$1,'EIA Imports'!C1198,"")</f>
        <v/>
      </c>
      <c r="D1198">
        <f>IF('EIA Imports'!$E1198=$A$1,'EIA Imports'!D1198,"")</f>
        <v/>
      </c>
    </row>
    <row r="1199" spans="1:4">
      <c r="A1199">
        <f>IF('EIA Imports'!$E1199=$A$1,'EIA Imports'!A1199,"")</f>
        <v/>
      </c>
      <c r="C1199">
        <f>IF('EIA Imports'!$E1199=$A$1,'EIA Imports'!C1199,"")</f>
        <v/>
      </c>
      <c r="D1199">
        <f>IF('EIA Imports'!$E1199=$A$1,'EIA Imports'!D1199,"")</f>
        <v/>
      </c>
    </row>
    <row r="1200" spans="1:4">
      <c r="A1200">
        <f>IF('EIA Imports'!$E1200=$A$1,'EIA Imports'!A1200,"")</f>
        <v/>
      </c>
      <c r="C1200">
        <f>IF('EIA Imports'!$E1200=$A$1,'EIA Imports'!C1200,"")</f>
        <v/>
      </c>
      <c r="D1200">
        <f>IF('EIA Imports'!$E1200=$A$1,'EIA Imports'!D1200,"")</f>
        <v/>
      </c>
    </row>
    <row r="1201" spans="1:4">
      <c r="A1201">
        <f>IF('EIA Imports'!$E1201=$A$1,'EIA Imports'!A1201,"")</f>
        <v/>
      </c>
      <c r="C1201">
        <f>IF('EIA Imports'!$E1201=$A$1,'EIA Imports'!C1201,"")</f>
        <v/>
      </c>
      <c r="D1201">
        <f>IF('EIA Imports'!$E1201=$A$1,'EIA Imports'!D1201,"")</f>
        <v/>
      </c>
    </row>
    <row r="1202" spans="1:4">
      <c r="A1202">
        <f>IF('EIA Imports'!$E1202=$A$1,'EIA Imports'!A1202,"")</f>
        <v/>
      </c>
      <c r="C1202">
        <f>IF('EIA Imports'!$E1202=$A$1,'EIA Imports'!C1202,"")</f>
        <v/>
      </c>
      <c r="D1202">
        <f>IF('EIA Imports'!$E1202=$A$1,'EIA Imports'!D1202,"")</f>
        <v/>
      </c>
    </row>
    <row r="1203" spans="1:4">
      <c r="A1203">
        <f>IF('EIA Imports'!$E1203=$A$1,'EIA Imports'!A1203,"")</f>
        <v/>
      </c>
      <c r="C1203">
        <f>IF('EIA Imports'!$E1203=$A$1,'EIA Imports'!C1203,"")</f>
        <v/>
      </c>
      <c r="D1203">
        <f>IF('EIA Imports'!$E1203=$A$1,'EIA Imports'!D1203,"")</f>
        <v/>
      </c>
    </row>
    <row r="1204" spans="1:4">
      <c r="A1204">
        <f>IF('EIA Imports'!$E1204=$A$1,'EIA Imports'!A1204,"")</f>
        <v/>
      </c>
      <c r="C1204">
        <f>IF('EIA Imports'!$E1204=$A$1,'EIA Imports'!C1204,"")</f>
        <v/>
      </c>
      <c r="D1204">
        <f>IF('EIA Imports'!$E1204=$A$1,'EIA Imports'!D1204,"")</f>
        <v/>
      </c>
    </row>
    <row r="1205" spans="1:4">
      <c r="A1205">
        <f>IF('EIA Imports'!$E1205=$A$1,'EIA Imports'!A1205,"")</f>
        <v/>
      </c>
      <c r="C1205">
        <f>IF('EIA Imports'!$E1205=$A$1,'EIA Imports'!C1205,"")</f>
        <v/>
      </c>
      <c r="D1205">
        <f>IF('EIA Imports'!$E1205=$A$1,'EIA Imports'!D1205,"")</f>
        <v/>
      </c>
    </row>
    <row r="1206" spans="1:4">
      <c r="A1206">
        <f>IF('EIA Imports'!$E1206=$A$1,'EIA Imports'!A1206,"")</f>
        <v/>
      </c>
      <c r="C1206">
        <f>IF('EIA Imports'!$E1206=$A$1,'EIA Imports'!C1206,"")</f>
        <v/>
      </c>
      <c r="D1206">
        <f>IF('EIA Imports'!$E1206=$A$1,'EIA Imports'!D1206,"")</f>
        <v/>
      </c>
    </row>
    <row r="1207" spans="1:4">
      <c r="A1207">
        <f>IF('EIA Imports'!$E1207=$A$1,'EIA Imports'!A1207,"")</f>
        <v/>
      </c>
      <c r="C1207">
        <f>IF('EIA Imports'!$E1207=$A$1,'EIA Imports'!C1207,"")</f>
        <v/>
      </c>
      <c r="D1207">
        <f>IF('EIA Imports'!$E1207=$A$1,'EIA Imports'!D1207,"")</f>
        <v/>
      </c>
    </row>
    <row r="1208" spans="1:4">
      <c r="A1208">
        <f>IF('EIA Imports'!$E1208=$A$1,'EIA Imports'!A1208,"")</f>
        <v/>
      </c>
      <c r="C1208">
        <f>IF('EIA Imports'!$E1208=$A$1,'EIA Imports'!C1208,"")</f>
        <v/>
      </c>
      <c r="D1208">
        <f>IF('EIA Imports'!$E1208=$A$1,'EIA Imports'!D1208,"")</f>
        <v/>
      </c>
    </row>
    <row r="1209" spans="1:4">
      <c r="A1209">
        <f>IF('EIA Imports'!$E1209=$A$1,'EIA Imports'!A1209,"")</f>
        <v/>
      </c>
      <c r="C1209">
        <f>IF('EIA Imports'!$E1209=$A$1,'EIA Imports'!C1209,"")</f>
        <v/>
      </c>
      <c r="D1209">
        <f>IF('EIA Imports'!$E1209=$A$1,'EIA Imports'!D1209,"")</f>
        <v/>
      </c>
    </row>
    <row r="1210" spans="1:4">
      <c r="A1210">
        <f>IF('EIA Imports'!$E1210=$A$1,'EIA Imports'!A1210,"")</f>
        <v/>
      </c>
      <c r="C1210">
        <f>IF('EIA Imports'!$E1210=$A$1,'EIA Imports'!C1210,"")</f>
        <v/>
      </c>
      <c r="D1210">
        <f>IF('EIA Imports'!$E1210=$A$1,'EIA Imports'!D1210,"")</f>
        <v/>
      </c>
    </row>
    <row r="1211" spans="1:4">
      <c r="A1211">
        <f>IF('EIA Imports'!$E1211=$A$1,'EIA Imports'!A1211,"")</f>
        <v/>
      </c>
      <c r="C1211">
        <f>IF('EIA Imports'!$E1211=$A$1,'EIA Imports'!C1211,"")</f>
        <v/>
      </c>
      <c r="D1211">
        <f>IF('EIA Imports'!$E1211=$A$1,'EIA Imports'!D1211,"")</f>
        <v/>
      </c>
    </row>
    <row r="1212" spans="1:4">
      <c r="A1212">
        <f>IF('EIA Imports'!$E1212=$A$1,'EIA Imports'!A1212,"")</f>
        <v/>
      </c>
      <c r="C1212">
        <f>IF('EIA Imports'!$E1212=$A$1,'EIA Imports'!C1212,"")</f>
        <v/>
      </c>
      <c r="D1212">
        <f>IF('EIA Imports'!$E1212=$A$1,'EIA Imports'!D1212,"")</f>
        <v/>
      </c>
    </row>
    <row r="1213" spans="1:4">
      <c r="A1213">
        <f>IF('EIA Imports'!$E1213=$A$1,'EIA Imports'!A1213,"")</f>
        <v/>
      </c>
      <c r="C1213">
        <f>IF('EIA Imports'!$E1213=$A$1,'EIA Imports'!C1213,"")</f>
        <v/>
      </c>
      <c r="D1213">
        <f>IF('EIA Imports'!$E1213=$A$1,'EIA Imports'!D1213,"")</f>
        <v/>
      </c>
    </row>
    <row r="1214" spans="1:4">
      <c r="A1214">
        <f>IF('EIA Imports'!$E1214=$A$1,'EIA Imports'!A1214,"")</f>
        <v/>
      </c>
      <c r="C1214">
        <f>IF('EIA Imports'!$E1214=$A$1,'EIA Imports'!C1214,"")</f>
        <v/>
      </c>
      <c r="D1214">
        <f>IF('EIA Imports'!$E1214=$A$1,'EIA Imports'!D1214,"")</f>
        <v/>
      </c>
    </row>
    <row r="1215" spans="1:4">
      <c r="A1215">
        <f>IF('EIA Imports'!$E1215=$A$1,'EIA Imports'!A1215,"")</f>
        <v/>
      </c>
      <c r="C1215">
        <f>IF('EIA Imports'!$E1215=$A$1,'EIA Imports'!C1215,"")</f>
        <v/>
      </c>
      <c r="D1215">
        <f>IF('EIA Imports'!$E1215=$A$1,'EIA Imports'!D1215,"")</f>
        <v/>
      </c>
    </row>
    <row r="1216" spans="1:4">
      <c r="A1216">
        <f>IF('EIA Imports'!$E1216=$A$1,'EIA Imports'!A1216,"")</f>
        <v/>
      </c>
      <c r="C1216">
        <f>IF('EIA Imports'!$E1216=$A$1,'EIA Imports'!C1216,"")</f>
        <v/>
      </c>
      <c r="D1216">
        <f>IF('EIA Imports'!$E1216=$A$1,'EIA Imports'!D1216,"")</f>
        <v/>
      </c>
    </row>
    <row r="1217" spans="1:4">
      <c r="A1217">
        <f>IF('EIA Imports'!$E1217=$A$1,'EIA Imports'!A1217,"")</f>
        <v/>
      </c>
      <c r="C1217">
        <f>IF('EIA Imports'!$E1217=$A$1,'EIA Imports'!C1217,"")</f>
        <v/>
      </c>
      <c r="D1217">
        <f>IF('EIA Imports'!$E1217=$A$1,'EIA Imports'!D1217,"")</f>
        <v/>
      </c>
    </row>
    <row r="1218" spans="1:4">
      <c r="A1218">
        <f>IF('EIA Imports'!$E1218=$A$1,'EIA Imports'!A1218,"")</f>
        <v/>
      </c>
      <c r="C1218">
        <f>IF('EIA Imports'!$E1218=$A$1,'EIA Imports'!C1218,"")</f>
        <v/>
      </c>
      <c r="D1218">
        <f>IF('EIA Imports'!$E1218=$A$1,'EIA Imports'!D1218,"")</f>
        <v/>
      </c>
    </row>
    <row r="1219" spans="1:4">
      <c r="A1219">
        <f>IF('EIA Imports'!$E1219=$A$1,'EIA Imports'!A1219,"")</f>
        <v/>
      </c>
      <c r="C1219">
        <f>IF('EIA Imports'!$E1219=$A$1,'EIA Imports'!C1219,"")</f>
        <v/>
      </c>
      <c r="D1219">
        <f>IF('EIA Imports'!$E1219=$A$1,'EIA Imports'!D1219,"")</f>
        <v/>
      </c>
    </row>
    <row r="1220" spans="1:4">
      <c r="A1220">
        <f>IF('EIA Imports'!$E1220=$A$1,'EIA Imports'!A1220,"")</f>
        <v/>
      </c>
      <c r="C1220">
        <f>IF('EIA Imports'!$E1220=$A$1,'EIA Imports'!C1220,"")</f>
        <v/>
      </c>
      <c r="D1220">
        <f>IF('EIA Imports'!$E1220=$A$1,'EIA Imports'!D1220,"")</f>
        <v/>
      </c>
    </row>
    <row r="1221" spans="1:4">
      <c r="A1221">
        <f>IF('EIA Imports'!$E1221=$A$1,'EIA Imports'!A1221,"")</f>
        <v/>
      </c>
      <c r="C1221">
        <f>IF('EIA Imports'!$E1221=$A$1,'EIA Imports'!C1221,"")</f>
        <v/>
      </c>
      <c r="D1221">
        <f>IF('EIA Imports'!$E1221=$A$1,'EIA Imports'!D1221,"")</f>
        <v/>
      </c>
    </row>
    <row r="1222" spans="1:4">
      <c r="A1222">
        <f>IF('EIA Imports'!$E1222=$A$1,'EIA Imports'!A1222,"")</f>
        <v/>
      </c>
      <c r="C1222">
        <f>IF('EIA Imports'!$E1222=$A$1,'EIA Imports'!C1222,"")</f>
        <v/>
      </c>
      <c r="D1222">
        <f>IF('EIA Imports'!$E1222=$A$1,'EIA Imports'!D1222,"")</f>
        <v/>
      </c>
    </row>
    <row r="1223" spans="1:4">
      <c r="A1223">
        <f>IF('EIA Imports'!$E1223=$A$1,'EIA Imports'!A1223,"")</f>
        <v/>
      </c>
      <c r="C1223">
        <f>IF('EIA Imports'!$E1223=$A$1,'EIA Imports'!C1223,"")</f>
        <v/>
      </c>
      <c r="D1223">
        <f>IF('EIA Imports'!$E1223=$A$1,'EIA Imports'!D1223,"")</f>
        <v/>
      </c>
    </row>
    <row r="1224" spans="1:4">
      <c r="A1224">
        <f>IF('EIA Imports'!$E1224=$A$1,'EIA Imports'!A1224,"")</f>
        <v/>
      </c>
      <c r="C1224">
        <f>IF('EIA Imports'!$E1224=$A$1,'EIA Imports'!C1224,"")</f>
        <v/>
      </c>
      <c r="D1224">
        <f>IF('EIA Imports'!$E1224=$A$1,'EIA Imports'!D1224,"")</f>
        <v/>
      </c>
    </row>
    <row r="1225" spans="1:4">
      <c r="A1225">
        <f>IF('EIA Imports'!$E1225=$A$1,'EIA Imports'!A1225,"")</f>
        <v/>
      </c>
      <c r="C1225">
        <f>IF('EIA Imports'!$E1225=$A$1,'EIA Imports'!C1225,"")</f>
        <v/>
      </c>
      <c r="D1225">
        <f>IF('EIA Imports'!$E1225=$A$1,'EIA Imports'!D1225,"")</f>
        <v/>
      </c>
    </row>
    <row r="1226" spans="1:4">
      <c r="A1226">
        <f>IF('EIA Imports'!$E1226=$A$1,'EIA Imports'!A1226,"")</f>
        <v/>
      </c>
      <c r="C1226">
        <f>IF('EIA Imports'!$E1226=$A$1,'EIA Imports'!C1226,"")</f>
        <v/>
      </c>
      <c r="D1226">
        <f>IF('EIA Imports'!$E1226=$A$1,'EIA Imports'!D1226,"")</f>
        <v/>
      </c>
    </row>
    <row r="1227" spans="1:4">
      <c r="A1227">
        <f>IF('EIA Imports'!$E1227=$A$1,'EIA Imports'!A1227,"")</f>
        <v/>
      </c>
      <c r="C1227">
        <f>IF('EIA Imports'!$E1227=$A$1,'EIA Imports'!C1227,"")</f>
        <v/>
      </c>
      <c r="D1227">
        <f>IF('EIA Imports'!$E1227=$A$1,'EIA Imports'!D1227,"")</f>
        <v/>
      </c>
    </row>
    <row r="1228" spans="1:4">
      <c r="A1228">
        <f>IF('EIA Imports'!$E1228=$A$1,'EIA Imports'!A1228,"")</f>
        <v/>
      </c>
      <c r="C1228">
        <f>IF('EIA Imports'!$E1228=$A$1,'EIA Imports'!C1228,"")</f>
        <v/>
      </c>
      <c r="D1228">
        <f>IF('EIA Imports'!$E1228=$A$1,'EIA Imports'!D1228,"")</f>
        <v/>
      </c>
    </row>
    <row r="1229" spans="1:4">
      <c r="A1229">
        <f>IF('EIA Imports'!$E1229=$A$1,'EIA Imports'!A1229,"")</f>
        <v/>
      </c>
      <c r="C1229">
        <f>IF('EIA Imports'!$E1229=$A$1,'EIA Imports'!C1229,"")</f>
        <v/>
      </c>
      <c r="D1229">
        <f>IF('EIA Imports'!$E1229=$A$1,'EIA Imports'!D1229,"")</f>
        <v/>
      </c>
    </row>
    <row r="1230" spans="1:4">
      <c r="A1230">
        <f>IF('EIA Imports'!$E1230=$A$1,'EIA Imports'!A1230,"")</f>
        <v/>
      </c>
      <c r="C1230">
        <f>IF('EIA Imports'!$E1230=$A$1,'EIA Imports'!C1230,"")</f>
        <v/>
      </c>
      <c r="D1230">
        <f>IF('EIA Imports'!$E1230=$A$1,'EIA Imports'!D1230,"")</f>
        <v/>
      </c>
    </row>
    <row r="1231" spans="1:4">
      <c r="A1231">
        <f>IF('EIA Imports'!$E1231=$A$1,'EIA Imports'!A1231,"")</f>
        <v/>
      </c>
      <c r="C1231">
        <f>IF('EIA Imports'!$E1231=$A$1,'EIA Imports'!C1231,"")</f>
        <v/>
      </c>
      <c r="D1231">
        <f>IF('EIA Imports'!$E1231=$A$1,'EIA Imports'!D1231,"")</f>
        <v/>
      </c>
    </row>
    <row r="1232" spans="1:4">
      <c r="A1232">
        <f>IF('EIA Imports'!$E1232=$A$1,'EIA Imports'!A1232,"")</f>
        <v/>
      </c>
      <c r="C1232">
        <f>IF('EIA Imports'!$E1232=$A$1,'EIA Imports'!C1232,"")</f>
        <v/>
      </c>
      <c r="D1232">
        <f>IF('EIA Imports'!$E1232=$A$1,'EIA Imports'!D1232,"")</f>
        <v/>
      </c>
    </row>
    <row r="1233" spans="1:4">
      <c r="A1233">
        <f>IF('EIA Imports'!$E1233=$A$1,'EIA Imports'!A1233,"")</f>
        <v/>
      </c>
      <c r="C1233">
        <f>IF('EIA Imports'!$E1233=$A$1,'EIA Imports'!C1233,"")</f>
        <v/>
      </c>
      <c r="D1233">
        <f>IF('EIA Imports'!$E1233=$A$1,'EIA Imports'!D1233,"")</f>
        <v/>
      </c>
    </row>
    <row r="1234" spans="1:4">
      <c r="A1234">
        <f>IF('EIA Imports'!$E1234=$A$1,'EIA Imports'!A1234,"")</f>
        <v/>
      </c>
      <c r="C1234">
        <f>IF('EIA Imports'!$E1234=$A$1,'EIA Imports'!C1234,"")</f>
        <v/>
      </c>
      <c r="D1234">
        <f>IF('EIA Imports'!$E1234=$A$1,'EIA Imports'!D1234,"")</f>
        <v/>
      </c>
    </row>
    <row r="1235" spans="1:4">
      <c r="A1235">
        <f>IF('EIA Imports'!$E1235=$A$1,'EIA Imports'!A1235,"")</f>
        <v/>
      </c>
      <c r="C1235">
        <f>IF('EIA Imports'!$E1235=$A$1,'EIA Imports'!C1235,"")</f>
        <v/>
      </c>
      <c r="D1235">
        <f>IF('EIA Imports'!$E1235=$A$1,'EIA Imports'!D1235,"")</f>
        <v/>
      </c>
    </row>
    <row r="1236" spans="1:4">
      <c r="A1236">
        <f>IF('EIA Imports'!$E1236=$A$1,'EIA Imports'!A1236,"")</f>
        <v/>
      </c>
      <c r="C1236">
        <f>IF('EIA Imports'!$E1236=$A$1,'EIA Imports'!C1236,"")</f>
        <v/>
      </c>
      <c r="D1236">
        <f>IF('EIA Imports'!$E1236=$A$1,'EIA Imports'!D1236,"")</f>
        <v/>
      </c>
    </row>
    <row r="1237" spans="1:4">
      <c r="A1237">
        <f>IF('EIA Imports'!$E1237=$A$1,'EIA Imports'!A1237,"")</f>
        <v/>
      </c>
      <c r="C1237">
        <f>IF('EIA Imports'!$E1237=$A$1,'EIA Imports'!C1237,"")</f>
        <v/>
      </c>
      <c r="D1237">
        <f>IF('EIA Imports'!$E1237=$A$1,'EIA Imports'!D1237,"")</f>
        <v/>
      </c>
    </row>
    <row r="1238" spans="1:4">
      <c r="A1238">
        <f>IF('EIA Imports'!$E1238=$A$1,'EIA Imports'!A1238,"")</f>
        <v/>
      </c>
      <c r="C1238">
        <f>IF('EIA Imports'!$E1238=$A$1,'EIA Imports'!C1238,"")</f>
        <v/>
      </c>
      <c r="D1238">
        <f>IF('EIA Imports'!$E1238=$A$1,'EIA Imports'!D1238,"")</f>
        <v/>
      </c>
    </row>
    <row r="1239" spans="1:4">
      <c r="A1239">
        <f>IF('EIA Imports'!$E1239=$A$1,'EIA Imports'!A1239,"")</f>
        <v/>
      </c>
      <c r="C1239">
        <f>IF('EIA Imports'!$E1239=$A$1,'EIA Imports'!C1239,"")</f>
        <v/>
      </c>
      <c r="D1239">
        <f>IF('EIA Imports'!$E1239=$A$1,'EIA Imports'!D1239,"")</f>
        <v/>
      </c>
    </row>
    <row r="1240" spans="1:4">
      <c r="A1240">
        <f>IF('EIA Imports'!$E1240=$A$1,'EIA Imports'!A1240,"")</f>
        <v/>
      </c>
      <c r="C1240">
        <f>IF('EIA Imports'!$E1240=$A$1,'EIA Imports'!C1240,"")</f>
        <v/>
      </c>
      <c r="D1240">
        <f>IF('EIA Imports'!$E1240=$A$1,'EIA Imports'!D1240,"")</f>
        <v/>
      </c>
    </row>
    <row r="1241" spans="1:4">
      <c r="A1241">
        <f>IF('EIA Imports'!$E1241=$A$1,'EIA Imports'!A1241,"")</f>
        <v/>
      </c>
      <c r="C1241">
        <f>IF('EIA Imports'!$E1241=$A$1,'EIA Imports'!C1241,"")</f>
        <v/>
      </c>
      <c r="D1241">
        <f>IF('EIA Imports'!$E1241=$A$1,'EIA Imports'!D1241,"")</f>
        <v/>
      </c>
    </row>
    <row r="1242" spans="1:4">
      <c r="A1242">
        <f>IF('EIA Imports'!$E1242=$A$1,'EIA Imports'!A1242,"")</f>
        <v/>
      </c>
      <c r="C1242">
        <f>IF('EIA Imports'!$E1242=$A$1,'EIA Imports'!C1242,"")</f>
        <v/>
      </c>
      <c r="D1242">
        <f>IF('EIA Imports'!$E1242=$A$1,'EIA Imports'!D1242,"")</f>
        <v/>
      </c>
    </row>
    <row r="1243" spans="1:4">
      <c r="A1243">
        <f>IF('EIA Imports'!$E1243=$A$1,'EIA Imports'!A1243,"")</f>
        <v/>
      </c>
      <c r="C1243">
        <f>IF('EIA Imports'!$E1243=$A$1,'EIA Imports'!C1243,"")</f>
        <v/>
      </c>
      <c r="D1243">
        <f>IF('EIA Imports'!$E1243=$A$1,'EIA Imports'!D1243,"")</f>
        <v/>
      </c>
    </row>
    <row r="1244" spans="1:4">
      <c r="A1244">
        <f>IF('EIA Imports'!$E1244=$A$1,'EIA Imports'!A1244,"")</f>
        <v/>
      </c>
      <c r="C1244">
        <f>IF('EIA Imports'!$E1244=$A$1,'EIA Imports'!C1244,"")</f>
        <v/>
      </c>
      <c r="D1244">
        <f>IF('EIA Imports'!$E1244=$A$1,'EIA Imports'!D1244,"")</f>
        <v/>
      </c>
    </row>
    <row r="1245" spans="1:4">
      <c r="A1245">
        <f>IF('EIA Imports'!$E1245=$A$1,'EIA Imports'!A1245,"")</f>
        <v/>
      </c>
      <c r="C1245">
        <f>IF('EIA Imports'!$E1245=$A$1,'EIA Imports'!C1245,"")</f>
        <v/>
      </c>
      <c r="D1245">
        <f>IF('EIA Imports'!$E1245=$A$1,'EIA Imports'!D1245,"")</f>
        <v/>
      </c>
    </row>
    <row r="1246" spans="1:4">
      <c r="A1246">
        <f>IF('EIA Imports'!$E1246=$A$1,'EIA Imports'!A1246,"")</f>
        <v/>
      </c>
      <c r="C1246">
        <f>IF('EIA Imports'!$E1246=$A$1,'EIA Imports'!C1246,"")</f>
        <v/>
      </c>
      <c r="D1246">
        <f>IF('EIA Imports'!$E1246=$A$1,'EIA Imports'!D1246,"")</f>
        <v/>
      </c>
    </row>
    <row r="1247" spans="1:4">
      <c r="A1247">
        <f>IF('EIA Imports'!$E1247=$A$1,'EIA Imports'!A1247,"")</f>
        <v/>
      </c>
      <c r="C1247">
        <f>IF('EIA Imports'!$E1247=$A$1,'EIA Imports'!C1247,"")</f>
        <v/>
      </c>
      <c r="D1247">
        <f>IF('EIA Imports'!$E1247=$A$1,'EIA Imports'!D1247,"")</f>
        <v/>
      </c>
    </row>
    <row r="1248" spans="1:4">
      <c r="A1248">
        <f>IF('EIA Imports'!$E1248=$A$1,'EIA Imports'!A1248,"")</f>
        <v/>
      </c>
      <c r="C1248">
        <f>IF('EIA Imports'!$E1248=$A$1,'EIA Imports'!C1248,"")</f>
        <v/>
      </c>
      <c r="D1248">
        <f>IF('EIA Imports'!$E1248=$A$1,'EIA Imports'!D1248,"")</f>
        <v/>
      </c>
    </row>
    <row r="1249" spans="1:4">
      <c r="A1249">
        <f>IF('EIA Imports'!$E1249=$A$1,'EIA Imports'!A1249,"")</f>
        <v/>
      </c>
      <c r="C1249">
        <f>IF('EIA Imports'!$E1249=$A$1,'EIA Imports'!C1249,"")</f>
        <v/>
      </c>
      <c r="D1249">
        <f>IF('EIA Imports'!$E1249=$A$1,'EIA Imports'!D1249,"")</f>
        <v/>
      </c>
    </row>
    <row r="1250" spans="1:4">
      <c r="A1250">
        <f>IF('EIA Imports'!$E1250=$A$1,'EIA Imports'!A1250,"")</f>
        <v/>
      </c>
      <c r="C1250">
        <f>IF('EIA Imports'!$E1250=$A$1,'EIA Imports'!C1250,"")</f>
        <v/>
      </c>
      <c r="D1250">
        <f>IF('EIA Imports'!$E1250=$A$1,'EIA Imports'!D1250,"")</f>
        <v/>
      </c>
    </row>
    <row r="1251" spans="1:4">
      <c r="A1251">
        <f>IF('EIA Imports'!$E1251=$A$1,'EIA Imports'!A1251,"")</f>
        <v/>
      </c>
      <c r="C1251">
        <f>IF('EIA Imports'!$E1251=$A$1,'EIA Imports'!C1251,"")</f>
        <v/>
      </c>
      <c r="D1251">
        <f>IF('EIA Imports'!$E1251=$A$1,'EIA Imports'!D1251,"")</f>
        <v/>
      </c>
    </row>
    <row r="1252" spans="1:4">
      <c r="A1252">
        <f>IF('EIA Imports'!$E1252=$A$1,'EIA Imports'!A1252,"")</f>
        <v/>
      </c>
      <c r="C1252">
        <f>IF('EIA Imports'!$E1252=$A$1,'EIA Imports'!C1252,"")</f>
        <v/>
      </c>
      <c r="D1252">
        <f>IF('EIA Imports'!$E1252=$A$1,'EIA Imports'!D1252,"")</f>
        <v/>
      </c>
    </row>
    <row r="1253" spans="1:4">
      <c r="A1253">
        <f>IF('EIA Imports'!$E1253=$A$1,'EIA Imports'!A1253,"")</f>
        <v/>
      </c>
      <c r="C1253">
        <f>IF('EIA Imports'!$E1253=$A$1,'EIA Imports'!C1253,"")</f>
        <v/>
      </c>
      <c r="D1253">
        <f>IF('EIA Imports'!$E1253=$A$1,'EIA Imports'!D1253,"")</f>
        <v/>
      </c>
    </row>
    <row r="1254" spans="1:4">
      <c r="A1254">
        <f>IF('EIA Imports'!$E1254=$A$1,'EIA Imports'!A1254,"")</f>
        <v/>
      </c>
      <c r="C1254">
        <f>IF('EIA Imports'!$E1254=$A$1,'EIA Imports'!C1254,"")</f>
        <v/>
      </c>
      <c r="D1254">
        <f>IF('EIA Imports'!$E1254=$A$1,'EIA Imports'!D1254,"")</f>
        <v/>
      </c>
    </row>
    <row r="1255" spans="1:4">
      <c r="A1255">
        <f>IF('EIA Imports'!$E1255=$A$1,'EIA Imports'!A1255,"")</f>
        <v/>
      </c>
      <c r="C1255">
        <f>IF('EIA Imports'!$E1255=$A$1,'EIA Imports'!C1255,"")</f>
        <v/>
      </c>
      <c r="D1255">
        <f>IF('EIA Imports'!$E1255=$A$1,'EIA Imports'!D1255,"")</f>
        <v/>
      </c>
    </row>
    <row r="1256" spans="1:4">
      <c r="A1256">
        <f>IF('EIA Imports'!$E1256=$A$1,'EIA Imports'!A1256,"")</f>
        <v/>
      </c>
      <c r="C1256">
        <f>IF('EIA Imports'!$E1256=$A$1,'EIA Imports'!C1256,"")</f>
        <v/>
      </c>
      <c r="D1256">
        <f>IF('EIA Imports'!$E1256=$A$1,'EIA Imports'!D1256,"")</f>
        <v/>
      </c>
    </row>
    <row r="1257" spans="1:4">
      <c r="A1257">
        <f>IF('EIA Imports'!$E1257=$A$1,'EIA Imports'!A1257,"")</f>
        <v/>
      </c>
      <c r="C1257">
        <f>IF('EIA Imports'!$E1257=$A$1,'EIA Imports'!C1257,"")</f>
        <v/>
      </c>
      <c r="D1257">
        <f>IF('EIA Imports'!$E1257=$A$1,'EIA Imports'!D1257,"")</f>
        <v/>
      </c>
    </row>
    <row r="1258" spans="1:4">
      <c r="A1258">
        <f>IF('EIA Imports'!$E1258=$A$1,'EIA Imports'!A1258,"")</f>
        <v/>
      </c>
      <c r="C1258">
        <f>IF('EIA Imports'!$E1258=$A$1,'EIA Imports'!C1258,"")</f>
        <v/>
      </c>
      <c r="D1258">
        <f>IF('EIA Imports'!$E1258=$A$1,'EIA Imports'!D1258,"")</f>
        <v/>
      </c>
    </row>
    <row r="1259" spans="1:4">
      <c r="A1259">
        <f>IF('EIA Imports'!$E1259=$A$1,'EIA Imports'!A1259,"")</f>
        <v/>
      </c>
      <c r="C1259">
        <f>IF('EIA Imports'!$E1259=$A$1,'EIA Imports'!C1259,"")</f>
        <v/>
      </c>
      <c r="D1259">
        <f>IF('EIA Imports'!$E1259=$A$1,'EIA Imports'!D1259,"")</f>
        <v/>
      </c>
    </row>
    <row r="1260" spans="1:4">
      <c r="A1260">
        <f>IF('EIA Imports'!$E1260=$A$1,'EIA Imports'!A1260,"")</f>
        <v/>
      </c>
      <c r="C1260">
        <f>IF('EIA Imports'!$E1260=$A$1,'EIA Imports'!C1260,"")</f>
        <v/>
      </c>
      <c r="D1260">
        <f>IF('EIA Imports'!$E1260=$A$1,'EIA Imports'!D1260,"")</f>
        <v/>
      </c>
    </row>
    <row r="1261" spans="1:4">
      <c r="A1261">
        <f>IF('EIA Imports'!$E1261=$A$1,'EIA Imports'!A1261,"")</f>
        <v/>
      </c>
      <c r="C1261">
        <f>IF('EIA Imports'!$E1261=$A$1,'EIA Imports'!C1261,"")</f>
        <v/>
      </c>
      <c r="D1261">
        <f>IF('EIA Imports'!$E1261=$A$1,'EIA Imports'!D1261,"")</f>
        <v/>
      </c>
    </row>
    <row r="1262" spans="1:4">
      <c r="A1262">
        <f>IF('EIA Imports'!$E1262=$A$1,'EIA Imports'!A1262,"")</f>
        <v/>
      </c>
      <c r="C1262">
        <f>IF('EIA Imports'!$E1262=$A$1,'EIA Imports'!C1262,"")</f>
        <v/>
      </c>
      <c r="D1262">
        <f>IF('EIA Imports'!$E1262=$A$1,'EIA Imports'!D1262,"")</f>
        <v/>
      </c>
    </row>
    <row r="1263" spans="1:4">
      <c r="A1263">
        <f>IF('EIA Imports'!$E1263=$A$1,'EIA Imports'!A1263,"")</f>
        <v/>
      </c>
      <c r="C1263">
        <f>IF('EIA Imports'!$E1263=$A$1,'EIA Imports'!C1263,"")</f>
        <v/>
      </c>
      <c r="D1263">
        <f>IF('EIA Imports'!$E1263=$A$1,'EIA Imports'!D1263,"")</f>
        <v/>
      </c>
    </row>
    <row r="1264" spans="1:4">
      <c r="A1264">
        <f>IF('EIA Imports'!$E1264=$A$1,'EIA Imports'!A1264,"")</f>
        <v/>
      </c>
      <c r="C1264">
        <f>IF('EIA Imports'!$E1264=$A$1,'EIA Imports'!C1264,"")</f>
        <v/>
      </c>
      <c r="D1264">
        <f>IF('EIA Imports'!$E1264=$A$1,'EIA Imports'!D1264,"")</f>
        <v/>
      </c>
    </row>
    <row r="1265" spans="1:4">
      <c r="A1265">
        <f>IF('EIA Imports'!$E1265=$A$1,'EIA Imports'!A1265,"")</f>
        <v/>
      </c>
      <c r="C1265">
        <f>IF('EIA Imports'!$E1265=$A$1,'EIA Imports'!C1265,"")</f>
        <v/>
      </c>
      <c r="D1265">
        <f>IF('EIA Imports'!$E1265=$A$1,'EIA Imports'!D1265,"")</f>
        <v/>
      </c>
    </row>
    <row r="1266" spans="1:4">
      <c r="A1266">
        <f>IF('EIA Imports'!$E1266=$A$1,'EIA Imports'!A1266,"")</f>
        <v/>
      </c>
      <c r="C1266">
        <f>IF('EIA Imports'!$E1266=$A$1,'EIA Imports'!C1266,"")</f>
        <v/>
      </c>
      <c r="D1266">
        <f>IF('EIA Imports'!$E1266=$A$1,'EIA Imports'!D1266,"")</f>
        <v/>
      </c>
    </row>
    <row r="1267" spans="1:4">
      <c r="A1267">
        <f>IF('EIA Imports'!$E1267=$A$1,'EIA Imports'!A1267,"")</f>
        <v/>
      </c>
      <c r="C1267">
        <f>IF('EIA Imports'!$E1267=$A$1,'EIA Imports'!C1267,"")</f>
        <v/>
      </c>
      <c r="D1267">
        <f>IF('EIA Imports'!$E1267=$A$1,'EIA Imports'!D1267,"")</f>
        <v/>
      </c>
    </row>
    <row r="1268" spans="1:4">
      <c r="A1268">
        <f>IF('EIA Imports'!$E1268=$A$1,'EIA Imports'!A1268,"")</f>
        <v/>
      </c>
      <c r="C1268">
        <f>IF('EIA Imports'!$E1268=$A$1,'EIA Imports'!C1268,"")</f>
        <v/>
      </c>
      <c r="D1268">
        <f>IF('EIA Imports'!$E1268=$A$1,'EIA Imports'!D1268,"")</f>
        <v/>
      </c>
    </row>
    <row r="1269" spans="1:4">
      <c r="A1269">
        <f>IF('EIA Imports'!$E1269=$A$1,'EIA Imports'!A1269,"")</f>
        <v/>
      </c>
      <c r="C1269">
        <f>IF('EIA Imports'!$E1269=$A$1,'EIA Imports'!C1269,"")</f>
        <v/>
      </c>
      <c r="D1269">
        <f>IF('EIA Imports'!$E1269=$A$1,'EIA Imports'!D1269,"")</f>
        <v/>
      </c>
    </row>
    <row r="1270" spans="1:4">
      <c r="A1270">
        <f>IF('EIA Imports'!$E1270=$A$1,'EIA Imports'!A1270,"")</f>
        <v/>
      </c>
      <c r="C1270">
        <f>IF('EIA Imports'!$E1270=$A$1,'EIA Imports'!C1270,"")</f>
        <v/>
      </c>
      <c r="D1270">
        <f>IF('EIA Imports'!$E1270=$A$1,'EIA Imports'!D1270,"")</f>
        <v/>
      </c>
    </row>
    <row r="1271" spans="1:4">
      <c r="A1271">
        <f>IF('EIA Imports'!$E1271=$A$1,'EIA Imports'!A1271,"")</f>
        <v/>
      </c>
      <c r="C1271">
        <f>IF('EIA Imports'!$E1271=$A$1,'EIA Imports'!C1271,"")</f>
        <v/>
      </c>
      <c r="D1271">
        <f>IF('EIA Imports'!$E1271=$A$1,'EIA Imports'!D1271,"")</f>
        <v/>
      </c>
    </row>
    <row r="1272" spans="1:4">
      <c r="A1272">
        <f>IF('EIA Imports'!$E1272=$A$1,'EIA Imports'!A1272,"")</f>
        <v/>
      </c>
      <c r="C1272">
        <f>IF('EIA Imports'!$E1272=$A$1,'EIA Imports'!C1272,"")</f>
        <v/>
      </c>
      <c r="D1272">
        <f>IF('EIA Imports'!$E1272=$A$1,'EIA Imports'!D1272,"")</f>
        <v/>
      </c>
    </row>
    <row r="1273" spans="1:4">
      <c r="A1273">
        <f>IF('EIA Imports'!$E1273=$A$1,'EIA Imports'!A1273,"")</f>
        <v/>
      </c>
      <c r="C1273">
        <f>IF('EIA Imports'!$E1273=$A$1,'EIA Imports'!C1273,"")</f>
        <v/>
      </c>
      <c r="D1273">
        <f>IF('EIA Imports'!$E1273=$A$1,'EIA Imports'!D1273,"")</f>
        <v/>
      </c>
    </row>
    <row r="1274" spans="1:4">
      <c r="A1274">
        <f>IF('EIA Imports'!$E1274=$A$1,'EIA Imports'!A1274,"")</f>
        <v/>
      </c>
      <c r="C1274">
        <f>IF('EIA Imports'!$E1274=$A$1,'EIA Imports'!C1274,"")</f>
        <v/>
      </c>
      <c r="D1274">
        <f>IF('EIA Imports'!$E1274=$A$1,'EIA Imports'!D1274,"")</f>
        <v/>
      </c>
    </row>
    <row r="1275" spans="1:4">
      <c r="A1275">
        <f>IF('EIA Imports'!$E1275=$A$1,'EIA Imports'!A1275,"")</f>
        <v/>
      </c>
      <c r="C1275">
        <f>IF('EIA Imports'!$E1275=$A$1,'EIA Imports'!C1275,"")</f>
        <v/>
      </c>
      <c r="D1275">
        <f>IF('EIA Imports'!$E1275=$A$1,'EIA Imports'!D1275,"")</f>
        <v/>
      </c>
    </row>
    <row r="1276" spans="1:4">
      <c r="A1276">
        <f>IF('EIA Imports'!$E1276=$A$1,'EIA Imports'!A1276,"")</f>
        <v/>
      </c>
      <c r="C1276">
        <f>IF('EIA Imports'!$E1276=$A$1,'EIA Imports'!C1276,"")</f>
        <v/>
      </c>
      <c r="D1276">
        <f>IF('EIA Imports'!$E1276=$A$1,'EIA Imports'!D1276,"")</f>
        <v/>
      </c>
    </row>
    <row r="1277" spans="1:4">
      <c r="A1277">
        <f>IF('EIA Imports'!$E1277=$A$1,'EIA Imports'!A1277,"")</f>
        <v/>
      </c>
      <c r="C1277">
        <f>IF('EIA Imports'!$E1277=$A$1,'EIA Imports'!C1277,"")</f>
        <v/>
      </c>
      <c r="D1277">
        <f>IF('EIA Imports'!$E1277=$A$1,'EIA Imports'!D1277,"")</f>
        <v/>
      </c>
    </row>
    <row r="1278" spans="1:4">
      <c r="A1278">
        <f>IF('EIA Imports'!$E1278=$A$1,'EIA Imports'!A1278,"")</f>
        <v/>
      </c>
      <c r="C1278">
        <f>IF('EIA Imports'!$E1278=$A$1,'EIA Imports'!C1278,"")</f>
        <v/>
      </c>
      <c r="D1278">
        <f>IF('EIA Imports'!$E1278=$A$1,'EIA Imports'!D1278,"")</f>
        <v/>
      </c>
    </row>
    <row r="1279" spans="1:4">
      <c r="A1279">
        <f>IF('EIA Imports'!$E1279=$A$1,'EIA Imports'!A1279,"")</f>
        <v/>
      </c>
      <c r="C1279">
        <f>IF('EIA Imports'!$E1279=$A$1,'EIA Imports'!C1279,"")</f>
        <v/>
      </c>
      <c r="D1279">
        <f>IF('EIA Imports'!$E1279=$A$1,'EIA Imports'!D1279,"")</f>
        <v/>
      </c>
    </row>
    <row r="1280" spans="1:4">
      <c r="A1280">
        <f>IF('EIA Imports'!$E1280=$A$1,'EIA Imports'!A1280,"")</f>
        <v/>
      </c>
      <c r="C1280">
        <f>IF('EIA Imports'!$E1280=$A$1,'EIA Imports'!C1280,"")</f>
        <v/>
      </c>
      <c r="D1280">
        <f>IF('EIA Imports'!$E1280=$A$1,'EIA Imports'!D1280,"")</f>
        <v/>
      </c>
    </row>
    <row r="1281" spans="1:4">
      <c r="A1281">
        <f>IF('EIA Imports'!$E1281=$A$1,'EIA Imports'!A1281,"")</f>
        <v/>
      </c>
      <c r="C1281">
        <f>IF('EIA Imports'!$E1281=$A$1,'EIA Imports'!C1281,"")</f>
        <v/>
      </c>
      <c r="D1281">
        <f>IF('EIA Imports'!$E1281=$A$1,'EIA Imports'!D1281,"")</f>
        <v/>
      </c>
    </row>
    <row r="1282" spans="1:4">
      <c r="A1282">
        <f>IF('EIA Imports'!$E1282=$A$1,'EIA Imports'!A1282,"")</f>
        <v/>
      </c>
      <c r="C1282">
        <f>IF('EIA Imports'!$E1282=$A$1,'EIA Imports'!C1282,"")</f>
        <v/>
      </c>
      <c r="D1282">
        <f>IF('EIA Imports'!$E1282=$A$1,'EIA Imports'!D1282,"")</f>
        <v/>
      </c>
    </row>
    <row r="1283" spans="1:4">
      <c r="A1283">
        <f>IF('EIA Imports'!$E1283=$A$1,'EIA Imports'!A1283,"")</f>
        <v/>
      </c>
      <c r="C1283">
        <f>IF('EIA Imports'!$E1283=$A$1,'EIA Imports'!C1283,"")</f>
        <v/>
      </c>
      <c r="D1283">
        <f>IF('EIA Imports'!$E1283=$A$1,'EIA Imports'!D1283,"")</f>
        <v/>
      </c>
    </row>
    <row r="1284" spans="1:4">
      <c r="A1284">
        <f>IF('EIA Imports'!$E1284=$A$1,'EIA Imports'!A1284,"")</f>
        <v/>
      </c>
      <c r="C1284">
        <f>IF('EIA Imports'!$E1284=$A$1,'EIA Imports'!C1284,"")</f>
        <v/>
      </c>
      <c r="D1284">
        <f>IF('EIA Imports'!$E1284=$A$1,'EIA Imports'!D1284,"")</f>
        <v/>
      </c>
    </row>
    <row r="1285" spans="1:4">
      <c r="A1285">
        <f>IF('EIA Imports'!$E1285=$A$1,'EIA Imports'!A1285,"")</f>
        <v/>
      </c>
      <c r="C1285">
        <f>IF('EIA Imports'!$E1285=$A$1,'EIA Imports'!C1285,"")</f>
        <v/>
      </c>
      <c r="D1285">
        <f>IF('EIA Imports'!$E1285=$A$1,'EIA Imports'!D1285,"")</f>
        <v/>
      </c>
    </row>
    <row r="1286" spans="1:4">
      <c r="A1286">
        <f>IF('EIA Imports'!$E1286=$A$1,'EIA Imports'!A1286,"")</f>
        <v/>
      </c>
      <c r="C1286">
        <f>IF('EIA Imports'!$E1286=$A$1,'EIA Imports'!C1286,"")</f>
        <v/>
      </c>
      <c r="D1286">
        <f>IF('EIA Imports'!$E1286=$A$1,'EIA Imports'!D1286,"")</f>
        <v/>
      </c>
    </row>
    <row r="1287" spans="1:4">
      <c r="A1287">
        <f>IF('EIA Imports'!$E1287=$A$1,'EIA Imports'!A1287,"")</f>
        <v/>
      </c>
      <c r="C1287">
        <f>IF('EIA Imports'!$E1287=$A$1,'EIA Imports'!C1287,"")</f>
        <v/>
      </c>
      <c r="D1287">
        <f>IF('EIA Imports'!$E1287=$A$1,'EIA Imports'!D1287,"")</f>
        <v/>
      </c>
    </row>
    <row r="1288" spans="1:4">
      <c r="A1288">
        <f>IF('EIA Imports'!$E1288=$A$1,'EIA Imports'!A1288,"")</f>
        <v/>
      </c>
      <c r="C1288">
        <f>IF('EIA Imports'!$E1288=$A$1,'EIA Imports'!C1288,"")</f>
        <v/>
      </c>
      <c r="D1288">
        <f>IF('EIA Imports'!$E1288=$A$1,'EIA Imports'!D1288,"")</f>
        <v/>
      </c>
    </row>
    <row r="1289" spans="1:4">
      <c r="A1289">
        <f>IF('EIA Imports'!$E1289=$A$1,'EIA Imports'!A1289,"")</f>
        <v/>
      </c>
      <c r="C1289">
        <f>IF('EIA Imports'!$E1289=$A$1,'EIA Imports'!C1289,"")</f>
        <v/>
      </c>
      <c r="D1289">
        <f>IF('EIA Imports'!$E1289=$A$1,'EIA Imports'!D1289,"")</f>
        <v/>
      </c>
    </row>
    <row r="1290" spans="1:4">
      <c r="A1290">
        <f>IF('EIA Imports'!$E1290=$A$1,'EIA Imports'!A1290,"")</f>
        <v/>
      </c>
      <c r="C1290">
        <f>IF('EIA Imports'!$E1290=$A$1,'EIA Imports'!C1290,"")</f>
        <v/>
      </c>
      <c r="D1290">
        <f>IF('EIA Imports'!$E1290=$A$1,'EIA Imports'!D1290,"")</f>
        <v/>
      </c>
    </row>
    <row r="1291" spans="1:4">
      <c r="A1291">
        <f>IF('EIA Imports'!$E1291=$A$1,'EIA Imports'!A1291,"")</f>
        <v/>
      </c>
      <c r="C1291">
        <f>IF('EIA Imports'!$E1291=$A$1,'EIA Imports'!C1291,"")</f>
        <v/>
      </c>
      <c r="D1291">
        <f>IF('EIA Imports'!$E1291=$A$1,'EIA Imports'!D1291,"")</f>
        <v/>
      </c>
    </row>
    <row r="1292" spans="1:4">
      <c r="A1292">
        <f>IF('EIA Imports'!$E1292=$A$1,'EIA Imports'!A1292,"")</f>
        <v/>
      </c>
      <c r="C1292">
        <f>IF('EIA Imports'!$E1292=$A$1,'EIA Imports'!C1292,"")</f>
        <v/>
      </c>
      <c r="D1292">
        <f>IF('EIA Imports'!$E1292=$A$1,'EIA Imports'!D1292,"")</f>
        <v/>
      </c>
    </row>
    <row r="1293" spans="1:4">
      <c r="A1293">
        <f>IF('EIA Imports'!$E1293=$A$1,'EIA Imports'!A1293,"")</f>
        <v/>
      </c>
      <c r="C1293">
        <f>IF('EIA Imports'!$E1293=$A$1,'EIA Imports'!C1293,"")</f>
        <v/>
      </c>
      <c r="D1293">
        <f>IF('EIA Imports'!$E1293=$A$1,'EIA Imports'!D1293,"")</f>
        <v/>
      </c>
    </row>
    <row r="1294" spans="1:4">
      <c r="A1294">
        <f>IF('EIA Imports'!$E1294=$A$1,'EIA Imports'!A1294,"")</f>
        <v/>
      </c>
      <c r="C1294">
        <f>IF('EIA Imports'!$E1294=$A$1,'EIA Imports'!C1294,"")</f>
        <v/>
      </c>
      <c r="D1294">
        <f>IF('EIA Imports'!$E1294=$A$1,'EIA Imports'!D1294,"")</f>
        <v/>
      </c>
    </row>
    <row r="1295" spans="1:4">
      <c r="A1295">
        <f>IF('EIA Imports'!$E1295=$A$1,'EIA Imports'!A1295,"")</f>
        <v/>
      </c>
      <c r="C1295">
        <f>IF('EIA Imports'!$E1295=$A$1,'EIA Imports'!C1295,"")</f>
        <v/>
      </c>
      <c r="D1295">
        <f>IF('EIA Imports'!$E1295=$A$1,'EIA Imports'!D1295,"")</f>
        <v/>
      </c>
    </row>
    <row r="1296" spans="1:4">
      <c r="A1296">
        <f>IF('EIA Imports'!$E1296=$A$1,'EIA Imports'!A1296,"")</f>
        <v/>
      </c>
      <c r="C1296">
        <f>IF('EIA Imports'!$E1296=$A$1,'EIA Imports'!C1296,"")</f>
        <v/>
      </c>
      <c r="D1296">
        <f>IF('EIA Imports'!$E1296=$A$1,'EIA Imports'!D1296,"")</f>
        <v/>
      </c>
    </row>
    <row r="1297" spans="1:4">
      <c r="A1297">
        <f>IF('EIA Imports'!$E1297=$A$1,'EIA Imports'!A1297,"")</f>
        <v/>
      </c>
      <c r="C1297">
        <f>IF('EIA Imports'!$E1297=$A$1,'EIA Imports'!C1297,"")</f>
        <v/>
      </c>
      <c r="D1297">
        <f>IF('EIA Imports'!$E1297=$A$1,'EIA Imports'!D1297,"")</f>
        <v/>
      </c>
    </row>
    <row r="1298" spans="1:4">
      <c r="A1298">
        <f>IF('EIA Imports'!$E1298=$A$1,'EIA Imports'!A1298,"")</f>
        <v/>
      </c>
      <c r="C1298">
        <f>IF('EIA Imports'!$E1298=$A$1,'EIA Imports'!C1298,"")</f>
        <v/>
      </c>
      <c r="D1298">
        <f>IF('EIA Imports'!$E1298=$A$1,'EIA Imports'!D1298,"")</f>
        <v/>
      </c>
    </row>
    <row r="1299" spans="1:4">
      <c r="A1299">
        <f>IF('EIA Imports'!$E1299=$A$1,'EIA Imports'!A1299,"")</f>
        <v/>
      </c>
      <c r="C1299">
        <f>IF('EIA Imports'!$E1299=$A$1,'EIA Imports'!C1299,"")</f>
        <v/>
      </c>
      <c r="D1299">
        <f>IF('EIA Imports'!$E1299=$A$1,'EIA Imports'!D1299,"")</f>
        <v/>
      </c>
    </row>
    <row r="1300" spans="1:4">
      <c r="A1300">
        <f>IF('EIA Imports'!$E1300=$A$1,'EIA Imports'!A1300,"")</f>
        <v/>
      </c>
      <c r="C1300">
        <f>IF('EIA Imports'!$E1300=$A$1,'EIA Imports'!C1300,"")</f>
        <v/>
      </c>
      <c r="D1300">
        <f>IF('EIA Imports'!$E1300=$A$1,'EIA Imports'!D1300,"")</f>
        <v/>
      </c>
    </row>
    <row r="1301" spans="1:4">
      <c r="A1301">
        <f>IF('EIA Imports'!$E1301=$A$1,'EIA Imports'!A1301,"")</f>
        <v/>
      </c>
      <c r="C1301">
        <f>IF('EIA Imports'!$E1301=$A$1,'EIA Imports'!C1301,"")</f>
        <v/>
      </c>
      <c r="D1301">
        <f>IF('EIA Imports'!$E1301=$A$1,'EIA Imports'!D1301,"")</f>
        <v/>
      </c>
    </row>
    <row r="1302" spans="1:4">
      <c r="A1302">
        <f>IF('EIA Imports'!$E1302=$A$1,'EIA Imports'!A1302,"")</f>
        <v/>
      </c>
      <c r="C1302">
        <f>IF('EIA Imports'!$E1302=$A$1,'EIA Imports'!C1302,"")</f>
        <v/>
      </c>
      <c r="D1302">
        <f>IF('EIA Imports'!$E1302=$A$1,'EIA Imports'!D1302,"")</f>
        <v/>
      </c>
    </row>
    <row r="1303" spans="1:4">
      <c r="A1303">
        <f>IF('EIA Imports'!$E1303=$A$1,'EIA Imports'!A1303,"")</f>
        <v/>
      </c>
      <c r="C1303">
        <f>IF('EIA Imports'!$E1303=$A$1,'EIA Imports'!C1303,"")</f>
        <v/>
      </c>
      <c r="D1303">
        <f>IF('EIA Imports'!$E1303=$A$1,'EIA Imports'!D1303,"")</f>
        <v/>
      </c>
    </row>
    <row r="1304" spans="1:4">
      <c r="A1304">
        <f>IF('EIA Imports'!$E1304=$A$1,'EIA Imports'!A1304,"")</f>
        <v/>
      </c>
      <c r="C1304">
        <f>IF('EIA Imports'!$E1304=$A$1,'EIA Imports'!C1304,"")</f>
        <v/>
      </c>
      <c r="D1304">
        <f>IF('EIA Imports'!$E1304=$A$1,'EIA Imports'!D1304,"")</f>
        <v/>
      </c>
    </row>
    <row r="1305" spans="1:4">
      <c r="A1305">
        <f>IF('EIA Imports'!$E1305=$A$1,'EIA Imports'!A1305,"")</f>
        <v/>
      </c>
      <c r="C1305">
        <f>IF('EIA Imports'!$E1305=$A$1,'EIA Imports'!C1305,"")</f>
        <v/>
      </c>
      <c r="D1305">
        <f>IF('EIA Imports'!$E1305=$A$1,'EIA Imports'!D1305,"")</f>
        <v/>
      </c>
    </row>
    <row r="1306" spans="1:4">
      <c r="A1306">
        <f>IF('EIA Imports'!$E1306=$A$1,'EIA Imports'!A1306,"")</f>
        <v/>
      </c>
      <c r="C1306">
        <f>IF('EIA Imports'!$E1306=$A$1,'EIA Imports'!C1306,"")</f>
        <v/>
      </c>
      <c r="D1306">
        <f>IF('EIA Imports'!$E1306=$A$1,'EIA Imports'!D1306,"")</f>
        <v/>
      </c>
    </row>
    <row r="1307" spans="1:4">
      <c r="A1307">
        <f>IF('EIA Imports'!$E1307=$A$1,'EIA Imports'!A1307,"")</f>
        <v/>
      </c>
      <c r="C1307">
        <f>IF('EIA Imports'!$E1307=$A$1,'EIA Imports'!C1307,"")</f>
        <v/>
      </c>
      <c r="D1307">
        <f>IF('EIA Imports'!$E1307=$A$1,'EIA Imports'!D1307,"")</f>
        <v/>
      </c>
    </row>
    <row r="1308" spans="1:4">
      <c r="A1308">
        <f>IF('EIA Imports'!$E1308=$A$1,'EIA Imports'!A1308,"")</f>
        <v/>
      </c>
      <c r="C1308">
        <f>IF('EIA Imports'!$E1308=$A$1,'EIA Imports'!C1308,"")</f>
        <v/>
      </c>
      <c r="D1308">
        <f>IF('EIA Imports'!$E1308=$A$1,'EIA Imports'!D1308,"")</f>
        <v/>
      </c>
    </row>
    <row r="1309" spans="1:4">
      <c r="A1309">
        <f>IF('EIA Imports'!$E1309=$A$1,'EIA Imports'!A1309,"")</f>
        <v/>
      </c>
      <c r="C1309">
        <f>IF('EIA Imports'!$E1309=$A$1,'EIA Imports'!C1309,"")</f>
        <v/>
      </c>
      <c r="D1309">
        <f>IF('EIA Imports'!$E1309=$A$1,'EIA Imports'!D1309,"")</f>
        <v/>
      </c>
    </row>
    <row r="1310" spans="1:4">
      <c r="A1310">
        <f>IF('EIA Imports'!$E1310=$A$1,'EIA Imports'!A1310,"")</f>
        <v/>
      </c>
      <c r="C1310">
        <f>IF('EIA Imports'!$E1310=$A$1,'EIA Imports'!C1310,"")</f>
        <v/>
      </c>
      <c r="D1310">
        <f>IF('EIA Imports'!$E1310=$A$1,'EIA Imports'!D1310,"")</f>
        <v/>
      </c>
    </row>
    <row r="1311" spans="1:4">
      <c r="A1311">
        <f>IF('EIA Imports'!$E1311=$A$1,'EIA Imports'!A1311,"")</f>
        <v/>
      </c>
      <c r="C1311">
        <f>IF('EIA Imports'!$E1311=$A$1,'EIA Imports'!C1311,"")</f>
        <v/>
      </c>
      <c r="D1311">
        <f>IF('EIA Imports'!$E1311=$A$1,'EIA Imports'!D1311,"")</f>
        <v/>
      </c>
    </row>
    <row r="1312" spans="1:4">
      <c r="A1312">
        <f>IF('EIA Imports'!$E1312=$A$1,'EIA Imports'!A1312,"")</f>
        <v/>
      </c>
      <c r="C1312">
        <f>IF('EIA Imports'!$E1312=$A$1,'EIA Imports'!C1312,"")</f>
        <v/>
      </c>
      <c r="D1312">
        <f>IF('EIA Imports'!$E1312=$A$1,'EIA Imports'!D1312,"")</f>
        <v/>
      </c>
    </row>
    <row r="1313" spans="1:4">
      <c r="A1313">
        <f>IF('EIA Imports'!$E1313=$A$1,'EIA Imports'!A1313,"")</f>
        <v/>
      </c>
      <c r="C1313">
        <f>IF('EIA Imports'!$E1313=$A$1,'EIA Imports'!C1313,"")</f>
        <v/>
      </c>
      <c r="D1313">
        <f>IF('EIA Imports'!$E1313=$A$1,'EIA Imports'!D1313,"")</f>
        <v/>
      </c>
    </row>
    <row r="1314" spans="1:4">
      <c r="A1314">
        <f>IF('EIA Imports'!$E1314=$A$1,'EIA Imports'!A1314,"")</f>
        <v/>
      </c>
      <c r="C1314">
        <f>IF('EIA Imports'!$E1314=$A$1,'EIA Imports'!C1314,"")</f>
        <v/>
      </c>
      <c r="D1314">
        <f>IF('EIA Imports'!$E1314=$A$1,'EIA Imports'!D1314,"")</f>
        <v/>
      </c>
    </row>
    <row r="1315" spans="1:4">
      <c r="A1315">
        <f>IF('EIA Imports'!$E1315=$A$1,'EIA Imports'!A1315,"")</f>
        <v/>
      </c>
      <c r="C1315">
        <f>IF('EIA Imports'!$E1315=$A$1,'EIA Imports'!C1315,"")</f>
        <v/>
      </c>
      <c r="D1315">
        <f>IF('EIA Imports'!$E1315=$A$1,'EIA Imports'!D1315,"")</f>
        <v/>
      </c>
    </row>
    <row r="1316" spans="1:4">
      <c r="A1316">
        <f>IF('EIA Imports'!$E1316=$A$1,'EIA Imports'!A1316,"")</f>
        <v/>
      </c>
      <c r="C1316">
        <f>IF('EIA Imports'!$E1316=$A$1,'EIA Imports'!C1316,"")</f>
        <v/>
      </c>
      <c r="D1316">
        <f>IF('EIA Imports'!$E1316=$A$1,'EIA Imports'!D1316,"")</f>
        <v/>
      </c>
    </row>
    <row r="1317" spans="1:4">
      <c r="A1317">
        <f>IF('EIA Imports'!$E1317=$A$1,'EIA Imports'!A1317,"")</f>
        <v/>
      </c>
      <c r="C1317">
        <f>IF('EIA Imports'!$E1317=$A$1,'EIA Imports'!C1317,"")</f>
        <v/>
      </c>
      <c r="D1317">
        <f>IF('EIA Imports'!$E1317=$A$1,'EIA Imports'!D1317,"")</f>
        <v/>
      </c>
    </row>
    <row r="1318" spans="1:4">
      <c r="A1318">
        <f>IF('EIA Imports'!$E1318=$A$1,'EIA Imports'!A1318,"")</f>
        <v/>
      </c>
      <c r="C1318">
        <f>IF('EIA Imports'!$E1318=$A$1,'EIA Imports'!C1318,"")</f>
        <v/>
      </c>
      <c r="D1318">
        <f>IF('EIA Imports'!$E1318=$A$1,'EIA Imports'!D1318,"")</f>
        <v/>
      </c>
    </row>
    <row r="1319" spans="1:4">
      <c r="A1319">
        <f>IF('EIA Imports'!$E1319=$A$1,'EIA Imports'!A1319,"")</f>
        <v/>
      </c>
      <c r="C1319">
        <f>IF('EIA Imports'!$E1319=$A$1,'EIA Imports'!C1319,"")</f>
        <v/>
      </c>
      <c r="D1319">
        <f>IF('EIA Imports'!$E1319=$A$1,'EIA Imports'!D1319,"")</f>
        <v/>
      </c>
    </row>
    <row r="1320" spans="1:4">
      <c r="A1320">
        <f>IF('EIA Imports'!$E1320=$A$1,'EIA Imports'!A1320,"")</f>
        <v/>
      </c>
      <c r="C1320">
        <f>IF('EIA Imports'!$E1320=$A$1,'EIA Imports'!C1320,"")</f>
        <v/>
      </c>
      <c r="D1320">
        <f>IF('EIA Imports'!$E1320=$A$1,'EIA Imports'!D1320,"")</f>
        <v/>
      </c>
    </row>
    <row r="1321" spans="1:4">
      <c r="A1321">
        <f>IF('EIA Imports'!$E1321=$A$1,'EIA Imports'!A1321,"")</f>
        <v/>
      </c>
      <c r="C1321">
        <f>IF('EIA Imports'!$E1321=$A$1,'EIA Imports'!C1321,"")</f>
        <v/>
      </c>
      <c r="D1321">
        <f>IF('EIA Imports'!$E1321=$A$1,'EIA Imports'!D1321,"")</f>
        <v/>
      </c>
    </row>
    <row r="1322" spans="1:4">
      <c r="A1322">
        <f>IF('EIA Imports'!$E1322=$A$1,'EIA Imports'!A1322,"")</f>
        <v/>
      </c>
      <c r="C1322">
        <f>IF('EIA Imports'!$E1322=$A$1,'EIA Imports'!C1322,"")</f>
        <v/>
      </c>
      <c r="D1322">
        <f>IF('EIA Imports'!$E1322=$A$1,'EIA Imports'!D1322,"")</f>
        <v/>
      </c>
    </row>
    <row r="1323" spans="1:4">
      <c r="A1323">
        <f>IF('EIA Imports'!$E1323=$A$1,'EIA Imports'!A1323,"")</f>
        <v/>
      </c>
      <c r="C1323">
        <f>IF('EIA Imports'!$E1323=$A$1,'EIA Imports'!C1323,"")</f>
        <v/>
      </c>
      <c r="D1323">
        <f>IF('EIA Imports'!$E1323=$A$1,'EIA Imports'!D1323,"")</f>
        <v/>
      </c>
    </row>
    <row r="1324" spans="1:4">
      <c r="A1324">
        <f>IF('EIA Imports'!$E1324=$A$1,'EIA Imports'!A1324,"")</f>
        <v/>
      </c>
      <c r="C1324">
        <f>IF('EIA Imports'!$E1324=$A$1,'EIA Imports'!C1324,"")</f>
        <v/>
      </c>
      <c r="D1324">
        <f>IF('EIA Imports'!$E1324=$A$1,'EIA Imports'!D1324,"")</f>
        <v/>
      </c>
    </row>
    <row r="1325" spans="1:4">
      <c r="A1325">
        <f>IF('EIA Imports'!$E1325=$A$1,'EIA Imports'!A1325,"")</f>
        <v/>
      </c>
      <c r="C1325">
        <f>IF('EIA Imports'!$E1325=$A$1,'EIA Imports'!C1325,"")</f>
        <v/>
      </c>
      <c r="D1325">
        <f>IF('EIA Imports'!$E1325=$A$1,'EIA Imports'!D1325,"")</f>
        <v/>
      </c>
    </row>
    <row r="1326" spans="1:4">
      <c r="A1326">
        <f>IF('EIA Imports'!$E1326=$A$1,'EIA Imports'!A1326,"")</f>
        <v/>
      </c>
      <c r="C1326">
        <f>IF('EIA Imports'!$E1326=$A$1,'EIA Imports'!C1326,"")</f>
        <v/>
      </c>
      <c r="D1326">
        <f>IF('EIA Imports'!$E1326=$A$1,'EIA Imports'!D1326,"")</f>
        <v/>
      </c>
    </row>
    <row r="1327" spans="1:4">
      <c r="A1327">
        <f>IF('EIA Imports'!$E1327=$A$1,'EIA Imports'!A1327,"")</f>
        <v/>
      </c>
      <c r="C1327">
        <f>IF('EIA Imports'!$E1327=$A$1,'EIA Imports'!C1327,"")</f>
        <v/>
      </c>
      <c r="D1327">
        <f>IF('EIA Imports'!$E1327=$A$1,'EIA Imports'!D1327,"")</f>
        <v/>
      </c>
    </row>
    <row r="1328" spans="1:4">
      <c r="A1328">
        <f>IF('EIA Imports'!$E1328=$A$1,'EIA Imports'!A1328,"")</f>
        <v/>
      </c>
      <c r="C1328">
        <f>IF('EIA Imports'!$E1328=$A$1,'EIA Imports'!C1328,"")</f>
        <v/>
      </c>
      <c r="D1328">
        <f>IF('EIA Imports'!$E1328=$A$1,'EIA Imports'!D1328,"")</f>
        <v/>
      </c>
    </row>
    <row r="1329" spans="1:4">
      <c r="A1329">
        <f>IF('EIA Imports'!$E1329=$A$1,'EIA Imports'!A1329,"")</f>
        <v/>
      </c>
      <c r="C1329">
        <f>IF('EIA Imports'!$E1329=$A$1,'EIA Imports'!C1329,"")</f>
        <v/>
      </c>
      <c r="D1329">
        <f>IF('EIA Imports'!$E1329=$A$1,'EIA Imports'!D1329,"")</f>
        <v/>
      </c>
    </row>
    <row r="1330" spans="1:4">
      <c r="A1330">
        <f>IF('EIA Imports'!$E1330=$A$1,'EIA Imports'!A1330,"")</f>
        <v/>
      </c>
      <c r="C1330">
        <f>IF('EIA Imports'!$E1330=$A$1,'EIA Imports'!C1330,"")</f>
        <v/>
      </c>
      <c r="D1330">
        <f>IF('EIA Imports'!$E1330=$A$1,'EIA Imports'!D1330,"")</f>
        <v/>
      </c>
    </row>
    <row r="1331" spans="1:4">
      <c r="A1331">
        <f>IF('EIA Imports'!$E1331=$A$1,'EIA Imports'!A1331,"")</f>
        <v/>
      </c>
      <c r="C1331">
        <f>IF('EIA Imports'!$E1331=$A$1,'EIA Imports'!C1331,"")</f>
        <v/>
      </c>
      <c r="D1331">
        <f>IF('EIA Imports'!$E1331=$A$1,'EIA Imports'!D1331,"")</f>
        <v/>
      </c>
    </row>
    <row r="1332" spans="1:4">
      <c r="A1332">
        <f>IF('EIA Imports'!$E1332=$A$1,'EIA Imports'!A1332,"")</f>
        <v/>
      </c>
      <c r="C1332">
        <f>IF('EIA Imports'!$E1332=$A$1,'EIA Imports'!C1332,"")</f>
        <v/>
      </c>
      <c r="D1332">
        <f>IF('EIA Imports'!$E1332=$A$1,'EIA Imports'!D1332,"")</f>
        <v/>
      </c>
    </row>
    <row r="1333" spans="1:4">
      <c r="A1333">
        <f>IF('EIA Imports'!$E1333=$A$1,'EIA Imports'!A1333,"")</f>
        <v/>
      </c>
      <c r="C1333">
        <f>IF('EIA Imports'!$E1333=$A$1,'EIA Imports'!C1333,"")</f>
        <v/>
      </c>
      <c r="D1333">
        <f>IF('EIA Imports'!$E1333=$A$1,'EIA Imports'!D1333,"")</f>
        <v/>
      </c>
    </row>
    <row r="1334" spans="1:4">
      <c r="A1334">
        <f>IF('EIA Imports'!$E1334=$A$1,'EIA Imports'!A1334,"")</f>
        <v/>
      </c>
      <c r="C1334">
        <f>IF('EIA Imports'!$E1334=$A$1,'EIA Imports'!C1334,"")</f>
        <v/>
      </c>
      <c r="D1334">
        <f>IF('EIA Imports'!$E1334=$A$1,'EIA Imports'!D1334,"")</f>
        <v/>
      </c>
    </row>
    <row r="1335" spans="1:4">
      <c r="A1335">
        <f>IF('EIA Imports'!$E1335=$A$1,'EIA Imports'!A1335,"")</f>
        <v/>
      </c>
      <c r="C1335">
        <f>IF('EIA Imports'!$E1335=$A$1,'EIA Imports'!C1335,"")</f>
        <v/>
      </c>
      <c r="D1335">
        <f>IF('EIA Imports'!$E1335=$A$1,'EIA Imports'!D1335,"")</f>
        <v/>
      </c>
    </row>
    <row r="1336" spans="1:4">
      <c r="A1336">
        <f>IF('EIA Imports'!$E1336=$A$1,'EIA Imports'!A1336,"")</f>
        <v/>
      </c>
      <c r="C1336">
        <f>IF('EIA Imports'!$E1336=$A$1,'EIA Imports'!C1336,"")</f>
        <v/>
      </c>
      <c r="D1336">
        <f>IF('EIA Imports'!$E1336=$A$1,'EIA Imports'!D1336,"")</f>
        <v/>
      </c>
    </row>
    <row r="1337" spans="1:4">
      <c r="A1337">
        <f>IF('EIA Imports'!$E1337=$A$1,'EIA Imports'!A1337,"")</f>
        <v/>
      </c>
      <c r="C1337">
        <f>IF('EIA Imports'!$E1337=$A$1,'EIA Imports'!C1337,"")</f>
        <v/>
      </c>
      <c r="D1337">
        <f>IF('EIA Imports'!$E1337=$A$1,'EIA Imports'!D1337,"")</f>
        <v/>
      </c>
    </row>
    <row r="1338" spans="1:4">
      <c r="A1338">
        <f>IF('EIA Imports'!$E1338=$A$1,'EIA Imports'!A1338,"")</f>
        <v/>
      </c>
      <c r="C1338">
        <f>IF('EIA Imports'!$E1338=$A$1,'EIA Imports'!C1338,"")</f>
        <v/>
      </c>
      <c r="D1338">
        <f>IF('EIA Imports'!$E1338=$A$1,'EIA Imports'!D1338,"")</f>
        <v/>
      </c>
    </row>
    <row r="1339" spans="1:4">
      <c r="A1339">
        <f>IF('EIA Imports'!$E1339=$A$1,'EIA Imports'!A1339,"")</f>
        <v/>
      </c>
      <c r="C1339">
        <f>IF('EIA Imports'!$E1339=$A$1,'EIA Imports'!C1339,"")</f>
        <v/>
      </c>
      <c r="D1339">
        <f>IF('EIA Imports'!$E1339=$A$1,'EIA Imports'!D1339,"")</f>
        <v/>
      </c>
    </row>
    <row r="1340" spans="1:4">
      <c r="A1340">
        <f>IF('EIA Imports'!$E1340=$A$1,'EIA Imports'!A1340,"")</f>
        <v/>
      </c>
      <c r="C1340">
        <f>IF('EIA Imports'!$E1340=$A$1,'EIA Imports'!C1340,"")</f>
        <v/>
      </c>
      <c r="D1340">
        <f>IF('EIA Imports'!$E1340=$A$1,'EIA Imports'!D1340,"")</f>
        <v/>
      </c>
    </row>
    <row r="1341" spans="1:4">
      <c r="A1341">
        <f>IF('EIA Imports'!$E1341=$A$1,'EIA Imports'!A1341,"")</f>
        <v/>
      </c>
      <c r="C1341">
        <f>IF('EIA Imports'!$E1341=$A$1,'EIA Imports'!C1341,"")</f>
        <v/>
      </c>
      <c r="D1341">
        <f>IF('EIA Imports'!$E1341=$A$1,'EIA Imports'!D1341,"")</f>
        <v/>
      </c>
    </row>
    <row r="1342" spans="1:4">
      <c r="A1342">
        <f>IF('EIA Imports'!$E1342=$A$1,'EIA Imports'!A1342,"")</f>
        <v/>
      </c>
      <c r="C1342">
        <f>IF('EIA Imports'!$E1342=$A$1,'EIA Imports'!C1342,"")</f>
        <v/>
      </c>
      <c r="D1342">
        <f>IF('EIA Imports'!$E1342=$A$1,'EIA Imports'!D1342,"")</f>
        <v/>
      </c>
    </row>
    <row r="1343" spans="1:4">
      <c r="A1343">
        <f>IF('EIA Imports'!$E1343=$A$1,'EIA Imports'!A1343,"")</f>
        <v/>
      </c>
      <c r="C1343">
        <f>IF('EIA Imports'!$E1343=$A$1,'EIA Imports'!C1343,"")</f>
        <v/>
      </c>
      <c r="D1343">
        <f>IF('EIA Imports'!$E1343=$A$1,'EIA Imports'!D1343,"")</f>
        <v/>
      </c>
    </row>
    <row r="1344" spans="1:4">
      <c r="A1344">
        <f>IF('EIA Imports'!$E1344=$A$1,'EIA Imports'!A1344,"")</f>
        <v/>
      </c>
      <c r="C1344">
        <f>IF('EIA Imports'!$E1344=$A$1,'EIA Imports'!C1344,"")</f>
        <v/>
      </c>
      <c r="D1344">
        <f>IF('EIA Imports'!$E1344=$A$1,'EIA Imports'!D1344,"")</f>
        <v/>
      </c>
    </row>
    <row r="1345" spans="1:4">
      <c r="A1345">
        <f>IF('EIA Imports'!$E1345=$A$1,'EIA Imports'!A1345,"")</f>
        <v/>
      </c>
      <c r="C1345">
        <f>IF('EIA Imports'!$E1345=$A$1,'EIA Imports'!C1345,"")</f>
        <v/>
      </c>
      <c r="D1345">
        <f>IF('EIA Imports'!$E1345=$A$1,'EIA Imports'!D1345,"")</f>
        <v/>
      </c>
    </row>
    <row r="1346" spans="1:4">
      <c r="A1346">
        <f>IF('EIA Imports'!$E1346=$A$1,'EIA Imports'!A1346,"")</f>
        <v/>
      </c>
      <c r="C1346">
        <f>IF('EIA Imports'!$E1346=$A$1,'EIA Imports'!C1346,"")</f>
        <v/>
      </c>
      <c r="D1346">
        <f>IF('EIA Imports'!$E1346=$A$1,'EIA Imports'!D1346,"")</f>
        <v/>
      </c>
    </row>
    <row r="1347" spans="1:4">
      <c r="A1347">
        <f>IF('EIA Imports'!$E1347=$A$1,'EIA Imports'!A1347,"")</f>
        <v/>
      </c>
      <c r="C1347">
        <f>IF('EIA Imports'!$E1347=$A$1,'EIA Imports'!C1347,"")</f>
        <v/>
      </c>
      <c r="D1347">
        <f>IF('EIA Imports'!$E1347=$A$1,'EIA Imports'!D1347,"")</f>
        <v/>
      </c>
    </row>
    <row r="1348" spans="1:4">
      <c r="A1348">
        <f>IF('EIA Imports'!$E1348=$A$1,'EIA Imports'!A1348,"")</f>
        <v/>
      </c>
      <c r="C1348">
        <f>IF('EIA Imports'!$E1348=$A$1,'EIA Imports'!C1348,"")</f>
        <v/>
      </c>
      <c r="D1348">
        <f>IF('EIA Imports'!$E1348=$A$1,'EIA Imports'!D1348,"")</f>
        <v/>
      </c>
    </row>
    <row r="1349" spans="1:4">
      <c r="A1349">
        <f>IF('EIA Imports'!$E1349=$A$1,'EIA Imports'!A1349,"")</f>
        <v/>
      </c>
      <c r="C1349">
        <f>IF('EIA Imports'!$E1349=$A$1,'EIA Imports'!C1349,"")</f>
        <v/>
      </c>
      <c r="D1349">
        <f>IF('EIA Imports'!$E1349=$A$1,'EIA Imports'!D1349,"")</f>
        <v/>
      </c>
    </row>
    <row r="1350" spans="1:4">
      <c r="A1350">
        <f>IF('EIA Imports'!$E1350=$A$1,'EIA Imports'!A1350,"")</f>
        <v/>
      </c>
      <c r="C1350">
        <f>IF('EIA Imports'!$E1350=$A$1,'EIA Imports'!C1350,"")</f>
        <v/>
      </c>
      <c r="D1350">
        <f>IF('EIA Imports'!$E1350=$A$1,'EIA Imports'!D1350,"")</f>
        <v/>
      </c>
    </row>
    <row r="1351" spans="1:4">
      <c r="A1351">
        <f>IF('EIA Imports'!$E1351=$A$1,'EIA Imports'!A1351,"")</f>
        <v/>
      </c>
      <c r="C1351">
        <f>IF('EIA Imports'!$E1351=$A$1,'EIA Imports'!C1351,"")</f>
        <v/>
      </c>
      <c r="D1351">
        <f>IF('EIA Imports'!$E1351=$A$1,'EIA Imports'!D1351,"")</f>
        <v/>
      </c>
    </row>
    <row r="1352" spans="1:4">
      <c r="A1352">
        <f>IF('EIA Imports'!$E1352=$A$1,'EIA Imports'!A1352,"")</f>
        <v/>
      </c>
      <c r="C1352">
        <f>IF('EIA Imports'!$E1352=$A$1,'EIA Imports'!C1352,"")</f>
        <v/>
      </c>
      <c r="D1352">
        <f>IF('EIA Imports'!$E1352=$A$1,'EIA Imports'!D1352,"")</f>
        <v/>
      </c>
    </row>
    <row r="1353" spans="1:4">
      <c r="A1353">
        <f>IF('EIA Imports'!$E1353=$A$1,'EIA Imports'!A1353,"")</f>
        <v/>
      </c>
      <c r="C1353">
        <f>IF('EIA Imports'!$E1353=$A$1,'EIA Imports'!C1353,"")</f>
        <v/>
      </c>
      <c r="D1353">
        <f>IF('EIA Imports'!$E1353=$A$1,'EIA Imports'!D1353,"")</f>
        <v/>
      </c>
    </row>
    <row r="1354" spans="1:4">
      <c r="A1354">
        <f>IF('EIA Imports'!$E1354=$A$1,'EIA Imports'!A1354,"")</f>
        <v/>
      </c>
      <c r="C1354">
        <f>IF('EIA Imports'!$E1354=$A$1,'EIA Imports'!C1354,"")</f>
        <v/>
      </c>
      <c r="D1354">
        <f>IF('EIA Imports'!$E1354=$A$1,'EIA Imports'!D1354,"")</f>
        <v/>
      </c>
    </row>
    <row r="1355" spans="1:4">
      <c r="A1355">
        <f>IF('EIA Imports'!$E1355=$A$1,'EIA Imports'!A1355,"")</f>
        <v/>
      </c>
      <c r="C1355">
        <f>IF('EIA Imports'!$E1355=$A$1,'EIA Imports'!C1355,"")</f>
        <v/>
      </c>
      <c r="D1355">
        <f>IF('EIA Imports'!$E1355=$A$1,'EIA Imports'!D1355,"")</f>
        <v/>
      </c>
    </row>
    <row r="1356" spans="1:4">
      <c r="A1356">
        <f>IF('EIA Imports'!$E1356=$A$1,'EIA Imports'!A1356,"")</f>
        <v/>
      </c>
      <c r="C1356">
        <f>IF('EIA Imports'!$E1356=$A$1,'EIA Imports'!C1356,"")</f>
        <v/>
      </c>
      <c r="D1356">
        <f>IF('EIA Imports'!$E1356=$A$1,'EIA Imports'!D1356,"")</f>
        <v/>
      </c>
    </row>
    <row r="1357" spans="1:4">
      <c r="A1357">
        <f>IF('EIA Imports'!$E1357=$A$1,'EIA Imports'!A1357,"")</f>
        <v/>
      </c>
      <c r="C1357">
        <f>IF('EIA Imports'!$E1357=$A$1,'EIA Imports'!C1357,"")</f>
        <v/>
      </c>
      <c r="D1357">
        <f>IF('EIA Imports'!$E1357=$A$1,'EIA Imports'!D1357,"")</f>
        <v/>
      </c>
    </row>
    <row r="1358" spans="1:4">
      <c r="A1358">
        <f>IF('EIA Imports'!$E1358=$A$1,'EIA Imports'!A1358,"")</f>
        <v/>
      </c>
      <c r="C1358">
        <f>IF('EIA Imports'!$E1358=$A$1,'EIA Imports'!C1358,"")</f>
        <v/>
      </c>
      <c r="D1358">
        <f>IF('EIA Imports'!$E1358=$A$1,'EIA Imports'!D1358,"")</f>
        <v/>
      </c>
    </row>
    <row r="1359" spans="1:4">
      <c r="A1359">
        <f>IF('EIA Imports'!$E1359=$A$1,'EIA Imports'!A1359,"")</f>
        <v/>
      </c>
      <c r="C1359">
        <f>IF('EIA Imports'!$E1359=$A$1,'EIA Imports'!C1359,"")</f>
        <v/>
      </c>
      <c r="D1359">
        <f>IF('EIA Imports'!$E1359=$A$1,'EIA Imports'!D1359,"")</f>
        <v/>
      </c>
    </row>
    <row r="1360" spans="1:4">
      <c r="A1360">
        <f>IF('EIA Imports'!$E1360=$A$1,'EIA Imports'!A1360,"")</f>
        <v/>
      </c>
      <c r="C1360">
        <f>IF('EIA Imports'!$E1360=$A$1,'EIA Imports'!C1360,"")</f>
        <v/>
      </c>
      <c r="D1360">
        <f>IF('EIA Imports'!$E1360=$A$1,'EIA Imports'!D1360,"")</f>
        <v/>
      </c>
    </row>
    <row r="1361" spans="1:4">
      <c r="A1361">
        <f>IF('EIA Imports'!$E1361=$A$1,'EIA Imports'!A1361,"")</f>
        <v/>
      </c>
      <c r="C1361">
        <f>IF('EIA Imports'!$E1361=$A$1,'EIA Imports'!C1361,"")</f>
        <v/>
      </c>
      <c r="D1361">
        <f>IF('EIA Imports'!$E1361=$A$1,'EIA Imports'!D1361,"")</f>
        <v/>
      </c>
    </row>
    <row r="1362" spans="1:4">
      <c r="A1362">
        <f>IF('EIA Imports'!$E1362=$A$1,'EIA Imports'!A1362,"")</f>
        <v/>
      </c>
      <c r="C1362">
        <f>IF('EIA Imports'!$E1362=$A$1,'EIA Imports'!C1362,"")</f>
        <v/>
      </c>
      <c r="D1362">
        <f>IF('EIA Imports'!$E1362=$A$1,'EIA Imports'!D1362,"")</f>
        <v/>
      </c>
    </row>
    <row r="1363" spans="1:4">
      <c r="A1363">
        <f>IF('EIA Imports'!$E1363=$A$1,'EIA Imports'!A1363,"")</f>
        <v/>
      </c>
      <c r="C1363">
        <f>IF('EIA Imports'!$E1363=$A$1,'EIA Imports'!C1363,"")</f>
        <v/>
      </c>
      <c r="D1363">
        <f>IF('EIA Imports'!$E1363=$A$1,'EIA Imports'!D1363,"")</f>
        <v/>
      </c>
    </row>
    <row r="1364" spans="1:4">
      <c r="A1364">
        <f>IF('EIA Imports'!$E1364=$A$1,'EIA Imports'!A1364,"")</f>
        <v/>
      </c>
      <c r="C1364">
        <f>IF('EIA Imports'!$E1364=$A$1,'EIA Imports'!C1364,"")</f>
        <v/>
      </c>
      <c r="D1364">
        <f>IF('EIA Imports'!$E1364=$A$1,'EIA Imports'!D1364,"")</f>
        <v/>
      </c>
    </row>
    <row r="1365" spans="1:4">
      <c r="A1365">
        <f>IF('EIA Imports'!$E1365=$A$1,'EIA Imports'!A1365,"")</f>
        <v/>
      </c>
      <c r="C1365">
        <f>IF('EIA Imports'!$E1365=$A$1,'EIA Imports'!C1365,"")</f>
        <v/>
      </c>
      <c r="D1365">
        <f>IF('EIA Imports'!$E1365=$A$1,'EIA Imports'!D1365,"")</f>
        <v/>
      </c>
    </row>
    <row r="1366" spans="1:4">
      <c r="A1366">
        <f>IF('EIA Imports'!$E1366=$A$1,'EIA Imports'!A1366,"")</f>
        <v/>
      </c>
      <c r="C1366">
        <f>IF('EIA Imports'!$E1366=$A$1,'EIA Imports'!C1366,"")</f>
        <v/>
      </c>
      <c r="D1366">
        <f>IF('EIA Imports'!$E1366=$A$1,'EIA Imports'!D1366,"")</f>
        <v/>
      </c>
    </row>
    <row r="1367" spans="1:4">
      <c r="A1367">
        <f>IF('EIA Imports'!$E1367=$A$1,'EIA Imports'!A1367,"")</f>
        <v/>
      </c>
      <c r="C1367">
        <f>IF('EIA Imports'!$E1367=$A$1,'EIA Imports'!C1367,"")</f>
        <v/>
      </c>
      <c r="D1367">
        <f>IF('EIA Imports'!$E1367=$A$1,'EIA Imports'!D1367,"")</f>
        <v/>
      </c>
    </row>
    <row r="1368" spans="1:4">
      <c r="A1368">
        <f>IF('EIA Imports'!$E1368=$A$1,'EIA Imports'!A1368,"")</f>
        <v/>
      </c>
      <c r="C1368">
        <f>IF('EIA Imports'!$E1368=$A$1,'EIA Imports'!C1368,"")</f>
        <v/>
      </c>
      <c r="D1368">
        <f>IF('EIA Imports'!$E1368=$A$1,'EIA Imports'!D1368,"")</f>
        <v/>
      </c>
    </row>
    <row r="1369" spans="1:4">
      <c r="A1369">
        <f>IF('EIA Imports'!$E1369=$A$1,'EIA Imports'!A1369,"")</f>
        <v/>
      </c>
      <c r="C1369">
        <f>IF('EIA Imports'!$E1369=$A$1,'EIA Imports'!C1369,"")</f>
        <v/>
      </c>
      <c r="D1369">
        <f>IF('EIA Imports'!$E1369=$A$1,'EIA Imports'!D1369,"")</f>
        <v/>
      </c>
    </row>
    <row r="1370" spans="1:4">
      <c r="A1370">
        <f>IF('EIA Imports'!$E1370=$A$1,'EIA Imports'!A1370,"")</f>
        <v/>
      </c>
      <c r="C1370">
        <f>IF('EIA Imports'!$E1370=$A$1,'EIA Imports'!C1370,"")</f>
        <v/>
      </c>
      <c r="D1370">
        <f>IF('EIA Imports'!$E1370=$A$1,'EIA Imports'!D1370,"")</f>
        <v/>
      </c>
    </row>
    <row r="1371" spans="1:4">
      <c r="A1371">
        <f>IF('EIA Imports'!$E1371=$A$1,'EIA Imports'!A1371,"")</f>
        <v/>
      </c>
      <c r="C1371">
        <f>IF('EIA Imports'!$E1371=$A$1,'EIA Imports'!C1371,"")</f>
        <v/>
      </c>
      <c r="D1371">
        <f>IF('EIA Imports'!$E1371=$A$1,'EIA Imports'!D1371,"")</f>
        <v/>
      </c>
    </row>
    <row r="1372" spans="1:4">
      <c r="A1372">
        <f>IF('EIA Imports'!$E1372=$A$1,'EIA Imports'!A1372,"")</f>
        <v/>
      </c>
      <c r="C1372">
        <f>IF('EIA Imports'!$E1372=$A$1,'EIA Imports'!C1372,"")</f>
        <v/>
      </c>
      <c r="D1372">
        <f>IF('EIA Imports'!$E1372=$A$1,'EIA Imports'!D1372,"")</f>
        <v/>
      </c>
    </row>
    <row r="1373" spans="1:4">
      <c r="A1373">
        <f>IF('EIA Imports'!$E1373=$A$1,'EIA Imports'!A1373,"")</f>
        <v/>
      </c>
      <c r="C1373">
        <f>IF('EIA Imports'!$E1373=$A$1,'EIA Imports'!C1373,"")</f>
        <v/>
      </c>
      <c r="D1373">
        <f>IF('EIA Imports'!$E1373=$A$1,'EIA Imports'!D1373,"")</f>
        <v/>
      </c>
    </row>
    <row r="1374" spans="1:4">
      <c r="A1374">
        <f>IF('EIA Imports'!$E1374=$A$1,'EIA Imports'!A1374,"")</f>
        <v/>
      </c>
      <c r="C1374">
        <f>IF('EIA Imports'!$E1374=$A$1,'EIA Imports'!C1374,"")</f>
        <v/>
      </c>
      <c r="D1374">
        <f>IF('EIA Imports'!$E1374=$A$1,'EIA Imports'!D1374,"")</f>
        <v/>
      </c>
    </row>
    <row r="1375" spans="1:4">
      <c r="A1375">
        <f>IF('EIA Imports'!$E1375=$A$1,'EIA Imports'!A1375,"")</f>
        <v/>
      </c>
      <c r="C1375">
        <f>IF('EIA Imports'!$E1375=$A$1,'EIA Imports'!C1375,"")</f>
        <v/>
      </c>
      <c r="D1375">
        <f>IF('EIA Imports'!$E1375=$A$1,'EIA Imports'!D1375,"")</f>
        <v/>
      </c>
    </row>
    <row r="1376" spans="1:4">
      <c r="A1376">
        <f>IF('EIA Imports'!$E1376=$A$1,'EIA Imports'!A1376,"")</f>
        <v/>
      </c>
      <c r="C1376">
        <f>IF('EIA Imports'!$E1376=$A$1,'EIA Imports'!C1376,"")</f>
        <v/>
      </c>
      <c r="D1376">
        <f>IF('EIA Imports'!$E1376=$A$1,'EIA Imports'!D1376,"")</f>
        <v/>
      </c>
    </row>
    <row r="1377" spans="1:4">
      <c r="A1377">
        <f>IF('EIA Imports'!$E1377=$A$1,'EIA Imports'!A1377,"")</f>
        <v/>
      </c>
      <c r="C1377">
        <f>IF('EIA Imports'!$E1377=$A$1,'EIA Imports'!C1377,"")</f>
        <v/>
      </c>
      <c r="D1377">
        <f>IF('EIA Imports'!$E1377=$A$1,'EIA Imports'!D1377,"")</f>
        <v/>
      </c>
    </row>
    <row r="1378" spans="1:4">
      <c r="A1378">
        <f>IF('EIA Imports'!$E1378=$A$1,'EIA Imports'!A1378,"")</f>
        <v/>
      </c>
      <c r="C1378">
        <f>IF('EIA Imports'!$E1378=$A$1,'EIA Imports'!C1378,"")</f>
        <v/>
      </c>
      <c r="D1378">
        <f>IF('EIA Imports'!$E1378=$A$1,'EIA Imports'!D1378,"")</f>
        <v/>
      </c>
    </row>
    <row r="1379" spans="1:4">
      <c r="A1379">
        <f>IF('EIA Imports'!$E1379=$A$1,'EIA Imports'!A1379,"")</f>
        <v/>
      </c>
      <c r="C1379">
        <f>IF('EIA Imports'!$E1379=$A$1,'EIA Imports'!C1379,"")</f>
        <v/>
      </c>
      <c r="D1379">
        <f>IF('EIA Imports'!$E1379=$A$1,'EIA Imports'!D1379,"")</f>
        <v/>
      </c>
    </row>
    <row r="1380" spans="1:4">
      <c r="A1380">
        <f>IF('EIA Imports'!$E1380=$A$1,'EIA Imports'!A1380,"")</f>
        <v/>
      </c>
      <c r="C1380">
        <f>IF('EIA Imports'!$E1380=$A$1,'EIA Imports'!C1380,"")</f>
        <v/>
      </c>
      <c r="D1380">
        <f>IF('EIA Imports'!$E1380=$A$1,'EIA Imports'!D1380,"")</f>
        <v/>
      </c>
    </row>
    <row r="1381" spans="1:4">
      <c r="A1381">
        <f>IF('EIA Imports'!$E1381=$A$1,'EIA Imports'!A1381,"")</f>
        <v/>
      </c>
      <c r="C1381">
        <f>IF('EIA Imports'!$E1381=$A$1,'EIA Imports'!C1381,"")</f>
        <v/>
      </c>
      <c r="D1381">
        <f>IF('EIA Imports'!$E1381=$A$1,'EIA Imports'!D1381,"")</f>
        <v/>
      </c>
    </row>
    <row r="1382" spans="1:4">
      <c r="A1382">
        <f>IF('EIA Imports'!$E1382=$A$1,'EIA Imports'!A1382,"")</f>
        <v/>
      </c>
      <c r="C1382">
        <f>IF('EIA Imports'!$E1382=$A$1,'EIA Imports'!C1382,"")</f>
        <v/>
      </c>
      <c r="D1382">
        <f>IF('EIA Imports'!$E1382=$A$1,'EIA Imports'!D1382,"")</f>
        <v/>
      </c>
    </row>
    <row r="1383" spans="1:4">
      <c r="A1383">
        <f>IF('EIA Imports'!$E1383=$A$1,'EIA Imports'!A1383,"")</f>
        <v/>
      </c>
      <c r="C1383">
        <f>IF('EIA Imports'!$E1383=$A$1,'EIA Imports'!C1383,"")</f>
        <v/>
      </c>
      <c r="D1383">
        <f>IF('EIA Imports'!$E1383=$A$1,'EIA Imports'!D1383,"")</f>
        <v/>
      </c>
    </row>
    <row r="1384" spans="1:4">
      <c r="A1384">
        <f>IF('EIA Imports'!$E1384=$A$1,'EIA Imports'!A1384,"")</f>
        <v/>
      </c>
      <c r="C1384">
        <f>IF('EIA Imports'!$E1384=$A$1,'EIA Imports'!C1384,"")</f>
        <v/>
      </c>
      <c r="D1384">
        <f>IF('EIA Imports'!$E1384=$A$1,'EIA Imports'!D1384,"")</f>
        <v/>
      </c>
    </row>
    <row r="1385" spans="1:4">
      <c r="A1385">
        <f>IF('EIA Imports'!$E1385=$A$1,'EIA Imports'!A1385,"")</f>
        <v/>
      </c>
      <c r="C1385">
        <f>IF('EIA Imports'!$E1385=$A$1,'EIA Imports'!C1385,"")</f>
        <v/>
      </c>
      <c r="D1385">
        <f>IF('EIA Imports'!$E1385=$A$1,'EIA Imports'!D1385,"")</f>
        <v/>
      </c>
    </row>
    <row r="1386" spans="1:4">
      <c r="A1386">
        <f>IF('EIA Imports'!$E1386=$A$1,'EIA Imports'!A1386,"")</f>
        <v/>
      </c>
      <c r="C1386">
        <f>IF('EIA Imports'!$E1386=$A$1,'EIA Imports'!C1386,"")</f>
        <v/>
      </c>
      <c r="D1386">
        <f>IF('EIA Imports'!$E1386=$A$1,'EIA Imports'!D1386,"")</f>
        <v/>
      </c>
    </row>
    <row r="1387" spans="1:4">
      <c r="A1387">
        <f>IF('EIA Imports'!$E1387=$A$1,'EIA Imports'!A1387,"")</f>
        <v/>
      </c>
      <c r="C1387">
        <f>IF('EIA Imports'!$E1387=$A$1,'EIA Imports'!C1387,"")</f>
        <v/>
      </c>
      <c r="D1387">
        <f>IF('EIA Imports'!$E1387=$A$1,'EIA Imports'!D1387,"")</f>
        <v/>
      </c>
    </row>
    <row r="1388" spans="1:4">
      <c r="A1388">
        <f>IF('EIA Imports'!$E1388=$A$1,'EIA Imports'!A1388,"")</f>
        <v/>
      </c>
      <c r="C1388">
        <f>IF('EIA Imports'!$E1388=$A$1,'EIA Imports'!C1388,"")</f>
        <v/>
      </c>
      <c r="D1388">
        <f>IF('EIA Imports'!$E1388=$A$1,'EIA Imports'!D1388,"")</f>
        <v/>
      </c>
    </row>
    <row r="1389" spans="1:4">
      <c r="A1389">
        <f>IF('EIA Imports'!$E1389=$A$1,'EIA Imports'!A1389,"")</f>
        <v/>
      </c>
      <c r="C1389">
        <f>IF('EIA Imports'!$E1389=$A$1,'EIA Imports'!C1389,"")</f>
        <v/>
      </c>
      <c r="D1389">
        <f>IF('EIA Imports'!$E1389=$A$1,'EIA Imports'!D1389,"")</f>
        <v/>
      </c>
    </row>
    <row r="1390" spans="1:4">
      <c r="A1390">
        <f>IF('EIA Imports'!$E1390=$A$1,'EIA Imports'!A1390,"")</f>
        <v/>
      </c>
      <c r="C1390">
        <f>IF('EIA Imports'!$E1390=$A$1,'EIA Imports'!C1390,"")</f>
        <v/>
      </c>
      <c r="D1390">
        <f>IF('EIA Imports'!$E1390=$A$1,'EIA Imports'!D1390,"")</f>
        <v/>
      </c>
    </row>
    <row r="1391" spans="1:4">
      <c r="A1391">
        <f>IF('EIA Imports'!$E1391=$A$1,'EIA Imports'!A1391,"")</f>
        <v/>
      </c>
      <c r="C1391">
        <f>IF('EIA Imports'!$E1391=$A$1,'EIA Imports'!C1391,"")</f>
        <v/>
      </c>
      <c r="D1391">
        <f>IF('EIA Imports'!$E1391=$A$1,'EIA Imports'!D1391,"")</f>
        <v/>
      </c>
    </row>
    <row r="1392" spans="1:4">
      <c r="A1392">
        <f>IF('EIA Imports'!$E1392=$A$1,'EIA Imports'!A1392,"")</f>
        <v/>
      </c>
      <c r="C1392">
        <f>IF('EIA Imports'!$E1392=$A$1,'EIA Imports'!C1392,"")</f>
        <v/>
      </c>
      <c r="D1392">
        <f>IF('EIA Imports'!$E1392=$A$1,'EIA Imports'!D1392,"")</f>
        <v/>
      </c>
    </row>
    <row r="1393" spans="1:4">
      <c r="A1393">
        <f>IF('EIA Imports'!$E1393=$A$1,'EIA Imports'!A1393,"")</f>
        <v/>
      </c>
      <c r="C1393">
        <f>IF('EIA Imports'!$E1393=$A$1,'EIA Imports'!C1393,"")</f>
        <v/>
      </c>
      <c r="D1393">
        <f>IF('EIA Imports'!$E1393=$A$1,'EIA Imports'!D1393,"")</f>
        <v/>
      </c>
    </row>
    <row r="1394" spans="1:4">
      <c r="A1394">
        <f>IF('EIA Imports'!$E1394=$A$1,'EIA Imports'!A1394,"")</f>
        <v/>
      </c>
      <c r="C1394">
        <f>IF('EIA Imports'!$E1394=$A$1,'EIA Imports'!C1394,"")</f>
        <v/>
      </c>
      <c r="D1394">
        <f>IF('EIA Imports'!$E1394=$A$1,'EIA Imports'!D1394,"")</f>
        <v/>
      </c>
    </row>
    <row r="1395" spans="1:4">
      <c r="A1395">
        <f>IF('EIA Imports'!$E1395=$A$1,'EIA Imports'!A1395,"")</f>
        <v/>
      </c>
      <c r="C1395">
        <f>IF('EIA Imports'!$E1395=$A$1,'EIA Imports'!C1395,"")</f>
        <v/>
      </c>
      <c r="D1395">
        <f>IF('EIA Imports'!$E1395=$A$1,'EIA Imports'!D1395,"")</f>
        <v/>
      </c>
    </row>
    <row r="1396" spans="1:4">
      <c r="A1396">
        <f>IF('EIA Imports'!$E1396=$A$1,'EIA Imports'!A1396,"")</f>
        <v/>
      </c>
      <c r="C1396">
        <f>IF('EIA Imports'!$E1396=$A$1,'EIA Imports'!C1396,"")</f>
        <v/>
      </c>
      <c r="D1396">
        <f>IF('EIA Imports'!$E1396=$A$1,'EIA Imports'!D1396,"")</f>
        <v/>
      </c>
    </row>
    <row r="1397" spans="1:4">
      <c r="A1397">
        <f>IF('EIA Imports'!$E1397=$A$1,'EIA Imports'!A1397,"")</f>
        <v/>
      </c>
      <c r="C1397">
        <f>IF('EIA Imports'!$E1397=$A$1,'EIA Imports'!C1397,"")</f>
        <v/>
      </c>
      <c r="D1397">
        <f>IF('EIA Imports'!$E1397=$A$1,'EIA Imports'!D1397,"")</f>
        <v/>
      </c>
    </row>
    <row r="1398" spans="1:4">
      <c r="A1398">
        <f>IF('EIA Imports'!$E1398=$A$1,'EIA Imports'!A1398,"")</f>
        <v/>
      </c>
      <c r="C1398">
        <f>IF('EIA Imports'!$E1398=$A$1,'EIA Imports'!C1398,"")</f>
        <v/>
      </c>
      <c r="D1398">
        <f>IF('EIA Imports'!$E1398=$A$1,'EIA Imports'!D1398,"")</f>
        <v/>
      </c>
    </row>
    <row r="1399" spans="1:4">
      <c r="A1399">
        <f>IF('EIA Imports'!$E1399=$A$1,'EIA Imports'!A1399,"")</f>
        <v/>
      </c>
      <c r="C1399">
        <f>IF('EIA Imports'!$E1399=$A$1,'EIA Imports'!C1399,"")</f>
        <v/>
      </c>
      <c r="D1399">
        <f>IF('EIA Imports'!$E1399=$A$1,'EIA Imports'!D1399,"")</f>
        <v/>
      </c>
    </row>
    <row r="1400" spans="1:4">
      <c r="A1400">
        <f>IF('EIA Imports'!$E1400=$A$1,'EIA Imports'!A1400,"")</f>
        <v/>
      </c>
      <c r="C1400">
        <f>IF('EIA Imports'!$E1400=$A$1,'EIA Imports'!C1400,"")</f>
        <v/>
      </c>
      <c r="D1400">
        <f>IF('EIA Imports'!$E1400=$A$1,'EIA Imports'!D1400,"")</f>
        <v/>
      </c>
    </row>
    <row r="1401" spans="1:4">
      <c r="A1401">
        <f>IF('EIA Imports'!$E1401=$A$1,'EIA Imports'!A1401,"")</f>
        <v/>
      </c>
      <c r="C1401">
        <f>IF('EIA Imports'!$E1401=$A$1,'EIA Imports'!C1401,"")</f>
        <v/>
      </c>
      <c r="D1401">
        <f>IF('EIA Imports'!$E1401=$A$1,'EIA Imports'!D1401,"")</f>
        <v/>
      </c>
    </row>
    <row r="1402" spans="1:4">
      <c r="A1402">
        <f>IF('EIA Imports'!$E1402=$A$1,'EIA Imports'!A1402,"")</f>
        <v/>
      </c>
      <c r="C1402">
        <f>IF('EIA Imports'!$E1402=$A$1,'EIA Imports'!C1402,"")</f>
        <v/>
      </c>
      <c r="D1402">
        <f>IF('EIA Imports'!$E1402=$A$1,'EIA Imports'!D1402,"")</f>
        <v/>
      </c>
    </row>
    <row r="1403" spans="1:4">
      <c r="A1403">
        <f>IF('EIA Imports'!$E1403=$A$1,'EIA Imports'!A1403,"")</f>
        <v/>
      </c>
      <c r="C1403">
        <f>IF('EIA Imports'!$E1403=$A$1,'EIA Imports'!C1403,"")</f>
        <v/>
      </c>
      <c r="D1403">
        <f>IF('EIA Imports'!$E1403=$A$1,'EIA Imports'!D1403,"")</f>
        <v/>
      </c>
    </row>
    <row r="1404" spans="1:4">
      <c r="A1404">
        <f>IF('EIA Imports'!$E1404=$A$1,'EIA Imports'!A1404,"")</f>
        <v/>
      </c>
      <c r="C1404">
        <f>IF('EIA Imports'!$E1404=$A$1,'EIA Imports'!C1404,"")</f>
        <v/>
      </c>
      <c r="D1404">
        <f>IF('EIA Imports'!$E1404=$A$1,'EIA Imports'!D1404,"")</f>
        <v/>
      </c>
    </row>
    <row r="1405" spans="1:4">
      <c r="A1405">
        <f>IF('EIA Imports'!$E1405=$A$1,'EIA Imports'!A1405,"")</f>
        <v/>
      </c>
      <c r="C1405">
        <f>IF('EIA Imports'!$E1405=$A$1,'EIA Imports'!C1405,"")</f>
        <v/>
      </c>
      <c r="D1405">
        <f>IF('EIA Imports'!$E1405=$A$1,'EIA Imports'!D1405,"")</f>
        <v/>
      </c>
    </row>
    <row r="1406" spans="1:4">
      <c r="A1406">
        <f>IF('EIA Imports'!$E1406=$A$1,'EIA Imports'!A1406,"")</f>
        <v/>
      </c>
      <c r="C1406">
        <f>IF('EIA Imports'!$E1406=$A$1,'EIA Imports'!C1406,"")</f>
        <v/>
      </c>
      <c r="D1406">
        <f>IF('EIA Imports'!$E1406=$A$1,'EIA Imports'!D1406,"")</f>
        <v/>
      </c>
    </row>
    <row r="1407" spans="1:4">
      <c r="A1407">
        <f>IF('EIA Imports'!$E1407=$A$1,'EIA Imports'!A1407,"")</f>
        <v/>
      </c>
      <c r="C1407">
        <f>IF('EIA Imports'!$E1407=$A$1,'EIA Imports'!C1407,"")</f>
        <v/>
      </c>
      <c r="D1407">
        <f>IF('EIA Imports'!$E1407=$A$1,'EIA Imports'!D1407,"")</f>
        <v/>
      </c>
    </row>
    <row r="1408" spans="1:4">
      <c r="A1408">
        <f>IF('EIA Imports'!$E1408=$A$1,'EIA Imports'!A1408,"")</f>
        <v/>
      </c>
      <c r="C1408">
        <f>IF('EIA Imports'!$E1408=$A$1,'EIA Imports'!C1408,"")</f>
        <v/>
      </c>
      <c r="D1408">
        <f>IF('EIA Imports'!$E1408=$A$1,'EIA Imports'!D1408,"")</f>
        <v/>
      </c>
    </row>
    <row r="1409" spans="1:4">
      <c r="A1409">
        <f>IF('EIA Imports'!$E1409=$A$1,'EIA Imports'!A1409,"")</f>
        <v/>
      </c>
      <c r="C1409">
        <f>IF('EIA Imports'!$E1409=$A$1,'EIA Imports'!C1409,"")</f>
        <v/>
      </c>
      <c r="D1409">
        <f>IF('EIA Imports'!$E1409=$A$1,'EIA Imports'!D1409,"")</f>
        <v/>
      </c>
    </row>
    <row r="1410" spans="1:4">
      <c r="A1410">
        <f>IF('EIA Imports'!$E1410=$A$1,'EIA Imports'!A1410,"")</f>
        <v/>
      </c>
      <c r="C1410">
        <f>IF('EIA Imports'!$E1410=$A$1,'EIA Imports'!C1410,"")</f>
        <v/>
      </c>
      <c r="D1410">
        <f>IF('EIA Imports'!$E1410=$A$1,'EIA Imports'!D1410,"")</f>
        <v/>
      </c>
    </row>
    <row r="1411" spans="1:4">
      <c r="A1411">
        <f>IF('EIA Imports'!$E1411=$A$1,'EIA Imports'!A1411,"")</f>
        <v/>
      </c>
      <c r="C1411">
        <f>IF('EIA Imports'!$E1411=$A$1,'EIA Imports'!C1411,"")</f>
        <v/>
      </c>
      <c r="D1411">
        <f>IF('EIA Imports'!$E1411=$A$1,'EIA Imports'!D1411,"")</f>
        <v/>
      </c>
    </row>
    <row r="1412" spans="1:4">
      <c r="A1412">
        <f>IF('EIA Imports'!$E1412=$A$1,'EIA Imports'!A1412,"")</f>
        <v/>
      </c>
      <c r="C1412">
        <f>IF('EIA Imports'!$E1412=$A$1,'EIA Imports'!C1412,"")</f>
        <v/>
      </c>
      <c r="D1412">
        <f>IF('EIA Imports'!$E1412=$A$1,'EIA Imports'!D1412,"")</f>
        <v/>
      </c>
    </row>
    <row r="1413" spans="1:4">
      <c r="A1413">
        <f>IF('EIA Imports'!$E1413=$A$1,'EIA Imports'!A1413,"")</f>
        <v/>
      </c>
      <c r="C1413">
        <f>IF('EIA Imports'!$E1413=$A$1,'EIA Imports'!C1413,"")</f>
        <v/>
      </c>
      <c r="D1413">
        <f>IF('EIA Imports'!$E1413=$A$1,'EIA Imports'!D1413,"")</f>
        <v/>
      </c>
    </row>
    <row r="1414" spans="1:4">
      <c r="A1414">
        <f>IF('EIA Imports'!$E1414=$A$1,'EIA Imports'!A1414,"")</f>
        <v/>
      </c>
      <c r="C1414">
        <f>IF('EIA Imports'!$E1414=$A$1,'EIA Imports'!C1414,"")</f>
        <v/>
      </c>
      <c r="D1414">
        <f>IF('EIA Imports'!$E1414=$A$1,'EIA Imports'!D1414,"")</f>
        <v/>
      </c>
    </row>
    <row r="1415" spans="1:4">
      <c r="A1415">
        <f>IF('EIA Imports'!$E1415=$A$1,'EIA Imports'!A1415,"")</f>
        <v/>
      </c>
      <c r="C1415">
        <f>IF('EIA Imports'!$E1415=$A$1,'EIA Imports'!C1415,"")</f>
        <v/>
      </c>
      <c r="D1415">
        <f>IF('EIA Imports'!$E1415=$A$1,'EIA Imports'!D1415,"")</f>
        <v/>
      </c>
    </row>
    <row r="1416" spans="1:4">
      <c r="A1416">
        <f>IF('EIA Imports'!$E1416=$A$1,'EIA Imports'!A1416,"")</f>
        <v/>
      </c>
      <c r="C1416">
        <f>IF('EIA Imports'!$E1416=$A$1,'EIA Imports'!C1416,"")</f>
        <v/>
      </c>
      <c r="D1416">
        <f>IF('EIA Imports'!$E1416=$A$1,'EIA Imports'!D1416,"")</f>
        <v/>
      </c>
    </row>
    <row r="1417" spans="1:4">
      <c r="A1417">
        <f>IF('EIA Imports'!$E1417=$A$1,'EIA Imports'!A1417,"")</f>
        <v/>
      </c>
      <c r="C1417">
        <f>IF('EIA Imports'!$E1417=$A$1,'EIA Imports'!C1417,"")</f>
        <v/>
      </c>
      <c r="D1417">
        <f>IF('EIA Imports'!$E1417=$A$1,'EIA Imports'!D1417,"")</f>
        <v/>
      </c>
    </row>
    <row r="1418" spans="1:4">
      <c r="A1418">
        <f>IF('EIA Imports'!$E1418=$A$1,'EIA Imports'!A1418,"")</f>
        <v/>
      </c>
      <c r="C1418">
        <f>IF('EIA Imports'!$E1418=$A$1,'EIA Imports'!C1418,"")</f>
        <v/>
      </c>
      <c r="D1418">
        <f>IF('EIA Imports'!$E1418=$A$1,'EIA Imports'!D1418,"")</f>
        <v/>
      </c>
    </row>
    <row r="1419" spans="1:4">
      <c r="A1419">
        <f>IF('EIA Imports'!$E1419=$A$1,'EIA Imports'!A1419,"")</f>
        <v/>
      </c>
      <c r="C1419">
        <f>IF('EIA Imports'!$E1419=$A$1,'EIA Imports'!C1419,"")</f>
        <v/>
      </c>
      <c r="D1419">
        <f>IF('EIA Imports'!$E1419=$A$1,'EIA Imports'!D1419,"")</f>
        <v/>
      </c>
    </row>
    <row r="1420" spans="1:4">
      <c r="A1420">
        <f>IF('EIA Imports'!$E1420=$A$1,'EIA Imports'!A1420,"")</f>
        <v/>
      </c>
      <c r="C1420">
        <f>IF('EIA Imports'!$E1420=$A$1,'EIA Imports'!C1420,"")</f>
        <v/>
      </c>
      <c r="D1420">
        <f>IF('EIA Imports'!$E1420=$A$1,'EIA Imports'!D1420,"")</f>
        <v/>
      </c>
    </row>
    <row r="1421" spans="1:4">
      <c r="A1421">
        <f>IF('EIA Imports'!$E1421=$A$1,'EIA Imports'!A1421,"")</f>
        <v/>
      </c>
      <c r="C1421">
        <f>IF('EIA Imports'!$E1421=$A$1,'EIA Imports'!C1421,"")</f>
        <v/>
      </c>
      <c r="D1421">
        <f>IF('EIA Imports'!$E1421=$A$1,'EIA Imports'!D1421,"")</f>
        <v/>
      </c>
    </row>
    <row r="1422" spans="1:4">
      <c r="A1422">
        <f>IF('EIA Imports'!$E1422=$A$1,'EIA Imports'!A1422,"")</f>
        <v/>
      </c>
      <c r="C1422">
        <f>IF('EIA Imports'!$E1422=$A$1,'EIA Imports'!C1422,"")</f>
        <v/>
      </c>
      <c r="D1422">
        <f>IF('EIA Imports'!$E1422=$A$1,'EIA Imports'!D1422,"")</f>
        <v/>
      </c>
    </row>
    <row r="1423" spans="1:4">
      <c r="A1423">
        <f>IF('EIA Imports'!$E1423=$A$1,'EIA Imports'!A1423,"")</f>
        <v/>
      </c>
      <c r="C1423">
        <f>IF('EIA Imports'!$E1423=$A$1,'EIA Imports'!C1423,"")</f>
        <v/>
      </c>
      <c r="D1423">
        <f>IF('EIA Imports'!$E1423=$A$1,'EIA Imports'!D1423,"")</f>
        <v/>
      </c>
    </row>
    <row r="1424" spans="1:4">
      <c r="A1424">
        <f>IF('EIA Imports'!$E1424=$A$1,'EIA Imports'!A1424,"")</f>
        <v/>
      </c>
      <c r="C1424">
        <f>IF('EIA Imports'!$E1424=$A$1,'EIA Imports'!C1424,"")</f>
        <v/>
      </c>
      <c r="D1424">
        <f>IF('EIA Imports'!$E1424=$A$1,'EIA Imports'!D1424,"")</f>
        <v/>
      </c>
    </row>
    <row r="1425" spans="1:4">
      <c r="A1425">
        <f>IF('EIA Imports'!$E1425=$A$1,'EIA Imports'!A1425,"")</f>
        <v/>
      </c>
      <c r="C1425">
        <f>IF('EIA Imports'!$E1425=$A$1,'EIA Imports'!C1425,"")</f>
        <v/>
      </c>
      <c r="D1425">
        <f>IF('EIA Imports'!$E1425=$A$1,'EIA Imports'!D1425,"")</f>
        <v/>
      </c>
    </row>
    <row r="1426" spans="1:4">
      <c r="A1426">
        <f>IF('EIA Imports'!$E1426=$A$1,'EIA Imports'!A1426,"")</f>
        <v/>
      </c>
      <c r="C1426">
        <f>IF('EIA Imports'!$E1426=$A$1,'EIA Imports'!C1426,"")</f>
        <v/>
      </c>
      <c r="D1426">
        <f>IF('EIA Imports'!$E1426=$A$1,'EIA Imports'!D1426,"")</f>
        <v/>
      </c>
    </row>
    <row r="1427" spans="1:4">
      <c r="A1427">
        <f>IF('EIA Imports'!$E1427=$A$1,'EIA Imports'!A1427,"")</f>
        <v/>
      </c>
      <c r="C1427">
        <f>IF('EIA Imports'!$E1427=$A$1,'EIA Imports'!C1427,"")</f>
        <v/>
      </c>
      <c r="D1427">
        <f>IF('EIA Imports'!$E1427=$A$1,'EIA Imports'!D1427,"")</f>
        <v/>
      </c>
    </row>
    <row r="1428" spans="1:4">
      <c r="A1428">
        <f>IF('EIA Imports'!$E1428=$A$1,'EIA Imports'!A1428,"")</f>
        <v/>
      </c>
      <c r="C1428">
        <f>IF('EIA Imports'!$E1428=$A$1,'EIA Imports'!C1428,"")</f>
        <v/>
      </c>
      <c r="D1428">
        <f>IF('EIA Imports'!$E1428=$A$1,'EIA Imports'!D1428,"")</f>
        <v/>
      </c>
    </row>
    <row r="1429" spans="1:4">
      <c r="A1429">
        <f>IF('EIA Imports'!$E1429=$A$1,'EIA Imports'!A1429,"")</f>
        <v/>
      </c>
      <c r="C1429">
        <f>IF('EIA Imports'!$E1429=$A$1,'EIA Imports'!C1429,"")</f>
        <v/>
      </c>
      <c r="D1429">
        <f>IF('EIA Imports'!$E1429=$A$1,'EIA Imports'!D1429,"")</f>
        <v/>
      </c>
    </row>
    <row r="1430" spans="1:4">
      <c r="A1430">
        <f>IF('EIA Imports'!$E1430=$A$1,'EIA Imports'!A1430,"")</f>
        <v/>
      </c>
      <c r="C1430">
        <f>IF('EIA Imports'!$E1430=$A$1,'EIA Imports'!C1430,"")</f>
        <v/>
      </c>
      <c r="D1430">
        <f>IF('EIA Imports'!$E1430=$A$1,'EIA Imports'!D1430,"")</f>
        <v/>
      </c>
    </row>
    <row r="1431" spans="1:4">
      <c r="A1431">
        <f>IF('EIA Imports'!$E1431=$A$1,'EIA Imports'!A1431,"")</f>
        <v/>
      </c>
      <c r="C1431">
        <f>IF('EIA Imports'!$E1431=$A$1,'EIA Imports'!C1431,"")</f>
        <v/>
      </c>
      <c r="D1431">
        <f>IF('EIA Imports'!$E1431=$A$1,'EIA Imports'!D1431,"")</f>
        <v/>
      </c>
    </row>
    <row r="1432" spans="1:4">
      <c r="A1432">
        <f>IF('EIA Imports'!$E1432=$A$1,'EIA Imports'!A1432,"")</f>
        <v/>
      </c>
      <c r="C1432">
        <f>IF('EIA Imports'!$E1432=$A$1,'EIA Imports'!C1432,"")</f>
        <v/>
      </c>
      <c r="D1432">
        <f>IF('EIA Imports'!$E1432=$A$1,'EIA Imports'!D1432,"")</f>
        <v/>
      </c>
    </row>
    <row r="1433" spans="1:4">
      <c r="A1433">
        <f>IF('EIA Imports'!$E1433=$A$1,'EIA Imports'!A1433,"")</f>
        <v/>
      </c>
      <c r="C1433">
        <f>IF('EIA Imports'!$E1433=$A$1,'EIA Imports'!C1433,"")</f>
        <v/>
      </c>
      <c r="D1433">
        <f>IF('EIA Imports'!$E1433=$A$1,'EIA Imports'!D1433,"")</f>
        <v/>
      </c>
    </row>
    <row r="1434" spans="1:4">
      <c r="A1434">
        <f>IF('EIA Imports'!$E1434=$A$1,'EIA Imports'!A1434,"")</f>
        <v/>
      </c>
      <c r="C1434">
        <f>IF('EIA Imports'!$E1434=$A$1,'EIA Imports'!C1434,"")</f>
        <v/>
      </c>
      <c r="D1434">
        <f>IF('EIA Imports'!$E1434=$A$1,'EIA Imports'!D1434,"")</f>
        <v/>
      </c>
    </row>
    <row r="1435" spans="1:4">
      <c r="A1435">
        <f>IF('EIA Imports'!$E1435=$A$1,'EIA Imports'!A1435,"")</f>
        <v/>
      </c>
      <c r="C1435">
        <f>IF('EIA Imports'!$E1435=$A$1,'EIA Imports'!C1435,"")</f>
        <v/>
      </c>
      <c r="D1435">
        <f>IF('EIA Imports'!$E1435=$A$1,'EIA Imports'!D1435,"")</f>
        <v/>
      </c>
    </row>
    <row r="1436" spans="1:4">
      <c r="A1436">
        <f>IF('EIA Imports'!$E1436=$A$1,'EIA Imports'!A1436,"")</f>
        <v/>
      </c>
      <c r="C1436">
        <f>IF('EIA Imports'!$E1436=$A$1,'EIA Imports'!C1436,"")</f>
        <v/>
      </c>
      <c r="D1436">
        <f>IF('EIA Imports'!$E1436=$A$1,'EIA Imports'!D1436,"")</f>
        <v/>
      </c>
    </row>
    <row r="1437" spans="1:4">
      <c r="A1437">
        <f>IF('EIA Imports'!$E1437=$A$1,'EIA Imports'!A1437,"")</f>
        <v/>
      </c>
      <c r="C1437">
        <f>IF('EIA Imports'!$E1437=$A$1,'EIA Imports'!C1437,"")</f>
        <v/>
      </c>
      <c r="D1437">
        <f>IF('EIA Imports'!$E1437=$A$1,'EIA Imports'!D1437,"")</f>
        <v/>
      </c>
    </row>
    <row r="1438" spans="1:4">
      <c r="A1438">
        <f>IF('EIA Imports'!$E1438=$A$1,'EIA Imports'!A1438,"")</f>
        <v/>
      </c>
      <c r="C1438">
        <f>IF('EIA Imports'!$E1438=$A$1,'EIA Imports'!C1438,"")</f>
        <v/>
      </c>
      <c r="D1438">
        <f>IF('EIA Imports'!$E1438=$A$1,'EIA Imports'!D1438,"")</f>
        <v/>
      </c>
    </row>
    <row r="1439" spans="1:4">
      <c r="A1439">
        <f>IF('EIA Imports'!$E1439=$A$1,'EIA Imports'!A1439,"")</f>
        <v/>
      </c>
      <c r="C1439">
        <f>IF('EIA Imports'!$E1439=$A$1,'EIA Imports'!C1439,"")</f>
        <v/>
      </c>
      <c r="D1439">
        <f>IF('EIA Imports'!$E1439=$A$1,'EIA Imports'!D1439,"")</f>
        <v/>
      </c>
    </row>
    <row r="1440" spans="1:4">
      <c r="A1440">
        <f>IF('EIA Imports'!$E1440=$A$1,'EIA Imports'!A1440,"")</f>
        <v/>
      </c>
      <c r="C1440">
        <f>IF('EIA Imports'!$E1440=$A$1,'EIA Imports'!C1440,"")</f>
        <v/>
      </c>
      <c r="D1440">
        <f>IF('EIA Imports'!$E1440=$A$1,'EIA Imports'!D1440,"")</f>
        <v/>
      </c>
    </row>
    <row r="1441" spans="1:4">
      <c r="A1441">
        <f>IF('EIA Imports'!$E1441=$A$1,'EIA Imports'!A1441,"")</f>
        <v/>
      </c>
      <c r="C1441">
        <f>IF('EIA Imports'!$E1441=$A$1,'EIA Imports'!C1441,"")</f>
        <v/>
      </c>
      <c r="D1441">
        <f>IF('EIA Imports'!$E1441=$A$1,'EIA Imports'!D1441,"")</f>
        <v/>
      </c>
    </row>
    <row r="1442" spans="1:4">
      <c r="A1442">
        <f>IF('EIA Imports'!$E1442=$A$1,'EIA Imports'!A1442,"")</f>
        <v/>
      </c>
      <c r="C1442">
        <f>IF('EIA Imports'!$E1442=$A$1,'EIA Imports'!C1442,"")</f>
        <v/>
      </c>
      <c r="D1442">
        <f>IF('EIA Imports'!$E1442=$A$1,'EIA Imports'!D1442,"")</f>
        <v/>
      </c>
    </row>
    <row r="1443" spans="1:4">
      <c r="A1443">
        <f>IF('EIA Imports'!$E1443=$A$1,'EIA Imports'!A1443,"")</f>
        <v/>
      </c>
      <c r="C1443">
        <f>IF('EIA Imports'!$E1443=$A$1,'EIA Imports'!C1443,"")</f>
        <v/>
      </c>
      <c r="D1443">
        <f>IF('EIA Imports'!$E1443=$A$1,'EIA Imports'!D1443,"")</f>
        <v/>
      </c>
    </row>
    <row r="1444" spans="1:4">
      <c r="A1444">
        <f>IF('EIA Imports'!$E1444=$A$1,'EIA Imports'!A1444,"")</f>
        <v/>
      </c>
      <c r="C1444">
        <f>IF('EIA Imports'!$E1444=$A$1,'EIA Imports'!C1444,"")</f>
        <v/>
      </c>
      <c r="D1444">
        <f>IF('EIA Imports'!$E1444=$A$1,'EIA Imports'!D1444,"")</f>
        <v/>
      </c>
    </row>
    <row r="1445" spans="1:4">
      <c r="A1445">
        <f>IF('EIA Imports'!$E1445=$A$1,'EIA Imports'!A1445,"")</f>
        <v/>
      </c>
      <c r="C1445">
        <f>IF('EIA Imports'!$E1445=$A$1,'EIA Imports'!C1445,"")</f>
        <v/>
      </c>
      <c r="D1445">
        <f>IF('EIA Imports'!$E1445=$A$1,'EIA Imports'!D1445,"")</f>
        <v/>
      </c>
    </row>
    <row r="1446" spans="1:4">
      <c r="A1446">
        <f>IF('EIA Imports'!$E1446=$A$1,'EIA Imports'!A1446,"")</f>
        <v/>
      </c>
      <c r="C1446">
        <f>IF('EIA Imports'!$E1446=$A$1,'EIA Imports'!C1446,"")</f>
        <v/>
      </c>
      <c r="D1446">
        <f>IF('EIA Imports'!$E1446=$A$1,'EIA Imports'!D1446,"")</f>
        <v/>
      </c>
    </row>
    <row r="1447" spans="1:4">
      <c r="A1447">
        <f>IF('EIA Imports'!$E1447=$A$1,'EIA Imports'!A1447,"")</f>
        <v/>
      </c>
      <c r="C1447">
        <f>IF('EIA Imports'!$E1447=$A$1,'EIA Imports'!C1447,"")</f>
        <v/>
      </c>
      <c r="D1447">
        <f>IF('EIA Imports'!$E1447=$A$1,'EIA Imports'!D1447,"")</f>
        <v/>
      </c>
    </row>
    <row r="1448" spans="1:4">
      <c r="A1448">
        <f>IF('EIA Imports'!$E1448=$A$1,'EIA Imports'!A1448,"")</f>
        <v/>
      </c>
      <c r="C1448">
        <f>IF('EIA Imports'!$E1448=$A$1,'EIA Imports'!C1448,"")</f>
        <v/>
      </c>
      <c r="D1448">
        <f>IF('EIA Imports'!$E1448=$A$1,'EIA Imports'!D1448,"")</f>
        <v/>
      </c>
    </row>
    <row r="1449" spans="1:4">
      <c r="A1449">
        <f>IF('EIA Imports'!$E1449=$A$1,'EIA Imports'!A1449,"")</f>
        <v/>
      </c>
      <c r="C1449">
        <f>IF('EIA Imports'!$E1449=$A$1,'EIA Imports'!C1449,"")</f>
        <v/>
      </c>
      <c r="D1449">
        <f>IF('EIA Imports'!$E1449=$A$1,'EIA Imports'!D1449,"")</f>
        <v/>
      </c>
    </row>
    <row r="1450" spans="1:4">
      <c r="A1450">
        <f>IF('EIA Imports'!$E1450=$A$1,'EIA Imports'!A1450,"")</f>
        <v/>
      </c>
      <c r="C1450">
        <f>IF('EIA Imports'!$E1450=$A$1,'EIA Imports'!C1450,"")</f>
        <v/>
      </c>
      <c r="D1450">
        <f>IF('EIA Imports'!$E1450=$A$1,'EIA Imports'!D1450,"")</f>
        <v/>
      </c>
    </row>
    <row r="1451" spans="1:4">
      <c r="A1451">
        <f>IF('EIA Imports'!$E1451=$A$1,'EIA Imports'!A1451,"")</f>
        <v/>
      </c>
      <c r="C1451">
        <f>IF('EIA Imports'!$E1451=$A$1,'EIA Imports'!C1451,"")</f>
        <v/>
      </c>
      <c r="D1451">
        <f>IF('EIA Imports'!$E1451=$A$1,'EIA Imports'!D1451,"")</f>
        <v/>
      </c>
    </row>
    <row r="1452" spans="1:4">
      <c r="A1452">
        <f>IF('EIA Imports'!$E1452=$A$1,'EIA Imports'!A1452,"")</f>
        <v/>
      </c>
      <c r="C1452">
        <f>IF('EIA Imports'!$E1452=$A$1,'EIA Imports'!C1452,"")</f>
        <v/>
      </c>
      <c r="D1452">
        <f>IF('EIA Imports'!$E1452=$A$1,'EIA Imports'!D1452,"")</f>
        <v/>
      </c>
    </row>
    <row r="1453" spans="1:4">
      <c r="A1453">
        <f>IF('EIA Imports'!$E1453=$A$1,'EIA Imports'!A1453,"")</f>
        <v/>
      </c>
      <c r="C1453">
        <f>IF('EIA Imports'!$E1453=$A$1,'EIA Imports'!C1453,"")</f>
        <v/>
      </c>
      <c r="D1453">
        <f>IF('EIA Imports'!$E1453=$A$1,'EIA Imports'!D1453,"")</f>
        <v/>
      </c>
    </row>
    <row r="1454" spans="1:4">
      <c r="A1454">
        <f>IF('EIA Imports'!$E1454=$A$1,'EIA Imports'!A1454,"")</f>
        <v/>
      </c>
      <c r="C1454">
        <f>IF('EIA Imports'!$E1454=$A$1,'EIA Imports'!C1454,"")</f>
        <v/>
      </c>
      <c r="D1454">
        <f>IF('EIA Imports'!$E1454=$A$1,'EIA Imports'!D1454,"")</f>
        <v/>
      </c>
    </row>
    <row r="1455" spans="1:4">
      <c r="A1455">
        <f>IF('EIA Imports'!$E1455=$A$1,'EIA Imports'!A1455,"")</f>
        <v/>
      </c>
      <c r="C1455">
        <f>IF('EIA Imports'!$E1455=$A$1,'EIA Imports'!C1455,"")</f>
        <v/>
      </c>
      <c r="D1455">
        <f>IF('EIA Imports'!$E1455=$A$1,'EIA Imports'!D1455,"")</f>
        <v/>
      </c>
    </row>
    <row r="1456" spans="1:4">
      <c r="A1456">
        <f>IF('EIA Imports'!$E1456=$A$1,'EIA Imports'!A1456,"")</f>
        <v/>
      </c>
      <c r="C1456">
        <f>IF('EIA Imports'!$E1456=$A$1,'EIA Imports'!C1456,"")</f>
        <v/>
      </c>
      <c r="D1456">
        <f>IF('EIA Imports'!$E1456=$A$1,'EIA Imports'!D1456,"")</f>
        <v/>
      </c>
    </row>
    <row r="1457" spans="1:4">
      <c r="A1457">
        <f>IF('EIA Imports'!$E1457=$A$1,'EIA Imports'!A1457,"")</f>
        <v/>
      </c>
      <c r="C1457">
        <f>IF('EIA Imports'!$E1457=$A$1,'EIA Imports'!C1457,"")</f>
        <v/>
      </c>
      <c r="D1457">
        <f>IF('EIA Imports'!$E1457=$A$1,'EIA Imports'!D1457,"")</f>
        <v/>
      </c>
    </row>
    <row r="1458" spans="1:4">
      <c r="A1458">
        <f>IF('EIA Imports'!$E1458=$A$1,'EIA Imports'!A1458,"")</f>
        <v/>
      </c>
      <c r="C1458">
        <f>IF('EIA Imports'!$E1458=$A$1,'EIA Imports'!C1458,"")</f>
        <v/>
      </c>
      <c r="D1458">
        <f>IF('EIA Imports'!$E1458=$A$1,'EIA Imports'!D1458,"")</f>
        <v/>
      </c>
    </row>
    <row r="1459" spans="1:4">
      <c r="A1459">
        <f>IF('EIA Imports'!$E1459=$A$1,'EIA Imports'!A1459,"")</f>
        <v/>
      </c>
      <c r="C1459">
        <f>IF('EIA Imports'!$E1459=$A$1,'EIA Imports'!C1459,"")</f>
        <v/>
      </c>
      <c r="D1459">
        <f>IF('EIA Imports'!$E1459=$A$1,'EIA Imports'!D1459,"")</f>
        <v/>
      </c>
    </row>
    <row r="1460" spans="1:4">
      <c r="A1460">
        <f>IF('EIA Imports'!$E1460=$A$1,'EIA Imports'!A1460,"")</f>
        <v/>
      </c>
      <c r="C1460">
        <f>IF('EIA Imports'!$E1460=$A$1,'EIA Imports'!C1460,"")</f>
        <v/>
      </c>
      <c r="D1460">
        <f>IF('EIA Imports'!$E1460=$A$1,'EIA Imports'!D1460,"")</f>
        <v/>
      </c>
    </row>
    <row r="1461" spans="1:4">
      <c r="A1461">
        <f>IF('EIA Imports'!$E1461=$A$1,'EIA Imports'!A1461,"")</f>
        <v/>
      </c>
      <c r="C1461">
        <f>IF('EIA Imports'!$E1461=$A$1,'EIA Imports'!C1461,"")</f>
        <v/>
      </c>
      <c r="D1461">
        <f>IF('EIA Imports'!$E1461=$A$1,'EIA Imports'!D1461,"")</f>
        <v/>
      </c>
    </row>
    <row r="1462" spans="1:4">
      <c r="A1462">
        <f>IF('EIA Imports'!$E1462=$A$1,'EIA Imports'!A1462,"")</f>
        <v/>
      </c>
      <c r="C1462">
        <f>IF('EIA Imports'!$E1462=$A$1,'EIA Imports'!C1462,"")</f>
        <v/>
      </c>
      <c r="D1462">
        <f>IF('EIA Imports'!$E1462=$A$1,'EIA Imports'!D1462,"")</f>
        <v/>
      </c>
    </row>
    <row r="1463" spans="1:4">
      <c r="A1463">
        <f>IF('EIA Imports'!$E1463=$A$1,'EIA Imports'!A1463,"")</f>
        <v/>
      </c>
      <c r="C1463">
        <f>IF('EIA Imports'!$E1463=$A$1,'EIA Imports'!C1463,"")</f>
        <v/>
      </c>
      <c r="D1463">
        <f>IF('EIA Imports'!$E1463=$A$1,'EIA Imports'!D1463,"")</f>
        <v/>
      </c>
    </row>
    <row r="1464" spans="1:4">
      <c r="A1464">
        <f>IF('EIA Imports'!$E1464=$A$1,'EIA Imports'!A1464,"")</f>
        <v/>
      </c>
      <c r="C1464">
        <f>IF('EIA Imports'!$E1464=$A$1,'EIA Imports'!C1464,"")</f>
        <v/>
      </c>
      <c r="D1464">
        <f>IF('EIA Imports'!$E1464=$A$1,'EIA Imports'!D1464,"")</f>
        <v/>
      </c>
    </row>
    <row r="1465" spans="1:4">
      <c r="A1465">
        <f>IF('EIA Imports'!$E1465=$A$1,'EIA Imports'!A1465,"")</f>
        <v/>
      </c>
      <c r="C1465">
        <f>IF('EIA Imports'!$E1465=$A$1,'EIA Imports'!C1465,"")</f>
        <v/>
      </c>
      <c r="D1465">
        <f>IF('EIA Imports'!$E1465=$A$1,'EIA Imports'!D1465,"")</f>
        <v/>
      </c>
    </row>
    <row r="1466" spans="1:4">
      <c r="A1466">
        <f>IF('EIA Imports'!$E1466=$A$1,'EIA Imports'!A1466,"")</f>
        <v/>
      </c>
      <c r="C1466">
        <f>IF('EIA Imports'!$E1466=$A$1,'EIA Imports'!C1466,"")</f>
        <v/>
      </c>
      <c r="D1466">
        <f>IF('EIA Imports'!$E1466=$A$1,'EIA Imports'!D1466,"")</f>
        <v/>
      </c>
    </row>
    <row r="1467" spans="1:4">
      <c r="A1467">
        <f>IF('EIA Imports'!$E1467=$A$1,'EIA Imports'!A1467,"")</f>
        <v/>
      </c>
      <c r="C1467">
        <f>IF('EIA Imports'!$E1467=$A$1,'EIA Imports'!C1467,"")</f>
        <v/>
      </c>
      <c r="D1467">
        <f>IF('EIA Imports'!$E1467=$A$1,'EIA Imports'!D1467,"")</f>
        <v/>
      </c>
    </row>
    <row r="1468" spans="1:4">
      <c r="A1468">
        <f>IF('EIA Imports'!$E1468=$A$1,'EIA Imports'!A1468,"")</f>
        <v/>
      </c>
      <c r="C1468">
        <f>IF('EIA Imports'!$E1468=$A$1,'EIA Imports'!C1468,"")</f>
        <v/>
      </c>
      <c r="D1468">
        <f>IF('EIA Imports'!$E1468=$A$1,'EIA Imports'!D1468,"")</f>
        <v/>
      </c>
    </row>
    <row r="1469" spans="1:4">
      <c r="A1469">
        <f>IF('EIA Imports'!$E1469=$A$1,'EIA Imports'!A1469,"")</f>
        <v/>
      </c>
      <c r="C1469">
        <f>IF('EIA Imports'!$E1469=$A$1,'EIA Imports'!C1469,"")</f>
        <v/>
      </c>
      <c r="D1469">
        <f>IF('EIA Imports'!$E1469=$A$1,'EIA Imports'!D1469,"")</f>
        <v/>
      </c>
    </row>
    <row r="1470" spans="1:4">
      <c r="A1470">
        <f>IF('EIA Imports'!$E1470=$A$1,'EIA Imports'!A1470,"")</f>
        <v/>
      </c>
      <c r="C1470">
        <f>IF('EIA Imports'!$E1470=$A$1,'EIA Imports'!C1470,"")</f>
        <v/>
      </c>
      <c r="D1470">
        <f>IF('EIA Imports'!$E1470=$A$1,'EIA Imports'!D1470,"")</f>
        <v/>
      </c>
    </row>
    <row r="1471" spans="1:4">
      <c r="A1471">
        <f>IF('EIA Imports'!$E1471=$A$1,'EIA Imports'!A1471,"")</f>
        <v/>
      </c>
      <c r="C1471">
        <f>IF('EIA Imports'!$E1471=$A$1,'EIA Imports'!C1471,"")</f>
        <v/>
      </c>
      <c r="D1471">
        <f>IF('EIA Imports'!$E1471=$A$1,'EIA Imports'!D1471,"")</f>
        <v/>
      </c>
    </row>
    <row r="1472" spans="1:4">
      <c r="A1472">
        <f>IF('EIA Imports'!$E1472=$A$1,'EIA Imports'!A1472,"")</f>
        <v/>
      </c>
      <c r="C1472">
        <f>IF('EIA Imports'!$E1472=$A$1,'EIA Imports'!C1472,"")</f>
        <v/>
      </c>
      <c r="D1472">
        <f>IF('EIA Imports'!$E1472=$A$1,'EIA Imports'!D1472,"")</f>
        <v/>
      </c>
    </row>
    <row r="1473" spans="1:4">
      <c r="A1473">
        <f>IF('EIA Imports'!$E1473=$A$1,'EIA Imports'!A1473,"")</f>
        <v/>
      </c>
      <c r="C1473">
        <f>IF('EIA Imports'!$E1473=$A$1,'EIA Imports'!C1473,"")</f>
        <v/>
      </c>
      <c r="D1473">
        <f>IF('EIA Imports'!$E1473=$A$1,'EIA Imports'!D1473,"")</f>
        <v/>
      </c>
    </row>
    <row r="1474" spans="1:4">
      <c r="A1474">
        <f>IF('EIA Imports'!$E1474=$A$1,'EIA Imports'!A1474,"")</f>
        <v/>
      </c>
      <c r="C1474">
        <f>IF('EIA Imports'!$E1474=$A$1,'EIA Imports'!C1474,"")</f>
        <v/>
      </c>
      <c r="D1474">
        <f>IF('EIA Imports'!$E1474=$A$1,'EIA Imports'!D1474,"")</f>
        <v/>
      </c>
    </row>
    <row r="1475" spans="1:4">
      <c r="A1475">
        <f>IF('EIA Imports'!$E1475=$A$1,'EIA Imports'!A1475,"")</f>
        <v/>
      </c>
      <c r="C1475">
        <f>IF('EIA Imports'!$E1475=$A$1,'EIA Imports'!C1475,"")</f>
        <v/>
      </c>
      <c r="D1475">
        <f>IF('EIA Imports'!$E1475=$A$1,'EIA Imports'!D1475,"")</f>
        <v/>
      </c>
    </row>
    <row r="1476" spans="1:4">
      <c r="A1476">
        <f>IF('EIA Imports'!$E1476=$A$1,'EIA Imports'!A1476,"")</f>
        <v/>
      </c>
      <c r="C1476">
        <f>IF('EIA Imports'!$E1476=$A$1,'EIA Imports'!C1476,"")</f>
        <v/>
      </c>
      <c r="D1476">
        <f>IF('EIA Imports'!$E1476=$A$1,'EIA Imports'!D1476,"")</f>
        <v/>
      </c>
    </row>
    <row r="1477" spans="1:4">
      <c r="A1477">
        <f>IF('EIA Imports'!$E1477=$A$1,'EIA Imports'!A1477,"")</f>
        <v/>
      </c>
      <c r="C1477">
        <f>IF('EIA Imports'!$E1477=$A$1,'EIA Imports'!C1477,"")</f>
        <v/>
      </c>
      <c r="D1477">
        <f>IF('EIA Imports'!$E1477=$A$1,'EIA Imports'!D1477,"")</f>
        <v/>
      </c>
    </row>
    <row r="1478" spans="1:4">
      <c r="A1478">
        <f>IF('EIA Imports'!$E1478=$A$1,'EIA Imports'!A1478,"")</f>
        <v/>
      </c>
      <c r="C1478">
        <f>IF('EIA Imports'!$E1478=$A$1,'EIA Imports'!C1478,"")</f>
        <v/>
      </c>
      <c r="D1478">
        <f>IF('EIA Imports'!$E1478=$A$1,'EIA Imports'!D1478,"")</f>
        <v/>
      </c>
    </row>
    <row r="1479" spans="1:4">
      <c r="A1479">
        <f>IF('EIA Imports'!$E1479=$A$1,'EIA Imports'!A1479,"")</f>
        <v/>
      </c>
      <c r="C1479">
        <f>IF('EIA Imports'!$E1479=$A$1,'EIA Imports'!C1479,"")</f>
        <v/>
      </c>
      <c r="D1479">
        <f>IF('EIA Imports'!$E1479=$A$1,'EIA Imports'!D1479,"")</f>
        <v/>
      </c>
    </row>
    <row r="1480" spans="1:4">
      <c r="A1480">
        <f>IF('EIA Imports'!$E1480=$A$1,'EIA Imports'!A1480,"")</f>
        <v/>
      </c>
      <c r="C1480">
        <f>IF('EIA Imports'!$E1480=$A$1,'EIA Imports'!C1480,"")</f>
        <v/>
      </c>
      <c r="D1480">
        <f>IF('EIA Imports'!$E1480=$A$1,'EIA Imports'!D1480,"")</f>
        <v/>
      </c>
    </row>
    <row r="1481" spans="1:4">
      <c r="A1481">
        <f>IF('EIA Imports'!$E1481=$A$1,'EIA Imports'!A1481,"")</f>
        <v/>
      </c>
      <c r="C1481">
        <f>IF('EIA Imports'!$E1481=$A$1,'EIA Imports'!C1481,"")</f>
        <v/>
      </c>
      <c r="D1481">
        <f>IF('EIA Imports'!$E1481=$A$1,'EIA Imports'!D1481,"")</f>
        <v/>
      </c>
    </row>
    <row r="1482" spans="1:4">
      <c r="A1482">
        <f>IF('EIA Imports'!$E1482=$A$1,'EIA Imports'!A1482,"")</f>
        <v/>
      </c>
      <c r="C1482">
        <f>IF('EIA Imports'!$E1482=$A$1,'EIA Imports'!C1482,"")</f>
        <v/>
      </c>
      <c r="D1482">
        <f>IF('EIA Imports'!$E1482=$A$1,'EIA Imports'!D1482,"")</f>
        <v/>
      </c>
    </row>
    <row r="1483" spans="1:4">
      <c r="A1483">
        <f>IF('EIA Imports'!$E1483=$A$1,'EIA Imports'!A1483,"")</f>
        <v/>
      </c>
      <c r="C1483">
        <f>IF('EIA Imports'!$E1483=$A$1,'EIA Imports'!C1483,"")</f>
        <v/>
      </c>
      <c r="D1483">
        <f>IF('EIA Imports'!$E1483=$A$1,'EIA Imports'!D1483,"")</f>
        <v/>
      </c>
    </row>
    <row r="1484" spans="1:4">
      <c r="A1484">
        <f>IF('EIA Imports'!$E1484=$A$1,'EIA Imports'!A1484,"")</f>
        <v/>
      </c>
      <c r="C1484">
        <f>IF('EIA Imports'!$E1484=$A$1,'EIA Imports'!C1484,"")</f>
        <v/>
      </c>
      <c r="D1484">
        <f>IF('EIA Imports'!$E1484=$A$1,'EIA Imports'!D1484,"")</f>
        <v/>
      </c>
    </row>
    <row r="1485" spans="1:4">
      <c r="A1485">
        <f>IF('EIA Imports'!$E1485=$A$1,'EIA Imports'!A1485,"")</f>
        <v/>
      </c>
      <c r="C1485">
        <f>IF('EIA Imports'!$E1485=$A$1,'EIA Imports'!C1485,"")</f>
        <v/>
      </c>
      <c r="D1485">
        <f>IF('EIA Imports'!$E1485=$A$1,'EIA Imports'!D1485,"")</f>
        <v/>
      </c>
    </row>
    <row r="1486" spans="1:4">
      <c r="A1486">
        <f>IF('EIA Imports'!$E1486=$A$1,'EIA Imports'!A1486,"")</f>
        <v/>
      </c>
      <c r="C1486">
        <f>IF('EIA Imports'!$E1486=$A$1,'EIA Imports'!C1486,"")</f>
        <v/>
      </c>
      <c r="D1486">
        <f>IF('EIA Imports'!$E1486=$A$1,'EIA Imports'!D1486,"")</f>
        <v/>
      </c>
    </row>
    <row r="1487" spans="1:4">
      <c r="A1487">
        <f>IF('EIA Imports'!$E1487=$A$1,'EIA Imports'!A1487,"")</f>
        <v/>
      </c>
      <c r="C1487">
        <f>IF('EIA Imports'!$E1487=$A$1,'EIA Imports'!C1487,"")</f>
        <v/>
      </c>
      <c r="D1487">
        <f>IF('EIA Imports'!$E1487=$A$1,'EIA Imports'!D1487,"")</f>
        <v/>
      </c>
    </row>
    <row r="1488" spans="1:4">
      <c r="A1488">
        <f>IF('EIA Imports'!$E1488=$A$1,'EIA Imports'!A1488,"")</f>
        <v/>
      </c>
      <c r="C1488">
        <f>IF('EIA Imports'!$E1488=$A$1,'EIA Imports'!C1488,"")</f>
        <v/>
      </c>
      <c r="D1488">
        <f>IF('EIA Imports'!$E1488=$A$1,'EIA Imports'!D1488,"")</f>
        <v/>
      </c>
    </row>
    <row r="1489" spans="1:4">
      <c r="A1489">
        <f>IF('EIA Imports'!$E1489=$A$1,'EIA Imports'!A1489,"")</f>
        <v/>
      </c>
      <c r="C1489">
        <f>IF('EIA Imports'!$E1489=$A$1,'EIA Imports'!C1489,"")</f>
        <v/>
      </c>
      <c r="D1489">
        <f>IF('EIA Imports'!$E1489=$A$1,'EIA Imports'!D1489,"")</f>
        <v/>
      </c>
    </row>
    <row r="1490" spans="1:4">
      <c r="A1490">
        <f>IF('EIA Imports'!$E1490=$A$1,'EIA Imports'!A1490,"")</f>
        <v/>
      </c>
      <c r="C1490">
        <f>IF('EIA Imports'!$E1490=$A$1,'EIA Imports'!C1490,"")</f>
        <v/>
      </c>
      <c r="D1490">
        <f>IF('EIA Imports'!$E1490=$A$1,'EIA Imports'!D1490,"")</f>
        <v/>
      </c>
    </row>
    <row r="1491" spans="1:4">
      <c r="A1491">
        <f>IF('EIA Imports'!$E1491=$A$1,'EIA Imports'!A1491,"")</f>
        <v/>
      </c>
      <c r="C1491">
        <f>IF('EIA Imports'!$E1491=$A$1,'EIA Imports'!C1491,"")</f>
        <v/>
      </c>
      <c r="D1491">
        <f>IF('EIA Imports'!$E1491=$A$1,'EIA Imports'!D1491,"")</f>
        <v/>
      </c>
    </row>
    <row r="1492" spans="1:4">
      <c r="A1492">
        <f>IF('EIA Imports'!$E1492=$A$1,'EIA Imports'!A1492,"")</f>
        <v/>
      </c>
      <c r="C1492">
        <f>IF('EIA Imports'!$E1492=$A$1,'EIA Imports'!C1492,"")</f>
        <v/>
      </c>
      <c r="D1492">
        <f>IF('EIA Imports'!$E1492=$A$1,'EIA Imports'!D1492,"")</f>
        <v/>
      </c>
    </row>
    <row r="1493" spans="1:4">
      <c r="A1493">
        <f>IF('EIA Imports'!$E1493=$A$1,'EIA Imports'!A1493,"")</f>
        <v/>
      </c>
      <c r="C1493">
        <f>IF('EIA Imports'!$E1493=$A$1,'EIA Imports'!C1493,"")</f>
        <v/>
      </c>
      <c r="D1493">
        <f>IF('EIA Imports'!$E1493=$A$1,'EIA Imports'!D1493,"")</f>
        <v/>
      </c>
    </row>
    <row r="1494" spans="1:4">
      <c r="A1494">
        <f>IF('EIA Imports'!$E1494=$A$1,'EIA Imports'!A1494,"")</f>
        <v/>
      </c>
      <c r="C1494">
        <f>IF('EIA Imports'!$E1494=$A$1,'EIA Imports'!C1494,"")</f>
        <v/>
      </c>
      <c r="D1494">
        <f>IF('EIA Imports'!$E1494=$A$1,'EIA Imports'!D1494,"")</f>
        <v/>
      </c>
    </row>
    <row r="1495" spans="1:4">
      <c r="A1495">
        <f>IF('EIA Imports'!$E1495=$A$1,'EIA Imports'!A1495,"")</f>
        <v/>
      </c>
      <c r="C1495">
        <f>IF('EIA Imports'!$E1495=$A$1,'EIA Imports'!C1495,"")</f>
        <v/>
      </c>
      <c r="D1495">
        <f>IF('EIA Imports'!$E1495=$A$1,'EIA Imports'!D1495,"")</f>
        <v/>
      </c>
    </row>
    <row r="1496" spans="1:4">
      <c r="A1496">
        <f>IF('EIA Imports'!$E1496=$A$1,'EIA Imports'!A1496,"")</f>
        <v/>
      </c>
      <c r="C1496">
        <f>IF('EIA Imports'!$E1496=$A$1,'EIA Imports'!C1496,"")</f>
        <v/>
      </c>
      <c r="D1496">
        <f>IF('EIA Imports'!$E1496=$A$1,'EIA Imports'!D1496,"")</f>
        <v/>
      </c>
    </row>
    <row r="1497" spans="1:4">
      <c r="A1497">
        <f>IF('EIA Imports'!$E1497=$A$1,'EIA Imports'!A1497,"")</f>
        <v/>
      </c>
      <c r="C1497">
        <f>IF('EIA Imports'!$E1497=$A$1,'EIA Imports'!C1497,"")</f>
        <v/>
      </c>
      <c r="D1497">
        <f>IF('EIA Imports'!$E1497=$A$1,'EIA Imports'!D1497,"")</f>
        <v/>
      </c>
    </row>
    <row r="1498" spans="1:4">
      <c r="A1498">
        <f>IF('EIA Imports'!$E1498=$A$1,'EIA Imports'!A1498,"")</f>
        <v/>
      </c>
      <c r="C1498">
        <f>IF('EIA Imports'!$E1498=$A$1,'EIA Imports'!C1498,"")</f>
        <v/>
      </c>
      <c r="D1498">
        <f>IF('EIA Imports'!$E1498=$A$1,'EIA Imports'!D1498,"")</f>
        <v/>
      </c>
    </row>
    <row r="1499" spans="1:4">
      <c r="A1499">
        <f>IF('EIA Imports'!$E1499=$A$1,'EIA Imports'!A1499,"")</f>
        <v/>
      </c>
      <c r="C1499">
        <f>IF('EIA Imports'!$E1499=$A$1,'EIA Imports'!C1499,"")</f>
        <v/>
      </c>
      <c r="D1499">
        <f>IF('EIA Imports'!$E1499=$A$1,'EIA Imports'!D1499,"")</f>
        <v/>
      </c>
    </row>
    <row r="1500" spans="1:4">
      <c r="A1500">
        <f>IF('EIA Imports'!$E1500=$A$1,'EIA Imports'!A1500,"")</f>
        <v/>
      </c>
      <c r="C1500">
        <f>IF('EIA Imports'!$E1500=$A$1,'EIA Imports'!C1500,"")</f>
        <v/>
      </c>
      <c r="D1500">
        <f>IF('EIA Imports'!$E1500=$A$1,'EIA Imports'!D1500,"")</f>
        <v/>
      </c>
    </row>
    <row r="1501" spans="1:4">
      <c r="A1501">
        <f>IF('EIA Imports'!$E1501=$A$1,'EIA Imports'!A1501,"")</f>
        <v/>
      </c>
      <c r="C1501">
        <f>IF('EIA Imports'!$E1501=$A$1,'EIA Imports'!C1501,"")</f>
        <v/>
      </c>
      <c r="D1501">
        <f>IF('EIA Imports'!$E1501=$A$1,'EIA Imports'!D1501,"")</f>
        <v/>
      </c>
    </row>
    <row r="1502" spans="1:4">
      <c r="A1502">
        <f>IF('EIA Imports'!$E1502=$A$1,'EIA Imports'!A1502,"")</f>
        <v/>
      </c>
      <c r="C1502">
        <f>IF('EIA Imports'!$E1502=$A$1,'EIA Imports'!C1502,"")</f>
        <v/>
      </c>
      <c r="D1502">
        <f>IF('EIA Imports'!$E1502=$A$1,'EIA Imports'!D1502,"")</f>
        <v/>
      </c>
    </row>
    <row r="1503" spans="1:4">
      <c r="A1503">
        <f>IF('EIA Imports'!$E1503=$A$1,'EIA Imports'!A1503,"")</f>
        <v/>
      </c>
      <c r="C1503">
        <f>IF('EIA Imports'!$E1503=$A$1,'EIA Imports'!C1503,"")</f>
        <v/>
      </c>
      <c r="D1503">
        <f>IF('EIA Imports'!$E1503=$A$1,'EIA Imports'!D1503,"")</f>
        <v/>
      </c>
    </row>
    <row r="1504" spans="1:4">
      <c r="A1504">
        <f>IF('EIA Imports'!$E1504=$A$1,'EIA Imports'!A1504,"")</f>
        <v/>
      </c>
      <c r="C1504">
        <f>IF('EIA Imports'!$E1504=$A$1,'EIA Imports'!C1504,"")</f>
        <v/>
      </c>
      <c r="D1504">
        <f>IF('EIA Imports'!$E1504=$A$1,'EIA Imports'!D1504,"")</f>
        <v/>
      </c>
    </row>
    <row r="1505" spans="1:4">
      <c r="A1505">
        <f>IF('EIA Imports'!$E1505=$A$1,'EIA Imports'!A1505,"")</f>
        <v/>
      </c>
      <c r="C1505">
        <f>IF('EIA Imports'!$E1505=$A$1,'EIA Imports'!C1505,"")</f>
        <v/>
      </c>
      <c r="D1505">
        <f>IF('EIA Imports'!$E1505=$A$1,'EIA Imports'!D1505,"")</f>
        <v/>
      </c>
    </row>
    <row r="1506" spans="1:4">
      <c r="A1506">
        <f>IF('EIA Imports'!$E1506=$A$1,'EIA Imports'!A1506,"")</f>
        <v/>
      </c>
      <c r="C1506">
        <f>IF('EIA Imports'!$E1506=$A$1,'EIA Imports'!C1506,"")</f>
        <v/>
      </c>
      <c r="D1506">
        <f>IF('EIA Imports'!$E1506=$A$1,'EIA Imports'!D1506,"")</f>
        <v/>
      </c>
    </row>
    <row r="1507" spans="1:4">
      <c r="A1507">
        <f>IF('EIA Imports'!$E1507=$A$1,'EIA Imports'!A1507,"")</f>
        <v/>
      </c>
      <c r="C1507">
        <f>IF('EIA Imports'!$E1507=$A$1,'EIA Imports'!C1507,"")</f>
        <v/>
      </c>
      <c r="D1507">
        <f>IF('EIA Imports'!$E1507=$A$1,'EIA Imports'!D1507,"")</f>
        <v/>
      </c>
    </row>
    <row r="1508" spans="1:4">
      <c r="A1508">
        <f>IF('EIA Imports'!$E1508=$A$1,'EIA Imports'!A1508,"")</f>
        <v/>
      </c>
      <c r="C1508">
        <f>IF('EIA Imports'!$E1508=$A$1,'EIA Imports'!C1508,"")</f>
        <v/>
      </c>
      <c r="D1508">
        <f>IF('EIA Imports'!$E1508=$A$1,'EIA Imports'!D1508,"")</f>
        <v/>
      </c>
    </row>
    <row r="1509" spans="1:4">
      <c r="A1509">
        <f>IF('EIA Imports'!$E1509=$A$1,'EIA Imports'!A1509,"")</f>
        <v/>
      </c>
      <c r="C1509">
        <f>IF('EIA Imports'!$E1509=$A$1,'EIA Imports'!C1509,"")</f>
        <v/>
      </c>
      <c r="D1509">
        <f>IF('EIA Imports'!$E1509=$A$1,'EIA Imports'!D1509,"")</f>
        <v/>
      </c>
    </row>
    <row r="1510" spans="1:4">
      <c r="A1510">
        <f>IF('EIA Imports'!$E1510=$A$1,'EIA Imports'!A1510,"")</f>
        <v/>
      </c>
      <c r="C1510">
        <f>IF('EIA Imports'!$E1510=$A$1,'EIA Imports'!C1510,"")</f>
        <v/>
      </c>
      <c r="D1510">
        <f>IF('EIA Imports'!$E1510=$A$1,'EIA Imports'!D1510,"")</f>
        <v/>
      </c>
    </row>
    <row r="1511" spans="1:4">
      <c r="A1511">
        <f>IF('EIA Imports'!$E1511=$A$1,'EIA Imports'!A1511,"")</f>
        <v/>
      </c>
      <c r="C1511">
        <f>IF('EIA Imports'!$E1511=$A$1,'EIA Imports'!C1511,"")</f>
        <v/>
      </c>
      <c r="D1511">
        <f>IF('EIA Imports'!$E1511=$A$1,'EIA Imports'!D1511,"")</f>
        <v/>
      </c>
    </row>
    <row r="1512" spans="1:4">
      <c r="A1512">
        <f>IF('EIA Imports'!$E1512=$A$1,'EIA Imports'!A1512,"")</f>
        <v/>
      </c>
      <c r="C1512">
        <f>IF('EIA Imports'!$E1512=$A$1,'EIA Imports'!C1512,"")</f>
        <v/>
      </c>
      <c r="D1512">
        <f>IF('EIA Imports'!$E1512=$A$1,'EIA Imports'!D1512,"")</f>
        <v/>
      </c>
    </row>
    <row r="1513" spans="1:4">
      <c r="A1513">
        <f>IF('EIA Imports'!$E1513=$A$1,'EIA Imports'!A1513,"")</f>
        <v/>
      </c>
      <c r="C1513">
        <f>IF('EIA Imports'!$E1513=$A$1,'EIA Imports'!C1513,"")</f>
        <v/>
      </c>
      <c r="D1513">
        <f>IF('EIA Imports'!$E1513=$A$1,'EIA Imports'!D1513,"")</f>
        <v/>
      </c>
    </row>
    <row r="1514" spans="1:4">
      <c r="A1514">
        <f>IF('EIA Imports'!$E1514=$A$1,'EIA Imports'!A1514,"")</f>
        <v/>
      </c>
      <c r="C1514">
        <f>IF('EIA Imports'!$E1514=$A$1,'EIA Imports'!C1514,"")</f>
        <v/>
      </c>
      <c r="D1514">
        <f>IF('EIA Imports'!$E1514=$A$1,'EIA Imports'!D1514,"")</f>
        <v/>
      </c>
    </row>
    <row r="1515" spans="1:4">
      <c r="A1515">
        <f>IF('EIA Imports'!$E1515=$A$1,'EIA Imports'!A1515,"")</f>
        <v/>
      </c>
      <c r="C1515">
        <f>IF('EIA Imports'!$E1515=$A$1,'EIA Imports'!C1515,"")</f>
        <v/>
      </c>
      <c r="D1515">
        <f>IF('EIA Imports'!$E1515=$A$1,'EIA Imports'!D1515,"")</f>
        <v/>
      </c>
    </row>
    <row r="1516" spans="1:4">
      <c r="A1516">
        <f>IF('EIA Imports'!$E1516=$A$1,'EIA Imports'!A1516,"")</f>
        <v/>
      </c>
      <c r="C1516">
        <f>IF('EIA Imports'!$E1516=$A$1,'EIA Imports'!C1516,"")</f>
        <v/>
      </c>
      <c r="D1516">
        <f>IF('EIA Imports'!$E1516=$A$1,'EIA Imports'!D1516,"")</f>
        <v/>
      </c>
    </row>
    <row r="1517" spans="1:4">
      <c r="A1517">
        <f>IF('EIA Imports'!$E1517=$A$1,'EIA Imports'!A1517,"")</f>
        <v/>
      </c>
      <c r="C1517">
        <f>IF('EIA Imports'!$E1517=$A$1,'EIA Imports'!C1517,"")</f>
        <v/>
      </c>
      <c r="D1517">
        <f>IF('EIA Imports'!$E1517=$A$1,'EIA Imports'!D1517,"")</f>
        <v/>
      </c>
    </row>
    <row r="1518" spans="1:4">
      <c r="A1518">
        <f>IF('EIA Imports'!$E1518=$A$1,'EIA Imports'!A1518,"")</f>
        <v/>
      </c>
      <c r="C1518">
        <f>IF('EIA Imports'!$E1518=$A$1,'EIA Imports'!C1518,"")</f>
        <v/>
      </c>
      <c r="D1518">
        <f>IF('EIA Imports'!$E1518=$A$1,'EIA Imports'!D1518,"")</f>
        <v/>
      </c>
    </row>
    <row r="1519" spans="1:4">
      <c r="A1519">
        <f>IF('EIA Imports'!$E1519=$A$1,'EIA Imports'!A1519,"")</f>
        <v/>
      </c>
      <c r="C1519">
        <f>IF('EIA Imports'!$E1519=$A$1,'EIA Imports'!C1519,"")</f>
        <v/>
      </c>
      <c r="D1519">
        <f>IF('EIA Imports'!$E1519=$A$1,'EIA Imports'!D1519,"")</f>
        <v/>
      </c>
    </row>
    <row r="1520" spans="1:4">
      <c r="A1520">
        <f>IF('EIA Imports'!$E1520=$A$1,'EIA Imports'!A1520,"")</f>
        <v/>
      </c>
      <c r="C1520">
        <f>IF('EIA Imports'!$E1520=$A$1,'EIA Imports'!C1520,"")</f>
        <v/>
      </c>
      <c r="D1520">
        <f>IF('EIA Imports'!$E1520=$A$1,'EIA Imports'!D1520,"")</f>
        <v/>
      </c>
    </row>
    <row r="1521" spans="1:4">
      <c r="A1521">
        <f>IF('EIA Imports'!$E1521=$A$1,'EIA Imports'!A1521,"")</f>
        <v/>
      </c>
      <c r="C1521">
        <f>IF('EIA Imports'!$E1521=$A$1,'EIA Imports'!C1521,"")</f>
        <v/>
      </c>
      <c r="D1521">
        <f>IF('EIA Imports'!$E1521=$A$1,'EIA Imports'!D1521,"")</f>
        <v/>
      </c>
    </row>
    <row r="1522" spans="1:4">
      <c r="A1522">
        <f>IF('EIA Imports'!$E1522=$A$1,'EIA Imports'!A1522,"")</f>
        <v/>
      </c>
      <c r="C1522">
        <f>IF('EIA Imports'!$E1522=$A$1,'EIA Imports'!C1522,"")</f>
        <v/>
      </c>
      <c r="D1522">
        <f>IF('EIA Imports'!$E1522=$A$1,'EIA Imports'!D1522,"")</f>
        <v/>
      </c>
    </row>
    <row r="1523" spans="1:4">
      <c r="A1523">
        <f>IF('EIA Imports'!$E1523=$A$1,'EIA Imports'!A1523,"")</f>
        <v/>
      </c>
      <c r="C1523">
        <f>IF('EIA Imports'!$E1523=$A$1,'EIA Imports'!C1523,"")</f>
        <v/>
      </c>
      <c r="D1523">
        <f>IF('EIA Imports'!$E1523=$A$1,'EIA Imports'!D1523,"")</f>
        <v/>
      </c>
    </row>
    <row r="1524" spans="1:4">
      <c r="A1524">
        <f>IF('EIA Imports'!$E1524=$A$1,'EIA Imports'!A1524,"")</f>
        <v/>
      </c>
      <c r="C1524">
        <f>IF('EIA Imports'!$E1524=$A$1,'EIA Imports'!C1524,"")</f>
        <v/>
      </c>
      <c r="D1524">
        <f>IF('EIA Imports'!$E1524=$A$1,'EIA Imports'!D1524,"")</f>
        <v/>
      </c>
    </row>
    <row r="1525" spans="1:4">
      <c r="A1525">
        <f>IF('EIA Imports'!$E1525=$A$1,'EIA Imports'!A1525,"")</f>
        <v/>
      </c>
      <c r="C1525">
        <f>IF('EIA Imports'!$E1525=$A$1,'EIA Imports'!C1525,"")</f>
        <v/>
      </c>
      <c r="D1525">
        <f>IF('EIA Imports'!$E1525=$A$1,'EIA Imports'!D1525,"")</f>
        <v/>
      </c>
    </row>
    <row r="1526" spans="1:4">
      <c r="A1526">
        <f>IF('EIA Imports'!$E1526=$A$1,'EIA Imports'!A1526,"")</f>
        <v/>
      </c>
      <c r="C1526">
        <f>IF('EIA Imports'!$E1526=$A$1,'EIA Imports'!C1526,"")</f>
        <v/>
      </c>
      <c r="D1526">
        <f>IF('EIA Imports'!$E1526=$A$1,'EIA Imports'!D1526,"")</f>
        <v/>
      </c>
    </row>
    <row r="1527" spans="1:4">
      <c r="A1527">
        <f>IF('EIA Imports'!$E1527=$A$1,'EIA Imports'!A1527,"")</f>
        <v/>
      </c>
      <c r="C1527">
        <f>IF('EIA Imports'!$E1527=$A$1,'EIA Imports'!C1527,"")</f>
        <v/>
      </c>
      <c r="D1527">
        <f>IF('EIA Imports'!$E1527=$A$1,'EIA Imports'!D1527,"")</f>
        <v/>
      </c>
    </row>
    <row r="1528" spans="1:4">
      <c r="A1528">
        <f>IF('EIA Imports'!$E1528=$A$1,'EIA Imports'!A1528,"")</f>
        <v/>
      </c>
      <c r="C1528">
        <f>IF('EIA Imports'!$E1528=$A$1,'EIA Imports'!C1528,"")</f>
        <v/>
      </c>
      <c r="D1528">
        <f>IF('EIA Imports'!$E1528=$A$1,'EIA Imports'!D1528,"")</f>
        <v/>
      </c>
    </row>
    <row r="1529" spans="1:4">
      <c r="A1529">
        <f>IF('EIA Imports'!$E1529=$A$1,'EIA Imports'!A1529,"")</f>
        <v/>
      </c>
      <c r="C1529">
        <f>IF('EIA Imports'!$E1529=$A$1,'EIA Imports'!C1529,"")</f>
        <v/>
      </c>
      <c r="D1529">
        <f>IF('EIA Imports'!$E1529=$A$1,'EIA Imports'!D1529,"")</f>
        <v/>
      </c>
    </row>
    <row r="1530" spans="1:4">
      <c r="A1530">
        <f>IF('EIA Imports'!$E1530=$A$1,'EIA Imports'!A1530,"")</f>
        <v/>
      </c>
      <c r="C1530">
        <f>IF('EIA Imports'!$E1530=$A$1,'EIA Imports'!C1530,"")</f>
        <v/>
      </c>
      <c r="D1530">
        <f>IF('EIA Imports'!$E1530=$A$1,'EIA Imports'!D1530,"")</f>
        <v/>
      </c>
    </row>
    <row r="1531" spans="1:4">
      <c r="A1531">
        <f>IF('EIA Imports'!$E1531=$A$1,'EIA Imports'!A1531,"")</f>
        <v/>
      </c>
      <c r="C1531">
        <f>IF('EIA Imports'!$E1531=$A$1,'EIA Imports'!C1531,"")</f>
        <v/>
      </c>
      <c r="D1531">
        <f>IF('EIA Imports'!$E1531=$A$1,'EIA Imports'!D1531,"")</f>
        <v/>
      </c>
    </row>
    <row r="1532" spans="1:4">
      <c r="A1532">
        <f>IF('EIA Imports'!$E1532=$A$1,'EIA Imports'!A1532,"")</f>
        <v/>
      </c>
      <c r="C1532">
        <f>IF('EIA Imports'!$E1532=$A$1,'EIA Imports'!C1532,"")</f>
        <v/>
      </c>
      <c r="D1532">
        <f>IF('EIA Imports'!$E1532=$A$1,'EIA Imports'!D1532,"")</f>
        <v/>
      </c>
    </row>
    <row r="1533" spans="1:4">
      <c r="A1533">
        <f>IF('EIA Imports'!$E1533=$A$1,'EIA Imports'!A1533,"")</f>
        <v/>
      </c>
      <c r="C1533">
        <f>IF('EIA Imports'!$E1533=$A$1,'EIA Imports'!C1533,"")</f>
        <v/>
      </c>
      <c r="D1533">
        <f>IF('EIA Imports'!$E1533=$A$1,'EIA Imports'!D1533,"")</f>
        <v/>
      </c>
    </row>
    <row r="1534" spans="1:4">
      <c r="A1534">
        <f>IF('EIA Imports'!$E1534=$A$1,'EIA Imports'!A1534,"")</f>
        <v/>
      </c>
      <c r="C1534">
        <f>IF('EIA Imports'!$E1534=$A$1,'EIA Imports'!C1534,"")</f>
        <v/>
      </c>
      <c r="D1534">
        <f>IF('EIA Imports'!$E1534=$A$1,'EIA Imports'!D1534,"")</f>
        <v/>
      </c>
    </row>
    <row r="1535" spans="1:4">
      <c r="A1535">
        <f>IF('EIA Imports'!$E1535=$A$1,'EIA Imports'!A1535,"")</f>
        <v/>
      </c>
      <c r="C1535">
        <f>IF('EIA Imports'!$E1535=$A$1,'EIA Imports'!C1535,"")</f>
        <v/>
      </c>
      <c r="D1535">
        <f>IF('EIA Imports'!$E1535=$A$1,'EIA Imports'!D1535,"")</f>
        <v/>
      </c>
    </row>
    <row r="1536" spans="1:4">
      <c r="A1536">
        <f>IF('EIA Imports'!$E1536=$A$1,'EIA Imports'!A1536,"")</f>
        <v/>
      </c>
      <c r="C1536">
        <f>IF('EIA Imports'!$E1536=$A$1,'EIA Imports'!C1536,"")</f>
        <v/>
      </c>
      <c r="D1536">
        <f>IF('EIA Imports'!$E1536=$A$1,'EIA Imports'!D1536,"")</f>
        <v/>
      </c>
    </row>
    <row r="1537" spans="1:4">
      <c r="A1537">
        <f>IF('EIA Imports'!$E1537=$A$1,'EIA Imports'!A1537,"")</f>
        <v/>
      </c>
      <c r="C1537">
        <f>IF('EIA Imports'!$E1537=$A$1,'EIA Imports'!C1537,"")</f>
        <v/>
      </c>
      <c r="D1537">
        <f>IF('EIA Imports'!$E1537=$A$1,'EIA Imports'!D1537,"")</f>
        <v/>
      </c>
    </row>
    <row r="1538" spans="1:4">
      <c r="A1538">
        <f>IF('EIA Imports'!$E1538=$A$1,'EIA Imports'!A1538,"")</f>
        <v/>
      </c>
      <c r="C1538">
        <f>IF('EIA Imports'!$E1538=$A$1,'EIA Imports'!C1538,"")</f>
        <v/>
      </c>
      <c r="D1538">
        <f>IF('EIA Imports'!$E1538=$A$1,'EIA Imports'!D1538,"")</f>
        <v/>
      </c>
    </row>
    <row r="1539" spans="1:4">
      <c r="A1539">
        <f>IF('EIA Imports'!$E1539=$A$1,'EIA Imports'!A1539,"")</f>
        <v/>
      </c>
      <c r="C1539">
        <f>IF('EIA Imports'!$E1539=$A$1,'EIA Imports'!C1539,"")</f>
        <v/>
      </c>
      <c r="D1539">
        <f>IF('EIA Imports'!$E1539=$A$1,'EIA Imports'!D1539,"")</f>
        <v/>
      </c>
    </row>
    <row r="1540" spans="1:4">
      <c r="A1540">
        <f>IF('EIA Imports'!$E1540=$A$1,'EIA Imports'!A1540,"")</f>
        <v/>
      </c>
      <c r="C1540">
        <f>IF('EIA Imports'!$E1540=$A$1,'EIA Imports'!C1540,"")</f>
        <v/>
      </c>
      <c r="D1540">
        <f>IF('EIA Imports'!$E1540=$A$1,'EIA Imports'!D1540,"")</f>
        <v/>
      </c>
    </row>
    <row r="1541" spans="1:4">
      <c r="A1541">
        <f>IF('EIA Imports'!$E1541=$A$1,'EIA Imports'!A1541,"")</f>
        <v/>
      </c>
      <c r="C1541">
        <f>IF('EIA Imports'!$E1541=$A$1,'EIA Imports'!C1541,"")</f>
        <v/>
      </c>
      <c r="D1541">
        <f>IF('EIA Imports'!$E1541=$A$1,'EIA Imports'!D1541,"")</f>
        <v/>
      </c>
    </row>
    <row r="1542" spans="1:4">
      <c r="A1542">
        <f>IF('EIA Imports'!$E1542=$A$1,'EIA Imports'!A1542,"")</f>
        <v/>
      </c>
      <c r="C1542">
        <f>IF('EIA Imports'!$E1542=$A$1,'EIA Imports'!C1542,"")</f>
        <v/>
      </c>
      <c r="D1542">
        <f>IF('EIA Imports'!$E1542=$A$1,'EIA Imports'!D1542,"")</f>
        <v/>
      </c>
    </row>
    <row r="1543" spans="1:4">
      <c r="A1543">
        <f>IF('EIA Imports'!$E1543=$A$1,'EIA Imports'!A1543,"")</f>
        <v/>
      </c>
      <c r="C1543">
        <f>IF('EIA Imports'!$E1543=$A$1,'EIA Imports'!C1543,"")</f>
        <v/>
      </c>
      <c r="D1543">
        <f>IF('EIA Imports'!$E1543=$A$1,'EIA Imports'!D1543,"")</f>
        <v/>
      </c>
    </row>
    <row r="1544" spans="1:4">
      <c r="A1544">
        <f>IF('EIA Imports'!$E1544=$A$1,'EIA Imports'!A1544,"")</f>
        <v/>
      </c>
      <c r="C1544">
        <f>IF('EIA Imports'!$E1544=$A$1,'EIA Imports'!C1544,"")</f>
        <v/>
      </c>
      <c r="D1544">
        <f>IF('EIA Imports'!$E1544=$A$1,'EIA Imports'!D1544,"")</f>
        <v/>
      </c>
    </row>
    <row r="1545" spans="1:4">
      <c r="A1545">
        <f>IF('EIA Imports'!$E1545=$A$1,'EIA Imports'!A1545,"")</f>
        <v/>
      </c>
      <c r="C1545">
        <f>IF('EIA Imports'!$E1545=$A$1,'EIA Imports'!C1545,"")</f>
        <v/>
      </c>
      <c r="D1545">
        <f>IF('EIA Imports'!$E1545=$A$1,'EIA Imports'!D1545,"")</f>
        <v/>
      </c>
    </row>
    <row r="1546" spans="1:4">
      <c r="A1546">
        <f>IF('EIA Imports'!$E1546=$A$1,'EIA Imports'!A1546,"")</f>
        <v/>
      </c>
      <c r="C1546">
        <f>IF('EIA Imports'!$E1546=$A$1,'EIA Imports'!C1546,"")</f>
        <v/>
      </c>
      <c r="D1546">
        <f>IF('EIA Imports'!$E1546=$A$1,'EIA Imports'!D1546,"")</f>
        <v/>
      </c>
    </row>
    <row r="1547" spans="1:4">
      <c r="A1547">
        <f>IF('EIA Imports'!$E1547=$A$1,'EIA Imports'!A1547,"")</f>
        <v/>
      </c>
      <c r="C1547">
        <f>IF('EIA Imports'!$E1547=$A$1,'EIA Imports'!C1547,"")</f>
        <v/>
      </c>
      <c r="D1547">
        <f>IF('EIA Imports'!$E1547=$A$1,'EIA Imports'!D1547,"")</f>
        <v/>
      </c>
    </row>
    <row r="1548" spans="1:4">
      <c r="A1548">
        <f>IF('EIA Imports'!$E1548=$A$1,'EIA Imports'!A1548,"")</f>
        <v/>
      </c>
      <c r="C1548">
        <f>IF('EIA Imports'!$E1548=$A$1,'EIA Imports'!C1548,"")</f>
        <v/>
      </c>
      <c r="D1548">
        <f>IF('EIA Imports'!$E1548=$A$1,'EIA Imports'!D1548,"")</f>
        <v/>
      </c>
    </row>
    <row r="1549" spans="1:4">
      <c r="A1549">
        <f>IF('EIA Imports'!$E1549=$A$1,'EIA Imports'!A1549,"")</f>
        <v/>
      </c>
      <c r="C1549">
        <f>IF('EIA Imports'!$E1549=$A$1,'EIA Imports'!C1549,"")</f>
        <v/>
      </c>
      <c r="D1549">
        <f>IF('EIA Imports'!$E1549=$A$1,'EIA Imports'!D1549,"")</f>
        <v/>
      </c>
    </row>
    <row r="1550" spans="1:4">
      <c r="A1550">
        <f>IF('EIA Imports'!$E1550=$A$1,'EIA Imports'!A1550,"")</f>
        <v/>
      </c>
      <c r="C1550">
        <f>IF('EIA Imports'!$E1550=$A$1,'EIA Imports'!C1550,"")</f>
        <v/>
      </c>
      <c r="D1550">
        <f>IF('EIA Imports'!$E1550=$A$1,'EIA Imports'!D1550,"")</f>
        <v/>
      </c>
    </row>
    <row r="1551" spans="1:4">
      <c r="A1551">
        <f>IF('EIA Imports'!$E1551=$A$1,'EIA Imports'!A1551,"")</f>
        <v/>
      </c>
      <c r="C1551">
        <f>IF('EIA Imports'!$E1551=$A$1,'EIA Imports'!C1551,"")</f>
        <v/>
      </c>
      <c r="D1551">
        <f>IF('EIA Imports'!$E1551=$A$1,'EIA Imports'!D1551,"")</f>
        <v/>
      </c>
    </row>
    <row r="1552" spans="1:4">
      <c r="A1552">
        <f>IF('EIA Imports'!$E1552=$A$1,'EIA Imports'!A1552,"")</f>
        <v/>
      </c>
      <c r="C1552">
        <f>IF('EIA Imports'!$E1552=$A$1,'EIA Imports'!C1552,"")</f>
        <v/>
      </c>
      <c r="D1552">
        <f>IF('EIA Imports'!$E1552=$A$1,'EIA Imports'!D1552,"")</f>
        <v/>
      </c>
    </row>
    <row r="1553" spans="1:4">
      <c r="A1553">
        <f>IF('EIA Imports'!$E1553=$A$1,'EIA Imports'!A1553,"")</f>
        <v/>
      </c>
      <c r="C1553">
        <f>IF('EIA Imports'!$E1553=$A$1,'EIA Imports'!C1553,"")</f>
        <v/>
      </c>
      <c r="D1553">
        <f>IF('EIA Imports'!$E1553=$A$1,'EIA Imports'!D1553,"")</f>
        <v/>
      </c>
    </row>
    <row r="1554" spans="1:4">
      <c r="A1554">
        <f>IF('EIA Imports'!$E1554=$A$1,'EIA Imports'!A1554,"")</f>
        <v/>
      </c>
      <c r="C1554">
        <f>IF('EIA Imports'!$E1554=$A$1,'EIA Imports'!C1554,"")</f>
        <v/>
      </c>
      <c r="D1554">
        <f>IF('EIA Imports'!$E1554=$A$1,'EIA Imports'!D1554,"")</f>
        <v/>
      </c>
    </row>
    <row r="1555" spans="1:4">
      <c r="A1555">
        <f>IF('EIA Imports'!$E1555=$A$1,'EIA Imports'!A1555,"")</f>
        <v/>
      </c>
      <c r="C1555">
        <f>IF('EIA Imports'!$E1555=$A$1,'EIA Imports'!C1555,"")</f>
        <v/>
      </c>
      <c r="D1555">
        <f>IF('EIA Imports'!$E1555=$A$1,'EIA Imports'!D1555,"")</f>
        <v/>
      </c>
    </row>
    <row r="1556" spans="1:4">
      <c r="A1556">
        <f>IF('EIA Imports'!$E1556=$A$1,'EIA Imports'!A1556,"")</f>
        <v/>
      </c>
      <c r="C1556">
        <f>IF('EIA Imports'!$E1556=$A$1,'EIA Imports'!C1556,"")</f>
        <v/>
      </c>
      <c r="D1556">
        <f>IF('EIA Imports'!$E1556=$A$1,'EIA Imports'!D1556,"")</f>
        <v/>
      </c>
    </row>
    <row r="1557" spans="1:4">
      <c r="A1557">
        <f>IF('EIA Imports'!$E1557=$A$1,'EIA Imports'!A1557,"")</f>
        <v/>
      </c>
      <c r="C1557">
        <f>IF('EIA Imports'!$E1557=$A$1,'EIA Imports'!C1557,"")</f>
        <v/>
      </c>
      <c r="D1557">
        <f>IF('EIA Imports'!$E1557=$A$1,'EIA Imports'!D1557,"")</f>
        <v/>
      </c>
    </row>
    <row r="1558" spans="1:4">
      <c r="A1558">
        <f>IF('EIA Imports'!$E1558=$A$1,'EIA Imports'!A1558,"")</f>
        <v/>
      </c>
      <c r="C1558">
        <f>IF('EIA Imports'!$E1558=$A$1,'EIA Imports'!C1558,"")</f>
        <v/>
      </c>
      <c r="D1558">
        <f>IF('EIA Imports'!$E1558=$A$1,'EIA Imports'!D1558,"")</f>
        <v/>
      </c>
    </row>
    <row r="1559" spans="1:4">
      <c r="A1559">
        <f>IF('EIA Imports'!$E1559=$A$1,'EIA Imports'!A1559,"")</f>
        <v/>
      </c>
      <c r="C1559">
        <f>IF('EIA Imports'!$E1559=$A$1,'EIA Imports'!C1559,"")</f>
        <v/>
      </c>
      <c r="D1559">
        <f>IF('EIA Imports'!$E1559=$A$1,'EIA Imports'!D1559,"")</f>
        <v/>
      </c>
    </row>
    <row r="1560" spans="1:4">
      <c r="A1560">
        <f>IF('EIA Imports'!$E1560=$A$1,'EIA Imports'!A1560,"")</f>
        <v/>
      </c>
      <c r="C1560">
        <f>IF('EIA Imports'!$E1560=$A$1,'EIA Imports'!C1560,"")</f>
        <v/>
      </c>
      <c r="D1560">
        <f>IF('EIA Imports'!$E1560=$A$1,'EIA Imports'!D1560,"")</f>
        <v/>
      </c>
    </row>
    <row r="1561" spans="1:4">
      <c r="A1561">
        <f>IF('EIA Imports'!$E1561=$A$1,'EIA Imports'!A1561,"")</f>
        <v/>
      </c>
      <c r="C1561">
        <f>IF('EIA Imports'!$E1561=$A$1,'EIA Imports'!C1561,"")</f>
        <v/>
      </c>
      <c r="D1561">
        <f>IF('EIA Imports'!$E1561=$A$1,'EIA Imports'!D1561,"")</f>
        <v/>
      </c>
    </row>
    <row r="1562" spans="1:4">
      <c r="A1562">
        <f>IF('EIA Imports'!$E1562=$A$1,'EIA Imports'!A1562,"")</f>
        <v/>
      </c>
      <c r="C1562">
        <f>IF('EIA Imports'!$E1562=$A$1,'EIA Imports'!C1562,"")</f>
        <v/>
      </c>
      <c r="D1562">
        <f>IF('EIA Imports'!$E1562=$A$1,'EIA Imports'!D1562,"")</f>
        <v/>
      </c>
    </row>
    <row r="1563" spans="1:4">
      <c r="A1563">
        <f>IF('EIA Imports'!$E1563=$A$1,'EIA Imports'!A1563,"")</f>
        <v/>
      </c>
      <c r="C1563">
        <f>IF('EIA Imports'!$E1563=$A$1,'EIA Imports'!C1563,"")</f>
        <v/>
      </c>
      <c r="D1563">
        <f>IF('EIA Imports'!$E1563=$A$1,'EIA Imports'!D1563,"")</f>
        <v/>
      </c>
    </row>
    <row r="1564" spans="1:4">
      <c r="A1564">
        <f>IF('EIA Imports'!$E1564=$A$1,'EIA Imports'!A1564,"")</f>
        <v/>
      </c>
      <c r="C1564">
        <f>IF('EIA Imports'!$E1564=$A$1,'EIA Imports'!C1564,"")</f>
        <v/>
      </c>
      <c r="D1564">
        <f>IF('EIA Imports'!$E1564=$A$1,'EIA Imports'!D1564,"")</f>
        <v/>
      </c>
    </row>
    <row r="1565" spans="1:4">
      <c r="A1565">
        <f>IF('EIA Imports'!$E1565=$A$1,'EIA Imports'!A1565,"")</f>
        <v/>
      </c>
      <c r="C1565">
        <f>IF('EIA Imports'!$E1565=$A$1,'EIA Imports'!C1565,"")</f>
        <v/>
      </c>
      <c r="D1565">
        <f>IF('EIA Imports'!$E1565=$A$1,'EIA Imports'!D1565,"")</f>
        <v/>
      </c>
    </row>
    <row r="1566" spans="1:4">
      <c r="A1566">
        <f>IF('EIA Imports'!$E1566=$A$1,'EIA Imports'!A1566,"")</f>
        <v/>
      </c>
      <c r="C1566">
        <f>IF('EIA Imports'!$E1566=$A$1,'EIA Imports'!C1566,"")</f>
        <v/>
      </c>
      <c r="D1566">
        <f>IF('EIA Imports'!$E1566=$A$1,'EIA Imports'!D1566,"")</f>
        <v/>
      </c>
    </row>
    <row r="1567" spans="1:4">
      <c r="A1567">
        <f>IF('EIA Imports'!$E1567=$A$1,'EIA Imports'!A1567,"")</f>
        <v/>
      </c>
      <c r="C1567">
        <f>IF('EIA Imports'!$E1567=$A$1,'EIA Imports'!C1567,"")</f>
        <v/>
      </c>
      <c r="D1567">
        <f>IF('EIA Imports'!$E1567=$A$1,'EIA Imports'!D1567,"")</f>
        <v/>
      </c>
    </row>
    <row r="1568" spans="1:4">
      <c r="A1568">
        <f>IF('EIA Imports'!$E1568=$A$1,'EIA Imports'!A1568,"")</f>
        <v/>
      </c>
      <c r="C1568">
        <f>IF('EIA Imports'!$E1568=$A$1,'EIA Imports'!C1568,"")</f>
        <v/>
      </c>
      <c r="D1568">
        <f>IF('EIA Imports'!$E1568=$A$1,'EIA Imports'!D1568,"")</f>
        <v/>
      </c>
    </row>
    <row r="1569" spans="1:4">
      <c r="A1569">
        <f>IF('EIA Imports'!$E1569=$A$1,'EIA Imports'!A1569,"")</f>
        <v/>
      </c>
      <c r="C1569">
        <f>IF('EIA Imports'!$E1569=$A$1,'EIA Imports'!C1569,"")</f>
        <v/>
      </c>
      <c r="D1569">
        <f>IF('EIA Imports'!$E1569=$A$1,'EIA Imports'!D1569,"")</f>
        <v/>
      </c>
    </row>
    <row r="1570" spans="1:4">
      <c r="A1570">
        <f>IF('EIA Imports'!$E1570=$A$1,'EIA Imports'!A1570,"")</f>
        <v/>
      </c>
      <c r="C1570">
        <f>IF('EIA Imports'!$E1570=$A$1,'EIA Imports'!C1570,"")</f>
        <v/>
      </c>
      <c r="D1570">
        <f>IF('EIA Imports'!$E1570=$A$1,'EIA Imports'!D1570,"")</f>
        <v/>
      </c>
    </row>
    <row r="1571" spans="1:4">
      <c r="A1571">
        <f>IF('EIA Imports'!$E1571=$A$1,'EIA Imports'!A1571,"")</f>
        <v/>
      </c>
      <c r="C1571">
        <f>IF('EIA Imports'!$E1571=$A$1,'EIA Imports'!C1571,"")</f>
        <v/>
      </c>
      <c r="D1571">
        <f>IF('EIA Imports'!$E1571=$A$1,'EIA Imports'!D1571,"")</f>
        <v/>
      </c>
    </row>
    <row r="1572" spans="1:4">
      <c r="A1572">
        <f>IF('EIA Imports'!$E1572=$A$1,'EIA Imports'!A1572,"")</f>
        <v/>
      </c>
      <c r="C1572">
        <f>IF('EIA Imports'!$E1572=$A$1,'EIA Imports'!C1572,"")</f>
        <v/>
      </c>
      <c r="D1572">
        <f>IF('EIA Imports'!$E1572=$A$1,'EIA Imports'!D1572,"")</f>
        <v/>
      </c>
    </row>
    <row r="1573" spans="1:4">
      <c r="A1573">
        <f>IF('EIA Imports'!$E1573=$A$1,'EIA Imports'!A1573,"")</f>
        <v/>
      </c>
      <c r="C1573">
        <f>IF('EIA Imports'!$E1573=$A$1,'EIA Imports'!C1573,"")</f>
        <v/>
      </c>
      <c r="D1573">
        <f>IF('EIA Imports'!$E1573=$A$1,'EIA Imports'!D1573,"")</f>
        <v/>
      </c>
    </row>
    <row r="1574" spans="1:4">
      <c r="A1574">
        <f>IF('EIA Imports'!$E1574=$A$1,'EIA Imports'!A1574,"")</f>
        <v/>
      </c>
      <c r="C1574">
        <f>IF('EIA Imports'!$E1574=$A$1,'EIA Imports'!C1574,"")</f>
        <v/>
      </c>
      <c r="D1574">
        <f>IF('EIA Imports'!$E1574=$A$1,'EIA Imports'!D1574,"")</f>
        <v/>
      </c>
    </row>
    <row r="1575" spans="1:4">
      <c r="A1575">
        <f>IF('EIA Imports'!$E1575=$A$1,'EIA Imports'!A1575,"")</f>
        <v/>
      </c>
      <c r="C1575">
        <f>IF('EIA Imports'!$E1575=$A$1,'EIA Imports'!C1575,"")</f>
        <v/>
      </c>
      <c r="D1575">
        <f>IF('EIA Imports'!$E1575=$A$1,'EIA Imports'!D1575,"")</f>
        <v/>
      </c>
    </row>
    <row r="1576" spans="1:4">
      <c r="A1576">
        <f>IF('EIA Imports'!$E1576=$A$1,'EIA Imports'!A1576,"")</f>
        <v/>
      </c>
      <c r="C1576">
        <f>IF('EIA Imports'!$E1576=$A$1,'EIA Imports'!C1576,"")</f>
        <v/>
      </c>
      <c r="D1576">
        <f>IF('EIA Imports'!$E1576=$A$1,'EIA Imports'!D1576,"")</f>
        <v/>
      </c>
    </row>
    <row r="1577" spans="1:4">
      <c r="A1577">
        <f>IF('EIA Imports'!$E1577=$A$1,'EIA Imports'!A1577,"")</f>
        <v/>
      </c>
      <c r="C1577">
        <f>IF('EIA Imports'!$E1577=$A$1,'EIA Imports'!C1577,"")</f>
        <v/>
      </c>
      <c r="D1577">
        <f>IF('EIA Imports'!$E1577=$A$1,'EIA Imports'!D1577,"")</f>
        <v/>
      </c>
    </row>
    <row r="1578" spans="1:4">
      <c r="A1578">
        <f>IF('EIA Imports'!$E1578=$A$1,'EIA Imports'!A1578,"")</f>
        <v/>
      </c>
      <c r="C1578">
        <f>IF('EIA Imports'!$E1578=$A$1,'EIA Imports'!C1578,"")</f>
        <v/>
      </c>
      <c r="D1578">
        <f>IF('EIA Imports'!$E1578=$A$1,'EIA Imports'!D1578,"")</f>
        <v/>
      </c>
    </row>
    <row r="1579" spans="1:4">
      <c r="A1579">
        <f>IF('EIA Imports'!$E1579=$A$1,'EIA Imports'!A1579,"")</f>
        <v/>
      </c>
      <c r="C1579">
        <f>IF('EIA Imports'!$E1579=$A$1,'EIA Imports'!C1579,"")</f>
        <v/>
      </c>
      <c r="D1579">
        <f>IF('EIA Imports'!$E1579=$A$1,'EIA Imports'!D1579,"")</f>
        <v/>
      </c>
    </row>
    <row r="1580" spans="1:4">
      <c r="A1580">
        <f>IF('EIA Imports'!$E1580=$A$1,'EIA Imports'!A1580,"")</f>
        <v/>
      </c>
      <c r="C1580">
        <f>IF('EIA Imports'!$E1580=$A$1,'EIA Imports'!C1580,"")</f>
        <v/>
      </c>
      <c r="D1580">
        <f>IF('EIA Imports'!$E1580=$A$1,'EIA Imports'!D1580,"")</f>
        <v/>
      </c>
    </row>
    <row r="1581" spans="1:4">
      <c r="A1581">
        <f>IF('EIA Imports'!$E1581=$A$1,'EIA Imports'!A1581,"")</f>
        <v/>
      </c>
      <c r="C1581">
        <f>IF('EIA Imports'!$E1581=$A$1,'EIA Imports'!C1581,"")</f>
        <v/>
      </c>
      <c r="D1581">
        <f>IF('EIA Imports'!$E1581=$A$1,'EIA Imports'!D1581,"")</f>
        <v/>
      </c>
    </row>
    <row r="1582" spans="1:4">
      <c r="A1582">
        <f>IF('EIA Imports'!$E1582=$A$1,'EIA Imports'!A1582,"")</f>
        <v/>
      </c>
      <c r="C1582">
        <f>IF('EIA Imports'!$E1582=$A$1,'EIA Imports'!C1582,"")</f>
        <v/>
      </c>
      <c r="D1582">
        <f>IF('EIA Imports'!$E1582=$A$1,'EIA Imports'!D1582,"")</f>
        <v/>
      </c>
    </row>
    <row r="1583" spans="1:4">
      <c r="A1583">
        <f>IF('EIA Imports'!$E1583=$A$1,'EIA Imports'!A1583,"")</f>
        <v/>
      </c>
      <c r="C1583">
        <f>IF('EIA Imports'!$E1583=$A$1,'EIA Imports'!C1583,"")</f>
        <v/>
      </c>
      <c r="D1583">
        <f>IF('EIA Imports'!$E1583=$A$1,'EIA Imports'!D1583,"")</f>
        <v/>
      </c>
    </row>
    <row r="1584" spans="1:4">
      <c r="A1584">
        <f>IF('EIA Imports'!$E1584=$A$1,'EIA Imports'!A1584,"")</f>
        <v/>
      </c>
      <c r="C1584">
        <f>IF('EIA Imports'!$E1584=$A$1,'EIA Imports'!C1584,"")</f>
        <v/>
      </c>
      <c r="D1584">
        <f>IF('EIA Imports'!$E1584=$A$1,'EIA Imports'!D1584,"")</f>
        <v/>
      </c>
    </row>
    <row r="1585" spans="1:4">
      <c r="A1585">
        <f>IF('EIA Imports'!$E1585=$A$1,'EIA Imports'!A1585,"")</f>
        <v/>
      </c>
      <c r="C1585">
        <f>IF('EIA Imports'!$E1585=$A$1,'EIA Imports'!C1585,"")</f>
        <v/>
      </c>
      <c r="D1585">
        <f>IF('EIA Imports'!$E1585=$A$1,'EIA Imports'!D1585,"")</f>
        <v/>
      </c>
    </row>
    <row r="1586" spans="1:4">
      <c r="A1586">
        <f>IF('EIA Imports'!$E1586=$A$1,'EIA Imports'!A1586,"")</f>
        <v/>
      </c>
      <c r="C1586">
        <f>IF('EIA Imports'!$E1586=$A$1,'EIA Imports'!C1586,"")</f>
        <v/>
      </c>
      <c r="D1586">
        <f>IF('EIA Imports'!$E1586=$A$1,'EIA Imports'!D1586,"")</f>
        <v/>
      </c>
    </row>
    <row r="1587" spans="1:4">
      <c r="A1587">
        <f>IF('EIA Imports'!$E1587=$A$1,'EIA Imports'!A1587,"")</f>
        <v/>
      </c>
      <c r="C1587">
        <f>IF('EIA Imports'!$E1587=$A$1,'EIA Imports'!C1587,"")</f>
        <v/>
      </c>
      <c r="D1587">
        <f>IF('EIA Imports'!$E1587=$A$1,'EIA Imports'!D1587,"")</f>
        <v/>
      </c>
    </row>
    <row r="1588" spans="1:4">
      <c r="A1588">
        <f>IF('EIA Imports'!$E1588=$A$1,'EIA Imports'!A1588,"")</f>
        <v/>
      </c>
      <c r="C1588">
        <f>IF('EIA Imports'!$E1588=$A$1,'EIA Imports'!C1588,"")</f>
        <v/>
      </c>
      <c r="D1588">
        <f>IF('EIA Imports'!$E1588=$A$1,'EIA Imports'!D1588,"")</f>
        <v/>
      </c>
    </row>
    <row r="1589" spans="1:4">
      <c r="A1589">
        <f>IF('EIA Imports'!$E1589=$A$1,'EIA Imports'!A1589,"")</f>
        <v/>
      </c>
      <c r="C1589">
        <f>IF('EIA Imports'!$E1589=$A$1,'EIA Imports'!C1589,"")</f>
        <v/>
      </c>
      <c r="D1589">
        <f>IF('EIA Imports'!$E1589=$A$1,'EIA Imports'!D1589,"")</f>
        <v/>
      </c>
    </row>
    <row r="1590" spans="1:4">
      <c r="A1590">
        <f>IF('EIA Imports'!$E1590=$A$1,'EIA Imports'!A1590,"")</f>
        <v/>
      </c>
      <c r="C1590">
        <f>IF('EIA Imports'!$E1590=$A$1,'EIA Imports'!C1590,"")</f>
        <v/>
      </c>
      <c r="D1590">
        <f>IF('EIA Imports'!$E1590=$A$1,'EIA Imports'!D1590,"")</f>
        <v/>
      </c>
    </row>
    <row r="1591" spans="1:4">
      <c r="A1591">
        <f>IF('EIA Imports'!$E1591=$A$1,'EIA Imports'!A1591,"")</f>
        <v/>
      </c>
      <c r="C1591">
        <f>IF('EIA Imports'!$E1591=$A$1,'EIA Imports'!C1591,"")</f>
        <v/>
      </c>
      <c r="D1591">
        <f>IF('EIA Imports'!$E1591=$A$1,'EIA Imports'!D1591,"")</f>
        <v/>
      </c>
    </row>
    <row r="1592" spans="1:4">
      <c r="A1592">
        <f>IF('EIA Imports'!$E1592=$A$1,'EIA Imports'!A1592,"")</f>
        <v/>
      </c>
      <c r="C1592">
        <f>IF('EIA Imports'!$E1592=$A$1,'EIA Imports'!C1592,"")</f>
        <v/>
      </c>
      <c r="D1592">
        <f>IF('EIA Imports'!$E1592=$A$1,'EIA Imports'!D1592,"")</f>
        <v/>
      </c>
    </row>
    <row r="1593" spans="1:4">
      <c r="A1593">
        <f>IF('EIA Imports'!$E1593=$A$1,'EIA Imports'!A1593,"")</f>
        <v/>
      </c>
      <c r="C1593">
        <f>IF('EIA Imports'!$E1593=$A$1,'EIA Imports'!C1593,"")</f>
        <v/>
      </c>
      <c r="D1593">
        <f>IF('EIA Imports'!$E1593=$A$1,'EIA Imports'!D1593,"")</f>
        <v/>
      </c>
    </row>
    <row r="1594" spans="1:4">
      <c r="A1594">
        <f>IF('EIA Imports'!$E1594=$A$1,'EIA Imports'!A1594,"")</f>
        <v/>
      </c>
      <c r="C1594">
        <f>IF('EIA Imports'!$E1594=$A$1,'EIA Imports'!C1594,"")</f>
        <v/>
      </c>
      <c r="D1594">
        <f>IF('EIA Imports'!$E1594=$A$1,'EIA Imports'!D1594,"")</f>
        <v/>
      </c>
    </row>
    <row r="1595" spans="1:4">
      <c r="A1595">
        <f>IF('EIA Imports'!$E1595=$A$1,'EIA Imports'!A1595,"")</f>
        <v/>
      </c>
      <c r="C1595">
        <f>IF('EIA Imports'!$E1595=$A$1,'EIA Imports'!C1595,"")</f>
        <v/>
      </c>
      <c r="D1595">
        <f>IF('EIA Imports'!$E1595=$A$1,'EIA Imports'!D1595,"")</f>
        <v/>
      </c>
    </row>
    <row r="1596" spans="1:4">
      <c r="A1596">
        <f>IF('EIA Imports'!$E1596=$A$1,'EIA Imports'!A1596,"")</f>
        <v/>
      </c>
      <c r="C1596">
        <f>IF('EIA Imports'!$E1596=$A$1,'EIA Imports'!C1596,"")</f>
        <v/>
      </c>
      <c r="D1596">
        <f>IF('EIA Imports'!$E1596=$A$1,'EIA Imports'!D1596,"")</f>
        <v/>
      </c>
    </row>
    <row r="1597" spans="1:4">
      <c r="A1597">
        <f>IF('EIA Imports'!$E1597=$A$1,'EIA Imports'!A1597,"")</f>
        <v/>
      </c>
      <c r="C1597">
        <f>IF('EIA Imports'!$E1597=$A$1,'EIA Imports'!C1597,"")</f>
        <v/>
      </c>
      <c r="D1597">
        <f>IF('EIA Imports'!$E1597=$A$1,'EIA Imports'!D1597,"")</f>
        <v/>
      </c>
    </row>
    <row r="1598" spans="1:4">
      <c r="A1598">
        <f>IF('EIA Imports'!$E1598=$A$1,'EIA Imports'!A1598,"")</f>
        <v/>
      </c>
      <c r="C1598">
        <f>IF('EIA Imports'!$E1598=$A$1,'EIA Imports'!C1598,"")</f>
        <v/>
      </c>
      <c r="D1598">
        <f>IF('EIA Imports'!$E1598=$A$1,'EIA Imports'!D1598,"")</f>
        <v/>
      </c>
    </row>
    <row r="1599" spans="1:4">
      <c r="A1599">
        <f>IF('EIA Imports'!$E1599=$A$1,'EIA Imports'!A1599,"")</f>
        <v/>
      </c>
      <c r="C1599">
        <f>IF('EIA Imports'!$E1599=$A$1,'EIA Imports'!C1599,"")</f>
        <v/>
      </c>
      <c r="D1599">
        <f>IF('EIA Imports'!$E1599=$A$1,'EIA Imports'!D1599,"")</f>
        <v/>
      </c>
    </row>
    <row r="1600" spans="1:4">
      <c r="A1600">
        <f>IF('EIA Imports'!$E1600=$A$1,'EIA Imports'!A1600,"")</f>
        <v/>
      </c>
      <c r="C1600">
        <f>IF('EIA Imports'!$E1600=$A$1,'EIA Imports'!C1600,"")</f>
        <v/>
      </c>
      <c r="D1600">
        <f>IF('EIA Imports'!$E1600=$A$1,'EIA Imports'!D1600,"")</f>
        <v/>
      </c>
    </row>
    <row r="1601" spans="1:4">
      <c r="A1601">
        <f>IF('EIA Imports'!$E1601=$A$1,'EIA Imports'!A1601,"")</f>
        <v/>
      </c>
      <c r="C1601">
        <f>IF('EIA Imports'!$E1601=$A$1,'EIA Imports'!C1601,"")</f>
        <v/>
      </c>
      <c r="D1601">
        <f>IF('EIA Imports'!$E1601=$A$1,'EIA Imports'!D1601,"")</f>
        <v/>
      </c>
    </row>
    <row r="1602" spans="1:4">
      <c r="A1602">
        <f>IF('EIA Imports'!$E1602=$A$1,'EIA Imports'!A1602,"")</f>
        <v/>
      </c>
      <c r="C1602">
        <f>IF('EIA Imports'!$E1602=$A$1,'EIA Imports'!C1602,"")</f>
        <v/>
      </c>
      <c r="D1602">
        <f>IF('EIA Imports'!$E1602=$A$1,'EIA Imports'!D1602,"")</f>
        <v/>
      </c>
    </row>
    <row r="1603" spans="1:4">
      <c r="A1603">
        <f>IF('EIA Imports'!$E1603=$A$1,'EIA Imports'!A1603,"")</f>
        <v/>
      </c>
      <c r="C1603">
        <f>IF('EIA Imports'!$E1603=$A$1,'EIA Imports'!C1603,"")</f>
        <v/>
      </c>
      <c r="D1603">
        <f>IF('EIA Imports'!$E1603=$A$1,'EIA Imports'!D1603,"")</f>
        <v/>
      </c>
    </row>
    <row r="1604" spans="1:4">
      <c r="A1604">
        <f>IF('EIA Imports'!$E1604=$A$1,'EIA Imports'!A1604,"")</f>
        <v/>
      </c>
      <c r="C1604">
        <f>IF('EIA Imports'!$E1604=$A$1,'EIA Imports'!C1604,"")</f>
        <v/>
      </c>
      <c r="D1604">
        <f>IF('EIA Imports'!$E1604=$A$1,'EIA Imports'!D1604,"")</f>
        <v/>
      </c>
    </row>
    <row r="1605" spans="1:4">
      <c r="A1605">
        <f>IF('EIA Imports'!$E1605=$A$1,'EIA Imports'!A1605,"")</f>
        <v/>
      </c>
      <c r="C1605">
        <f>IF('EIA Imports'!$E1605=$A$1,'EIA Imports'!C1605,"")</f>
        <v/>
      </c>
      <c r="D1605">
        <f>IF('EIA Imports'!$E1605=$A$1,'EIA Imports'!D1605,"")</f>
        <v/>
      </c>
    </row>
    <row r="1606" spans="1:4">
      <c r="A1606">
        <f>IF('EIA Imports'!$E1606=$A$1,'EIA Imports'!A1606,"")</f>
        <v/>
      </c>
      <c r="C1606">
        <f>IF('EIA Imports'!$E1606=$A$1,'EIA Imports'!C1606,"")</f>
        <v/>
      </c>
      <c r="D1606">
        <f>IF('EIA Imports'!$E1606=$A$1,'EIA Imports'!D1606,"")</f>
        <v/>
      </c>
    </row>
    <row r="1607" spans="1:4">
      <c r="A1607">
        <f>IF('EIA Imports'!$E1607=$A$1,'EIA Imports'!A1607,"")</f>
        <v/>
      </c>
      <c r="C1607">
        <f>IF('EIA Imports'!$E1607=$A$1,'EIA Imports'!C1607,"")</f>
        <v/>
      </c>
      <c r="D1607">
        <f>IF('EIA Imports'!$E1607=$A$1,'EIA Imports'!D1607,"")</f>
        <v/>
      </c>
    </row>
    <row r="1608" spans="1:4">
      <c r="A1608">
        <f>IF('EIA Imports'!$E1608=$A$1,'EIA Imports'!A1608,"")</f>
        <v/>
      </c>
      <c r="C1608">
        <f>IF('EIA Imports'!$E1608=$A$1,'EIA Imports'!C1608,"")</f>
        <v/>
      </c>
      <c r="D1608">
        <f>IF('EIA Imports'!$E1608=$A$1,'EIA Imports'!D1608,"")</f>
        <v/>
      </c>
    </row>
    <row r="1609" spans="1:4">
      <c r="A1609">
        <f>IF('EIA Imports'!$E1609=$A$1,'EIA Imports'!A1609,"")</f>
        <v/>
      </c>
      <c r="C1609">
        <f>IF('EIA Imports'!$E1609=$A$1,'EIA Imports'!C1609,"")</f>
        <v/>
      </c>
      <c r="D1609">
        <f>IF('EIA Imports'!$E1609=$A$1,'EIA Imports'!D1609,"")</f>
        <v/>
      </c>
    </row>
    <row r="1610" spans="1:4">
      <c r="A1610">
        <f>IF('EIA Imports'!$E1610=$A$1,'EIA Imports'!A1610,"")</f>
        <v/>
      </c>
      <c r="C1610">
        <f>IF('EIA Imports'!$E1610=$A$1,'EIA Imports'!C1610,"")</f>
        <v/>
      </c>
      <c r="D1610">
        <f>IF('EIA Imports'!$E1610=$A$1,'EIA Imports'!D1610,"")</f>
        <v/>
      </c>
    </row>
    <row r="1611" spans="1:4">
      <c r="A1611">
        <f>IF('EIA Imports'!$E1611=$A$1,'EIA Imports'!A1611,"")</f>
        <v/>
      </c>
      <c r="C1611">
        <f>IF('EIA Imports'!$E1611=$A$1,'EIA Imports'!C1611,"")</f>
        <v/>
      </c>
      <c r="D1611">
        <f>IF('EIA Imports'!$E1611=$A$1,'EIA Imports'!D1611,"")</f>
        <v/>
      </c>
    </row>
    <row r="1612" spans="1:4">
      <c r="A1612">
        <f>IF('EIA Imports'!$E1612=$A$1,'EIA Imports'!A1612,"")</f>
        <v/>
      </c>
      <c r="C1612">
        <f>IF('EIA Imports'!$E1612=$A$1,'EIA Imports'!C1612,"")</f>
        <v/>
      </c>
      <c r="D1612">
        <f>IF('EIA Imports'!$E1612=$A$1,'EIA Imports'!D1612,"")</f>
        <v/>
      </c>
    </row>
    <row r="1613" spans="1:4">
      <c r="A1613">
        <f>IF('EIA Imports'!$E1613=$A$1,'EIA Imports'!A1613,"")</f>
        <v/>
      </c>
      <c r="C1613">
        <f>IF('EIA Imports'!$E1613=$A$1,'EIA Imports'!C1613,"")</f>
        <v/>
      </c>
      <c r="D1613">
        <f>IF('EIA Imports'!$E1613=$A$1,'EIA Imports'!D1613,"")</f>
        <v/>
      </c>
    </row>
    <row r="1614" spans="1:4">
      <c r="A1614">
        <f>IF('EIA Imports'!$E1614=$A$1,'EIA Imports'!A1614,"")</f>
        <v/>
      </c>
      <c r="C1614">
        <f>IF('EIA Imports'!$E1614=$A$1,'EIA Imports'!C1614,"")</f>
        <v/>
      </c>
      <c r="D1614">
        <f>IF('EIA Imports'!$E1614=$A$1,'EIA Imports'!D1614,"")</f>
        <v/>
      </c>
    </row>
    <row r="1615" spans="1:4">
      <c r="A1615">
        <f>IF('EIA Imports'!$E1615=$A$1,'EIA Imports'!A1615,"")</f>
        <v/>
      </c>
      <c r="C1615">
        <f>IF('EIA Imports'!$E1615=$A$1,'EIA Imports'!C1615,"")</f>
        <v/>
      </c>
      <c r="D1615">
        <f>IF('EIA Imports'!$E1615=$A$1,'EIA Imports'!D1615,"")</f>
        <v/>
      </c>
    </row>
    <row r="1616" spans="1:4">
      <c r="A1616">
        <f>IF('EIA Imports'!$E1616=$A$1,'EIA Imports'!A1616,"")</f>
        <v/>
      </c>
      <c r="C1616">
        <f>IF('EIA Imports'!$E1616=$A$1,'EIA Imports'!C1616,"")</f>
        <v/>
      </c>
      <c r="D1616">
        <f>IF('EIA Imports'!$E1616=$A$1,'EIA Imports'!D1616,"")</f>
        <v/>
      </c>
    </row>
    <row r="1617" spans="1:4">
      <c r="A1617">
        <f>IF('EIA Imports'!$E1617=$A$1,'EIA Imports'!A1617,"")</f>
        <v/>
      </c>
      <c r="C1617">
        <f>IF('EIA Imports'!$E1617=$A$1,'EIA Imports'!C1617,"")</f>
        <v/>
      </c>
      <c r="D1617">
        <f>IF('EIA Imports'!$E1617=$A$1,'EIA Imports'!D1617,"")</f>
        <v/>
      </c>
    </row>
    <row r="1618" spans="1:4">
      <c r="A1618">
        <f>IF('EIA Imports'!$E1618=$A$1,'EIA Imports'!A1618,"")</f>
        <v/>
      </c>
      <c r="C1618">
        <f>IF('EIA Imports'!$E1618=$A$1,'EIA Imports'!C1618,"")</f>
        <v/>
      </c>
      <c r="D1618">
        <f>IF('EIA Imports'!$E1618=$A$1,'EIA Imports'!D1618,"")</f>
        <v/>
      </c>
    </row>
    <row r="1619" spans="1:4">
      <c r="A1619">
        <f>IF('EIA Imports'!$E1619=$A$1,'EIA Imports'!A1619,"")</f>
        <v/>
      </c>
      <c r="C1619">
        <f>IF('EIA Imports'!$E1619=$A$1,'EIA Imports'!C1619,"")</f>
        <v/>
      </c>
      <c r="D1619">
        <f>IF('EIA Imports'!$E1619=$A$1,'EIA Imports'!D1619,"")</f>
        <v/>
      </c>
    </row>
    <row r="1620" spans="1:4">
      <c r="A1620">
        <f>IF('EIA Imports'!$E1620=$A$1,'EIA Imports'!A1620,"")</f>
        <v/>
      </c>
      <c r="C1620">
        <f>IF('EIA Imports'!$E1620=$A$1,'EIA Imports'!C1620,"")</f>
        <v/>
      </c>
      <c r="D1620">
        <f>IF('EIA Imports'!$E1620=$A$1,'EIA Imports'!D1620,"")</f>
        <v/>
      </c>
    </row>
    <row r="1621" spans="1:4">
      <c r="A1621">
        <f>IF('EIA Imports'!$E1621=$A$1,'EIA Imports'!A1621,"")</f>
        <v/>
      </c>
      <c r="C1621">
        <f>IF('EIA Imports'!$E1621=$A$1,'EIA Imports'!C1621,"")</f>
        <v/>
      </c>
      <c r="D1621">
        <f>IF('EIA Imports'!$E1621=$A$1,'EIA Imports'!D1621,"")</f>
        <v/>
      </c>
    </row>
    <row r="1622" spans="1:4">
      <c r="A1622">
        <f>IF('EIA Imports'!$E1622=$A$1,'EIA Imports'!A1622,"")</f>
        <v/>
      </c>
      <c r="C1622">
        <f>IF('EIA Imports'!$E1622=$A$1,'EIA Imports'!C1622,"")</f>
        <v/>
      </c>
      <c r="D1622">
        <f>IF('EIA Imports'!$E1622=$A$1,'EIA Imports'!D1622,"")</f>
        <v/>
      </c>
    </row>
    <row r="1623" spans="1:4">
      <c r="A1623">
        <f>IF('EIA Imports'!$E1623=$A$1,'EIA Imports'!A1623,"")</f>
        <v/>
      </c>
      <c r="C1623">
        <f>IF('EIA Imports'!$E1623=$A$1,'EIA Imports'!C1623,"")</f>
        <v/>
      </c>
      <c r="D1623">
        <f>IF('EIA Imports'!$E1623=$A$1,'EIA Imports'!D1623,"")</f>
        <v/>
      </c>
    </row>
    <row r="1624" spans="1:4">
      <c r="A1624">
        <f>IF('EIA Imports'!$E1624=$A$1,'EIA Imports'!A1624,"")</f>
        <v/>
      </c>
      <c r="C1624">
        <f>IF('EIA Imports'!$E1624=$A$1,'EIA Imports'!C1624,"")</f>
        <v/>
      </c>
      <c r="D1624">
        <f>IF('EIA Imports'!$E1624=$A$1,'EIA Imports'!D1624,"")</f>
        <v/>
      </c>
    </row>
    <row r="1625" spans="1:4">
      <c r="A1625">
        <f>IF('EIA Imports'!$E1625=$A$1,'EIA Imports'!A1625,"")</f>
        <v/>
      </c>
      <c r="C1625">
        <f>IF('EIA Imports'!$E1625=$A$1,'EIA Imports'!C1625,"")</f>
        <v/>
      </c>
      <c r="D1625">
        <f>IF('EIA Imports'!$E1625=$A$1,'EIA Imports'!D1625,"")</f>
        <v/>
      </c>
    </row>
    <row r="1626" spans="1:4">
      <c r="A1626">
        <f>IF('EIA Imports'!$E1626=$A$1,'EIA Imports'!A1626,"")</f>
        <v/>
      </c>
      <c r="C1626">
        <f>IF('EIA Imports'!$E1626=$A$1,'EIA Imports'!C1626,"")</f>
        <v/>
      </c>
      <c r="D1626">
        <f>IF('EIA Imports'!$E1626=$A$1,'EIA Imports'!D1626,"")</f>
        <v/>
      </c>
    </row>
    <row r="1627" spans="1:4">
      <c r="A1627">
        <f>IF('EIA Imports'!$E1627=$A$1,'EIA Imports'!A1627,"")</f>
        <v/>
      </c>
      <c r="C1627">
        <f>IF('EIA Imports'!$E1627=$A$1,'EIA Imports'!C1627,"")</f>
        <v/>
      </c>
      <c r="D1627">
        <f>IF('EIA Imports'!$E1627=$A$1,'EIA Imports'!D1627,"")</f>
        <v/>
      </c>
    </row>
    <row r="1628" spans="1:4">
      <c r="A1628">
        <f>IF('EIA Imports'!$E1628=$A$1,'EIA Imports'!A1628,"")</f>
        <v/>
      </c>
      <c r="C1628">
        <f>IF('EIA Imports'!$E1628=$A$1,'EIA Imports'!C1628,"")</f>
        <v/>
      </c>
      <c r="D1628">
        <f>IF('EIA Imports'!$E1628=$A$1,'EIA Imports'!D1628,"")</f>
        <v/>
      </c>
    </row>
    <row r="1629" spans="1:4">
      <c r="A1629">
        <f>IF('EIA Imports'!$E1629=$A$1,'EIA Imports'!A1629,"")</f>
        <v/>
      </c>
      <c r="C1629">
        <f>IF('EIA Imports'!$E1629=$A$1,'EIA Imports'!C1629,"")</f>
        <v/>
      </c>
      <c r="D1629">
        <f>IF('EIA Imports'!$E1629=$A$1,'EIA Imports'!D1629,"")</f>
        <v/>
      </c>
    </row>
    <row r="1630" spans="1:4">
      <c r="A1630">
        <f>IF('EIA Imports'!$E1630=$A$1,'EIA Imports'!A1630,"")</f>
        <v/>
      </c>
      <c r="C1630">
        <f>IF('EIA Imports'!$E1630=$A$1,'EIA Imports'!C1630,"")</f>
        <v/>
      </c>
      <c r="D1630">
        <f>IF('EIA Imports'!$E1630=$A$1,'EIA Imports'!D1630,"")</f>
        <v/>
      </c>
    </row>
    <row r="1631" spans="1:4">
      <c r="A1631">
        <f>IF('EIA Imports'!$E1631=$A$1,'EIA Imports'!A1631,"")</f>
        <v/>
      </c>
      <c r="C1631">
        <f>IF('EIA Imports'!$E1631=$A$1,'EIA Imports'!C1631,"")</f>
        <v/>
      </c>
      <c r="D1631">
        <f>IF('EIA Imports'!$E1631=$A$1,'EIA Imports'!D1631,"")</f>
        <v/>
      </c>
    </row>
    <row r="1632" spans="1:4">
      <c r="A1632">
        <f>IF('EIA Imports'!$E1632=$A$1,'EIA Imports'!A1632,"")</f>
        <v/>
      </c>
      <c r="C1632">
        <f>IF('EIA Imports'!$E1632=$A$1,'EIA Imports'!C1632,"")</f>
        <v/>
      </c>
      <c r="D1632">
        <f>IF('EIA Imports'!$E1632=$A$1,'EIA Imports'!D1632,"")</f>
        <v/>
      </c>
    </row>
    <row r="1633" spans="1:4">
      <c r="A1633">
        <f>IF('EIA Imports'!$E1633=$A$1,'EIA Imports'!A1633,"")</f>
        <v/>
      </c>
      <c r="C1633">
        <f>IF('EIA Imports'!$E1633=$A$1,'EIA Imports'!C1633,"")</f>
        <v/>
      </c>
      <c r="D1633">
        <f>IF('EIA Imports'!$E1633=$A$1,'EIA Imports'!D1633,"")</f>
        <v/>
      </c>
    </row>
    <row r="1634" spans="1:4">
      <c r="A1634">
        <f>IF('EIA Imports'!$E1634=$A$1,'EIA Imports'!A1634,"")</f>
        <v/>
      </c>
      <c r="C1634">
        <f>IF('EIA Imports'!$E1634=$A$1,'EIA Imports'!C1634,"")</f>
        <v/>
      </c>
      <c r="D1634">
        <f>IF('EIA Imports'!$E1634=$A$1,'EIA Imports'!D1634,"")</f>
        <v/>
      </c>
    </row>
    <row r="1635" spans="1:4">
      <c r="A1635">
        <f>IF('EIA Imports'!$E1635=$A$1,'EIA Imports'!A1635,"")</f>
        <v/>
      </c>
      <c r="C1635">
        <f>IF('EIA Imports'!$E1635=$A$1,'EIA Imports'!C1635,"")</f>
        <v/>
      </c>
      <c r="D1635">
        <f>IF('EIA Imports'!$E1635=$A$1,'EIA Imports'!D1635,"")</f>
        <v/>
      </c>
    </row>
    <row r="1636" spans="1:4">
      <c r="A1636">
        <f>IF('EIA Imports'!$E1636=$A$1,'EIA Imports'!A1636,"")</f>
        <v/>
      </c>
      <c r="C1636">
        <f>IF('EIA Imports'!$E1636=$A$1,'EIA Imports'!C1636,"")</f>
        <v/>
      </c>
      <c r="D1636">
        <f>IF('EIA Imports'!$E1636=$A$1,'EIA Imports'!D1636,"")</f>
        <v/>
      </c>
    </row>
    <row r="1637" spans="1:4">
      <c r="A1637">
        <f>IF('EIA Imports'!$E1637=$A$1,'EIA Imports'!A1637,"")</f>
        <v/>
      </c>
      <c r="C1637">
        <f>IF('EIA Imports'!$E1637=$A$1,'EIA Imports'!C1637,"")</f>
        <v/>
      </c>
      <c r="D1637">
        <f>IF('EIA Imports'!$E1637=$A$1,'EIA Imports'!D1637,"")</f>
        <v/>
      </c>
    </row>
    <row r="1638" spans="1:4">
      <c r="A1638">
        <f>IF('EIA Imports'!$E1638=$A$1,'EIA Imports'!A1638,"")</f>
        <v/>
      </c>
      <c r="C1638">
        <f>IF('EIA Imports'!$E1638=$A$1,'EIA Imports'!C1638,"")</f>
        <v/>
      </c>
      <c r="D1638">
        <f>IF('EIA Imports'!$E1638=$A$1,'EIA Imports'!D1638,"")</f>
        <v/>
      </c>
    </row>
    <row r="1639" spans="1:4">
      <c r="A1639">
        <f>IF('EIA Imports'!$E1639=$A$1,'EIA Imports'!A1639,"")</f>
        <v/>
      </c>
      <c r="C1639">
        <f>IF('EIA Imports'!$E1639=$A$1,'EIA Imports'!C1639,"")</f>
        <v/>
      </c>
      <c r="D1639">
        <f>IF('EIA Imports'!$E1639=$A$1,'EIA Imports'!D1639,"")</f>
        <v/>
      </c>
    </row>
    <row r="1640" spans="1:4">
      <c r="A1640">
        <f>IF('EIA Imports'!$E1640=$A$1,'EIA Imports'!A1640,"")</f>
        <v/>
      </c>
      <c r="C1640">
        <f>IF('EIA Imports'!$E1640=$A$1,'EIA Imports'!C1640,"")</f>
        <v/>
      </c>
      <c r="D1640">
        <f>IF('EIA Imports'!$E1640=$A$1,'EIA Imports'!D1640,"")</f>
        <v/>
      </c>
    </row>
    <row r="1641" spans="1:4">
      <c r="A1641">
        <f>IF('EIA Imports'!$E1641=$A$1,'EIA Imports'!A1641,"")</f>
        <v/>
      </c>
      <c r="C1641">
        <f>IF('EIA Imports'!$E1641=$A$1,'EIA Imports'!C1641,"")</f>
        <v/>
      </c>
      <c r="D1641">
        <f>IF('EIA Imports'!$E1641=$A$1,'EIA Imports'!D1641,"")</f>
        <v/>
      </c>
    </row>
    <row r="1642" spans="1:4">
      <c r="A1642">
        <f>IF('EIA Imports'!$E1642=$A$1,'EIA Imports'!A1642,"")</f>
        <v/>
      </c>
      <c r="C1642">
        <f>IF('EIA Imports'!$E1642=$A$1,'EIA Imports'!C1642,"")</f>
        <v/>
      </c>
      <c r="D1642">
        <f>IF('EIA Imports'!$E1642=$A$1,'EIA Imports'!D1642,"")</f>
        <v/>
      </c>
    </row>
    <row r="1643" spans="1:4">
      <c r="A1643">
        <f>IF('EIA Imports'!$E1643=$A$1,'EIA Imports'!A1643,"")</f>
        <v/>
      </c>
      <c r="C1643">
        <f>IF('EIA Imports'!$E1643=$A$1,'EIA Imports'!C1643,"")</f>
        <v/>
      </c>
      <c r="D1643">
        <f>IF('EIA Imports'!$E1643=$A$1,'EIA Imports'!D1643,"")</f>
        <v/>
      </c>
    </row>
    <row r="1644" spans="1:4">
      <c r="A1644">
        <f>IF('EIA Imports'!$E1644=$A$1,'EIA Imports'!A1644,"")</f>
        <v/>
      </c>
      <c r="C1644">
        <f>IF('EIA Imports'!$E1644=$A$1,'EIA Imports'!C1644,"")</f>
        <v/>
      </c>
      <c r="D1644">
        <f>IF('EIA Imports'!$E1644=$A$1,'EIA Imports'!D1644,"")</f>
        <v/>
      </c>
    </row>
    <row r="1645" spans="1:4">
      <c r="A1645">
        <f>IF('EIA Imports'!$E1645=$A$1,'EIA Imports'!A1645,"")</f>
        <v/>
      </c>
      <c r="C1645">
        <f>IF('EIA Imports'!$E1645=$A$1,'EIA Imports'!C1645,"")</f>
        <v/>
      </c>
      <c r="D1645">
        <f>IF('EIA Imports'!$E1645=$A$1,'EIA Imports'!D1645,"")</f>
        <v/>
      </c>
    </row>
    <row r="1646" spans="1:4">
      <c r="A1646">
        <f>IF('EIA Imports'!$E1646=$A$1,'EIA Imports'!A1646,"")</f>
        <v/>
      </c>
      <c r="C1646">
        <f>IF('EIA Imports'!$E1646=$A$1,'EIA Imports'!C1646,"")</f>
        <v/>
      </c>
      <c r="D1646">
        <f>IF('EIA Imports'!$E1646=$A$1,'EIA Imports'!D1646,"")</f>
        <v/>
      </c>
    </row>
    <row r="1647" spans="1:4">
      <c r="A1647">
        <f>IF('EIA Imports'!$E1647=$A$1,'EIA Imports'!A1647,"")</f>
        <v/>
      </c>
      <c r="C1647">
        <f>IF('EIA Imports'!$E1647=$A$1,'EIA Imports'!C1647,"")</f>
        <v/>
      </c>
      <c r="D1647">
        <f>IF('EIA Imports'!$E1647=$A$1,'EIA Imports'!D1647,"")</f>
        <v/>
      </c>
    </row>
    <row r="1648" spans="1:4">
      <c r="A1648">
        <f>IF('EIA Imports'!$E1648=$A$1,'EIA Imports'!A1648,"")</f>
        <v/>
      </c>
      <c r="C1648">
        <f>IF('EIA Imports'!$E1648=$A$1,'EIA Imports'!C1648,"")</f>
        <v/>
      </c>
      <c r="D1648">
        <f>IF('EIA Imports'!$E1648=$A$1,'EIA Imports'!D1648,"")</f>
        <v/>
      </c>
    </row>
    <row r="1649" spans="1:4">
      <c r="A1649">
        <f>IF('EIA Imports'!$E1649=$A$1,'EIA Imports'!A1649,"")</f>
        <v/>
      </c>
      <c r="C1649">
        <f>IF('EIA Imports'!$E1649=$A$1,'EIA Imports'!C1649,"")</f>
        <v/>
      </c>
      <c r="D1649">
        <f>IF('EIA Imports'!$E1649=$A$1,'EIA Imports'!D1649,"")</f>
        <v/>
      </c>
    </row>
    <row r="1650" spans="1:4">
      <c r="A1650">
        <f>IF('EIA Imports'!$E1650=$A$1,'EIA Imports'!A1650,"")</f>
        <v/>
      </c>
      <c r="C1650">
        <f>IF('EIA Imports'!$E1650=$A$1,'EIA Imports'!C1650,"")</f>
        <v/>
      </c>
      <c r="D1650">
        <f>IF('EIA Imports'!$E1650=$A$1,'EIA Imports'!D1650,"")</f>
        <v/>
      </c>
    </row>
    <row r="1651" spans="1:4">
      <c r="A1651">
        <f>IF('EIA Imports'!$E1651=$A$1,'EIA Imports'!A1651,"")</f>
        <v/>
      </c>
      <c r="C1651">
        <f>IF('EIA Imports'!$E1651=$A$1,'EIA Imports'!C1651,"")</f>
        <v/>
      </c>
      <c r="D1651">
        <f>IF('EIA Imports'!$E1651=$A$1,'EIA Imports'!D1651,"")</f>
        <v/>
      </c>
    </row>
    <row r="1652" spans="1:4">
      <c r="A1652">
        <f>IF('EIA Imports'!$E1652=$A$1,'EIA Imports'!A1652,"")</f>
        <v/>
      </c>
      <c r="C1652">
        <f>IF('EIA Imports'!$E1652=$A$1,'EIA Imports'!C1652,"")</f>
        <v/>
      </c>
      <c r="D1652">
        <f>IF('EIA Imports'!$E1652=$A$1,'EIA Imports'!D1652,"")</f>
        <v/>
      </c>
    </row>
    <row r="1653" spans="1:4">
      <c r="A1653">
        <f>IF('EIA Imports'!$E1653=$A$1,'EIA Imports'!A1653,"")</f>
        <v/>
      </c>
      <c r="C1653">
        <f>IF('EIA Imports'!$E1653=$A$1,'EIA Imports'!C1653,"")</f>
        <v/>
      </c>
      <c r="D1653">
        <f>IF('EIA Imports'!$E1653=$A$1,'EIA Imports'!D1653,"")</f>
        <v/>
      </c>
    </row>
    <row r="1654" spans="1:4">
      <c r="A1654">
        <f>IF('EIA Imports'!$E1654=$A$1,'EIA Imports'!A1654,"")</f>
        <v/>
      </c>
      <c r="C1654">
        <f>IF('EIA Imports'!$E1654=$A$1,'EIA Imports'!C1654,"")</f>
        <v/>
      </c>
      <c r="D1654">
        <f>IF('EIA Imports'!$E1654=$A$1,'EIA Imports'!D1654,"")</f>
        <v/>
      </c>
    </row>
    <row r="1655" spans="1:4">
      <c r="A1655">
        <f>IF('EIA Imports'!$E1655=$A$1,'EIA Imports'!A1655,"")</f>
        <v/>
      </c>
      <c r="C1655">
        <f>IF('EIA Imports'!$E1655=$A$1,'EIA Imports'!C1655,"")</f>
        <v/>
      </c>
      <c r="D1655">
        <f>IF('EIA Imports'!$E1655=$A$1,'EIA Imports'!D1655,"")</f>
        <v/>
      </c>
    </row>
    <row r="1656" spans="1:4">
      <c r="A1656">
        <f>IF('EIA Imports'!$E1656=$A$1,'EIA Imports'!A1656,"")</f>
        <v/>
      </c>
      <c r="C1656">
        <f>IF('EIA Imports'!$E1656=$A$1,'EIA Imports'!C1656,"")</f>
        <v/>
      </c>
      <c r="D1656">
        <f>IF('EIA Imports'!$E1656=$A$1,'EIA Imports'!D1656,"")</f>
        <v/>
      </c>
    </row>
    <row r="1657" spans="1:4">
      <c r="A1657">
        <f>IF('EIA Imports'!$E1657=$A$1,'EIA Imports'!A1657,"")</f>
        <v/>
      </c>
      <c r="C1657">
        <f>IF('EIA Imports'!$E1657=$A$1,'EIA Imports'!C1657,"")</f>
        <v/>
      </c>
      <c r="D1657">
        <f>IF('EIA Imports'!$E1657=$A$1,'EIA Imports'!D1657,"")</f>
        <v/>
      </c>
    </row>
    <row r="1658" spans="1:4">
      <c r="A1658">
        <f>IF('EIA Imports'!$E1658=$A$1,'EIA Imports'!A1658,"")</f>
        <v/>
      </c>
      <c r="C1658">
        <f>IF('EIA Imports'!$E1658=$A$1,'EIA Imports'!C1658,"")</f>
        <v/>
      </c>
      <c r="D1658">
        <f>IF('EIA Imports'!$E1658=$A$1,'EIA Imports'!D1658,"")</f>
        <v/>
      </c>
    </row>
    <row r="1659" spans="1:4">
      <c r="A1659">
        <f>IF('EIA Imports'!$E1659=$A$1,'EIA Imports'!A1659,"")</f>
        <v/>
      </c>
      <c r="C1659">
        <f>IF('EIA Imports'!$E1659=$A$1,'EIA Imports'!C1659,"")</f>
        <v/>
      </c>
      <c r="D1659">
        <f>IF('EIA Imports'!$E1659=$A$1,'EIA Imports'!D1659,"")</f>
        <v/>
      </c>
    </row>
    <row r="1660" spans="1:4">
      <c r="A1660">
        <f>IF('EIA Imports'!$E1660=$A$1,'EIA Imports'!A1660,"")</f>
        <v/>
      </c>
      <c r="C1660">
        <f>IF('EIA Imports'!$E1660=$A$1,'EIA Imports'!C1660,"")</f>
        <v/>
      </c>
      <c r="D1660">
        <f>IF('EIA Imports'!$E1660=$A$1,'EIA Imports'!D1660,"")</f>
        <v/>
      </c>
    </row>
    <row r="1661" spans="1:4">
      <c r="A1661">
        <f>IF('EIA Imports'!$E1661=$A$1,'EIA Imports'!A1661,"")</f>
        <v/>
      </c>
      <c r="C1661">
        <f>IF('EIA Imports'!$E1661=$A$1,'EIA Imports'!C1661,"")</f>
        <v/>
      </c>
      <c r="D1661">
        <f>IF('EIA Imports'!$E1661=$A$1,'EIA Imports'!D1661,"")</f>
        <v/>
      </c>
    </row>
    <row r="1662" spans="1:4">
      <c r="A1662">
        <f>IF('EIA Imports'!$E1662=$A$1,'EIA Imports'!A1662,"")</f>
        <v/>
      </c>
      <c r="C1662">
        <f>IF('EIA Imports'!$E1662=$A$1,'EIA Imports'!C1662,"")</f>
        <v/>
      </c>
      <c r="D1662">
        <f>IF('EIA Imports'!$E1662=$A$1,'EIA Imports'!D1662,"")</f>
        <v/>
      </c>
    </row>
    <row r="1663" spans="1:4">
      <c r="A1663">
        <f>IF('EIA Imports'!$E1663=$A$1,'EIA Imports'!A1663,"")</f>
        <v/>
      </c>
      <c r="C1663">
        <f>IF('EIA Imports'!$E1663=$A$1,'EIA Imports'!C1663,"")</f>
        <v/>
      </c>
      <c r="D1663">
        <f>IF('EIA Imports'!$E1663=$A$1,'EIA Imports'!D1663,"")</f>
        <v/>
      </c>
    </row>
    <row r="1664" spans="1:4">
      <c r="A1664">
        <f>IF('EIA Imports'!$E1664=$A$1,'EIA Imports'!A1664,"")</f>
        <v/>
      </c>
      <c r="C1664">
        <f>IF('EIA Imports'!$E1664=$A$1,'EIA Imports'!C1664,"")</f>
        <v/>
      </c>
      <c r="D1664">
        <f>IF('EIA Imports'!$E1664=$A$1,'EIA Imports'!D1664,"")</f>
        <v/>
      </c>
    </row>
    <row r="1665" spans="1:4">
      <c r="A1665">
        <f>IF('EIA Imports'!$E1665=$A$1,'EIA Imports'!A1665,"")</f>
        <v/>
      </c>
      <c r="C1665">
        <f>IF('EIA Imports'!$E1665=$A$1,'EIA Imports'!C1665,"")</f>
        <v/>
      </c>
      <c r="D1665">
        <f>IF('EIA Imports'!$E1665=$A$1,'EIA Imports'!D1665,"")</f>
        <v/>
      </c>
    </row>
    <row r="1666" spans="1:4">
      <c r="A1666">
        <f>IF('EIA Imports'!$E1666=$A$1,'EIA Imports'!A1666,"")</f>
        <v/>
      </c>
      <c r="C1666">
        <f>IF('EIA Imports'!$E1666=$A$1,'EIA Imports'!C1666,"")</f>
        <v/>
      </c>
      <c r="D1666">
        <f>IF('EIA Imports'!$E1666=$A$1,'EIA Imports'!D1666,"")</f>
        <v/>
      </c>
    </row>
    <row r="1667" spans="1:4">
      <c r="A1667">
        <f>IF('EIA Imports'!$E1667=$A$1,'EIA Imports'!A1667,"")</f>
        <v/>
      </c>
      <c r="C1667">
        <f>IF('EIA Imports'!$E1667=$A$1,'EIA Imports'!C1667,"")</f>
        <v/>
      </c>
      <c r="D1667">
        <f>IF('EIA Imports'!$E1667=$A$1,'EIA Imports'!D1667,"")</f>
        <v/>
      </c>
    </row>
    <row r="1668" spans="1:4">
      <c r="A1668">
        <f>IF('EIA Imports'!$E1668=$A$1,'EIA Imports'!A1668,"")</f>
        <v/>
      </c>
      <c r="C1668">
        <f>IF('EIA Imports'!$E1668=$A$1,'EIA Imports'!C1668,"")</f>
        <v/>
      </c>
      <c r="D1668">
        <f>IF('EIA Imports'!$E1668=$A$1,'EIA Imports'!D1668,"")</f>
        <v/>
      </c>
    </row>
    <row r="1669" spans="1:4">
      <c r="A1669">
        <f>IF('EIA Imports'!$E1669=$A$1,'EIA Imports'!A1669,"")</f>
        <v/>
      </c>
      <c r="C1669">
        <f>IF('EIA Imports'!$E1669=$A$1,'EIA Imports'!C1669,"")</f>
        <v/>
      </c>
      <c r="D1669">
        <f>IF('EIA Imports'!$E1669=$A$1,'EIA Imports'!D1669,"")</f>
        <v/>
      </c>
    </row>
    <row r="1670" spans="1:4">
      <c r="A1670">
        <f>IF('EIA Imports'!$E1670=$A$1,'EIA Imports'!A1670,"")</f>
        <v/>
      </c>
      <c r="C1670">
        <f>IF('EIA Imports'!$E1670=$A$1,'EIA Imports'!C1670,"")</f>
        <v/>
      </c>
      <c r="D1670">
        <f>IF('EIA Imports'!$E1670=$A$1,'EIA Imports'!D1670,"")</f>
        <v/>
      </c>
    </row>
    <row r="1671" spans="1:4">
      <c r="A1671">
        <f>IF('EIA Imports'!$E1671=$A$1,'EIA Imports'!A1671,"")</f>
        <v/>
      </c>
      <c r="C1671">
        <f>IF('EIA Imports'!$E1671=$A$1,'EIA Imports'!C1671,"")</f>
        <v/>
      </c>
      <c r="D1671">
        <f>IF('EIA Imports'!$E1671=$A$1,'EIA Imports'!D1671,"")</f>
        <v/>
      </c>
    </row>
    <row r="1672" spans="1:4">
      <c r="A1672">
        <f>IF('EIA Imports'!$E1672=$A$1,'EIA Imports'!A1672,"")</f>
        <v/>
      </c>
      <c r="C1672">
        <f>IF('EIA Imports'!$E1672=$A$1,'EIA Imports'!C1672,"")</f>
        <v/>
      </c>
      <c r="D1672">
        <f>IF('EIA Imports'!$E1672=$A$1,'EIA Imports'!D1672,"")</f>
        <v/>
      </c>
    </row>
    <row r="1673" spans="1:4">
      <c r="A1673">
        <f>IF('EIA Imports'!$E1673=$A$1,'EIA Imports'!A1673,"")</f>
        <v/>
      </c>
      <c r="C1673">
        <f>IF('EIA Imports'!$E1673=$A$1,'EIA Imports'!C1673,"")</f>
        <v/>
      </c>
      <c r="D1673">
        <f>IF('EIA Imports'!$E1673=$A$1,'EIA Imports'!D1673,"")</f>
        <v/>
      </c>
    </row>
    <row r="1674" spans="1:4">
      <c r="A1674">
        <f>IF('EIA Imports'!$E1674=$A$1,'EIA Imports'!A1674,"")</f>
        <v/>
      </c>
      <c r="C1674">
        <f>IF('EIA Imports'!$E1674=$A$1,'EIA Imports'!C1674,"")</f>
        <v/>
      </c>
      <c r="D1674">
        <f>IF('EIA Imports'!$E1674=$A$1,'EIA Imports'!D1674,"")</f>
        <v/>
      </c>
    </row>
    <row r="1675" spans="1:4">
      <c r="A1675">
        <f>IF('EIA Imports'!$E1675=$A$1,'EIA Imports'!A1675,"")</f>
        <v/>
      </c>
      <c r="C1675">
        <f>IF('EIA Imports'!$E1675=$A$1,'EIA Imports'!C1675,"")</f>
        <v/>
      </c>
      <c r="D1675">
        <f>IF('EIA Imports'!$E1675=$A$1,'EIA Imports'!D1675,"")</f>
        <v/>
      </c>
    </row>
    <row r="1676" spans="1:4">
      <c r="A1676">
        <f>IF('EIA Imports'!$E1676=$A$1,'EIA Imports'!A1676,"")</f>
        <v/>
      </c>
      <c r="C1676">
        <f>IF('EIA Imports'!$E1676=$A$1,'EIA Imports'!C1676,"")</f>
        <v/>
      </c>
      <c r="D1676">
        <f>IF('EIA Imports'!$E1676=$A$1,'EIA Imports'!D1676,"")</f>
        <v/>
      </c>
    </row>
    <row r="1677" spans="1:4">
      <c r="A1677">
        <f>IF('EIA Imports'!$E1677=$A$1,'EIA Imports'!A1677,"")</f>
        <v/>
      </c>
      <c r="C1677">
        <f>IF('EIA Imports'!$E1677=$A$1,'EIA Imports'!C1677,"")</f>
        <v/>
      </c>
      <c r="D1677">
        <f>IF('EIA Imports'!$E1677=$A$1,'EIA Imports'!D1677,"")</f>
        <v/>
      </c>
    </row>
    <row r="1678" spans="1:4">
      <c r="A1678">
        <f>IF('EIA Imports'!$E1678=$A$1,'EIA Imports'!A1678,"")</f>
        <v/>
      </c>
      <c r="C1678">
        <f>IF('EIA Imports'!$E1678=$A$1,'EIA Imports'!C1678,"")</f>
        <v/>
      </c>
      <c r="D1678">
        <f>IF('EIA Imports'!$E1678=$A$1,'EIA Imports'!D1678,"")</f>
        <v/>
      </c>
    </row>
    <row r="1679" spans="1:4">
      <c r="A1679">
        <f>IF('EIA Imports'!$E1679=$A$1,'EIA Imports'!A1679,"")</f>
        <v/>
      </c>
      <c r="C1679">
        <f>IF('EIA Imports'!$E1679=$A$1,'EIA Imports'!C1679,"")</f>
        <v/>
      </c>
      <c r="D1679">
        <f>IF('EIA Imports'!$E1679=$A$1,'EIA Imports'!D1679,"")</f>
        <v/>
      </c>
    </row>
    <row r="1680" spans="1:4">
      <c r="A1680">
        <f>IF('EIA Imports'!$E1680=$A$1,'EIA Imports'!A1680,"")</f>
        <v/>
      </c>
      <c r="C1680">
        <f>IF('EIA Imports'!$E1680=$A$1,'EIA Imports'!C1680,"")</f>
        <v/>
      </c>
      <c r="D1680">
        <f>IF('EIA Imports'!$E1680=$A$1,'EIA Imports'!D1680,"")</f>
        <v/>
      </c>
    </row>
    <row r="1681" spans="1:4">
      <c r="A1681">
        <f>IF('EIA Imports'!$E1681=$A$1,'EIA Imports'!A1681,"")</f>
        <v/>
      </c>
      <c r="C1681">
        <f>IF('EIA Imports'!$E1681=$A$1,'EIA Imports'!C1681,"")</f>
        <v/>
      </c>
      <c r="D1681">
        <f>IF('EIA Imports'!$E1681=$A$1,'EIA Imports'!D1681,"")</f>
        <v/>
      </c>
    </row>
    <row r="1682" spans="1:4">
      <c r="A1682">
        <f>IF('EIA Imports'!$E1682=$A$1,'EIA Imports'!A1682,"")</f>
        <v/>
      </c>
      <c r="C1682">
        <f>IF('EIA Imports'!$E1682=$A$1,'EIA Imports'!C1682,"")</f>
        <v/>
      </c>
      <c r="D1682">
        <f>IF('EIA Imports'!$E1682=$A$1,'EIA Imports'!D1682,"")</f>
        <v/>
      </c>
    </row>
    <row r="1683" spans="1:4">
      <c r="A1683">
        <f>IF('EIA Imports'!$E1683=$A$1,'EIA Imports'!A1683,"")</f>
        <v/>
      </c>
      <c r="C1683">
        <f>IF('EIA Imports'!$E1683=$A$1,'EIA Imports'!C1683,"")</f>
        <v/>
      </c>
      <c r="D1683">
        <f>IF('EIA Imports'!$E1683=$A$1,'EIA Imports'!D1683,"")</f>
        <v/>
      </c>
    </row>
    <row r="1684" spans="1:4">
      <c r="A1684">
        <f>IF('EIA Imports'!$E1684=$A$1,'EIA Imports'!A1684,"")</f>
        <v/>
      </c>
      <c r="C1684">
        <f>IF('EIA Imports'!$E1684=$A$1,'EIA Imports'!C1684,"")</f>
        <v/>
      </c>
      <c r="D1684">
        <f>IF('EIA Imports'!$E1684=$A$1,'EIA Imports'!D1684,"")</f>
        <v/>
      </c>
    </row>
    <row r="1685" spans="1:4">
      <c r="A1685">
        <f>IF('EIA Imports'!$E1685=$A$1,'EIA Imports'!A1685,"")</f>
        <v/>
      </c>
      <c r="C1685">
        <f>IF('EIA Imports'!$E1685=$A$1,'EIA Imports'!C1685,"")</f>
        <v/>
      </c>
      <c r="D1685">
        <f>IF('EIA Imports'!$E1685=$A$1,'EIA Imports'!D1685,"")</f>
        <v/>
      </c>
    </row>
    <row r="1686" spans="1:4">
      <c r="A1686">
        <f>IF('EIA Imports'!$E1686=$A$1,'EIA Imports'!A1686,"")</f>
        <v/>
      </c>
      <c r="C1686">
        <f>IF('EIA Imports'!$E1686=$A$1,'EIA Imports'!C1686,"")</f>
        <v/>
      </c>
      <c r="D1686">
        <f>IF('EIA Imports'!$E1686=$A$1,'EIA Imports'!D1686,"")</f>
        <v/>
      </c>
    </row>
    <row r="1687" spans="1:4">
      <c r="A1687">
        <f>IF('EIA Imports'!$E1687=$A$1,'EIA Imports'!A1687,"")</f>
        <v/>
      </c>
      <c r="C1687">
        <f>IF('EIA Imports'!$E1687=$A$1,'EIA Imports'!C1687,"")</f>
        <v/>
      </c>
      <c r="D1687">
        <f>IF('EIA Imports'!$E1687=$A$1,'EIA Imports'!D1687,"")</f>
        <v/>
      </c>
    </row>
    <row r="1688" spans="1:4">
      <c r="A1688">
        <f>IF('EIA Imports'!$E1688=$A$1,'EIA Imports'!A1688,"")</f>
        <v/>
      </c>
      <c r="C1688">
        <f>IF('EIA Imports'!$E1688=$A$1,'EIA Imports'!C1688,"")</f>
        <v/>
      </c>
      <c r="D1688">
        <f>IF('EIA Imports'!$E1688=$A$1,'EIA Imports'!D1688,"")</f>
        <v/>
      </c>
    </row>
    <row r="1689" spans="1:4">
      <c r="A1689">
        <f>IF('EIA Imports'!$E1689=$A$1,'EIA Imports'!A1689,"")</f>
        <v/>
      </c>
      <c r="C1689">
        <f>IF('EIA Imports'!$E1689=$A$1,'EIA Imports'!C1689,"")</f>
        <v/>
      </c>
      <c r="D1689">
        <f>IF('EIA Imports'!$E1689=$A$1,'EIA Imports'!D1689,"")</f>
        <v/>
      </c>
    </row>
    <row r="1690" spans="1:4">
      <c r="A1690">
        <f>IF('EIA Imports'!$E1690=$A$1,'EIA Imports'!A1690,"")</f>
        <v/>
      </c>
      <c r="C1690">
        <f>IF('EIA Imports'!$E1690=$A$1,'EIA Imports'!C1690,"")</f>
        <v/>
      </c>
      <c r="D1690">
        <f>IF('EIA Imports'!$E1690=$A$1,'EIA Imports'!D1690,"")</f>
        <v/>
      </c>
    </row>
    <row r="1691" spans="1:4">
      <c r="A1691">
        <f>IF('EIA Imports'!$E1691=$A$1,'EIA Imports'!A1691,"")</f>
        <v/>
      </c>
      <c r="C1691">
        <f>IF('EIA Imports'!$E1691=$A$1,'EIA Imports'!C1691,"")</f>
        <v/>
      </c>
      <c r="D1691">
        <f>IF('EIA Imports'!$E1691=$A$1,'EIA Imports'!D1691,"")</f>
        <v/>
      </c>
    </row>
    <row r="1692" spans="1:4">
      <c r="A1692">
        <f>IF('EIA Imports'!$E1692=$A$1,'EIA Imports'!A1692,"")</f>
        <v/>
      </c>
      <c r="C1692">
        <f>IF('EIA Imports'!$E1692=$A$1,'EIA Imports'!C1692,"")</f>
        <v/>
      </c>
      <c r="D1692">
        <f>IF('EIA Imports'!$E1692=$A$1,'EIA Imports'!D1692,"")</f>
        <v/>
      </c>
    </row>
    <row r="1693" spans="1:4">
      <c r="A1693">
        <f>IF('EIA Imports'!$E1693=$A$1,'EIA Imports'!A1693,"")</f>
        <v/>
      </c>
      <c r="C1693">
        <f>IF('EIA Imports'!$E1693=$A$1,'EIA Imports'!C1693,"")</f>
        <v/>
      </c>
      <c r="D1693">
        <f>IF('EIA Imports'!$E1693=$A$1,'EIA Imports'!D1693,"")</f>
        <v/>
      </c>
    </row>
    <row r="1694" spans="1:4">
      <c r="A1694">
        <f>IF('EIA Imports'!$E1694=$A$1,'EIA Imports'!A1694,"")</f>
        <v/>
      </c>
      <c r="C1694">
        <f>IF('EIA Imports'!$E1694=$A$1,'EIA Imports'!C1694,"")</f>
        <v/>
      </c>
      <c r="D1694">
        <f>IF('EIA Imports'!$E1694=$A$1,'EIA Imports'!D1694,"")</f>
        <v/>
      </c>
    </row>
    <row r="1695" spans="1:4">
      <c r="A1695">
        <f>IF('EIA Imports'!$E1695=$A$1,'EIA Imports'!A1695,"")</f>
        <v/>
      </c>
      <c r="C1695">
        <f>IF('EIA Imports'!$E1695=$A$1,'EIA Imports'!C1695,"")</f>
        <v/>
      </c>
      <c r="D1695">
        <f>IF('EIA Imports'!$E1695=$A$1,'EIA Imports'!D1695,"")</f>
        <v/>
      </c>
    </row>
    <row r="1696" spans="1:4">
      <c r="A1696">
        <f>IF('EIA Imports'!$E1696=$A$1,'EIA Imports'!A1696,"")</f>
        <v/>
      </c>
      <c r="C1696">
        <f>IF('EIA Imports'!$E1696=$A$1,'EIA Imports'!C1696,"")</f>
        <v/>
      </c>
      <c r="D1696">
        <f>IF('EIA Imports'!$E1696=$A$1,'EIA Imports'!D1696,"")</f>
        <v/>
      </c>
    </row>
    <row r="1697" spans="1:4">
      <c r="A1697">
        <f>IF('EIA Imports'!$E1697=$A$1,'EIA Imports'!A1697,"")</f>
        <v/>
      </c>
      <c r="C1697">
        <f>IF('EIA Imports'!$E1697=$A$1,'EIA Imports'!C1697,"")</f>
        <v/>
      </c>
      <c r="D1697">
        <f>IF('EIA Imports'!$E1697=$A$1,'EIA Imports'!D1697,"")</f>
        <v/>
      </c>
    </row>
    <row r="1698" spans="1:4">
      <c r="A1698">
        <f>IF('EIA Imports'!$E1698=$A$1,'EIA Imports'!A1698,"")</f>
        <v/>
      </c>
      <c r="C1698">
        <f>IF('EIA Imports'!$E1698=$A$1,'EIA Imports'!C1698,"")</f>
        <v/>
      </c>
      <c r="D1698">
        <f>IF('EIA Imports'!$E1698=$A$1,'EIA Imports'!D1698,"")</f>
        <v/>
      </c>
    </row>
    <row r="1699" spans="1:4">
      <c r="A1699">
        <f>IF('EIA Imports'!$E1699=$A$1,'EIA Imports'!A1699,"")</f>
        <v/>
      </c>
      <c r="C1699">
        <f>IF('EIA Imports'!$E1699=$A$1,'EIA Imports'!C1699,"")</f>
        <v/>
      </c>
      <c r="D1699">
        <f>IF('EIA Imports'!$E1699=$A$1,'EIA Imports'!D1699,"")</f>
        <v/>
      </c>
    </row>
    <row r="1700" spans="1:4">
      <c r="A1700">
        <f>IF('EIA Imports'!$E1700=$A$1,'EIA Imports'!A1700,"")</f>
        <v/>
      </c>
      <c r="C1700">
        <f>IF('EIA Imports'!$E1700=$A$1,'EIA Imports'!C1700,"")</f>
        <v/>
      </c>
      <c r="D1700">
        <f>IF('EIA Imports'!$E1700=$A$1,'EIA Imports'!D1700,"")</f>
        <v/>
      </c>
    </row>
    <row r="1701" spans="1:4">
      <c r="A1701">
        <f>IF('EIA Imports'!$E1701=$A$1,'EIA Imports'!A1701,"")</f>
        <v/>
      </c>
      <c r="C1701">
        <f>IF('EIA Imports'!$E1701=$A$1,'EIA Imports'!C1701,"")</f>
        <v/>
      </c>
      <c r="D1701">
        <f>IF('EIA Imports'!$E1701=$A$1,'EIA Imports'!D1701,"")</f>
        <v/>
      </c>
    </row>
    <row r="1702" spans="1:4">
      <c r="A1702">
        <f>IF('EIA Imports'!$E1702=$A$1,'EIA Imports'!A1702,"")</f>
        <v/>
      </c>
      <c r="C1702">
        <f>IF('EIA Imports'!$E1702=$A$1,'EIA Imports'!C1702,"")</f>
        <v/>
      </c>
      <c r="D1702">
        <f>IF('EIA Imports'!$E1702=$A$1,'EIA Imports'!D1702,"")</f>
        <v/>
      </c>
    </row>
    <row r="1703" spans="1:4">
      <c r="A1703">
        <f>IF('EIA Imports'!$E1703=$A$1,'EIA Imports'!A1703,"")</f>
        <v/>
      </c>
      <c r="C1703">
        <f>IF('EIA Imports'!$E1703=$A$1,'EIA Imports'!C1703,"")</f>
        <v/>
      </c>
      <c r="D1703">
        <f>IF('EIA Imports'!$E1703=$A$1,'EIA Imports'!D1703,"")</f>
        <v/>
      </c>
    </row>
    <row r="1704" spans="1:4">
      <c r="A1704">
        <f>IF('EIA Imports'!$E1704=$A$1,'EIA Imports'!A1704,"")</f>
        <v/>
      </c>
      <c r="C1704">
        <f>IF('EIA Imports'!$E1704=$A$1,'EIA Imports'!C1704,"")</f>
        <v/>
      </c>
      <c r="D1704">
        <f>IF('EIA Imports'!$E1704=$A$1,'EIA Imports'!D1704,"")</f>
        <v/>
      </c>
    </row>
    <row r="1705" spans="1:4">
      <c r="A1705">
        <f>IF('EIA Imports'!$E1705=$A$1,'EIA Imports'!A1705,"")</f>
        <v/>
      </c>
      <c r="C1705">
        <f>IF('EIA Imports'!$E1705=$A$1,'EIA Imports'!C1705,"")</f>
        <v/>
      </c>
      <c r="D1705">
        <f>IF('EIA Imports'!$E1705=$A$1,'EIA Imports'!D1705,"")</f>
        <v/>
      </c>
    </row>
    <row r="1706" spans="1:4">
      <c r="A1706">
        <f>IF('EIA Imports'!$E1706=$A$1,'EIA Imports'!A1706,"")</f>
        <v/>
      </c>
      <c r="C1706">
        <f>IF('EIA Imports'!$E1706=$A$1,'EIA Imports'!C1706,"")</f>
        <v/>
      </c>
      <c r="D1706">
        <f>IF('EIA Imports'!$E1706=$A$1,'EIA Imports'!D1706,"")</f>
        <v/>
      </c>
    </row>
    <row r="1707" spans="1:4">
      <c r="A1707">
        <f>IF('EIA Imports'!$E1707=$A$1,'EIA Imports'!A1707,"")</f>
        <v/>
      </c>
      <c r="C1707">
        <f>IF('EIA Imports'!$E1707=$A$1,'EIA Imports'!C1707,"")</f>
        <v/>
      </c>
      <c r="D1707">
        <f>IF('EIA Imports'!$E1707=$A$1,'EIA Imports'!D1707,"")</f>
        <v/>
      </c>
    </row>
    <row r="1708" spans="1:4">
      <c r="A1708">
        <f>IF('EIA Imports'!$E1708=$A$1,'EIA Imports'!A1708,"")</f>
        <v/>
      </c>
      <c r="C1708">
        <f>IF('EIA Imports'!$E1708=$A$1,'EIA Imports'!C1708,"")</f>
        <v/>
      </c>
      <c r="D1708">
        <f>IF('EIA Imports'!$E1708=$A$1,'EIA Imports'!D1708,"")</f>
        <v/>
      </c>
    </row>
    <row r="1709" spans="1:4">
      <c r="A1709">
        <f>IF('EIA Imports'!$E1709=$A$1,'EIA Imports'!A1709,"")</f>
        <v/>
      </c>
      <c r="C1709">
        <f>IF('EIA Imports'!$E1709=$A$1,'EIA Imports'!C1709,"")</f>
        <v/>
      </c>
      <c r="D1709">
        <f>IF('EIA Imports'!$E1709=$A$1,'EIA Imports'!D1709,"")</f>
        <v/>
      </c>
    </row>
    <row r="1710" spans="1:4">
      <c r="A1710">
        <f>IF('EIA Imports'!$E1710=$A$1,'EIA Imports'!A1710,"")</f>
        <v/>
      </c>
      <c r="C1710">
        <f>IF('EIA Imports'!$E1710=$A$1,'EIA Imports'!C1710,"")</f>
        <v/>
      </c>
      <c r="D1710">
        <f>IF('EIA Imports'!$E1710=$A$1,'EIA Imports'!D1710,"")</f>
        <v/>
      </c>
    </row>
    <row r="1711" spans="1:4">
      <c r="A1711">
        <f>IF('EIA Imports'!$E1711=$A$1,'EIA Imports'!A1711,"")</f>
        <v/>
      </c>
      <c r="C1711">
        <f>IF('EIA Imports'!$E1711=$A$1,'EIA Imports'!C1711,"")</f>
        <v/>
      </c>
      <c r="D1711">
        <f>IF('EIA Imports'!$E1711=$A$1,'EIA Imports'!D1711,"")</f>
        <v/>
      </c>
    </row>
    <row r="1712" spans="1:4">
      <c r="A1712">
        <f>IF('EIA Imports'!$E1712=$A$1,'EIA Imports'!A1712,"")</f>
        <v/>
      </c>
      <c r="C1712">
        <f>IF('EIA Imports'!$E1712=$A$1,'EIA Imports'!C1712,"")</f>
        <v/>
      </c>
      <c r="D1712">
        <f>IF('EIA Imports'!$E1712=$A$1,'EIA Imports'!D1712,"")</f>
        <v/>
      </c>
    </row>
    <row r="1713" spans="1:4">
      <c r="A1713">
        <f>IF('EIA Imports'!$E1713=$A$1,'EIA Imports'!A1713,"")</f>
        <v/>
      </c>
      <c r="C1713">
        <f>IF('EIA Imports'!$E1713=$A$1,'EIA Imports'!C1713,"")</f>
        <v/>
      </c>
      <c r="D1713">
        <f>IF('EIA Imports'!$E1713=$A$1,'EIA Imports'!D1713,"")</f>
        <v/>
      </c>
    </row>
    <row r="1714" spans="1:4">
      <c r="A1714">
        <f>IF('EIA Imports'!$E1714=$A$1,'EIA Imports'!A1714,"")</f>
        <v/>
      </c>
      <c r="C1714">
        <f>IF('EIA Imports'!$E1714=$A$1,'EIA Imports'!C1714,"")</f>
        <v/>
      </c>
      <c r="D1714">
        <f>IF('EIA Imports'!$E1714=$A$1,'EIA Imports'!D1714,"")</f>
        <v/>
      </c>
    </row>
    <row r="1715" spans="1:4">
      <c r="A1715">
        <f>IF('EIA Imports'!$E1715=$A$1,'EIA Imports'!A1715,"")</f>
        <v/>
      </c>
      <c r="C1715">
        <f>IF('EIA Imports'!$E1715=$A$1,'EIA Imports'!C1715,"")</f>
        <v/>
      </c>
      <c r="D1715">
        <f>IF('EIA Imports'!$E1715=$A$1,'EIA Imports'!D1715,"")</f>
        <v/>
      </c>
    </row>
    <row r="1716" spans="1:4">
      <c r="A1716">
        <f>IF('EIA Imports'!$E1716=$A$1,'EIA Imports'!A1716,"")</f>
        <v/>
      </c>
      <c r="C1716">
        <f>IF('EIA Imports'!$E1716=$A$1,'EIA Imports'!C1716,"")</f>
        <v/>
      </c>
      <c r="D1716">
        <f>IF('EIA Imports'!$E1716=$A$1,'EIA Imports'!D1716,"")</f>
        <v/>
      </c>
    </row>
    <row r="1717" spans="1:4">
      <c r="A1717">
        <f>IF('EIA Imports'!$E1717=$A$1,'EIA Imports'!A1717,"")</f>
        <v/>
      </c>
      <c r="C1717">
        <f>IF('EIA Imports'!$E1717=$A$1,'EIA Imports'!C1717,"")</f>
        <v/>
      </c>
      <c r="D1717">
        <f>IF('EIA Imports'!$E1717=$A$1,'EIA Imports'!D1717,"")</f>
        <v/>
      </c>
    </row>
    <row r="1718" spans="1:4">
      <c r="A1718">
        <f>IF('EIA Imports'!$E1718=$A$1,'EIA Imports'!A1718,"")</f>
        <v/>
      </c>
      <c r="C1718">
        <f>IF('EIA Imports'!$E1718=$A$1,'EIA Imports'!C1718,"")</f>
        <v/>
      </c>
      <c r="D1718">
        <f>IF('EIA Imports'!$E1718=$A$1,'EIA Imports'!D1718,"")</f>
        <v/>
      </c>
    </row>
    <row r="1719" spans="1:4">
      <c r="A1719">
        <f>IF('EIA Imports'!$E1719=$A$1,'EIA Imports'!A1719,"")</f>
        <v/>
      </c>
      <c r="C1719">
        <f>IF('EIA Imports'!$E1719=$A$1,'EIA Imports'!C1719,"")</f>
        <v/>
      </c>
      <c r="D1719">
        <f>IF('EIA Imports'!$E1719=$A$1,'EIA Imports'!D1719,"")</f>
        <v/>
      </c>
    </row>
    <row r="1720" spans="1:4">
      <c r="A1720">
        <f>IF('EIA Imports'!$E1720=$A$1,'EIA Imports'!A1720,"")</f>
        <v/>
      </c>
      <c r="C1720">
        <f>IF('EIA Imports'!$E1720=$A$1,'EIA Imports'!C1720,"")</f>
        <v/>
      </c>
      <c r="D1720">
        <f>IF('EIA Imports'!$E1720=$A$1,'EIA Imports'!D1720,"")</f>
        <v/>
      </c>
    </row>
    <row r="1721" spans="1:4">
      <c r="A1721">
        <f>IF('EIA Imports'!$E1721=$A$1,'EIA Imports'!A1721,"")</f>
        <v/>
      </c>
      <c r="C1721">
        <f>IF('EIA Imports'!$E1721=$A$1,'EIA Imports'!C1721,"")</f>
        <v/>
      </c>
      <c r="D1721">
        <f>IF('EIA Imports'!$E1721=$A$1,'EIA Imports'!D1721,"")</f>
        <v/>
      </c>
    </row>
    <row r="1722" spans="1:4">
      <c r="A1722">
        <f>IF('EIA Imports'!$E1722=$A$1,'EIA Imports'!A1722,"")</f>
        <v/>
      </c>
      <c r="C1722">
        <f>IF('EIA Imports'!$E1722=$A$1,'EIA Imports'!C1722,"")</f>
        <v/>
      </c>
      <c r="D1722">
        <f>IF('EIA Imports'!$E1722=$A$1,'EIA Imports'!D1722,"")</f>
        <v/>
      </c>
    </row>
    <row r="1723" spans="1:4">
      <c r="A1723">
        <f>IF('EIA Imports'!$E1723=$A$1,'EIA Imports'!A1723,"")</f>
        <v/>
      </c>
      <c r="C1723">
        <f>IF('EIA Imports'!$E1723=$A$1,'EIA Imports'!C1723,"")</f>
        <v/>
      </c>
      <c r="D1723">
        <f>IF('EIA Imports'!$E1723=$A$1,'EIA Imports'!D1723,"")</f>
        <v/>
      </c>
    </row>
    <row r="1724" spans="1:4">
      <c r="A1724">
        <f>IF('EIA Imports'!$E1724=$A$1,'EIA Imports'!A1724,"")</f>
        <v/>
      </c>
      <c r="C1724">
        <f>IF('EIA Imports'!$E1724=$A$1,'EIA Imports'!C1724,"")</f>
        <v/>
      </c>
      <c r="D1724">
        <f>IF('EIA Imports'!$E1724=$A$1,'EIA Imports'!D1724,"")</f>
        <v/>
      </c>
    </row>
    <row r="1725" spans="1:4">
      <c r="A1725">
        <f>IF('EIA Imports'!$E1725=$A$1,'EIA Imports'!A1725,"")</f>
        <v/>
      </c>
      <c r="C1725">
        <f>IF('EIA Imports'!$E1725=$A$1,'EIA Imports'!C1725,"")</f>
        <v/>
      </c>
      <c r="D1725">
        <f>IF('EIA Imports'!$E1725=$A$1,'EIA Imports'!D1725,"")</f>
        <v/>
      </c>
    </row>
    <row r="1726" spans="1:4">
      <c r="A1726">
        <f>IF('EIA Imports'!$E1726=$A$1,'EIA Imports'!A1726,"")</f>
        <v/>
      </c>
      <c r="C1726">
        <f>IF('EIA Imports'!$E1726=$A$1,'EIA Imports'!C1726,"")</f>
        <v/>
      </c>
      <c r="D1726">
        <f>IF('EIA Imports'!$E1726=$A$1,'EIA Imports'!D1726,"")</f>
        <v/>
      </c>
    </row>
    <row r="1727" spans="1:4">
      <c r="A1727">
        <f>IF('EIA Imports'!$E1727=$A$1,'EIA Imports'!A1727,"")</f>
        <v/>
      </c>
      <c r="C1727">
        <f>IF('EIA Imports'!$E1727=$A$1,'EIA Imports'!C1727,"")</f>
        <v/>
      </c>
      <c r="D1727">
        <f>IF('EIA Imports'!$E1727=$A$1,'EIA Imports'!D1727,"")</f>
        <v/>
      </c>
    </row>
    <row r="1728" spans="1:4">
      <c r="A1728">
        <f>IF('EIA Imports'!$E1728=$A$1,'EIA Imports'!A1728,"")</f>
        <v/>
      </c>
      <c r="C1728">
        <f>IF('EIA Imports'!$E1728=$A$1,'EIA Imports'!C1728,"")</f>
        <v/>
      </c>
      <c r="D1728">
        <f>IF('EIA Imports'!$E1728=$A$1,'EIA Imports'!D1728,"")</f>
        <v/>
      </c>
    </row>
    <row r="1729" spans="1:4">
      <c r="A1729">
        <f>IF('EIA Imports'!$E1729=$A$1,'EIA Imports'!A1729,"")</f>
        <v/>
      </c>
      <c r="C1729">
        <f>IF('EIA Imports'!$E1729=$A$1,'EIA Imports'!C1729,"")</f>
        <v/>
      </c>
      <c r="D1729">
        <f>IF('EIA Imports'!$E1729=$A$1,'EIA Imports'!D1729,"")</f>
        <v/>
      </c>
    </row>
    <row r="1730" spans="1:4">
      <c r="A1730">
        <f>IF('EIA Imports'!$E1730=$A$1,'EIA Imports'!A1730,"")</f>
        <v/>
      </c>
      <c r="C1730">
        <f>IF('EIA Imports'!$E1730=$A$1,'EIA Imports'!C1730,"")</f>
        <v/>
      </c>
      <c r="D1730">
        <f>IF('EIA Imports'!$E1730=$A$1,'EIA Imports'!D1730,"")</f>
        <v/>
      </c>
    </row>
    <row r="1731" spans="1:4">
      <c r="A1731">
        <f>IF('EIA Imports'!$E1731=$A$1,'EIA Imports'!A1731,"")</f>
        <v/>
      </c>
      <c r="C1731">
        <f>IF('EIA Imports'!$E1731=$A$1,'EIA Imports'!C1731,"")</f>
        <v/>
      </c>
      <c r="D1731">
        <f>IF('EIA Imports'!$E1731=$A$1,'EIA Imports'!D1731,"")</f>
        <v/>
      </c>
    </row>
    <row r="1732" spans="1:4">
      <c r="A1732">
        <f>IF('EIA Imports'!$E1732=$A$1,'EIA Imports'!A1732,"")</f>
        <v/>
      </c>
      <c r="C1732">
        <f>IF('EIA Imports'!$E1732=$A$1,'EIA Imports'!C1732,"")</f>
        <v/>
      </c>
      <c r="D1732">
        <f>IF('EIA Imports'!$E1732=$A$1,'EIA Imports'!D1732,"")</f>
        <v/>
      </c>
    </row>
    <row r="1733" spans="1:4">
      <c r="A1733">
        <f>IF('EIA Imports'!$E1733=$A$1,'EIA Imports'!A1733,"")</f>
        <v/>
      </c>
      <c r="C1733">
        <f>IF('EIA Imports'!$E1733=$A$1,'EIA Imports'!C1733,"")</f>
        <v/>
      </c>
      <c r="D1733">
        <f>IF('EIA Imports'!$E1733=$A$1,'EIA Imports'!D1733,"")</f>
        <v/>
      </c>
    </row>
    <row r="1734" spans="1:4">
      <c r="A1734">
        <f>IF('EIA Imports'!$E1734=$A$1,'EIA Imports'!A1734,"")</f>
        <v/>
      </c>
      <c r="C1734">
        <f>IF('EIA Imports'!$E1734=$A$1,'EIA Imports'!C1734,"")</f>
        <v/>
      </c>
      <c r="D1734">
        <f>IF('EIA Imports'!$E1734=$A$1,'EIA Imports'!D1734,"")</f>
        <v/>
      </c>
    </row>
    <row r="1735" spans="1:4">
      <c r="A1735">
        <f>IF('EIA Imports'!$E1735=$A$1,'EIA Imports'!A1735,"")</f>
        <v/>
      </c>
      <c r="C1735">
        <f>IF('EIA Imports'!$E1735=$A$1,'EIA Imports'!C1735,"")</f>
        <v/>
      </c>
      <c r="D1735">
        <f>IF('EIA Imports'!$E1735=$A$1,'EIA Imports'!D1735,"")</f>
        <v/>
      </c>
    </row>
    <row r="1736" spans="1:4">
      <c r="A1736">
        <f>IF('EIA Imports'!$E1736=$A$1,'EIA Imports'!A1736,"")</f>
        <v/>
      </c>
      <c r="C1736">
        <f>IF('EIA Imports'!$E1736=$A$1,'EIA Imports'!C1736,"")</f>
        <v/>
      </c>
      <c r="D1736">
        <f>IF('EIA Imports'!$E1736=$A$1,'EIA Imports'!D1736,"")</f>
        <v/>
      </c>
    </row>
    <row r="1737" spans="1:4">
      <c r="A1737">
        <f>IF('EIA Imports'!$E1737=$A$1,'EIA Imports'!A1737,"")</f>
        <v/>
      </c>
      <c r="C1737">
        <f>IF('EIA Imports'!$E1737=$A$1,'EIA Imports'!C1737,"")</f>
        <v/>
      </c>
      <c r="D1737">
        <f>IF('EIA Imports'!$E1737=$A$1,'EIA Imports'!D1737,"")</f>
        <v/>
      </c>
    </row>
    <row r="1738" spans="1:4">
      <c r="A1738">
        <f>IF('EIA Imports'!$E1738=$A$1,'EIA Imports'!A1738,"")</f>
        <v/>
      </c>
      <c r="C1738">
        <f>IF('EIA Imports'!$E1738=$A$1,'EIA Imports'!C1738,"")</f>
        <v/>
      </c>
      <c r="D1738">
        <f>IF('EIA Imports'!$E1738=$A$1,'EIA Imports'!D1738,"")</f>
        <v/>
      </c>
    </row>
    <row r="1739" spans="1:4">
      <c r="A1739">
        <f>IF('EIA Imports'!$E1739=$A$1,'EIA Imports'!A1739,"")</f>
        <v/>
      </c>
      <c r="C1739">
        <f>IF('EIA Imports'!$E1739=$A$1,'EIA Imports'!C1739,"")</f>
        <v/>
      </c>
      <c r="D1739">
        <f>IF('EIA Imports'!$E1739=$A$1,'EIA Imports'!D1739,"")</f>
        <v/>
      </c>
    </row>
    <row r="1740" spans="1:4">
      <c r="A1740">
        <f>IF('EIA Imports'!$E1740=$A$1,'EIA Imports'!A1740,"")</f>
        <v/>
      </c>
      <c r="C1740">
        <f>IF('EIA Imports'!$E1740=$A$1,'EIA Imports'!C1740,"")</f>
        <v/>
      </c>
      <c r="D1740">
        <f>IF('EIA Imports'!$E1740=$A$1,'EIA Imports'!D1740,"")</f>
        <v/>
      </c>
    </row>
    <row r="1741" spans="1:4">
      <c r="A1741">
        <f>IF('EIA Imports'!$E1741=$A$1,'EIA Imports'!A1741,"")</f>
        <v/>
      </c>
      <c r="C1741">
        <f>IF('EIA Imports'!$E1741=$A$1,'EIA Imports'!C1741,"")</f>
        <v/>
      </c>
      <c r="D1741">
        <f>IF('EIA Imports'!$E1741=$A$1,'EIA Imports'!D1741,"")</f>
        <v/>
      </c>
    </row>
    <row r="1742" spans="1:4">
      <c r="A1742">
        <f>IF('EIA Imports'!$E1742=$A$1,'EIA Imports'!A1742,"")</f>
        <v/>
      </c>
      <c r="C1742">
        <f>IF('EIA Imports'!$E1742=$A$1,'EIA Imports'!C1742,"")</f>
        <v/>
      </c>
      <c r="D1742">
        <f>IF('EIA Imports'!$E1742=$A$1,'EIA Imports'!D1742,"")</f>
        <v/>
      </c>
    </row>
    <row r="1743" spans="1:4">
      <c r="A1743">
        <f>IF('EIA Imports'!$E1743=$A$1,'EIA Imports'!A1743,"")</f>
        <v/>
      </c>
      <c r="C1743">
        <f>IF('EIA Imports'!$E1743=$A$1,'EIA Imports'!C1743,"")</f>
        <v/>
      </c>
      <c r="D1743">
        <f>IF('EIA Imports'!$E1743=$A$1,'EIA Imports'!D1743,"")</f>
        <v/>
      </c>
    </row>
    <row r="1744" spans="1:4">
      <c r="A1744">
        <f>IF('EIA Imports'!$E1744=$A$1,'EIA Imports'!A1744,"")</f>
        <v/>
      </c>
      <c r="C1744">
        <f>IF('EIA Imports'!$E1744=$A$1,'EIA Imports'!C1744,"")</f>
        <v/>
      </c>
      <c r="D1744">
        <f>IF('EIA Imports'!$E1744=$A$1,'EIA Imports'!D1744,"")</f>
        <v/>
      </c>
    </row>
    <row r="1745" spans="1:4">
      <c r="A1745">
        <f>IF('EIA Imports'!$E1745=$A$1,'EIA Imports'!A1745,"")</f>
        <v/>
      </c>
      <c r="C1745">
        <f>IF('EIA Imports'!$E1745=$A$1,'EIA Imports'!C1745,"")</f>
        <v/>
      </c>
      <c r="D1745">
        <f>IF('EIA Imports'!$E1745=$A$1,'EIA Imports'!D1745,"")</f>
        <v/>
      </c>
    </row>
    <row r="1746" spans="1:4">
      <c r="A1746">
        <f>IF('EIA Imports'!$E1746=$A$1,'EIA Imports'!A1746,"")</f>
        <v/>
      </c>
      <c r="C1746">
        <f>IF('EIA Imports'!$E1746=$A$1,'EIA Imports'!C1746,"")</f>
        <v/>
      </c>
      <c r="D1746">
        <f>IF('EIA Imports'!$E1746=$A$1,'EIA Imports'!D1746,"")</f>
        <v/>
      </c>
    </row>
    <row r="1747" spans="1:4">
      <c r="A1747">
        <f>IF('EIA Imports'!$E1747=$A$1,'EIA Imports'!A1747,"")</f>
        <v/>
      </c>
      <c r="C1747">
        <f>IF('EIA Imports'!$E1747=$A$1,'EIA Imports'!C1747,"")</f>
        <v/>
      </c>
      <c r="D1747">
        <f>IF('EIA Imports'!$E1747=$A$1,'EIA Imports'!D1747,"")</f>
        <v/>
      </c>
    </row>
    <row r="1748" spans="1:4">
      <c r="A1748">
        <f>IF('EIA Imports'!$E1748=$A$1,'EIA Imports'!A1748,"")</f>
        <v/>
      </c>
      <c r="C1748">
        <f>IF('EIA Imports'!$E1748=$A$1,'EIA Imports'!C1748,"")</f>
        <v/>
      </c>
      <c r="D1748">
        <f>IF('EIA Imports'!$E1748=$A$1,'EIA Imports'!D1748,"")</f>
        <v/>
      </c>
    </row>
    <row r="1749" spans="1:4">
      <c r="A1749">
        <f>IF('EIA Imports'!$E1749=$A$1,'EIA Imports'!A1749,"")</f>
        <v/>
      </c>
      <c r="C1749">
        <f>IF('EIA Imports'!$E1749=$A$1,'EIA Imports'!C1749,"")</f>
        <v/>
      </c>
      <c r="D1749">
        <f>IF('EIA Imports'!$E1749=$A$1,'EIA Imports'!D1749,"")</f>
        <v/>
      </c>
    </row>
    <row r="1750" spans="1:4">
      <c r="A1750">
        <f>IF('EIA Imports'!$E1750=$A$1,'EIA Imports'!A1750,"")</f>
        <v/>
      </c>
      <c r="C1750">
        <f>IF('EIA Imports'!$E1750=$A$1,'EIA Imports'!C1750,"")</f>
        <v/>
      </c>
      <c r="D1750">
        <f>IF('EIA Imports'!$E1750=$A$1,'EIA Imports'!D1750,"")</f>
        <v/>
      </c>
    </row>
    <row r="1751" spans="1:4">
      <c r="A1751">
        <f>IF('EIA Imports'!$E1751=$A$1,'EIA Imports'!A1751,"")</f>
        <v/>
      </c>
      <c r="C1751">
        <f>IF('EIA Imports'!$E1751=$A$1,'EIA Imports'!C1751,"")</f>
        <v/>
      </c>
      <c r="D1751">
        <f>IF('EIA Imports'!$E1751=$A$1,'EIA Imports'!D1751,"")</f>
        <v/>
      </c>
    </row>
    <row r="1752" spans="1:4">
      <c r="A1752">
        <f>IF('EIA Imports'!$E1752=$A$1,'EIA Imports'!A1752,"")</f>
        <v/>
      </c>
      <c r="C1752">
        <f>IF('EIA Imports'!$E1752=$A$1,'EIA Imports'!C1752,"")</f>
        <v/>
      </c>
      <c r="D1752">
        <f>IF('EIA Imports'!$E1752=$A$1,'EIA Imports'!D1752,"")</f>
        <v/>
      </c>
    </row>
    <row r="1753" spans="1:4">
      <c r="A1753">
        <f>IF('EIA Imports'!$E1753=$A$1,'EIA Imports'!A1753,"")</f>
        <v/>
      </c>
      <c r="C1753">
        <f>IF('EIA Imports'!$E1753=$A$1,'EIA Imports'!C1753,"")</f>
        <v/>
      </c>
      <c r="D1753">
        <f>IF('EIA Imports'!$E1753=$A$1,'EIA Imports'!D1753,"")</f>
        <v/>
      </c>
    </row>
    <row r="1754" spans="1:4">
      <c r="A1754">
        <f>IF('EIA Imports'!$E1754=$A$1,'EIA Imports'!A1754,"")</f>
        <v/>
      </c>
      <c r="C1754">
        <f>IF('EIA Imports'!$E1754=$A$1,'EIA Imports'!C1754,"")</f>
        <v/>
      </c>
      <c r="D1754">
        <f>IF('EIA Imports'!$E1754=$A$1,'EIA Imports'!D1754,"")</f>
        <v/>
      </c>
    </row>
    <row r="1755" spans="1:4">
      <c r="A1755">
        <f>IF('EIA Imports'!$E1755=$A$1,'EIA Imports'!A1755,"")</f>
        <v/>
      </c>
      <c r="C1755">
        <f>IF('EIA Imports'!$E1755=$A$1,'EIA Imports'!C1755,"")</f>
        <v/>
      </c>
      <c r="D1755">
        <f>IF('EIA Imports'!$E1755=$A$1,'EIA Imports'!D1755,"")</f>
        <v/>
      </c>
    </row>
    <row r="1756" spans="1:4">
      <c r="A1756">
        <f>IF('EIA Imports'!$E1756=$A$1,'EIA Imports'!A1756,"")</f>
        <v/>
      </c>
      <c r="C1756">
        <f>IF('EIA Imports'!$E1756=$A$1,'EIA Imports'!C1756,"")</f>
        <v/>
      </c>
      <c r="D1756">
        <f>IF('EIA Imports'!$E1756=$A$1,'EIA Imports'!D1756,"")</f>
        <v/>
      </c>
    </row>
    <row r="1757" spans="1:4">
      <c r="A1757">
        <f>IF('EIA Imports'!$E1757=$A$1,'EIA Imports'!A1757,"")</f>
        <v/>
      </c>
      <c r="C1757">
        <f>IF('EIA Imports'!$E1757=$A$1,'EIA Imports'!C1757,"")</f>
        <v/>
      </c>
      <c r="D1757">
        <f>IF('EIA Imports'!$E1757=$A$1,'EIA Imports'!D1757,"")</f>
        <v/>
      </c>
    </row>
    <row r="1758" spans="1:4">
      <c r="A1758">
        <f>IF('EIA Imports'!$E1758=$A$1,'EIA Imports'!A1758,"")</f>
        <v/>
      </c>
      <c r="C1758">
        <f>IF('EIA Imports'!$E1758=$A$1,'EIA Imports'!C1758,"")</f>
        <v/>
      </c>
      <c r="D1758">
        <f>IF('EIA Imports'!$E1758=$A$1,'EIA Imports'!D1758,"")</f>
        <v/>
      </c>
    </row>
    <row r="1759" spans="1:4">
      <c r="A1759">
        <f>IF('EIA Imports'!$E1759=$A$1,'EIA Imports'!A1759,"")</f>
        <v/>
      </c>
      <c r="C1759">
        <f>IF('EIA Imports'!$E1759=$A$1,'EIA Imports'!C1759,"")</f>
        <v/>
      </c>
      <c r="D1759">
        <f>IF('EIA Imports'!$E1759=$A$1,'EIA Imports'!D1759,"")</f>
        <v/>
      </c>
    </row>
    <row r="1760" spans="1:4">
      <c r="A1760">
        <f>IF('EIA Imports'!$E1760=$A$1,'EIA Imports'!A1760,"")</f>
        <v/>
      </c>
      <c r="C1760">
        <f>IF('EIA Imports'!$E1760=$A$1,'EIA Imports'!C1760,"")</f>
        <v/>
      </c>
      <c r="D1760">
        <f>IF('EIA Imports'!$E1760=$A$1,'EIA Imports'!D1760,"")</f>
        <v/>
      </c>
    </row>
    <row r="1761" spans="1:4">
      <c r="A1761">
        <f>IF('EIA Imports'!$E1761=$A$1,'EIA Imports'!A1761,"")</f>
        <v/>
      </c>
      <c r="C1761">
        <f>IF('EIA Imports'!$E1761=$A$1,'EIA Imports'!C1761,"")</f>
        <v/>
      </c>
      <c r="D1761">
        <f>IF('EIA Imports'!$E1761=$A$1,'EIA Imports'!D1761,"")</f>
        <v/>
      </c>
    </row>
    <row r="1762" spans="1:4">
      <c r="A1762">
        <f>IF('EIA Imports'!$E1762=$A$1,'EIA Imports'!A1762,"")</f>
        <v/>
      </c>
      <c r="C1762">
        <f>IF('EIA Imports'!$E1762=$A$1,'EIA Imports'!C1762,"")</f>
        <v/>
      </c>
      <c r="D1762">
        <f>IF('EIA Imports'!$E1762=$A$1,'EIA Imports'!D1762,"")</f>
        <v/>
      </c>
    </row>
    <row r="1763" spans="1:4">
      <c r="A1763">
        <f>IF('EIA Imports'!$E1763=$A$1,'EIA Imports'!A1763,"")</f>
        <v/>
      </c>
      <c r="C1763">
        <f>IF('EIA Imports'!$E1763=$A$1,'EIA Imports'!C1763,"")</f>
        <v/>
      </c>
      <c r="D1763">
        <f>IF('EIA Imports'!$E1763=$A$1,'EIA Imports'!D1763,"")</f>
        <v/>
      </c>
    </row>
    <row r="1764" spans="1:4">
      <c r="A1764">
        <f>IF('EIA Imports'!$E1764=$A$1,'EIA Imports'!A1764,"")</f>
        <v/>
      </c>
      <c r="C1764">
        <f>IF('EIA Imports'!$E1764=$A$1,'EIA Imports'!C1764,"")</f>
        <v/>
      </c>
      <c r="D1764">
        <f>IF('EIA Imports'!$E1764=$A$1,'EIA Imports'!D1764,"")</f>
        <v/>
      </c>
    </row>
    <row r="1765" spans="1:4">
      <c r="A1765">
        <f>IF('EIA Imports'!$E1765=$A$1,'EIA Imports'!A1765,"")</f>
        <v/>
      </c>
      <c r="C1765">
        <f>IF('EIA Imports'!$E1765=$A$1,'EIA Imports'!C1765,"")</f>
        <v/>
      </c>
      <c r="D1765">
        <f>IF('EIA Imports'!$E1765=$A$1,'EIA Imports'!D1765,"")</f>
        <v/>
      </c>
    </row>
    <row r="1766" spans="1:4">
      <c r="A1766">
        <f>IF('EIA Imports'!$E1766=$A$1,'EIA Imports'!A1766,"")</f>
        <v/>
      </c>
      <c r="C1766">
        <f>IF('EIA Imports'!$E1766=$A$1,'EIA Imports'!C1766,"")</f>
        <v/>
      </c>
      <c r="D1766">
        <f>IF('EIA Imports'!$E1766=$A$1,'EIA Imports'!D1766,"")</f>
        <v/>
      </c>
    </row>
    <row r="1767" spans="1:4">
      <c r="A1767">
        <f>IF('EIA Imports'!$E1767=$A$1,'EIA Imports'!A1767,"")</f>
        <v/>
      </c>
      <c r="C1767">
        <f>IF('EIA Imports'!$E1767=$A$1,'EIA Imports'!C1767,"")</f>
        <v/>
      </c>
      <c r="D1767">
        <f>IF('EIA Imports'!$E1767=$A$1,'EIA Imports'!D1767,"")</f>
        <v/>
      </c>
    </row>
    <row r="1768" spans="1:4">
      <c r="A1768">
        <f>IF('EIA Imports'!$E1768=$A$1,'EIA Imports'!A1768,"")</f>
        <v/>
      </c>
      <c r="C1768">
        <f>IF('EIA Imports'!$E1768=$A$1,'EIA Imports'!C1768,"")</f>
        <v/>
      </c>
      <c r="D1768">
        <f>IF('EIA Imports'!$E1768=$A$1,'EIA Imports'!D1768,"")</f>
        <v/>
      </c>
    </row>
    <row r="1769" spans="1:4">
      <c r="A1769">
        <f>IF('EIA Imports'!$E1769=$A$1,'EIA Imports'!A1769,"")</f>
        <v/>
      </c>
      <c r="C1769">
        <f>IF('EIA Imports'!$E1769=$A$1,'EIA Imports'!C1769,"")</f>
        <v/>
      </c>
      <c r="D1769">
        <f>IF('EIA Imports'!$E1769=$A$1,'EIA Imports'!D1769,"")</f>
        <v/>
      </c>
    </row>
    <row r="1770" spans="1:4">
      <c r="A1770">
        <f>IF('EIA Imports'!$E1770=$A$1,'EIA Imports'!A1770,"")</f>
        <v/>
      </c>
      <c r="C1770">
        <f>IF('EIA Imports'!$E1770=$A$1,'EIA Imports'!C1770,"")</f>
        <v/>
      </c>
      <c r="D1770">
        <f>IF('EIA Imports'!$E1770=$A$1,'EIA Imports'!D1770,"")</f>
        <v/>
      </c>
    </row>
    <row r="1771" spans="1:4">
      <c r="A1771">
        <f>IF('EIA Imports'!$E1771=$A$1,'EIA Imports'!A1771,"")</f>
        <v/>
      </c>
      <c r="C1771">
        <f>IF('EIA Imports'!$E1771=$A$1,'EIA Imports'!C1771,"")</f>
        <v/>
      </c>
      <c r="D1771">
        <f>IF('EIA Imports'!$E1771=$A$1,'EIA Imports'!D1771,"")</f>
        <v/>
      </c>
    </row>
    <row r="1772" spans="1:4">
      <c r="A1772">
        <f>IF('EIA Imports'!$E1772=$A$1,'EIA Imports'!A1772,"")</f>
        <v/>
      </c>
      <c r="C1772">
        <f>IF('EIA Imports'!$E1772=$A$1,'EIA Imports'!C1772,"")</f>
        <v/>
      </c>
      <c r="D1772">
        <f>IF('EIA Imports'!$E1772=$A$1,'EIA Imports'!D1772,"")</f>
        <v/>
      </c>
    </row>
    <row r="1773" spans="1:4">
      <c r="A1773">
        <f>IF('EIA Imports'!$E1773=$A$1,'EIA Imports'!A1773,"")</f>
        <v/>
      </c>
      <c r="C1773">
        <f>IF('EIA Imports'!$E1773=$A$1,'EIA Imports'!C1773,"")</f>
        <v/>
      </c>
      <c r="D1773">
        <f>IF('EIA Imports'!$E1773=$A$1,'EIA Imports'!D1773,"")</f>
        <v/>
      </c>
    </row>
    <row r="1774" spans="1:4">
      <c r="A1774">
        <f>IF('EIA Imports'!$E1774=$A$1,'EIA Imports'!A1774,"")</f>
        <v/>
      </c>
      <c r="C1774">
        <f>IF('EIA Imports'!$E1774=$A$1,'EIA Imports'!C1774,"")</f>
        <v/>
      </c>
      <c r="D1774">
        <f>IF('EIA Imports'!$E1774=$A$1,'EIA Imports'!D1774,"")</f>
        <v/>
      </c>
    </row>
    <row r="1775" spans="1:4">
      <c r="A1775">
        <f>IF('EIA Imports'!$E1775=$A$1,'EIA Imports'!A1775,"")</f>
        <v/>
      </c>
      <c r="C1775">
        <f>IF('EIA Imports'!$E1775=$A$1,'EIA Imports'!C1775,"")</f>
        <v/>
      </c>
      <c r="D1775">
        <f>IF('EIA Imports'!$E1775=$A$1,'EIA Imports'!D1775,"")</f>
        <v/>
      </c>
    </row>
    <row r="1776" spans="1:4">
      <c r="A1776">
        <f>IF('EIA Imports'!$E1776=$A$1,'EIA Imports'!A1776,"")</f>
        <v/>
      </c>
      <c r="C1776">
        <f>IF('EIA Imports'!$E1776=$A$1,'EIA Imports'!C1776,"")</f>
        <v/>
      </c>
      <c r="D1776">
        <f>IF('EIA Imports'!$E1776=$A$1,'EIA Imports'!D1776,"")</f>
        <v/>
      </c>
    </row>
    <row r="1777" spans="1:4">
      <c r="A1777">
        <f>IF('EIA Imports'!$E1777=$A$1,'EIA Imports'!A1777,"")</f>
        <v/>
      </c>
      <c r="C1777">
        <f>IF('EIA Imports'!$E1777=$A$1,'EIA Imports'!C1777,"")</f>
        <v/>
      </c>
      <c r="D1777">
        <f>IF('EIA Imports'!$E1777=$A$1,'EIA Imports'!D1777,"")</f>
        <v/>
      </c>
    </row>
    <row r="1778" spans="1:4">
      <c r="A1778">
        <f>IF('EIA Imports'!$E1778=$A$1,'EIA Imports'!A1778,"")</f>
        <v/>
      </c>
      <c r="C1778">
        <f>IF('EIA Imports'!$E1778=$A$1,'EIA Imports'!C1778,"")</f>
        <v/>
      </c>
      <c r="D1778">
        <f>IF('EIA Imports'!$E1778=$A$1,'EIA Imports'!D1778,"")</f>
        <v/>
      </c>
    </row>
    <row r="1779" spans="1:4">
      <c r="A1779">
        <f>IF('EIA Imports'!$E1779=$A$1,'EIA Imports'!A1779,"")</f>
        <v/>
      </c>
      <c r="C1779">
        <f>IF('EIA Imports'!$E1779=$A$1,'EIA Imports'!C1779,"")</f>
        <v/>
      </c>
      <c r="D1779">
        <f>IF('EIA Imports'!$E1779=$A$1,'EIA Imports'!D1779,"")</f>
        <v/>
      </c>
    </row>
    <row r="1780" spans="1:4">
      <c r="A1780">
        <f>IF('EIA Imports'!$E1780=$A$1,'EIA Imports'!A1780,"")</f>
        <v/>
      </c>
      <c r="C1780">
        <f>IF('EIA Imports'!$E1780=$A$1,'EIA Imports'!C1780,"")</f>
        <v/>
      </c>
      <c r="D1780">
        <f>IF('EIA Imports'!$E1780=$A$1,'EIA Imports'!D1780,"")</f>
        <v/>
      </c>
    </row>
    <row r="1781" spans="1:4">
      <c r="A1781">
        <f>IF('EIA Imports'!$E1781=$A$1,'EIA Imports'!A1781,"")</f>
        <v/>
      </c>
      <c r="C1781">
        <f>IF('EIA Imports'!$E1781=$A$1,'EIA Imports'!C1781,"")</f>
        <v/>
      </c>
      <c r="D1781">
        <f>IF('EIA Imports'!$E1781=$A$1,'EIA Imports'!D1781,"")</f>
        <v/>
      </c>
    </row>
    <row r="1782" spans="1:4">
      <c r="A1782">
        <f>IF('EIA Imports'!$E1782=$A$1,'EIA Imports'!A1782,"")</f>
        <v/>
      </c>
      <c r="C1782">
        <f>IF('EIA Imports'!$E1782=$A$1,'EIA Imports'!C1782,"")</f>
        <v/>
      </c>
      <c r="D1782">
        <f>IF('EIA Imports'!$E1782=$A$1,'EIA Imports'!D1782,"")</f>
        <v/>
      </c>
    </row>
    <row r="1783" spans="1:4">
      <c r="A1783">
        <f>IF('EIA Imports'!$E1783=$A$1,'EIA Imports'!A1783,"")</f>
        <v/>
      </c>
      <c r="C1783">
        <f>IF('EIA Imports'!$E1783=$A$1,'EIA Imports'!C1783,"")</f>
        <v/>
      </c>
      <c r="D1783">
        <f>IF('EIA Imports'!$E1783=$A$1,'EIA Imports'!D1783,"")</f>
        <v/>
      </c>
    </row>
    <row r="1784" spans="1:4">
      <c r="A1784">
        <f>IF('EIA Imports'!$E1784=$A$1,'EIA Imports'!A1784,"")</f>
        <v/>
      </c>
      <c r="C1784">
        <f>IF('EIA Imports'!$E1784=$A$1,'EIA Imports'!C1784,"")</f>
        <v/>
      </c>
      <c r="D1784">
        <f>IF('EIA Imports'!$E1784=$A$1,'EIA Imports'!D1784,"")</f>
        <v/>
      </c>
    </row>
    <row r="1785" spans="1:4">
      <c r="A1785">
        <f>IF('EIA Imports'!$E1785=$A$1,'EIA Imports'!A1785,"")</f>
        <v/>
      </c>
      <c r="C1785">
        <f>IF('EIA Imports'!$E1785=$A$1,'EIA Imports'!C1785,"")</f>
        <v/>
      </c>
      <c r="D1785">
        <f>IF('EIA Imports'!$E1785=$A$1,'EIA Imports'!D1785,"")</f>
        <v/>
      </c>
    </row>
    <row r="1786" spans="1:4">
      <c r="A1786">
        <f>IF('EIA Imports'!$E1786=$A$1,'EIA Imports'!A1786,"")</f>
        <v/>
      </c>
      <c r="C1786">
        <f>IF('EIA Imports'!$E1786=$A$1,'EIA Imports'!C1786,"")</f>
        <v/>
      </c>
      <c r="D1786">
        <f>IF('EIA Imports'!$E1786=$A$1,'EIA Imports'!D1786,"")</f>
        <v/>
      </c>
    </row>
    <row r="1787" spans="1:4">
      <c r="A1787">
        <f>IF('EIA Imports'!$E1787=$A$1,'EIA Imports'!A1787,"")</f>
        <v/>
      </c>
      <c r="C1787">
        <f>IF('EIA Imports'!$E1787=$A$1,'EIA Imports'!C1787,"")</f>
        <v/>
      </c>
      <c r="D1787">
        <f>IF('EIA Imports'!$E1787=$A$1,'EIA Imports'!D1787,"")</f>
        <v/>
      </c>
    </row>
    <row r="1788" spans="1:4">
      <c r="A1788">
        <f>IF('EIA Imports'!$E1788=$A$1,'EIA Imports'!A1788,"")</f>
        <v/>
      </c>
      <c r="C1788">
        <f>IF('EIA Imports'!$E1788=$A$1,'EIA Imports'!C1788,"")</f>
        <v/>
      </c>
      <c r="D1788">
        <f>IF('EIA Imports'!$E1788=$A$1,'EIA Imports'!D1788,"")</f>
        <v/>
      </c>
    </row>
    <row r="1789" spans="1:4">
      <c r="A1789">
        <f>IF('EIA Imports'!$E1789=$A$1,'EIA Imports'!A1789,"")</f>
        <v/>
      </c>
      <c r="C1789">
        <f>IF('EIA Imports'!$E1789=$A$1,'EIA Imports'!C1789,"")</f>
        <v/>
      </c>
      <c r="D1789">
        <f>IF('EIA Imports'!$E1789=$A$1,'EIA Imports'!D1789,"")</f>
        <v/>
      </c>
    </row>
    <row r="1790" spans="1:4">
      <c r="A1790">
        <f>IF('EIA Imports'!$E1790=$A$1,'EIA Imports'!A1790,"")</f>
        <v/>
      </c>
      <c r="C1790">
        <f>IF('EIA Imports'!$E1790=$A$1,'EIA Imports'!C1790,"")</f>
        <v/>
      </c>
      <c r="D1790">
        <f>IF('EIA Imports'!$E1790=$A$1,'EIA Imports'!D1790,"")</f>
        <v/>
      </c>
    </row>
    <row r="1791" spans="1:4">
      <c r="A1791">
        <f>IF('EIA Imports'!$E1791=$A$1,'EIA Imports'!A1791,"")</f>
        <v/>
      </c>
      <c r="C1791">
        <f>IF('EIA Imports'!$E1791=$A$1,'EIA Imports'!C1791,"")</f>
        <v/>
      </c>
      <c r="D1791">
        <f>IF('EIA Imports'!$E1791=$A$1,'EIA Imports'!D1791,"")</f>
        <v/>
      </c>
    </row>
    <row r="1792" spans="1:4">
      <c r="A1792">
        <f>IF('EIA Imports'!$E1792=$A$1,'EIA Imports'!A1792,"")</f>
        <v/>
      </c>
      <c r="C1792">
        <f>IF('EIA Imports'!$E1792=$A$1,'EIA Imports'!C1792,"")</f>
        <v/>
      </c>
      <c r="D1792">
        <f>IF('EIA Imports'!$E1792=$A$1,'EIA Imports'!D1792,"")</f>
        <v/>
      </c>
    </row>
    <row r="1793" spans="1:4">
      <c r="A1793">
        <f>IF('EIA Imports'!$E1793=$A$1,'EIA Imports'!A1793,"")</f>
        <v/>
      </c>
      <c r="C1793">
        <f>IF('EIA Imports'!$E1793=$A$1,'EIA Imports'!C1793,"")</f>
        <v/>
      </c>
      <c r="D1793">
        <f>IF('EIA Imports'!$E1793=$A$1,'EIA Imports'!D1793,"")</f>
        <v/>
      </c>
    </row>
    <row r="1794" spans="1:4">
      <c r="A1794">
        <f>IF('EIA Imports'!$E1794=$A$1,'EIA Imports'!A1794,"")</f>
        <v/>
      </c>
      <c r="C1794">
        <f>IF('EIA Imports'!$E1794=$A$1,'EIA Imports'!C1794,"")</f>
        <v/>
      </c>
      <c r="D1794">
        <f>IF('EIA Imports'!$E1794=$A$1,'EIA Imports'!D1794,"")</f>
        <v/>
      </c>
    </row>
    <row r="1795" spans="1:4">
      <c r="A1795">
        <f>IF('EIA Imports'!$E1795=$A$1,'EIA Imports'!A1795,"")</f>
        <v/>
      </c>
      <c r="C1795">
        <f>IF('EIA Imports'!$E1795=$A$1,'EIA Imports'!C1795,"")</f>
        <v/>
      </c>
      <c r="D1795">
        <f>IF('EIA Imports'!$E1795=$A$1,'EIA Imports'!D1795,"")</f>
        <v/>
      </c>
    </row>
    <row r="1796" spans="1:4">
      <c r="A1796">
        <f>IF('EIA Imports'!$E1796=$A$1,'EIA Imports'!A1796,"")</f>
        <v/>
      </c>
      <c r="C1796">
        <f>IF('EIA Imports'!$E1796=$A$1,'EIA Imports'!C1796,"")</f>
        <v/>
      </c>
      <c r="D1796">
        <f>IF('EIA Imports'!$E1796=$A$1,'EIA Imports'!D1796,"")</f>
        <v/>
      </c>
    </row>
    <row r="1797" spans="1:4">
      <c r="A1797">
        <f>IF('EIA Imports'!$E1797=$A$1,'EIA Imports'!A1797,"")</f>
        <v/>
      </c>
      <c r="C1797">
        <f>IF('EIA Imports'!$E1797=$A$1,'EIA Imports'!C1797,"")</f>
        <v/>
      </c>
      <c r="D1797">
        <f>IF('EIA Imports'!$E1797=$A$1,'EIA Imports'!D1797,"")</f>
        <v/>
      </c>
    </row>
    <row r="1798" spans="1:4">
      <c r="A1798">
        <f>IF('EIA Imports'!$E1798=$A$1,'EIA Imports'!A1798,"")</f>
        <v/>
      </c>
      <c r="C1798">
        <f>IF('EIA Imports'!$E1798=$A$1,'EIA Imports'!C1798,"")</f>
        <v/>
      </c>
      <c r="D1798">
        <f>IF('EIA Imports'!$E1798=$A$1,'EIA Imports'!D1798,"")</f>
        <v/>
      </c>
    </row>
    <row r="1799" spans="1:4">
      <c r="A1799">
        <f>IF('EIA Imports'!$E1799=$A$1,'EIA Imports'!A1799,"")</f>
        <v/>
      </c>
      <c r="C1799">
        <f>IF('EIA Imports'!$E1799=$A$1,'EIA Imports'!C1799,"")</f>
        <v/>
      </c>
      <c r="D1799">
        <f>IF('EIA Imports'!$E1799=$A$1,'EIA Imports'!D1799,"")</f>
        <v/>
      </c>
    </row>
    <row r="1800" spans="1:4">
      <c r="A1800">
        <f>IF('EIA Imports'!$E1800=$A$1,'EIA Imports'!A1800,"")</f>
        <v/>
      </c>
      <c r="C1800">
        <f>IF('EIA Imports'!$E1800=$A$1,'EIA Imports'!C1800,"")</f>
        <v/>
      </c>
      <c r="D1800">
        <f>IF('EIA Imports'!$E1800=$A$1,'EIA Imports'!D1800,"")</f>
        <v/>
      </c>
    </row>
    <row r="1801" spans="1:4">
      <c r="A1801">
        <f>IF('EIA Imports'!$E1801=$A$1,'EIA Imports'!A1801,"")</f>
        <v/>
      </c>
      <c r="C1801">
        <f>IF('EIA Imports'!$E1801=$A$1,'EIA Imports'!C1801,"")</f>
        <v/>
      </c>
      <c r="D1801">
        <f>IF('EIA Imports'!$E1801=$A$1,'EIA Imports'!D1801,"")</f>
        <v/>
      </c>
    </row>
    <row r="1802" spans="1:4">
      <c r="A1802">
        <f>IF('EIA Imports'!$E1802=$A$1,'EIA Imports'!A1802,"")</f>
        <v/>
      </c>
      <c r="C1802">
        <f>IF('EIA Imports'!$E1802=$A$1,'EIA Imports'!C1802,"")</f>
        <v/>
      </c>
      <c r="D1802">
        <f>IF('EIA Imports'!$E1802=$A$1,'EIA Imports'!D1802,"")</f>
        <v/>
      </c>
    </row>
    <row r="1803" spans="1:4">
      <c r="A1803">
        <f>IF('EIA Imports'!$E1803=$A$1,'EIA Imports'!A1803,"")</f>
        <v/>
      </c>
      <c r="C1803">
        <f>IF('EIA Imports'!$E1803=$A$1,'EIA Imports'!C1803,"")</f>
        <v/>
      </c>
      <c r="D1803">
        <f>IF('EIA Imports'!$E1803=$A$1,'EIA Imports'!D1803,"")</f>
        <v/>
      </c>
    </row>
    <row r="1804" spans="1:4">
      <c r="A1804">
        <f>IF('EIA Imports'!$E1804=$A$1,'EIA Imports'!A1804,"")</f>
        <v/>
      </c>
      <c r="C1804">
        <f>IF('EIA Imports'!$E1804=$A$1,'EIA Imports'!C1804,"")</f>
        <v/>
      </c>
      <c r="D1804">
        <f>IF('EIA Imports'!$E1804=$A$1,'EIA Imports'!D1804,"")</f>
        <v/>
      </c>
    </row>
    <row r="1805" spans="1:4">
      <c r="A1805">
        <f>IF('EIA Imports'!$E1805=$A$1,'EIA Imports'!A1805,"")</f>
        <v/>
      </c>
      <c r="C1805">
        <f>IF('EIA Imports'!$E1805=$A$1,'EIA Imports'!C1805,"")</f>
        <v/>
      </c>
      <c r="D1805">
        <f>IF('EIA Imports'!$E1805=$A$1,'EIA Imports'!D1805,"")</f>
        <v/>
      </c>
    </row>
    <row r="1806" spans="1:4">
      <c r="A1806">
        <f>IF('EIA Imports'!$E1806=$A$1,'EIA Imports'!A1806,"")</f>
        <v/>
      </c>
      <c r="C1806">
        <f>IF('EIA Imports'!$E1806=$A$1,'EIA Imports'!C1806,"")</f>
        <v/>
      </c>
      <c r="D1806">
        <f>IF('EIA Imports'!$E1806=$A$1,'EIA Imports'!D1806,"")</f>
        <v/>
      </c>
    </row>
    <row r="1807" spans="1:4">
      <c r="A1807">
        <f>IF('EIA Imports'!$E1807=$A$1,'EIA Imports'!A1807,"")</f>
        <v/>
      </c>
      <c r="C1807">
        <f>IF('EIA Imports'!$E1807=$A$1,'EIA Imports'!C1807,"")</f>
        <v/>
      </c>
      <c r="D1807">
        <f>IF('EIA Imports'!$E1807=$A$1,'EIA Imports'!D1807,"")</f>
        <v/>
      </c>
    </row>
    <row r="1808" spans="1:4">
      <c r="A1808">
        <f>IF('EIA Imports'!$E1808=$A$1,'EIA Imports'!A1808,"")</f>
        <v/>
      </c>
      <c r="C1808">
        <f>IF('EIA Imports'!$E1808=$A$1,'EIA Imports'!C1808,"")</f>
        <v/>
      </c>
      <c r="D1808">
        <f>IF('EIA Imports'!$E1808=$A$1,'EIA Imports'!D1808,"")</f>
        <v/>
      </c>
    </row>
    <row r="1809" spans="1:4">
      <c r="A1809">
        <f>IF('EIA Imports'!$E1809=$A$1,'EIA Imports'!A1809,"")</f>
        <v/>
      </c>
      <c r="C1809">
        <f>IF('EIA Imports'!$E1809=$A$1,'EIA Imports'!C1809,"")</f>
        <v/>
      </c>
      <c r="D1809">
        <f>IF('EIA Imports'!$E1809=$A$1,'EIA Imports'!D1809,"")</f>
        <v/>
      </c>
    </row>
    <row r="1810" spans="1:4">
      <c r="A1810">
        <f>IF('EIA Imports'!$E1810=$A$1,'EIA Imports'!A1810,"")</f>
        <v/>
      </c>
      <c r="C1810">
        <f>IF('EIA Imports'!$E1810=$A$1,'EIA Imports'!C1810,"")</f>
        <v/>
      </c>
      <c r="D1810">
        <f>IF('EIA Imports'!$E1810=$A$1,'EIA Imports'!D1810,"")</f>
        <v/>
      </c>
    </row>
    <row r="1811" spans="1:4">
      <c r="A1811">
        <f>IF('EIA Imports'!$E1811=$A$1,'EIA Imports'!A1811,"")</f>
        <v/>
      </c>
      <c r="C1811">
        <f>IF('EIA Imports'!$E1811=$A$1,'EIA Imports'!C1811,"")</f>
        <v/>
      </c>
      <c r="D1811">
        <f>IF('EIA Imports'!$E1811=$A$1,'EIA Imports'!D1811,"")</f>
        <v/>
      </c>
    </row>
    <row r="1812" spans="1:4">
      <c r="A1812">
        <f>IF('EIA Imports'!$E1812=$A$1,'EIA Imports'!A1812,"")</f>
        <v/>
      </c>
      <c r="C1812">
        <f>IF('EIA Imports'!$E1812=$A$1,'EIA Imports'!C1812,"")</f>
        <v/>
      </c>
      <c r="D1812">
        <f>IF('EIA Imports'!$E1812=$A$1,'EIA Imports'!D1812,"")</f>
        <v/>
      </c>
    </row>
    <row r="1813" spans="1:4">
      <c r="A1813">
        <f>IF('EIA Imports'!$E1813=$A$1,'EIA Imports'!A1813,"")</f>
        <v/>
      </c>
      <c r="C1813">
        <f>IF('EIA Imports'!$E1813=$A$1,'EIA Imports'!C1813,"")</f>
        <v/>
      </c>
      <c r="D1813">
        <f>IF('EIA Imports'!$E1813=$A$1,'EIA Imports'!D1813,"")</f>
        <v/>
      </c>
    </row>
    <row r="1814" spans="1:4">
      <c r="A1814">
        <f>IF('EIA Imports'!$E1814=$A$1,'EIA Imports'!A1814,"")</f>
        <v/>
      </c>
      <c r="C1814">
        <f>IF('EIA Imports'!$E1814=$A$1,'EIA Imports'!C1814,"")</f>
        <v/>
      </c>
      <c r="D1814">
        <f>IF('EIA Imports'!$E1814=$A$1,'EIA Imports'!D1814,"")</f>
        <v/>
      </c>
    </row>
    <row r="1815" spans="1:4">
      <c r="A1815">
        <f>IF('EIA Imports'!$E1815=$A$1,'EIA Imports'!A1815,"")</f>
        <v/>
      </c>
      <c r="C1815">
        <f>IF('EIA Imports'!$E1815=$A$1,'EIA Imports'!C1815,"")</f>
        <v/>
      </c>
      <c r="D1815">
        <f>IF('EIA Imports'!$E1815=$A$1,'EIA Imports'!D1815,"")</f>
        <v/>
      </c>
    </row>
    <row r="1816" spans="1:4">
      <c r="A1816">
        <f>IF('EIA Imports'!$E1816=$A$1,'EIA Imports'!A1816,"")</f>
        <v/>
      </c>
      <c r="C1816">
        <f>IF('EIA Imports'!$E1816=$A$1,'EIA Imports'!C1816,"")</f>
        <v/>
      </c>
      <c r="D1816">
        <f>IF('EIA Imports'!$E1816=$A$1,'EIA Imports'!D1816,"")</f>
        <v/>
      </c>
    </row>
    <row r="1817" spans="1:4">
      <c r="A1817">
        <f>IF('EIA Imports'!$E1817=$A$1,'EIA Imports'!A1817,"")</f>
        <v/>
      </c>
      <c r="C1817">
        <f>IF('EIA Imports'!$E1817=$A$1,'EIA Imports'!C1817,"")</f>
        <v/>
      </c>
      <c r="D1817">
        <f>IF('EIA Imports'!$E1817=$A$1,'EIA Imports'!D1817,"")</f>
        <v/>
      </c>
    </row>
    <row r="1818" spans="1:4">
      <c r="A1818">
        <f>IF('EIA Imports'!$E1818=$A$1,'EIA Imports'!A1818,"")</f>
        <v/>
      </c>
      <c r="C1818">
        <f>IF('EIA Imports'!$E1818=$A$1,'EIA Imports'!C1818,"")</f>
        <v/>
      </c>
      <c r="D1818">
        <f>IF('EIA Imports'!$E1818=$A$1,'EIA Imports'!D1818,"")</f>
        <v/>
      </c>
    </row>
    <row r="1819" spans="1:4">
      <c r="A1819">
        <f>IF('EIA Imports'!$E1819=$A$1,'EIA Imports'!A1819,"")</f>
        <v/>
      </c>
      <c r="C1819">
        <f>IF('EIA Imports'!$E1819=$A$1,'EIA Imports'!C1819,"")</f>
        <v/>
      </c>
      <c r="D1819">
        <f>IF('EIA Imports'!$E1819=$A$1,'EIA Imports'!D1819,"")</f>
        <v/>
      </c>
    </row>
    <row r="1820" spans="1:4">
      <c r="A1820">
        <f>IF('EIA Imports'!$E1820=$A$1,'EIA Imports'!A1820,"")</f>
        <v/>
      </c>
      <c r="C1820">
        <f>IF('EIA Imports'!$E1820=$A$1,'EIA Imports'!C1820,"")</f>
        <v/>
      </c>
      <c r="D1820">
        <f>IF('EIA Imports'!$E1820=$A$1,'EIA Imports'!D1820,"")</f>
        <v/>
      </c>
    </row>
    <row r="1821" spans="1:4">
      <c r="A1821">
        <f>IF('EIA Imports'!$E1821=$A$1,'EIA Imports'!A1821,"")</f>
        <v/>
      </c>
      <c r="C1821">
        <f>IF('EIA Imports'!$E1821=$A$1,'EIA Imports'!C1821,"")</f>
        <v/>
      </c>
      <c r="D1821">
        <f>IF('EIA Imports'!$E1821=$A$1,'EIA Imports'!D1821,"")</f>
        <v/>
      </c>
    </row>
    <row r="1822" spans="1:4">
      <c r="A1822">
        <f>IF('EIA Imports'!$E1822=$A$1,'EIA Imports'!A1822,"")</f>
        <v/>
      </c>
      <c r="C1822">
        <f>IF('EIA Imports'!$E1822=$A$1,'EIA Imports'!C1822,"")</f>
        <v/>
      </c>
      <c r="D1822">
        <f>IF('EIA Imports'!$E1822=$A$1,'EIA Imports'!D1822,"")</f>
        <v/>
      </c>
    </row>
    <row r="1823" spans="1:4">
      <c r="A1823">
        <f>IF('EIA Imports'!$E1823=$A$1,'EIA Imports'!A1823,"")</f>
        <v/>
      </c>
      <c r="C1823">
        <f>IF('EIA Imports'!$E1823=$A$1,'EIA Imports'!C1823,"")</f>
        <v/>
      </c>
      <c r="D1823">
        <f>IF('EIA Imports'!$E1823=$A$1,'EIA Imports'!D1823,"")</f>
        <v/>
      </c>
    </row>
    <row r="1824" spans="1:4">
      <c r="A1824">
        <f>IF('EIA Imports'!$E1824=$A$1,'EIA Imports'!A1824,"")</f>
        <v/>
      </c>
      <c r="C1824">
        <f>IF('EIA Imports'!$E1824=$A$1,'EIA Imports'!C1824,"")</f>
        <v/>
      </c>
      <c r="D1824">
        <f>IF('EIA Imports'!$E1824=$A$1,'EIA Imports'!D1824,"")</f>
        <v/>
      </c>
    </row>
    <row r="1825" spans="1:4">
      <c r="A1825">
        <f>IF('EIA Imports'!$E1825=$A$1,'EIA Imports'!A1825,"")</f>
        <v/>
      </c>
      <c r="C1825">
        <f>IF('EIA Imports'!$E1825=$A$1,'EIA Imports'!C1825,"")</f>
        <v/>
      </c>
      <c r="D1825">
        <f>IF('EIA Imports'!$E1825=$A$1,'EIA Imports'!D1825,"")</f>
        <v/>
      </c>
    </row>
    <row r="1826" spans="1:4">
      <c r="A1826">
        <f>IF('EIA Imports'!$E1826=$A$1,'EIA Imports'!A1826,"")</f>
        <v/>
      </c>
      <c r="C1826">
        <f>IF('EIA Imports'!$E1826=$A$1,'EIA Imports'!C1826,"")</f>
        <v/>
      </c>
      <c r="D1826">
        <f>IF('EIA Imports'!$E1826=$A$1,'EIA Imports'!D1826,"")</f>
        <v/>
      </c>
    </row>
    <row r="1827" spans="1:4">
      <c r="A1827">
        <f>IF('EIA Imports'!$E1827=$A$1,'EIA Imports'!A1827,"")</f>
        <v/>
      </c>
      <c r="C1827">
        <f>IF('EIA Imports'!$E1827=$A$1,'EIA Imports'!C1827,"")</f>
        <v/>
      </c>
      <c r="D1827">
        <f>IF('EIA Imports'!$E1827=$A$1,'EIA Imports'!D1827,"")</f>
        <v/>
      </c>
    </row>
    <row r="1828" spans="1:4">
      <c r="A1828">
        <f>IF('EIA Imports'!$E1828=$A$1,'EIA Imports'!A1828,"")</f>
        <v/>
      </c>
      <c r="C1828">
        <f>IF('EIA Imports'!$E1828=$A$1,'EIA Imports'!C1828,"")</f>
        <v/>
      </c>
      <c r="D1828">
        <f>IF('EIA Imports'!$E1828=$A$1,'EIA Imports'!D1828,"")</f>
        <v/>
      </c>
    </row>
    <row r="1829" spans="1:4">
      <c r="A1829">
        <f>IF('EIA Imports'!$E1829=$A$1,'EIA Imports'!A1829,"")</f>
        <v/>
      </c>
      <c r="C1829">
        <f>IF('EIA Imports'!$E1829=$A$1,'EIA Imports'!C1829,"")</f>
        <v/>
      </c>
      <c r="D1829">
        <f>IF('EIA Imports'!$E1829=$A$1,'EIA Imports'!D1829,"")</f>
        <v/>
      </c>
    </row>
    <row r="1830" spans="1:4">
      <c r="A1830">
        <f>IF('EIA Imports'!$E1830=$A$1,'EIA Imports'!A1830,"")</f>
        <v/>
      </c>
      <c r="C1830">
        <f>IF('EIA Imports'!$E1830=$A$1,'EIA Imports'!C1830,"")</f>
        <v/>
      </c>
      <c r="D1830">
        <f>IF('EIA Imports'!$E1830=$A$1,'EIA Imports'!D1830,"")</f>
        <v/>
      </c>
    </row>
    <row r="1831" spans="1:4">
      <c r="A1831">
        <f>IF('EIA Imports'!$E1831=$A$1,'EIA Imports'!A1831,"")</f>
        <v/>
      </c>
      <c r="C1831">
        <f>IF('EIA Imports'!$E1831=$A$1,'EIA Imports'!C1831,"")</f>
        <v/>
      </c>
      <c r="D1831">
        <f>IF('EIA Imports'!$E1831=$A$1,'EIA Imports'!D1831,"")</f>
        <v/>
      </c>
    </row>
    <row r="1832" spans="1:4">
      <c r="A1832">
        <f>IF('EIA Imports'!$E1832=$A$1,'EIA Imports'!A1832,"")</f>
        <v/>
      </c>
      <c r="C1832">
        <f>IF('EIA Imports'!$E1832=$A$1,'EIA Imports'!C1832,"")</f>
        <v/>
      </c>
      <c r="D1832">
        <f>IF('EIA Imports'!$E1832=$A$1,'EIA Imports'!D1832,"")</f>
        <v/>
      </c>
    </row>
    <row r="1833" spans="1:4">
      <c r="A1833">
        <f>IF('EIA Imports'!$E1833=$A$1,'EIA Imports'!A1833,"")</f>
        <v/>
      </c>
      <c r="C1833">
        <f>IF('EIA Imports'!$E1833=$A$1,'EIA Imports'!C1833,"")</f>
        <v/>
      </c>
      <c r="D1833">
        <f>IF('EIA Imports'!$E1833=$A$1,'EIA Imports'!D1833,"")</f>
        <v/>
      </c>
    </row>
    <row r="1834" spans="1:4">
      <c r="A1834">
        <f>IF('EIA Imports'!$E1834=$A$1,'EIA Imports'!A1834,"")</f>
        <v/>
      </c>
      <c r="C1834">
        <f>IF('EIA Imports'!$E1834=$A$1,'EIA Imports'!C1834,"")</f>
        <v/>
      </c>
      <c r="D1834">
        <f>IF('EIA Imports'!$E1834=$A$1,'EIA Imports'!D1834,"")</f>
        <v/>
      </c>
    </row>
    <row r="1835" spans="1:4">
      <c r="A1835">
        <f>IF('EIA Imports'!$E1835=$A$1,'EIA Imports'!A1835,"")</f>
        <v/>
      </c>
      <c r="C1835">
        <f>IF('EIA Imports'!$E1835=$A$1,'EIA Imports'!C1835,"")</f>
        <v/>
      </c>
      <c r="D1835">
        <f>IF('EIA Imports'!$E1835=$A$1,'EIA Imports'!D1835,"")</f>
        <v/>
      </c>
    </row>
    <row r="1836" spans="1:4">
      <c r="A1836">
        <f>IF('EIA Imports'!$E1836=$A$1,'EIA Imports'!A1836,"")</f>
        <v/>
      </c>
      <c r="C1836">
        <f>IF('EIA Imports'!$E1836=$A$1,'EIA Imports'!C1836,"")</f>
        <v/>
      </c>
      <c r="D1836">
        <f>IF('EIA Imports'!$E1836=$A$1,'EIA Imports'!D1836,"")</f>
        <v/>
      </c>
    </row>
    <row r="1837" spans="1:4">
      <c r="A1837">
        <f>IF('EIA Imports'!$E1837=$A$1,'EIA Imports'!A1837,"")</f>
        <v/>
      </c>
      <c r="C1837">
        <f>IF('EIA Imports'!$E1837=$A$1,'EIA Imports'!C1837,"")</f>
        <v/>
      </c>
      <c r="D1837">
        <f>IF('EIA Imports'!$E1837=$A$1,'EIA Imports'!D1837,"")</f>
        <v/>
      </c>
    </row>
    <row r="1838" spans="1:4">
      <c r="A1838">
        <f>IF('EIA Imports'!$E1838=$A$1,'EIA Imports'!A1838,"")</f>
        <v/>
      </c>
      <c r="C1838">
        <f>IF('EIA Imports'!$E1838=$A$1,'EIA Imports'!C1838,"")</f>
        <v/>
      </c>
      <c r="D1838">
        <f>IF('EIA Imports'!$E1838=$A$1,'EIA Imports'!D1838,"")</f>
        <v/>
      </c>
    </row>
    <row r="1839" spans="1:4">
      <c r="A1839">
        <f>IF('EIA Imports'!$E1839=$A$1,'EIA Imports'!A1839,"")</f>
        <v/>
      </c>
      <c r="C1839">
        <f>IF('EIA Imports'!$E1839=$A$1,'EIA Imports'!C1839,"")</f>
        <v/>
      </c>
      <c r="D1839">
        <f>IF('EIA Imports'!$E1839=$A$1,'EIA Imports'!D1839,"")</f>
        <v/>
      </c>
    </row>
    <row r="1840" spans="1:4">
      <c r="A1840">
        <f>IF('EIA Imports'!$E1840=$A$1,'EIA Imports'!A1840,"")</f>
        <v/>
      </c>
      <c r="C1840">
        <f>IF('EIA Imports'!$E1840=$A$1,'EIA Imports'!C1840,"")</f>
        <v/>
      </c>
      <c r="D1840">
        <f>IF('EIA Imports'!$E1840=$A$1,'EIA Imports'!D1840,"")</f>
        <v/>
      </c>
    </row>
    <row r="1841" spans="1:4">
      <c r="A1841">
        <f>IF('EIA Imports'!$E1841=$A$1,'EIA Imports'!A1841,"")</f>
        <v/>
      </c>
      <c r="C1841">
        <f>IF('EIA Imports'!$E1841=$A$1,'EIA Imports'!C1841,"")</f>
        <v/>
      </c>
      <c r="D1841">
        <f>IF('EIA Imports'!$E1841=$A$1,'EIA Imports'!D1841,"")</f>
        <v/>
      </c>
    </row>
    <row r="1842" spans="1:4">
      <c r="A1842">
        <f>IF('EIA Imports'!$E1842=$A$1,'EIA Imports'!A1842,"")</f>
        <v/>
      </c>
      <c r="C1842">
        <f>IF('EIA Imports'!$E1842=$A$1,'EIA Imports'!C1842,"")</f>
        <v/>
      </c>
      <c r="D1842">
        <f>IF('EIA Imports'!$E1842=$A$1,'EIA Imports'!D1842,"")</f>
        <v/>
      </c>
    </row>
    <row r="1843" spans="1:4">
      <c r="A1843">
        <f>IF('EIA Imports'!$E1843=$A$1,'EIA Imports'!A1843,"")</f>
        <v/>
      </c>
      <c r="C1843">
        <f>IF('EIA Imports'!$E1843=$A$1,'EIA Imports'!C1843,"")</f>
        <v/>
      </c>
      <c r="D1843">
        <f>IF('EIA Imports'!$E1843=$A$1,'EIA Imports'!D1843,"")</f>
        <v/>
      </c>
    </row>
    <row r="1844" spans="1:4">
      <c r="A1844">
        <f>IF('EIA Imports'!$E1844=$A$1,'EIA Imports'!A1844,"")</f>
        <v/>
      </c>
      <c r="C1844">
        <f>IF('EIA Imports'!$E1844=$A$1,'EIA Imports'!C1844,"")</f>
        <v/>
      </c>
      <c r="D1844">
        <f>IF('EIA Imports'!$E1844=$A$1,'EIA Imports'!D1844,"")</f>
        <v/>
      </c>
    </row>
    <row r="1845" spans="1:4">
      <c r="A1845">
        <f>IF('EIA Imports'!$E1845=$A$1,'EIA Imports'!A1845,"")</f>
        <v/>
      </c>
      <c r="C1845">
        <f>IF('EIA Imports'!$E1845=$A$1,'EIA Imports'!C1845,"")</f>
        <v/>
      </c>
      <c r="D1845">
        <f>IF('EIA Imports'!$E1845=$A$1,'EIA Imports'!D1845,"")</f>
        <v/>
      </c>
    </row>
    <row r="1846" spans="1:4">
      <c r="A1846">
        <f>IF('EIA Imports'!$E1846=$A$1,'EIA Imports'!A1846,"")</f>
        <v/>
      </c>
      <c r="C1846">
        <f>IF('EIA Imports'!$E1846=$A$1,'EIA Imports'!C1846,"")</f>
        <v/>
      </c>
      <c r="D1846">
        <f>IF('EIA Imports'!$E1846=$A$1,'EIA Imports'!D1846,"")</f>
        <v/>
      </c>
    </row>
    <row r="1847" spans="1:4">
      <c r="A1847">
        <f>IF('EIA Imports'!$E1847=$A$1,'EIA Imports'!A1847,"")</f>
        <v/>
      </c>
      <c r="C1847">
        <f>IF('EIA Imports'!$E1847=$A$1,'EIA Imports'!C1847,"")</f>
        <v/>
      </c>
      <c r="D1847">
        <f>IF('EIA Imports'!$E1847=$A$1,'EIA Imports'!D1847,"")</f>
        <v/>
      </c>
    </row>
    <row r="1848" spans="1:4">
      <c r="A1848">
        <f>IF('EIA Imports'!$E1848=$A$1,'EIA Imports'!A1848,"")</f>
        <v/>
      </c>
      <c r="C1848">
        <f>IF('EIA Imports'!$E1848=$A$1,'EIA Imports'!C1848,"")</f>
        <v/>
      </c>
      <c r="D1848">
        <f>IF('EIA Imports'!$E1848=$A$1,'EIA Imports'!D1848,"")</f>
        <v/>
      </c>
    </row>
    <row r="1849" spans="1:4">
      <c r="A1849">
        <f>IF('EIA Imports'!$E1849=$A$1,'EIA Imports'!A1849,"")</f>
        <v/>
      </c>
      <c r="C1849">
        <f>IF('EIA Imports'!$E1849=$A$1,'EIA Imports'!C1849,"")</f>
        <v/>
      </c>
      <c r="D1849">
        <f>IF('EIA Imports'!$E1849=$A$1,'EIA Imports'!D1849,"")</f>
        <v/>
      </c>
    </row>
    <row r="1850" spans="1:4">
      <c r="A1850">
        <f>IF('EIA Imports'!$E1850=$A$1,'EIA Imports'!A1850,"")</f>
        <v/>
      </c>
      <c r="C1850">
        <f>IF('EIA Imports'!$E1850=$A$1,'EIA Imports'!C1850,"")</f>
        <v/>
      </c>
      <c r="D1850">
        <f>IF('EIA Imports'!$E1850=$A$1,'EIA Imports'!D1850,"")</f>
        <v/>
      </c>
    </row>
    <row r="1851" spans="1:4">
      <c r="A1851">
        <f>IF('EIA Imports'!$E1851=$A$1,'EIA Imports'!A1851,"")</f>
        <v/>
      </c>
      <c r="C1851">
        <f>IF('EIA Imports'!$E1851=$A$1,'EIA Imports'!C1851,"")</f>
        <v/>
      </c>
      <c r="D1851">
        <f>IF('EIA Imports'!$E1851=$A$1,'EIA Imports'!D1851,"")</f>
        <v/>
      </c>
    </row>
    <row r="1852" spans="1:4">
      <c r="A1852">
        <f>IF('EIA Imports'!$E1852=$A$1,'EIA Imports'!A1852,"")</f>
        <v/>
      </c>
      <c r="C1852">
        <f>IF('EIA Imports'!$E1852=$A$1,'EIA Imports'!C1852,"")</f>
        <v/>
      </c>
      <c r="D1852">
        <f>IF('EIA Imports'!$E1852=$A$1,'EIA Imports'!D1852,"")</f>
        <v/>
      </c>
    </row>
    <row r="1853" spans="1:4">
      <c r="A1853">
        <f>IF('EIA Imports'!$E1853=$A$1,'EIA Imports'!A1853,"")</f>
        <v/>
      </c>
      <c r="C1853">
        <f>IF('EIA Imports'!$E1853=$A$1,'EIA Imports'!C1853,"")</f>
        <v/>
      </c>
      <c r="D1853">
        <f>IF('EIA Imports'!$E1853=$A$1,'EIA Imports'!D1853,"")</f>
        <v/>
      </c>
    </row>
    <row r="1854" spans="1:4">
      <c r="A1854">
        <f>IF('EIA Imports'!$E1854=$A$1,'EIA Imports'!A1854,"")</f>
        <v/>
      </c>
      <c r="C1854">
        <f>IF('EIA Imports'!$E1854=$A$1,'EIA Imports'!C1854,"")</f>
        <v/>
      </c>
      <c r="D1854">
        <f>IF('EIA Imports'!$E1854=$A$1,'EIA Imports'!D1854,"")</f>
        <v/>
      </c>
    </row>
    <row r="1855" spans="1:4">
      <c r="A1855">
        <f>IF('EIA Imports'!$E1855=$A$1,'EIA Imports'!A1855,"")</f>
        <v/>
      </c>
      <c r="C1855">
        <f>IF('EIA Imports'!$E1855=$A$1,'EIA Imports'!C1855,"")</f>
        <v/>
      </c>
      <c r="D1855">
        <f>IF('EIA Imports'!$E1855=$A$1,'EIA Imports'!D1855,"")</f>
        <v/>
      </c>
    </row>
    <row r="1856" spans="1:4">
      <c r="A1856">
        <f>IF('EIA Imports'!$E1856=$A$1,'EIA Imports'!A1856,"")</f>
        <v/>
      </c>
      <c r="C1856">
        <f>IF('EIA Imports'!$E1856=$A$1,'EIA Imports'!C1856,"")</f>
        <v/>
      </c>
      <c r="D1856">
        <f>IF('EIA Imports'!$E1856=$A$1,'EIA Imports'!D1856,"")</f>
        <v/>
      </c>
    </row>
    <row r="1857" spans="1:4">
      <c r="A1857">
        <f>IF('EIA Imports'!$E1857=$A$1,'EIA Imports'!A1857,"")</f>
        <v/>
      </c>
      <c r="C1857">
        <f>IF('EIA Imports'!$E1857=$A$1,'EIA Imports'!C1857,"")</f>
        <v/>
      </c>
      <c r="D1857">
        <f>IF('EIA Imports'!$E1857=$A$1,'EIA Imports'!D1857,"")</f>
        <v/>
      </c>
    </row>
    <row r="1858" spans="1:4">
      <c r="A1858">
        <f>IF('EIA Imports'!$E1858=$A$1,'EIA Imports'!A1858,"")</f>
        <v/>
      </c>
      <c r="C1858">
        <f>IF('EIA Imports'!$E1858=$A$1,'EIA Imports'!C1858,"")</f>
        <v/>
      </c>
      <c r="D1858">
        <f>IF('EIA Imports'!$E1858=$A$1,'EIA Imports'!D1858,"")</f>
        <v/>
      </c>
    </row>
    <row r="1859" spans="1:4">
      <c r="A1859">
        <f>IF('EIA Imports'!$E1859=$A$1,'EIA Imports'!A1859,"")</f>
        <v/>
      </c>
      <c r="C1859">
        <f>IF('EIA Imports'!$E1859=$A$1,'EIA Imports'!C1859,"")</f>
        <v/>
      </c>
      <c r="D1859">
        <f>IF('EIA Imports'!$E1859=$A$1,'EIA Imports'!D1859,"")</f>
        <v/>
      </c>
    </row>
    <row r="1860" spans="1:4">
      <c r="A1860">
        <f>IF('EIA Imports'!$E1860=$A$1,'EIA Imports'!A1860,"")</f>
        <v/>
      </c>
      <c r="C1860">
        <f>IF('EIA Imports'!$E1860=$A$1,'EIA Imports'!C1860,"")</f>
        <v/>
      </c>
      <c r="D1860">
        <f>IF('EIA Imports'!$E1860=$A$1,'EIA Imports'!D1860,"")</f>
        <v/>
      </c>
    </row>
    <row r="1861" spans="1:4">
      <c r="A1861">
        <f>IF('EIA Imports'!$E1861=$A$1,'EIA Imports'!A1861,"")</f>
        <v/>
      </c>
      <c r="C1861">
        <f>IF('EIA Imports'!$E1861=$A$1,'EIA Imports'!C1861,"")</f>
        <v/>
      </c>
      <c r="D1861">
        <f>IF('EIA Imports'!$E1861=$A$1,'EIA Imports'!D1861,"")</f>
        <v/>
      </c>
    </row>
    <row r="1862" spans="1:4">
      <c r="A1862">
        <f>IF('EIA Imports'!$E1862=$A$1,'EIA Imports'!A1862,"")</f>
        <v/>
      </c>
      <c r="C1862">
        <f>IF('EIA Imports'!$E1862=$A$1,'EIA Imports'!C1862,"")</f>
        <v/>
      </c>
      <c r="D1862">
        <f>IF('EIA Imports'!$E1862=$A$1,'EIA Imports'!D1862,"")</f>
        <v/>
      </c>
    </row>
    <row r="1863" spans="1:4">
      <c r="A1863">
        <f>IF('EIA Imports'!$E1863=$A$1,'EIA Imports'!A1863,"")</f>
        <v/>
      </c>
      <c r="C1863">
        <f>IF('EIA Imports'!$E1863=$A$1,'EIA Imports'!C1863,"")</f>
        <v/>
      </c>
      <c r="D1863">
        <f>IF('EIA Imports'!$E1863=$A$1,'EIA Imports'!D1863,"")</f>
        <v/>
      </c>
    </row>
    <row r="1864" spans="1:4">
      <c r="A1864">
        <f>IF('EIA Imports'!$E1864=$A$1,'EIA Imports'!A1864,"")</f>
        <v/>
      </c>
      <c r="C1864">
        <f>IF('EIA Imports'!$E1864=$A$1,'EIA Imports'!C1864,"")</f>
        <v/>
      </c>
      <c r="D1864">
        <f>IF('EIA Imports'!$E1864=$A$1,'EIA Imports'!D1864,"")</f>
        <v/>
      </c>
    </row>
    <row r="1865" spans="1:4">
      <c r="A1865">
        <f>IF('EIA Imports'!$E1865=$A$1,'EIA Imports'!A1865,"")</f>
        <v/>
      </c>
      <c r="C1865">
        <f>IF('EIA Imports'!$E1865=$A$1,'EIA Imports'!C1865,"")</f>
        <v/>
      </c>
      <c r="D1865">
        <f>IF('EIA Imports'!$E1865=$A$1,'EIA Imports'!D1865,"")</f>
        <v/>
      </c>
    </row>
    <row r="1866" spans="1:4">
      <c r="A1866">
        <f>IF('EIA Imports'!$E1866=$A$1,'EIA Imports'!A1866,"")</f>
        <v/>
      </c>
      <c r="C1866">
        <f>IF('EIA Imports'!$E1866=$A$1,'EIA Imports'!C1866,"")</f>
        <v/>
      </c>
      <c r="D1866">
        <f>IF('EIA Imports'!$E1866=$A$1,'EIA Imports'!D1866,"")</f>
        <v/>
      </c>
    </row>
    <row r="1867" spans="1:4">
      <c r="A1867">
        <f>IF('EIA Imports'!$E1867=$A$1,'EIA Imports'!A1867,"")</f>
        <v/>
      </c>
      <c r="C1867">
        <f>IF('EIA Imports'!$E1867=$A$1,'EIA Imports'!C1867,"")</f>
        <v/>
      </c>
      <c r="D1867">
        <f>IF('EIA Imports'!$E1867=$A$1,'EIA Imports'!D1867,"")</f>
        <v/>
      </c>
    </row>
    <row r="1868" spans="1:4">
      <c r="A1868">
        <f>IF('EIA Imports'!$E1868=$A$1,'EIA Imports'!A1868,"")</f>
        <v/>
      </c>
      <c r="C1868">
        <f>IF('EIA Imports'!$E1868=$A$1,'EIA Imports'!C1868,"")</f>
        <v/>
      </c>
      <c r="D1868">
        <f>IF('EIA Imports'!$E1868=$A$1,'EIA Imports'!D1868,"")</f>
        <v/>
      </c>
    </row>
    <row r="1869" spans="1:4">
      <c r="A1869">
        <f>IF('EIA Imports'!$E1869=$A$1,'EIA Imports'!A1869,"")</f>
        <v/>
      </c>
      <c r="C1869">
        <f>IF('EIA Imports'!$E1869=$A$1,'EIA Imports'!C1869,"")</f>
        <v/>
      </c>
      <c r="D1869">
        <f>IF('EIA Imports'!$E1869=$A$1,'EIA Imports'!D1869,"")</f>
        <v/>
      </c>
    </row>
    <row r="1870" spans="1:4">
      <c r="A1870">
        <f>IF('EIA Imports'!$E1870=$A$1,'EIA Imports'!A1870,"")</f>
        <v/>
      </c>
      <c r="C1870">
        <f>IF('EIA Imports'!$E1870=$A$1,'EIA Imports'!C1870,"")</f>
        <v/>
      </c>
      <c r="D1870">
        <f>IF('EIA Imports'!$E1870=$A$1,'EIA Imports'!D1870,"")</f>
        <v/>
      </c>
    </row>
    <row r="1871" spans="1:4">
      <c r="A1871">
        <f>IF('EIA Imports'!$E1871=$A$1,'EIA Imports'!A1871,"")</f>
        <v/>
      </c>
      <c r="C1871">
        <f>IF('EIA Imports'!$E1871=$A$1,'EIA Imports'!C1871,"")</f>
        <v/>
      </c>
      <c r="D1871">
        <f>IF('EIA Imports'!$E1871=$A$1,'EIA Imports'!D1871,"")</f>
        <v/>
      </c>
    </row>
    <row r="1872" spans="1:4">
      <c r="A1872">
        <f>IF('EIA Imports'!$E1872=$A$1,'EIA Imports'!A1872,"")</f>
        <v/>
      </c>
      <c r="C1872">
        <f>IF('EIA Imports'!$E1872=$A$1,'EIA Imports'!C1872,"")</f>
        <v/>
      </c>
      <c r="D1872">
        <f>IF('EIA Imports'!$E1872=$A$1,'EIA Imports'!D1872,"")</f>
        <v/>
      </c>
    </row>
    <row r="1873" spans="1:4">
      <c r="A1873">
        <f>IF('EIA Imports'!$E1873=$A$1,'EIA Imports'!A1873,"")</f>
        <v/>
      </c>
      <c r="C1873">
        <f>IF('EIA Imports'!$E1873=$A$1,'EIA Imports'!C1873,"")</f>
        <v/>
      </c>
      <c r="D1873">
        <f>IF('EIA Imports'!$E1873=$A$1,'EIA Imports'!D1873,"")</f>
        <v/>
      </c>
    </row>
    <row r="1874" spans="1:4">
      <c r="A1874">
        <f>IF('EIA Imports'!$E1874=$A$1,'EIA Imports'!A1874,"")</f>
        <v/>
      </c>
      <c r="C1874">
        <f>IF('EIA Imports'!$E1874=$A$1,'EIA Imports'!C1874,"")</f>
        <v/>
      </c>
      <c r="D1874">
        <f>IF('EIA Imports'!$E1874=$A$1,'EIA Imports'!D1874,"")</f>
        <v/>
      </c>
    </row>
    <row r="1875" spans="1:4">
      <c r="A1875">
        <f>IF('EIA Imports'!$E1875=$A$1,'EIA Imports'!A1875,"")</f>
        <v/>
      </c>
      <c r="C1875">
        <f>IF('EIA Imports'!$E1875=$A$1,'EIA Imports'!C1875,"")</f>
        <v/>
      </c>
      <c r="D1875">
        <f>IF('EIA Imports'!$E1875=$A$1,'EIA Imports'!D1875,"")</f>
        <v/>
      </c>
    </row>
    <row r="1876" spans="1:4">
      <c r="A1876">
        <f>IF('EIA Imports'!$E1876=$A$1,'EIA Imports'!A1876,"")</f>
        <v/>
      </c>
      <c r="C1876">
        <f>IF('EIA Imports'!$E1876=$A$1,'EIA Imports'!C1876,"")</f>
        <v/>
      </c>
      <c r="D1876">
        <f>IF('EIA Imports'!$E1876=$A$1,'EIA Imports'!D1876,"")</f>
        <v/>
      </c>
    </row>
    <row r="1877" spans="1:4">
      <c r="A1877">
        <f>IF('EIA Imports'!$E1877=$A$1,'EIA Imports'!A1877,"")</f>
        <v/>
      </c>
      <c r="C1877">
        <f>IF('EIA Imports'!$E1877=$A$1,'EIA Imports'!C1877,"")</f>
        <v/>
      </c>
      <c r="D1877">
        <f>IF('EIA Imports'!$E1877=$A$1,'EIA Imports'!D1877,"")</f>
        <v/>
      </c>
    </row>
    <row r="1878" spans="1:4">
      <c r="A1878">
        <f>IF('EIA Imports'!$E1878=$A$1,'EIA Imports'!A1878,"")</f>
        <v/>
      </c>
      <c r="C1878">
        <f>IF('EIA Imports'!$E1878=$A$1,'EIA Imports'!C1878,"")</f>
        <v/>
      </c>
      <c r="D1878">
        <f>IF('EIA Imports'!$E1878=$A$1,'EIA Imports'!D1878,"")</f>
        <v/>
      </c>
    </row>
    <row r="1879" spans="1:4">
      <c r="A1879">
        <f>IF('EIA Imports'!$E1879=$A$1,'EIA Imports'!A1879,"")</f>
        <v/>
      </c>
      <c r="C1879">
        <f>IF('EIA Imports'!$E1879=$A$1,'EIA Imports'!C1879,"")</f>
        <v/>
      </c>
      <c r="D1879">
        <f>IF('EIA Imports'!$E1879=$A$1,'EIA Imports'!D1879,"")</f>
        <v/>
      </c>
    </row>
    <row r="1880" spans="1:4">
      <c r="A1880">
        <f>IF('EIA Imports'!$E1880=$A$1,'EIA Imports'!A1880,"")</f>
        <v/>
      </c>
      <c r="C1880">
        <f>IF('EIA Imports'!$E1880=$A$1,'EIA Imports'!C1880,"")</f>
        <v/>
      </c>
      <c r="D1880">
        <f>IF('EIA Imports'!$E1880=$A$1,'EIA Imports'!D1880,"")</f>
        <v/>
      </c>
    </row>
    <row r="1881" spans="1:4">
      <c r="A1881">
        <f>IF('EIA Imports'!$E1881=$A$1,'EIA Imports'!A1881,"")</f>
        <v/>
      </c>
      <c r="C1881">
        <f>IF('EIA Imports'!$E1881=$A$1,'EIA Imports'!C1881,"")</f>
        <v/>
      </c>
      <c r="D1881">
        <f>IF('EIA Imports'!$E1881=$A$1,'EIA Imports'!D1881,"")</f>
        <v/>
      </c>
    </row>
    <row r="1882" spans="1:4">
      <c r="A1882">
        <f>IF('EIA Imports'!$E1882=$A$1,'EIA Imports'!A1882,"")</f>
        <v/>
      </c>
      <c r="C1882">
        <f>IF('EIA Imports'!$E1882=$A$1,'EIA Imports'!C1882,"")</f>
        <v/>
      </c>
      <c r="D1882">
        <f>IF('EIA Imports'!$E1882=$A$1,'EIA Imports'!D1882,"")</f>
        <v/>
      </c>
    </row>
    <row r="1883" spans="1:4">
      <c r="A1883">
        <f>IF('EIA Imports'!$E1883=$A$1,'EIA Imports'!A1883,"")</f>
        <v/>
      </c>
      <c r="C1883">
        <f>IF('EIA Imports'!$E1883=$A$1,'EIA Imports'!C1883,"")</f>
        <v/>
      </c>
      <c r="D1883">
        <f>IF('EIA Imports'!$E1883=$A$1,'EIA Imports'!D1883,"")</f>
        <v/>
      </c>
    </row>
    <row r="1884" spans="1:4">
      <c r="A1884">
        <f>IF('EIA Imports'!$E1884=$A$1,'EIA Imports'!A1884,"")</f>
        <v/>
      </c>
      <c r="C1884">
        <f>IF('EIA Imports'!$E1884=$A$1,'EIA Imports'!C1884,"")</f>
        <v/>
      </c>
      <c r="D1884">
        <f>IF('EIA Imports'!$E1884=$A$1,'EIA Imports'!D1884,"")</f>
        <v/>
      </c>
    </row>
    <row r="1885" spans="1:4">
      <c r="A1885">
        <f>IF('EIA Imports'!$E1885=$A$1,'EIA Imports'!A1885,"")</f>
        <v/>
      </c>
      <c r="C1885">
        <f>IF('EIA Imports'!$E1885=$A$1,'EIA Imports'!C1885,"")</f>
        <v/>
      </c>
      <c r="D1885">
        <f>IF('EIA Imports'!$E1885=$A$1,'EIA Imports'!D1885,"")</f>
        <v/>
      </c>
    </row>
    <row r="1886" spans="1:4">
      <c r="A1886">
        <f>IF('EIA Imports'!$E1886=$A$1,'EIA Imports'!A1886,"")</f>
        <v/>
      </c>
      <c r="C1886">
        <f>IF('EIA Imports'!$E1886=$A$1,'EIA Imports'!C1886,"")</f>
        <v/>
      </c>
      <c r="D1886">
        <f>IF('EIA Imports'!$E1886=$A$1,'EIA Imports'!D1886,"")</f>
        <v/>
      </c>
    </row>
    <row r="1887" spans="1:4">
      <c r="A1887">
        <f>IF('EIA Imports'!$E1887=$A$1,'EIA Imports'!A1887,"")</f>
        <v/>
      </c>
      <c r="C1887">
        <f>IF('EIA Imports'!$E1887=$A$1,'EIA Imports'!C1887,"")</f>
        <v/>
      </c>
      <c r="D1887">
        <f>IF('EIA Imports'!$E1887=$A$1,'EIA Imports'!D1887,"")</f>
        <v/>
      </c>
    </row>
    <row r="1888" spans="1:4">
      <c r="A1888">
        <f>IF('EIA Imports'!$E1888=$A$1,'EIA Imports'!A1888,"")</f>
        <v/>
      </c>
      <c r="C1888">
        <f>IF('EIA Imports'!$E1888=$A$1,'EIA Imports'!C1888,"")</f>
        <v/>
      </c>
      <c r="D1888">
        <f>IF('EIA Imports'!$E1888=$A$1,'EIA Imports'!D1888,"")</f>
        <v/>
      </c>
    </row>
    <row r="1889" spans="1:4">
      <c r="A1889">
        <f>IF('EIA Imports'!$E1889=$A$1,'EIA Imports'!A1889,"")</f>
        <v/>
      </c>
      <c r="C1889">
        <f>IF('EIA Imports'!$E1889=$A$1,'EIA Imports'!C1889,"")</f>
        <v/>
      </c>
      <c r="D1889">
        <f>IF('EIA Imports'!$E1889=$A$1,'EIA Imports'!D1889,"")</f>
        <v/>
      </c>
    </row>
    <row r="1890" spans="1:4">
      <c r="A1890">
        <f>IF('EIA Imports'!$E1890=$A$1,'EIA Imports'!A1890,"")</f>
        <v/>
      </c>
      <c r="C1890">
        <f>IF('EIA Imports'!$E1890=$A$1,'EIA Imports'!C1890,"")</f>
        <v/>
      </c>
      <c r="D1890">
        <f>IF('EIA Imports'!$E1890=$A$1,'EIA Imports'!D1890,"")</f>
        <v/>
      </c>
    </row>
    <row r="1891" spans="1:4">
      <c r="A1891">
        <f>IF('EIA Imports'!$E1891=$A$1,'EIA Imports'!A1891,"")</f>
        <v/>
      </c>
      <c r="C1891">
        <f>IF('EIA Imports'!$E1891=$A$1,'EIA Imports'!C1891,"")</f>
        <v/>
      </c>
      <c r="D1891">
        <f>IF('EIA Imports'!$E1891=$A$1,'EIA Imports'!D1891,"")</f>
        <v/>
      </c>
    </row>
    <row r="1892" spans="1:4">
      <c r="A1892">
        <f>IF('EIA Imports'!$E1892=$A$1,'EIA Imports'!A1892,"")</f>
        <v/>
      </c>
      <c r="C1892">
        <f>IF('EIA Imports'!$E1892=$A$1,'EIA Imports'!C1892,"")</f>
        <v/>
      </c>
      <c r="D1892">
        <f>IF('EIA Imports'!$E1892=$A$1,'EIA Imports'!D1892,"")</f>
        <v/>
      </c>
    </row>
    <row r="1893" spans="1:4">
      <c r="A1893">
        <f>IF('EIA Imports'!$E1893=$A$1,'EIA Imports'!A1893,"")</f>
        <v/>
      </c>
      <c r="C1893">
        <f>IF('EIA Imports'!$E1893=$A$1,'EIA Imports'!C1893,"")</f>
        <v/>
      </c>
      <c r="D1893">
        <f>IF('EIA Imports'!$E1893=$A$1,'EIA Imports'!D1893,"")</f>
        <v/>
      </c>
    </row>
    <row r="1894" spans="1:4">
      <c r="A1894">
        <f>IF('EIA Imports'!$E1894=$A$1,'EIA Imports'!A1894,"")</f>
        <v/>
      </c>
      <c r="C1894">
        <f>IF('EIA Imports'!$E1894=$A$1,'EIA Imports'!C1894,"")</f>
        <v/>
      </c>
      <c r="D1894">
        <f>IF('EIA Imports'!$E1894=$A$1,'EIA Imports'!D1894,"")</f>
        <v/>
      </c>
    </row>
    <row r="1895" spans="1:4">
      <c r="A1895">
        <f>IF('EIA Imports'!$E1895=$A$1,'EIA Imports'!A1895,"")</f>
        <v/>
      </c>
      <c r="C1895">
        <f>IF('EIA Imports'!$E1895=$A$1,'EIA Imports'!C1895,"")</f>
        <v/>
      </c>
      <c r="D1895">
        <f>IF('EIA Imports'!$E1895=$A$1,'EIA Imports'!D1895,"")</f>
        <v/>
      </c>
    </row>
    <row r="1896" spans="1:4">
      <c r="A1896">
        <f>IF('EIA Imports'!$E1896=$A$1,'EIA Imports'!A1896,"")</f>
        <v/>
      </c>
      <c r="C1896">
        <f>IF('EIA Imports'!$E1896=$A$1,'EIA Imports'!C1896,"")</f>
        <v/>
      </c>
      <c r="D1896">
        <f>IF('EIA Imports'!$E1896=$A$1,'EIA Imports'!D1896,"")</f>
        <v/>
      </c>
    </row>
    <row r="1897" spans="1:4">
      <c r="A1897">
        <f>IF('EIA Imports'!$E1897=$A$1,'EIA Imports'!A1897,"")</f>
        <v/>
      </c>
      <c r="C1897">
        <f>IF('EIA Imports'!$E1897=$A$1,'EIA Imports'!C1897,"")</f>
        <v/>
      </c>
      <c r="D1897">
        <f>IF('EIA Imports'!$E1897=$A$1,'EIA Imports'!D1897,"")</f>
        <v/>
      </c>
    </row>
    <row r="1898" spans="1:4">
      <c r="A1898">
        <f>IF('EIA Imports'!$E1898=$A$1,'EIA Imports'!A1898,"")</f>
        <v/>
      </c>
      <c r="C1898">
        <f>IF('EIA Imports'!$E1898=$A$1,'EIA Imports'!C1898,"")</f>
        <v/>
      </c>
      <c r="D1898">
        <f>IF('EIA Imports'!$E1898=$A$1,'EIA Imports'!D1898,"")</f>
        <v/>
      </c>
    </row>
    <row r="1899" spans="1:4">
      <c r="A1899">
        <f>IF('EIA Imports'!$E1899=$A$1,'EIA Imports'!A1899,"")</f>
        <v/>
      </c>
      <c r="C1899">
        <f>IF('EIA Imports'!$E1899=$A$1,'EIA Imports'!C1899,"")</f>
        <v/>
      </c>
      <c r="D1899">
        <f>IF('EIA Imports'!$E1899=$A$1,'EIA Imports'!D1899,"")</f>
        <v/>
      </c>
    </row>
    <row r="1900" spans="1:4">
      <c r="A1900">
        <f>IF('EIA Imports'!$E1900=$A$1,'EIA Imports'!A1900,"")</f>
        <v/>
      </c>
      <c r="C1900">
        <f>IF('EIA Imports'!$E1900=$A$1,'EIA Imports'!C1900,"")</f>
        <v/>
      </c>
      <c r="D1900">
        <f>IF('EIA Imports'!$E1900=$A$1,'EIA Imports'!D1900,"")</f>
        <v/>
      </c>
    </row>
    <row r="1901" spans="1:4">
      <c r="A1901">
        <f>IF('EIA Imports'!$E1901=$A$1,'EIA Imports'!A1901,"")</f>
        <v/>
      </c>
      <c r="C1901">
        <f>IF('EIA Imports'!$E1901=$A$1,'EIA Imports'!C1901,"")</f>
        <v/>
      </c>
      <c r="D1901">
        <f>IF('EIA Imports'!$E1901=$A$1,'EIA Imports'!D1901,"")</f>
        <v/>
      </c>
    </row>
    <row r="1902" spans="1:4">
      <c r="A1902">
        <f>IF('EIA Imports'!$E1902=$A$1,'EIA Imports'!A1902,"")</f>
        <v/>
      </c>
      <c r="C1902">
        <f>IF('EIA Imports'!$E1902=$A$1,'EIA Imports'!C1902,"")</f>
        <v/>
      </c>
      <c r="D1902">
        <f>IF('EIA Imports'!$E1902=$A$1,'EIA Imports'!D1902,"")</f>
        <v/>
      </c>
    </row>
    <row r="1903" spans="1:4">
      <c r="A1903">
        <f>IF('EIA Imports'!$E1903=$A$1,'EIA Imports'!A1903,"")</f>
        <v/>
      </c>
      <c r="C1903">
        <f>IF('EIA Imports'!$E1903=$A$1,'EIA Imports'!C1903,"")</f>
        <v/>
      </c>
      <c r="D1903">
        <f>IF('EIA Imports'!$E1903=$A$1,'EIA Imports'!D1903,"")</f>
        <v/>
      </c>
    </row>
    <row r="1904" spans="1:4">
      <c r="A1904">
        <f>IF('EIA Imports'!$E1904=$A$1,'EIA Imports'!A1904,"")</f>
        <v/>
      </c>
      <c r="C1904">
        <f>IF('EIA Imports'!$E1904=$A$1,'EIA Imports'!C1904,"")</f>
        <v/>
      </c>
      <c r="D1904">
        <f>IF('EIA Imports'!$E1904=$A$1,'EIA Imports'!D1904,"")</f>
        <v/>
      </c>
    </row>
    <row r="1905" spans="1:4">
      <c r="A1905">
        <f>IF('EIA Imports'!$E1905=$A$1,'EIA Imports'!A1905,"")</f>
        <v/>
      </c>
      <c r="C1905">
        <f>IF('EIA Imports'!$E1905=$A$1,'EIA Imports'!C1905,"")</f>
        <v/>
      </c>
      <c r="D1905">
        <f>IF('EIA Imports'!$E1905=$A$1,'EIA Imports'!D1905,"")</f>
        <v/>
      </c>
    </row>
    <row r="1906" spans="1:4">
      <c r="A1906">
        <f>IF('EIA Imports'!$E1906=$A$1,'EIA Imports'!A1906,"")</f>
        <v/>
      </c>
      <c r="C1906">
        <f>IF('EIA Imports'!$E1906=$A$1,'EIA Imports'!C1906,"")</f>
        <v/>
      </c>
      <c r="D1906">
        <f>IF('EIA Imports'!$E1906=$A$1,'EIA Imports'!D1906,"")</f>
        <v/>
      </c>
    </row>
    <row r="1907" spans="1:4">
      <c r="A1907">
        <f>IF('EIA Imports'!$E1907=$A$1,'EIA Imports'!A1907,"")</f>
        <v/>
      </c>
      <c r="C1907">
        <f>IF('EIA Imports'!$E1907=$A$1,'EIA Imports'!C1907,"")</f>
        <v/>
      </c>
      <c r="D1907">
        <f>IF('EIA Imports'!$E1907=$A$1,'EIA Imports'!D1907,"")</f>
        <v/>
      </c>
    </row>
    <row r="1908" spans="1:4">
      <c r="A1908">
        <f>IF('EIA Imports'!$E1908=$A$1,'EIA Imports'!A1908,"")</f>
        <v/>
      </c>
      <c r="C1908">
        <f>IF('EIA Imports'!$E1908=$A$1,'EIA Imports'!C1908,"")</f>
        <v/>
      </c>
      <c r="D1908">
        <f>IF('EIA Imports'!$E1908=$A$1,'EIA Imports'!D1908,"")</f>
        <v/>
      </c>
    </row>
    <row r="1909" spans="1:4">
      <c r="A1909">
        <f>IF('EIA Imports'!$E1909=$A$1,'EIA Imports'!A1909,"")</f>
        <v/>
      </c>
      <c r="C1909">
        <f>IF('EIA Imports'!$E1909=$A$1,'EIA Imports'!C1909,"")</f>
        <v/>
      </c>
      <c r="D1909">
        <f>IF('EIA Imports'!$E1909=$A$1,'EIA Imports'!D1909,"")</f>
        <v/>
      </c>
    </row>
    <row r="1910" spans="1:4">
      <c r="A1910">
        <f>IF('EIA Imports'!$E1910=$A$1,'EIA Imports'!A1910,"")</f>
        <v/>
      </c>
      <c r="C1910">
        <f>IF('EIA Imports'!$E1910=$A$1,'EIA Imports'!C1910,"")</f>
        <v/>
      </c>
      <c r="D1910">
        <f>IF('EIA Imports'!$E1910=$A$1,'EIA Imports'!D1910,"")</f>
        <v/>
      </c>
    </row>
    <row r="1911" spans="1:4">
      <c r="A1911">
        <f>IF('EIA Imports'!$E1911=$A$1,'EIA Imports'!A1911,"")</f>
        <v/>
      </c>
      <c r="C1911">
        <f>IF('EIA Imports'!$E1911=$A$1,'EIA Imports'!C1911,"")</f>
        <v/>
      </c>
      <c r="D1911">
        <f>IF('EIA Imports'!$E1911=$A$1,'EIA Imports'!D1911,"")</f>
        <v/>
      </c>
    </row>
    <row r="1912" spans="1:4">
      <c r="A1912">
        <f>IF('EIA Imports'!$E1912=$A$1,'EIA Imports'!A1912,"")</f>
        <v/>
      </c>
      <c r="C1912">
        <f>IF('EIA Imports'!$E1912=$A$1,'EIA Imports'!C1912,"")</f>
        <v/>
      </c>
      <c r="D1912">
        <f>IF('EIA Imports'!$E1912=$A$1,'EIA Imports'!D1912,"")</f>
        <v/>
      </c>
    </row>
    <row r="1913" spans="1:4">
      <c r="A1913">
        <f>IF('EIA Imports'!$E1913=$A$1,'EIA Imports'!A1913,"")</f>
        <v/>
      </c>
      <c r="C1913">
        <f>IF('EIA Imports'!$E1913=$A$1,'EIA Imports'!C1913,"")</f>
        <v/>
      </c>
      <c r="D1913">
        <f>IF('EIA Imports'!$E1913=$A$1,'EIA Imports'!D1913,"")</f>
        <v/>
      </c>
    </row>
    <row r="1914" spans="1:4">
      <c r="A1914">
        <f>IF('EIA Imports'!$E1914=$A$1,'EIA Imports'!A1914,"")</f>
        <v/>
      </c>
      <c r="C1914">
        <f>IF('EIA Imports'!$E1914=$A$1,'EIA Imports'!C1914,"")</f>
        <v/>
      </c>
      <c r="D1914">
        <f>IF('EIA Imports'!$E1914=$A$1,'EIA Imports'!D1914,"")</f>
        <v/>
      </c>
    </row>
    <row r="1915" spans="1:4">
      <c r="A1915">
        <f>IF('EIA Imports'!$E1915=$A$1,'EIA Imports'!A1915,"")</f>
        <v/>
      </c>
      <c r="C1915">
        <f>IF('EIA Imports'!$E1915=$A$1,'EIA Imports'!C1915,"")</f>
        <v/>
      </c>
      <c r="D1915">
        <f>IF('EIA Imports'!$E1915=$A$1,'EIA Imports'!D1915,"")</f>
        <v/>
      </c>
    </row>
    <row r="1916" spans="1:4">
      <c r="A1916">
        <f>IF('EIA Imports'!$E1916=$A$1,'EIA Imports'!A1916,"")</f>
        <v/>
      </c>
      <c r="C1916">
        <f>IF('EIA Imports'!$E1916=$A$1,'EIA Imports'!C1916,"")</f>
        <v/>
      </c>
      <c r="D1916">
        <f>IF('EIA Imports'!$E1916=$A$1,'EIA Imports'!D1916,"")</f>
        <v/>
      </c>
    </row>
    <row r="1917" spans="1:4">
      <c r="A1917">
        <f>IF('EIA Imports'!$E1917=$A$1,'EIA Imports'!A1917,"")</f>
        <v/>
      </c>
      <c r="C1917">
        <f>IF('EIA Imports'!$E1917=$A$1,'EIA Imports'!C1917,"")</f>
        <v/>
      </c>
      <c r="D1917">
        <f>IF('EIA Imports'!$E1917=$A$1,'EIA Imports'!D1917,"")</f>
        <v/>
      </c>
    </row>
    <row r="1918" spans="1:4">
      <c r="A1918">
        <f>IF('EIA Imports'!$E1918=$A$1,'EIA Imports'!A1918,"")</f>
        <v/>
      </c>
      <c r="C1918">
        <f>IF('EIA Imports'!$E1918=$A$1,'EIA Imports'!C1918,"")</f>
        <v/>
      </c>
      <c r="D1918">
        <f>IF('EIA Imports'!$E1918=$A$1,'EIA Imports'!D1918,"")</f>
        <v/>
      </c>
    </row>
    <row r="1919" spans="1:4">
      <c r="A1919">
        <f>IF('EIA Imports'!$E1919=$A$1,'EIA Imports'!A1919,"")</f>
        <v/>
      </c>
      <c r="C1919">
        <f>IF('EIA Imports'!$E1919=$A$1,'EIA Imports'!C1919,"")</f>
        <v/>
      </c>
      <c r="D1919">
        <f>IF('EIA Imports'!$E1919=$A$1,'EIA Imports'!D1919,"")</f>
        <v/>
      </c>
    </row>
    <row r="1920" spans="1:4">
      <c r="A1920">
        <f>IF('EIA Imports'!$E1920=$A$1,'EIA Imports'!A1920,"")</f>
        <v/>
      </c>
      <c r="C1920">
        <f>IF('EIA Imports'!$E1920=$A$1,'EIA Imports'!C1920,"")</f>
        <v/>
      </c>
      <c r="D1920">
        <f>IF('EIA Imports'!$E1920=$A$1,'EIA Imports'!D1920,"")</f>
        <v/>
      </c>
    </row>
    <row r="1921" spans="1:4">
      <c r="A1921">
        <f>IF('EIA Imports'!$E1921=$A$1,'EIA Imports'!A1921,"")</f>
        <v/>
      </c>
      <c r="C1921">
        <f>IF('EIA Imports'!$E1921=$A$1,'EIA Imports'!C1921,"")</f>
        <v/>
      </c>
      <c r="D1921">
        <f>IF('EIA Imports'!$E1921=$A$1,'EIA Imports'!D1921,"")</f>
        <v/>
      </c>
    </row>
    <row r="1922" spans="1:4">
      <c r="A1922">
        <f>IF('EIA Imports'!$E1922=$A$1,'EIA Imports'!A1922,"")</f>
        <v/>
      </c>
      <c r="C1922">
        <f>IF('EIA Imports'!$E1922=$A$1,'EIA Imports'!C1922,"")</f>
        <v/>
      </c>
      <c r="D1922">
        <f>IF('EIA Imports'!$E1922=$A$1,'EIA Imports'!D1922,"")</f>
        <v/>
      </c>
    </row>
    <row r="1923" spans="1:4">
      <c r="A1923">
        <f>IF('EIA Imports'!$E1923=$A$1,'EIA Imports'!A1923,"")</f>
        <v/>
      </c>
      <c r="C1923">
        <f>IF('EIA Imports'!$E1923=$A$1,'EIA Imports'!C1923,"")</f>
        <v/>
      </c>
      <c r="D1923">
        <f>IF('EIA Imports'!$E1923=$A$1,'EIA Imports'!D1923,"")</f>
        <v/>
      </c>
    </row>
    <row r="1924" spans="1:4">
      <c r="A1924">
        <f>IF('EIA Imports'!$E1924=$A$1,'EIA Imports'!A1924,"")</f>
        <v/>
      </c>
      <c r="C1924">
        <f>IF('EIA Imports'!$E1924=$A$1,'EIA Imports'!C1924,"")</f>
        <v/>
      </c>
      <c r="D1924">
        <f>IF('EIA Imports'!$E1924=$A$1,'EIA Imports'!D1924,"")</f>
        <v/>
      </c>
    </row>
    <row r="1925" spans="1:4">
      <c r="A1925">
        <f>IF('EIA Imports'!$E1925=$A$1,'EIA Imports'!A1925,"")</f>
        <v/>
      </c>
      <c r="C1925">
        <f>IF('EIA Imports'!$E1925=$A$1,'EIA Imports'!C1925,"")</f>
        <v/>
      </c>
      <c r="D1925">
        <f>IF('EIA Imports'!$E1925=$A$1,'EIA Imports'!D1925,"")</f>
        <v/>
      </c>
    </row>
    <row r="1926" spans="1:4">
      <c r="A1926">
        <f>IF('EIA Imports'!$E1926=$A$1,'EIA Imports'!A1926,"")</f>
        <v/>
      </c>
      <c r="C1926">
        <f>IF('EIA Imports'!$E1926=$A$1,'EIA Imports'!C1926,"")</f>
        <v/>
      </c>
      <c r="D1926">
        <f>IF('EIA Imports'!$E1926=$A$1,'EIA Imports'!D1926,"")</f>
        <v/>
      </c>
    </row>
    <row r="1927" spans="1:4">
      <c r="A1927">
        <f>IF('EIA Imports'!$E1927=$A$1,'EIA Imports'!A1927,"")</f>
        <v/>
      </c>
      <c r="C1927">
        <f>IF('EIA Imports'!$E1927=$A$1,'EIA Imports'!C1927,"")</f>
        <v/>
      </c>
      <c r="D1927">
        <f>IF('EIA Imports'!$E1927=$A$1,'EIA Imports'!D1927,"")</f>
        <v/>
      </c>
    </row>
    <row r="1928" spans="1:4">
      <c r="A1928">
        <f>IF('EIA Imports'!$E1928=$A$1,'EIA Imports'!A1928,"")</f>
        <v/>
      </c>
      <c r="C1928">
        <f>IF('EIA Imports'!$E1928=$A$1,'EIA Imports'!C1928,"")</f>
        <v/>
      </c>
      <c r="D1928">
        <f>IF('EIA Imports'!$E1928=$A$1,'EIA Imports'!D1928,"")</f>
        <v/>
      </c>
    </row>
    <row r="1929" spans="1:4">
      <c r="A1929">
        <f>IF('EIA Imports'!$E1929=$A$1,'EIA Imports'!A1929,"")</f>
        <v/>
      </c>
      <c r="C1929">
        <f>IF('EIA Imports'!$E1929=$A$1,'EIA Imports'!C1929,"")</f>
        <v/>
      </c>
      <c r="D1929">
        <f>IF('EIA Imports'!$E1929=$A$1,'EIA Imports'!D1929,"")</f>
        <v/>
      </c>
    </row>
    <row r="1930" spans="1:4">
      <c r="A1930">
        <f>IF('EIA Imports'!$E1930=$A$1,'EIA Imports'!A1930,"")</f>
        <v/>
      </c>
      <c r="C1930">
        <f>IF('EIA Imports'!$E1930=$A$1,'EIA Imports'!C1930,"")</f>
        <v/>
      </c>
      <c r="D1930">
        <f>IF('EIA Imports'!$E1930=$A$1,'EIA Imports'!D1930,"")</f>
        <v/>
      </c>
    </row>
    <row r="1931" spans="1:4">
      <c r="A1931">
        <f>IF('EIA Imports'!$E1931=$A$1,'EIA Imports'!A1931,"")</f>
        <v/>
      </c>
      <c r="C1931">
        <f>IF('EIA Imports'!$E1931=$A$1,'EIA Imports'!C1931,"")</f>
        <v/>
      </c>
      <c r="D1931">
        <f>IF('EIA Imports'!$E1931=$A$1,'EIA Imports'!D1931,"")</f>
        <v/>
      </c>
    </row>
    <row r="1932" spans="1:4">
      <c r="A1932">
        <f>IF('EIA Imports'!$E1932=$A$1,'EIA Imports'!A1932,"")</f>
        <v/>
      </c>
      <c r="C1932">
        <f>IF('EIA Imports'!$E1932=$A$1,'EIA Imports'!C1932,"")</f>
        <v/>
      </c>
      <c r="D1932">
        <f>IF('EIA Imports'!$E1932=$A$1,'EIA Imports'!D1932,"")</f>
        <v/>
      </c>
    </row>
    <row r="1933" spans="1:4">
      <c r="A1933">
        <f>IF('EIA Imports'!$E1933=$A$1,'EIA Imports'!A1933,"")</f>
        <v/>
      </c>
      <c r="C1933">
        <f>IF('EIA Imports'!$E1933=$A$1,'EIA Imports'!C1933,"")</f>
        <v/>
      </c>
      <c r="D1933">
        <f>IF('EIA Imports'!$E1933=$A$1,'EIA Imports'!D1933,"")</f>
        <v/>
      </c>
    </row>
    <row r="1934" spans="1:4">
      <c r="A1934">
        <f>IF('EIA Imports'!$E1934=$A$1,'EIA Imports'!A1934,"")</f>
        <v/>
      </c>
      <c r="C1934">
        <f>IF('EIA Imports'!$E1934=$A$1,'EIA Imports'!C1934,"")</f>
        <v/>
      </c>
      <c r="D1934">
        <f>IF('EIA Imports'!$E1934=$A$1,'EIA Imports'!D1934,"")</f>
        <v/>
      </c>
    </row>
    <row r="1935" spans="1:4">
      <c r="A1935">
        <f>IF('EIA Imports'!$E1935=$A$1,'EIA Imports'!A1935,"")</f>
        <v/>
      </c>
      <c r="C1935">
        <f>IF('EIA Imports'!$E1935=$A$1,'EIA Imports'!C1935,"")</f>
        <v/>
      </c>
      <c r="D1935">
        <f>IF('EIA Imports'!$E1935=$A$1,'EIA Imports'!D1935,"")</f>
        <v/>
      </c>
    </row>
    <row r="1936" spans="1:4">
      <c r="A1936">
        <f>IF('EIA Imports'!$E1936=$A$1,'EIA Imports'!A1936,"")</f>
        <v/>
      </c>
      <c r="C1936">
        <f>IF('EIA Imports'!$E1936=$A$1,'EIA Imports'!C1936,"")</f>
        <v/>
      </c>
      <c r="D1936">
        <f>IF('EIA Imports'!$E1936=$A$1,'EIA Imports'!D1936,"")</f>
        <v/>
      </c>
    </row>
    <row r="1937" spans="1:4">
      <c r="A1937">
        <f>IF('EIA Imports'!$E1937=$A$1,'EIA Imports'!A1937,"")</f>
        <v/>
      </c>
      <c r="C1937">
        <f>IF('EIA Imports'!$E1937=$A$1,'EIA Imports'!C1937,"")</f>
        <v/>
      </c>
      <c r="D1937">
        <f>IF('EIA Imports'!$E1937=$A$1,'EIA Imports'!D1937,"")</f>
        <v/>
      </c>
    </row>
    <row r="1938" spans="1:4">
      <c r="A1938">
        <f>IF('EIA Imports'!$E1938=$A$1,'EIA Imports'!A1938,"")</f>
        <v/>
      </c>
      <c r="C1938">
        <f>IF('EIA Imports'!$E1938=$A$1,'EIA Imports'!C1938,"")</f>
        <v/>
      </c>
      <c r="D1938">
        <f>IF('EIA Imports'!$E1938=$A$1,'EIA Imports'!D1938,"")</f>
        <v/>
      </c>
    </row>
    <row r="1939" spans="1:4">
      <c r="A1939">
        <f>IF('EIA Imports'!$E1939=$A$1,'EIA Imports'!A1939,"")</f>
        <v/>
      </c>
      <c r="C1939">
        <f>IF('EIA Imports'!$E1939=$A$1,'EIA Imports'!C1939,"")</f>
        <v/>
      </c>
      <c r="D1939">
        <f>IF('EIA Imports'!$E1939=$A$1,'EIA Imports'!D1939,"")</f>
        <v/>
      </c>
    </row>
    <row r="1940" spans="1:4">
      <c r="A1940">
        <f>IF('EIA Imports'!$E1940=$A$1,'EIA Imports'!A1940,"")</f>
        <v/>
      </c>
      <c r="C1940">
        <f>IF('EIA Imports'!$E1940=$A$1,'EIA Imports'!C1940,"")</f>
        <v/>
      </c>
      <c r="D1940">
        <f>IF('EIA Imports'!$E1940=$A$1,'EIA Imports'!D1940,"")</f>
        <v/>
      </c>
    </row>
    <row r="1941" spans="1:4">
      <c r="A1941">
        <f>IF('EIA Imports'!$E1941=$A$1,'EIA Imports'!A1941,"")</f>
        <v/>
      </c>
      <c r="C1941">
        <f>IF('EIA Imports'!$E1941=$A$1,'EIA Imports'!C1941,"")</f>
        <v/>
      </c>
      <c r="D1941">
        <f>IF('EIA Imports'!$E1941=$A$1,'EIA Imports'!D1941,"")</f>
        <v/>
      </c>
    </row>
    <row r="1942" spans="1:4">
      <c r="A1942">
        <f>IF('EIA Imports'!$E1942=$A$1,'EIA Imports'!A1942,"")</f>
        <v/>
      </c>
      <c r="C1942">
        <f>IF('EIA Imports'!$E1942=$A$1,'EIA Imports'!C1942,"")</f>
        <v/>
      </c>
      <c r="D1942">
        <f>IF('EIA Imports'!$E1942=$A$1,'EIA Imports'!D1942,"")</f>
        <v/>
      </c>
    </row>
    <row r="1943" spans="1:4">
      <c r="A1943">
        <f>IF('EIA Imports'!$E1943=$A$1,'EIA Imports'!A1943,"")</f>
        <v/>
      </c>
      <c r="C1943">
        <f>IF('EIA Imports'!$E1943=$A$1,'EIA Imports'!C1943,"")</f>
        <v/>
      </c>
      <c r="D1943">
        <f>IF('EIA Imports'!$E1943=$A$1,'EIA Imports'!D1943,"")</f>
        <v/>
      </c>
    </row>
    <row r="1944" spans="1:4">
      <c r="A1944">
        <f>IF('EIA Imports'!$E1944=$A$1,'EIA Imports'!A1944,"")</f>
        <v/>
      </c>
      <c r="C1944">
        <f>IF('EIA Imports'!$E1944=$A$1,'EIA Imports'!C1944,"")</f>
        <v/>
      </c>
      <c r="D1944">
        <f>IF('EIA Imports'!$E1944=$A$1,'EIA Imports'!D1944,"")</f>
        <v/>
      </c>
    </row>
    <row r="1945" spans="1:4">
      <c r="A1945">
        <f>IF('EIA Imports'!$E1945=$A$1,'EIA Imports'!A1945,"")</f>
        <v/>
      </c>
      <c r="C1945">
        <f>IF('EIA Imports'!$E1945=$A$1,'EIA Imports'!C1945,"")</f>
        <v/>
      </c>
      <c r="D1945">
        <f>IF('EIA Imports'!$E1945=$A$1,'EIA Imports'!D1945,"")</f>
        <v/>
      </c>
    </row>
    <row r="1946" spans="1:4">
      <c r="A1946">
        <f>IF('EIA Imports'!$E1946=$A$1,'EIA Imports'!A1946,"")</f>
        <v/>
      </c>
      <c r="C1946">
        <f>IF('EIA Imports'!$E1946=$A$1,'EIA Imports'!C1946,"")</f>
        <v/>
      </c>
      <c r="D1946">
        <f>IF('EIA Imports'!$E1946=$A$1,'EIA Imports'!D1946,"")</f>
        <v/>
      </c>
    </row>
    <row r="1947" spans="1:4">
      <c r="A1947">
        <f>IF('EIA Imports'!$E1947=$A$1,'EIA Imports'!A1947,"")</f>
        <v/>
      </c>
      <c r="C1947">
        <f>IF('EIA Imports'!$E1947=$A$1,'EIA Imports'!C1947,"")</f>
        <v/>
      </c>
      <c r="D1947">
        <f>IF('EIA Imports'!$E1947=$A$1,'EIA Imports'!D1947,"")</f>
        <v/>
      </c>
    </row>
    <row r="1948" spans="1:4">
      <c r="A1948">
        <f>IF('EIA Imports'!$E1948=$A$1,'EIA Imports'!A1948,"")</f>
        <v/>
      </c>
      <c r="C1948">
        <f>IF('EIA Imports'!$E1948=$A$1,'EIA Imports'!C1948,"")</f>
        <v/>
      </c>
      <c r="D1948">
        <f>IF('EIA Imports'!$E1948=$A$1,'EIA Imports'!D1948,"")</f>
        <v/>
      </c>
    </row>
    <row r="1949" spans="1:4">
      <c r="A1949">
        <f>IF('EIA Imports'!$E1949=$A$1,'EIA Imports'!A1949,"")</f>
        <v/>
      </c>
      <c r="C1949">
        <f>IF('EIA Imports'!$E1949=$A$1,'EIA Imports'!C1949,"")</f>
        <v/>
      </c>
      <c r="D1949">
        <f>IF('EIA Imports'!$E1949=$A$1,'EIA Imports'!D1949,"")</f>
        <v/>
      </c>
    </row>
    <row r="1950" spans="1:4">
      <c r="A1950">
        <f>IF('EIA Imports'!$E1950=$A$1,'EIA Imports'!A1950,"")</f>
        <v/>
      </c>
      <c r="C1950">
        <f>IF('EIA Imports'!$E1950=$A$1,'EIA Imports'!C1950,"")</f>
        <v/>
      </c>
      <c r="D1950">
        <f>IF('EIA Imports'!$E1950=$A$1,'EIA Imports'!D1950,"")</f>
        <v/>
      </c>
    </row>
    <row r="1951" spans="1:4">
      <c r="A1951">
        <f>IF('EIA Imports'!$E1951=$A$1,'EIA Imports'!A1951,"")</f>
        <v/>
      </c>
      <c r="C1951">
        <f>IF('EIA Imports'!$E1951=$A$1,'EIA Imports'!C1951,"")</f>
        <v/>
      </c>
      <c r="D1951">
        <f>IF('EIA Imports'!$E1951=$A$1,'EIA Imports'!D1951,"")</f>
        <v/>
      </c>
    </row>
    <row r="1952" spans="1:4">
      <c r="A1952">
        <f>IF('EIA Imports'!$E1952=$A$1,'EIA Imports'!A1952,"")</f>
        <v/>
      </c>
      <c r="C1952">
        <f>IF('EIA Imports'!$E1952=$A$1,'EIA Imports'!C1952,"")</f>
        <v/>
      </c>
      <c r="D1952">
        <f>IF('EIA Imports'!$E1952=$A$1,'EIA Imports'!D1952,"")</f>
        <v/>
      </c>
    </row>
    <row r="1953" spans="1:4">
      <c r="A1953">
        <f>IF('EIA Imports'!$E1953=$A$1,'EIA Imports'!A1953,"")</f>
        <v/>
      </c>
      <c r="C1953">
        <f>IF('EIA Imports'!$E1953=$A$1,'EIA Imports'!C1953,"")</f>
        <v/>
      </c>
      <c r="D1953">
        <f>IF('EIA Imports'!$E1953=$A$1,'EIA Imports'!D1953,"")</f>
        <v/>
      </c>
    </row>
    <row r="1954" spans="1:4">
      <c r="A1954">
        <f>IF('EIA Imports'!$E1954=$A$1,'EIA Imports'!A1954,"")</f>
        <v/>
      </c>
      <c r="C1954">
        <f>IF('EIA Imports'!$E1954=$A$1,'EIA Imports'!C1954,"")</f>
        <v/>
      </c>
      <c r="D1954">
        <f>IF('EIA Imports'!$E1954=$A$1,'EIA Imports'!D1954,"")</f>
        <v/>
      </c>
    </row>
    <row r="1955" spans="1:4">
      <c r="A1955">
        <f>IF('EIA Imports'!$E1955=$A$1,'EIA Imports'!A1955,"")</f>
        <v/>
      </c>
      <c r="C1955">
        <f>IF('EIA Imports'!$E1955=$A$1,'EIA Imports'!C1955,"")</f>
        <v/>
      </c>
      <c r="D1955">
        <f>IF('EIA Imports'!$E1955=$A$1,'EIA Imports'!D1955,"")</f>
        <v/>
      </c>
    </row>
    <row r="1956" spans="1:4">
      <c r="A1956">
        <f>IF('EIA Imports'!$E1956=$A$1,'EIA Imports'!A1956,"")</f>
        <v/>
      </c>
      <c r="C1956">
        <f>IF('EIA Imports'!$E1956=$A$1,'EIA Imports'!C1956,"")</f>
        <v/>
      </c>
      <c r="D1956">
        <f>IF('EIA Imports'!$E1956=$A$1,'EIA Imports'!D1956,"")</f>
        <v/>
      </c>
    </row>
    <row r="1957" spans="1:4">
      <c r="A1957">
        <f>IF('EIA Imports'!$E1957=$A$1,'EIA Imports'!A1957,"")</f>
        <v/>
      </c>
      <c r="C1957">
        <f>IF('EIA Imports'!$E1957=$A$1,'EIA Imports'!C1957,"")</f>
        <v/>
      </c>
      <c r="D1957">
        <f>IF('EIA Imports'!$E1957=$A$1,'EIA Imports'!D1957,"")</f>
        <v/>
      </c>
    </row>
    <row r="1958" spans="1:4">
      <c r="A1958">
        <f>IF('EIA Imports'!$E1958=$A$1,'EIA Imports'!A1958,"")</f>
        <v/>
      </c>
      <c r="C1958">
        <f>IF('EIA Imports'!$E1958=$A$1,'EIA Imports'!C1958,"")</f>
        <v/>
      </c>
      <c r="D1958">
        <f>IF('EIA Imports'!$E1958=$A$1,'EIA Imports'!D1958,"")</f>
        <v/>
      </c>
    </row>
    <row r="1959" spans="1:4">
      <c r="A1959">
        <f>IF('EIA Imports'!$E1959=$A$1,'EIA Imports'!A1959,"")</f>
        <v/>
      </c>
      <c r="C1959">
        <f>IF('EIA Imports'!$E1959=$A$1,'EIA Imports'!C1959,"")</f>
        <v/>
      </c>
      <c r="D1959">
        <f>IF('EIA Imports'!$E1959=$A$1,'EIA Imports'!D1959,"")</f>
        <v/>
      </c>
    </row>
    <row r="1960" spans="1:4">
      <c r="A1960">
        <f>IF('EIA Imports'!$E1960=$A$1,'EIA Imports'!A1960,"")</f>
        <v/>
      </c>
      <c r="C1960">
        <f>IF('EIA Imports'!$E1960=$A$1,'EIA Imports'!C1960,"")</f>
        <v/>
      </c>
      <c r="D1960">
        <f>IF('EIA Imports'!$E1960=$A$1,'EIA Imports'!D1960,"")</f>
        <v/>
      </c>
    </row>
    <row r="1961" spans="1:4">
      <c r="A1961">
        <f>IF('EIA Imports'!$E1961=$A$1,'EIA Imports'!A1961,"")</f>
        <v/>
      </c>
      <c r="C1961">
        <f>IF('EIA Imports'!$E1961=$A$1,'EIA Imports'!C1961,"")</f>
        <v/>
      </c>
      <c r="D1961">
        <f>IF('EIA Imports'!$E1961=$A$1,'EIA Imports'!D1961,"")</f>
        <v/>
      </c>
    </row>
    <row r="1962" spans="1:4">
      <c r="A1962">
        <f>IF('EIA Imports'!$E1962=$A$1,'EIA Imports'!A1962,"")</f>
        <v/>
      </c>
      <c r="C1962">
        <f>IF('EIA Imports'!$E1962=$A$1,'EIA Imports'!C1962,"")</f>
        <v/>
      </c>
      <c r="D1962">
        <f>IF('EIA Imports'!$E1962=$A$1,'EIA Imports'!D1962,"")</f>
        <v/>
      </c>
    </row>
    <row r="1963" spans="1:4">
      <c r="A1963">
        <f>IF('EIA Imports'!$E1963=$A$1,'EIA Imports'!A1963,"")</f>
        <v/>
      </c>
      <c r="C1963">
        <f>IF('EIA Imports'!$E1963=$A$1,'EIA Imports'!C1963,"")</f>
        <v/>
      </c>
      <c r="D1963">
        <f>IF('EIA Imports'!$E1963=$A$1,'EIA Imports'!D1963,"")</f>
        <v/>
      </c>
    </row>
    <row r="1964" spans="1:4">
      <c r="A1964">
        <f>IF('EIA Imports'!$E1964=$A$1,'EIA Imports'!A1964,"")</f>
        <v/>
      </c>
      <c r="C1964">
        <f>IF('EIA Imports'!$E1964=$A$1,'EIA Imports'!C1964,"")</f>
        <v/>
      </c>
      <c r="D1964">
        <f>IF('EIA Imports'!$E1964=$A$1,'EIA Imports'!D1964,"")</f>
        <v/>
      </c>
    </row>
    <row r="1965" spans="1:4">
      <c r="A1965">
        <f>IF('EIA Imports'!$E1965=$A$1,'EIA Imports'!A1965,"")</f>
        <v/>
      </c>
      <c r="C1965">
        <f>IF('EIA Imports'!$E1965=$A$1,'EIA Imports'!C1965,"")</f>
        <v/>
      </c>
      <c r="D1965">
        <f>IF('EIA Imports'!$E1965=$A$1,'EIA Imports'!D1965,"")</f>
        <v/>
      </c>
    </row>
    <row r="1966" spans="1:4">
      <c r="A1966">
        <f>IF('EIA Imports'!$E1966=$A$1,'EIA Imports'!A1966,"")</f>
        <v/>
      </c>
      <c r="C1966">
        <f>IF('EIA Imports'!$E1966=$A$1,'EIA Imports'!C1966,"")</f>
        <v/>
      </c>
      <c r="D1966">
        <f>IF('EIA Imports'!$E1966=$A$1,'EIA Imports'!D1966,"")</f>
        <v/>
      </c>
    </row>
    <row r="1967" spans="1:4">
      <c r="A1967">
        <f>IF('EIA Imports'!$E1967=$A$1,'EIA Imports'!A1967,"")</f>
        <v/>
      </c>
      <c r="C1967">
        <f>IF('EIA Imports'!$E1967=$A$1,'EIA Imports'!C1967,"")</f>
        <v/>
      </c>
      <c r="D1967">
        <f>IF('EIA Imports'!$E1967=$A$1,'EIA Imports'!D1967,"")</f>
        <v/>
      </c>
    </row>
    <row r="1968" spans="1:4">
      <c r="A1968">
        <f>IF('EIA Imports'!$E1968=$A$1,'EIA Imports'!A1968,"")</f>
        <v/>
      </c>
      <c r="C1968">
        <f>IF('EIA Imports'!$E1968=$A$1,'EIA Imports'!C1968,"")</f>
        <v/>
      </c>
      <c r="D1968">
        <f>IF('EIA Imports'!$E1968=$A$1,'EIA Imports'!D1968,"")</f>
        <v/>
      </c>
    </row>
    <row r="1969" spans="1:4">
      <c r="A1969">
        <f>IF('EIA Imports'!$E1969=$A$1,'EIA Imports'!A1969,"")</f>
        <v/>
      </c>
      <c r="C1969">
        <f>IF('EIA Imports'!$E1969=$A$1,'EIA Imports'!C1969,"")</f>
        <v/>
      </c>
      <c r="D1969">
        <f>IF('EIA Imports'!$E1969=$A$1,'EIA Imports'!D1969,"")</f>
        <v/>
      </c>
    </row>
    <row r="1970" spans="1:4">
      <c r="A1970">
        <f>IF('EIA Imports'!$E1970=$A$1,'EIA Imports'!A1970,"")</f>
        <v/>
      </c>
      <c r="C1970">
        <f>IF('EIA Imports'!$E1970=$A$1,'EIA Imports'!C1970,"")</f>
        <v/>
      </c>
      <c r="D1970">
        <f>IF('EIA Imports'!$E1970=$A$1,'EIA Imports'!D1970,"")</f>
        <v/>
      </c>
    </row>
    <row r="1971" spans="1:4">
      <c r="A1971">
        <f>IF('EIA Imports'!$E1971=$A$1,'EIA Imports'!A1971,"")</f>
        <v/>
      </c>
      <c r="C1971">
        <f>IF('EIA Imports'!$E1971=$A$1,'EIA Imports'!C1971,"")</f>
        <v/>
      </c>
      <c r="D1971">
        <f>IF('EIA Imports'!$E1971=$A$1,'EIA Imports'!D1971,"")</f>
        <v/>
      </c>
    </row>
    <row r="1972" spans="1:4">
      <c r="A1972">
        <f>IF('EIA Imports'!$E1972=$A$1,'EIA Imports'!A1972,"")</f>
        <v/>
      </c>
      <c r="C1972">
        <f>IF('EIA Imports'!$E1972=$A$1,'EIA Imports'!C1972,"")</f>
        <v/>
      </c>
      <c r="D1972">
        <f>IF('EIA Imports'!$E1972=$A$1,'EIA Imports'!D1972,"")</f>
        <v/>
      </c>
    </row>
    <row r="1973" spans="1:4">
      <c r="A1973">
        <f>IF('EIA Imports'!$E1973=$A$1,'EIA Imports'!A1973,"")</f>
        <v/>
      </c>
      <c r="C1973">
        <f>IF('EIA Imports'!$E1973=$A$1,'EIA Imports'!C1973,"")</f>
        <v/>
      </c>
      <c r="D1973">
        <f>IF('EIA Imports'!$E1973=$A$1,'EIA Imports'!D1973,"")</f>
        <v/>
      </c>
    </row>
    <row r="1974" spans="1:4">
      <c r="A1974">
        <f>IF('EIA Imports'!$E1974=$A$1,'EIA Imports'!A1974,"")</f>
        <v/>
      </c>
      <c r="C1974">
        <f>IF('EIA Imports'!$E1974=$A$1,'EIA Imports'!C1974,"")</f>
        <v/>
      </c>
      <c r="D1974">
        <f>IF('EIA Imports'!$E1974=$A$1,'EIA Imports'!D1974,"")</f>
        <v/>
      </c>
    </row>
    <row r="1975" spans="1:4">
      <c r="A1975">
        <f>IF('EIA Imports'!$E1975=$A$1,'EIA Imports'!A1975,"")</f>
        <v/>
      </c>
      <c r="C1975">
        <f>IF('EIA Imports'!$E1975=$A$1,'EIA Imports'!C1975,"")</f>
        <v/>
      </c>
      <c r="D1975">
        <f>IF('EIA Imports'!$E1975=$A$1,'EIA Imports'!D1975,"")</f>
        <v/>
      </c>
    </row>
    <row r="1976" spans="1:4">
      <c r="A1976">
        <f>IF('EIA Imports'!$E1976=$A$1,'EIA Imports'!A1976,"")</f>
        <v/>
      </c>
      <c r="C1976">
        <f>IF('EIA Imports'!$E1976=$A$1,'EIA Imports'!C1976,"")</f>
        <v/>
      </c>
      <c r="D1976">
        <f>IF('EIA Imports'!$E1976=$A$1,'EIA Imports'!D1976,"")</f>
        <v/>
      </c>
    </row>
    <row r="1977" spans="1:4">
      <c r="A1977">
        <f>IF('EIA Imports'!$E1977=$A$1,'EIA Imports'!A1977,"")</f>
        <v/>
      </c>
      <c r="C1977">
        <f>IF('EIA Imports'!$E1977=$A$1,'EIA Imports'!C1977,"")</f>
        <v/>
      </c>
      <c r="D1977">
        <f>IF('EIA Imports'!$E1977=$A$1,'EIA Imports'!D1977,"")</f>
        <v/>
      </c>
    </row>
    <row r="1978" spans="1:4">
      <c r="A1978">
        <f>IF('EIA Imports'!$E1978=$A$1,'EIA Imports'!A1978,"")</f>
        <v/>
      </c>
      <c r="C1978">
        <f>IF('EIA Imports'!$E1978=$A$1,'EIA Imports'!C1978,"")</f>
        <v/>
      </c>
      <c r="D1978">
        <f>IF('EIA Imports'!$E1978=$A$1,'EIA Imports'!D1978,"")</f>
        <v/>
      </c>
    </row>
    <row r="1979" spans="1:4">
      <c r="A1979">
        <f>IF('EIA Imports'!$E1979=$A$1,'EIA Imports'!A1979,"")</f>
        <v/>
      </c>
      <c r="C1979">
        <f>IF('EIA Imports'!$E1979=$A$1,'EIA Imports'!C1979,"")</f>
        <v/>
      </c>
      <c r="D1979">
        <f>IF('EIA Imports'!$E1979=$A$1,'EIA Imports'!D1979,"")</f>
        <v/>
      </c>
    </row>
    <row r="1980" spans="1:4">
      <c r="A1980">
        <f>IF('EIA Imports'!$E1980=$A$1,'EIA Imports'!A1980,"")</f>
        <v/>
      </c>
      <c r="C1980">
        <f>IF('EIA Imports'!$E1980=$A$1,'EIA Imports'!C1980,"")</f>
        <v/>
      </c>
      <c r="D1980">
        <f>IF('EIA Imports'!$E1980=$A$1,'EIA Imports'!D1980,"")</f>
        <v/>
      </c>
    </row>
    <row r="1981" spans="1:4">
      <c r="A1981">
        <f>IF('EIA Imports'!$E1981=$A$1,'EIA Imports'!A1981,"")</f>
        <v/>
      </c>
      <c r="C1981">
        <f>IF('EIA Imports'!$E1981=$A$1,'EIA Imports'!C1981,"")</f>
        <v/>
      </c>
      <c r="D1981">
        <f>IF('EIA Imports'!$E1981=$A$1,'EIA Imports'!D1981,"")</f>
        <v/>
      </c>
    </row>
    <row r="1982" spans="1:4">
      <c r="A1982">
        <f>IF('EIA Imports'!$E1982=$A$1,'EIA Imports'!A1982,"")</f>
        <v/>
      </c>
      <c r="C1982">
        <f>IF('EIA Imports'!$E1982=$A$1,'EIA Imports'!C1982,"")</f>
        <v/>
      </c>
      <c r="D1982">
        <f>IF('EIA Imports'!$E1982=$A$1,'EIA Imports'!D1982,"")</f>
        <v/>
      </c>
    </row>
    <row r="1983" spans="1:4">
      <c r="A1983">
        <f>IF('EIA Imports'!$E1983=$A$1,'EIA Imports'!A1983,"")</f>
        <v/>
      </c>
      <c r="C1983">
        <f>IF('EIA Imports'!$E1983=$A$1,'EIA Imports'!C1983,"")</f>
        <v/>
      </c>
      <c r="D1983">
        <f>IF('EIA Imports'!$E1983=$A$1,'EIA Imports'!D1983,"")</f>
        <v/>
      </c>
    </row>
    <row r="1984" spans="1:4">
      <c r="A1984">
        <f>IF('EIA Imports'!$E1984=$A$1,'EIA Imports'!A1984,"")</f>
        <v/>
      </c>
      <c r="C1984">
        <f>IF('EIA Imports'!$E1984=$A$1,'EIA Imports'!C1984,"")</f>
        <v/>
      </c>
      <c r="D1984">
        <f>IF('EIA Imports'!$E1984=$A$1,'EIA Imports'!D1984,"")</f>
        <v/>
      </c>
    </row>
    <row r="1985" spans="1:4">
      <c r="A1985">
        <f>IF('EIA Imports'!$E1985=$A$1,'EIA Imports'!A1985,"")</f>
        <v/>
      </c>
      <c r="C1985">
        <f>IF('EIA Imports'!$E1985=$A$1,'EIA Imports'!C1985,"")</f>
        <v/>
      </c>
      <c r="D1985">
        <f>IF('EIA Imports'!$E1985=$A$1,'EIA Imports'!D1985,"")</f>
        <v/>
      </c>
    </row>
    <row r="1986" spans="1:4">
      <c r="A1986">
        <f>IF('EIA Imports'!$E1986=$A$1,'EIA Imports'!A1986,"")</f>
        <v/>
      </c>
      <c r="C1986">
        <f>IF('EIA Imports'!$E1986=$A$1,'EIA Imports'!C1986,"")</f>
        <v/>
      </c>
      <c r="D1986">
        <f>IF('EIA Imports'!$E1986=$A$1,'EIA Imports'!D1986,"")</f>
        <v/>
      </c>
    </row>
    <row r="1987" spans="1:4">
      <c r="A1987">
        <f>IF('EIA Imports'!$E1987=$A$1,'EIA Imports'!A1987,"")</f>
        <v/>
      </c>
      <c r="C1987">
        <f>IF('EIA Imports'!$E1987=$A$1,'EIA Imports'!C1987,"")</f>
        <v/>
      </c>
      <c r="D1987">
        <f>IF('EIA Imports'!$E1987=$A$1,'EIA Imports'!D1987,"")</f>
        <v/>
      </c>
    </row>
    <row r="1988" spans="1:4">
      <c r="A1988">
        <f>IF('EIA Imports'!$E1988=$A$1,'EIA Imports'!A1988,"")</f>
        <v/>
      </c>
      <c r="C1988">
        <f>IF('EIA Imports'!$E1988=$A$1,'EIA Imports'!C1988,"")</f>
        <v/>
      </c>
      <c r="D1988">
        <f>IF('EIA Imports'!$E1988=$A$1,'EIA Imports'!D1988,"")</f>
        <v/>
      </c>
    </row>
    <row r="1989" spans="1:4">
      <c r="A1989">
        <f>IF('EIA Imports'!$E1989=$A$1,'EIA Imports'!A1989,"")</f>
        <v/>
      </c>
      <c r="C1989">
        <f>IF('EIA Imports'!$E1989=$A$1,'EIA Imports'!C1989,"")</f>
        <v/>
      </c>
      <c r="D1989">
        <f>IF('EIA Imports'!$E1989=$A$1,'EIA Imports'!D1989,"")</f>
        <v/>
      </c>
    </row>
    <row r="1990" spans="1:4">
      <c r="A1990">
        <f>IF('EIA Imports'!$E1990=$A$1,'EIA Imports'!A1990,"")</f>
        <v/>
      </c>
      <c r="C1990">
        <f>IF('EIA Imports'!$E1990=$A$1,'EIA Imports'!C1990,"")</f>
        <v/>
      </c>
      <c r="D1990">
        <f>IF('EIA Imports'!$E1990=$A$1,'EIA Imports'!D1990,"")</f>
        <v/>
      </c>
    </row>
    <row r="1991" spans="1:4">
      <c r="A1991">
        <f>IF('EIA Imports'!$E1991=$A$1,'EIA Imports'!A1991,"")</f>
        <v/>
      </c>
      <c r="C1991">
        <f>IF('EIA Imports'!$E1991=$A$1,'EIA Imports'!C1991,"")</f>
        <v/>
      </c>
      <c r="D1991">
        <f>IF('EIA Imports'!$E1991=$A$1,'EIA Imports'!D1991,"")</f>
        <v/>
      </c>
    </row>
    <row r="1992" spans="1:4">
      <c r="A1992">
        <f>IF('EIA Imports'!$E1992=$A$1,'EIA Imports'!A1992,"")</f>
        <v/>
      </c>
      <c r="C1992">
        <f>IF('EIA Imports'!$E1992=$A$1,'EIA Imports'!C1992,"")</f>
        <v/>
      </c>
      <c r="D1992">
        <f>IF('EIA Imports'!$E1992=$A$1,'EIA Imports'!D1992,"")</f>
        <v/>
      </c>
    </row>
    <row r="1993" spans="1:4">
      <c r="A1993">
        <f>IF('EIA Imports'!$E1993=$A$1,'EIA Imports'!A1993,"")</f>
        <v/>
      </c>
      <c r="C1993">
        <f>IF('EIA Imports'!$E1993=$A$1,'EIA Imports'!C1993,"")</f>
        <v/>
      </c>
      <c r="D1993">
        <f>IF('EIA Imports'!$E1993=$A$1,'EIA Imports'!D1993,"")</f>
        <v/>
      </c>
    </row>
    <row r="1994" spans="1:4">
      <c r="A1994">
        <f>IF('EIA Imports'!$E1994=$A$1,'EIA Imports'!A1994,"")</f>
        <v/>
      </c>
      <c r="C1994">
        <f>IF('EIA Imports'!$E1994=$A$1,'EIA Imports'!C1994,"")</f>
        <v/>
      </c>
      <c r="D1994">
        <f>IF('EIA Imports'!$E1994=$A$1,'EIA Imports'!D1994,"")</f>
        <v/>
      </c>
    </row>
    <row r="1995" spans="1:4">
      <c r="A1995">
        <f>IF('EIA Imports'!$E1995=$A$1,'EIA Imports'!A1995,"")</f>
        <v/>
      </c>
      <c r="C1995">
        <f>IF('EIA Imports'!$E1995=$A$1,'EIA Imports'!C1995,"")</f>
        <v/>
      </c>
      <c r="D1995">
        <f>IF('EIA Imports'!$E1995=$A$1,'EIA Imports'!D1995,"")</f>
        <v/>
      </c>
    </row>
    <row r="1996" spans="1:4">
      <c r="A1996">
        <f>IF('EIA Imports'!$E1996=$A$1,'EIA Imports'!A1996,"")</f>
        <v/>
      </c>
      <c r="C1996">
        <f>IF('EIA Imports'!$E1996=$A$1,'EIA Imports'!C1996,"")</f>
        <v/>
      </c>
      <c r="D1996">
        <f>IF('EIA Imports'!$E1996=$A$1,'EIA Imports'!D1996,"")</f>
        <v/>
      </c>
    </row>
    <row r="1997" spans="1:4">
      <c r="A1997">
        <f>IF('EIA Imports'!$E1997=$A$1,'EIA Imports'!A1997,"")</f>
        <v/>
      </c>
      <c r="C1997">
        <f>IF('EIA Imports'!$E1997=$A$1,'EIA Imports'!C1997,"")</f>
        <v/>
      </c>
      <c r="D1997">
        <f>IF('EIA Imports'!$E1997=$A$1,'EIA Imports'!D1997,"")</f>
        <v/>
      </c>
    </row>
    <row r="1998" spans="1:4">
      <c r="A1998">
        <f>IF('EIA Imports'!$E1998=$A$1,'EIA Imports'!A1998,"")</f>
        <v/>
      </c>
      <c r="C1998">
        <f>IF('EIA Imports'!$E1998=$A$1,'EIA Imports'!C1998,"")</f>
        <v/>
      </c>
      <c r="D1998">
        <f>IF('EIA Imports'!$E1998=$A$1,'EIA Imports'!D1998,"")</f>
        <v/>
      </c>
    </row>
    <row r="1999" spans="1:4">
      <c r="A1999">
        <f>IF('EIA Imports'!$E1999=$A$1,'EIA Imports'!A1999,"")</f>
        <v/>
      </c>
      <c r="C1999">
        <f>IF('EIA Imports'!$E1999=$A$1,'EIA Imports'!C1999,"")</f>
        <v/>
      </c>
      <c r="D1999">
        <f>IF('EIA Imports'!$E1999=$A$1,'EIA Imports'!D1999,"")</f>
        <v/>
      </c>
    </row>
    <row r="2000" spans="1:4">
      <c r="A2000">
        <f>IF('EIA Imports'!$E2000=$A$1,'EIA Imports'!A2000,"")</f>
        <v/>
      </c>
      <c r="C2000">
        <f>IF('EIA Imports'!$E2000=$A$1,'EIA Imports'!C2000,"")</f>
        <v/>
      </c>
      <c r="D2000">
        <f>IF('EIA Imports'!$E2000=$A$1,'EIA Imports'!D2000,"")</f>
        <v/>
      </c>
    </row>
    <row r="2001" spans="1:4">
      <c r="A2001">
        <f>IF('EIA Imports'!$E2001=$A$1,'EIA Imports'!A2001,"")</f>
        <v/>
      </c>
      <c r="C2001">
        <f>IF('EIA Imports'!$E2001=$A$1,'EIA Imports'!C2001,"")</f>
        <v/>
      </c>
      <c r="D2001">
        <f>IF('EIA Imports'!$E2001=$A$1,'EIA Imports'!D2001,"")</f>
        <v/>
      </c>
    </row>
    <row r="2002" spans="1:4">
      <c r="A2002">
        <f>IF('EIA Imports'!$E2002=$A$1,'EIA Imports'!A2002,"")</f>
        <v/>
      </c>
      <c r="C2002">
        <f>IF('EIA Imports'!$E2002=$A$1,'EIA Imports'!C2002,"")</f>
        <v/>
      </c>
      <c r="D2002">
        <f>IF('EIA Imports'!$E2002=$A$1,'EIA Imports'!D2002,"")</f>
        <v/>
      </c>
    </row>
    <row r="2003" spans="1:4">
      <c r="A2003">
        <f>IF('EIA Imports'!$E2003=$A$1,'EIA Imports'!A2003,"")</f>
        <v/>
      </c>
      <c r="C2003">
        <f>IF('EIA Imports'!$E2003=$A$1,'EIA Imports'!C2003,"")</f>
        <v/>
      </c>
      <c r="D2003">
        <f>IF('EIA Imports'!$E2003=$A$1,'EIA Imports'!D2003,"")</f>
        <v/>
      </c>
    </row>
    <row r="2004" spans="1:4">
      <c r="A2004">
        <f>IF('EIA Imports'!$E2004=$A$1,'EIA Imports'!A2004,"")</f>
        <v/>
      </c>
      <c r="C2004">
        <f>IF('EIA Imports'!$E2004=$A$1,'EIA Imports'!C2004,"")</f>
        <v/>
      </c>
      <c r="D2004">
        <f>IF('EIA Imports'!$E2004=$A$1,'EIA Imports'!D2004,"")</f>
        <v/>
      </c>
    </row>
    <row r="2005" spans="1:4">
      <c r="A2005">
        <f>IF('EIA Imports'!$E2005=$A$1,'EIA Imports'!A2005,"")</f>
        <v/>
      </c>
      <c r="C2005">
        <f>IF('EIA Imports'!$E2005=$A$1,'EIA Imports'!C2005,"")</f>
        <v/>
      </c>
      <c r="D2005">
        <f>IF('EIA Imports'!$E2005=$A$1,'EIA Imports'!D2005,"")</f>
        <v/>
      </c>
    </row>
    <row r="2006" spans="1:4">
      <c r="A2006">
        <f>IF('EIA Imports'!$E2006=$A$1,'EIA Imports'!A2006,"")</f>
        <v/>
      </c>
      <c r="C2006">
        <f>IF('EIA Imports'!$E2006=$A$1,'EIA Imports'!C2006,"")</f>
        <v/>
      </c>
      <c r="D2006">
        <f>IF('EIA Imports'!$E2006=$A$1,'EIA Imports'!D2006,"")</f>
        <v/>
      </c>
    </row>
    <row r="2007" spans="1:4">
      <c r="A2007">
        <f>IF('EIA Imports'!$E2007=$A$1,'EIA Imports'!A2007,"")</f>
        <v/>
      </c>
      <c r="C2007">
        <f>IF('EIA Imports'!$E2007=$A$1,'EIA Imports'!C2007,"")</f>
        <v/>
      </c>
      <c r="D2007">
        <f>IF('EIA Imports'!$E2007=$A$1,'EIA Imports'!D2007,"")</f>
        <v/>
      </c>
    </row>
    <row r="2008" spans="1:4">
      <c r="A2008">
        <f>IF('EIA Imports'!$E2008=$A$1,'EIA Imports'!A2008,"")</f>
        <v/>
      </c>
      <c r="C2008">
        <f>IF('EIA Imports'!$E2008=$A$1,'EIA Imports'!C2008,"")</f>
        <v/>
      </c>
      <c r="D2008">
        <f>IF('EIA Imports'!$E2008=$A$1,'EIA Imports'!D2008,"")</f>
        <v/>
      </c>
    </row>
    <row r="2009" spans="1:4">
      <c r="A2009">
        <f>IF('EIA Imports'!$E2009=$A$1,'EIA Imports'!A2009,"")</f>
        <v/>
      </c>
      <c r="C2009">
        <f>IF('EIA Imports'!$E2009=$A$1,'EIA Imports'!C2009,"")</f>
        <v/>
      </c>
      <c r="D2009">
        <f>IF('EIA Imports'!$E2009=$A$1,'EIA Imports'!D2009,"")</f>
        <v/>
      </c>
    </row>
    <row r="2010" spans="1:4">
      <c r="A2010">
        <f>IF('EIA Imports'!$E2010=$A$1,'EIA Imports'!A2010,"")</f>
        <v/>
      </c>
      <c r="C2010">
        <f>IF('EIA Imports'!$E2010=$A$1,'EIA Imports'!C2010,"")</f>
        <v/>
      </c>
      <c r="D2010">
        <f>IF('EIA Imports'!$E2010=$A$1,'EIA Imports'!D2010,"")</f>
        <v/>
      </c>
    </row>
    <row r="2011" spans="1:4">
      <c r="A2011">
        <f>IF('EIA Imports'!$E2011=$A$1,'EIA Imports'!A2011,"")</f>
        <v/>
      </c>
      <c r="C2011">
        <f>IF('EIA Imports'!$E2011=$A$1,'EIA Imports'!C2011,"")</f>
        <v/>
      </c>
      <c r="D2011">
        <f>IF('EIA Imports'!$E2011=$A$1,'EIA Imports'!D2011,"")</f>
        <v/>
      </c>
    </row>
    <row r="2012" spans="1:4">
      <c r="A2012">
        <f>IF('EIA Imports'!$E2012=$A$1,'EIA Imports'!A2012,"")</f>
        <v/>
      </c>
      <c r="C2012">
        <f>IF('EIA Imports'!$E2012=$A$1,'EIA Imports'!C2012,"")</f>
        <v/>
      </c>
      <c r="D2012">
        <f>IF('EIA Imports'!$E2012=$A$1,'EIA Imports'!D2012,"")</f>
        <v/>
      </c>
    </row>
    <row r="2013" spans="1:4">
      <c r="A2013">
        <f>IF('EIA Imports'!$E2013=$A$1,'EIA Imports'!A2013,"")</f>
        <v/>
      </c>
      <c r="C2013">
        <f>IF('EIA Imports'!$E2013=$A$1,'EIA Imports'!C2013,"")</f>
        <v/>
      </c>
      <c r="D2013">
        <f>IF('EIA Imports'!$E2013=$A$1,'EIA Imports'!D2013,"")</f>
        <v/>
      </c>
    </row>
    <row r="2014" spans="1:4">
      <c r="A2014">
        <f>IF('EIA Imports'!$E2014=$A$1,'EIA Imports'!A2014,"")</f>
        <v/>
      </c>
      <c r="C2014">
        <f>IF('EIA Imports'!$E2014=$A$1,'EIA Imports'!C2014,"")</f>
        <v/>
      </c>
      <c r="D2014">
        <f>IF('EIA Imports'!$E2014=$A$1,'EIA Imports'!D2014,"")</f>
        <v/>
      </c>
    </row>
    <row r="2015" spans="1:4">
      <c r="A2015">
        <f>IF('EIA Imports'!$E2015=$A$1,'EIA Imports'!A2015,"")</f>
        <v/>
      </c>
      <c r="C2015">
        <f>IF('EIA Imports'!$E2015=$A$1,'EIA Imports'!C2015,"")</f>
        <v/>
      </c>
      <c r="D2015">
        <f>IF('EIA Imports'!$E2015=$A$1,'EIA Imports'!D2015,"")</f>
        <v/>
      </c>
    </row>
    <row r="2016" spans="1:4">
      <c r="A2016">
        <f>IF('EIA Imports'!$E2016=$A$1,'EIA Imports'!A2016,"")</f>
        <v/>
      </c>
      <c r="C2016">
        <f>IF('EIA Imports'!$E2016=$A$1,'EIA Imports'!C2016,"")</f>
        <v/>
      </c>
      <c r="D2016">
        <f>IF('EIA Imports'!$E2016=$A$1,'EIA Imports'!D2016,"")</f>
        <v/>
      </c>
    </row>
    <row r="2017" spans="1:4">
      <c r="A2017">
        <f>IF('EIA Imports'!$E2017=$A$1,'EIA Imports'!A2017,"")</f>
        <v/>
      </c>
      <c r="C2017">
        <f>IF('EIA Imports'!$E2017=$A$1,'EIA Imports'!C2017,"")</f>
        <v/>
      </c>
      <c r="D2017">
        <f>IF('EIA Imports'!$E2017=$A$1,'EIA Imports'!D2017,"")</f>
        <v/>
      </c>
    </row>
    <row r="2018" spans="1:4">
      <c r="A2018">
        <f>IF('EIA Imports'!$E2018=$A$1,'EIA Imports'!A2018,"")</f>
        <v/>
      </c>
      <c r="C2018">
        <f>IF('EIA Imports'!$E2018=$A$1,'EIA Imports'!C2018,"")</f>
        <v/>
      </c>
      <c r="D2018">
        <f>IF('EIA Imports'!$E2018=$A$1,'EIA Imports'!D2018,"")</f>
        <v/>
      </c>
    </row>
    <row r="2019" spans="1:4">
      <c r="A2019">
        <f>IF('EIA Imports'!$E2019=$A$1,'EIA Imports'!A2019,"")</f>
        <v/>
      </c>
      <c r="C2019">
        <f>IF('EIA Imports'!$E2019=$A$1,'EIA Imports'!C2019,"")</f>
        <v/>
      </c>
      <c r="D2019">
        <f>IF('EIA Imports'!$E2019=$A$1,'EIA Imports'!D2019,"")</f>
        <v/>
      </c>
    </row>
    <row r="2020" spans="1:4">
      <c r="A2020">
        <f>IF('EIA Imports'!$E2020=$A$1,'EIA Imports'!A2020,"")</f>
        <v/>
      </c>
      <c r="C2020">
        <f>IF('EIA Imports'!$E2020=$A$1,'EIA Imports'!C2020,"")</f>
        <v/>
      </c>
      <c r="D2020">
        <f>IF('EIA Imports'!$E2020=$A$1,'EIA Imports'!D2020,"")</f>
        <v/>
      </c>
    </row>
    <row r="2021" spans="1:4">
      <c r="A2021">
        <f>IF('EIA Imports'!$E2021=$A$1,'EIA Imports'!A2021,"")</f>
        <v/>
      </c>
      <c r="C2021">
        <f>IF('EIA Imports'!$E2021=$A$1,'EIA Imports'!C2021,"")</f>
        <v/>
      </c>
      <c r="D2021">
        <f>IF('EIA Imports'!$E2021=$A$1,'EIA Imports'!D2021,"")</f>
        <v/>
      </c>
    </row>
    <row r="2022" spans="1:4">
      <c r="A2022">
        <f>IF('EIA Imports'!$E2022=$A$1,'EIA Imports'!A2022,"")</f>
        <v/>
      </c>
      <c r="C2022">
        <f>IF('EIA Imports'!$E2022=$A$1,'EIA Imports'!C2022,"")</f>
        <v/>
      </c>
      <c r="D2022">
        <f>IF('EIA Imports'!$E2022=$A$1,'EIA Imports'!D2022,"")</f>
        <v/>
      </c>
    </row>
    <row r="2023" spans="1:4">
      <c r="A2023">
        <f>IF('EIA Imports'!$E2023=$A$1,'EIA Imports'!A2023,"")</f>
        <v/>
      </c>
      <c r="C2023">
        <f>IF('EIA Imports'!$E2023=$A$1,'EIA Imports'!C2023,"")</f>
        <v/>
      </c>
      <c r="D2023">
        <f>IF('EIA Imports'!$E2023=$A$1,'EIA Imports'!D2023,"")</f>
        <v/>
      </c>
    </row>
    <row r="2024" spans="1:4">
      <c r="A2024">
        <f>IF('EIA Imports'!$E2024=$A$1,'EIA Imports'!A2024,"")</f>
        <v/>
      </c>
      <c r="C2024">
        <f>IF('EIA Imports'!$E2024=$A$1,'EIA Imports'!C2024,"")</f>
        <v/>
      </c>
      <c r="D2024">
        <f>IF('EIA Imports'!$E2024=$A$1,'EIA Imports'!D2024,"")</f>
        <v/>
      </c>
    </row>
    <row r="2025" spans="1:4">
      <c r="A2025">
        <f>IF('EIA Imports'!$E2025=$A$1,'EIA Imports'!A2025,"")</f>
        <v/>
      </c>
      <c r="C2025">
        <f>IF('EIA Imports'!$E2025=$A$1,'EIA Imports'!C2025,"")</f>
        <v/>
      </c>
      <c r="D2025">
        <f>IF('EIA Imports'!$E2025=$A$1,'EIA Imports'!D2025,"")</f>
        <v/>
      </c>
    </row>
    <row r="2026" spans="1:4">
      <c r="A2026">
        <f>IF('EIA Imports'!$E2026=$A$1,'EIA Imports'!A2026,"")</f>
        <v/>
      </c>
      <c r="C2026">
        <f>IF('EIA Imports'!$E2026=$A$1,'EIA Imports'!C2026,"")</f>
        <v/>
      </c>
      <c r="D2026">
        <f>IF('EIA Imports'!$E2026=$A$1,'EIA Imports'!D2026,"")</f>
        <v/>
      </c>
    </row>
    <row r="2027" spans="1:4">
      <c r="A2027">
        <f>IF('EIA Imports'!$E2027=$A$1,'EIA Imports'!A2027,"")</f>
        <v/>
      </c>
      <c r="C2027">
        <f>IF('EIA Imports'!$E2027=$A$1,'EIA Imports'!C2027,"")</f>
        <v/>
      </c>
      <c r="D2027">
        <f>IF('EIA Imports'!$E2027=$A$1,'EIA Imports'!D2027,"")</f>
        <v/>
      </c>
    </row>
    <row r="2028" spans="1:4">
      <c r="A2028">
        <f>IF('EIA Imports'!$E2028=$A$1,'EIA Imports'!A2028,"")</f>
        <v/>
      </c>
      <c r="C2028">
        <f>IF('EIA Imports'!$E2028=$A$1,'EIA Imports'!C2028,"")</f>
        <v/>
      </c>
      <c r="D2028">
        <f>IF('EIA Imports'!$E2028=$A$1,'EIA Imports'!D2028,"")</f>
        <v/>
      </c>
    </row>
    <row r="2029" spans="1:4">
      <c r="A2029">
        <f>IF('EIA Imports'!$E2029=$A$1,'EIA Imports'!A2029,"")</f>
        <v/>
      </c>
      <c r="C2029">
        <f>IF('EIA Imports'!$E2029=$A$1,'EIA Imports'!C2029,"")</f>
        <v/>
      </c>
      <c r="D2029">
        <f>IF('EIA Imports'!$E2029=$A$1,'EIA Imports'!D2029,"")</f>
        <v/>
      </c>
    </row>
    <row r="2030" spans="1:4">
      <c r="A2030">
        <f>IF('EIA Imports'!$E2030=$A$1,'EIA Imports'!A2030,"")</f>
        <v/>
      </c>
      <c r="C2030">
        <f>IF('EIA Imports'!$E2030=$A$1,'EIA Imports'!C2030,"")</f>
        <v/>
      </c>
      <c r="D2030">
        <f>IF('EIA Imports'!$E2030=$A$1,'EIA Imports'!D2030,"")</f>
        <v/>
      </c>
    </row>
    <row r="2031" spans="1:4">
      <c r="A2031">
        <f>IF('EIA Imports'!$E2031=$A$1,'EIA Imports'!A2031,"")</f>
        <v/>
      </c>
      <c r="C2031">
        <f>IF('EIA Imports'!$E2031=$A$1,'EIA Imports'!C2031,"")</f>
        <v/>
      </c>
      <c r="D2031">
        <f>IF('EIA Imports'!$E2031=$A$1,'EIA Imports'!D2031,"")</f>
        <v/>
      </c>
    </row>
    <row r="2032" spans="1:4">
      <c r="A2032">
        <f>IF('EIA Imports'!$E2032=$A$1,'EIA Imports'!A2032,"")</f>
        <v/>
      </c>
      <c r="C2032">
        <f>IF('EIA Imports'!$E2032=$A$1,'EIA Imports'!C2032,"")</f>
        <v/>
      </c>
      <c r="D2032">
        <f>IF('EIA Imports'!$E2032=$A$1,'EIA Imports'!D2032,"")</f>
        <v/>
      </c>
    </row>
    <row r="2033" spans="1:4">
      <c r="A2033">
        <f>IF('EIA Imports'!$E2033=$A$1,'EIA Imports'!A2033,"")</f>
        <v/>
      </c>
      <c r="C2033">
        <f>IF('EIA Imports'!$E2033=$A$1,'EIA Imports'!C2033,"")</f>
        <v/>
      </c>
      <c r="D2033">
        <f>IF('EIA Imports'!$E2033=$A$1,'EIA Imports'!D2033,"")</f>
        <v/>
      </c>
    </row>
    <row r="2034" spans="1:4">
      <c r="A2034">
        <f>IF('EIA Imports'!$E2034=$A$1,'EIA Imports'!A2034,"")</f>
        <v/>
      </c>
      <c r="C2034">
        <f>IF('EIA Imports'!$E2034=$A$1,'EIA Imports'!C2034,"")</f>
        <v/>
      </c>
      <c r="D2034">
        <f>IF('EIA Imports'!$E2034=$A$1,'EIA Imports'!D2034,"")</f>
        <v/>
      </c>
    </row>
    <row r="2035" spans="1:4">
      <c r="A2035">
        <f>IF('EIA Imports'!$E2035=$A$1,'EIA Imports'!A2035,"")</f>
        <v/>
      </c>
      <c r="C2035">
        <f>IF('EIA Imports'!$E2035=$A$1,'EIA Imports'!C2035,"")</f>
        <v/>
      </c>
      <c r="D2035">
        <f>IF('EIA Imports'!$E2035=$A$1,'EIA Imports'!D2035,"")</f>
        <v/>
      </c>
    </row>
    <row r="2036" spans="1:4">
      <c r="A2036">
        <f>IF('EIA Imports'!$E2036=$A$1,'EIA Imports'!A2036,"")</f>
        <v/>
      </c>
      <c r="C2036">
        <f>IF('EIA Imports'!$E2036=$A$1,'EIA Imports'!C2036,"")</f>
        <v/>
      </c>
      <c r="D2036">
        <f>IF('EIA Imports'!$E2036=$A$1,'EIA Imports'!D2036,"")</f>
        <v/>
      </c>
    </row>
    <row r="2037" spans="1:4">
      <c r="A2037">
        <f>IF('EIA Imports'!$E2037=$A$1,'EIA Imports'!A2037,"")</f>
        <v/>
      </c>
      <c r="C2037">
        <f>IF('EIA Imports'!$E2037=$A$1,'EIA Imports'!C2037,"")</f>
        <v/>
      </c>
      <c r="D2037">
        <f>IF('EIA Imports'!$E2037=$A$1,'EIA Imports'!D2037,"")</f>
        <v/>
      </c>
    </row>
    <row r="2038" spans="1:4">
      <c r="A2038">
        <f>IF('EIA Imports'!$E2038=$A$1,'EIA Imports'!A2038,"")</f>
        <v/>
      </c>
      <c r="C2038">
        <f>IF('EIA Imports'!$E2038=$A$1,'EIA Imports'!C2038,"")</f>
        <v/>
      </c>
      <c r="D2038">
        <f>IF('EIA Imports'!$E2038=$A$1,'EIA Imports'!D2038,"")</f>
        <v/>
      </c>
    </row>
    <row r="2039" spans="1:4">
      <c r="A2039">
        <f>IF('EIA Imports'!$E2039=$A$1,'EIA Imports'!A2039,"")</f>
        <v/>
      </c>
      <c r="C2039">
        <f>IF('EIA Imports'!$E2039=$A$1,'EIA Imports'!C2039,"")</f>
        <v/>
      </c>
      <c r="D2039">
        <f>IF('EIA Imports'!$E2039=$A$1,'EIA Imports'!D2039,"")</f>
        <v/>
      </c>
    </row>
    <row r="2040" spans="1:4">
      <c r="A2040">
        <f>IF('EIA Imports'!$E2040=$A$1,'EIA Imports'!A2040,"")</f>
        <v/>
      </c>
      <c r="C2040">
        <f>IF('EIA Imports'!$E2040=$A$1,'EIA Imports'!C2040,"")</f>
        <v/>
      </c>
      <c r="D2040">
        <f>IF('EIA Imports'!$E2040=$A$1,'EIA Imports'!D2040,"")</f>
        <v/>
      </c>
    </row>
    <row r="2041" spans="1:4">
      <c r="A2041">
        <f>IF('EIA Imports'!$E2041=$A$1,'EIA Imports'!A2041,"")</f>
        <v/>
      </c>
      <c r="C2041">
        <f>IF('EIA Imports'!$E2041=$A$1,'EIA Imports'!C2041,"")</f>
        <v/>
      </c>
      <c r="D2041">
        <f>IF('EIA Imports'!$E2041=$A$1,'EIA Imports'!D2041,"")</f>
        <v/>
      </c>
    </row>
    <row r="2042" spans="1:4">
      <c r="A2042">
        <f>IF('EIA Imports'!$E2042=$A$1,'EIA Imports'!A2042,"")</f>
        <v/>
      </c>
      <c r="C2042">
        <f>IF('EIA Imports'!$E2042=$A$1,'EIA Imports'!C2042,"")</f>
        <v/>
      </c>
      <c r="D2042">
        <f>IF('EIA Imports'!$E2042=$A$1,'EIA Imports'!D2042,"")</f>
        <v/>
      </c>
    </row>
    <row r="2043" spans="1:4">
      <c r="A2043">
        <f>IF('EIA Imports'!$E2043=$A$1,'EIA Imports'!A2043,"")</f>
        <v/>
      </c>
      <c r="C2043">
        <f>IF('EIA Imports'!$E2043=$A$1,'EIA Imports'!C2043,"")</f>
        <v/>
      </c>
      <c r="D2043">
        <f>IF('EIA Imports'!$E2043=$A$1,'EIA Imports'!D2043,"")</f>
        <v/>
      </c>
    </row>
    <row r="2044" spans="1:4">
      <c r="A2044">
        <f>IF('EIA Imports'!$E2044=$A$1,'EIA Imports'!A2044,"")</f>
        <v/>
      </c>
      <c r="C2044">
        <f>IF('EIA Imports'!$E2044=$A$1,'EIA Imports'!C2044,"")</f>
        <v/>
      </c>
      <c r="D2044">
        <f>IF('EIA Imports'!$E2044=$A$1,'EIA Imports'!D2044,"")</f>
        <v/>
      </c>
    </row>
    <row r="2045" spans="1:4">
      <c r="A2045">
        <f>IF('EIA Imports'!$E2045=$A$1,'EIA Imports'!A2045,"")</f>
        <v/>
      </c>
      <c r="C2045">
        <f>IF('EIA Imports'!$E2045=$A$1,'EIA Imports'!C2045,"")</f>
        <v/>
      </c>
      <c r="D2045">
        <f>IF('EIA Imports'!$E2045=$A$1,'EIA Imports'!D2045,"")</f>
        <v/>
      </c>
    </row>
    <row r="2046" spans="1:4">
      <c r="A2046">
        <f>IF('EIA Imports'!$E2046=$A$1,'EIA Imports'!A2046,"")</f>
        <v/>
      </c>
      <c r="C2046">
        <f>IF('EIA Imports'!$E2046=$A$1,'EIA Imports'!C2046,"")</f>
        <v/>
      </c>
      <c r="D2046">
        <f>IF('EIA Imports'!$E2046=$A$1,'EIA Imports'!D2046,"")</f>
        <v/>
      </c>
    </row>
    <row r="2047" spans="1:4">
      <c r="A2047">
        <f>IF('EIA Imports'!$E2047=$A$1,'EIA Imports'!A2047,"")</f>
        <v/>
      </c>
      <c r="C2047">
        <f>IF('EIA Imports'!$E2047=$A$1,'EIA Imports'!C2047,"")</f>
        <v/>
      </c>
      <c r="D2047">
        <f>IF('EIA Imports'!$E2047=$A$1,'EIA Imports'!D2047,"")</f>
        <v/>
      </c>
    </row>
    <row r="2048" spans="1:4">
      <c r="A2048">
        <f>IF('EIA Imports'!$E2048=$A$1,'EIA Imports'!A2048,"")</f>
        <v/>
      </c>
      <c r="C2048">
        <f>IF('EIA Imports'!$E2048=$A$1,'EIA Imports'!C2048,"")</f>
        <v/>
      </c>
      <c r="D2048">
        <f>IF('EIA Imports'!$E2048=$A$1,'EIA Imports'!D2048,"")</f>
        <v/>
      </c>
    </row>
    <row r="2049" spans="1:4">
      <c r="A2049">
        <f>IF('EIA Imports'!$E2049=$A$1,'EIA Imports'!A2049,"")</f>
        <v/>
      </c>
      <c r="C2049">
        <f>IF('EIA Imports'!$E2049=$A$1,'EIA Imports'!C2049,"")</f>
        <v/>
      </c>
      <c r="D2049">
        <f>IF('EIA Imports'!$E2049=$A$1,'EIA Imports'!D2049,"")</f>
        <v/>
      </c>
    </row>
    <row r="2050" spans="1:4">
      <c r="A2050">
        <f>IF('EIA Imports'!$E2050=$A$1,'EIA Imports'!A2050,"")</f>
        <v/>
      </c>
      <c r="C2050">
        <f>IF('EIA Imports'!$E2050=$A$1,'EIA Imports'!C2050,"")</f>
        <v/>
      </c>
      <c r="D2050">
        <f>IF('EIA Imports'!$E2050=$A$1,'EIA Imports'!D2050,"")</f>
        <v/>
      </c>
    </row>
    <row r="2051" spans="1:4">
      <c r="A2051">
        <f>IF('EIA Imports'!$E2051=$A$1,'EIA Imports'!A2051,"")</f>
        <v/>
      </c>
      <c r="C2051">
        <f>IF('EIA Imports'!$E2051=$A$1,'EIA Imports'!C2051,"")</f>
        <v/>
      </c>
      <c r="D2051">
        <f>IF('EIA Imports'!$E2051=$A$1,'EIA Imports'!D2051,"")</f>
        <v/>
      </c>
    </row>
    <row r="2052" spans="1:4">
      <c r="A2052">
        <f>IF('EIA Imports'!$E2052=$A$1,'EIA Imports'!A2052,"")</f>
        <v/>
      </c>
      <c r="C2052">
        <f>IF('EIA Imports'!$E2052=$A$1,'EIA Imports'!C2052,"")</f>
        <v/>
      </c>
      <c r="D2052">
        <f>IF('EIA Imports'!$E2052=$A$1,'EIA Imports'!D2052,"")</f>
        <v/>
      </c>
    </row>
    <row r="2053" spans="1:4">
      <c r="A2053">
        <f>IF('EIA Imports'!$E2053=$A$1,'EIA Imports'!A2053,"")</f>
        <v/>
      </c>
      <c r="C2053">
        <f>IF('EIA Imports'!$E2053=$A$1,'EIA Imports'!C2053,"")</f>
        <v/>
      </c>
      <c r="D2053">
        <f>IF('EIA Imports'!$E2053=$A$1,'EIA Imports'!D2053,"")</f>
        <v/>
      </c>
    </row>
    <row r="2054" spans="1:4">
      <c r="A2054">
        <f>IF('EIA Imports'!$E2054=$A$1,'EIA Imports'!A2054,"")</f>
        <v/>
      </c>
      <c r="C2054">
        <f>IF('EIA Imports'!$E2054=$A$1,'EIA Imports'!C2054,"")</f>
        <v/>
      </c>
      <c r="D2054">
        <f>IF('EIA Imports'!$E2054=$A$1,'EIA Imports'!D2054,"")</f>
        <v/>
      </c>
    </row>
    <row r="2055" spans="1:4">
      <c r="A2055">
        <f>IF('EIA Imports'!$E2055=$A$1,'EIA Imports'!A2055,"")</f>
        <v/>
      </c>
      <c r="C2055">
        <f>IF('EIA Imports'!$E2055=$A$1,'EIA Imports'!C2055,"")</f>
        <v/>
      </c>
      <c r="D2055">
        <f>IF('EIA Imports'!$E2055=$A$1,'EIA Imports'!D2055,"")</f>
        <v/>
      </c>
    </row>
    <row r="2056" spans="1:4">
      <c r="A2056">
        <f>IF('EIA Imports'!$E2056=$A$1,'EIA Imports'!A2056,"")</f>
        <v/>
      </c>
      <c r="C2056">
        <f>IF('EIA Imports'!$E2056=$A$1,'EIA Imports'!C2056,"")</f>
        <v/>
      </c>
      <c r="D2056">
        <f>IF('EIA Imports'!$E2056=$A$1,'EIA Imports'!D2056,"")</f>
        <v/>
      </c>
    </row>
    <row r="2057" spans="1:4">
      <c r="A2057">
        <f>IF('EIA Imports'!$E2057=$A$1,'EIA Imports'!A2057,"")</f>
        <v/>
      </c>
      <c r="C2057">
        <f>IF('EIA Imports'!$E2057=$A$1,'EIA Imports'!C2057,"")</f>
        <v/>
      </c>
      <c r="D2057">
        <f>IF('EIA Imports'!$E2057=$A$1,'EIA Imports'!D2057,"")</f>
        <v/>
      </c>
    </row>
    <row r="2058" spans="1:4">
      <c r="A2058">
        <f>IF('EIA Imports'!$E2058=$A$1,'EIA Imports'!A2058,"")</f>
        <v/>
      </c>
      <c r="C2058">
        <f>IF('EIA Imports'!$E2058=$A$1,'EIA Imports'!C2058,"")</f>
        <v/>
      </c>
      <c r="D2058">
        <f>IF('EIA Imports'!$E2058=$A$1,'EIA Imports'!D2058,"")</f>
        <v/>
      </c>
    </row>
    <row r="2059" spans="1:4">
      <c r="A2059">
        <f>IF('EIA Imports'!$E2059=$A$1,'EIA Imports'!A2059,"")</f>
        <v/>
      </c>
      <c r="C2059">
        <f>IF('EIA Imports'!$E2059=$A$1,'EIA Imports'!C2059,"")</f>
        <v/>
      </c>
      <c r="D2059">
        <f>IF('EIA Imports'!$E2059=$A$1,'EIA Imports'!D2059,"")</f>
        <v/>
      </c>
    </row>
    <row r="2060" spans="1:4">
      <c r="A2060">
        <f>IF('EIA Imports'!$E2060=$A$1,'EIA Imports'!A2060,"")</f>
        <v/>
      </c>
      <c r="C2060">
        <f>IF('EIA Imports'!$E2060=$A$1,'EIA Imports'!C2060,"")</f>
        <v/>
      </c>
      <c r="D2060">
        <f>IF('EIA Imports'!$E2060=$A$1,'EIA Imports'!D2060,"")</f>
        <v/>
      </c>
    </row>
    <row r="2061" spans="1:4">
      <c r="A2061">
        <f>IF('EIA Imports'!$E2061=$A$1,'EIA Imports'!A2061,"")</f>
        <v/>
      </c>
      <c r="C2061">
        <f>IF('EIA Imports'!$E2061=$A$1,'EIA Imports'!C2061,"")</f>
        <v/>
      </c>
      <c r="D2061">
        <f>IF('EIA Imports'!$E2061=$A$1,'EIA Imports'!D2061,"")</f>
        <v/>
      </c>
    </row>
    <row r="2062" spans="1:4">
      <c r="A2062">
        <f>IF('EIA Imports'!$E2062=$A$1,'EIA Imports'!A2062,"")</f>
        <v/>
      </c>
      <c r="C2062">
        <f>IF('EIA Imports'!$E2062=$A$1,'EIA Imports'!C2062,"")</f>
        <v/>
      </c>
      <c r="D2062">
        <f>IF('EIA Imports'!$E2062=$A$1,'EIA Imports'!D2062,"")</f>
        <v/>
      </c>
    </row>
    <row r="2063" spans="1:4">
      <c r="A2063">
        <f>IF('EIA Imports'!$E2063=$A$1,'EIA Imports'!A2063,"")</f>
        <v/>
      </c>
      <c r="C2063">
        <f>IF('EIA Imports'!$E2063=$A$1,'EIA Imports'!C2063,"")</f>
        <v/>
      </c>
      <c r="D2063">
        <f>IF('EIA Imports'!$E2063=$A$1,'EIA Imports'!D2063,"")</f>
        <v/>
      </c>
    </row>
    <row r="2064" spans="1:4">
      <c r="A2064">
        <f>IF('EIA Imports'!$E2064=$A$1,'EIA Imports'!A2064,"")</f>
        <v/>
      </c>
      <c r="C2064">
        <f>IF('EIA Imports'!$E2064=$A$1,'EIA Imports'!C2064,"")</f>
        <v/>
      </c>
      <c r="D2064">
        <f>IF('EIA Imports'!$E2064=$A$1,'EIA Imports'!D2064,"")</f>
        <v/>
      </c>
    </row>
    <row r="2065" spans="1:4">
      <c r="A2065">
        <f>IF('EIA Imports'!$E2065=$A$1,'EIA Imports'!A2065,"")</f>
        <v/>
      </c>
      <c r="C2065">
        <f>IF('EIA Imports'!$E2065=$A$1,'EIA Imports'!C2065,"")</f>
        <v/>
      </c>
      <c r="D2065">
        <f>IF('EIA Imports'!$E2065=$A$1,'EIA Imports'!D2065,"")</f>
        <v/>
      </c>
    </row>
    <row r="2066" spans="1:4">
      <c r="A2066">
        <f>IF('EIA Imports'!$E2066=$A$1,'EIA Imports'!A2066,"")</f>
        <v/>
      </c>
      <c r="C2066">
        <f>IF('EIA Imports'!$E2066=$A$1,'EIA Imports'!C2066,"")</f>
        <v/>
      </c>
      <c r="D2066">
        <f>IF('EIA Imports'!$E2066=$A$1,'EIA Imports'!D2066,"")</f>
        <v/>
      </c>
    </row>
    <row r="2067" spans="1:4">
      <c r="A2067">
        <f>IF('EIA Imports'!$E2067=$A$1,'EIA Imports'!A2067,"")</f>
        <v/>
      </c>
      <c r="C2067">
        <f>IF('EIA Imports'!$E2067=$A$1,'EIA Imports'!C2067,"")</f>
        <v/>
      </c>
      <c r="D2067">
        <f>IF('EIA Imports'!$E2067=$A$1,'EIA Imports'!D2067,"")</f>
        <v/>
      </c>
    </row>
    <row r="2068" spans="1:4">
      <c r="A2068">
        <f>IF('EIA Imports'!$E2068=$A$1,'EIA Imports'!A2068,"")</f>
        <v/>
      </c>
      <c r="C2068">
        <f>IF('EIA Imports'!$E2068=$A$1,'EIA Imports'!C2068,"")</f>
        <v/>
      </c>
      <c r="D2068">
        <f>IF('EIA Imports'!$E2068=$A$1,'EIA Imports'!D2068,"")</f>
        <v/>
      </c>
    </row>
    <row r="2069" spans="1:4">
      <c r="A2069">
        <f>IF('EIA Imports'!$E2069=$A$1,'EIA Imports'!A2069,"")</f>
        <v/>
      </c>
      <c r="C2069">
        <f>IF('EIA Imports'!$E2069=$A$1,'EIA Imports'!C2069,"")</f>
        <v/>
      </c>
      <c r="D2069">
        <f>IF('EIA Imports'!$E2069=$A$1,'EIA Imports'!D2069,"")</f>
        <v/>
      </c>
    </row>
    <row r="2070" spans="1:4">
      <c r="A2070">
        <f>IF('EIA Imports'!$E2070=$A$1,'EIA Imports'!A2070,"")</f>
        <v/>
      </c>
      <c r="C2070">
        <f>IF('EIA Imports'!$E2070=$A$1,'EIA Imports'!C2070,"")</f>
        <v/>
      </c>
      <c r="D2070">
        <f>IF('EIA Imports'!$E2070=$A$1,'EIA Imports'!D2070,"")</f>
        <v/>
      </c>
    </row>
    <row r="2071" spans="1:4">
      <c r="A2071">
        <f>IF('EIA Imports'!$E2071=$A$1,'EIA Imports'!A2071,"")</f>
        <v/>
      </c>
      <c r="C2071">
        <f>IF('EIA Imports'!$E2071=$A$1,'EIA Imports'!C2071,"")</f>
        <v/>
      </c>
      <c r="D2071">
        <f>IF('EIA Imports'!$E2071=$A$1,'EIA Imports'!D2071,"")</f>
        <v/>
      </c>
    </row>
    <row r="2072" spans="1:4">
      <c r="A2072">
        <f>IF('EIA Imports'!$E2072=$A$1,'EIA Imports'!A2072,"")</f>
        <v/>
      </c>
      <c r="C2072">
        <f>IF('EIA Imports'!$E2072=$A$1,'EIA Imports'!C2072,"")</f>
        <v/>
      </c>
      <c r="D2072">
        <f>IF('EIA Imports'!$E2072=$A$1,'EIA Imports'!D2072,"")</f>
        <v/>
      </c>
    </row>
    <row r="2073" spans="1:4">
      <c r="A2073">
        <f>IF('EIA Imports'!$E2073=$A$1,'EIA Imports'!A2073,"")</f>
        <v/>
      </c>
      <c r="C2073">
        <f>IF('EIA Imports'!$E2073=$A$1,'EIA Imports'!C2073,"")</f>
        <v/>
      </c>
      <c r="D2073">
        <f>IF('EIA Imports'!$E2073=$A$1,'EIA Imports'!D2073,"")</f>
        <v/>
      </c>
    </row>
    <row r="2074" spans="1:4">
      <c r="A2074">
        <f>IF('EIA Imports'!$E2074=$A$1,'EIA Imports'!A2074,"")</f>
        <v/>
      </c>
      <c r="C2074">
        <f>IF('EIA Imports'!$E2074=$A$1,'EIA Imports'!C2074,"")</f>
        <v/>
      </c>
      <c r="D2074">
        <f>IF('EIA Imports'!$E2074=$A$1,'EIA Imports'!D2074,"")</f>
        <v/>
      </c>
    </row>
    <row r="2075" spans="1:4">
      <c r="A2075">
        <f>IF('EIA Imports'!$E2075=$A$1,'EIA Imports'!A2075,"")</f>
        <v/>
      </c>
      <c r="C2075">
        <f>IF('EIA Imports'!$E2075=$A$1,'EIA Imports'!C2075,"")</f>
        <v/>
      </c>
      <c r="D2075">
        <f>IF('EIA Imports'!$E2075=$A$1,'EIA Imports'!D2075,"")</f>
        <v/>
      </c>
    </row>
    <row r="2076" spans="1:4">
      <c r="A2076">
        <f>IF('EIA Imports'!$E2076=$A$1,'EIA Imports'!A2076,"")</f>
        <v/>
      </c>
      <c r="C2076">
        <f>IF('EIA Imports'!$E2076=$A$1,'EIA Imports'!C2076,"")</f>
        <v/>
      </c>
      <c r="D2076">
        <f>IF('EIA Imports'!$E2076=$A$1,'EIA Imports'!D2076,"")</f>
        <v/>
      </c>
    </row>
    <row r="2077" spans="1:4">
      <c r="A2077">
        <f>IF('EIA Imports'!$E2077=$A$1,'EIA Imports'!A2077,"")</f>
        <v/>
      </c>
      <c r="C2077">
        <f>IF('EIA Imports'!$E2077=$A$1,'EIA Imports'!C2077,"")</f>
        <v/>
      </c>
      <c r="D2077">
        <f>IF('EIA Imports'!$E2077=$A$1,'EIA Imports'!D2077,"")</f>
        <v/>
      </c>
    </row>
    <row r="2078" spans="1:4">
      <c r="A2078">
        <f>IF('EIA Imports'!$E2078=$A$1,'EIA Imports'!A2078,"")</f>
        <v/>
      </c>
      <c r="C2078">
        <f>IF('EIA Imports'!$E2078=$A$1,'EIA Imports'!C2078,"")</f>
        <v/>
      </c>
      <c r="D2078">
        <f>IF('EIA Imports'!$E2078=$A$1,'EIA Imports'!D2078,"")</f>
        <v/>
      </c>
    </row>
    <row r="2079" spans="1:4">
      <c r="A2079">
        <f>IF('EIA Imports'!$E2079=$A$1,'EIA Imports'!A2079,"")</f>
        <v/>
      </c>
      <c r="C2079">
        <f>IF('EIA Imports'!$E2079=$A$1,'EIA Imports'!C2079,"")</f>
        <v/>
      </c>
      <c r="D2079">
        <f>IF('EIA Imports'!$E2079=$A$1,'EIA Imports'!D2079,"")</f>
        <v/>
      </c>
    </row>
    <row r="2080" spans="1:4">
      <c r="A2080">
        <f>IF('EIA Imports'!$E2080=$A$1,'EIA Imports'!A2080,"")</f>
        <v/>
      </c>
      <c r="C2080">
        <f>IF('EIA Imports'!$E2080=$A$1,'EIA Imports'!C2080,"")</f>
        <v/>
      </c>
      <c r="D2080">
        <f>IF('EIA Imports'!$E2080=$A$1,'EIA Imports'!D2080,"")</f>
        <v/>
      </c>
    </row>
    <row r="2081" spans="1:4">
      <c r="A2081">
        <f>IF('EIA Imports'!$E2081=$A$1,'EIA Imports'!A2081,"")</f>
        <v/>
      </c>
      <c r="C2081">
        <f>IF('EIA Imports'!$E2081=$A$1,'EIA Imports'!C2081,"")</f>
        <v/>
      </c>
      <c r="D2081">
        <f>IF('EIA Imports'!$E2081=$A$1,'EIA Imports'!D2081,"")</f>
        <v/>
      </c>
    </row>
    <row r="2082" spans="1:4">
      <c r="A2082">
        <f>IF('EIA Imports'!$E2082=$A$1,'EIA Imports'!A2082,"")</f>
        <v/>
      </c>
      <c r="C2082">
        <f>IF('EIA Imports'!$E2082=$A$1,'EIA Imports'!C2082,"")</f>
        <v/>
      </c>
      <c r="D2082">
        <f>IF('EIA Imports'!$E2082=$A$1,'EIA Imports'!D2082,"")</f>
        <v/>
      </c>
    </row>
    <row r="2083" spans="1:4">
      <c r="A2083">
        <f>IF('EIA Imports'!$E2083=$A$1,'EIA Imports'!A2083,"")</f>
        <v/>
      </c>
      <c r="C2083">
        <f>IF('EIA Imports'!$E2083=$A$1,'EIA Imports'!C2083,"")</f>
        <v/>
      </c>
      <c r="D2083">
        <f>IF('EIA Imports'!$E2083=$A$1,'EIA Imports'!D2083,"")</f>
        <v/>
      </c>
    </row>
    <row r="2084" spans="1:4">
      <c r="A2084">
        <f>IF('EIA Imports'!$E2084=$A$1,'EIA Imports'!A2084,"")</f>
        <v/>
      </c>
      <c r="C2084">
        <f>IF('EIA Imports'!$E2084=$A$1,'EIA Imports'!C2084,"")</f>
        <v/>
      </c>
      <c r="D2084">
        <f>IF('EIA Imports'!$E2084=$A$1,'EIA Imports'!D2084,"")</f>
        <v/>
      </c>
    </row>
    <row r="2085" spans="1:4">
      <c r="A2085">
        <f>IF('EIA Imports'!$E2085=$A$1,'EIA Imports'!A2085,"")</f>
        <v/>
      </c>
      <c r="C2085">
        <f>IF('EIA Imports'!$E2085=$A$1,'EIA Imports'!C2085,"")</f>
        <v/>
      </c>
      <c r="D2085">
        <f>IF('EIA Imports'!$E2085=$A$1,'EIA Imports'!D2085,"")</f>
        <v/>
      </c>
    </row>
    <row r="2086" spans="1:4">
      <c r="A2086">
        <f>IF('EIA Imports'!$E2086=$A$1,'EIA Imports'!A2086,"")</f>
        <v/>
      </c>
      <c r="C2086">
        <f>IF('EIA Imports'!$E2086=$A$1,'EIA Imports'!C2086,"")</f>
        <v/>
      </c>
      <c r="D2086">
        <f>IF('EIA Imports'!$E2086=$A$1,'EIA Imports'!D2086,"")</f>
        <v/>
      </c>
    </row>
    <row r="2087" spans="1:4">
      <c r="A2087">
        <f>IF('EIA Imports'!$E2087=$A$1,'EIA Imports'!A2087,"")</f>
        <v/>
      </c>
      <c r="C2087">
        <f>IF('EIA Imports'!$E2087=$A$1,'EIA Imports'!C2087,"")</f>
        <v/>
      </c>
      <c r="D2087">
        <f>IF('EIA Imports'!$E2087=$A$1,'EIA Imports'!D2087,"")</f>
        <v/>
      </c>
    </row>
    <row r="2088" spans="1:4">
      <c r="A2088">
        <f>IF('EIA Imports'!$E2088=$A$1,'EIA Imports'!A2088,"")</f>
        <v/>
      </c>
      <c r="C2088">
        <f>IF('EIA Imports'!$E2088=$A$1,'EIA Imports'!C2088,"")</f>
        <v/>
      </c>
      <c r="D2088">
        <f>IF('EIA Imports'!$E2088=$A$1,'EIA Imports'!D2088,"")</f>
        <v/>
      </c>
    </row>
    <row r="2089" spans="1:4">
      <c r="A2089">
        <f>IF('EIA Imports'!$E2089=$A$1,'EIA Imports'!A2089,"")</f>
        <v/>
      </c>
      <c r="C2089">
        <f>IF('EIA Imports'!$E2089=$A$1,'EIA Imports'!C2089,"")</f>
        <v/>
      </c>
      <c r="D2089">
        <f>IF('EIA Imports'!$E2089=$A$1,'EIA Imports'!D2089,"")</f>
        <v/>
      </c>
    </row>
    <row r="2090" spans="1:4">
      <c r="A2090">
        <f>IF('EIA Imports'!$E2090=$A$1,'EIA Imports'!A2090,"")</f>
        <v/>
      </c>
      <c r="C2090">
        <f>IF('EIA Imports'!$E2090=$A$1,'EIA Imports'!C2090,"")</f>
        <v/>
      </c>
      <c r="D2090">
        <f>IF('EIA Imports'!$E2090=$A$1,'EIA Imports'!D2090,"")</f>
        <v/>
      </c>
    </row>
    <row r="2091" spans="1:4">
      <c r="A2091">
        <f>IF('EIA Imports'!$E2091=$A$1,'EIA Imports'!A2091,"")</f>
        <v/>
      </c>
      <c r="C2091">
        <f>IF('EIA Imports'!$E2091=$A$1,'EIA Imports'!C2091,"")</f>
        <v/>
      </c>
      <c r="D2091">
        <f>IF('EIA Imports'!$E2091=$A$1,'EIA Imports'!D2091,"")</f>
        <v/>
      </c>
    </row>
    <row r="2092" spans="1:4">
      <c r="A2092">
        <f>IF('EIA Imports'!$E2092=$A$1,'EIA Imports'!A2092,"")</f>
        <v/>
      </c>
      <c r="C2092">
        <f>IF('EIA Imports'!$E2092=$A$1,'EIA Imports'!C2092,"")</f>
        <v/>
      </c>
      <c r="D2092">
        <f>IF('EIA Imports'!$E2092=$A$1,'EIA Imports'!D2092,"")</f>
        <v/>
      </c>
    </row>
    <row r="2093" spans="1:4">
      <c r="A2093">
        <f>IF('EIA Imports'!$E2093=$A$1,'EIA Imports'!A2093,"")</f>
        <v/>
      </c>
      <c r="C2093">
        <f>IF('EIA Imports'!$E2093=$A$1,'EIA Imports'!C2093,"")</f>
        <v/>
      </c>
      <c r="D2093">
        <f>IF('EIA Imports'!$E2093=$A$1,'EIA Imports'!D2093,"")</f>
        <v/>
      </c>
    </row>
    <row r="2094" spans="1:4">
      <c r="A2094">
        <f>IF('EIA Imports'!$E2094=$A$1,'EIA Imports'!A2094,"")</f>
        <v/>
      </c>
      <c r="C2094">
        <f>IF('EIA Imports'!$E2094=$A$1,'EIA Imports'!C2094,"")</f>
        <v/>
      </c>
      <c r="D2094">
        <f>IF('EIA Imports'!$E2094=$A$1,'EIA Imports'!D2094,"")</f>
        <v/>
      </c>
    </row>
    <row r="2095" spans="1:4">
      <c r="A2095">
        <f>IF('EIA Imports'!$E2095=$A$1,'EIA Imports'!A2095,"")</f>
        <v/>
      </c>
      <c r="C2095">
        <f>IF('EIA Imports'!$E2095=$A$1,'EIA Imports'!C2095,"")</f>
        <v/>
      </c>
      <c r="D2095">
        <f>IF('EIA Imports'!$E2095=$A$1,'EIA Imports'!D2095,"")</f>
        <v/>
      </c>
    </row>
    <row r="2096" spans="1:4">
      <c r="A2096">
        <f>IF('EIA Imports'!$E2096=$A$1,'EIA Imports'!A2096,"")</f>
        <v/>
      </c>
      <c r="C2096">
        <f>IF('EIA Imports'!$E2096=$A$1,'EIA Imports'!C2096,"")</f>
        <v/>
      </c>
      <c r="D2096">
        <f>IF('EIA Imports'!$E2096=$A$1,'EIA Imports'!D2096,"")</f>
        <v/>
      </c>
    </row>
    <row r="2097" spans="1:4">
      <c r="A2097">
        <f>IF('EIA Imports'!$E2097=$A$1,'EIA Imports'!A2097,"")</f>
        <v/>
      </c>
      <c r="C2097">
        <f>IF('EIA Imports'!$E2097=$A$1,'EIA Imports'!C2097,"")</f>
        <v/>
      </c>
      <c r="D2097">
        <f>IF('EIA Imports'!$E2097=$A$1,'EIA Imports'!D2097,"")</f>
        <v/>
      </c>
    </row>
    <row r="2098" spans="1:4">
      <c r="A2098">
        <f>IF('EIA Imports'!$E2098=$A$1,'EIA Imports'!A2098,"")</f>
        <v/>
      </c>
      <c r="C2098">
        <f>IF('EIA Imports'!$E2098=$A$1,'EIA Imports'!C2098,"")</f>
        <v/>
      </c>
      <c r="D2098">
        <f>IF('EIA Imports'!$E2098=$A$1,'EIA Imports'!D2098,"")</f>
        <v/>
      </c>
    </row>
    <row r="2099" spans="1:4">
      <c r="A2099">
        <f>IF('EIA Imports'!$E2099=$A$1,'EIA Imports'!A2099,"")</f>
        <v/>
      </c>
      <c r="C2099">
        <f>IF('EIA Imports'!$E2099=$A$1,'EIA Imports'!C2099,"")</f>
        <v/>
      </c>
      <c r="D2099">
        <f>IF('EIA Imports'!$E2099=$A$1,'EIA Imports'!D2099,"")</f>
        <v/>
      </c>
    </row>
    <row r="2100" spans="1:4">
      <c r="A2100">
        <f>IF('EIA Imports'!$E2100=$A$1,'EIA Imports'!A2100,"")</f>
        <v/>
      </c>
      <c r="C2100">
        <f>IF('EIA Imports'!$E2100=$A$1,'EIA Imports'!C2100,"")</f>
        <v/>
      </c>
      <c r="D2100">
        <f>IF('EIA Imports'!$E2100=$A$1,'EIA Imports'!D2100,"")</f>
        <v/>
      </c>
    </row>
    <row r="2101" spans="1:4">
      <c r="A2101">
        <f>IF('EIA Imports'!$E2101=$A$1,'EIA Imports'!A2101,"")</f>
        <v/>
      </c>
      <c r="C2101">
        <f>IF('EIA Imports'!$E2101=$A$1,'EIA Imports'!C2101,"")</f>
        <v/>
      </c>
      <c r="D2101">
        <f>IF('EIA Imports'!$E2101=$A$1,'EIA Imports'!D2101,"")</f>
        <v/>
      </c>
    </row>
    <row r="2102" spans="1:4">
      <c r="A2102">
        <f>IF('EIA Imports'!$E2102=$A$1,'EIA Imports'!A2102,"")</f>
        <v/>
      </c>
      <c r="C2102">
        <f>IF('EIA Imports'!$E2102=$A$1,'EIA Imports'!C2102,"")</f>
        <v/>
      </c>
      <c r="D2102">
        <f>IF('EIA Imports'!$E2102=$A$1,'EIA Imports'!D2102,"")</f>
        <v/>
      </c>
    </row>
    <row r="2103" spans="1:4">
      <c r="A2103">
        <f>IF('EIA Imports'!$E2103=$A$1,'EIA Imports'!A2103,"")</f>
        <v/>
      </c>
      <c r="C2103">
        <f>IF('EIA Imports'!$E2103=$A$1,'EIA Imports'!C2103,"")</f>
        <v/>
      </c>
      <c r="D2103">
        <f>IF('EIA Imports'!$E2103=$A$1,'EIA Imports'!D2103,"")</f>
        <v/>
      </c>
    </row>
    <row r="2104" spans="1:4">
      <c r="A2104">
        <f>IF('EIA Imports'!$E2104=$A$1,'EIA Imports'!A2104,"")</f>
        <v/>
      </c>
      <c r="C2104">
        <f>IF('EIA Imports'!$E2104=$A$1,'EIA Imports'!C2104,"")</f>
        <v/>
      </c>
      <c r="D2104">
        <f>IF('EIA Imports'!$E2104=$A$1,'EIA Imports'!D2104,"")</f>
        <v/>
      </c>
    </row>
    <row r="2105" spans="1:4">
      <c r="A2105">
        <f>IF('EIA Imports'!$E2105=$A$1,'EIA Imports'!A2105,"")</f>
        <v/>
      </c>
      <c r="C2105">
        <f>IF('EIA Imports'!$E2105=$A$1,'EIA Imports'!C2105,"")</f>
        <v/>
      </c>
      <c r="D2105">
        <f>IF('EIA Imports'!$E2105=$A$1,'EIA Imports'!D2105,"")</f>
        <v/>
      </c>
    </row>
    <row r="2106" spans="1:4">
      <c r="A2106">
        <f>IF('EIA Imports'!$E2106=$A$1,'EIA Imports'!A2106,"")</f>
        <v/>
      </c>
      <c r="C2106">
        <f>IF('EIA Imports'!$E2106=$A$1,'EIA Imports'!C2106,"")</f>
        <v/>
      </c>
      <c r="D2106">
        <f>IF('EIA Imports'!$E2106=$A$1,'EIA Imports'!D2106,"")</f>
        <v/>
      </c>
    </row>
    <row r="2107" spans="1:4">
      <c r="A2107">
        <f>IF('EIA Imports'!$E2107=$A$1,'EIA Imports'!A2107,"")</f>
        <v/>
      </c>
      <c r="C2107">
        <f>IF('EIA Imports'!$E2107=$A$1,'EIA Imports'!C2107,"")</f>
        <v/>
      </c>
      <c r="D2107">
        <f>IF('EIA Imports'!$E2107=$A$1,'EIA Imports'!D2107,"")</f>
        <v/>
      </c>
    </row>
    <row r="2108" spans="1:4">
      <c r="A2108">
        <f>IF('EIA Imports'!$E2108=$A$1,'EIA Imports'!A2108,"")</f>
        <v/>
      </c>
      <c r="C2108">
        <f>IF('EIA Imports'!$E2108=$A$1,'EIA Imports'!C2108,"")</f>
        <v/>
      </c>
      <c r="D2108">
        <f>IF('EIA Imports'!$E2108=$A$1,'EIA Imports'!D2108,"")</f>
        <v/>
      </c>
    </row>
    <row r="2109" spans="1:4">
      <c r="A2109">
        <f>IF('EIA Imports'!$E2109=$A$1,'EIA Imports'!A2109,"")</f>
        <v/>
      </c>
      <c r="C2109">
        <f>IF('EIA Imports'!$E2109=$A$1,'EIA Imports'!C2109,"")</f>
        <v/>
      </c>
      <c r="D2109">
        <f>IF('EIA Imports'!$E2109=$A$1,'EIA Imports'!D2109,"")</f>
        <v/>
      </c>
    </row>
    <row r="2110" spans="1:4">
      <c r="A2110">
        <f>IF('EIA Imports'!$E2110=$A$1,'EIA Imports'!A2110,"")</f>
        <v/>
      </c>
      <c r="C2110">
        <f>IF('EIA Imports'!$E2110=$A$1,'EIA Imports'!C2110,"")</f>
        <v/>
      </c>
      <c r="D2110">
        <f>IF('EIA Imports'!$E2110=$A$1,'EIA Imports'!D2110,"")</f>
        <v/>
      </c>
    </row>
    <row r="2111" spans="1:4">
      <c r="A2111">
        <f>IF('EIA Imports'!$E2111=$A$1,'EIA Imports'!A2111,"")</f>
        <v/>
      </c>
      <c r="C2111">
        <f>IF('EIA Imports'!$E2111=$A$1,'EIA Imports'!C2111,"")</f>
        <v/>
      </c>
      <c r="D2111">
        <f>IF('EIA Imports'!$E2111=$A$1,'EIA Imports'!D2111,"")</f>
        <v/>
      </c>
    </row>
    <row r="2112" spans="1:4">
      <c r="A2112">
        <f>IF('EIA Imports'!$E2112=$A$1,'EIA Imports'!A2112,"")</f>
        <v/>
      </c>
      <c r="C2112">
        <f>IF('EIA Imports'!$E2112=$A$1,'EIA Imports'!C2112,"")</f>
        <v/>
      </c>
      <c r="D2112">
        <f>IF('EIA Imports'!$E2112=$A$1,'EIA Imports'!D2112,"")</f>
        <v/>
      </c>
    </row>
    <row r="2113" spans="1:4">
      <c r="A2113">
        <f>IF('EIA Imports'!$E2113=$A$1,'EIA Imports'!A2113,"")</f>
        <v/>
      </c>
      <c r="C2113">
        <f>IF('EIA Imports'!$E2113=$A$1,'EIA Imports'!C2113,"")</f>
        <v/>
      </c>
      <c r="D2113">
        <f>IF('EIA Imports'!$E2113=$A$1,'EIA Imports'!D2113,"")</f>
        <v/>
      </c>
    </row>
    <row r="2114" spans="1:4">
      <c r="A2114">
        <f>IF('EIA Imports'!$E2114=$A$1,'EIA Imports'!A2114,"")</f>
        <v/>
      </c>
      <c r="C2114">
        <f>IF('EIA Imports'!$E2114=$A$1,'EIA Imports'!C2114,"")</f>
        <v/>
      </c>
      <c r="D2114">
        <f>IF('EIA Imports'!$E2114=$A$1,'EIA Imports'!D2114,"")</f>
        <v/>
      </c>
    </row>
    <row r="2115" spans="1:4">
      <c r="A2115">
        <f>IF('EIA Imports'!$E2115=$A$1,'EIA Imports'!A2115,"")</f>
        <v/>
      </c>
      <c r="C2115">
        <f>IF('EIA Imports'!$E2115=$A$1,'EIA Imports'!C2115,"")</f>
        <v/>
      </c>
      <c r="D2115">
        <f>IF('EIA Imports'!$E2115=$A$1,'EIA Imports'!D2115,"")</f>
        <v/>
      </c>
    </row>
    <row r="2116" spans="1:4">
      <c r="A2116">
        <f>IF('EIA Imports'!$E2116=$A$1,'EIA Imports'!A2116,"")</f>
        <v/>
      </c>
      <c r="C2116">
        <f>IF('EIA Imports'!$E2116=$A$1,'EIA Imports'!C2116,"")</f>
        <v/>
      </c>
      <c r="D2116">
        <f>IF('EIA Imports'!$E2116=$A$1,'EIA Imports'!D2116,"")</f>
        <v/>
      </c>
    </row>
    <row r="2117" spans="1:4">
      <c r="A2117">
        <f>IF('EIA Imports'!$E2117=$A$1,'EIA Imports'!A2117,"")</f>
        <v/>
      </c>
      <c r="C2117">
        <f>IF('EIA Imports'!$E2117=$A$1,'EIA Imports'!C2117,"")</f>
        <v/>
      </c>
      <c r="D2117">
        <f>IF('EIA Imports'!$E2117=$A$1,'EIA Imports'!D2117,"")</f>
        <v/>
      </c>
    </row>
    <row r="2118" spans="1:4">
      <c r="A2118">
        <f>IF('EIA Imports'!$E2118=$A$1,'EIA Imports'!A2118,"")</f>
        <v/>
      </c>
      <c r="C2118">
        <f>IF('EIA Imports'!$E2118=$A$1,'EIA Imports'!C2118,"")</f>
        <v/>
      </c>
      <c r="D2118">
        <f>IF('EIA Imports'!$E2118=$A$1,'EIA Imports'!D2118,"")</f>
        <v/>
      </c>
    </row>
    <row r="2119" spans="1:4">
      <c r="A2119">
        <f>IF('EIA Imports'!$E2119=$A$1,'EIA Imports'!A2119,"")</f>
        <v/>
      </c>
      <c r="C2119">
        <f>IF('EIA Imports'!$E2119=$A$1,'EIA Imports'!C2119,"")</f>
        <v/>
      </c>
      <c r="D2119">
        <f>IF('EIA Imports'!$E2119=$A$1,'EIA Imports'!D2119,"")</f>
        <v/>
      </c>
    </row>
    <row r="2120" spans="1:4">
      <c r="A2120">
        <f>IF('EIA Imports'!$E2120=$A$1,'EIA Imports'!A2120,"")</f>
        <v/>
      </c>
      <c r="C2120">
        <f>IF('EIA Imports'!$E2120=$A$1,'EIA Imports'!C2120,"")</f>
        <v/>
      </c>
      <c r="D2120">
        <f>IF('EIA Imports'!$E2120=$A$1,'EIA Imports'!D2120,"")</f>
        <v/>
      </c>
    </row>
    <row r="2121" spans="1:4">
      <c r="A2121">
        <f>IF('EIA Imports'!$E2121=$A$1,'EIA Imports'!A2121,"")</f>
        <v/>
      </c>
      <c r="C2121">
        <f>IF('EIA Imports'!$E2121=$A$1,'EIA Imports'!C2121,"")</f>
        <v/>
      </c>
      <c r="D2121">
        <f>IF('EIA Imports'!$E2121=$A$1,'EIA Imports'!D2121,"")</f>
        <v/>
      </c>
    </row>
    <row r="2122" spans="1:4">
      <c r="A2122">
        <f>IF('EIA Imports'!$E2122=$A$1,'EIA Imports'!A2122,"")</f>
        <v/>
      </c>
      <c r="C2122">
        <f>IF('EIA Imports'!$E2122=$A$1,'EIA Imports'!C2122,"")</f>
        <v/>
      </c>
      <c r="D2122">
        <f>IF('EIA Imports'!$E2122=$A$1,'EIA Imports'!D2122,"")</f>
        <v/>
      </c>
    </row>
    <row r="2123" spans="1:4">
      <c r="A2123">
        <f>IF('EIA Imports'!$E2123=$A$1,'EIA Imports'!A2123,"")</f>
        <v/>
      </c>
      <c r="C2123">
        <f>IF('EIA Imports'!$E2123=$A$1,'EIA Imports'!C2123,"")</f>
        <v/>
      </c>
      <c r="D2123">
        <f>IF('EIA Imports'!$E2123=$A$1,'EIA Imports'!D2123,"")</f>
        <v/>
      </c>
    </row>
    <row r="2124" spans="1:4">
      <c r="A2124">
        <f>IF('EIA Imports'!$E2124=$A$1,'EIA Imports'!A2124,"")</f>
        <v/>
      </c>
      <c r="C2124">
        <f>IF('EIA Imports'!$E2124=$A$1,'EIA Imports'!C2124,"")</f>
        <v/>
      </c>
      <c r="D2124">
        <f>IF('EIA Imports'!$E2124=$A$1,'EIA Imports'!D2124,"")</f>
        <v/>
      </c>
    </row>
    <row r="2125" spans="1:4">
      <c r="A2125">
        <f>IF('EIA Imports'!$E2125=$A$1,'EIA Imports'!A2125,"")</f>
        <v/>
      </c>
      <c r="C2125">
        <f>IF('EIA Imports'!$E2125=$A$1,'EIA Imports'!C2125,"")</f>
        <v/>
      </c>
      <c r="D2125">
        <f>IF('EIA Imports'!$E2125=$A$1,'EIA Imports'!D2125,"")</f>
        <v/>
      </c>
    </row>
    <row r="2126" spans="1:4">
      <c r="A2126">
        <f>IF('EIA Imports'!$E2126=$A$1,'EIA Imports'!A2126,"")</f>
        <v/>
      </c>
      <c r="C2126">
        <f>IF('EIA Imports'!$E2126=$A$1,'EIA Imports'!C2126,"")</f>
        <v/>
      </c>
      <c r="D2126">
        <f>IF('EIA Imports'!$E2126=$A$1,'EIA Imports'!D2126,"")</f>
        <v/>
      </c>
    </row>
    <row r="2127" spans="1:4">
      <c r="A2127">
        <f>IF('EIA Imports'!$E2127=$A$1,'EIA Imports'!A2127,"")</f>
        <v/>
      </c>
      <c r="C2127">
        <f>IF('EIA Imports'!$E2127=$A$1,'EIA Imports'!C2127,"")</f>
        <v/>
      </c>
      <c r="D2127">
        <f>IF('EIA Imports'!$E2127=$A$1,'EIA Imports'!D2127,"")</f>
        <v/>
      </c>
    </row>
    <row r="2128" spans="1:4">
      <c r="A2128">
        <f>IF('EIA Imports'!$E2128=$A$1,'EIA Imports'!A2128,"")</f>
        <v/>
      </c>
      <c r="C2128">
        <f>IF('EIA Imports'!$E2128=$A$1,'EIA Imports'!C2128,"")</f>
        <v/>
      </c>
      <c r="D2128">
        <f>IF('EIA Imports'!$E2128=$A$1,'EIA Imports'!D2128,"")</f>
        <v/>
      </c>
    </row>
    <row r="2129" spans="1:4">
      <c r="A2129">
        <f>IF('EIA Imports'!$E2129=$A$1,'EIA Imports'!A2129,"")</f>
        <v/>
      </c>
      <c r="C2129">
        <f>IF('EIA Imports'!$E2129=$A$1,'EIA Imports'!C2129,"")</f>
        <v/>
      </c>
      <c r="D2129">
        <f>IF('EIA Imports'!$E2129=$A$1,'EIA Imports'!D2129,"")</f>
        <v/>
      </c>
    </row>
    <row r="2130" spans="1:4">
      <c r="A2130">
        <f>IF('EIA Imports'!$E2130=$A$1,'EIA Imports'!A2130,"")</f>
        <v/>
      </c>
      <c r="C2130">
        <f>IF('EIA Imports'!$E2130=$A$1,'EIA Imports'!C2130,"")</f>
        <v/>
      </c>
      <c r="D2130">
        <f>IF('EIA Imports'!$E2130=$A$1,'EIA Imports'!D2130,"")</f>
        <v/>
      </c>
    </row>
    <row r="2131" spans="1:4">
      <c r="A2131">
        <f>IF('EIA Imports'!$E2131=$A$1,'EIA Imports'!A2131,"")</f>
        <v/>
      </c>
      <c r="C2131">
        <f>IF('EIA Imports'!$E2131=$A$1,'EIA Imports'!C2131,"")</f>
        <v/>
      </c>
      <c r="D2131">
        <f>IF('EIA Imports'!$E2131=$A$1,'EIA Imports'!D2131,"")</f>
        <v/>
      </c>
    </row>
    <row r="2132" spans="1:4">
      <c r="A2132">
        <f>IF('EIA Imports'!$E2132=$A$1,'EIA Imports'!A2132,"")</f>
        <v/>
      </c>
      <c r="C2132">
        <f>IF('EIA Imports'!$E2132=$A$1,'EIA Imports'!C2132,"")</f>
        <v/>
      </c>
      <c r="D2132">
        <f>IF('EIA Imports'!$E2132=$A$1,'EIA Imports'!D2132,"")</f>
        <v/>
      </c>
    </row>
    <row r="2133" spans="1:4">
      <c r="A2133">
        <f>IF('EIA Imports'!$E2133=$A$1,'EIA Imports'!A2133,"")</f>
        <v/>
      </c>
      <c r="C2133">
        <f>IF('EIA Imports'!$E2133=$A$1,'EIA Imports'!C2133,"")</f>
        <v/>
      </c>
      <c r="D2133">
        <f>IF('EIA Imports'!$E2133=$A$1,'EIA Imports'!D2133,"")</f>
        <v/>
      </c>
    </row>
    <row r="2134" spans="1:4">
      <c r="A2134">
        <f>IF('EIA Imports'!$E2134=$A$1,'EIA Imports'!A2134,"")</f>
        <v/>
      </c>
      <c r="C2134">
        <f>IF('EIA Imports'!$E2134=$A$1,'EIA Imports'!C2134,"")</f>
        <v/>
      </c>
      <c r="D2134">
        <f>IF('EIA Imports'!$E2134=$A$1,'EIA Imports'!D2134,"")</f>
        <v/>
      </c>
    </row>
    <row r="2135" spans="1:4">
      <c r="A2135">
        <f>IF('EIA Imports'!$E2135=$A$1,'EIA Imports'!A2135,"")</f>
        <v/>
      </c>
      <c r="C2135">
        <f>IF('EIA Imports'!$E2135=$A$1,'EIA Imports'!C2135,"")</f>
        <v/>
      </c>
      <c r="D2135">
        <f>IF('EIA Imports'!$E2135=$A$1,'EIA Imports'!D2135,"")</f>
        <v/>
      </c>
    </row>
    <row r="2136" spans="1:4">
      <c r="A2136">
        <f>IF('EIA Imports'!$E2136=$A$1,'EIA Imports'!A2136,"")</f>
        <v/>
      </c>
      <c r="C2136">
        <f>IF('EIA Imports'!$E2136=$A$1,'EIA Imports'!C2136,"")</f>
        <v/>
      </c>
      <c r="D2136">
        <f>IF('EIA Imports'!$E2136=$A$1,'EIA Imports'!D2136,"")</f>
        <v/>
      </c>
    </row>
    <row r="2137" spans="1:4">
      <c r="A2137">
        <f>IF('EIA Imports'!$E2137=$A$1,'EIA Imports'!A2137,"")</f>
        <v/>
      </c>
      <c r="C2137">
        <f>IF('EIA Imports'!$E2137=$A$1,'EIA Imports'!C2137,"")</f>
        <v/>
      </c>
      <c r="D2137">
        <f>IF('EIA Imports'!$E2137=$A$1,'EIA Imports'!D2137,"")</f>
        <v/>
      </c>
    </row>
    <row r="2138" spans="1:4">
      <c r="A2138">
        <f>IF('EIA Imports'!$E2138=$A$1,'EIA Imports'!A2138,"")</f>
        <v/>
      </c>
      <c r="C2138">
        <f>IF('EIA Imports'!$E2138=$A$1,'EIA Imports'!C2138,"")</f>
        <v/>
      </c>
      <c r="D2138">
        <f>IF('EIA Imports'!$E2138=$A$1,'EIA Imports'!D2138,"")</f>
        <v/>
      </c>
    </row>
    <row r="2139" spans="1:4">
      <c r="A2139">
        <f>IF('EIA Imports'!$E2139=$A$1,'EIA Imports'!A2139,"")</f>
        <v/>
      </c>
      <c r="C2139">
        <f>IF('EIA Imports'!$E2139=$A$1,'EIA Imports'!C2139,"")</f>
        <v/>
      </c>
      <c r="D2139">
        <f>IF('EIA Imports'!$E2139=$A$1,'EIA Imports'!D2139,"")</f>
        <v/>
      </c>
    </row>
    <row r="2140" spans="1:4">
      <c r="A2140">
        <f>IF('EIA Imports'!$E2140=$A$1,'EIA Imports'!A2140,"")</f>
        <v/>
      </c>
      <c r="C2140">
        <f>IF('EIA Imports'!$E2140=$A$1,'EIA Imports'!C2140,"")</f>
        <v/>
      </c>
      <c r="D2140">
        <f>IF('EIA Imports'!$E2140=$A$1,'EIA Imports'!D2140,"")</f>
        <v/>
      </c>
    </row>
    <row r="2141" spans="1:4">
      <c r="A2141">
        <f>IF('EIA Imports'!$E2141=$A$1,'EIA Imports'!A2141,"")</f>
        <v/>
      </c>
      <c r="C2141">
        <f>IF('EIA Imports'!$E2141=$A$1,'EIA Imports'!C2141,"")</f>
        <v/>
      </c>
      <c r="D2141">
        <f>IF('EIA Imports'!$E2141=$A$1,'EIA Imports'!D2141,"")</f>
        <v/>
      </c>
    </row>
    <row r="2142" spans="1:4">
      <c r="A2142">
        <f>IF('EIA Imports'!$E2142=$A$1,'EIA Imports'!A2142,"")</f>
        <v/>
      </c>
      <c r="C2142">
        <f>IF('EIA Imports'!$E2142=$A$1,'EIA Imports'!C2142,"")</f>
        <v/>
      </c>
      <c r="D2142">
        <f>IF('EIA Imports'!$E2142=$A$1,'EIA Imports'!D2142,"")</f>
        <v/>
      </c>
    </row>
    <row r="2143" spans="1:4">
      <c r="A2143">
        <f>IF('EIA Imports'!$E2143=$A$1,'EIA Imports'!A2143,"")</f>
        <v/>
      </c>
      <c r="C2143">
        <f>IF('EIA Imports'!$E2143=$A$1,'EIA Imports'!C2143,"")</f>
        <v/>
      </c>
      <c r="D2143">
        <f>IF('EIA Imports'!$E2143=$A$1,'EIA Imports'!D2143,"")</f>
        <v/>
      </c>
    </row>
    <row r="2144" spans="1:4">
      <c r="A2144">
        <f>IF('EIA Imports'!$E2144=$A$1,'EIA Imports'!A2144,"")</f>
        <v/>
      </c>
      <c r="C2144">
        <f>IF('EIA Imports'!$E2144=$A$1,'EIA Imports'!C2144,"")</f>
        <v/>
      </c>
      <c r="D2144">
        <f>IF('EIA Imports'!$E2144=$A$1,'EIA Imports'!D2144,"")</f>
        <v/>
      </c>
    </row>
    <row r="2145" spans="1:4">
      <c r="A2145">
        <f>IF('EIA Imports'!$E2145=$A$1,'EIA Imports'!A2145,"")</f>
        <v/>
      </c>
      <c r="C2145">
        <f>IF('EIA Imports'!$E2145=$A$1,'EIA Imports'!C2145,"")</f>
        <v/>
      </c>
      <c r="D2145">
        <f>IF('EIA Imports'!$E2145=$A$1,'EIA Imports'!D2145,"")</f>
        <v/>
      </c>
    </row>
    <row r="2146" spans="1:4">
      <c r="A2146">
        <f>IF('EIA Imports'!$E2146=$A$1,'EIA Imports'!A2146,"")</f>
        <v/>
      </c>
      <c r="C2146">
        <f>IF('EIA Imports'!$E2146=$A$1,'EIA Imports'!C2146,"")</f>
        <v/>
      </c>
      <c r="D2146">
        <f>IF('EIA Imports'!$E2146=$A$1,'EIA Imports'!D2146,"")</f>
        <v/>
      </c>
    </row>
    <row r="2147" spans="1:4">
      <c r="A2147">
        <f>IF('EIA Imports'!$E2147=$A$1,'EIA Imports'!A2147,"")</f>
        <v/>
      </c>
      <c r="C2147">
        <f>IF('EIA Imports'!$E2147=$A$1,'EIA Imports'!C2147,"")</f>
        <v/>
      </c>
      <c r="D2147">
        <f>IF('EIA Imports'!$E2147=$A$1,'EIA Imports'!D2147,"")</f>
        <v/>
      </c>
    </row>
    <row r="2148" spans="1:4">
      <c r="A2148">
        <f>IF('EIA Imports'!$E2148=$A$1,'EIA Imports'!A2148,"")</f>
        <v/>
      </c>
      <c r="C2148">
        <f>IF('EIA Imports'!$E2148=$A$1,'EIA Imports'!C2148,"")</f>
        <v/>
      </c>
      <c r="D2148">
        <f>IF('EIA Imports'!$E2148=$A$1,'EIA Imports'!D2148,"")</f>
        <v/>
      </c>
    </row>
    <row r="2149" spans="1:4">
      <c r="A2149">
        <f>IF('EIA Imports'!$E2149=$A$1,'EIA Imports'!A2149,"")</f>
        <v/>
      </c>
      <c r="C2149">
        <f>IF('EIA Imports'!$E2149=$A$1,'EIA Imports'!C2149,"")</f>
        <v/>
      </c>
      <c r="D2149">
        <f>IF('EIA Imports'!$E2149=$A$1,'EIA Imports'!D2149,"")</f>
        <v/>
      </c>
    </row>
    <row r="2150" spans="1:4">
      <c r="A2150">
        <f>IF('EIA Imports'!$E2150=$A$1,'EIA Imports'!A2150,"")</f>
        <v/>
      </c>
      <c r="C2150">
        <f>IF('EIA Imports'!$E2150=$A$1,'EIA Imports'!C2150,"")</f>
        <v/>
      </c>
      <c r="D2150">
        <f>IF('EIA Imports'!$E2150=$A$1,'EIA Imports'!D2150,"")</f>
        <v/>
      </c>
    </row>
    <row r="2151" spans="1:4">
      <c r="A2151">
        <f>IF('EIA Imports'!$E2151=$A$1,'EIA Imports'!A2151,"")</f>
        <v/>
      </c>
      <c r="C2151">
        <f>IF('EIA Imports'!$E2151=$A$1,'EIA Imports'!C2151,"")</f>
        <v/>
      </c>
      <c r="D2151">
        <f>IF('EIA Imports'!$E2151=$A$1,'EIA Imports'!D2151,"")</f>
        <v/>
      </c>
    </row>
    <row r="2152" spans="1:4">
      <c r="A2152">
        <f>IF('EIA Imports'!$E2152=$A$1,'EIA Imports'!A2152,"")</f>
        <v/>
      </c>
      <c r="C2152">
        <f>IF('EIA Imports'!$E2152=$A$1,'EIA Imports'!C2152,"")</f>
        <v/>
      </c>
      <c r="D2152">
        <f>IF('EIA Imports'!$E2152=$A$1,'EIA Imports'!D2152,"")</f>
        <v/>
      </c>
    </row>
    <row r="2153" spans="1:4">
      <c r="A2153">
        <f>IF('EIA Imports'!$E2153=$A$1,'EIA Imports'!A2153,"")</f>
        <v/>
      </c>
      <c r="C2153">
        <f>IF('EIA Imports'!$E2153=$A$1,'EIA Imports'!C2153,"")</f>
        <v/>
      </c>
      <c r="D2153">
        <f>IF('EIA Imports'!$E2153=$A$1,'EIA Imports'!D2153,"")</f>
        <v/>
      </c>
    </row>
    <row r="2154" spans="1:4">
      <c r="A2154">
        <f>IF('EIA Imports'!$E2154=$A$1,'EIA Imports'!A2154,"")</f>
        <v/>
      </c>
      <c r="C2154">
        <f>IF('EIA Imports'!$E2154=$A$1,'EIA Imports'!C2154,"")</f>
        <v/>
      </c>
      <c r="D2154">
        <f>IF('EIA Imports'!$E2154=$A$1,'EIA Imports'!D2154,"")</f>
        <v/>
      </c>
    </row>
    <row r="2155" spans="1:4">
      <c r="A2155">
        <f>IF('EIA Imports'!$E2155=$A$1,'EIA Imports'!A2155,"")</f>
        <v/>
      </c>
      <c r="C2155">
        <f>IF('EIA Imports'!$E2155=$A$1,'EIA Imports'!C2155,"")</f>
        <v/>
      </c>
      <c r="D2155">
        <f>IF('EIA Imports'!$E2155=$A$1,'EIA Imports'!D2155,"")</f>
        <v/>
      </c>
    </row>
    <row r="2156" spans="1:4">
      <c r="A2156">
        <f>IF('EIA Imports'!$E2156=$A$1,'EIA Imports'!A2156,"")</f>
        <v/>
      </c>
      <c r="C2156">
        <f>IF('EIA Imports'!$E2156=$A$1,'EIA Imports'!C2156,"")</f>
        <v/>
      </c>
      <c r="D2156">
        <f>IF('EIA Imports'!$E2156=$A$1,'EIA Imports'!D2156,"")</f>
        <v/>
      </c>
    </row>
    <row r="2157" spans="1:4">
      <c r="A2157">
        <f>IF('EIA Imports'!$E2157=$A$1,'EIA Imports'!A2157,"")</f>
        <v/>
      </c>
      <c r="C2157">
        <f>IF('EIA Imports'!$E2157=$A$1,'EIA Imports'!C2157,"")</f>
        <v/>
      </c>
      <c r="D2157">
        <f>IF('EIA Imports'!$E2157=$A$1,'EIA Imports'!D2157,"")</f>
        <v/>
      </c>
    </row>
    <row r="2158" spans="1:4">
      <c r="A2158">
        <f>IF('EIA Imports'!$E2158=$A$1,'EIA Imports'!A2158,"")</f>
        <v/>
      </c>
      <c r="C2158">
        <f>IF('EIA Imports'!$E2158=$A$1,'EIA Imports'!C2158,"")</f>
        <v/>
      </c>
      <c r="D2158">
        <f>IF('EIA Imports'!$E2158=$A$1,'EIA Imports'!D2158,"")</f>
        <v/>
      </c>
    </row>
    <row r="2159" spans="1:4">
      <c r="A2159">
        <f>IF('EIA Imports'!$E2159=$A$1,'EIA Imports'!A2159,"")</f>
        <v/>
      </c>
      <c r="C2159">
        <f>IF('EIA Imports'!$E2159=$A$1,'EIA Imports'!C2159,"")</f>
        <v/>
      </c>
      <c r="D2159">
        <f>IF('EIA Imports'!$E2159=$A$1,'EIA Imports'!D2159,"")</f>
        <v/>
      </c>
    </row>
    <row r="2160" spans="1:4">
      <c r="A2160">
        <f>IF('EIA Imports'!$E2160=$A$1,'EIA Imports'!A2160,"")</f>
        <v/>
      </c>
      <c r="C2160">
        <f>IF('EIA Imports'!$E2160=$A$1,'EIA Imports'!C2160,"")</f>
        <v/>
      </c>
      <c r="D2160">
        <f>IF('EIA Imports'!$E2160=$A$1,'EIA Imports'!D2160,"")</f>
        <v/>
      </c>
    </row>
    <row r="2161" spans="1:4">
      <c r="A2161">
        <f>IF('EIA Imports'!$E2161=$A$1,'EIA Imports'!A2161,"")</f>
        <v/>
      </c>
      <c r="C2161">
        <f>IF('EIA Imports'!$E2161=$A$1,'EIA Imports'!C2161,"")</f>
        <v/>
      </c>
      <c r="D2161">
        <f>IF('EIA Imports'!$E2161=$A$1,'EIA Imports'!D2161,"")</f>
        <v/>
      </c>
    </row>
    <row r="2162" spans="1:4">
      <c r="A2162">
        <f>IF('EIA Imports'!$E2162=$A$1,'EIA Imports'!A2162,"")</f>
        <v/>
      </c>
      <c r="C2162">
        <f>IF('EIA Imports'!$E2162=$A$1,'EIA Imports'!C2162,"")</f>
        <v/>
      </c>
      <c r="D2162">
        <f>IF('EIA Imports'!$E2162=$A$1,'EIA Imports'!D2162,"")</f>
        <v/>
      </c>
    </row>
    <row r="2163" spans="1:4">
      <c r="A2163">
        <f>IF('EIA Imports'!$E2163=$A$1,'EIA Imports'!A2163,"")</f>
        <v/>
      </c>
      <c r="C2163">
        <f>IF('EIA Imports'!$E2163=$A$1,'EIA Imports'!C2163,"")</f>
        <v/>
      </c>
      <c r="D2163">
        <f>IF('EIA Imports'!$E2163=$A$1,'EIA Imports'!D2163,"")</f>
        <v/>
      </c>
    </row>
    <row r="2164" spans="1:4">
      <c r="A2164">
        <f>IF('EIA Imports'!$E2164=$A$1,'EIA Imports'!A2164,"")</f>
        <v/>
      </c>
      <c r="C2164">
        <f>IF('EIA Imports'!$E2164=$A$1,'EIA Imports'!C2164,"")</f>
        <v/>
      </c>
      <c r="D2164">
        <f>IF('EIA Imports'!$E2164=$A$1,'EIA Imports'!D2164,"")</f>
        <v/>
      </c>
    </row>
    <row r="2165" spans="1:4">
      <c r="A2165">
        <f>IF('EIA Imports'!$E2165=$A$1,'EIA Imports'!A2165,"")</f>
        <v/>
      </c>
      <c r="C2165">
        <f>IF('EIA Imports'!$E2165=$A$1,'EIA Imports'!C2165,"")</f>
        <v/>
      </c>
      <c r="D2165">
        <f>IF('EIA Imports'!$E2165=$A$1,'EIA Imports'!D2165,"")</f>
        <v/>
      </c>
    </row>
    <row r="2166" spans="1:4">
      <c r="A2166">
        <f>IF('EIA Imports'!$E2166=$A$1,'EIA Imports'!A2166,"")</f>
        <v/>
      </c>
      <c r="C2166">
        <f>IF('EIA Imports'!$E2166=$A$1,'EIA Imports'!C2166,"")</f>
        <v/>
      </c>
      <c r="D2166">
        <f>IF('EIA Imports'!$E2166=$A$1,'EIA Imports'!D2166,"")</f>
        <v/>
      </c>
    </row>
    <row r="2167" spans="1:4">
      <c r="A2167">
        <f>IF('EIA Imports'!$E2167=$A$1,'EIA Imports'!A2167,"")</f>
        <v/>
      </c>
      <c r="C2167">
        <f>IF('EIA Imports'!$E2167=$A$1,'EIA Imports'!C2167,"")</f>
        <v/>
      </c>
      <c r="D2167">
        <f>IF('EIA Imports'!$E2167=$A$1,'EIA Imports'!D2167,"")</f>
        <v/>
      </c>
    </row>
    <row r="2168" spans="1:4">
      <c r="A2168">
        <f>IF('EIA Imports'!$E2168=$A$1,'EIA Imports'!A2168,"")</f>
        <v/>
      </c>
      <c r="C2168">
        <f>IF('EIA Imports'!$E2168=$A$1,'EIA Imports'!C2168,"")</f>
        <v/>
      </c>
      <c r="D2168">
        <f>IF('EIA Imports'!$E2168=$A$1,'EIA Imports'!D2168,"")</f>
        <v/>
      </c>
    </row>
    <row r="2169" spans="1:4">
      <c r="A2169">
        <f>IF('EIA Imports'!$E2169=$A$1,'EIA Imports'!A2169,"")</f>
        <v/>
      </c>
      <c r="C2169">
        <f>IF('EIA Imports'!$E2169=$A$1,'EIA Imports'!C2169,"")</f>
        <v/>
      </c>
      <c r="D2169">
        <f>IF('EIA Imports'!$E2169=$A$1,'EIA Imports'!D2169,"")</f>
        <v/>
      </c>
    </row>
    <row r="2170" spans="1:4">
      <c r="A2170">
        <f>IF('EIA Imports'!$E2170=$A$1,'EIA Imports'!A2170,"")</f>
        <v/>
      </c>
      <c r="C2170">
        <f>IF('EIA Imports'!$E2170=$A$1,'EIA Imports'!C2170,"")</f>
        <v/>
      </c>
      <c r="D2170">
        <f>IF('EIA Imports'!$E2170=$A$1,'EIA Imports'!D2170,"")</f>
        <v/>
      </c>
    </row>
    <row r="2171" spans="1:4">
      <c r="A2171">
        <f>IF('EIA Imports'!$E2171=$A$1,'EIA Imports'!A2171,"")</f>
        <v/>
      </c>
      <c r="C2171">
        <f>IF('EIA Imports'!$E2171=$A$1,'EIA Imports'!C2171,"")</f>
        <v/>
      </c>
      <c r="D2171">
        <f>IF('EIA Imports'!$E2171=$A$1,'EIA Imports'!D2171,"")</f>
        <v/>
      </c>
    </row>
    <row r="2172" spans="1:4">
      <c r="A2172">
        <f>IF('EIA Imports'!$E2172=$A$1,'EIA Imports'!A2172,"")</f>
        <v/>
      </c>
      <c r="C2172">
        <f>IF('EIA Imports'!$E2172=$A$1,'EIA Imports'!C2172,"")</f>
        <v/>
      </c>
      <c r="D2172">
        <f>IF('EIA Imports'!$E2172=$A$1,'EIA Imports'!D2172,"")</f>
        <v/>
      </c>
    </row>
    <row r="2173" spans="1:4">
      <c r="A2173">
        <f>IF('EIA Imports'!$E2173=$A$1,'EIA Imports'!A2173,"")</f>
        <v/>
      </c>
      <c r="C2173">
        <f>IF('EIA Imports'!$E2173=$A$1,'EIA Imports'!C2173,"")</f>
        <v/>
      </c>
      <c r="D2173">
        <f>IF('EIA Imports'!$E2173=$A$1,'EIA Imports'!D2173,"")</f>
        <v/>
      </c>
    </row>
    <row r="2174" spans="1:4">
      <c r="A2174">
        <f>IF('EIA Imports'!$E2174=$A$1,'EIA Imports'!A2174,"")</f>
        <v/>
      </c>
      <c r="C2174">
        <f>IF('EIA Imports'!$E2174=$A$1,'EIA Imports'!C2174,"")</f>
        <v/>
      </c>
      <c r="D2174">
        <f>IF('EIA Imports'!$E2174=$A$1,'EIA Imports'!D2174,"")</f>
        <v/>
      </c>
    </row>
    <row r="2175" spans="1:4">
      <c r="A2175">
        <f>IF('EIA Imports'!$E2175=$A$1,'EIA Imports'!A2175,"")</f>
        <v/>
      </c>
      <c r="C2175">
        <f>IF('EIA Imports'!$E2175=$A$1,'EIA Imports'!C2175,"")</f>
        <v/>
      </c>
      <c r="D2175">
        <f>IF('EIA Imports'!$E2175=$A$1,'EIA Imports'!D2175,"")</f>
        <v/>
      </c>
    </row>
    <row r="2176" spans="1:4">
      <c r="A2176">
        <f>IF('EIA Imports'!$E2176=$A$1,'EIA Imports'!A2176,"")</f>
        <v/>
      </c>
      <c r="C2176">
        <f>IF('EIA Imports'!$E2176=$A$1,'EIA Imports'!C2176,"")</f>
        <v/>
      </c>
      <c r="D2176">
        <f>IF('EIA Imports'!$E2176=$A$1,'EIA Imports'!D2176,"")</f>
        <v/>
      </c>
    </row>
    <row r="2177" spans="1:4">
      <c r="A2177">
        <f>IF('EIA Imports'!$E2177=$A$1,'EIA Imports'!A2177,"")</f>
        <v/>
      </c>
      <c r="C2177">
        <f>IF('EIA Imports'!$E2177=$A$1,'EIA Imports'!C2177,"")</f>
        <v/>
      </c>
      <c r="D2177">
        <f>IF('EIA Imports'!$E2177=$A$1,'EIA Imports'!D2177,"")</f>
        <v/>
      </c>
    </row>
    <row r="2178" spans="1:4">
      <c r="A2178">
        <f>IF('EIA Imports'!$E2178=$A$1,'EIA Imports'!A2178,"")</f>
        <v/>
      </c>
      <c r="C2178">
        <f>IF('EIA Imports'!$E2178=$A$1,'EIA Imports'!C2178,"")</f>
        <v/>
      </c>
      <c r="D2178">
        <f>IF('EIA Imports'!$E2178=$A$1,'EIA Imports'!D2178,"")</f>
        <v/>
      </c>
    </row>
    <row r="2179" spans="1:4">
      <c r="A2179">
        <f>IF('EIA Imports'!$E2179=$A$1,'EIA Imports'!A2179,"")</f>
        <v/>
      </c>
      <c r="C2179">
        <f>IF('EIA Imports'!$E2179=$A$1,'EIA Imports'!C2179,"")</f>
        <v/>
      </c>
      <c r="D2179">
        <f>IF('EIA Imports'!$E2179=$A$1,'EIA Imports'!D2179,"")</f>
        <v/>
      </c>
    </row>
    <row r="2180" spans="1:4">
      <c r="A2180">
        <f>IF('EIA Imports'!$E2180=$A$1,'EIA Imports'!A2180,"")</f>
        <v/>
      </c>
      <c r="C2180">
        <f>IF('EIA Imports'!$E2180=$A$1,'EIA Imports'!C2180,"")</f>
        <v/>
      </c>
      <c r="D2180">
        <f>IF('EIA Imports'!$E2180=$A$1,'EIA Imports'!D2180,"")</f>
        <v/>
      </c>
    </row>
    <row r="2181" spans="1:4">
      <c r="A2181">
        <f>IF('EIA Imports'!$E2181=$A$1,'EIA Imports'!A2181,"")</f>
        <v/>
      </c>
      <c r="C2181">
        <f>IF('EIA Imports'!$E2181=$A$1,'EIA Imports'!C2181,"")</f>
        <v/>
      </c>
      <c r="D2181">
        <f>IF('EIA Imports'!$E2181=$A$1,'EIA Imports'!D2181,"")</f>
        <v/>
      </c>
    </row>
    <row r="2182" spans="1:4">
      <c r="A2182">
        <f>IF('EIA Imports'!$E2182=$A$1,'EIA Imports'!A2182,"")</f>
        <v/>
      </c>
      <c r="C2182">
        <f>IF('EIA Imports'!$E2182=$A$1,'EIA Imports'!C2182,"")</f>
        <v/>
      </c>
      <c r="D2182">
        <f>IF('EIA Imports'!$E2182=$A$1,'EIA Imports'!D2182,"")</f>
        <v/>
      </c>
    </row>
    <row r="2183" spans="1:4">
      <c r="A2183">
        <f>IF('EIA Imports'!$E2183=$A$1,'EIA Imports'!A2183,"")</f>
        <v/>
      </c>
      <c r="C2183">
        <f>IF('EIA Imports'!$E2183=$A$1,'EIA Imports'!C2183,"")</f>
        <v/>
      </c>
      <c r="D2183">
        <f>IF('EIA Imports'!$E2183=$A$1,'EIA Imports'!D2183,"")</f>
        <v/>
      </c>
    </row>
    <row r="2184" spans="1:4">
      <c r="A2184">
        <f>IF('EIA Imports'!$E2184=$A$1,'EIA Imports'!A2184,"")</f>
        <v/>
      </c>
      <c r="C2184">
        <f>IF('EIA Imports'!$E2184=$A$1,'EIA Imports'!C2184,"")</f>
        <v/>
      </c>
      <c r="D2184">
        <f>IF('EIA Imports'!$E2184=$A$1,'EIA Imports'!D2184,"")</f>
        <v/>
      </c>
    </row>
    <row r="2185" spans="1:4">
      <c r="A2185">
        <f>IF('EIA Imports'!$E2185=$A$1,'EIA Imports'!A2185,"")</f>
        <v/>
      </c>
      <c r="C2185">
        <f>IF('EIA Imports'!$E2185=$A$1,'EIA Imports'!C2185,"")</f>
        <v/>
      </c>
      <c r="D2185">
        <f>IF('EIA Imports'!$E2185=$A$1,'EIA Imports'!D2185,"")</f>
        <v/>
      </c>
    </row>
    <row r="2186" spans="1:4">
      <c r="A2186">
        <f>IF('EIA Imports'!$E2186=$A$1,'EIA Imports'!A2186,"")</f>
        <v/>
      </c>
      <c r="C2186">
        <f>IF('EIA Imports'!$E2186=$A$1,'EIA Imports'!C2186,"")</f>
        <v/>
      </c>
      <c r="D2186">
        <f>IF('EIA Imports'!$E2186=$A$1,'EIA Imports'!D2186,"")</f>
        <v/>
      </c>
    </row>
    <row r="2187" spans="1:4">
      <c r="A2187">
        <f>IF('EIA Imports'!$E2187=$A$1,'EIA Imports'!A2187,"")</f>
        <v/>
      </c>
      <c r="C2187">
        <f>IF('EIA Imports'!$E2187=$A$1,'EIA Imports'!C2187,"")</f>
        <v/>
      </c>
      <c r="D2187">
        <f>IF('EIA Imports'!$E2187=$A$1,'EIA Imports'!D2187,"")</f>
        <v/>
      </c>
    </row>
    <row r="2188" spans="1:4">
      <c r="A2188">
        <f>IF('EIA Imports'!$E2188=$A$1,'EIA Imports'!A2188,"")</f>
        <v/>
      </c>
      <c r="C2188">
        <f>IF('EIA Imports'!$E2188=$A$1,'EIA Imports'!C2188,"")</f>
        <v/>
      </c>
      <c r="D2188">
        <f>IF('EIA Imports'!$E2188=$A$1,'EIA Imports'!D2188,"")</f>
        <v/>
      </c>
    </row>
    <row r="2189" spans="1:4">
      <c r="A2189">
        <f>IF('EIA Imports'!$E2189=$A$1,'EIA Imports'!A2189,"")</f>
        <v/>
      </c>
      <c r="C2189">
        <f>IF('EIA Imports'!$E2189=$A$1,'EIA Imports'!C2189,"")</f>
        <v/>
      </c>
      <c r="D2189">
        <f>IF('EIA Imports'!$E2189=$A$1,'EIA Imports'!D2189,"")</f>
        <v/>
      </c>
    </row>
    <row r="2190" spans="1:4">
      <c r="A2190">
        <f>IF('EIA Imports'!$E2190=$A$1,'EIA Imports'!A2190,"")</f>
        <v/>
      </c>
      <c r="C2190">
        <f>IF('EIA Imports'!$E2190=$A$1,'EIA Imports'!C2190,"")</f>
        <v/>
      </c>
      <c r="D2190">
        <f>IF('EIA Imports'!$E2190=$A$1,'EIA Imports'!D2190,"")</f>
        <v/>
      </c>
    </row>
    <row r="2191" spans="1:4">
      <c r="A2191">
        <f>IF('EIA Imports'!$E2191=$A$1,'EIA Imports'!A2191,"")</f>
        <v/>
      </c>
      <c r="C2191">
        <f>IF('EIA Imports'!$E2191=$A$1,'EIA Imports'!C2191,"")</f>
        <v/>
      </c>
      <c r="D2191">
        <f>IF('EIA Imports'!$E2191=$A$1,'EIA Imports'!D2191,"")</f>
        <v/>
      </c>
    </row>
    <row r="2192" spans="1:4">
      <c r="A2192">
        <f>IF('EIA Imports'!$E2192=$A$1,'EIA Imports'!A2192,"")</f>
        <v/>
      </c>
      <c r="C2192">
        <f>IF('EIA Imports'!$E2192=$A$1,'EIA Imports'!C2192,"")</f>
        <v/>
      </c>
      <c r="D2192">
        <f>IF('EIA Imports'!$E2192=$A$1,'EIA Imports'!D2192,"")</f>
        <v/>
      </c>
    </row>
    <row r="2193" spans="1:4">
      <c r="A2193">
        <f>IF('EIA Imports'!$E2193=$A$1,'EIA Imports'!A2193,"")</f>
        <v/>
      </c>
      <c r="C2193">
        <f>IF('EIA Imports'!$E2193=$A$1,'EIA Imports'!C2193,"")</f>
        <v/>
      </c>
      <c r="D2193">
        <f>IF('EIA Imports'!$E2193=$A$1,'EIA Imports'!D2193,"")</f>
        <v/>
      </c>
    </row>
    <row r="2194" spans="1:4">
      <c r="A2194">
        <f>IF('EIA Imports'!$E2194=$A$1,'EIA Imports'!A2194,"")</f>
        <v/>
      </c>
      <c r="C2194">
        <f>IF('EIA Imports'!$E2194=$A$1,'EIA Imports'!C2194,"")</f>
        <v/>
      </c>
      <c r="D2194">
        <f>IF('EIA Imports'!$E2194=$A$1,'EIA Imports'!D2194,"")</f>
        <v/>
      </c>
    </row>
    <row r="2195" spans="1:4">
      <c r="A2195">
        <f>IF('EIA Imports'!$E2195=$A$1,'EIA Imports'!A2195,"")</f>
        <v/>
      </c>
      <c r="C2195">
        <f>IF('EIA Imports'!$E2195=$A$1,'EIA Imports'!C2195,"")</f>
        <v/>
      </c>
      <c r="D2195">
        <f>IF('EIA Imports'!$E2195=$A$1,'EIA Imports'!D2195,"")</f>
        <v/>
      </c>
    </row>
    <row r="2196" spans="1:4">
      <c r="A2196">
        <f>IF('EIA Imports'!$E2196=$A$1,'EIA Imports'!A2196,"")</f>
        <v/>
      </c>
      <c r="C2196">
        <f>IF('EIA Imports'!$E2196=$A$1,'EIA Imports'!C2196,"")</f>
        <v/>
      </c>
      <c r="D2196">
        <f>IF('EIA Imports'!$E2196=$A$1,'EIA Imports'!D2196,"")</f>
        <v/>
      </c>
    </row>
    <row r="2197" spans="1:4">
      <c r="A2197">
        <f>IF('EIA Imports'!$E2197=$A$1,'EIA Imports'!A2197,"")</f>
        <v/>
      </c>
      <c r="C2197">
        <f>IF('EIA Imports'!$E2197=$A$1,'EIA Imports'!C2197,"")</f>
        <v/>
      </c>
      <c r="D2197">
        <f>IF('EIA Imports'!$E2197=$A$1,'EIA Imports'!D2197,"")</f>
        <v/>
      </c>
    </row>
    <row r="2198" spans="1:4">
      <c r="A2198">
        <f>IF('EIA Imports'!$E2198=$A$1,'EIA Imports'!A2198,"")</f>
        <v/>
      </c>
      <c r="C2198">
        <f>IF('EIA Imports'!$E2198=$A$1,'EIA Imports'!C2198,"")</f>
        <v/>
      </c>
      <c r="D2198">
        <f>IF('EIA Imports'!$E2198=$A$1,'EIA Imports'!D2198,"")</f>
        <v/>
      </c>
    </row>
    <row r="2199" spans="1:4">
      <c r="A2199">
        <f>IF('EIA Imports'!$E2199=$A$1,'EIA Imports'!A2199,"")</f>
        <v/>
      </c>
      <c r="C2199">
        <f>IF('EIA Imports'!$E2199=$A$1,'EIA Imports'!C2199,"")</f>
        <v/>
      </c>
      <c r="D2199">
        <f>IF('EIA Imports'!$E2199=$A$1,'EIA Imports'!D2199,"")</f>
        <v/>
      </c>
    </row>
    <row r="2200" spans="1:4">
      <c r="A2200">
        <f>IF('EIA Imports'!$E2200=$A$1,'EIA Imports'!A2200,"")</f>
        <v/>
      </c>
      <c r="C2200">
        <f>IF('EIA Imports'!$E2200=$A$1,'EIA Imports'!C2200,"")</f>
        <v/>
      </c>
      <c r="D2200">
        <f>IF('EIA Imports'!$E2200=$A$1,'EIA Imports'!D2200,"")</f>
        <v/>
      </c>
    </row>
    <row r="2201" spans="1:4">
      <c r="A2201">
        <f>IF('EIA Imports'!$E2201=$A$1,'EIA Imports'!A2201,"")</f>
        <v/>
      </c>
      <c r="C2201">
        <f>IF('EIA Imports'!$E2201=$A$1,'EIA Imports'!C2201,"")</f>
        <v/>
      </c>
      <c r="D2201">
        <f>IF('EIA Imports'!$E2201=$A$1,'EIA Imports'!D2201,"")</f>
        <v/>
      </c>
    </row>
    <row r="2202" spans="1:4">
      <c r="A2202">
        <f>IF('EIA Imports'!$E2202=$A$1,'EIA Imports'!A2202,"")</f>
        <v/>
      </c>
      <c r="C2202">
        <f>IF('EIA Imports'!$E2202=$A$1,'EIA Imports'!C2202,"")</f>
        <v/>
      </c>
      <c r="D2202">
        <f>IF('EIA Imports'!$E2202=$A$1,'EIA Imports'!D2202,"")</f>
        <v/>
      </c>
    </row>
    <row r="2203" spans="1:4">
      <c r="A2203">
        <f>IF('EIA Imports'!$E2203=$A$1,'EIA Imports'!A2203,"")</f>
        <v/>
      </c>
      <c r="C2203">
        <f>IF('EIA Imports'!$E2203=$A$1,'EIA Imports'!C2203,"")</f>
        <v/>
      </c>
      <c r="D2203">
        <f>IF('EIA Imports'!$E2203=$A$1,'EIA Imports'!D2203,"")</f>
        <v/>
      </c>
    </row>
    <row r="2204" spans="1:4">
      <c r="A2204">
        <f>IF('EIA Imports'!$E2204=$A$1,'EIA Imports'!A2204,"")</f>
        <v/>
      </c>
      <c r="C2204">
        <f>IF('EIA Imports'!$E2204=$A$1,'EIA Imports'!C2204,"")</f>
        <v/>
      </c>
      <c r="D2204">
        <f>IF('EIA Imports'!$E2204=$A$1,'EIA Imports'!D2204,"")</f>
        <v/>
      </c>
    </row>
    <row r="2205" spans="1:4">
      <c r="A2205">
        <f>IF('EIA Imports'!$E2205=$A$1,'EIA Imports'!A2205,"")</f>
        <v/>
      </c>
      <c r="C2205">
        <f>IF('EIA Imports'!$E2205=$A$1,'EIA Imports'!C2205,"")</f>
        <v/>
      </c>
      <c r="D2205">
        <f>IF('EIA Imports'!$E2205=$A$1,'EIA Imports'!D2205,"")</f>
        <v/>
      </c>
    </row>
    <row r="2206" spans="1:4">
      <c r="A2206">
        <f>IF('EIA Imports'!$E2206=$A$1,'EIA Imports'!A2206,"")</f>
        <v/>
      </c>
      <c r="C2206">
        <f>IF('EIA Imports'!$E2206=$A$1,'EIA Imports'!C2206,"")</f>
        <v/>
      </c>
      <c r="D2206">
        <f>IF('EIA Imports'!$E2206=$A$1,'EIA Imports'!D2206,"")</f>
        <v/>
      </c>
    </row>
    <row r="2207" spans="1:4">
      <c r="A2207">
        <f>IF('EIA Imports'!$E2207=$A$1,'EIA Imports'!A2207,"")</f>
        <v/>
      </c>
      <c r="C2207">
        <f>IF('EIA Imports'!$E2207=$A$1,'EIA Imports'!C2207,"")</f>
        <v/>
      </c>
      <c r="D2207">
        <f>IF('EIA Imports'!$E2207=$A$1,'EIA Imports'!D2207,"")</f>
        <v/>
      </c>
    </row>
    <row r="2208" spans="1:4">
      <c r="A2208">
        <f>IF('EIA Imports'!$E2208=$A$1,'EIA Imports'!A2208,"")</f>
        <v/>
      </c>
      <c r="C2208">
        <f>IF('EIA Imports'!$E2208=$A$1,'EIA Imports'!C2208,"")</f>
        <v/>
      </c>
      <c r="D2208">
        <f>IF('EIA Imports'!$E2208=$A$1,'EIA Imports'!D2208,"")</f>
        <v/>
      </c>
    </row>
    <row r="2209" spans="1:4">
      <c r="A2209">
        <f>IF('EIA Imports'!$E2209=$A$1,'EIA Imports'!A2209,"")</f>
        <v/>
      </c>
      <c r="C2209">
        <f>IF('EIA Imports'!$E2209=$A$1,'EIA Imports'!C2209,"")</f>
        <v/>
      </c>
      <c r="D2209">
        <f>IF('EIA Imports'!$E2209=$A$1,'EIA Imports'!D2209,"")</f>
        <v/>
      </c>
    </row>
    <row r="2210" spans="1:4">
      <c r="A2210">
        <f>IF('EIA Imports'!$E2210=$A$1,'EIA Imports'!A2210,"")</f>
        <v/>
      </c>
      <c r="C2210">
        <f>IF('EIA Imports'!$E2210=$A$1,'EIA Imports'!C2210,"")</f>
        <v/>
      </c>
      <c r="D2210">
        <f>IF('EIA Imports'!$E2210=$A$1,'EIA Imports'!D2210,"")</f>
        <v/>
      </c>
    </row>
    <row r="2211" spans="1:4">
      <c r="A2211">
        <f>IF('EIA Imports'!$E2211=$A$1,'EIA Imports'!A2211,"")</f>
        <v/>
      </c>
      <c r="C2211">
        <f>IF('EIA Imports'!$E2211=$A$1,'EIA Imports'!C2211,"")</f>
        <v/>
      </c>
      <c r="D2211">
        <f>IF('EIA Imports'!$E2211=$A$1,'EIA Imports'!D2211,"")</f>
        <v/>
      </c>
    </row>
    <row r="2212" spans="1:4">
      <c r="A2212">
        <f>IF('EIA Imports'!$E2212=$A$1,'EIA Imports'!A2212,"")</f>
        <v/>
      </c>
      <c r="C2212">
        <f>IF('EIA Imports'!$E2212=$A$1,'EIA Imports'!C2212,"")</f>
        <v/>
      </c>
      <c r="D2212">
        <f>IF('EIA Imports'!$E2212=$A$1,'EIA Imports'!D2212,"")</f>
        <v/>
      </c>
    </row>
    <row r="2213" spans="1:4">
      <c r="A2213">
        <f>IF('EIA Imports'!$E2213=$A$1,'EIA Imports'!A2213,"")</f>
        <v/>
      </c>
      <c r="C2213">
        <f>IF('EIA Imports'!$E2213=$A$1,'EIA Imports'!C2213,"")</f>
        <v/>
      </c>
      <c r="D2213">
        <f>IF('EIA Imports'!$E2213=$A$1,'EIA Imports'!D2213,"")</f>
        <v/>
      </c>
    </row>
    <row r="2214" spans="1:4">
      <c r="A2214">
        <f>IF('EIA Imports'!$E2214=$A$1,'EIA Imports'!A2214,"")</f>
        <v/>
      </c>
      <c r="C2214">
        <f>IF('EIA Imports'!$E2214=$A$1,'EIA Imports'!C2214,"")</f>
        <v/>
      </c>
      <c r="D2214">
        <f>IF('EIA Imports'!$E2214=$A$1,'EIA Imports'!D2214,"")</f>
        <v/>
      </c>
    </row>
    <row r="2215" spans="1:4">
      <c r="A2215">
        <f>IF('EIA Imports'!$E2215=$A$1,'EIA Imports'!A2215,"")</f>
        <v/>
      </c>
      <c r="C2215">
        <f>IF('EIA Imports'!$E2215=$A$1,'EIA Imports'!C2215,"")</f>
        <v/>
      </c>
      <c r="D2215">
        <f>IF('EIA Imports'!$E2215=$A$1,'EIA Imports'!D2215,"")</f>
        <v/>
      </c>
    </row>
    <row r="2216" spans="1:4">
      <c r="A2216">
        <f>IF('EIA Imports'!$E2216=$A$1,'EIA Imports'!A2216,"")</f>
        <v/>
      </c>
      <c r="C2216">
        <f>IF('EIA Imports'!$E2216=$A$1,'EIA Imports'!C2216,"")</f>
        <v/>
      </c>
      <c r="D2216">
        <f>IF('EIA Imports'!$E2216=$A$1,'EIA Imports'!D2216,"")</f>
        <v/>
      </c>
    </row>
    <row r="2217" spans="1:4">
      <c r="A2217">
        <f>IF('EIA Imports'!$E2217=$A$1,'EIA Imports'!A2217,"")</f>
        <v/>
      </c>
      <c r="C2217">
        <f>IF('EIA Imports'!$E2217=$A$1,'EIA Imports'!C2217,"")</f>
        <v/>
      </c>
      <c r="D2217">
        <f>IF('EIA Imports'!$E2217=$A$1,'EIA Imports'!D2217,"")</f>
        <v/>
      </c>
    </row>
    <row r="2218" spans="1:4">
      <c r="A2218">
        <f>IF('EIA Imports'!$E2218=$A$1,'EIA Imports'!A2218,"")</f>
        <v/>
      </c>
      <c r="C2218">
        <f>IF('EIA Imports'!$E2218=$A$1,'EIA Imports'!C2218,"")</f>
        <v/>
      </c>
      <c r="D2218">
        <f>IF('EIA Imports'!$E2218=$A$1,'EIA Imports'!D2218,"")</f>
        <v/>
      </c>
    </row>
    <row r="2219" spans="1:4">
      <c r="A2219">
        <f>IF('EIA Imports'!$E2219=$A$1,'EIA Imports'!A2219,"")</f>
        <v/>
      </c>
      <c r="C2219">
        <f>IF('EIA Imports'!$E2219=$A$1,'EIA Imports'!C2219,"")</f>
        <v/>
      </c>
      <c r="D2219">
        <f>IF('EIA Imports'!$E2219=$A$1,'EIA Imports'!D2219,"")</f>
        <v/>
      </c>
    </row>
    <row r="2220" spans="1:4">
      <c r="A2220">
        <f>IF('EIA Imports'!$E2220=$A$1,'EIA Imports'!A2220,"")</f>
        <v/>
      </c>
      <c r="C2220">
        <f>IF('EIA Imports'!$E2220=$A$1,'EIA Imports'!C2220,"")</f>
        <v/>
      </c>
      <c r="D2220">
        <f>IF('EIA Imports'!$E2220=$A$1,'EIA Imports'!D2220,"")</f>
        <v/>
      </c>
    </row>
    <row r="2221" spans="1:4">
      <c r="A2221">
        <f>IF('EIA Imports'!$E2221=$A$1,'EIA Imports'!A2221,"")</f>
        <v/>
      </c>
      <c r="C2221">
        <f>IF('EIA Imports'!$E2221=$A$1,'EIA Imports'!C2221,"")</f>
        <v/>
      </c>
      <c r="D2221">
        <f>IF('EIA Imports'!$E2221=$A$1,'EIA Imports'!D2221,"")</f>
        <v/>
      </c>
    </row>
    <row r="2222" spans="1:4">
      <c r="A2222">
        <f>IF('EIA Imports'!$E2222=$A$1,'EIA Imports'!A2222,"")</f>
        <v/>
      </c>
      <c r="C2222">
        <f>IF('EIA Imports'!$E2222=$A$1,'EIA Imports'!C2222,"")</f>
        <v/>
      </c>
      <c r="D2222">
        <f>IF('EIA Imports'!$E2222=$A$1,'EIA Imports'!D2222,"")</f>
        <v/>
      </c>
    </row>
    <row r="2223" spans="1:4">
      <c r="A2223">
        <f>IF('EIA Imports'!$E2223=$A$1,'EIA Imports'!A2223,"")</f>
        <v/>
      </c>
      <c r="C2223">
        <f>IF('EIA Imports'!$E2223=$A$1,'EIA Imports'!C2223,"")</f>
        <v/>
      </c>
      <c r="D2223">
        <f>IF('EIA Imports'!$E2223=$A$1,'EIA Imports'!D2223,"")</f>
        <v/>
      </c>
    </row>
    <row r="2224" spans="1:4">
      <c r="A2224">
        <f>IF('EIA Imports'!$E2224=$A$1,'EIA Imports'!A2224,"")</f>
        <v/>
      </c>
      <c r="C2224">
        <f>IF('EIA Imports'!$E2224=$A$1,'EIA Imports'!C2224,"")</f>
        <v/>
      </c>
      <c r="D2224">
        <f>IF('EIA Imports'!$E2224=$A$1,'EIA Imports'!D2224,"")</f>
        <v/>
      </c>
    </row>
    <row r="2225" spans="1:4">
      <c r="A2225">
        <f>IF('EIA Imports'!$E2225=$A$1,'EIA Imports'!A2225,"")</f>
        <v/>
      </c>
      <c r="C2225">
        <f>IF('EIA Imports'!$E2225=$A$1,'EIA Imports'!C2225,"")</f>
        <v/>
      </c>
      <c r="D2225">
        <f>IF('EIA Imports'!$E2225=$A$1,'EIA Imports'!D2225,"")</f>
        <v/>
      </c>
    </row>
    <row r="2226" spans="1:4">
      <c r="A2226">
        <f>IF('EIA Imports'!$E2226=$A$1,'EIA Imports'!A2226,"")</f>
        <v/>
      </c>
      <c r="C2226">
        <f>IF('EIA Imports'!$E2226=$A$1,'EIA Imports'!C2226,"")</f>
        <v/>
      </c>
      <c r="D2226">
        <f>IF('EIA Imports'!$E2226=$A$1,'EIA Imports'!D2226,"")</f>
        <v/>
      </c>
    </row>
    <row r="2227" spans="1:4">
      <c r="A2227">
        <f>IF('EIA Imports'!$E2227=$A$1,'EIA Imports'!A2227,"")</f>
        <v/>
      </c>
      <c r="C2227">
        <f>IF('EIA Imports'!$E2227=$A$1,'EIA Imports'!C2227,"")</f>
        <v/>
      </c>
      <c r="D2227">
        <f>IF('EIA Imports'!$E2227=$A$1,'EIA Imports'!D2227,"")</f>
        <v/>
      </c>
    </row>
    <row r="2228" spans="1:4">
      <c r="A2228">
        <f>IF('EIA Imports'!$E2228=$A$1,'EIA Imports'!A2228,"")</f>
        <v/>
      </c>
      <c r="C2228">
        <f>IF('EIA Imports'!$E2228=$A$1,'EIA Imports'!C2228,"")</f>
        <v/>
      </c>
      <c r="D2228">
        <f>IF('EIA Imports'!$E2228=$A$1,'EIA Imports'!D2228,"")</f>
        <v/>
      </c>
    </row>
    <row r="2229" spans="1:4">
      <c r="A2229">
        <f>IF('EIA Imports'!$E2229=$A$1,'EIA Imports'!A2229,"")</f>
        <v/>
      </c>
      <c r="C2229">
        <f>IF('EIA Imports'!$E2229=$A$1,'EIA Imports'!C2229,"")</f>
        <v/>
      </c>
      <c r="D2229">
        <f>IF('EIA Imports'!$E2229=$A$1,'EIA Imports'!D2229,"")</f>
        <v/>
      </c>
    </row>
    <row r="2230" spans="1:4">
      <c r="A2230">
        <f>IF('EIA Imports'!$E2230=$A$1,'EIA Imports'!A2230,"")</f>
        <v/>
      </c>
      <c r="C2230">
        <f>IF('EIA Imports'!$E2230=$A$1,'EIA Imports'!C2230,"")</f>
        <v/>
      </c>
      <c r="D2230">
        <f>IF('EIA Imports'!$E2230=$A$1,'EIA Imports'!D2230,"")</f>
        <v/>
      </c>
    </row>
    <row r="2231" spans="1:4">
      <c r="A2231">
        <f>IF('EIA Imports'!$E2231=$A$1,'EIA Imports'!A2231,"")</f>
        <v/>
      </c>
      <c r="C2231">
        <f>IF('EIA Imports'!$E2231=$A$1,'EIA Imports'!C2231,"")</f>
        <v/>
      </c>
      <c r="D2231">
        <f>IF('EIA Imports'!$E2231=$A$1,'EIA Imports'!D2231,"")</f>
        <v/>
      </c>
    </row>
    <row r="2232" spans="1:4">
      <c r="A2232">
        <f>IF('EIA Imports'!$E2232=$A$1,'EIA Imports'!A2232,"")</f>
        <v/>
      </c>
      <c r="C2232">
        <f>IF('EIA Imports'!$E2232=$A$1,'EIA Imports'!C2232,"")</f>
        <v/>
      </c>
      <c r="D2232">
        <f>IF('EIA Imports'!$E2232=$A$1,'EIA Imports'!D2232,"")</f>
        <v/>
      </c>
    </row>
    <row r="2233" spans="1:4">
      <c r="A2233">
        <f>IF('EIA Imports'!$E2233=$A$1,'EIA Imports'!A2233,"")</f>
        <v/>
      </c>
      <c r="C2233">
        <f>IF('EIA Imports'!$E2233=$A$1,'EIA Imports'!C2233,"")</f>
        <v/>
      </c>
      <c r="D2233">
        <f>IF('EIA Imports'!$E2233=$A$1,'EIA Imports'!D2233,"")</f>
        <v/>
      </c>
    </row>
    <row r="2234" spans="1:4">
      <c r="A2234">
        <f>IF('EIA Imports'!$E2234=$A$1,'EIA Imports'!A2234,"")</f>
        <v/>
      </c>
      <c r="C2234">
        <f>IF('EIA Imports'!$E2234=$A$1,'EIA Imports'!C2234,"")</f>
        <v/>
      </c>
      <c r="D2234">
        <f>IF('EIA Imports'!$E2234=$A$1,'EIA Imports'!D2234,"")</f>
        <v/>
      </c>
    </row>
    <row r="2235" spans="1:4">
      <c r="A2235">
        <f>IF('EIA Imports'!$E2235=$A$1,'EIA Imports'!A2235,"")</f>
        <v/>
      </c>
      <c r="C2235">
        <f>IF('EIA Imports'!$E2235=$A$1,'EIA Imports'!C2235,"")</f>
        <v/>
      </c>
      <c r="D2235">
        <f>IF('EIA Imports'!$E2235=$A$1,'EIA Imports'!D2235,"")</f>
        <v/>
      </c>
    </row>
    <row r="2236" spans="1:4">
      <c r="A2236">
        <f>IF('EIA Imports'!$E2236=$A$1,'EIA Imports'!A2236,"")</f>
        <v/>
      </c>
      <c r="C2236">
        <f>IF('EIA Imports'!$E2236=$A$1,'EIA Imports'!C2236,"")</f>
        <v/>
      </c>
      <c r="D2236">
        <f>IF('EIA Imports'!$E2236=$A$1,'EIA Imports'!D2236,"")</f>
        <v/>
      </c>
    </row>
    <row r="2237" spans="1:4">
      <c r="A2237">
        <f>IF('EIA Imports'!$E2237=$A$1,'EIA Imports'!A2237,"")</f>
        <v/>
      </c>
      <c r="C2237">
        <f>IF('EIA Imports'!$E2237=$A$1,'EIA Imports'!C2237,"")</f>
        <v/>
      </c>
      <c r="D2237">
        <f>IF('EIA Imports'!$E2237=$A$1,'EIA Imports'!D2237,"")</f>
        <v/>
      </c>
    </row>
    <row r="2238" spans="1:4">
      <c r="A2238">
        <f>IF('EIA Imports'!$E2238=$A$1,'EIA Imports'!A2238,"")</f>
        <v/>
      </c>
      <c r="C2238">
        <f>IF('EIA Imports'!$E2238=$A$1,'EIA Imports'!C2238,"")</f>
        <v/>
      </c>
      <c r="D2238">
        <f>IF('EIA Imports'!$E2238=$A$1,'EIA Imports'!D2238,"")</f>
        <v/>
      </c>
    </row>
    <row r="2239" spans="1:4">
      <c r="A2239">
        <f>IF('EIA Imports'!$E2239=$A$1,'EIA Imports'!A2239,"")</f>
        <v/>
      </c>
      <c r="C2239">
        <f>IF('EIA Imports'!$E2239=$A$1,'EIA Imports'!C2239,"")</f>
        <v/>
      </c>
      <c r="D2239">
        <f>IF('EIA Imports'!$E2239=$A$1,'EIA Imports'!D2239,"")</f>
        <v/>
      </c>
    </row>
    <row r="2240" spans="1:4">
      <c r="A2240">
        <f>IF('EIA Imports'!$E2240=$A$1,'EIA Imports'!A2240,"")</f>
        <v/>
      </c>
      <c r="C2240">
        <f>IF('EIA Imports'!$E2240=$A$1,'EIA Imports'!C2240,"")</f>
        <v/>
      </c>
      <c r="D2240">
        <f>IF('EIA Imports'!$E2240=$A$1,'EIA Imports'!D2240,"")</f>
        <v/>
      </c>
    </row>
    <row r="2241" spans="1:4">
      <c r="A2241">
        <f>IF('EIA Imports'!$E2241=$A$1,'EIA Imports'!A2241,"")</f>
        <v/>
      </c>
      <c r="C2241">
        <f>IF('EIA Imports'!$E2241=$A$1,'EIA Imports'!C2241,"")</f>
        <v/>
      </c>
      <c r="D2241">
        <f>IF('EIA Imports'!$E2241=$A$1,'EIA Imports'!D2241,"")</f>
        <v/>
      </c>
    </row>
    <row r="2242" spans="1:4">
      <c r="A2242">
        <f>IF('EIA Imports'!$E2242=$A$1,'EIA Imports'!A2242,"")</f>
        <v/>
      </c>
      <c r="C2242">
        <f>IF('EIA Imports'!$E2242=$A$1,'EIA Imports'!C2242,"")</f>
        <v/>
      </c>
      <c r="D2242">
        <f>IF('EIA Imports'!$E2242=$A$1,'EIA Imports'!D2242,"")</f>
        <v/>
      </c>
    </row>
    <row r="2243" spans="1:4">
      <c r="A2243">
        <f>IF('EIA Imports'!$E2243=$A$1,'EIA Imports'!A2243,"")</f>
        <v/>
      </c>
      <c r="C2243">
        <f>IF('EIA Imports'!$E2243=$A$1,'EIA Imports'!C2243,"")</f>
        <v/>
      </c>
      <c r="D2243">
        <f>IF('EIA Imports'!$E2243=$A$1,'EIA Imports'!D2243,"")</f>
        <v/>
      </c>
    </row>
    <row r="2244" spans="1:4">
      <c r="A2244">
        <f>IF('EIA Imports'!$E2244=$A$1,'EIA Imports'!A2244,"")</f>
        <v/>
      </c>
      <c r="C2244">
        <f>IF('EIA Imports'!$E2244=$A$1,'EIA Imports'!C2244,"")</f>
        <v/>
      </c>
      <c r="D2244">
        <f>IF('EIA Imports'!$E2244=$A$1,'EIA Imports'!D2244,"")</f>
        <v/>
      </c>
    </row>
    <row r="2245" spans="1:4">
      <c r="A2245">
        <f>IF('EIA Imports'!$E2245=$A$1,'EIA Imports'!A2245,"")</f>
        <v/>
      </c>
      <c r="C2245">
        <f>IF('EIA Imports'!$E2245=$A$1,'EIA Imports'!C2245,"")</f>
        <v/>
      </c>
      <c r="D2245">
        <f>IF('EIA Imports'!$E2245=$A$1,'EIA Imports'!D2245,"")</f>
        <v/>
      </c>
    </row>
    <row r="2246" spans="1:4">
      <c r="A2246">
        <f>IF('EIA Imports'!$E2246=$A$1,'EIA Imports'!A2246,"")</f>
        <v/>
      </c>
      <c r="C2246">
        <f>IF('EIA Imports'!$E2246=$A$1,'EIA Imports'!C2246,"")</f>
        <v/>
      </c>
      <c r="D2246">
        <f>IF('EIA Imports'!$E2246=$A$1,'EIA Imports'!D2246,"")</f>
        <v/>
      </c>
    </row>
    <row r="2247" spans="1:4">
      <c r="A2247">
        <f>IF('EIA Imports'!$E2247=$A$1,'EIA Imports'!A2247,"")</f>
        <v/>
      </c>
      <c r="C2247">
        <f>IF('EIA Imports'!$E2247=$A$1,'EIA Imports'!C2247,"")</f>
        <v/>
      </c>
      <c r="D2247">
        <f>IF('EIA Imports'!$E2247=$A$1,'EIA Imports'!D2247,"")</f>
        <v/>
      </c>
    </row>
    <row r="2248" spans="1:4">
      <c r="A2248">
        <f>IF('EIA Imports'!$E2248=$A$1,'EIA Imports'!A2248,"")</f>
        <v/>
      </c>
      <c r="C2248">
        <f>IF('EIA Imports'!$E2248=$A$1,'EIA Imports'!C2248,"")</f>
        <v/>
      </c>
      <c r="D2248">
        <f>IF('EIA Imports'!$E2248=$A$1,'EIA Imports'!D2248,"")</f>
        <v/>
      </c>
    </row>
    <row r="2249" spans="1:4">
      <c r="A2249">
        <f>IF('EIA Imports'!$E2249=$A$1,'EIA Imports'!A2249,"")</f>
        <v/>
      </c>
      <c r="C2249">
        <f>IF('EIA Imports'!$E2249=$A$1,'EIA Imports'!C2249,"")</f>
        <v/>
      </c>
      <c r="D2249">
        <f>IF('EIA Imports'!$E2249=$A$1,'EIA Imports'!D2249,"")</f>
        <v/>
      </c>
    </row>
    <row r="2250" spans="1:4">
      <c r="A2250">
        <f>IF('EIA Imports'!$E2250=$A$1,'EIA Imports'!A2250,"")</f>
        <v/>
      </c>
      <c r="C2250">
        <f>IF('EIA Imports'!$E2250=$A$1,'EIA Imports'!C2250,"")</f>
        <v/>
      </c>
      <c r="D2250">
        <f>IF('EIA Imports'!$E2250=$A$1,'EIA Imports'!D2250,"")</f>
        <v/>
      </c>
    </row>
    <row r="2251" spans="1:4">
      <c r="A2251">
        <f>IF('EIA Imports'!$E2251=$A$1,'EIA Imports'!A2251,"")</f>
        <v/>
      </c>
      <c r="C2251">
        <f>IF('EIA Imports'!$E2251=$A$1,'EIA Imports'!C2251,"")</f>
        <v/>
      </c>
      <c r="D2251">
        <f>IF('EIA Imports'!$E2251=$A$1,'EIA Imports'!D2251,"")</f>
        <v/>
      </c>
    </row>
    <row r="2252" spans="1:4">
      <c r="A2252">
        <f>IF('EIA Imports'!$E2252=$A$1,'EIA Imports'!A2252,"")</f>
        <v/>
      </c>
      <c r="C2252">
        <f>IF('EIA Imports'!$E2252=$A$1,'EIA Imports'!C2252,"")</f>
        <v/>
      </c>
      <c r="D2252">
        <f>IF('EIA Imports'!$E2252=$A$1,'EIA Imports'!D2252,"")</f>
        <v/>
      </c>
    </row>
    <row r="2253" spans="1:4">
      <c r="A2253">
        <f>IF('EIA Imports'!$E2253=$A$1,'EIA Imports'!A2253,"")</f>
        <v/>
      </c>
      <c r="C2253">
        <f>IF('EIA Imports'!$E2253=$A$1,'EIA Imports'!C2253,"")</f>
        <v/>
      </c>
      <c r="D2253">
        <f>IF('EIA Imports'!$E2253=$A$1,'EIA Imports'!D2253,"")</f>
        <v/>
      </c>
    </row>
    <row r="2254" spans="1:4">
      <c r="A2254">
        <f>IF('EIA Imports'!$E2254=$A$1,'EIA Imports'!A2254,"")</f>
        <v/>
      </c>
      <c r="C2254">
        <f>IF('EIA Imports'!$E2254=$A$1,'EIA Imports'!C2254,"")</f>
        <v/>
      </c>
      <c r="D2254">
        <f>IF('EIA Imports'!$E2254=$A$1,'EIA Imports'!D2254,"")</f>
        <v/>
      </c>
    </row>
    <row r="2255" spans="1:4">
      <c r="A2255">
        <f>IF('EIA Imports'!$E2255=$A$1,'EIA Imports'!A2255,"")</f>
        <v/>
      </c>
      <c r="C2255">
        <f>IF('EIA Imports'!$E2255=$A$1,'EIA Imports'!C2255,"")</f>
        <v/>
      </c>
      <c r="D2255">
        <f>IF('EIA Imports'!$E2255=$A$1,'EIA Imports'!D2255,"")</f>
        <v/>
      </c>
    </row>
    <row r="2256" spans="1:4">
      <c r="A2256">
        <f>IF('EIA Imports'!$E2256=$A$1,'EIA Imports'!A2256,"")</f>
        <v/>
      </c>
      <c r="C2256">
        <f>IF('EIA Imports'!$E2256=$A$1,'EIA Imports'!C2256,"")</f>
        <v/>
      </c>
      <c r="D2256">
        <f>IF('EIA Imports'!$E2256=$A$1,'EIA Imports'!D2256,"")</f>
        <v/>
      </c>
    </row>
    <row r="2257" spans="1:4">
      <c r="A2257">
        <f>IF('EIA Imports'!$E2257=$A$1,'EIA Imports'!A2257,"")</f>
        <v/>
      </c>
      <c r="C2257">
        <f>IF('EIA Imports'!$E2257=$A$1,'EIA Imports'!C2257,"")</f>
        <v/>
      </c>
      <c r="D2257">
        <f>IF('EIA Imports'!$E2257=$A$1,'EIA Imports'!D2257,"")</f>
        <v/>
      </c>
    </row>
    <row r="2258" spans="1:4">
      <c r="A2258">
        <f>IF('EIA Imports'!$E2258=$A$1,'EIA Imports'!A2258,"")</f>
        <v/>
      </c>
      <c r="C2258">
        <f>IF('EIA Imports'!$E2258=$A$1,'EIA Imports'!C2258,"")</f>
        <v/>
      </c>
      <c r="D2258">
        <f>IF('EIA Imports'!$E2258=$A$1,'EIA Imports'!D2258,"")</f>
        <v/>
      </c>
    </row>
    <row r="2259" spans="1:4">
      <c r="A2259">
        <f>IF('EIA Imports'!$E2259=$A$1,'EIA Imports'!A2259,"")</f>
        <v/>
      </c>
      <c r="C2259">
        <f>IF('EIA Imports'!$E2259=$A$1,'EIA Imports'!C2259,"")</f>
        <v/>
      </c>
      <c r="D2259">
        <f>IF('EIA Imports'!$E2259=$A$1,'EIA Imports'!D2259,"")</f>
        <v/>
      </c>
    </row>
    <row r="2260" spans="1:4">
      <c r="A2260">
        <f>IF('EIA Imports'!$E2260=$A$1,'EIA Imports'!A2260,"")</f>
        <v/>
      </c>
      <c r="C2260">
        <f>IF('EIA Imports'!$E2260=$A$1,'EIA Imports'!C2260,"")</f>
        <v/>
      </c>
      <c r="D2260">
        <f>IF('EIA Imports'!$E2260=$A$1,'EIA Imports'!D2260,"")</f>
        <v/>
      </c>
    </row>
    <row r="2261" spans="1:4">
      <c r="A2261">
        <f>IF('EIA Imports'!$E2261=$A$1,'EIA Imports'!A2261,"")</f>
        <v/>
      </c>
      <c r="C2261">
        <f>IF('EIA Imports'!$E2261=$A$1,'EIA Imports'!C2261,"")</f>
        <v/>
      </c>
      <c r="D2261">
        <f>IF('EIA Imports'!$E2261=$A$1,'EIA Imports'!D2261,"")</f>
        <v/>
      </c>
    </row>
    <row r="2262" spans="1:4">
      <c r="A2262">
        <f>IF('EIA Imports'!$E2262=$A$1,'EIA Imports'!A2262,"")</f>
        <v/>
      </c>
      <c r="C2262">
        <f>IF('EIA Imports'!$E2262=$A$1,'EIA Imports'!C2262,"")</f>
        <v/>
      </c>
      <c r="D2262">
        <f>IF('EIA Imports'!$E2262=$A$1,'EIA Imports'!D2262,"")</f>
        <v/>
      </c>
    </row>
    <row r="2263" spans="1:4">
      <c r="A2263">
        <f>IF('EIA Imports'!$E2263=$A$1,'EIA Imports'!A2263,"")</f>
        <v/>
      </c>
      <c r="C2263">
        <f>IF('EIA Imports'!$E2263=$A$1,'EIA Imports'!C2263,"")</f>
        <v/>
      </c>
      <c r="D2263">
        <f>IF('EIA Imports'!$E2263=$A$1,'EIA Imports'!D2263,"")</f>
        <v/>
      </c>
    </row>
    <row r="2264" spans="1:4">
      <c r="A2264">
        <f>IF('EIA Imports'!$E2264=$A$1,'EIA Imports'!A2264,"")</f>
        <v/>
      </c>
      <c r="C2264">
        <f>IF('EIA Imports'!$E2264=$A$1,'EIA Imports'!C2264,"")</f>
        <v/>
      </c>
      <c r="D2264">
        <f>IF('EIA Imports'!$E2264=$A$1,'EIA Imports'!D2264,"")</f>
        <v/>
      </c>
    </row>
    <row r="2265" spans="1:4">
      <c r="A2265">
        <f>IF('EIA Imports'!$E2265=$A$1,'EIA Imports'!A2265,"")</f>
        <v/>
      </c>
      <c r="C2265">
        <f>IF('EIA Imports'!$E2265=$A$1,'EIA Imports'!C2265,"")</f>
        <v/>
      </c>
      <c r="D2265">
        <f>IF('EIA Imports'!$E2265=$A$1,'EIA Imports'!D2265,"")</f>
        <v/>
      </c>
    </row>
    <row r="2266" spans="1:4">
      <c r="A2266">
        <f>IF('EIA Imports'!$E2266=$A$1,'EIA Imports'!A2266,"")</f>
        <v/>
      </c>
      <c r="C2266">
        <f>IF('EIA Imports'!$E2266=$A$1,'EIA Imports'!C2266,"")</f>
        <v/>
      </c>
      <c r="D2266">
        <f>IF('EIA Imports'!$E2266=$A$1,'EIA Imports'!D2266,"")</f>
        <v/>
      </c>
    </row>
    <row r="2267" spans="1:4">
      <c r="A2267">
        <f>IF('EIA Imports'!$E2267=$A$1,'EIA Imports'!A2267,"")</f>
        <v/>
      </c>
      <c r="C2267">
        <f>IF('EIA Imports'!$E2267=$A$1,'EIA Imports'!C2267,"")</f>
        <v/>
      </c>
      <c r="D2267">
        <f>IF('EIA Imports'!$E2267=$A$1,'EIA Imports'!D2267,"")</f>
        <v/>
      </c>
    </row>
    <row r="2268" spans="1:4">
      <c r="A2268">
        <f>IF('EIA Imports'!$E2268=$A$1,'EIA Imports'!A2268,"")</f>
        <v/>
      </c>
      <c r="C2268">
        <f>IF('EIA Imports'!$E2268=$A$1,'EIA Imports'!C2268,"")</f>
        <v/>
      </c>
      <c r="D2268">
        <f>IF('EIA Imports'!$E2268=$A$1,'EIA Imports'!D2268,"")</f>
        <v/>
      </c>
    </row>
    <row r="2269" spans="1:4">
      <c r="A2269">
        <f>IF('EIA Imports'!$E2269=$A$1,'EIA Imports'!A2269,"")</f>
        <v/>
      </c>
      <c r="C2269">
        <f>IF('EIA Imports'!$E2269=$A$1,'EIA Imports'!C2269,"")</f>
        <v/>
      </c>
      <c r="D2269">
        <f>IF('EIA Imports'!$E2269=$A$1,'EIA Imports'!D2269,"")</f>
        <v/>
      </c>
    </row>
    <row r="2270" spans="1:4">
      <c r="A2270">
        <f>IF('EIA Imports'!$E2270=$A$1,'EIA Imports'!A2270,"")</f>
        <v/>
      </c>
      <c r="C2270">
        <f>IF('EIA Imports'!$E2270=$A$1,'EIA Imports'!C2270,"")</f>
        <v/>
      </c>
      <c r="D2270">
        <f>IF('EIA Imports'!$E2270=$A$1,'EIA Imports'!D2270,"")</f>
        <v/>
      </c>
    </row>
    <row r="2271" spans="1:4">
      <c r="A2271">
        <f>IF('EIA Imports'!$E2271=$A$1,'EIA Imports'!A2271,"")</f>
        <v/>
      </c>
      <c r="C2271">
        <f>IF('EIA Imports'!$E2271=$A$1,'EIA Imports'!C2271,"")</f>
        <v/>
      </c>
      <c r="D2271">
        <f>IF('EIA Imports'!$E2271=$A$1,'EIA Imports'!D2271,"")</f>
        <v/>
      </c>
    </row>
    <row r="2272" spans="1:4">
      <c r="A2272">
        <f>IF('EIA Imports'!$E2272=$A$1,'EIA Imports'!A2272,"")</f>
        <v/>
      </c>
      <c r="C2272">
        <f>IF('EIA Imports'!$E2272=$A$1,'EIA Imports'!C2272,"")</f>
        <v/>
      </c>
      <c r="D2272">
        <f>IF('EIA Imports'!$E2272=$A$1,'EIA Imports'!D2272,"")</f>
        <v/>
      </c>
    </row>
    <row r="2273" spans="1:4">
      <c r="A2273">
        <f>IF('EIA Imports'!$E2273=$A$1,'EIA Imports'!A2273,"")</f>
        <v/>
      </c>
      <c r="C2273">
        <f>IF('EIA Imports'!$E2273=$A$1,'EIA Imports'!C2273,"")</f>
        <v/>
      </c>
      <c r="D2273">
        <f>IF('EIA Imports'!$E2273=$A$1,'EIA Imports'!D2273,"")</f>
        <v/>
      </c>
    </row>
    <row r="2274" spans="1:4">
      <c r="A2274">
        <f>IF('EIA Imports'!$E2274=$A$1,'EIA Imports'!A2274,"")</f>
        <v/>
      </c>
      <c r="C2274">
        <f>IF('EIA Imports'!$E2274=$A$1,'EIA Imports'!C2274,"")</f>
        <v/>
      </c>
      <c r="D2274">
        <f>IF('EIA Imports'!$E2274=$A$1,'EIA Imports'!D2274,"")</f>
        <v/>
      </c>
    </row>
    <row r="2275" spans="1:4">
      <c r="A2275">
        <f>IF('EIA Imports'!$E2275=$A$1,'EIA Imports'!A2275,"")</f>
        <v/>
      </c>
      <c r="C2275">
        <f>IF('EIA Imports'!$E2275=$A$1,'EIA Imports'!C2275,"")</f>
        <v/>
      </c>
      <c r="D2275">
        <f>IF('EIA Imports'!$E2275=$A$1,'EIA Imports'!D2275,"")</f>
        <v/>
      </c>
    </row>
    <row r="2276" spans="1:4">
      <c r="A2276">
        <f>IF('EIA Imports'!$E2276=$A$1,'EIA Imports'!A2276,"")</f>
        <v/>
      </c>
      <c r="C2276">
        <f>IF('EIA Imports'!$E2276=$A$1,'EIA Imports'!C2276,"")</f>
        <v/>
      </c>
      <c r="D2276">
        <f>IF('EIA Imports'!$E2276=$A$1,'EIA Imports'!D2276,"")</f>
        <v/>
      </c>
    </row>
    <row r="2277" spans="1:4">
      <c r="A2277">
        <f>IF('EIA Imports'!$E2277=$A$1,'EIA Imports'!A2277,"")</f>
        <v/>
      </c>
      <c r="C2277">
        <f>IF('EIA Imports'!$E2277=$A$1,'EIA Imports'!C2277,"")</f>
        <v/>
      </c>
      <c r="D2277">
        <f>IF('EIA Imports'!$E2277=$A$1,'EIA Imports'!D2277,"")</f>
        <v/>
      </c>
    </row>
    <row r="2278" spans="1:4">
      <c r="A2278">
        <f>IF('EIA Imports'!$E2278=$A$1,'EIA Imports'!A2278,"")</f>
        <v/>
      </c>
      <c r="C2278">
        <f>IF('EIA Imports'!$E2278=$A$1,'EIA Imports'!C2278,"")</f>
        <v/>
      </c>
      <c r="D2278">
        <f>IF('EIA Imports'!$E2278=$A$1,'EIA Imports'!D2278,"")</f>
        <v/>
      </c>
    </row>
    <row r="2279" spans="1:4">
      <c r="A2279">
        <f>IF('EIA Imports'!$E2279=$A$1,'EIA Imports'!A2279,"")</f>
        <v/>
      </c>
      <c r="C2279">
        <f>IF('EIA Imports'!$E2279=$A$1,'EIA Imports'!C2279,"")</f>
        <v/>
      </c>
      <c r="D2279">
        <f>IF('EIA Imports'!$E2279=$A$1,'EIA Imports'!D2279,"")</f>
        <v/>
      </c>
    </row>
    <row r="2280" spans="1:4">
      <c r="A2280">
        <f>IF('EIA Imports'!$E2280=$A$1,'EIA Imports'!A2280,"")</f>
        <v/>
      </c>
      <c r="C2280">
        <f>IF('EIA Imports'!$E2280=$A$1,'EIA Imports'!C2280,"")</f>
        <v/>
      </c>
      <c r="D2280">
        <f>IF('EIA Imports'!$E2280=$A$1,'EIA Imports'!D2280,"")</f>
        <v/>
      </c>
    </row>
    <row r="2281" spans="1:4">
      <c r="A2281">
        <f>IF('EIA Imports'!$E2281=$A$1,'EIA Imports'!A2281,"")</f>
        <v/>
      </c>
      <c r="C2281">
        <f>IF('EIA Imports'!$E2281=$A$1,'EIA Imports'!C2281,"")</f>
        <v/>
      </c>
      <c r="D2281">
        <f>IF('EIA Imports'!$E2281=$A$1,'EIA Imports'!D2281,"")</f>
        <v/>
      </c>
    </row>
    <row r="2282" spans="1:4">
      <c r="A2282">
        <f>IF('EIA Imports'!$E2282=$A$1,'EIA Imports'!A2282,"")</f>
        <v/>
      </c>
      <c r="C2282">
        <f>IF('EIA Imports'!$E2282=$A$1,'EIA Imports'!C2282,"")</f>
        <v/>
      </c>
      <c r="D2282">
        <f>IF('EIA Imports'!$E2282=$A$1,'EIA Imports'!D2282,"")</f>
        <v/>
      </c>
    </row>
    <row r="2283" spans="1:4">
      <c r="A2283">
        <f>IF('EIA Imports'!$E2283=$A$1,'EIA Imports'!A2283,"")</f>
        <v/>
      </c>
      <c r="C2283">
        <f>IF('EIA Imports'!$E2283=$A$1,'EIA Imports'!C2283,"")</f>
        <v/>
      </c>
      <c r="D2283">
        <f>IF('EIA Imports'!$E2283=$A$1,'EIA Imports'!D2283,"")</f>
        <v/>
      </c>
    </row>
    <row r="2284" spans="1:4">
      <c r="A2284">
        <f>IF('EIA Imports'!$E2284=$A$1,'EIA Imports'!A2284,"")</f>
        <v/>
      </c>
      <c r="C2284">
        <f>IF('EIA Imports'!$E2284=$A$1,'EIA Imports'!C2284,"")</f>
        <v/>
      </c>
      <c r="D2284">
        <f>IF('EIA Imports'!$E2284=$A$1,'EIA Imports'!D2284,"")</f>
        <v/>
      </c>
    </row>
    <row r="2285" spans="1:4">
      <c r="A2285">
        <f>IF('EIA Imports'!$E2285=$A$1,'EIA Imports'!A2285,"")</f>
        <v/>
      </c>
      <c r="C2285">
        <f>IF('EIA Imports'!$E2285=$A$1,'EIA Imports'!C2285,"")</f>
        <v/>
      </c>
      <c r="D2285">
        <f>IF('EIA Imports'!$E2285=$A$1,'EIA Imports'!D2285,"")</f>
        <v/>
      </c>
    </row>
    <row r="2286" spans="1:4">
      <c r="A2286">
        <f>IF('EIA Imports'!$E2286=$A$1,'EIA Imports'!A2286,"")</f>
        <v/>
      </c>
      <c r="C2286">
        <f>IF('EIA Imports'!$E2286=$A$1,'EIA Imports'!C2286,"")</f>
        <v/>
      </c>
      <c r="D2286">
        <f>IF('EIA Imports'!$E2286=$A$1,'EIA Imports'!D2286,"")</f>
        <v/>
      </c>
    </row>
    <row r="2287" spans="1:4">
      <c r="A2287">
        <f>IF('EIA Imports'!$E2287=$A$1,'EIA Imports'!A2287,"")</f>
        <v/>
      </c>
      <c r="C2287">
        <f>IF('EIA Imports'!$E2287=$A$1,'EIA Imports'!C2287,"")</f>
        <v/>
      </c>
      <c r="D2287">
        <f>IF('EIA Imports'!$E2287=$A$1,'EIA Imports'!D2287,"")</f>
        <v/>
      </c>
    </row>
    <row r="2288" spans="1:4">
      <c r="A2288">
        <f>IF('EIA Imports'!$E2288=$A$1,'EIA Imports'!A2288,"")</f>
        <v/>
      </c>
      <c r="C2288">
        <f>IF('EIA Imports'!$E2288=$A$1,'EIA Imports'!C2288,"")</f>
        <v/>
      </c>
      <c r="D2288">
        <f>IF('EIA Imports'!$E2288=$A$1,'EIA Imports'!D2288,"")</f>
        <v/>
      </c>
    </row>
    <row r="2289" spans="1:4">
      <c r="A2289">
        <f>IF('EIA Imports'!$E2289=$A$1,'EIA Imports'!A2289,"")</f>
        <v/>
      </c>
      <c r="C2289">
        <f>IF('EIA Imports'!$E2289=$A$1,'EIA Imports'!C2289,"")</f>
        <v/>
      </c>
      <c r="D2289">
        <f>IF('EIA Imports'!$E2289=$A$1,'EIA Imports'!D2289,"")</f>
        <v/>
      </c>
    </row>
    <row r="2290" spans="1:4">
      <c r="A2290">
        <f>IF('EIA Imports'!$E2290=$A$1,'EIA Imports'!A2290,"")</f>
        <v/>
      </c>
      <c r="C2290">
        <f>IF('EIA Imports'!$E2290=$A$1,'EIA Imports'!C2290,"")</f>
        <v/>
      </c>
      <c r="D2290">
        <f>IF('EIA Imports'!$E2290=$A$1,'EIA Imports'!D2290,"")</f>
        <v/>
      </c>
    </row>
    <row r="2291" spans="1:4">
      <c r="A2291">
        <f>IF('EIA Imports'!$E2291=$A$1,'EIA Imports'!A2291,"")</f>
        <v/>
      </c>
      <c r="C2291">
        <f>IF('EIA Imports'!$E2291=$A$1,'EIA Imports'!C2291,"")</f>
        <v/>
      </c>
      <c r="D2291">
        <f>IF('EIA Imports'!$E2291=$A$1,'EIA Imports'!D2291,"")</f>
        <v/>
      </c>
    </row>
    <row r="2292" spans="1:4">
      <c r="A2292">
        <f>IF('EIA Imports'!$E2292=$A$1,'EIA Imports'!A2292,"")</f>
        <v/>
      </c>
      <c r="C2292">
        <f>IF('EIA Imports'!$E2292=$A$1,'EIA Imports'!C2292,"")</f>
        <v/>
      </c>
      <c r="D2292">
        <f>IF('EIA Imports'!$E2292=$A$1,'EIA Imports'!D2292,"")</f>
        <v/>
      </c>
    </row>
    <row r="2293" spans="1:4">
      <c r="A2293">
        <f>IF('EIA Imports'!$E2293=$A$1,'EIA Imports'!A2293,"")</f>
        <v/>
      </c>
      <c r="C2293">
        <f>IF('EIA Imports'!$E2293=$A$1,'EIA Imports'!C2293,"")</f>
        <v/>
      </c>
      <c r="D2293">
        <f>IF('EIA Imports'!$E2293=$A$1,'EIA Imports'!D2293,"")</f>
        <v/>
      </c>
    </row>
    <row r="2294" spans="1:4">
      <c r="A2294">
        <f>IF('EIA Imports'!$E2294=$A$1,'EIA Imports'!A2294,"")</f>
        <v/>
      </c>
      <c r="C2294">
        <f>IF('EIA Imports'!$E2294=$A$1,'EIA Imports'!C2294,"")</f>
        <v/>
      </c>
      <c r="D2294">
        <f>IF('EIA Imports'!$E2294=$A$1,'EIA Imports'!D2294,"")</f>
        <v/>
      </c>
    </row>
    <row r="2295" spans="1:4">
      <c r="A2295">
        <f>IF('EIA Imports'!$E2295=$A$1,'EIA Imports'!A2295,"")</f>
        <v/>
      </c>
      <c r="C2295">
        <f>IF('EIA Imports'!$E2295=$A$1,'EIA Imports'!C2295,"")</f>
        <v/>
      </c>
      <c r="D2295">
        <f>IF('EIA Imports'!$E2295=$A$1,'EIA Imports'!D2295,"")</f>
        <v/>
      </c>
    </row>
    <row r="2296" spans="1:4">
      <c r="A2296">
        <f>IF('EIA Imports'!$E2296=$A$1,'EIA Imports'!A2296,"")</f>
        <v/>
      </c>
      <c r="C2296">
        <f>IF('EIA Imports'!$E2296=$A$1,'EIA Imports'!C2296,"")</f>
        <v/>
      </c>
      <c r="D2296">
        <f>IF('EIA Imports'!$E2296=$A$1,'EIA Imports'!D2296,"")</f>
        <v/>
      </c>
    </row>
    <row r="2297" spans="1:4">
      <c r="A2297">
        <f>IF('EIA Imports'!$E2297=$A$1,'EIA Imports'!A2297,"")</f>
        <v/>
      </c>
      <c r="C2297">
        <f>IF('EIA Imports'!$E2297=$A$1,'EIA Imports'!C2297,"")</f>
        <v/>
      </c>
      <c r="D2297">
        <f>IF('EIA Imports'!$E2297=$A$1,'EIA Imports'!D2297,"")</f>
        <v/>
      </c>
    </row>
    <row r="2298" spans="1:4">
      <c r="A2298">
        <f>IF('EIA Imports'!$E2298=$A$1,'EIA Imports'!A2298,"")</f>
        <v/>
      </c>
      <c r="C2298">
        <f>IF('EIA Imports'!$E2298=$A$1,'EIA Imports'!C2298,"")</f>
        <v/>
      </c>
      <c r="D2298">
        <f>IF('EIA Imports'!$E2298=$A$1,'EIA Imports'!D2298,"")</f>
        <v/>
      </c>
    </row>
    <row r="2299" spans="1:4">
      <c r="A2299">
        <f>IF('EIA Imports'!$E2299=$A$1,'EIA Imports'!A2299,"")</f>
        <v/>
      </c>
      <c r="C2299">
        <f>IF('EIA Imports'!$E2299=$A$1,'EIA Imports'!C2299,"")</f>
        <v/>
      </c>
      <c r="D2299">
        <f>IF('EIA Imports'!$E2299=$A$1,'EIA Imports'!D2299,"")</f>
        <v/>
      </c>
    </row>
    <row r="2300" spans="1:4">
      <c r="A2300">
        <f>IF('EIA Imports'!$E2300=$A$1,'EIA Imports'!A2300,"")</f>
        <v/>
      </c>
      <c r="C2300">
        <f>IF('EIA Imports'!$E2300=$A$1,'EIA Imports'!C2300,"")</f>
        <v/>
      </c>
      <c r="D2300">
        <f>IF('EIA Imports'!$E2300=$A$1,'EIA Imports'!D2300,"")</f>
        <v/>
      </c>
    </row>
    <row r="2301" spans="1:4">
      <c r="A2301">
        <f>IF('EIA Imports'!$E2301=$A$1,'EIA Imports'!A2301,"")</f>
        <v/>
      </c>
      <c r="C2301">
        <f>IF('EIA Imports'!$E2301=$A$1,'EIA Imports'!C2301,"")</f>
        <v/>
      </c>
      <c r="D2301">
        <f>IF('EIA Imports'!$E2301=$A$1,'EIA Imports'!D2301,"")</f>
        <v/>
      </c>
    </row>
    <row r="2302" spans="1:4">
      <c r="A2302">
        <f>IF('EIA Imports'!$E2302=$A$1,'EIA Imports'!A2302,"")</f>
        <v/>
      </c>
      <c r="C2302">
        <f>IF('EIA Imports'!$E2302=$A$1,'EIA Imports'!C2302,"")</f>
        <v/>
      </c>
      <c r="D2302">
        <f>IF('EIA Imports'!$E2302=$A$1,'EIA Imports'!D2302,"")</f>
        <v/>
      </c>
    </row>
    <row r="2303" spans="1:4">
      <c r="A2303">
        <f>IF('EIA Imports'!$E2303=$A$1,'EIA Imports'!A2303,"")</f>
        <v/>
      </c>
      <c r="C2303">
        <f>IF('EIA Imports'!$E2303=$A$1,'EIA Imports'!C2303,"")</f>
        <v/>
      </c>
      <c r="D2303">
        <f>IF('EIA Imports'!$E2303=$A$1,'EIA Imports'!D2303,"")</f>
        <v/>
      </c>
    </row>
    <row r="2304" spans="1:4">
      <c r="A2304">
        <f>IF('EIA Imports'!$E2304=$A$1,'EIA Imports'!A2304,"")</f>
        <v/>
      </c>
      <c r="C2304">
        <f>IF('EIA Imports'!$E2304=$A$1,'EIA Imports'!C2304,"")</f>
        <v/>
      </c>
      <c r="D2304">
        <f>IF('EIA Imports'!$E2304=$A$1,'EIA Imports'!D2304,"")</f>
        <v/>
      </c>
    </row>
    <row r="2305" spans="1:4">
      <c r="A2305">
        <f>IF('EIA Imports'!$E2305=$A$1,'EIA Imports'!A2305,"")</f>
        <v/>
      </c>
      <c r="C2305">
        <f>IF('EIA Imports'!$E2305=$A$1,'EIA Imports'!C2305,"")</f>
        <v/>
      </c>
      <c r="D2305">
        <f>IF('EIA Imports'!$E2305=$A$1,'EIA Imports'!D2305,"")</f>
        <v/>
      </c>
    </row>
    <row r="2306" spans="1:4">
      <c r="A2306">
        <f>IF('EIA Imports'!$E2306=$A$1,'EIA Imports'!A2306,"")</f>
        <v/>
      </c>
      <c r="C2306">
        <f>IF('EIA Imports'!$E2306=$A$1,'EIA Imports'!C2306,"")</f>
        <v/>
      </c>
      <c r="D2306">
        <f>IF('EIA Imports'!$E2306=$A$1,'EIA Imports'!D2306,"")</f>
        <v/>
      </c>
    </row>
    <row r="2307" spans="1:4">
      <c r="A2307">
        <f>IF('EIA Imports'!$E2307=$A$1,'EIA Imports'!A2307,"")</f>
        <v/>
      </c>
      <c r="C2307">
        <f>IF('EIA Imports'!$E2307=$A$1,'EIA Imports'!C2307,"")</f>
        <v/>
      </c>
      <c r="D2307">
        <f>IF('EIA Imports'!$E2307=$A$1,'EIA Imports'!D2307,"")</f>
        <v/>
      </c>
    </row>
    <row r="2308" spans="1:4">
      <c r="A2308">
        <f>IF('EIA Imports'!$E2308=$A$1,'EIA Imports'!A2308,"")</f>
        <v/>
      </c>
      <c r="C2308">
        <f>IF('EIA Imports'!$E2308=$A$1,'EIA Imports'!C2308,"")</f>
        <v/>
      </c>
      <c r="D2308">
        <f>IF('EIA Imports'!$E2308=$A$1,'EIA Imports'!D2308,"")</f>
        <v/>
      </c>
    </row>
    <row r="2309" spans="1:4">
      <c r="A2309">
        <f>IF('EIA Imports'!$E2309=$A$1,'EIA Imports'!A2309,"")</f>
        <v/>
      </c>
      <c r="C2309">
        <f>IF('EIA Imports'!$E2309=$A$1,'EIA Imports'!C2309,"")</f>
        <v/>
      </c>
      <c r="D2309">
        <f>IF('EIA Imports'!$E2309=$A$1,'EIA Imports'!D2309,"")</f>
        <v/>
      </c>
    </row>
    <row r="2310" spans="1:4">
      <c r="A2310">
        <f>IF('EIA Imports'!$E2310=$A$1,'EIA Imports'!A2310,"")</f>
        <v/>
      </c>
      <c r="C2310">
        <f>IF('EIA Imports'!$E2310=$A$1,'EIA Imports'!C2310,"")</f>
        <v/>
      </c>
      <c r="D2310">
        <f>IF('EIA Imports'!$E2310=$A$1,'EIA Imports'!D2310,"")</f>
        <v/>
      </c>
    </row>
    <row r="2311" spans="1:4">
      <c r="A2311">
        <f>IF('EIA Imports'!$E2311=$A$1,'EIA Imports'!A2311,"")</f>
        <v/>
      </c>
      <c r="C2311">
        <f>IF('EIA Imports'!$E2311=$A$1,'EIA Imports'!C2311,"")</f>
        <v/>
      </c>
      <c r="D2311">
        <f>IF('EIA Imports'!$E2311=$A$1,'EIA Imports'!D2311,"")</f>
        <v/>
      </c>
    </row>
    <row r="2312" spans="1:4">
      <c r="A2312">
        <f>IF('EIA Imports'!$E2312=$A$1,'EIA Imports'!A2312,"")</f>
        <v/>
      </c>
      <c r="C2312">
        <f>IF('EIA Imports'!$E2312=$A$1,'EIA Imports'!C2312,"")</f>
        <v/>
      </c>
      <c r="D2312">
        <f>IF('EIA Imports'!$E2312=$A$1,'EIA Imports'!D2312,"")</f>
        <v/>
      </c>
    </row>
    <row r="2313" spans="1:4">
      <c r="A2313">
        <f>IF('EIA Imports'!$E2313=$A$1,'EIA Imports'!A2313,"")</f>
        <v/>
      </c>
      <c r="C2313">
        <f>IF('EIA Imports'!$E2313=$A$1,'EIA Imports'!C2313,"")</f>
        <v/>
      </c>
      <c r="D2313">
        <f>IF('EIA Imports'!$E2313=$A$1,'EIA Imports'!D2313,"")</f>
        <v/>
      </c>
    </row>
    <row r="2314" spans="1:4">
      <c r="A2314">
        <f>IF('EIA Imports'!$E2314=$A$1,'EIA Imports'!A2314,"")</f>
        <v/>
      </c>
      <c r="C2314">
        <f>IF('EIA Imports'!$E2314=$A$1,'EIA Imports'!C2314,"")</f>
        <v/>
      </c>
      <c r="D2314">
        <f>IF('EIA Imports'!$E2314=$A$1,'EIA Imports'!D2314,"")</f>
        <v/>
      </c>
    </row>
    <row r="2315" spans="1:4">
      <c r="A2315">
        <f>IF('EIA Imports'!$E2315=$A$1,'EIA Imports'!A2315,"")</f>
        <v/>
      </c>
      <c r="C2315">
        <f>IF('EIA Imports'!$E2315=$A$1,'EIA Imports'!C2315,"")</f>
        <v/>
      </c>
      <c r="D2315">
        <f>IF('EIA Imports'!$E2315=$A$1,'EIA Imports'!D2315,"")</f>
        <v/>
      </c>
    </row>
    <row r="2316" spans="1:4">
      <c r="A2316">
        <f>IF('EIA Imports'!$E2316=$A$1,'EIA Imports'!A2316,"")</f>
        <v/>
      </c>
      <c r="C2316">
        <f>IF('EIA Imports'!$E2316=$A$1,'EIA Imports'!C2316,"")</f>
        <v/>
      </c>
      <c r="D2316">
        <f>IF('EIA Imports'!$E2316=$A$1,'EIA Imports'!D2316,"")</f>
        <v/>
      </c>
    </row>
    <row r="2317" spans="1:4">
      <c r="A2317">
        <f>IF('EIA Imports'!$E2317=$A$1,'EIA Imports'!A2317,"")</f>
        <v/>
      </c>
      <c r="C2317">
        <f>IF('EIA Imports'!$E2317=$A$1,'EIA Imports'!C2317,"")</f>
        <v/>
      </c>
      <c r="D2317">
        <f>IF('EIA Imports'!$E2317=$A$1,'EIA Imports'!D2317,"")</f>
        <v/>
      </c>
    </row>
    <row r="2318" spans="1:4">
      <c r="A2318">
        <f>IF('EIA Imports'!$E2318=$A$1,'EIA Imports'!A2318,"")</f>
        <v/>
      </c>
      <c r="C2318">
        <f>IF('EIA Imports'!$E2318=$A$1,'EIA Imports'!C2318,"")</f>
        <v/>
      </c>
      <c r="D2318">
        <f>IF('EIA Imports'!$E2318=$A$1,'EIA Imports'!D2318,"")</f>
        <v/>
      </c>
    </row>
    <row r="2319" spans="1:4">
      <c r="A2319">
        <f>IF('EIA Imports'!$E2319=$A$1,'EIA Imports'!A2319,"")</f>
        <v/>
      </c>
      <c r="C2319">
        <f>IF('EIA Imports'!$E2319=$A$1,'EIA Imports'!C2319,"")</f>
        <v/>
      </c>
      <c r="D2319">
        <f>IF('EIA Imports'!$E2319=$A$1,'EIA Imports'!D2319,"")</f>
        <v/>
      </c>
    </row>
    <row r="2320" spans="1:4">
      <c r="A2320">
        <f>IF('EIA Imports'!$E2320=$A$1,'EIA Imports'!A2320,"")</f>
        <v/>
      </c>
      <c r="C2320">
        <f>IF('EIA Imports'!$E2320=$A$1,'EIA Imports'!C2320,"")</f>
        <v/>
      </c>
      <c r="D2320">
        <f>IF('EIA Imports'!$E2320=$A$1,'EIA Imports'!D2320,"")</f>
        <v/>
      </c>
    </row>
    <row r="2321" spans="1:4">
      <c r="A2321">
        <f>IF('EIA Imports'!$E2321=$A$1,'EIA Imports'!A2321,"")</f>
        <v/>
      </c>
      <c r="C2321">
        <f>IF('EIA Imports'!$E2321=$A$1,'EIA Imports'!C2321,"")</f>
        <v/>
      </c>
      <c r="D2321">
        <f>IF('EIA Imports'!$E2321=$A$1,'EIA Imports'!D2321,"")</f>
        <v/>
      </c>
    </row>
    <row r="2322" spans="1:4">
      <c r="A2322">
        <f>IF('EIA Imports'!$E2322=$A$1,'EIA Imports'!A2322,"")</f>
        <v/>
      </c>
      <c r="C2322">
        <f>IF('EIA Imports'!$E2322=$A$1,'EIA Imports'!C2322,"")</f>
        <v/>
      </c>
      <c r="D2322">
        <f>IF('EIA Imports'!$E2322=$A$1,'EIA Imports'!D2322,"")</f>
        <v/>
      </c>
    </row>
    <row r="2323" spans="1:4">
      <c r="A2323">
        <f>IF('EIA Imports'!$E2323=$A$1,'EIA Imports'!A2323,"")</f>
        <v/>
      </c>
      <c r="C2323">
        <f>IF('EIA Imports'!$E2323=$A$1,'EIA Imports'!C2323,"")</f>
        <v/>
      </c>
      <c r="D2323">
        <f>IF('EIA Imports'!$E2323=$A$1,'EIA Imports'!D2323,"")</f>
        <v/>
      </c>
    </row>
    <row r="2324" spans="1:4">
      <c r="A2324">
        <f>IF('EIA Imports'!$E2324=$A$1,'EIA Imports'!A2324,"")</f>
        <v/>
      </c>
      <c r="C2324">
        <f>IF('EIA Imports'!$E2324=$A$1,'EIA Imports'!C2324,"")</f>
        <v/>
      </c>
      <c r="D2324">
        <f>IF('EIA Imports'!$E2324=$A$1,'EIA Imports'!D2324,"")</f>
        <v/>
      </c>
    </row>
    <row r="2325" spans="1:4">
      <c r="A2325">
        <f>IF('EIA Imports'!$E2325=$A$1,'EIA Imports'!A2325,"")</f>
        <v/>
      </c>
      <c r="C2325">
        <f>IF('EIA Imports'!$E2325=$A$1,'EIA Imports'!C2325,"")</f>
        <v/>
      </c>
      <c r="D2325">
        <f>IF('EIA Imports'!$E2325=$A$1,'EIA Imports'!D2325,"")</f>
        <v/>
      </c>
    </row>
    <row r="2326" spans="1:4">
      <c r="A2326">
        <f>IF('EIA Imports'!$E2326=$A$1,'EIA Imports'!A2326,"")</f>
        <v/>
      </c>
      <c r="C2326">
        <f>IF('EIA Imports'!$E2326=$A$1,'EIA Imports'!C2326,"")</f>
        <v/>
      </c>
      <c r="D2326">
        <f>IF('EIA Imports'!$E2326=$A$1,'EIA Imports'!D2326,"")</f>
        <v/>
      </c>
    </row>
    <row r="2327" spans="1:4">
      <c r="A2327">
        <f>IF('EIA Imports'!$E2327=$A$1,'EIA Imports'!A2327,"")</f>
        <v/>
      </c>
      <c r="C2327">
        <f>IF('EIA Imports'!$E2327=$A$1,'EIA Imports'!C2327,"")</f>
        <v/>
      </c>
      <c r="D2327">
        <f>IF('EIA Imports'!$E2327=$A$1,'EIA Imports'!D2327,"")</f>
        <v/>
      </c>
    </row>
    <row r="2328" spans="1:4">
      <c r="A2328">
        <f>IF('EIA Imports'!$E2328=$A$1,'EIA Imports'!A2328,"")</f>
        <v/>
      </c>
      <c r="C2328">
        <f>IF('EIA Imports'!$E2328=$A$1,'EIA Imports'!C2328,"")</f>
        <v/>
      </c>
      <c r="D2328">
        <f>IF('EIA Imports'!$E2328=$A$1,'EIA Imports'!D2328,"")</f>
        <v/>
      </c>
    </row>
    <row r="2329" spans="1:4">
      <c r="A2329">
        <f>IF('EIA Imports'!$E2329=$A$1,'EIA Imports'!A2329,"")</f>
        <v/>
      </c>
      <c r="C2329">
        <f>IF('EIA Imports'!$E2329=$A$1,'EIA Imports'!C2329,"")</f>
        <v/>
      </c>
      <c r="D2329">
        <f>IF('EIA Imports'!$E2329=$A$1,'EIA Imports'!D2329,"")</f>
        <v/>
      </c>
    </row>
    <row r="2330" spans="1:4">
      <c r="A2330">
        <f>IF('EIA Imports'!$E2330=$A$1,'EIA Imports'!A2330,"")</f>
        <v/>
      </c>
      <c r="C2330">
        <f>IF('EIA Imports'!$E2330=$A$1,'EIA Imports'!C2330,"")</f>
        <v/>
      </c>
      <c r="D2330">
        <f>IF('EIA Imports'!$E2330=$A$1,'EIA Imports'!D2330,"")</f>
        <v/>
      </c>
    </row>
    <row r="2331" spans="1:4">
      <c r="A2331">
        <f>IF('EIA Imports'!$E2331=$A$1,'EIA Imports'!A2331,"")</f>
        <v/>
      </c>
      <c r="C2331">
        <f>IF('EIA Imports'!$E2331=$A$1,'EIA Imports'!C2331,"")</f>
        <v/>
      </c>
      <c r="D2331">
        <f>IF('EIA Imports'!$E2331=$A$1,'EIA Imports'!D2331,"")</f>
        <v/>
      </c>
    </row>
    <row r="2332" spans="1:4">
      <c r="A2332">
        <f>IF('EIA Imports'!$E2332=$A$1,'EIA Imports'!A2332,"")</f>
        <v/>
      </c>
      <c r="C2332">
        <f>IF('EIA Imports'!$E2332=$A$1,'EIA Imports'!C2332,"")</f>
        <v/>
      </c>
      <c r="D2332">
        <f>IF('EIA Imports'!$E2332=$A$1,'EIA Imports'!D2332,"")</f>
        <v/>
      </c>
    </row>
    <row r="2333" spans="1:4">
      <c r="A2333">
        <f>IF('EIA Imports'!$E2333=$A$1,'EIA Imports'!A2333,"")</f>
        <v/>
      </c>
      <c r="C2333">
        <f>IF('EIA Imports'!$E2333=$A$1,'EIA Imports'!C2333,"")</f>
        <v/>
      </c>
      <c r="D2333">
        <f>IF('EIA Imports'!$E2333=$A$1,'EIA Imports'!D2333,"")</f>
        <v/>
      </c>
    </row>
    <row r="2334" spans="1:4">
      <c r="A2334">
        <f>IF('EIA Imports'!$E2334=$A$1,'EIA Imports'!A2334,"")</f>
        <v/>
      </c>
      <c r="C2334">
        <f>IF('EIA Imports'!$E2334=$A$1,'EIA Imports'!C2334,"")</f>
        <v/>
      </c>
      <c r="D2334">
        <f>IF('EIA Imports'!$E2334=$A$1,'EIA Imports'!D2334,"")</f>
        <v/>
      </c>
    </row>
    <row r="2335" spans="1:4">
      <c r="A2335">
        <f>IF('EIA Imports'!$E2335=$A$1,'EIA Imports'!A2335,"")</f>
        <v/>
      </c>
      <c r="C2335">
        <f>IF('EIA Imports'!$E2335=$A$1,'EIA Imports'!C2335,"")</f>
        <v/>
      </c>
      <c r="D2335">
        <f>IF('EIA Imports'!$E2335=$A$1,'EIA Imports'!D2335,"")</f>
        <v/>
      </c>
    </row>
    <row r="2336" spans="1:4">
      <c r="A2336">
        <f>IF('EIA Imports'!$E2336=$A$1,'EIA Imports'!A2336,"")</f>
        <v/>
      </c>
      <c r="C2336">
        <f>IF('EIA Imports'!$E2336=$A$1,'EIA Imports'!C2336,"")</f>
        <v/>
      </c>
      <c r="D2336">
        <f>IF('EIA Imports'!$E2336=$A$1,'EIA Imports'!D2336,"")</f>
        <v/>
      </c>
    </row>
    <row r="2337" spans="1:4">
      <c r="A2337">
        <f>IF('EIA Imports'!$E2337=$A$1,'EIA Imports'!A2337,"")</f>
        <v/>
      </c>
      <c r="C2337">
        <f>IF('EIA Imports'!$E2337=$A$1,'EIA Imports'!C2337,"")</f>
        <v/>
      </c>
      <c r="D2337">
        <f>IF('EIA Imports'!$E2337=$A$1,'EIA Imports'!D2337,"")</f>
        <v/>
      </c>
    </row>
    <row r="2338" spans="1:4">
      <c r="A2338">
        <f>IF('EIA Imports'!$E2338=$A$1,'EIA Imports'!A2338,"")</f>
        <v/>
      </c>
      <c r="C2338">
        <f>IF('EIA Imports'!$E2338=$A$1,'EIA Imports'!C2338,"")</f>
        <v/>
      </c>
      <c r="D2338">
        <f>IF('EIA Imports'!$E2338=$A$1,'EIA Imports'!D2338,"")</f>
        <v/>
      </c>
    </row>
    <row r="2339" spans="1:4">
      <c r="A2339">
        <f>IF('EIA Imports'!$E2339=$A$1,'EIA Imports'!A2339,"")</f>
        <v/>
      </c>
      <c r="C2339">
        <f>IF('EIA Imports'!$E2339=$A$1,'EIA Imports'!C2339,"")</f>
        <v/>
      </c>
      <c r="D2339">
        <f>IF('EIA Imports'!$E2339=$A$1,'EIA Imports'!D2339,"")</f>
        <v/>
      </c>
    </row>
    <row r="2340" spans="1:4">
      <c r="A2340">
        <f>IF('EIA Imports'!$E2340=$A$1,'EIA Imports'!A2340,"")</f>
        <v/>
      </c>
      <c r="C2340">
        <f>IF('EIA Imports'!$E2340=$A$1,'EIA Imports'!C2340,"")</f>
        <v/>
      </c>
      <c r="D2340">
        <f>IF('EIA Imports'!$E2340=$A$1,'EIA Imports'!D2340,"")</f>
        <v/>
      </c>
    </row>
    <row r="2341" spans="1:4">
      <c r="A2341">
        <f>IF('EIA Imports'!$E2341=$A$1,'EIA Imports'!A2341,"")</f>
        <v/>
      </c>
      <c r="C2341">
        <f>IF('EIA Imports'!$E2341=$A$1,'EIA Imports'!C2341,"")</f>
        <v/>
      </c>
      <c r="D2341">
        <f>IF('EIA Imports'!$E2341=$A$1,'EIA Imports'!D2341,"")</f>
        <v/>
      </c>
    </row>
    <row r="2342" spans="1:4">
      <c r="A2342">
        <f>IF('EIA Imports'!$E2342=$A$1,'EIA Imports'!A2342,"")</f>
        <v/>
      </c>
      <c r="C2342">
        <f>IF('EIA Imports'!$E2342=$A$1,'EIA Imports'!C2342,"")</f>
        <v/>
      </c>
      <c r="D2342">
        <f>IF('EIA Imports'!$E2342=$A$1,'EIA Imports'!D2342,"")</f>
        <v/>
      </c>
    </row>
    <row r="2343" spans="1:4">
      <c r="A2343">
        <f>IF('EIA Imports'!$E2343=$A$1,'EIA Imports'!A2343,"")</f>
        <v/>
      </c>
      <c r="C2343">
        <f>IF('EIA Imports'!$E2343=$A$1,'EIA Imports'!C2343,"")</f>
        <v/>
      </c>
      <c r="D2343">
        <f>IF('EIA Imports'!$E2343=$A$1,'EIA Imports'!D2343,"")</f>
        <v/>
      </c>
    </row>
    <row r="2344" spans="1:4">
      <c r="A2344">
        <f>IF('EIA Imports'!$E2344=$A$1,'EIA Imports'!A2344,"")</f>
        <v/>
      </c>
      <c r="C2344">
        <f>IF('EIA Imports'!$E2344=$A$1,'EIA Imports'!C2344,"")</f>
        <v/>
      </c>
      <c r="D2344">
        <f>IF('EIA Imports'!$E2344=$A$1,'EIA Imports'!D2344,"")</f>
        <v/>
      </c>
    </row>
    <row r="2345" spans="1:4">
      <c r="A2345">
        <f>IF('EIA Imports'!$E2345=$A$1,'EIA Imports'!A2345,"")</f>
        <v/>
      </c>
      <c r="C2345">
        <f>IF('EIA Imports'!$E2345=$A$1,'EIA Imports'!C2345,"")</f>
        <v/>
      </c>
      <c r="D2345">
        <f>IF('EIA Imports'!$E2345=$A$1,'EIA Imports'!D2345,"")</f>
        <v/>
      </c>
    </row>
    <row r="2346" spans="1:4">
      <c r="A2346">
        <f>IF('EIA Imports'!$E2346=$A$1,'EIA Imports'!A2346,"")</f>
        <v/>
      </c>
      <c r="C2346">
        <f>IF('EIA Imports'!$E2346=$A$1,'EIA Imports'!C2346,"")</f>
        <v/>
      </c>
      <c r="D2346">
        <f>IF('EIA Imports'!$E2346=$A$1,'EIA Imports'!D2346,"")</f>
        <v/>
      </c>
    </row>
    <row r="2347" spans="1:4">
      <c r="A2347">
        <f>IF('EIA Imports'!$E2347=$A$1,'EIA Imports'!A2347,"")</f>
        <v/>
      </c>
      <c r="C2347">
        <f>IF('EIA Imports'!$E2347=$A$1,'EIA Imports'!C2347,"")</f>
        <v/>
      </c>
      <c r="D2347">
        <f>IF('EIA Imports'!$E2347=$A$1,'EIA Imports'!D2347,"")</f>
        <v/>
      </c>
    </row>
    <row r="2348" spans="1:4">
      <c r="A2348">
        <f>IF('EIA Imports'!$E2348=$A$1,'EIA Imports'!A2348,"")</f>
        <v/>
      </c>
      <c r="C2348">
        <f>IF('EIA Imports'!$E2348=$A$1,'EIA Imports'!C2348,"")</f>
        <v/>
      </c>
      <c r="D2348">
        <f>IF('EIA Imports'!$E2348=$A$1,'EIA Imports'!D2348,"")</f>
        <v/>
      </c>
    </row>
    <row r="2349" spans="1:4">
      <c r="A2349">
        <f>IF('EIA Imports'!$E2349=$A$1,'EIA Imports'!A2349,"")</f>
        <v/>
      </c>
      <c r="C2349">
        <f>IF('EIA Imports'!$E2349=$A$1,'EIA Imports'!C2349,"")</f>
        <v/>
      </c>
      <c r="D2349">
        <f>IF('EIA Imports'!$E2349=$A$1,'EIA Imports'!D2349,"")</f>
        <v/>
      </c>
    </row>
    <row r="2350" spans="1:4">
      <c r="A2350">
        <f>IF('EIA Imports'!$E2350=$A$1,'EIA Imports'!A2350,"")</f>
        <v/>
      </c>
      <c r="C2350">
        <f>IF('EIA Imports'!$E2350=$A$1,'EIA Imports'!C2350,"")</f>
        <v/>
      </c>
      <c r="D2350">
        <f>IF('EIA Imports'!$E2350=$A$1,'EIA Imports'!D2350,"")</f>
        <v/>
      </c>
    </row>
    <row r="2351" spans="1:4">
      <c r="A2351">
        <f>IF('EIA Imports'!$E2351=$A$1,'EIA Imports'!A2351,"")</f>
        <v/>
      </c>
      <c r="C2351">
        <f>IF('EIA Imports'!$E2351=$A$1,'EIA Imports'!C2351,"")</f>
        <v/>
      </c>
      <c r="D2351">
        <f>IF('EIA Imports'!$E2351=$A$1,'EIA Imports'!D2351,"")</f>
        <v/>
      </c>
    </row>
    <row r="2352" spans="1:4">
      <c r="A2352">
        <f>IF('EIA Imports'!$E2352=$A$1,'EIA Imports'!A2352,"")</f>
        <v/>
      </c>
      <c r="C2352">
        <f>IF('EIA Imports'!$E2352=$A$1,'EIA Imports'!C2352,"")</f>
        <v/>
      </c>
      <c r="D2352">
        <f>IF('EIA Imports'!$E2352=$A$1,'EIA Imports'!D2352,"")</f>
        <v/>
      </c>
    </row>
    <row r="2353" spans="1:4">
      <c r="A2353">
        <f>IF('EIA Imports'!$E2353=$A$1,'EIA Imports'!A2353,"")</f>
        <v/>
      </c>
      <c r="C2353">
        <f>IF('EIA Imports'!$E2353=$A$1,'EIA Imports'!C2353,"")</f>
        <v/>
      </c>
      <c r="D2353">
        <f>IF('EIA Imports'!$E2353=$A$1,'EIA Imports'!D2353,"")</f>
        <v/>
      </c>
    </row>
    <row r="2354" spans="1:4">
      <c r="A2354">
        <f>IF('EIA Imports'!$E2354=$A$1,'EIA Imports'!A2354,"")</f>
        <v/>
      </c>
      <c r="C2354">
        <f>IF('EIA Imports'!$E2354=$A$1,'EIA Imports'!C2354,"")</f>
        <v/>
      </c>
      <c r="D2354">
        <f>IF('EIA Imports'!$E2354=$A$1,'EIA Imports'!D2354,"")</f>
        <v/>
      </c>
    </row>
    <row r="2355" spans="1:4">
      <c r="A2355">
        <f>IF('EIA Imports'!$E2355=$A$1,'EIA Imports'!A2355,"")</f>
        <v/>
      </c>
      <c r="C2355">
        <f>IF('EIA Imports'!$E2355=$A$1,'EIA Imports'!C2355,"")</f>
        <v/>
      </c>
      <c r="D2355">
        <f>IF('EIA Imports'!$E2355=$A$1,'EIA Imports'!D2355,"")</f>
        <v/>
      </c>
    </row>
    <row r="2356" spans="1:4">
      <c r="A2356">
        <f>IF('EIA Imports'!$E2356=$A$1,'EIA Imports'!A2356,"")</f>
        <v/>
      </c>
      <c r="C2356">
        <f>IF('EIA Imports'!$E2356=$A$1,'EIA Imports'!C2356,"")</f>
        <v/>
      </c>
      <c r="D2356">
        <f>IF('EIA Imports'!$E2356=$A$1,'EIA Imports'!D2356,"")</f>
        <v/>
      </c>
    </row>
    <row r="2357" spans="1:4">
      <c r="A2357">
        <f>IF('EIA Imports'!$E2357=$A$1,'EIA Imports'!A2357,"")</f>
        <v/>
      </c>
      <c r="C2357">
        <f>IF('EIA Imports'!$E2357=$A$1,'EIA Imports'!C2357,"")</f>
        <v/>
      </c>
      <c r="D2357">
        <f>IF('EIA Imports'!$E2357=$A$1,'EIA Imports'!D2357,"")</f>
        <v/>
      </c>
    </row>
    <row r="2358" spans="1:4">
      <c r="A2358">
        <f>IF('EIA Imports'!$E2358=$A$1,'EIA Imports'!A2358,"")</f>
        <v/>
      </c>
      <c r="C2358">
        <f>IF('EIA Imports'!$E2358=$A$1,'EIA Imports'!C2358,"")</f>
        <v/>
      </c>
      <c r="D2358">
        <f>IF('EIA Imports'!$E2358=$A$1,'EIA Imports'!D2358,"")</f>
        <v/>
      </c>
    </row>
    <row r="2359" spans="1:4">
      <c r="A2359">
        <f>IF('EIA Imports'!$E2359=$A$1,'EIA Imports'!A2359,"")</f>
        <v/>
      </c>
      <c r="C2359">
        <f>IF('EIA Imports'!$E2359=$A$1,'EIA Imports'!C2359,"")</f>
        <v/>
      </c>
      <c r="D2359">
        <f>IF('EIA Imports'!$E2359=$A$1,'EIA Imports'!D2359,"")</f>
        <v/>
      </c>
    </row>
    <row r="2360" spans="1:4">
      <c r="A2360">
        <f>IF('EIA Imports'!$E2360=$A$1,'EIA Imports'!A2360,"")</f>
        <v/>
      </c>
      <c r="C2360">
        <f>IF('EIA Imports'!$E2360=$A$1,'EIA Imports'!C2360,"")</f>
        <v/>
      </c>
      <c r="D2360">
        <f>IF('EIA Imports'!$E2360=$A$1,'EIA Imports'!D2360,"")</f>
        <v/>
      </c>
    </row>
    <row r="2361" spans="1:4">
      <c r="A2361">
        <f>IF('EIA Imports'!$E2361=$A$1,'EIA Imports'!A2361,"")</f>
        <v/>
      </c>
      <c r="C2361">
        <f>IF('EIA Imports'!$E2361=$A$1,'EIA Imports'!C2361,"")</f>
        <v/>
      </c>
      <c r="D2361">
        <f>IF('EIA Imports'!$E2361=$A$1,'EIA Imports'!D2361,"")</f>
        <v/>
      </c>
    </row>
    <row r="2362" spans="1:4">
      <c r="A2362">
        <f>IF('EIA Imports'!$E2362=$A$1,'EIA Imports'!A2362,"")</f>
        <v/>
      </c>
      <c r="C2362">
        <f>IF('EIA Imports'!$E2362=$A$1,'EIA Imports'!C2362,"")</f>
        <v/>
      </c>
      <c r="D2362">
        <f>IF('EIA Imports'!$E2362=$A$1,'EIA Imports'!D2362,"")</f>
        <v/>
      </c>
    </row>
    <row r="2363" spans="1:4">
      <c r="A2363">
        <f>IF('EIA Imports'!$E2363=$A$1,'EIA Imports'!A2363,"")</f>
        <v/>
      </c>
      <c r="C2363">
        <f>IF('EIA Imports'!$E2363=$A$1,'EIA Imports'!C2363,"")</f>
        <v/>
      </c>
      <c r="D2363">
        <f>IF('EIA Imports'!$E2363=$A$1,'EIA Imports'!D2363,"")</f>
        <v/>
      </c>
    </row>
    <row r="2364" spans="1:4">
      <c r="A2364">
        <f>IF('EIA Imports'!$E2364=$A$1,'EIA Imports'!A2364,"")</f>
        <v/>
      </c>
      <c r="C2364">
        <f>IF('EIA Imports'!$E2364=$A$1,'EIA Imports'!C2364,"")</f>
        <v/>
      </c>
      <c r="D2364">
        <f>IF('EIA Imports'!$E2364=$A$1,'EIA Imports'!D2364,"")</f>
        <v/>
      </c>
    </row>
    <row r="2365" spans="1:4">
      <c r="A2365">
        <f>IF('EIA Imports'!$E2365=$A$1,'EIA Imports'!A2365,"")</f>
        <v/>
      </c>
      <c r="C2365">
        <f>IF('EIA Imports'!$E2365=$A$1,'EIA Imports'!C2365,"")</f>
        <v/>
      </c>
      <c r="D2365">
        <f>IF('EIA Imports'!$E2365=$A$1,'EIA Imports'!D2365,"")</f>
        <v/>
      </c>
    </row>
    <row r="2366" spans="1:4">
      <c r="A2366">
        <f>IF('EIA Imports'!$E2366=$A$1,'EIA Imports'!A2366,"")</f>
        <v/>
      </c>
      <c r="C2366">
        <f>IF('EIA Imports'!$E2366=$A$1,'EIA Imports'!C2366,"")</f>
        <v/>
      </c>
      <c r="D2366">
        <f>IF('EIA Imports'!$E2366=$A$1,'EIA Imports'!D2366,"")</f>
        <v/>
      </c>
    </row>
    <row r="2367" spans="1:4">
      <c r="A2367">
        <f>IF('EIA Imports'!$E2367=$A$1,'EIA Imports'!A2367,"")</f>
        <v/>
      </c>
      <c r="C2367">
        <f>IF('EIA Imports'!$E2367=$A$1,'EIA Imports'!C2367,"")</f>
        <v/>
      </c>
      <c r="D2367">
        <f>IF('EIA Imports'!$E2367=$A$1,'EIA Imports'!D2367,"")</f>
        <v/>
      </c>
    </row>
    <row r="2368" spans="1:4">
      <c r="A2368">
        <f>IF('EIA Imports'!$E2368=$A$1,'EIA Imports'!A2368,"")</f>
        <v/>
      </c>
      <c r="C2368">
        <f>IF('EIA Imports'!$E2368=$A$1,'EIA Imports'!C2368,"")</f>
        <v/>
      </c>
      <c r="D2368">
        <f>IF('EIA Imports'!$E2368=$A$1,'EIA Imports'!D2368,"")</f>
        <v/>
      </c>
    </row>
    <row r="2369" spans="1:4">
      <c r="A2369">
        <f>IF('EIA Imports'!$E2369=$A$1,'EIA Imports'!A2369,"")</f>
        <v/>
      </c>
      <c r="C2369">
        <f>IF('EIA Imports'!$E2369=$A$1,'EIA Imports'!C2369,"")</f>
        <v/>
      </c>
      <c r="D2369">
        <f>IF('EIA Imports'!$E2369=$A$1,'EIA Imports'!D2369,"")</f>
        <v/>
      </c>
    </row>
    <row r="2370" spans="1:4">
      <c r="A2370">
        <f>IF('EIA Imports'!$E2370=$A$1,'EIA Imports'!A2370,"")</f>
        <v/>
      </c>
      <c r="C2370">
        <f>IF('EIA Imports'!$E2370=$A$1,'EIA Imports'!C2370,"")</f>
        <v/>
      </c>
      <c r="D2370">
        <f>IF('EIA Imports'!$E2370=$A$1,'EIA Imports'!D2370,"")</f>
        <v/>
      </c>
    </row>
    <row r="2371" spans="1:4">
      <c r="A2371">
        <f>IF('EIA Imports'!$E2371=$A$1,'EIA Imports'!A2371,"")</f>
        <v/>
      </c>
      <c r="C2371">
        <f>IF('EIA Imports'!$E2371=$A$1,'EIA Imports'!C2371,"")</f>
        <v/>
      </c>
      <c r="D2371">
        <f>IF('EIA Imports'!$E2371=$A$1,'EIA Imports'!D2371,"")</f>
        <v/>
      </c>
    </row>
    <row r="2372" spans="1:4">
      <c r="A2372">
        <f>IF('EIA Imports'!$E2372=$A$1,'EIA Imports'!A2372,"")</f>
        <v/>
      </c>
      <c r="C2372">
        <f>IF('EIA Imports'!$E2372=$A$1,'EIA Imports'!C2372,"")</f>
        <v/>
      </c>
      <c r="D2372">
        <f>IF('EIA Imports'!$E2372=$A$1,'EIA Imports'!D2372,"")</f>
        <v/>
      </c>
    </row>
    <row r="2373" spans="1:4">
      <c r="A2373">
        <f>IF('EIA Imports'!$E2373=$A$1,'EIA Imports'!A2373,"")</f>
        <v/>
      </c>
      <c r="C2373">
        <f>IF('EIA Imports'!$E2373=$A$1,'EIA Imports'!C2373,"")</f>
        <v/>
      </c>
      <c r="D2373">
        <f>IF('EIA Imports'!$E2373=$A$1,'EIA Imports'!D2373,"")</f>
        <v/>
      </c>
    </row>
    <row r="2374" spans="1:4">
      <c r="A2374">
        <f>IF('EIA Imports'!$E2374=$A$1,'EIA Imports'!A2374,"")</f>
        <v/>
      </c>
      <c r="C2374">
        <f>IF('EIA Imports'!$E2374=$A$1,'EIA Imports'!C2374,"")</f>
        <v/>
      </c>
      <c r="D2374">
        <f>IF('EIA Imports'!$E2374=$A$1,'EIA Imports'!D2374,"")</f>
        <v/>
      </c>
    </row>
    <row r="2375" spans="1:4">
      <c r="A2375">
        <f>IF('EIA Imports'!$E2375=$A$1,'EIA Imports'!A2375,"")</f>
        <v/>
      </c>
      <c r="C2375">
        <f>IF('EIA Imports'!$E2375=$A$1,'EIA Imports'!C2375,"")</f>
        <v/>
      </c>
      <c r="D2375">
        <f>IF('EIA Imports'!$E2375=$A$1,'EIA Imports'!D2375,"")</f>
        <v/>
      </c>
    </row>
    <row r="2376" spans="1:4">
      <c r="A2376">
        <f>IF('EIA Imports'!$E2376=$A$1,'EIA Imports'!A2376,"")</f>
        <v/>
      </c>
      <c r="C2376">
        <f>IF('EIA Imports'!$E2376=$A$1,'EIA Imports'!C2376,"")</f>
        <v/>
      </c>
      <c r="D2376">
        <f>IF('EIA Imports'!$E2376=$A$1,'EIA Imports'!D2376,"")</f>
        <v/>
      </c>
    </row>
    <row r="2377" spans="1:4">
      <c r="A2377">
        <f>IF('EIA Imports'!$E2377=$A$1,'EIA Imports'!A2377,"")</f>
        <v/>
      </c>
      <c r="C2377">
        <f>IF('EIA Imports'!$E2377=$A$1,'EIA Imports'!C2377,"")</f>
        <v/>
      </c>
      <c r="D2377">
        <f>IF('EIA Imports'!$E2377=$A$1,'EIA Imports'!D2377,"")</f>
        <v/>
      </c>
    </row>
    <row r="2378" spans="1:4">
      <c r="A2378">
        <f>IF('EIA Imports'!$E2378=$A$1,'EIA Imports'!A2378,"")</f>
        <v/>
      </c>
      <c r="C2378">
        <f>IF('EIA Imports'!$E2378=$A$1,'EIA Imports'!C2378,"")</f>
        <v/>
      </c>
      <c r="D2378">
        <f>IF('EIA Imports'!$E2378=$A$1,'EIA Imports'!D2378,"")</f>
        <v/>
      </c>
    </row>
    <row r="2379" spans="1:4">
      <c r="A2379">
        <f>IF('EIA Imports'!$E2379=$A$1,'EIA Imports'!A2379,"")</f>
        <v/>
      </c>
      <c r="C2379">
        <f>IF('EIA Imports'!$E2379=$A$1,'EIA Imports'!C2379,"")</f>
        <v/>
      </c>
      <c r="D2379">
        <f>IF('EIA Imports'!$E2379=$A$1,'EIA Imports'!D2379,"")</f>
        <v/>
      </c>
    </row>
    <row r="2380" spans="1:4">
      <c r="A2380">
        <f>IF('EIA Imports'!$E2380=$A$1,'EIA Imports'!A2380,"")</f>
        <v/>
      </c>
      <c r="C2380">
        <f>IF('EIA Imports'!$E2380=$A$1,'EIA Imports'!C2380,"")</f>
        <v/>
      </c>
      <c r="D2380">
        <f>IF('EIA Imports'!$E2380=$A$1,'EIA Imports'!D2380,"")</f>
        <v/>
      </c>
    </row>
    <row r="2381" spans="1:4">
      <c r="A2381">
        <f>IF('EIA Imports'!$E2381=$A$1,'EIA Imports'!A2381,"")</f>
        <v/>
      </c>
      <c r="C2381">
        <f>IF('EIA Imports'!$E2381=$A$1,'EIA Imports'!C2381,"")</f>
        <v/>
      </c>
      <c r="D2381">
        <f>IF('EIA Imports'!$E2381=$A$1,'EIA Imports'!D2381,"")</f>
        <v/>
      </c>
    </row>
    <row r="2382" spans="1:4">
      <c r="A2382">
        <f>IF('EIA Imports'!$E2382=$A$1,'EIA Imports'!A2382,"")</f>
        <v/>
      </c>
      <c r="C2382">
        <f>IF('EIA Imports'!$E2382=$A$1,'EIA Imports'!C2382,"")</f>
        <v/>
      </c>
      <c r="D2382">
        <f>IF('EIA Imports'!$E2382=$A$1,'EIA Imports'!D2382,"")</f>
        <v/>
      </c>
    </row>
    <row r="2383" spans="1:4">
      <c r="A2383">
        <f>IF('EIA Imports'!$E2383=$A$1,'EIA Imports'!A2383,"")</f>
        <v/>
      </c>
      <c r="C2383">
        <f>IF('EIA Imports'!$E2383=$A$1,'EIA Imports'!C2383,"")</f>
        <v/>
      </c>
      <c r="D2383">
        <f>IF('EIA Imports'!$E2383=$A$1,'EIA Imports'!D2383,"")</f>
        <v/>
      </c>
    </row>
    <row r="2384" spans="1:4">
      <c r="A2384">
        <f>IF('EIA Imports'!$E2384=$A$1,'EIA Imports'!A2384,"")</f>
        <v/>
      </c>
      <c r="C2384">
        <f>IF('EIA Imports'!$E2384=$A$1,'EIA Imports'!C2384,"")</f>
        <v/>
      </c>
      <c r="D2384">
        <f>IF('EIA Imports'!$E2384=$A$1,'EIA Imports'!D2384,"")</f>
        <v/>
      </c>
    </row>
    <row r="2385" spans="1:4">
      <c r="A2385">
        <f>IF('EIA Imports'!$E2385=$A$1,'EIA Imports'!A2385,"")</f>
        <v/>
      </c>
      <c r="C2385">
        <f>IF('EIA Imports'!$E2385=$A$1,'EIA Imports'!C2385,"")</f>
        <v/>
      </c>
      <c r="D2385">
        <f>IF('EIA Imports'!$E2385=$A$1,'EIA Imports'!D2385,"")</f>
        <v/>
      </c>
    </row>
    <row r="2386" spans="1:4">
      <c r="A2386">
        <f>IF('EIA Imports'!$E2386=$A$1,'EIA Imports'!A2386,"")</f>
        <v/>
      </c>
      <c r="C2386">
        <f>IF('EIA Imports'!$E2386=$A$1,'EIA Imports'!C2386,"")</f>
        <v/>
      </c>
      <c r="D2386">
        <f>IF('EIA Imports'!$E2386=$A$1,'EIA Imports'!D2386,"")</f>
        <v/>
      </c>
    </row>
    <row r="2387" spans="1:4">
      <c r="A2387">
        <f>IF('EIA Imports'!$E2387=$A$1,'EIA Imports'!A2387,"")</f>
        <v/>
      </c>
      <c r="C2387">
        <f>IF('EIA Imports'!$E2387=$A$1,'EIA Imports'!C2387,"")</f>
        <v/>
      </c>
      <c r="D2387">
        <f>IF('EIA Imports'!$E2387=$A$1,'EIA Imports'!D2387,"")</f>
        <v/>
      </c>
    </row>
    <row r="2388" spans="1:4">
      <c r="A2388">
        <f>IF('EIA Imports'!$E2388=$A$1,'EIA Imports'!A2388,"")</f>
        <v/>
      </c>
      <c r="C2388">
        <f>IF('EIA Imports'!$E2388=$A$1,'EIA Imports'!C2388,"")</f>
        <v/>
      </c>
      <c r="D2388">
        <f>IF('EIA Imports'!$E2388=$A$1,'EIA Imports'!D2388,"")</f>
        <v/>
      </c>
    </row>
    <row r="2389" spans="1:4">
      <c r="A2389">
        <f>IF('EIA Imports'!$E2389=$A$1,'EIA Imports'!A2389,"")</f>
        <v/>
      </c>
      <c r="C2389">
        <f>IF('EIA Imports'!$E2389=$A$1,'EIA Imports'!C2389,"")</f>
        <v/>
      </c>
      <c r="D2389">
        <f>IF('EIA Imports'!$E2389=$A$1,'EIA Imports'!D2389,"")</f>
        <v/>
      </c>
    </row>
    <row r="2390" spans="1:4">
      <c r="A2390">
        <f>IF('EIA Imports'!$E2390=$A$1,'EIA Imports'!A2390,"")</f>
        <v/>
      </c>
      <c r="C2390">
        <f>IF('EIA Imports'!$E2390=$A$1,'EIA Imports'!C2390,"")</f>
        <v/>
      </c>
      <c r="D2390">
        <f>IF('EIA Imports'!$E2390=$A$1,'EIA Imports'!D2390,"")</f>
        <v/>
      </c>
    </row>
    <row r="2391" spans="1:4">
      <c r="A2391">
        <f>IF('EIA Imports'!$E2391=$A$1,'EIA Imports'!A2391,"")</f>
        <v/>
      </c>
      <c r="C2391">
        <f>IF('EIA Imports'!$E2391=$A$1,'EIA Imports'!C2391,"")</f>
        <v/>
      </c>
      <c r="D2391">
        <f>IF('EIA Imports'!$E2391=$A$1,'EIA Imports'!D2391,"")</f>
        <v/>
      </c>
    </row>
    <row r="2392" spans="1:4">
      <c r="A2392">
        <f>IF('EIA Imports'!$E2392=$A$1,'EIA Imports'!A2392,"")</f>
        <v/>
      </c>
      <c r="C2392">
        <f>IF('EIA Imports'!$E2392=$A$1,'EIA Imports'!C2392,"")</f>
        <v/>
      </c>
      <c r="D2392">
        <f>IF('EIA Imports'!$E2392=$A$1,'EIA Imports'!D2392,"")</f>
        <v/>
      </c>
    </row>
    <row r="2393" spans="1:4">
      <c r="A2393">
        <f>IF('EIA Imports'!$E2393=$A$1,'EIA Imports'!A2393,"")</f>
        <v/>
      </c>
      <c r="C2393">
        <f>IF('EIA Imports'!$E2393=$A$1,'EIA Imports'!C2393,"")</f>
        <v/>
      </c>
      <c r="D2393">
        <f>IF('EIA Imports'!$E2393=$A$1,'EIA Imports'!D2393,"")</f>
        <v/>
      </c>
    </row>
    <row r="2394" spans="1:4">
      <c r="A2394">
        <f>IF('EIA Imports'!$E2394=$A$1,'EIA Imports'!A2394,"")</f>
        <v/>
      </c>
      <c r="C2394">
        <f>IF('EIA Imports'!$E2394=$A$1,'EIA Imports'!C2394,"")</f>
        <v/>
      </c>
      <c r="D2394">
        <f>IF('EIA Imports'!$E2394=$A$1,'EIA Imports'!D2394,"")</f>
        <v/>
      </c>
    </row>
    <row r="2395" spans="1:4">
      <c r="A2395">
        <f>IF('EIA Imports'!$E2395=$A$1,'EIA Imports'!A2395,"")</f>
        <v/>
      </c>
      <c r="C2395">
        <f>IF('EIA Imports'!$E2395=$A$1,'EIA Imports'!C2395,"")</f>
        <v/>
      </c>
      <c r="D2395">
        <f>IF('EIA Imports'!$E2395=$A$1,'EIA Imports'!D2395,"")</f>
        <v/>
      </c>
    </row>
    <row r="2396" spans="1:4">
      <c r="A2396">
        <f>IF('EIA Imports'!$E2396=$A$1,'EIA Imports'!A2396,"")</f>
        <v/>
      </c>
      <c r="C2396">
        <f>IF('EIA Imports'!$E2396=$A$1,'EIA Imports'!C2396,"")</f>
        <v/>
      </c>
      <c r="D2396">
        <f>IF('EIA Imports'!$E2396=$A$1,'EIA Imports'!D2396,"")</f>
        <v/>
      </c>
    </row>
    <row r="2397" spans="1:4">
      <c r="A2397">
        <f>IF('EIA Imports'!$E2397=$A$1,'EIA Imports'!A2397,"")</f>
        <v/>
      </c>
      <c r="C2397">
        <f>IF('EIA Imports'!$E2397=$A$1,'EIA Imports'!C2397,"")</f>
        <v/>
      </c>
      <c r="D2397">
        <f>IF('EIA Imports'!$E2397=$A$1,'EIA Imports'!D2397,"")</f>
        <v/>
      </c>
    </row>
    <row r="2398" spans="1:4">
      <c r="A2398">
        <f>IF('EIA Imports'!$E2398=$A$1,'EIA Imports'!A2398,"")</f>
        <v/>
      </c>
      <c r="C2398">
        <f>IF('EIA Imports'!$E2398=$A$1,'EIA Imports'!C2398,"")</f>
        <v/>
      </c>
      <c r="D2398">
        <f>IF('EIA Imports'!$E2398=$A$1,'EIA Imports'!D2398,"")</f>
        <v/>
      </c>
    </row>
    <row r="2399" spans="1:4">
      <c r="A2399">
        <f>IF('EIA Imports'!$E2399=$A$1,'EIA Imports'!A2399,"")</f>
        <v/>
      </c>
      <c r="C2399">
        <f>IF('EIA Imports'!$E2399=$A$1,'EIA Imports'!C2399,"")</f>
        <v/>
      </c>
      <c r="D2399">
        <f>IF('EIA Imports'!$E2399=$A$1,'EIA Imports'!D2399,"")</f>
        <v/>
      </c>
    </row>
    <row r="2400" spans="1:4">
      <c r="A2400">
        <f>IF('EIA Imports'!$E2400=$A$1,'EIA Imports'!A2400,"")</f>
        <v/>
      </c>
      <c r="C2400">
        <f>IF('EIA Imports'!$E2400=$A$1,'EIA Imports'!C2400,"")</f>
        <v/>
      </c>
      <c r="D2400">
        <f>IF('EIA Imports'!$E2400=$A$1,'EIA Imports'!D2400,"")</f>
        <v/>
      </c>
    </row>
    <row r="2401" spans="1:4">
      <c r="A2401">
        <f>IF('EIA Imports'!$E2401=$A$1,'EIA Imports'!A2401,"")</f>
        <v/>
      </c>
      <c r="C2401">
        <f>IF('EIA Imports'!$E2401=$A$1,'EIA Imports'!C2401,"")</f>
        <v/>
      </c>
      <c r="D2401">
        <f>IF('EIA Imports'!$E2401=$A$1,'EIA Imports'!D2401,"")</f>
        <v/>
      </c>
    </row>
    <row r="2402" spans="1:4">
      <c r="A2402">
        <f>IF('EIA Imports'!$E2402=$A$1,'EIA Imports'!A2402,"")</f>
        <v/>
      </c>
      <c r="C2402">
        <f>IF('EIA Imports'!$E2402=$A$1,'EIA Imports'!C2402,"")</f>
        <v/>
      </c>
      <c r="D2402">
        <f>IF('EIA Imports'!$E2402=$A$1,'EIA Imports'!D2402,"")</f>
        <v/>
      </c>
    </row>
    <row r="2403" spans="1:4">
      <c r="A2403">
        <f>IF('EIA Imports'!$E2403=$A$1,'EIA Imports'!A2403,"")</f>
        <v/>
      </c>
      <c r="C2403">
        <f>IF('EIA Imports'!$E2403=$A$1,'EIA Imports'!C2403,"")</f>
        <v/>
      </c>
      <c r="D2403">
        <f>IF('EIA Imports'!$E2403=$A$1,'EIA Imports'!D2403,"")</f>
        <v/>
      </c>
    </row>
    <row r="2404" spans="1:4">
      <c r="A2404">
        <f>IF('EIA Imports'!$E2404=$A$1,'EIA Imports'!A2404,"")</f>
        <v/>
      </c>
      <c r="C2404">
        <f>IF('EIA Imports'!$E2404=$A$1,'EIA Imports'!C2404,"")</f>
        <v/>
      </c>
      <c r="D2404">
        <f>IF('EIA Imports'!$E2404=$A$1,'EIA Imports'!D2404,"")</f>
        <v/>
      </c>
    </row>
    <row r="2405" spans="1:4">
      <c r="A2405">
        <f>IF('EIA Imports'!$E2405=$A$1,'EIA Imports'!A2405,"")</f>
        <v/>
      </c>
      <c r="C2405">
        <f>IF('EIA Imports'!$E2405=$A$1,'EIA Imports'!C2405,"")</f>
        <v/>
      </c>
      <c r="D2405">
        <f>IF('EIA Imports'!$E2405=$A$1,'EIA Imports'!D2405,"")</f>
        <v/>
      </c>
    </row>
    <row r="2406" spans="1:4">
      <c r="A2406">
        <f>IF('EIA Imports'!$E2406=$A$1,'EIA Imports'!A2406,"")</f>
        <v/>
      </c>
      <c r="C2406">
        <f>IF('EIA Imports'!$E2406=$A$1,'EIA Imports'!C2406,"")</f>
        <v/>
      </c>
      <c r="D2406">
        <f>IF('EIA Imports'!$E2406=$A$1,'EIA Imports'!D2406,"")</f>
        <v/>
      </c>
    </row>
    <row r="2407" spans="1:4">
      <c r="A2407">
        <f>IF('EIA Imports'!$E2407=$A$1,'EIA Imports'!A2407,"")</f>
        <v/>
      </c>
      <c r="C2407">
        <f>IF('EIA Imports'!$E2407=$A$1,'EIA Imports'!C2407,"")</f>
        <v/>
      </c>
      <c r="D2407">
        <f>IF('EIA Imports'!$E2407=$A$1,'EIA Imports'!D2407,"")</f>
        <v/>
      </c>
    </row>
    <row r="2408" spans="1:4">
      <c r="A2408">
        <f>IF('EIA Imports'!$E2408=$A$1,'EIA Imports'!A2408,"")</f>
        <v/>
      </c>
      <c r="C2408">
        <f>IF('EIA Imports'!$E2408=$A$1,'EIA Imports'!C2408,"")</f>
        <v/>
      </c>
      <c r="D2408">
        <f>IF('EIA Imports'!$E2408=$A$1,'EIA Imports'!D2408,"")</f>
        <v/>
      </c>
    </row>
    <row r="2409" spans="1:4">
      <c r="A2409">
        <f>IF('EIA Imports'!$E2409=$A$1,'EIA Imports'!A2409,"")</f>
        <v/>
      </c>
      <c r="C2409">
        <f>IF('EIA Imports'!$E2409=$A$1,'EIA Imports'!C2409,"")</f>
        <v/>
      </c>
      <c r="D2409">
        <f>IF('EIA Imports'!$E2409=$A$1,'EIA Imports'!D2409,"")</f>
        <v/>
      </c>
    </row>
    <row r="2410" spans="1:4">
      <c r="A2410">
        <f>IF('EIA Imports'!$E2410=$A$1,'EIA Imports'!A2410,"")</f>
        <v/>
      </c>
      <c r="C2410">
        <f>IF('EIA Imports'!$E2410=$A$1,'EIA Imports'!C2410,"")</f>
        <v/>
      </c>
      <c r="D2410">
        <f>IF('EIA Imports'!$E2410=$A$1,'EIA Imports'!D2410,"")</f>
        <v/>
      </c>
    </row>
    <row r="2411" spans="1:4">
      <c r="A2411">
        <f>IF('EIA Imports'!$E2411=$A$1,'EIA Imports'!A2411,"")</f>
        <v/>
      </c>
      <c r="C2411">
        <f>IF('EIA Imports'!$E2411=$A$1,'EIA Imports'!C2411,"")</f>
        <v/>
      </c>
      <c r="D2411">
        <f>IF('EIA Imports'!$E2411=$A$1,'EIA Imports'!D2411,"")</f>
        <v/>
      </c>
    </row>
    <row r="2412" spans="1:4">
      <c r="A2412">
        <f>IF('EIA Imports'!$E2412=$A$1,'EIA Imports'!A2412,"")</f>
        <v/>
      </c>
      <c r="C2412">
        <f>IF('EIA Imports'!$E2412=$A$1,'EIA Imports'!C2412,"")</f>
        <v/>
      </c>
      <c r="D2412">
        <f>IF('EIA Imports'!$E2412=$A$1,'EIA Imports'!D2412,"")</f>
        <v/>
      </c>
    </row>
    <row r="2413" spans="1:4">
      <c r="A2413">
        <f>IF('EIA Imports'!$E2413=$A$1,'EIA Imports'!A2413,"")</f>
        <v/>
      </c>
      <c r="C2413">
        <f>IF('EIA Imports'!$E2413=$A$1,'EIA Imports'!C2413,"")</f>
        <v/>
      </c>
      <c r="D2413">
        <f>IF('EIA Imports'!$E2413=$A$1,'EIA Imports'!D2413,"")</f>
        <v/>
      </c>
    </row>
    <row r="2414" spans="1:4">
      <c r="A2414">
        <f>IF('EIA Imports'!$E2414=$A$1,'EIA Imports'!A2414,"")</f>
        <v/>
      </c>
      <c r="C2414">
        <f>IF('EIA Imports'!$E2414=$A$1,'EIA Imports'!C2414,"")</f>
        <v/>
      </c>
      <c r="D2414">
        <f>IF('EIA Imports'!$E2414=$A$1,'EIA Imports'!D2414,"")</f>
        <v/>
      </c>
    </row>
    <row r="2415" spans="1:4">
      <c r="A2415">
        <f>IF('EIA Imports'!$E2415=$A$1,'EIA Imports'!A2415,"")</f>
        <v/>
      </c>
      <c r="C2415">
        <f>IF('EIA Imports'!$E2415=$A$1,'EIA Imports'!C2415,"")</f>
        <v/>
      </c>
      <c r="D2415">
        <f>IF('EIA Imports'!$E2415=$A$1,'EIA Imports'!D2415,"")</f>
        <v/>
      </c>
    </row>
    <row r="2416" spans="1:4">
      <c r="A2416">
        <f>IF('EIA Imports'!$E2416=$A$1,'EIA Imports'!A2416,"")</f>
        <v/>
      </c>
      <c r="C2416">
        <f>IF('EIA Imports'!$E2416=$A$1,'EIA Imports'!C2416,"")</f>
        <v/>
      </c>
      <c r="D2416">
        <f>IF('EIA Imports'!$E2416=$A$1,'EIA Imports'!D2416,"")</f>
        <v/>
      </c>
    </row>
    <row r="2417" spans="1:4">
      <c r="A2417">
        <f>IF('EIA Imports'!$E2417=$A$1,'EIA Imports'!A2417,"")</f>
        <v/>
      </c>
      <c r="C2417">
        <f>IF('EIA Imports'!$E2417=$A$1,'EIA Imports'!C2417,"")</f>
        <v/>
      </c>
      <c r="D2417">
        <f>IF('EIA Imports'!$E2417=$A$1,'EIA Imports'!D2417,"")</f>
        <v/>
      </c>
    </row>
    <row r="2418" spans="1:4">
      <c r="A2418">
        <f>IF('EIA Imports'!$E2418=$A$1,'EIA Imports'!A2418,"")</f>
        <v/>
      </c>
      <c r="C2418">
        <f>IF('EIA Imports'!$E2418=$A$1,'EIA Imports'!C2418,"")</f>
        <v/>
      </c>
      <c r="D2418">
        <f>IF('EIA Imports'!$E2418=$A$1,'EIA Imports'!D2418,"")</f>
        <v/>
      </c>
    </row>
    <row r="2419" spans="1:4">
      <c r="A2419">
        <f>IF('EIA Imports'!$E2419=$A$1,'EIA Imports'!A2419,"")</f>
        <v/>
      </c>
      <c r="C2419">
        <f>IF('EIA Imports'!$E2419=$A$1,'EIA Imports'!C2419,"")</f>
        <v/>
      </c>
      <c r="D2419">
        <f>IF('EIA Imports'!$E2419=$A$1,'EIA Imports'!D2419,"")</f>
        <v/>
      </c>
    </row>
    <row r="2420" spans="1:4">
      <c r="A2420">
        <f>IF('EIA Imports'!$E2420=$A$1,'EIA Imports'!A2420,"")</f>
        <v/>
      </c>
      <c r="C2420">
        <f>IF('EIA Imports'!$E2420=$A$1,'EIA Imports'!C2420,"")</f>
        <v/>
      </c>
      <c r="D2420">
        <f>IF('EIA Imports'!$E2420=$A$1,'EIA Imports'!D2420,"")</f>
        <v/>
      </c>
    </row>
    <row r="2421" spans="1:4">
      <c r="A2421">
        <f>IF('EIA Imports'!$E2421=$A$1,'EIA Imports'!A2421,"")</f>
        <v/>
      </c>
      <c r="C2421">
        <f>IF('EIA Imports'!$E2421=$A$1,'EIA Imports'!C2421,"")</f>
        <v/>
      </c>
      <c r="D2421">
        <f>IF('EIA Imports'!$E2421=$A$1,'EIA Imports'!D2421,"")</f>
        <v/>
      </c>
    </row>
    <row r="2422" spans="1:4">
      <c r="A2422">
        <f>IF('EIA Imports'!$E2422=$A$1,'EIA Imports'!A2422,"")</f>
        <v/>
      </c>
      <c r="C2422">
        <f>IF('EIA Imports'!$E2422=$A$1,'EIA Imports'!C2422,"")</f>
        <v/>
      </c>
      <c r="D2422">
        <f>IF('EIA Imports'!$E2422=$A$1,'EIA Imports'!D2422,"")</f>
        <v/>
      </c>
    </row>
    <row r="2423" spans="1:4">
      <c r="A2423">
        <f>IF('EIA Imports'!$E2423=$A$1,'EIA Imports'!A2423,"")</f>
        <v/>
      </c>
      <c r="C2423">
        <f>IF('EIA Imports'!$E2423=$A$1,'EIA Imports'!C2423,"")</f>
        <v/>
      </c>
      <c r="D2423">
        <f>IF('EIA Imports'!$E2423=$A$1,'EIA Imports'!D2423,"")</f>
        <v/>
      </c>
    </row>
    <row r="2424" spans="1:4">
      <c r="A2424">
        <f>IF('EIA Imports'!$E2424=$A$1,'EIA Imports'!A2424,"")</f>
        <v/>
      </c>
      <c r="C2424">
        <f>IF('EIA Imports'!$E2424=$A$1,'EIA Imports'!C2424,"")</f>
        <v/>
      </c>
      <c r="D2424">
        <f>IF('EIA Imports'!$E2424=$A$1,'EIA Imports'!D2424,"")</f>
        <v/>
      </c>
    </row>
    <row r="2425" spans="1:4">
      <c r="A2425">
        <f>IF('EIA Imports'!$E2425=$A$1,'EIA Imports'!A2425,"")</f>
        <v/>
      </c>
      <c r="C2425">
        <f>IF('EIA Imports'!$E2425=$A$1,'EIA Imports'!C2425,"")</f>
        <v/>
      </c>
      <c r="D2425">
        <f>IF('EIA Imports'!$E2425=$A$1,'EIA Imports'!D2425,"")</f>
        <v/>
      </c>
    </row>
    <row r="2426" spans="1:4">
      <c r="A2426">
        <f>IF('EIA Imports'!$E2426=$A$1,'EIA Imports'!A2426,"")</f>
        <v/>
      </c>
      <c r="C2426">
        <f>IF('EIA Imports'!$E2426=$A$1,'EIA Imports'!C2426,"")</f>
        <v/>
      </c>
      <c r="D2426">
        <f>IF('EIA Imports'!$E2426=$A$1,'EIA Imports'!D2426,"")</f>
        <v/>
      </c>
    </row>
    <row r="2427" spans="1:4">
      <c r="A2427">
        <f>IF('EIA Imports'!$E2427=$A$1,'EIA Imports'!A2427,"")</f>
        <v/>
      </c>
      <c r="C2427">
        <f>IF('EIA Imports'!$E2427=$A$1,'EIA Imports'!C2427,"")</f>
        <v/>
      </c>
      <c r="D2427">
        <f>IF('EIA Imports'!$E2427=$A$1,'EIA Imports'!D2427,"")</f>
        <v/>
      </c>
    </row>
    <row r="2428" spans="1:4">
      <c r="A2428">
        <f>IF('EIA Imports'!$E2428=$A$1,'EIA Imports'!A2428,"")</f>
        <v/>
      </c>
      <c r="C2428">
        <f>IF('EIA Imports'!$E2428=$A$1,'EIA Imports'!C2428,"")</f>
        <v/>
      </c>
      <c r="D2428">
        <f>IF('EIA Imports'!$E2428=$A$1,'EIA Imports'!D2428,"")</f>
        <v/>
      </c>
    </row>
    <row r="2429" spans="1:4">
      <c r="A2429">
        <f>IF('EIA Imports'!$E2429=$A$1,'EIA Imports'!A2429,"")</f>
        <v/>
      </c>
      <c r="C2429">
        <f>IF('EIA Imports'!$E2429=$A$1,'EIA Imports'!C2429,"")</f>
        <v/>
      </c>
      <c r="D2429">
        <f>IF('EIA Imports'!$E2429=$A$1,'EIA Imports'!D2429,"")</f>
        <v/>
      </c>
    </row>
    <row r="2430" spans="1:4">
      <c r="A2430">
        <f>IF('EIA Imports'!$E2430=$A$1,'EIA Imports'!A2430,"")</f>
        <v/>
      </c>
      <c r="C2430">
        <f>IF('EIA Imports'!$E2430=$A$1,'EIA Imports'!C2430,"")</f>
        <v/>
      </c>
      <c r="D2430">
        <f>IF('EIA Imports'!$E2430=$A$1,'EIA Imports'!D2430,"")</f>
        <v/>
      </c>
    </row>
    <row r="2431" spans="1:4">
      <c r="A2431">
        <f>IF('EIA Imports'!$E2431=$A$1,'EIA Imports'!A2431,"")</f>
        <v/>
      </c>
      <c r="C2431">
        <f>IF('EIA Imports'!$E2431=$A$1,'EIA Imports'!C2431,"")</f>
        <v/>
      </c>
      <c r="D2431">
        <f>IF('EIA Imports'!$E2431=$A$1,'EIA Imports'!D2431,"")</f>
        <v/>
      </c>
    </row>
    <row r="2432" spans="1:4">
      <c r="A2432">
        <f>IF('EIA Imports'!$E2432=$A$1,'EIA Imports'!A2432,"")</f>
        <v/>
      </c>
      <c r="C2432">
        <f>IF('EIA Imports'!$E2432=$A$1,'EIA Imports'!C2432,"")</f>
        <v/>
      </c>
      <c r="D2432">
        <f>IF('EIA Imports'!$E2432=$A$1,'EIA Imports'!D2432,"")</f>
        <v/>
      </c>
    </row>
    <row r="2433" spans="1:4">
      <c r="A2433">
        <f>IF('EIA Imports'!$E2433=$A$1,'EIA Imports'!A2433,"")</f>
        <v/>
      </c>
      <c r="C2433">
        <f>IF('EIA Imports'!$E2433=$A$1,'EIA Imports'!C2433,"")</f>
        <v/>
      </c>
      <c r="D2433">
        <f>IF('EIA Imports'!$E2433=$A$1,'EIA Imports'!D2433,"")</f>
        <v/>
      </c>
    </row>
    <row r="2434" spans="1:4">
      <c r="A2434">
        <f>IF('EIA Imports'!$E2434=$A$1,'EIA Imports'!A2434,"")</f>
        <v/>
      </c>
      <c r="C2434">
        <f>IF('EIA Imports'!$E2434=$A$1,'EIA Imports'!C2434,"")</f>
        <v/>
      </c>
      <c r="D2434">
        <f>IF('EIA Imports'!$E2434=$A$1,'EIA Imports'!D2434,"")</f>
        <v/>
      </c>
    </row>
    <row r="2435" spans="1:4">
      <c r="A2435">
        <f>IF('EIA Imports'!$E2435=$A$1,'EIA Imports'!A2435,"")</f>
        <v/>
      </c>
      <c r="C2435">
        <f>IF('EIA Imports'!$E2435=$A$1,'EIA Imports'!C2435,"")</f>
        <v/>
      </c>
      <c r="D2435">
        <f>IF('EIA Imports'!$E2435=$A$1,'EIA Imports'!D2435,"")</f>
        <v/>
      </c>
    </row>
    <row r="2436" spans="1:4">
      <c r="A2436">
        <f>IF('EIA Imports'!$E2436=$A$1,'EIA Imports'!A2436,"")</f>
        <v/>
      </c>
      <c r="C2436">
        <f>IF('EIA Imports'!$E2436=$A$1,'EIA Imports'!C2436,"")</f>
        <v/>
      </c>
      <c r="D2436">
        <f>IF('EIA Imports'!$E2436=$A$1,'EIA Imports'!D2436,"")</f>
        <v/>
      </c>
    </row>
    <row r="2437" spans="1:4">
      <c r="A2437">
        <f>IF('EIA Imports'!$E2437=$A$1,'EIA Imports'!A2437,"")</f>
        <v/>
      </c>
      <c r="C2437">
        <f>IF('EIA Imports'!$E2437=$A$1,'EIA Imports'!C2437,"")</f>
        <v/>
      </c>
      <c r="D2437">
        <f>IF('EIA Imports'!$E2437=$A$1,'EIA Imports'!D2437,"")</f>
        <v/>
      </c>
    </row>
    <row r="2438" spans="1:4">
      <c r="A2438">
        <f>IF('EIA Imports'!$E2438=$A$1,'EIA Imports'!A2438,"")</f>
        <v/>
      </c>
      <c r="C2438">
        <f>IF('EIA Imports'!$E2438=$A$1,'EIA Imports'!C2438,"")</f>
        <v/>
      </c>
      <c r="D2438">
        <f>IF('EIA Imports'!$E2438=$A$1,'EIA Imports'!D2438,"")</f>
        <v/>
      </c>
    </row>
    <row r="2439" spans="1:4">
      <c r="A2439">
        <f>IF('EIA Imports'!$E2439=$A$1,'EIA Imports'!A2439,"")</f>
        <v/>
      </c>
      <c r="C2439">
        <f>IF('EIA Imports'!$E2439=$A$1,'EIA Imports'!C2439,"")</f>
        <v/>
      </c>
      <c r="D2439">
        <f>IF('EIA Imports'!$E2439=$A$1,'EIA Imports'!D2439,"")</f>
        <v/>
      </c>
    </row>
    <row r="2440" spans="1:4">
      <c r="A2440">
        <f>IF('EIA Imports'!$E2440=$A$1,'EIA Imports'!A2440,"")</f>
        <v/>
      </c>
      <c r="C2440">
        <f>IF('EIA Imports'!$E2440=$A$1,'EIA Imports'!C2440,"")</f>
        <v/>
      </c>
      <c r="D2440">
        <f>IF('EIA Imports'!$E2440=$A$1,'EIA Imports'!D2440,"")</f>
        <v/>
      </c>
    </row>
    <row r="2441" spans="1:4">
      <c r="A2441">
        <f>IF('EIA Imports'!$E2441=$A$1,'EIA Imports'!A2441,"")</f>
        <v/>
      </c>
      <c r="C2441">
        <f>IF('EIA Imports'!$E2441=$A$1,'EIA Imports'!C2441,"")</f>
        <v/>
      </c>
      <c r="D2441">
        <f>IF('EIA Imports'!$E2441=$A$1,'EIA Imports'!D2441,"")</f>
        <v/>
      </c>
    </row>
    <row r="2442" spans="1:4">
      <c r="A2442">
        <f>IF('EIA Imports'!$E2442=$A$1,'EIA Imports'!A2442,"")</f>
        <v/>
      </c>
      <c r="C2442">
        <f>IF('EIA Imports'!$E2442=$A$1,'EIA Imports'!C2442,"")</f>
        <v/>
      </c>
      <c r="D2442">
        <f>IF('EIA Imports'!$E2442=$A$1,'EIA Imports'!D2442,"")</f>
        <v/>
      </c>
    </row>
    <row r="2443" spans="1:4">
      <c r="A2443">
        <f>IF('EIA Imports'!$E2443=$A$1,'EIA Imports'!A2443,"")</f>
        <v/>
      </c>
      <c r="C2443">
        <f>IF('EIA Imports'!$E2443=$A$1,'EIA Imports'!C2443,"")</f>
        <v/>
      </c>
      <c r="D2443">
        <f>IF('EIA Imports'!$E2443=$A$1,'EIA Imports'!D2443,"")</f>
        <v/>
      </c>
    </row>
    <row r="2444" spans="1:4">
      <c r="A2444">
        <f>IF('EIA Imports'!$E2444=$A$1,'EIA Imports'!A2444,"")</f>
        <v/>
      </c>
      <c r="C2444">
        <f>IF('EIA Imports'!$E2444=$A$1,'EIA Imports'!C2444,"")</f>
        <v/>
      </c>
      <c r="D2444">
        <f>IF('EIA Imports'!$E2444=$A$1,'EIA Imports'!D2444,"")</f>
        <v/>
      </c>
    </row>
    <row r="2445" spans="1:4">
      <c r="A2445">
        <f>IF('EIA Imports'!$E2445=$A$1,'EIA Imports'!A2445,"")</f>
        <v/>
      </c>
      <c r="C2445">
        <f>IF('EIA Imports'!$E2445=$A$1,'EIA Imports'!C2445,"")</f>
        <v/>
      </c>
      <c r="D2445">
        <f>IF('EIA Imports'!$E2445=$A$1,'EIA Imports'!D2445,"")</f>
        <v/>
      </c>
    </row>
    <row r="2446" spans="1:4">
      <c r="A2446">
        <f>IF('EIA Imports'!$E2446=$A$1,'EIA Imports'!A2446,"")</f>
        <v/>
      </c>
      <c r="C2446">
        <f>IF('EIA Imports'!$E2446=$A$1,'EIA Imports'!C2446,"")</f>
        <v/>
      </c>
      <c r="D2446">
        <f>IF('EIA Imports'!$E2446=$A$1,'EIA Imports'!D2446,"")</f>
        <v/>
      </c>
    </row>
    <row r="2447" spans="1:4">
      <c r="A2447">
        <f>IF('EIA Imports'!$E2447=$A$1,'EIA Imports'!A2447,"")</f>
        <v/>
      </c>
      <c r="C2447">
        <f>IF('EIA Imports'!$E2447=$A$1,'EIA Imports'!C2447,"")</f>
        <v/>
      </c>
      <c r="D2447">
        <f>IF('EIA Imports'!$E2447=$A$1,'EIA Imports'!D2447,"")</f>
        <v/>
      </c>
    </row>
    <row r="2448" spans="1:4">
      <c r="A2448">
        <f>IF('EIA Imports'!$E2448=$A$1,'EIA Imports'!A2448,"")</f>
        <v/>
      </c>
      <c r="C2448">
        <f>IF('EIA Imports'!$E2448=$A$1,'EIA Imports'!C2448,"")</f>
        <v/>
      </c>
      <c r="D2448">
        <f>IF('EIA Imports'!$E2448=$A$1,'EIA Imports'!D2448,"")</f>
        <v/>
      </c>
    </row>
    <row r="2449" spans="1:4">
      <c r="A2449">
        <f>IF('EIA Imports'!$E2449=$A$1,'EIA Imports'!A2449,"")</f>
        <v/>
      </c>
      <c r="C2449">
        <f>IF('EIA Imports'!$E2449=$A$1,'EIA Imports'!C2449,"")</f>
        <v/>
      </c>
      <c r="D2449">
        <f>IF('EIA Imports'!$E2449=$A$1,'EIA Imports'!D2449,"")</f>
        <v/>
      </c>
    </row>
    <row r="2450" spans="1:4">
      <c r="A2450">
        <f>IF('EIA Imports'!$E2450=$A$1,'EIA Imports'!A2450,"")</f>
        <v/>
      </c>
      <c r="C2450">
        <f>IF('EIA Imports'!$E2450=$A$1,'EIA Imports'!C2450,"")</f>
        <v/>
      </c>
      <c r="D2450">
        <f>IF('EIA Imports'!$E2450=$A$1,'EIA Imports'!D2450,"")</f>
        <v/>
      </c>
    </row>
    <row r="2451" spans="1:4">
      <c r="A2451">
        <f>IF('EIA Imports'!$E2451=$A$1,'EIA Imports'!A2451,"")</f>
        <v/>
      </c>
      <c r="C2451">
        <f>IF('EIA Imports'!$E2451=$A$1,'EIA Imports'!C2451,"")</f>
        <v/>
      </c>
      <c r="D2451">
        <f>IF('EIA Imports'!$E2451=$A$1,'EIA Imports'!D2451,"")</f>
        <v/>
      </c>
    </row>
    <row r="2452" spans="1:4">
      <c r="A2452">
        <f>IF('EIA Imports'!$E2452=$A$1,'EIA Imports'!A2452,"")</f>
        <v/>
      </c>
      <c r="C2452">
        <f>IF('EIA Imports'!$E2452=$A$1,'EIA Imports'!C2452,"")</f>
        <v/>
      </c>
      <c r="D2452">
        <f>IF('EIA Imports'!$E2452=$A$1,'EIA Imports'!D2452,"")</f>
        <v/>
      </c>
    </row>
    <row r="2453" spans="1:4">
      <c r="A2453">
        <f>IF('EIA Imports'!$E2453=$A$1,'EIA Imports'!A2453,"")</f>
        <v/>
      </c>
      <c r="C2453">
        <f>IF('EIA Imports'!$E2453=$A$1,'EIA Imports'!C2453,"")</f>
        <v/>
      </c>
      <c r="D2453">
        <f>IF('EIA Imports'!$E2453=$A$1,'EIA Imports'!D2453,"")</f>
        <v/>
      </c>
    </row>
    <row r="2454" spans="1:4">
      <c r="A2454">
        <f>IF('EIA Imports'!$E2454=$A$1,'EIA Imports'!A2454,"")</f>
        <v/>
      </c>
      <c r="C2454">
        <f>IF('EIA Imports'!$E2454=$A$1,'EIA Imports'!C2454,"")</f>
        <v/>
      </c>
      <c r="D2454">
        <f>IF('EIA Imports'!$E2454=$A$1,'EIA Imports'!D2454,"")</f>
        <v/>
      </c>
    </row>
    <row r="2455" spans="1:4">
      <c r="A2455">
        <f>IF('EIA Imports'!$E2455=$A$1,'EIA Imports'!A2455,"")</f>
        <v/>
      </c>
      <c r="C2455">
        <f>IF('EIA Imports'!$E2455=$A$1,'EIA Imports'!C2455,"")</f>
        <v/>
      </c>
      <c r="D2455">
        <f>IF('EIA Imports'!$E2455=$A$1,'EIA Imports'!D2455,"")</f>
        <v/>
      </c>
    </row>
    <row r="2456" spans="1:4">
      <c r="A2456">
        <f>IF('EIA Imports'!$E2456=$A$1,'EIA Imports'!A2456,"")</f>
        <v/>
      </c>
      <c r="C2456">
        <f>IF('EIA Imports'!$E2456=$A$1,'EIA Imports'!C2456,"")</f>
        <v/>
      </c>
      <c r="D2456">
        <f>IF('EIA Imports'!$E2456=$A$1,'EIA Imports'!D2456,"")</f>
        <v/>
      </c>
    </row>
    <row r="2457" spans="1:4">
      <c r="A2457">
        <f>IF('EIA Imports'!$E2457=$A$1,'EIA Imports'!A2457,"")</f>
        <v/>
      </c>
      <c r="C2457">
        <f>IF('EIA Imports'!$E2457=$A$1,'EIA Imports'!C2457,"")</f>
        <v/>
      </c>
      <c r="D2457">
        <f>IF('EIA Imports'!$E2457=$A$1,'EIA Imports'!D2457,"")</f>
        <v/>
      </c>
    </row>
    <row r="2458" spans="1:4">
      <c r="A2458">
        <f>IF('EIA Imports'!$E2458=$A$1,'EIA Imports'!A2458,"")</f>
        <v/>
      </c>
      <c r="C2458">
        <f>IF('EIA Imports'!$E2458=$A$1,'EIA Imports'!C2458,"")</f>
        <v/>
      </c>
      <c r="D2458">
        <f>IF('EIA Imports'!$E2458=$A$1,'EIA Imports'!D2458,"")</f>
        <v/>
      </c>
    </row>
    <row r="2459" spans="1:4">
      <c r="A2459">
        <f>IF('EIA Imports'!$E2459=$A$1,'EIA Imports'!A2459,"")</f>
        <v/>
      </c>
      <c r="C2459">
        <f>IF('EIA Imports'!$E2459=$A$1,'EIA Imports'!C2459,"")</f>
        <v/>
      </c>
      <c r="D2459">
        <f>IF('EIA Imports'!$E2459=$A$1,'EIA Imports'!D2459,"")</f>
        <v/>
      </c>
    </row>
    <row r="2460" spans="1:4">
      <c r="A2460">
        <f>IF('EIA Imports'!$E2460=$A$1,'EIA Imports'!A2460,"")</f>
        <v/>
      </c>
      <c r="C2460">
        <f>IF('EIA Imports'!$E2460=$A$1,'EIA Imports'!C2460,"")</f>
        <v/>
      </c>
      <c r="D2460">
        <f>IF('EIA Imports'!$E2460=$A$1,'EIA Imports'!D2460,"")</f>
        <v/>
      </c>
    </row>
    <row r="2461" spans="1:4">
      <c r="A2461">
        <f>IF('EIA Imports'!$E2461=$A$1,'EIA Imports'!A2461,"")</f>
        <v/>
      </c>
      <c r="C2461">
        <f>IF('EIA Imports'!$E2461=$A$1,'EIA Imports'!C2461,"")</f>
        <v/>
      </c>
      <c r="D2461">
        <f>IF('EIA Imports'!$E2461=$A$1,'EIA Imports'!D2461,"")</f>
        <v/>
      </c>
    </row>
    <row r="2462" spans="1:4">
      <c r="A2462">
        <f>IF('EIA Imports'!$E2462=$A$1,'EIA Imports'!A2462,"")</f>
        <v/>
      </c>
      <c r="C2462">
        <f>IF('EIA Imports'!$E2462=$A$1,'EIA Imports'!C2462,"")</f>
        <v/>
      </c>
      <c r="D2462">
        <f>IF('EIA Imports'!$E2462=$A$1,'EIA Imports'!D2462,"")</f>
        <v/>
      </c>
    </row>
    <row r="2463" spans="1:4">
      <c r="A2463">
        <f>IF('EIA Imports'!$E2463=$A$1,'EIA Imports'!A2463,"")</f>
        <v/>
      </c>
      <c r="C2463">
        <f>IF('EIA Imports'!$E2463=$A$1,'EIA Imports'!C2463,"")</f>
        <v/>
      </c>
      <c r="D2463">
        <f>IF('EIA Imports'!$E2463=$A$1,'EIA Imports'!D2463,"")</f>
        <v/>
      </c>
    </row>
    <row r="2464" spans="1:4">
      <c r="A2464">
        <f>IF('EIA Imports'!$E2464=$A$1,'EIA Imports'!A2464,"")</f>
        <v/>
      </c>
      <c r="C2464">
        <f>IF('EIA Imports'!$E2464=$A$1,'EIA Imports'!C2464,"")</f>
        <v/>
      </c>
      <c r="D2464">
        <f>IF('EIA Imports'!$E2464=$A$1,'EIA Imports'!D2464,"")</f>
        <v/>
      </c>
    </row>
    <row r="2465" spans="1:4">
      <c r="A2465">
        <f>IF('EIA Imports'!$E2465=$A$1,'EIA Imports'!A2465,"")</f>
        <v/>
      </c>
      <c r="C2465">
        <f>IF('EIA Imports'!$E2465=$A$1,'EIA Imports'!C2465,"")</f>
        <v/>
      </c>
      <c r="D2465">
        <f>IF('EIA Imports'!$E2465=$A$1,'EIA Imports'!D2465,"")</f>
        <v/>
      </c>
    </row>
    <row r="2466" spans="1:4">
      <c r="A2466">
        <f>IF('EIA Imports'!$E2466=$A$1,'EIA Imports'!A2466,"")</f>
        <v/>
      </c>
      <c r="C2466">
        <f>IF('EIA Imports'!$E2466=$A$1,'EIA Imports'!C2466,"")</f>
        <v/>
      </c>
      <c r="D2466">
        <f>IF('EIA Imports'!$E2466=$A$1,'EIA Imports'!D2466,"")</f>
        <v/>
      </c>
    </row>
    <row r="2467" spans="1:4">
      <c r="A2467">
        <f>IF('EIA Imports'!$E2467=$A$1,'EIA Imports'!A2467,"")</f>
        <v/>
      </c>
      <c r="C2467">
        <f>IF('EIA Imports'!$E2467=$A$1,'EIA Imports'!C2467,"")</f>
        <v/>
      </c>
      <c r="D2467">
        <f>IF('EIA Imports'!$E2467=$A$1,'EIA Imports'!D2467,"")</f>
        <v/>
      </c>
    </row>
    <row r="2468" spans="1:4">
      <c r="A2468">
        <f>IF('EIA Imports'!$E2468=$A$1,'EIA Imports'!A2468,"")</f>
        <v/>
      </c>
      <c r="C2468">
        <f>IF('EIA Imports'!$E2468=$A$1,'EIA Imports'!C2468,"")</f>
        <v/>
      </c>
      <c r="D2468">
        <f>IF('EIA Imports'!$E2468=$A$1,'EIA Imports'!D2468,"")</f>
        <v/>
      </c>
    </row>
    <row r="2469" spans="1:4">
      <c r="A2469">
        <f>IF('EIA Imports'!$E2469=$A$1,'EIA Imports'!A2469,"")</f>
        <v/>
      </c>
      <c r="C2469">
        <f>IF('EIA Imports'!$E2469=$A$1,'EIA Imports'!C2469,"")</f>
        <v/>
      </c>
      <c r="D2469">
        <f>IF('EIA Imports'!$E2469=$A$1,'EIA Imports'!D2469,"")</f>
        <v/>
      </c>
    </row>
    <row r="2470" spans="1:4">
      <c r="A2470">
        <f>IF('EIA Imports'!$E2470=$A$1,'EIA Imports'!A2470,"")</f>
        <v/>
      </c>
      <c r="C2470">
        <f>IF('EIA Imports'!$E2470=$A$1,'EIA Imports'!C2470,"")</f>
        <v/>
      </c>
      <c r="D2470">
        <f>IF('EIA Imports'!$E2470=$A$1,'EIA Imports'!D2470,"")</f>
        <v/>
      </c>
    </row>
    <row r="2471" spans="1:4">
      <c r="A2471">
        <f>IF('EIA Imports'!$E2471=$A$1,'EIA Imports'!A2471,"")</f>
        <v/>
      </c>
      <c r="C2471">
        <f>IF('EIA Imports'!$E2471=$A$1,'EIA Imports'!C2471,"")</f>
        <v/>
      </c>
      <c r="D2471">
        <f>IF('EIA Imports'!$E2471=$A$1,'EIA Imports'!D2471,"")</f>
        <v/>
      </c>
    </row>
    <row r="2472" spans="1:4">
      <c r="A2472">
        <f>IF('EIA Imports'!$E2472=$A$1,'EIA Imports'!A2472,"")</f>
        <v/>
      </c>
      <c r="C2472">
        <f>IF('EIA Imports'!$E2472=$A$1,'EIA Imports'!C2472,"")</f>
        <v/>
      </c>
      <c r="D2472">
        <f>IF('EIA Imports'!$E2472=$A$1,'EIA Imports'!D2472,"")</f>
        <v/>
      </c>
    </row>
    <row r="2473" spans="1:4">
      <c r="A2473">
        <f>IF('EIA Imports'!$E2473=$A$1,'EIA Imports'!A2473,"")</f>
        <v/>
      </c>
      <c r="C2473">
        <f>IF('EIA Imports'!$E2473=$A$1,'EIA Imports'!C2473,"")</f>
        <v/>
      </c>
      <c r="D2473">
        <f>IF('EIA Imports'!$E2473=$A$1,'EIA Imports'!D2473,"")</f>
        <v/>
      </c>
    </row>
    <row r="2474" spans="1:4">
      <c r="A2474">
        <f>IF('EIA Imports'!$E2474=$A$1,'EIA Imports'!A2474,"")</f>
        <v/>
      </c>
      <c r="C2474">
        <f>IF('EIA Imports'!$E2474=$A$1,'EIA Imports'!C2474,"")</f>
        <v/>
      </c>
      <c r="D2474">
        <f>IF('EIA Imports'!$E2474=$A$1,'EIA Imports'!D2474,"")</f>
        <v/>
      </c>
    </row>
    <row r="2475" spans="1:4">
      <c r="A2475">
        <f>IF('EIA Imports'!$E2475=$A$1,'EIA Imports'!A2475,"")</f>
        <v/>
      </c>
      <c r="C2475">
        <f>IF('EIA Imports'!$E2475=$A$1,'EIA Imports'!C2475,"")</f>
        <v/>
      </c>
      <c r="D2475">
        <f>IF('EIA Imports'!$E2475=$A$1,'EIA Imports'!D2475,"")</f>
        <v/>
      </c>
    </row>
    <row r="2476" spans="1:4">
      <c r="A2476">
        <f>IF('EIA Imports'!$E2476=$A$1,'EIA Imports'!A2476,"")</f>
        <v/>
      </c>
      <c r="C2476">
        <f>IF('EIA Imports'!$E2476=$A$1,'EIA Imports'!C2476,"")</f>
        <v/>
      </c>
      <c r="D2476">
        <f>IF('EIA Imports'!$E2476=$A$1,'EIA Imports'!D2476,"")</f>
        <v/>
      </c>
    </row>
    <row r="2477" spans="1:4">
      <c r="A2477">
        <f>IF('EIA Imports'!$E2477=$A$1,'EIA Imports'!A2477,"")</f>
        <v/>
      </c>
      <c r="C2477">
        <f>IF('EIA Imports'!$E2477=$A$1,'EIA Imports'!C2477,"")</f>
        <v/>
      </c>
      <c r="D2477">
        <f>IF('EIA Imports'!$E2477=$A$1,'EIA Imports'!D2477,"")</f>
        <v/>
      </c>
    </row>
    <row r="2478" spans="1:4">
      <c r="A2478">
        <f>IF('EIA Imports'!$E2478=$A$1,'EIA Imports'!A2478,"")</f>
        <v/>
      </c>
      <c r="C2478">
        <f>IF('EIA Imports'!$E2478=$A$1,'EIA Imports'!C2478,"")</f>
        <v/>
      </c>
      <c r="D2478">
        <f>IF('EIA Imports'!$E2478=$A$1,'EIA Imports'!D2478,"")</f>
        <v/>
      </c>
    </row>
    <row r="2479" spans="1:4">
      <c r="A2479">
        <f>IF('EIA Imports'!$E2479=$A$1,'EIA Imports'!A2479,"")</f>
        <v/>
      </c>
      <c r="C2479">
        <f>IF('EIA Imports'!$E2479=$A$1,'EIA Imports'!C2479,"")</f>
        <v/>
      </c>
      <c r="D2479">
        <f>IF('EIA Imports'!$E2479=$A$1,'EIA Imports'!D2479,"")</f>
        <v/>
      </c>
    </row>
    <row r="2480" spans="1:4">
      <c r="A2480">
        <f>IF('EIA Imports'!$E2480=$A$1,'EIA Imports'!A2480,"")</f>
        <v/>
      </c>
      <c r="C2480">
        <f>IF('EIA Imports'!$E2480=$A$1,'EIA Imports'!C2480,"")</f>
        <v/>
      </c>
      <c r="D2480">
        <f>IF('EIA Imports'!$E2480=$A$1,'EIA Imports'!D2480,"")</f>
        <v/>
      </c>
    </row>
    <row r="2481" spans="1:4">
      <c r="A2481">
        <f>IF('EIA Imports'!$E2481=$A$1,'EIA Imports'!A2481,"")</f>
        <v/>
      </c>
      <c r="C2481">
        <f>IF('EIA Imports'!$E2481=$A$1,'EIA Imports'!C2481,"")</f>
        <v/>
      </c>
      <c r="D2481">
        <f>IF('EIA Imports'!$E2481=$A$1,'EIA Imports'!D2481,"")</f>
        <v/>
      </c>
    </row>
    <row r="2482" spans="1:4">
      <c r="A2482">
        <f>IF('EIA Imports'!$E2482=$A$1,'EIA Imports'!A2482,"")</f>
        <v/>
      </c>
      <c r="C2482">
        <f>IF('EIA Imports'!$E2482=$A$1,'EIA Imports'!C2482,"")</f>
        <v/>
      </c>
      <c r="D2482">
        <f>IF('EIA Imports'!$E2482=$A$1,'EIA Imports'!D2482,"")</f>
        <v/>
      </c>
    </row>
    <row r="2483" spans="1:4">
      <c r="A2483">
        <f>IF('EIA Imports'!$E2483=$A$1,'EIA Imports'!A2483,"")</f>
        <v/>
      </c>
      <c r="C2483">
        <f>IF('EIA Imports'!$E2483=$A$1,'EIA Imports'!C2483,"")</f>
        <v/>
      </c>
      <c r="D2483">
        <f>IF('EIA Imports'!$E2483=$A$1,'EIA Imports'!D2483,"")</f>
        <v/>
      </c>
    </row>
    <row r="2484" spans="1:4">
      <c r="A2484">
        <f>IF('EIA Imports'!$E2484=$A$1,'EIA Imports'!A2484,"")</f>
        <v/>
      </c>
      <c r="C2484">
        <f>IF('EIA Imports'!$E2484=$A$1,'EIA Imports'!C2484,"")</f>
        <v/>
      </c>
      <c r="D2484">
        <f>IF('EIA Imports'!$E2484=$A$1,'EIA Imports'!D2484,"")</f>
        <v/>
      </c>
    </row>
    <row r="2485" spans="1:4">
      <c r="A2485">
        <f>IF('EIA Imports'!$E2485=$A$1,'EIA Imports'!A2485,"")</f>
        <v/>
      </c>
      <c r="C2485">
        <f>IF('EIA Imports'!$E2485=$A$1,'EIA Imports'!C2485,"")</f>
        <v/>
      </c>
      <c r="D2485">
        <f>IF('EIA Imports'!$E2485=$A$1,'EIA Imports'!D2485,"")</f>
        <v/>
      </c>
    </row>
    <row r="2486" spans="1:4">
      <c r="A2486">
        <f>IF('EIA Imports'!$E2486=$A$1,'EIA Imports'!A2486,"")</f>
        <v/>
      </c>
      <c r="C2486">
        <f>IF('EIA Imports'!$E2486=$A$1,'EIA Imports'!C2486,"")</f>
        <v/>
      </c>
      <c r="D2486">
        <f>IF('EIA Imports'!$E2486=$A$1,'EIA Imports'!D2486,"")</f>
        <v/>
      </c>
    </row>
    <row r="2487" spans="1:4">
      <c r="A2487">
        <f>IF('EIA Imports'!$E2487=$A$1,'EIA Imports'!A2487,"")</f>
        <v/>
      </c>
      <c r="C2487">
        <f>IF('EIA Imports'!$E2487=$A$1,'EIA Imports'!C2487,"")</f>
        <v/>
      </c>
      <c r="D2487">
        <f>IF('EIA Imports'!$E2487=$A$1,'EIA Imports'!D2487,"")</f>
        <v/>
      </c>
    </row>
    <row r="2488" spans="1:4">
      <c r="A2488">
        <f>IF('EIA Imports'!$E2488=$A$1,'EIA Imports'!A2488,"")</f>
        <v/>
      </c>
      <c r="C2488">
        <f>IF('EIA Imports'!$E2488=$A$1,'EIA Imports'!C2488,"")</f>
        <v/>
      </c>
      <c r="D2488">
        <f>IF('EIA Imports'!$E2488=$A$1,'EIA Imports'!D2488,"")</f>
        <v/>
      </c>
    </row>
    <row r="2489" spans="1:4">
      <c r="A2489">
        <f>IF('EIA Imports'!$E2489=$A$1,'EIA Imports'!A2489,"")</f>
        <v/>
      </c>
      <c r="C2489">
        <f>IF('EIA Imports'!$E2489=$A$1,'EIA Imports'!C2489,"")</f>
        <v/>
      </c>
      <c r="D2489">
        <f>IF('EIA Imports'!$E2489=$A$1,'EIA Imports'!D2489,"")</f>
        <v/>
      </c>
    </row>
    <row r="2490" spans="1:4">
      <c r="A2490">
        <f>IF('EIA Imports'!$E2490=$A$1,'EIA Imports'!A2490,"")</f>
        <v/>
      </c>
      <c r="C2490">
        <f>IF('EIA Imports'!$E2490=$A$1,'EIA Imports'!C2490,"")</f>
        <v/>
      </c>
      <c r="D2490">
        <f>IF('EIA Imports'!$E2490=$A$1,'EIA Imports'!D2490,"")</f>
        <v/>
      </c>
    </row>
    <row r="2491" spans="1:4">
      <c r="A2491">
        <f>IF('EIA Imports'!$E2491=$A$1,'EIA Imports'!A2491,"")</f>
        <v/>
      </c>
      <c r="C2491">
        <f>IF('EIA Imports'!$E2491=$A$1,'EIA Imports'!C2491,"")</f>
        <v/>
      </c>
      <c r="D2491">
        <f>IF('EIA Imports'!$E2491=$A$1,'EIA Imports'!D2491,"")</f>
        <v/>
      </c>
    </row>
    <row r="2492" spans="1:4">
      <c r="A2492">
        <f>IF('EIA Imports'!$E2492=$A$1,'EIA Imports'!A2492,"")</f>
        <v/>
      </c>
      <c r="C2492">
        <f>IF('EIA Imports'!$E2492=$A$1,'EIA Imports'!C2492,"")</f>
        <v/>
      </c>
      <c r="D2492">
        <f>IF('EIA Imports'!$E2492=$A$1,'EIA Imports'!D2492,"")</f>
        <v/>
      </c>
    </row>
    <row r="2493" spans="1:4">
      <c r="A2493">
        <f>IF('EIA Imports'!$E2493=$A$1,'EIA Imports'!A2493,"")</f>
        <v/>
      </c>
      <c r="C2493">
        <f>IF('EIA Imports'!$E2493=$A$1,'EIA Imports'!C2493,"")</f>
        <v/>
      </c>
      <c r="D2493">
        <f>IF('EIA Imports'!$E2493=$A$1,'EIA Imports'!D2493,"")</f>
        <v/>
      </c>
    </row>
    <row r="2494" spans="1:4">
      <c r="A2494">
        <f>IF('EIA Imports'!$E2494=$A$1,'EIA Imports'!A2494,"")</f>
        <v/>
      </c>
      <c r="C2494">
        <f>IF('EIA Imports'!$E2494=$A$1,'EIA Imports'!C2494,"")</f>
        <v/>
      </c>
      <c r="D2494">
        <f>IF('EIA Imports'!$E2494=$A$1,'EIA Imports'!D2494,"")</f>
        <v/>
      </c>
    </row>
    <row r="2495" spans="1:4">
      <c r="A2495">
        <f>IF('EIA Imports'!$E2495=$A$1,'EIA Imports'!A2495,"")</f>
        <v/>
      </c>
      <c r="C2495">
        <f>IF('EIA Imports'!$E2495=$A$1,'EIA Imports'!C2495,"")</f>
        <v/>
      </c>
      <c r="D2495">
        <f>IF('EIA Imports'!$E2495=$A$1,'EIA Imports'!D2495,"")</f>
        <v/>
      </c>
    </row>
    <row r="2496" spans="1:4">
      <c r="A2496">
        <f>IF('EIA Imports'!$E2496=$A$1,'EIA Imports'!A2496,"")</f>
        <v/>
      </c>
      <c r="C2496">
        <f>IF('EIA Imports'!$E2496=$A$1,'EIA Imports'!C2496,"")</f>
        <v/>
      </c>
      <c r="D2496">
        <f>IF('EIA Imports'!$E2496=$A$1,'EIA Imports'!D2496,"")</f>
        <v/>
      </c>
    </row>
    <row r="2497" spans="1:4">
      <c r="A2497">
        <f>IF('EIA Imports'!$E2497=$A$1,'EIA Imports'!A2497,"")</f>
        <v/>
      </c>
      <c r="C2497">
        <f>IF('EIA Imports'!$E2497=$A$1,'EIA Imports'!C2497,"")</f>
        <v/>
      </c>
      <c r="D2497">
        <f>IF('EIA Imports'!$E2497=$A$1,'EIA Imports'!D2497,"")</f>
        <v/>
      </c>
    </row>
    <row r="2498" spans="1:4">
      <c r="A2498">
        <f>IF('EIA Imports'!$E2498=$A$1,'EIA Imports'!A2498,"")</f>
        <v/>
      </c>
      <c r="C2498">
        <f>IF('EIA Imports'!$E2498=$A$1,'EIA Imports'!C2498,"")</f>
        <v/>
      </c>
      <c r="D2498">
        <f>IF('EIA Imports'!$E2498=$A$1,'EIA Imports'!D2498,"")</f>
        <v/>
      </c>
    </row>
    <row r="2499" spans="1:4">
      <c r="A2499">
        <f>IF('EIA Imports'!$E2499=$A$1,'EIA Imports'!A2499,"")</f>
        <v/>
      </c>
      <c r="C2499">
        <f>IF('EIA Imports'!$E2499=$A$1,'EIA Imports'!C2499,"")</f>
        <v/>
      </c>
      <c r="D2499">
        <f>IF('EIA Imports'!$E2499=$A$1,'EIA Imports'!D2499,"")</f>
        <v/>
      </c>
    </row>
    <row r="2500" spans="1:4">
      <c r="A2500">
        <f>IF('EIA Imports'!$E2500=$A$1,'EIA Imports'!A2500,"")</f>
        <v/>
      </c>
      <c r="C2500">
        <f>IF('EIA Imports'!$E2500=$A$1,'EIA Imports'!C2500,"")</f>
        <v/>
      </c>
      <c r="D2500">
        <f>IF('EIA Imports'!$E2500=$A$1,'EIA Imports'!D2500,"")</f>
        <v/>
      </c>
    </row>
    <row r="2501" spans="1:4">
      <c r="A2501">
        <f>IF('EIA Imports'!$E2501=$A$1,'EIA Imports'!A2501,"")</f>
        <v/>
      </c>
      <c r="C2501">
        <f>IF('EIA Imports'!$E2501=$A$1,'EIA Imports'!C2501,"")</f>
        <v/>
      </c>
      <c r="D2501">
        <f>IF('EIA Imports'!$E2501=$A$1,'EIA Imports'!D2501,"")</f>
        <v/>
      </c>
    </row>
    <row r="2502" spans="1:4">
      <c r="A2502">
        <f>IF('EIA Imports'!$E2502=$A$1,'EIA Imports'!A2502,"")</f>
        <v/>
      </c>
      <c r="C2502">
        <f>IF('EIA Imports'!$E2502=$A$1,'EIA Imports'!C2502,"")</f>
        <v/>
      </c>
      <c r="D2502">
        <f>IF('EIA Imports'!$E2502=$A$1,'EIA Imports'!D2502,"")</f>
        <v/>
      </c>
    </row>
    <row r="2503" spans="1:4">
      <c r="A2503">
        <f>IF('EIA Imports'!$E2503=$A$1,'EIA Imports'!A2503,"")</f>
        <v/>
      </c>
      <c r="C2503">
        <f>IF('EIA Imports'!$E2503=$A$1,'EIA Imports'!C2503,"")</f>
        <v/>
      </c>
      <c r="D2503">
        <f>IF('EIA Imports'!$E2503=$A$1,'EIA Imports'!D2503,"")</f>
        <v/>
      </c>
    </row>
    <row r="2504" spans="1:4">
      <c r="A2504">
        <f>IF('EIA Imports'!$E2504=$A$1,'EIA Imports'!A2504,"")</f>
        <v/>
      </c>
      <c r="C2504">
        <f>IF('EIA Imports'!$E2504=$A$1,'EIA Imports'!C2504,"")</f>
        <v/>
      </c>
      <c r="D2504">
        <f>IF('EIA Imports'!$E2504=$A$1,'EIA Imports'!D2504,"")</f>
        <v/>
      </c>
    </row>
    <row r="2505" spans="1:4">
      <c r="A2505">
        <f>IF('EIA Imports'!$E2505=$A$1,'EIA Imports'!A2505,"")</f>
        <v/>
      </c>
      <c r="C2505">
        <f>IF('EIA Imports'!$E2505=$A$1,'EIA Imports'!C2505,"")</f>
        <v/>
      </c>
      <c r="D2505">
        <f>IF('EIA Imports'!$E2505=$A$1,'EIA Imports'!D2505,"")</f>
        <v/>
      </c>
    </row>
    <row r="2506" spans="1:4">
      <c r="A2506">
        <f>IF('EIA Imports'!$E2506=$A$1,'EIA Imports'!A2506,"")</f>
        <v/>
      </c>
      <c r="C2506">
        <f>IF('EIA Imports'!$E2506=$A$1,'EIA Imports'!C2506,"")</f>
        <v/>
      </c>
      <c r="D2506">
        <f>IF('EIA Imports'!$E2506=$A$1,'EIA Imports'!D2506,"")</f>
        <v/>
      </c>
    </row>
    <row r="2507" spans="1:4">
      <c r="A2507">
        <f>IF('EIA Imports'!$E2507=$A$1,'EIA Imports'!A2507,"")</f>
        <v/>
      </c>
      <c r="C2507">
        <f>IF('EIA Imports'!$E2507=$A$1,'EIA Imports'!C2507,"")</f>
        <v/>
      </c>
      <c r="D2507">
        <f>IF('EIA Imports'!$E2507=$A$1,'EIA Imports'!D2507,"")</f>
        <v/>
      </c>
    </row>
    <row r="2508" spans="1:4">
      <c r="A2508">
        <f>IF('EIA Imports'!$E2508=$A$1,'EIA Imports'!A2508,"")</f>
        <v/>
      </c>
      <c r="C2508">
        <f>IF('EIA Imports'!$E2508=$A$1,'EIA Imports'!C2508,"")</f>
        <v/>
      </c>
      <c r="D2508">
        <f>IF('EIA Imports'!$E2508=$A$1,'EIA Imports'!D2508,"")</f>
        <v/>
      </c>
    </row>
    <row r="2509" spans="1:4">
      <c r="A2509">
        <f>IF('EIA Imports'!$E2509=$A$1,'EIA Imports'!A2509,"")</f>
        <v/>
      </c>
      <c r="C2509">
        <f>IF('EIA Imports'!$E2509=$A$1,'EIA Imports'!C2509,"")</f>
        <v/>
      </c>
      <c r="D2509">
        <f>IF('EIA Imports'!$E2509=$A$1,'EIA Imports'!D2509,"")</f>
        <v/>
      </c>
    </row>
    <row r="2510" spans="1:4">
      <c r="A2510">
        <f>IF('EIA Imports'!$E2510=$A$1,'EIA Imports'!A2510,"")</f>
        <v/>
      </c>
      <c r="C2510">
        <f>IF('EIA Imports'!$E2510=$A$1,'EIA Imports'!C2510,"")</f>
        <v/>
      </c>
      <c r="D2510">
        <f>IF('EIA Imports'!$E2510=$A$1,'EIA Imports'!D2510,"")</f>
        <v/>
      </c>
    </row>
    <row r="2511" spans="1:4">
      <c r="A2511">
        <f>IF('EIA Imports'!$E2511=$A$1,'EIA Imports'!A2511,"")</f>
        <v/>
      </c>
      <c r="C2511">
        <f>IF('EIA Imports'!$E2511=$A$1,'EIA Imports'!C2511,"")</f>
        <v/>
      </c>
      <c r="D2511">
        <f>IF('EIA Imports'!$E2511=$A$1,'EIA Imports'!D2511,"")</f>
        <v/>
      </c>
    </row>
    <row r="2512" spans="1:4">
      <c r="A2512">
        <f>IF('EIA Imports'!$E2512=$A$1,'EIA Imports'!A2512,"")</f>
        <v/>
      </c>
      <c r="C2512">
        <f>IF('EIA Imports'!$E2512=$A$1,'EIA Imports'!C2512,"")</f>
        <v/>
      </c>
      <c r="D2512">
        <f>IF('EIA Imports'!$E2512=$A$1,'EIA Imports'!D2512,"")</f>
        <v/>
      </c>
    </row>
    <row r="2513" spans="1:4">
      <c r="A2513">
        <f>IF('EIA Imports'!$E2513=$A$1,'EIA Imports'!A2513,"")</f>
        <v/>
      </c>
      <c r="C2513">
        <f>IF('EIA Imports'!$E2513=$A$1,'EIA Imports'!C2513,"")</f>
        <v/>
      </c>
      <c r="D2513">
        <f>IF('EIA Imports'!$E2513=$A$1,'EIA Imports'!D2513,"")</f>
        <v/>
      </c>
    </row>
    <row r="2514" spans="1:4">
      <c r="A2514">
        <f>IF('EIA Imports'!$E2514=$A$1,'EIA Imports'!A2514,"")</f>
        <v/>
      </c>
      <c r="C2514">
        <f>IF('EIA Imports'!$E2514=$A$1,'EIA Imports'!C2514,"")</f>
        <v/>
      </c>
      <c r="D2514">
        <f>IF('EIA Imports'!$E2514=$A$1,'EIA Imports'!D2514,"")</f>
        <v/>
      </c>
    </row>
    <row r="2515" spans="1:4">
      <c r="A2515">
        <f>IF('EIA Imports'!$E2515=$A$1,'EIA Imports'!A2515,"")</f>
        <v/>
      </c>
      <c r="C2515">
        <f>IF('EIA Imports'!$E2515=$A$1,'EIA Imports'!C2515,"")</f>
        <v/>
      </c>
      <c r="D2515">
        <f>IF('EIA Imports'!$E2515=$A$1,'EIA Imports'!D2515,"")</f>
        <v/>
      </c>
    </row>
    <row r="2516" spans="1:4">
      <c r="A2516">
        <f>IF('EIA Imports'!$E2516=$A$1,'EIA Imports'!A2516,"")</f>
        <v/>
      </c>
      <c r="C2516">
        <f>IF('EIA Imports'!$E2516=$A$1,'EIA Imports'!C2516,"")</f>
        <v/>
      </c>
      <c r="D2516">
        <f>IF('EIA Imports'!$E2516=$A$1,'EIA Imports'!D2516,"")</f>
        <v/>
      </c>
    </row>
    <row r="2517" spans="1:4">
      <c r="A2517">
        <f>IF('EIA Imports'!$E2517=$A$1,'EIA Imports'!A2517,"")</f>
        <v/>
      </c>
      <c r="C2517">
        <f>IF('EIA Imports'!$E2517=$A$1,'EIA Imports'!C2517,"")</f>
        <v/>
      </c>
      <c r="D2517">
        <f>IF('EIA Imports'!$E2517=$A$1,'EIA Imports'!D2517,"")</f>
        <v/>
      </c>
    </row>
    <row r="2518" spans="1:4">
      <c r="A2518">
        <f>IF('EIA Imports'!$E2518=$A$1,'EIA Imports'!A2518,"")</f>
        <v/>
      </c>
      <c r="C2518">
        <f>IF('EIA Imports'!$E2518=$A$1,'EIA Imports'!C2518,"")</f>
        <v/>
      </c>
      <c r="D2518">
        <f>IF('EIA Imports'!$E2518=$A$1,'EIA Imports'!D2518,"")</f>
        <v/>
      </c>
    </row>
    <row r="2519" spans="1:4">
      <c r="A2519">
        <f>IF('EIA Imports'!$E2519=$A$1,'EIA Imports'!A2519,"")</f>
        <v/>
      </c>
      <c r="C2519">
        <f>IF('EIA Imports'!$E2519=$A$1,'EIA Imports'!C2519,"")</f>
        <v/>
      </c>
      <c r="D2519">
        <f>IF('EIA Imports'!$E2519=$A$1,'EIA Imports'!D2519,"")</f>
        <v/>
      </c>
    </row>
    <row r="2520" spans="1:4">
      <c r="A2520">
        <f>IF('EIA Imports'!$E2520=$A$1,'EIA Imports'!A2520,"")</f>
        <v/>
      </c>
      <c r="C2520">
        <f>IF('EIA Imports'!$E2520=$A$1,'EIA Imports'!C2520,"")</f>
        <v/>
      </c>
      <c r="D2520">
        <f>IF('EIA Imports'!$E2520=$A$1,'EIA Imports'!D2520,"")</f>
        <v/>
      </c>
    </row>
    <row r="2521" spans="1:4">
      <c r="A2521">
        <f>IF('EIA Imports'!$E2521=$A$1,'EIA Imports'!A2521,"")</f>
        <v/>
      </c>
      <c r="C2521">
        <f>IF('EIA Imports'!$E2521=$A$1,'EIA Imports'!C2521,"")</f>
        <v/>
      </c>
      <c r="D2521">
        <f>IF('EIA Imports'!$E2521=$A$1,'EIA Imports'!D2521,"")</f>
        <v/>
      </c>
    </row>
    <row r="2522" spans="1:4">
      <c r="A2522">
        <f>IF('EIA Imports'!$E2522=$A$1,'EIA Imports'!A2522,"")</f>
        <v/>
      </c>
      <c r="C2522">
        <f>IF('EIA Imports'!$E2522=$A$1,'EIA Imports'!C2522,"")</f>
        <v/>
      </c>
      <c r="D2522">
        <f>IF('EIA Imports'!$E2522=$A$1,'EIA Imports'!D2522,"")</f>
        <v/>
      </c>
    </row>
    <row r="2523" spans="1:4">
      <c r="A2523">
        <f>IF('EIA Imports'!$E2523=$A$1,'EIA Imports'!A2523,"")</f>
        <v/>
      </c>
      <c r="C2523">
        <f>IF('EIA Imports'!$E2523=$A$1,'EIA Imports'!C2523,"")</f>
        <v/>
      </c>
      <c r="D2523">
        <f>IF('EIA Imports'!$E2523=$A$1,'EIA Imports'!D2523,"")</f>
        <v/>
      </c>
    </row>
    <row r="2524" spans="1:4">
      <c r="A2524">
        <f>IF('EIA Imports'!$E2524=$A$1,'EIA Imports'!A2524,"")</f>
        <v/>
      </c>
      <c r="C2524">
        <f>IF('EIA Imports'!$E2524=$A$1,'EIA Imports'!C2524,"")</f>
        <v/>
      </c>
      <c r="D2524">
        <f>IF('EIA Imports'!$E2524=$A$1,'EIA Imports'!D2524,"")</f>
        <v/>
      </c>
    </row>
    <row r="2525" spans="1:4">
      <c r="A2525">
        <f>IF('EIA Imports'!$E2525=$A$1,'EIA Imports'!A2525,"")</f>
        <v/>
      </c>
      <c r="C2525">
        <f>IF('EIA Imports'!$E2525=$A$1,'EIA Imports'!C2525,"")</f>
        <v/>
      </c>
      <c r="D2525">
        <f>IF('EIA Imports'!$E2525=$A$1,'EIA Imports'!D2525,"")</f>
        <v/>
      </c>
    </row>
    <row r="2526" spans="1:4">
      <c r="A2526">
        <f>IF('EIA Imports'!$E2526=$A$1,'EIA Imports'!A2526,"")</f>
        <v/>
      </c>
      <c r="C2526">
        <f>IF('EIA Imports'!$E2526=$A$1,'EIA Imports'!C2526,"")</f>
        <v/>
      </c>
      <c r="D2526">
        <f>IF('EIA Imports'!$E2526=$A$1,'EIA Imports'!D2526,"")</f>
        <v/>
      </c>
    </row>
    <row r="2527" spans="1:4">
      <c r="A2527">
        <f>IF('EIA Imports'!$E2527=$A$1,'EIA Imports'!A2527,"")</f>
        <v/>
      </c>
      <c r="C2527">
        <f>IF('EIA Imports'!$E2527=$A$1,'EIA Imports'!C2527,"")</f>
        <v/>
      </c>
      <c r="D2527">
        <f>IF('EIA Imports'!$E2527=$A$1,'EIA Imports'!D2527,"")</f>
        <v/>
      </c>
    </row>
    <row r="2528" spans="1:4">
      <c r="A2528">
        <f>IF('EIA Imports'!$E2528=$A$1,'EIA Imports'!A2528,"")</f>
        <v/>
      </c>
      <c r="C2528">
        <f>IF('EIA Imports'!$E2528=$A$1,'EIA Imports'!C2528,"")</f>
        <v/>
      </c>
      <c r="D2528">
        <f>IF('EIA Imports'!$E2528=$A$1,'EIA Imports'!D2528,"")</f>
        <v/>
      </c>
    </row>
    <row r="2529" spans="1:4">
      <c r="A2529">
        <f>IF('EIA Imports'!$E2529=$A$1,'EIA Imports'!A2529,"")</f>
        <v/>
      </c>
      <c r="C2529">
        <f>IF('EIA Imports'!$E2529=$A$1,'EIA Imports'!C2529,"")</f>
        <v/>
      </c>
      <c r="D2529">
        <f>IF('EIA Imports'!$E2529=$A$1,'EIA Imports'!D2529,"")</f>
        <v/>
      </c>
    </row>
    <row r="2530" spans="1:4">
      <c r="A2530">
        <f>IF('EIA Imports'!$E2530=$A$1,'EIA Imports'!A2530,"")</f>
        <v/>
      </c>
      <c r="C2530">
        <f>IF('EIA Imports'!$E2530=$A$1,'EIA Imports'!C2530,"")</f>
        <v/>
      </c>
      <c r="D2530">
        <f>IF('EIA Imports'!$E2530=$A$1,'EIA Imports'!D2530,"")</f>
        <v/>
      </c>
    </row>
    <row r="2531" spans="1:4">
      <c r="A2531">
        <f>IF('EIA Imports'!$E2531=$A$1,'EIA Imports'!A2531,"")</f>
        <v/>
      </c>
      <c r="C2531">
        <f>IF('EIA Imports'!$E2531=$A$1,'EIA Imports'!C2531,"")</f>
        <v/>
      </c>
      <c r="D2531">
        <f>IF('EIA Imports'!$E2531=$A$1,'EIA Imports'!D2531,"")</f>
        <v/>
      </c>
    </row>
    <row r="2532" spans="1:4">
      <c r="A2532">
        <f>IF('EIA Imports'!$E2532=$A$1,'EIA Imports'!A2532,"")</f>
        <v/>
      </c>
      <c r="C2532">
        <f>IF('EIA Imports'!$E2532=$A$1,'EIA Imports'!C2532,"")</f>
        <v/>
      </c>
      <c r="D2532">
        <f>IF('EIA Imports'!$E2532=$A$1,'EIA Imports'!D2532,"")</f>
        <v/>
      </c>
    </row>
    <row r="2533" spans="1:4">
      <c r="A2533">
        <f>IF('EIA Imports'!$E2533=$A$1,'EIA Imports'!A2533,"")</f>
        <v/>
      </c>
      <c r="C2533">
        <f>IF('EIA Imports'!$E2533=$A$1,'EIA Imports'!C2533,"")</f>
        <v/>
      </c>
      <c r="D2533">
        <f>IF('EIA Imports'!$E2533=$A$1,'EIA Imports'!D2533,"")</f>
        <v/>
      </c>
    </row>
    <row r="2534" spans="1:4">
      <c r="A2534">
        <f>IF('EIA Imports'!$E2534=$A$1,'EIA Imports'!A2534,"")</f>
        <v/>
      </c>
      <c r="C2534">
        <f>IF('EIA Imports'!$E2534=$A$1,'EIA Imports'!C2534,"")</f>
        <v/>
      </c>
      <c r="D2534">
        <f>IF('EIA Imports'!$E2534=$A$1,'EIA Imports'!D2534,"")</f>
        <v/>
      </c>
    </row>
    <row r="2535" spans="1:4">
      <c r="A2535">
        <f>IF('EIA Imports'!$E2535=$A$1,'EIA Imports'!A2535,"")</f>
        <v/>
      </c>
      <c r="C2535">
        <f>IF('EIA Imports'!$E2535=$A$1,'EIA Imports'!C2535,"")</f>
        <v/>
      </c>
      <c r="D2535">
        <f>IF('EIA Imports'!$E2535=$A$1,'EIA Imports'!D2535,"")</f>
        <v/>
      </c>
    </row>
    <row r="2536" spans="1:4">
      <c r="A2536">
        <f>IF('EIA Imports'!$E2536=$A$1,'EIA Imports'!A2536,"")</f>
        <v/>
      </c>
      <c r="C2536">
        <f>IF('EIA Imports'!$E2536=$A$1,'EIA Imports'!C2536,"")</f>
        <v/>
      </c>
      <c r="D2536">
        <f>IF('EIA Imports'!$E2536=$A$1,'EIA Imports'!D2536,"")</f>
        <v/>
      </c>
    </row>
    <row r="2537" spans="1:4">
      <c r="A2537">
        <f>IF('EIA Imports'!$E2537=$A$1,'EIA Imports'!A2537,"")</f>
        <v/>
      </c>
      <c r="C2537">
        <f>IF('EIA Imports'!$E2537=$A$1,'EIA Imports'!C2537,"")</f>
        <v/>
      </c>
      <c r="D2537">
        <f>IF('EIA Imports'!$E2537=$A$1,'EIA Imports'!D2537,"")</f>
        <v/>
      </c>
    </row>
    <row r="2538" spans="1:4">
      <c r="A2538">
        <f>IF('EIA Imports'!$E2538=$A$1,'EIA Imports'!A2538,"")</f>
        <v/>
      </c>
      <c r="C2538">
        <f>IF('EIA Imports'!$E2538=$A$1,'EIA Imports'!C2538,"")</f>
        <v/>
      </c>
      <c r="D2538">
        <f>IF('EIA Imports'!$E2538=$A$1,'EIA Imports'!D2538,"")</f>
        <v/>
      </c>
    </row>
    <row r="2539" spans="1:4">
      <c r="A2539">
        <f>IF('EIA Imports'!$E2539=$A$1,'EIA Imports'!A2539,"")</f>
        <v/>
      </c>
      <c r="C2539">
        <f>IF('EIA Imports'!$E2539=$A$1,'EIA Imports'!C2539,"")</f>
        <v/>
      </c>
      <c r="D2539">
        <f>IF('EIA Imports'!$E2539=$A$1,'EIA Imports'!D2539,"")</f>
        <v/>
      </c>
    </row>
    <row r="2540" spans="1:4">
      <c r="A2540">
        <f>IF('EIA Imports'!$E2540=$A$1,'EIA Imports'!A2540,"")</f>
        <v/>
      </c>
      <c r="C2540">
        <f>IF('EIA Imports'!$E2540=$A$1,'EIA Imports'!C2540,"")</f>
        <v/>
      </c>
      <c r="D2540">
        <f>IF('EIA Imports'!$E2540=$A$1,'EIA Imports'!D2540,"")</f>
        <v/>
      </c>
    </row>
    <row r="2541" spans="1:4">
      <c r="A2541">
        <f>IF('EIA Imports'!$E2541=$A$1,'EIA Imports'!A2541,"")</f>
        <v/>
      </c>
      <c r="C2541">
        <f>IF('EIA Imports'!$E2541=$A$1,'EIA Imports'!C2541,"")</f>
        <v/>
      </c>
      <c r="D2541">
        <f>IF('EIA Imports'!$E2541=$A$1,'EIA Imports'!D2541,"")</f>
        <v/>
      </c>
    </row>
    <row r="2542" spans="1:4">
      <c r="A2542">
        <f>IF('EIA Imports'!$E2542=$A$1,'EIA Imports'!A2542,"")</f>
        <v/>
      </c>
      <c r="C2542">
        <f>IF('EIA Imports'!$E2542=$A$1,'EIA Imports'!C2542,"")</f>
        <v/>
      </c>
      <c r="D2542">
        <f>IF('EIA Imports'!$E2542=$A$1,'EIA Imports'!D2542,"")</f>
        <v/>
      </c>
    </row>
    <row r="2543" spans="1:4">
      <c r="A2543">
        <f>IF('EIA Imports'!$E2543=$A$1,'EIA Imports'!A2543,"")</f>
        <v/>
      </c>
      <c r="C2543">
        <f>IF('EIA Imports'!$E2543=$A$1,'EIA Imports'!C2543,"")</f>
        <v/>
      </c>
      <c r="D2543">
        <f>IF('EIA Imports'!$E2543=$A$1,'EIA Imports'!D2543,"")</f>
        <v/>
      </c>
    </row>
    <row r="2544" spans="1:4">
      <c r="A2544">
        <f>IF('EIA Imports'!$E2544=$A$1,'EIA Imports'!A2544,"")</f>
        <v/>
      </c>
      <c r="C2544">
        <f>IF('EIA Imports'!$E2544=$A$1,'EIA Imports'!C2544,"")</f>
        <v/>
      </c>
      <c r="D2544">
        <f>IF('EIA Imports'!$E2544=$A$1,'EIA Imports'!D2544,"")</f>
        <v/>
      </c>
    </row>
    <row r="2545" spans="1:4">
      <c r="A2545">
        <f>IF('EIA Imports'!$E2545=$A$1,'EIA Imports'!A2545,"")</f>
        <v/>
      </c>
      <c r="C2545">
        <f>IF('EIA Imports'!$E2545=$A$1,'EIA Imports'!C2545,"")</f>
        <v/>
      </c>
      <c r="D2545">
        <f>IF('EIA Imports'!$E2545=$A$1,'EIA Imports'!D2545,"")</f>
        <v/>
      </c>
    </row>
    <row r="2546" spans="1:4">
      <c r="A2546">
        <f>IF('EIA Imports'!$E2546=$A$1,'EIA Imports'!A2546,"")</f>
        <v/>
      </c>
      <c r="C2546">
        <f>IF('EIA Imports'!$E2546=$A$1,'EIA Imports'!C2546,"")</f>
        <v/>
      </c>
      <c r="D2546">
        <f>IF('EIA Imports'!$E2546=$A$1,'EIA Imports'!D2546,"")</f>
        <v/>
      </c>
    </row>
    <row r="2547" spans="1:4">
      <c r="A2547">
        <f>IF('EIA Imports'!$E2547=$A$1,'EIA Imports'!A2547,"")</f>
        <v/>
      </c>
      <c r="C2547">
        <f>IF('EIA Imports'!$E2547=$A$1,'EIA Imports'!C2547,"")</f>
        <v/>
      </c>
      <c r="D2547">
        <f>IF('EIA Imports'!$E2547=$A$1,'EIA Imports'!D2547,"")</f>
        <v/>
      </c>
    </row>
    <row r="2548" spans="1:4">
      <c r="A2548">
        <f>IF('EIA Imports'!$E2548=$A$1,'EIA Imports'!A2548,"")</f>
        <v/>
      </c>
      <c r="C2548">
        <f>IF('EIA Imports'!$E2548=$A$1,'EIA Imports'!C2548,"")</f>
        <v/>
      </c>
      <c r="D2548">
        <f>IF('EIA Imports'!$E2548=$A$1,'EIA Imports'!D2548,"")</f>
        <v/>
      </c>
    </row>
    <row r="2549" spans="1:4">
      <c r="A2549">
        <f>IF('EIA Imports'!$E2549=$A$1,'EIA Imports'!A2549,"")</f>
        <v/>
      </c>
      <c r="C2549">
        <f>IF('EIA Imports'!$E2549=$A$1,'EIA Imports'!C2549,"")</f>
        <v/>
      </c>
      <c r="D2549">
        <f>IF('EIA Imports'!$E2549=$A$1,'EIA Imports'!D2549,"")</f>
        <v/>
      </c>
    </row>
    <row r="2550" spans="1:4">
      <c r="A2550">
        <f>IF('EIA Imports'!$E2550=$A$1,'EIA Imports'!A2550,"")</f>
        <v/>
      </c>
      <c r="C2550">
        <f>IF('EIA Imports'!$E2550=$A$1,'EIA Imports'!C2550,"")</f>
        <v/>
      </c>
      <c r="D2550">
        <f>IF('EIA Imports'!$E2550=$A$1,'EIA Imports'!D2550,"")</f>
        <v/>
      </c>
    </row>
    <row r="2551" spans="1:4">
      <c r="A2551">
        <f>IF('EIA Imports'!$E2551=$A$1,'EIA Imports'!A2551,"")</f>
        <v/>
      </c>
      <c r="C2551">
        <f>IF('EIA Imports'!$E2551=$A$1,'EIA Imports'!C2551,"")</f>
        <v/>
      </c>
      <c r="D2551">
        <f>IF('EIA Imports'!$E2551=$A$1,'EIA Imports'!D2551,"")</f>
        <v/>
      </c>
    </row>
    <row r="2552" spans="1:4">
      <c r="A2552">
        <f>IF('EIA Imports'!$E2552=$A$1,'EIA Imports'!A2552,"")</f>
        <v/>
      </c>
      <c r="C2552">
        <f>IF('EIA Imports'!$E2552=$A$1,'EIA Imports'!C2552,"")</f>
        <v/>
      </c>
      <c r="D2552">
        <f>IF('EIA Imports'!$E2552=$A$1,'EIA Imports'!D2552,"")</f>
        <v/>
      </c>
    </row>
    <row r="2553" spans="1:4">
      <c r="A2553">
        <f>IF('EIA Imports'!$E2553=$A$1,'EIA Imports'!A2553,"")</f>
        <v/>
      </c>
      <c r="C2553">
        <f>IF('EIA Imports'!$E2553=$A$1,'EIA Imports'!C2553,"")</f>
        <v/>
      </c>
      <c r="D2553">
        <f>IF('EIA Imports'!$E2553=$A$1,'EIA Imports'!D2553,"")</f>
        <v/>
      </c>
    </row>
    <row r="2554" spans="1:4">
      <c r="A2554">
        <f>IF('EIA Imports'!$E2554=$A$1,'EIA Imports'!A2554,"")</f>
        <v/>
      </c>
      <c r="C2554">
        <f>IF('EIA Imports'!$E2554=$A$1,'EIA Imports'!C2554,"")</f>
        <v/>
      </c>
      <c r="D2554">
        <f>IF('EIA Imports'!$E2554=$A$1,'EIA Imports'!D2554,"")</f>
        <v/>
      </c>
    </row>
    <row r="2555" spans="1:4">
      <c r="A2555">
        <f>IF('EIA Imports'!$E2555=$A$1,'EIA Imports'!A2555,"")</f>
        <v/>
      </c>
      <c r="C2555">
        <f>IF('EIA Imports'!$E2555=$A$1,'EIA Imports'!C2555,"")</f>
        <v/>
      </c>
      <c r="D2555">
        <f>IF('EIA Imports'!$E2555=$A$1,'EIA Imports'!D2555,"")</f>
        <v/>
      </c>
    </row>
    <row r="2556" spans="1:4">
      <c r="A2556">
        <f>IF('EIA Imports'!$E2556=$A$1,'EIA Imports'!A2556,"")</f>
        <v/>
      </c>
      <c r="C2556">
        <f>IF('EIA Imports'!$E2556=$A$1,'EIA Imports'!C2556,"")</f>
        <v/>
      </c>
      <c r="D2556">
        <f>IF('EIA Imports'!$E2556=$A$1,'EIA Imports'!D2556,"")</f>
        <v/>
      </c>
    </row>
    <row r="2557" spans="1:4">
      <c r="A2557">
        <f>IF('EIA Imports'!$E2557=$A$1,'EIA Imports'!A2557,"")</f>
        <v/>
      </c>
      <c r="C2557">
        <f>IF('EIA Imports'!$E2557=$A$1,'EIA Imports'!C2557,"")</f>
        <v/>
      </c>
      <c r="D2557">
        <f>IF('EIA Imports'!$E2557=$A$1,'EIA Imports'!D2557,"")</f>
        <v/>
      </c>
    </row>
    <row r="2558" spans="1:4">
      <c r="A2558">
        <f>IF('EIA Imports'!$E2558=$A$1,'EIA Imports'!A2558,"")</f>
        <v/>
      </c>
      <c r="C2558">
        <f>IF('EIA Imports'!$E2558=$A$1,'EIA Imports'!C2558,"")</f>
        <v/>
      </c>
      <c r="D2558">
        <f>IF('EIA Imports'!$E2558=$A$1,'EIA Imports'!D2558,"")</f>
        <v/>
      </c>
    </row>
    <row r="2559" spans="1:4">
      <c r="A2559">
        <f>IF('EIA Imports'!$E2559=$A$1,'EIA Imports'!A2559,"")</f>
        <v/>
      </c>
      <c r="C2559">
        <f>IF('EIA Imports'!$E2559=$A$1,'EIA Imports'!C2559,"")</f>
        <v/>
      </c>
      <c r="D2559">
        <f>IF('EIA Imports'!$E2559=$A$1,'EIA Imports'!D2559,"")</f>
        <v/>
      </c>
    </row>
    <row r="2560" spans="1:4">
      <c r="A2560">
        <f>IF('EIA Imports'!$E2560=$A$1,'EIA Imports'!A2560,"")</f>
        <v/>
      </c>
      <c r="C2560">
        <f>IF('EIA Imports'!$E2560=$A$1,'EIA Imports'!C2560,"")</f>
        <v/>
      </c>
      <c r="D2560">
        <f>IF('EIA Imports'!$E2560=$A$1,'EIA Imports'!D2560,"")</f>
        <v/>
      </c>
    </row>
    <row r="2561" spans="1:4">
      <c r="A2561">
        <f>IF('EIA Imports'!$E2561=$A$1,'EIA Imports'!A2561,"")</f>
        <v/>
      </c>
      <c r="C2561">
        <f>IF('EIA Imports'!$E2561=$A$1,'EIA Imports'!C2561,"")</f>
        <v/>
      </c>
      <c r="D2561">
        <f>IF('EIA Imports'!$E2561=$A$1,'EIA Imports'!D2561,"")</f>
        <v/>
      </c>
    </row>
    <row r="2562" spans="1:4">
      <c r="A2562">
        <f>IF('EIA Imports'!$E2562=$A$1,'EIA Imports'!A2562,"")</f>
        <v/>
      </c>
      <c r="C2562">
        <f>IF('EIA Imports'!$E2562=$A$1,'EIA Imports'!C2562,"")</f>
        <v/>
      </c>
      <c r="D2562">
        <f>IF('EIA Imports'!$E2562=$A$1,'EIA Imports'!D2562,"")</f>
        <v/>
      </c>
    </row>
    <row r="2563" spans="1:4">
      <c r="A2563">
        <f>IF('EIA Imports'!$E2563=$A$1,'EIA Imports'!A2563,"")</f>
        <v/>
      </c>
      <c r="C2563">
        <f>IF('EIA Imports'!$E2563=$A$1,'EIA Imports'!C2563,"")</f>
        <v/>
      </c>
      <c r="D2563">
        <f>IF('EIA Imports'!$E2563=$A$1,'EIA Imports'!D2563,"")</f>
        <v/>
      </c>
    </row>
    <row r="2564" spans="1:4">
      <c r="A2564">
        <f>IF('EIA Imports'!$E2564=$A$1,'EIA Imports'!A2564,"")</f>
        <v/>
      </c>
      <c r="C2564">
        <f>IF('EIA Imports'!$E2564=$A$1,'EIA Imports'!C2564,"")</f>
        <v/>
      </c>
      <c r="D2564">
        <f>IF('EIA Imports'!$E2564=$A$1,'EIA Imports'!D2564,"")</f>
        <v/>
      </c>
    </row>
    <row r="2565" spans="1:4">
      <c r="A2565">
        <f>IF('EIA Imports'!$E2565=$A$1,'EIA Imports'!A2565,"")</f>
        <v/>
      </c>
      <c r="C2565">
        <f>IF('EIA Imports'!$E2565=$A$1,'EIA Imports'!C2565,"")</f>
        <v/>
      </c>
      <c r="D2565">
        <f>IF('EIA Imports'!$E2565=$A$1,'EIA Imports'!D2565,"")</f>
        <v/>
      </c>
    </row>
    <row r="2566" spans="1:4">
      <c r="A2566">
        <f>IF('EIA Imports'!$E2566=$A$1,'EIA Imports'!A2566,"")</f>
        <v/>
      </c>
      <c r="C2566">
        <f>IF('EIA Imports'!$E2566=$A$1,'EIA Imports'!C2566,"")</f>
        <v/>
      </c>
      <c r="D2566">
        <f>IF('EIA Imports'!$E2566=$A$1,'EIA Imports'!D2566,"")</f>
        <v/>
      </c>
    </row>
    <row r="2567" spans="1:4">
      <c r="A2567">
        <f>IF('EIA Imports'!$E2567=$A$1,'EIA Imports'!A2567,"")</f>
        <v/>
      </c>
      <c r="C2567">
        <f>IF('EIA Imports'!$E2567=$A$1,'EIA Imports'!C2567,"")</f>
        <v/>
      </c>
      <c r="D2567">
        <f>IF('EIA Imports'!$E2567=$A$1,'EIA Imports'!D2567,"")</f>
        <v/>
      </c>
    </row>
    <row r="2568" spans="1:4">
      <c r="A2568">
        <f>IF('EIA Imports'!$E2568=$A$1,'EIA Imports'!A2568,"")</f>
        <v/>
      </c>
      <c r="C2568">
        <f>IF('EIA Imports'!$E2568=$A$1,'EIA Imports'!C2568,"")</f>
        <v/>
      </c>
      <c r="D2568">
        <f>IF('EIA Imports'!$E2568=$A$1,'EIA Imports'!D2568,"")</f>
        <v/>
      </c>
    </row>
    <row r="2569" spans="1:4">
      <c r="A2569">
        <f>IF('EIA Imports'!$E2569=$A$1,'EIA Imports'!A2569,"")</f>
        <v/>
      </c>
      <c r="C2569">
        <f>IF('EIA Imports'!$E2569=$A$1,'EIA Imports'!C2569,"")</f>
        <v/>
      </c>
      <c r="D2569">
        <f>IF('EIA Imports'!$E2569=$A$1,'EIA Imports'!D2569,"")</f>
        <v/>
      </c>
    </row>
    <row r="2570" spans="1:4">
      <c r="A2570">
        <f>IF('EIA Imports'!$E2570=$A$1,'EIA Imports'!A2570,"")</f>
        <v/>
      </c>
      <c r="C2570">
        <f>IF('EIA Imports'!$E2570=$A$1,'EIA Imports'!C2570,"")</f>
        <v/>
      </c>
      <c r="D2570">
        <f>IF('EIA Imports'!$E2570=$A$1,'EIA Imports'!D2570,"")</f>
        <v/>
      </c>
    </row>
    <row r="2571" spans="1:4">
      <c r="A2571">
        <f>IF('EIA Imports'!$E2571=$A$1,'EIA Imports'!A2571,"")</f>
        <v/>
      </c>
      <c r="C2571">
        <f>IF('EIA Imports'!$E2571=$A$1,'EIA Imports'!C2571,"")</f>
        <v/>
      </c>
      <c r="D2571">
        <f>IF('EIA Imports'!$E2571=$A$1,'EIA Imports'!D2571,"")</f>
        <v/>
      </c>
    </row>
    <row r="2572" spans="1:4">
      <c r="A2572">
        <f>IF('EIA Imports'!$E2572=$A$1,'EIA Imports'!A2572,"")</f>
        <v/>
      </c>
      <c r="C2572">
        <f>IF('EIA Imports'!$E2572=$A$1,'EIA Imports'!C2572,"")</f>
        <v/>
      </c>
      <c r="D2572">
        <f>IF('EIA Imports'!$E2572=$A$1,'EIA Imports'!D2572,"")</f>
        <v/>
      </c>
    </row>
    <row r="2573" spans="1:4">
      <c r="A2573">
        <f>IF('EIA Imports'!$E2573=$A$1,'EIA Imports'!A2573,"")</f>
        <v/>
      </c>
      <c r="C2573">
        <f>IF('EIA Imports'!$E2573=$A$1,'EIA Imports'!C2573,"")</f>
        <v/>
      </c>
      <c r="D2573">
        <f>IF('EIA Imports'!$E2573=$A$1,'EIA Imports'!D2573,"")</f>
        <v/>
      </c>
    </row>
    <row r="2574" spans="1:4">
      <c r="A2574">
        <f>IF('EIA Imports'!$E2574=$A$1,'EIA Imports'!A2574,"")</f>
        <v/>
      </c>
      <c r="C2574">
        <f>IF('EIA Imports'!$E2574=$A$1,'EIA Imports'!C2574,"")</f>
        <v/>
      </c>
      <c r="D2574">
        <f>IF('EIA Imports'!$E2574=$A$1,'EIA Imports'!D2574,"")</f>
        <v/>
      </c>
    </row>
    <row r="2575" spans="1:4">
      <c r="A2575">
        <f>IF('EIA Imports'!$E2575=$A$1,'EIA Imports'!A2575,"")</f>
        <v/>
      </c>
      <c r="C2575">
        <f>IF('EIA Imports'!$E2575=$A$1,'EIA Imports'!C2575,"")</f>
        <v/>
      </c>
      <c r="D2575">
        <f>IF('EIA Imports'!$E2575=$A$1,'EIA Imports'!D2575,"")</f>
        <v/>
      </c>
    </row>
    <row r="2576" spans="1:4">
      <c r="A2576">
        <f>IF('EIA Imports'!$E2576=$A$1,'EIA Imports'!A2576,"")</f>
        <v/>
      </c>
      <c r="C2576">
        <f>IF('EIA Imports'!$E2576=$A$1,'EIA Imports'!C2576,"")</f>
        <v/>
      </c>
      <c r="D2576">
        <f>IF('EIA Imports'!$E2576=$A$1,'EIA Imports'!D2576,"")</f>
        <v/>
      </c>
    </row>
    <row r="2577" spans="1:4">
      <c r="A2577">
        <f>IF('EIA Imports'!$E2577=$A$1,'EIA Imports'!A2577,"")</f>
        <v/>
      </c>
      <c r="C2577">
        <f>IF('EIA Imports'!$E2577=$A$1,'EIA Imports'!C2577,"")</f>
        <v/>
      </c>
      <c r="D2577">
        <f>IF('EIA Imports'!$E2577=$A$1,'EIA Imports'!D2577,"")</f>
        <v/>
      </c>
    </row>
    <row r="2578" spans="1:4">
      <c r="A2578">
        <f>IF('EIA Imports'!$E2578=$A$1,'EIA Imports'!A2578,"")</f>
        <v/>
      </c>
      <c r="C2578">
        <f>IF('EIA Imports'!$E2578=$A$1,'EIA Imports'!C2578,"")</f>
        <v/>
      </c>
      <c r="D2578">
        <f>IF('EIA Imports'!$E2578=$A$1,'EIA Imports'!D2578,"")</f>
        <v/>
      </c>
    </row>
    <row r="2579" spans="1:4">
      <c r="A2579">
        <f>IF('EIA Imports'!$E2579=$A$1,'EIA Imports'!A2579,"")</f>
        <v/>
      </c>
      <c r="C2579">
        <f>IF('EIA Imports'!$E2579=$A$1,'EIA Imports'!C2579,"")</f>
        <v/>
      </c>
      <c r="D2579">
        <f>IF('EIA Imports'!$E2579=$A$1,'EIA Imports'!D2579,"")</f>
        <v/>
      </c>
    </row>
    <row r="2580" spans="1:4">
      <c r="A2580">
        <f>IF('EIA Imports'!$E2580=$A$1,'EIA Imports'!A2580,"")</f>
        <v/>
      </c>
      <c r="C2580">
        <f>IF('EIA Imports'!$E2580=$A$1,'EIA Imports'!C2580,"")</f>
        <v/>
      </c>
      <c r="D2580">
        <f>IF('EIA Imports'!$E2580=$A$1,'EIA Imports'!D2580,"")</f>
        <v/>
      </c>
    </row>
    <row r="2581" spans="1:4">
      <c r="A2581">
        <f>IF('EIA Imports'!$E2581=$A$1,'EIA Imports'!A2581,"")</f>
        <v/>
      </c>
      <c r="C2581">
        <f>IF('EIA Imports'!$E2581=$A$1,'EIA Imports'!C2581,"")</f>
        <v/>
      </c>
      <c r="D2581">
        <f>IF('EIA Imports'!$E2581=$A$1,'EIA Imports'!D2581,"")</f>
        <v/>
      </c>
    </row>
    <row r="2582" spans="1:4">
      <c r="A2582">
        <f>IF('EIA Imports'!$E2582=$A$1,'EIA Imports'!A2582,"")</f>
        <v/>
      </c>
      <c r="C2582">
        <f>IF('EIA Imports'!$E2582=$A$1,'EIA Imports'!C2582,"")</f>
        <v/>
      </c>
      <c r="D2582">
        <f>IF('EIA Imports'!$E2582=$A$1,'EIA Imports'!D2582,"")</f>
        <v/>
      </c>
    </row>
    <row r="2583" spans="1:4">
      <c r="A2583">
        <f>IF('EIA Imports'!$E2583=$A$1,'EIA Imports'!A2583,"")</f>
        <v/>
      </c>
      <c r="C2583">
        <f>IF('EIA Imports'!$E2583=$A$1,'EIA Imports'!C2583,"")</f>
        <v/>
      </c>
      <c r="D2583">
        <f>IF('EIA Imports'!$E2583=$A$1,'EIA Imports'!D2583,"")</f>
        <v/>
      </c>
    </row>
    <row r="2584" spans="1:4">
      <c r="A2584">
        <f>IF('EIA Imports'!$E2584=$A$1,'EIA Imports'!A2584,"")</f>
        <v/>
      </c>
      <c r="C2584">
        <f>IF('EIA Imports'!$E2584=$A$1,'EIA Imports'!C2584,"")</f>
        <v/>
      </c>
      <c r="D2584">
        <f>IF('EIA Imports'!$E2584=$A$1,'EIA Imports'!D2584,"")</f>
        <v/>
      </c>
    </row>
    <row r="2585" spans="1:4">
      <c r="A2585">
        <f>IF('EIA Imports'!$E2585=$A$1,'EIA Imports'!A2585,"")</f>
        <v/>
      </c>
      <c r="C2585">
        <f>IF('EIA Imports'!$E2585=$A$1,'EIA Imports'!C2585,"")</f>
        <v/>
      </c>
      <c r="D2585">
        <f>IF('EIA Imports'!$E2585=$A$1,'EIA Imports'!D2585,"")</f>
        <v/>
      </c>
    </row>
    <row r="2586" spans="1:4">
      <c r="A2586">
        <f>IF('EIA Imports'!$E2586=$A$1,'EIA Imports'!A2586,"")</f>
        <v/>
      </c>
      <c r="C2586">
        <f>IF('EIA Imports'!$E2586=$A$1,'EIA Imports'!C2586,"")</f>
        <v/>
      </c>
      <c r="D2586">
        <f>IF('EIA Imports'!$E2586=$A$1,'EIA Imports'!D2586,"")</f>
        <v/>
      </c>
    </row>
    <row r="2587" spans="1:4">
      <c r="A2587">
        <f>IF('EIA Imports'!$E2587=$A$1,'EIA Imports'!A2587,"")</f>
        <v/>
      </c>
      <c r="C2587">
        <f>IF('EIA Imports'!$E2587=$A$1,'EIA Imports'!C2587,"")</f>
        <v/>
      </c>
      <c r="D2587">
        <f>IF('EIA Imports'!$E2587=$A$1,'EIA Imports'!D2587,"")</f>
        <v/>
      </c>
    </row>
    <row r="2588" spans="1:4">
      <c r="A2588">
        <f>IF('EIA Imports'!$E2588=$A$1,'EIA Imports'!A2588,"")</f>
        <v/>
      </c>
      <c r="C2588">
        <f>IF('EIA Imports'!$E2588=$A$1,'EIA Imports'!C2588,"")</f>
        <v/>
      </c>
      <c r="D2588">
        <f>IF('EIA Imports'!$E2588=$A$1,'EIA Imports'!D2588,"")</f>
        <v/>
      </c>
    </row>
    <row r="2589" spans="1:4">
      <c r="A2589">
        <f>IF('EIA Imports'!$E2589=$A$1,'EIA Imports'!A2589,"")</f>
        <v/>
      </c>
      <c r="C2589">
        <f>IF('EIA Imports'!$E2589=$A$1,'EIA Imports'!C2589,"")</f>
        <v/>
      </c>
      <c r="D2589">
        <f>IF('EIA Imports'!$E2589=$A$1,'EIA Imports'!D2589,"")</f>
        <v/>
      </c>
    </row>
    <row r="2590" spans="1:4">
      <c r="A2590">
        <f>IF('EIA Imports'!$E2590=$A$1,'EIA Imports'!A2590,"")</f>
        <v/>
      </c>
      <c r="C2590">
        <f>IF('EIA Imports'!$E2590=$A$1,'EIA Imports'!C2590,"")</f>
        <v/>
      </c>
      <c r="D2590">
        <f>IF('EIA Imports'!$E2590=$A$1,'EIA Imports'!D2590,"")</f>
        <v/>
      </c>
    </row>
    <row r="2591" spans="1:4">
      <c r="A2591">
        <f>IF('EIA Imports'!$E2591=$A$1,'EIA Imports'!A2591,"")</f>
        <v/>
      </c>
      <c r="C2591">
        <f>IF('EIA Imports'!$E2591=$A$1,'EIA Imports'!C2591,"")</f>
        <v/>
      </c>
      <c r="D2591">
        <f>IF('EIA Imports'!$E2591=$A$1,'EIA Imports'!D2591,"")</f>
        <v/>
      </c>
    </row>
    <row r="2592" spans="1:4">
      <c r="A2592">
        <f>IF('EIA Imports'!$E2592=$A$1,'EIA Imports'!A2592,"")</f>
        <v/>
      </c>
      <c r="C2592">
        <f>IF('EIA Imports'!$E2592=$A$1,'EIA Imports'!C2592,"")</f>
        <v/>
      </c>
      <c r="D2592">
        <f>IF('EIA Imports'!$E2592=$A$1,'EIA Imports'!D2592,"")</f>
        <v/>
      </c>
    </row>
    <row r="2593" spans="1:4">
      <c r="A2593">
        <f>IF('EIA Imports'!$E2593=$A$1,'EIA Imports'!A2593,"")</f>
        <v/>
      </c>
      <c r="C2593">
        <f>IF('EIA Imports'!$E2593=$A$1,'EIA Imports'!C2593,"")</f>
        <v/>
      </c>
      <c r="D2593">
        <f>IF('EIA Imports'!$E2593=$A$1,'EIA Imports'!D2593,"")</f>
        <v/>
      </c>
    </row>
    <row r="2594" spans="1:4">
      <c r="A2594">
        <f>IF('EIA Imports'!$E2594=$A$1,'EIA Imports'!A2594,"")</f>
        <v/>
      </c>
      <c r="C2594">
        <f>IF('EIA Imports'!$E2594=$A$1,'EIA Imports'!C2594,"")</f>
        <v/>
      </c>
      <c r="D2594">
        <f>IF('EIA Imports'!$E2594=$A$1,'EIA Imports'!D2594,"")</f>
        <v/>
      </c>
    </row>
    <row r="2595" spans="1:4">
      <c r="A2595">
        <f>IF('EIA Imports'!$E2595=$A$1,'EIA Imports'!A2595,"")</f>
        <v/>
      </c>
      <c r="C2595">
        <f>IF('EIA Imports'!$E2595=$A$1,'EIA Imports'!C2595,"")</f>
        <v/>
      </c>
      <c r="D2595">
        <f>IF('EIA Imports'!$E2595=$A$1,'EIA Imports'!D2595,"")</f>
        <v/>
      </c>
    </row>
    <row r="2596" spans="1:4">
      <c r="A2596">
        <f>IF('EIA Imports'!$E2596=$A$1,'EIA Imports'!A2596,"")</f>
        <v/>
      </c>
      <c r="C2596">
        <f>IF('EIA Imports'!$E2596=$A$1,'EIA Imports'!C2596,"")</f>
        <v/>
      </c>
      <c r="D2596">
        <f>IF('EIA Imports'!$E2596=$A$1,'EIA Imports'!D2596,"")</f>
        <v/>
      </c>
    </row>
    <row r="2597" spans="1:4">
      <c r="A2597">
        <f>IF('EIA Imports'!$E2597=$A$1,'EIA Imports'!A2597,"")</f>
        <v/>
      </c>
      <c r="C2597">
        <f>IF('EIA Imports'!$E2597=$A$1,'EIA Imports'!C2597,"")</f>
        <v/>
      </c>
      <c r="D2597">
        <f>IF('EIA Imports'!$E2597=$A$1,'EIA Imports'!D2597,"")</f>
        <v/>
      </c>
    </row>
    <row r="2598" spans="1:4">
      <c r="A2598">
        <f>IF('EIA Imports'!$E2598=$A$1,'EIA Imports'!A2598,"")</f>
        <v/>
      </c>
      <c r="C2598">
        <f>IF('EIA Imports'!$E2598=$A$1,'EIA Imports'!C2598,"")</f>
        <v/>
      </c>
      <c r="D2598">
        <f>IF('EIA Imports'!$E2598=$A$1,'EIA Imports'!D2598,"")</f>
        <v/>
      </c>
    </row>
    <row r="2599" spans="1:4">
      <c r="A2599">
        <f>IF('EIA Imports'!$E2599=$A$1,'EIA Imports'!A2599,"")</f>
        <v/>
      </c>
      <c r="C2599">
        <f>IF('EIA Imports'!$E2599=$A$1,'EIA Imports'!C2599,"")</f>
        <v/>
      </c>
      <c r="D2599">
        <f>IF('EIA Imports'!$E2599=$A$1,'EIA Imports'!D2599,"")</f>
        <v/>
      </c>
    </row>
    <row r="2600" spans="1:4">
      <c r="A2600">
        <f>IF('EIA Imports'!$E2600=$A$1,'EIA Imports'!A2600,"")</f>
        <v/>
      </c>
      <c r="C2600">
        <f>IF('EIA Imports'!$E2600=$A$1,'EIA Imports'!C2600,"")</f>
        <v/>
      </c>
      <c r="D2600">
        <f>IF('EIA Imports'!$E2600=$A$1,'EIA Imports'!D2600,"")</f>
        <v/>
      </c>
    </row>
    <row r="2601" spans="1:4">
      <c r="A2601">
        <f>IF('EIA Imports'!$E2601=$A$1,'EIA Imports'!A2601,"")</f>
        <v/>
      </c>
      <c r="C2601">
        <f>IF('EIA Imports'!$E2601=$A$1,'EIA Imports'!C2601,"")</f>
        <v/>
      </c>
      <c r="D2601">
        <f>IF('EIA Imports'!$E2601=$A$1,'EIA Imports'!D2601,"")</f>
        <v/>
      </c>
    </row>
    <row r="2602" spans="1:4">
      <c r="A2602">
        <f>IF('EIA Imports'!$E2602=$A$1,'EIA Imports'!A2602,"")</f>
        <v/>
      </c>
      <c r="C2602">
        <f>IF('EIA Imports'!$E2602=$A$1,'EIA Imports'!C2602,"")</f>
        <v/>
      </c>
      <c r="D2602">
        <f>IF('EIA Imports'!$E2602=$A$1,'EIA Imports'!D2602,"")</f>
        <v/>
      </c>
    </row>
    <row r="2603" spans="1:4">
      <c r="A2603">
        <f>IF('EIA Imports'!$E2603=$A$1,'EIA Imports'!A2603,"")</f>
        <v/>
      </c>
      <c r="C2603">
        <f>IF('EIA Imports'!$E2603=$A$1,'EIA Imports'!C2603,"")</f>
        <v/>
      </c>
      <c r="D2603">
        <f>IF('EIA Imports'!$E2603=$A$1,'EIA Imports'!D2603,"")</f>
        <v/>
      </c>
    </row>
    <row r="2604" spans="1:4">
      <c r="A2604">
        <f>IF('EIA Imports'!$E2604=$A$1,'EIA Imports'!A2604,"")</f>
        <v/>
      </c>
      <c r="C2604">
        <f>IF('EIA Imports'!$E2604=$A$1,'EIA Imports'!C2604,"")</f>
        <v/>
      </c>
      <c r="D2604">
        <f>IF('EIA Imports'!$E2604=$A$1,'EIA Imports'!D2604,"")</f>
        <v/>
      </c>
    </row>
    <row r="2605" spans="1:4">
      <c r="A2605">
        <f>IF('EIA Imports'!$E2605=$A$1,'EIA Imports'!A2605,"")</f>
        <v/>
      </c>
      <c r="C2605">
        <f>IF('EIA Imports'!$E2605=$A$1,'EIA Imports'!C2605,"")</f>
        <v/>
      </c>
      <c r="D2605">
        <f>IF('EIA Imports'!$E2605=$A$1,'EIA Imports'!D2605,"")</f>
        <v/>
      </c>
    </row>
    <row r="2606" spans="1:4">
      <c r="A2606">
        <f>IF('EIA Imports'!$E2606=$A$1,'EIA Imports'!A2606,"")</f>
        <v/>
      </c>
      <c r="C2606">
        <f>IF('EIA Imports'!$E2606=$A$1,'EIA Imports'!C2606,"")</f>
        <v/>
      </c>
      <c r="D2606">
        <f>IF('EIA Imports'!$E2606=$A$1,'EIA Imports'!D2606,"")</f>
        <v/>
      </c>
    </row>
    <row r="2607" spans="1:4">
      <c r="A2607">
        <f>IF('EIA Imports'!$E2607=$A$1,'EIA Imports'!A2607,"")</f>
        <v/>
      </c>
      <c r="C2607">
        <f>IF('EIA Imports'!$E2607=$A$1,'EIA Imports'!C2607,"")</f>
        <v/>
      </c>
      <c r="D2607">
        <f>IF('EIA Imports'!$E2607=$A$1,'EIA Imports'!D2607,"")</f>
        <v/>
      </c>
    </row>
    <row r="2608" spans="1:4">
      <c r="A2608">
        <f>IF('EIA Imports'!$E2608=$A$1,'EIA Imports'!A2608,"")</f>
        <v/>
      </c>
      <c r="C2608">
        <f>IF('EIA Imports'!$E2608=$A$1,'EIA Imports'!C2608,"")</f>
        <v/>
      </c>
      <c r="D2608">
        <f>IF('EIA Imports'!$E2608=$A$1,'EIA Imports'!D2608,"")</f>
        <v/>
      </c>
    </row>
    <row r="2609" spans="1:4">
      <c r="A2609">
        <f>IF('EIA Imports'!$E2609=$A$1,'EIA Imports'!A2609,"")</f>
        <v/>
      </c>
      <c r="C2609">
        <f>IF('EIA Imports'!$E2609=$A$1,'EIA Imports'!C2609,"")</f>
        <v/>
      </c>
      <c r="D2609">
        <f>IF('EIA Imports'!$E2609=$A$1,'EIA Imports'!D2609,"")</f>
        <v/>
      </c>
    </row>
    <row r="2610" spans="1:4">
      <c r="A2610">
        <f>IF('EIA Imports'!$E2610=$A$1,'EIA Imports'!A2610,"")</f>
        <v/>
      </c>
      <c r="C2610">
        <f>IF('EIA Imports'!$E2610=$A$1,'EIA Imports'!C2610,"")</f>
        <v/>
      </c>
      <c r="D2610">
        <f>IF('EIA Imports'!$E2610=$A$1,'EIA Imports'!D2610,"")</f>
        <v/>
      </c>
    </row>
    <row r="2611" spans="1:4">
      <c r="A2611">
        <f>IF('EIA Imports'!$E2611=$A$1,'EIA Imports'!A2611,"")</f>
        <v/>
      </c>
      <c r="C2611">
        <f>IF('EIA Imports'!$E2611=$A$1,'EIA Imports'!C2611,"")</f>
        <v/>
      </c>
      <c r="D2611">
        <f>IF('EIA Imports'!$E2611=$A$1,'EIA Imports'!D2611,"")</f>
        <v/>
      </c>
    </row>
    <row r="2612" spans="1:4">
      <c r="A2612">
        <f>IF('EIA Imports'!$E2612=$A$1,'EIA Imports'!A2612,"")</f>
        <v/>
      </c>
      <c r="C2612">
        <f>IF('EIA Imports'!$E2612=$A$1,'EIA Imports'!C2612,"")</f>
        <v/>
      </c>
      <c r="D2612">
        <f>IF('EIA Imports'!$E2612=$A$1,'EIA Imports'!D2612,"")</f>
        <v/>
      </c>
    </row>
    <row r="2613" spans="1:4">
      <c r="A2613">
        <f>IF('EIA Imports'!$E2613=$A$1,'EIA Imports'!A2613,"")</f>
        <v/>
      </c>
      <c r="C2613">
        <f>IF('EIA Imports'!$E2613=$A$1,'EIA Imports'!C2613,"")</f>
        <v/>
      </c>
      <c r="D2613">
        <f>IF('EIA Imports'!$E2613=$A$1,'EIA Imports'!D2613,"")</f>
        <v/>
      </c>
    </row>
    <row r="2614" spans="1:4">
      <c r="A2614">
        <f>IF('EIA Imports'!$E2614=$A$1,'EIA Imports'!A2614,"")</f>
        <v/>
      </c>
      <c r="C2614">
        <f>IF('EIA Imports'!$E2614=$A$1,'EIA Imports'!C2614,"")</f>
        <v/>
      </c>
      <c r="D2614">
        <f>IF('EIA Imports'!$E2614=$A$1,'EIA Imports'!D2614,"")</f>
        <v/>
      </c>
    </row>
    <row r="2615" spans="1:4">
      <c r="A2615">
        <f>IF('EIA Imports'!$E2615=$A$1,'EIA Imports'!A2615,"")</f>
        <v/>
      </c>
      <c r="C2615">
        <f>IF('EIA Imports'!$E2615=$A$1,'EIA Imports'!C2615,"")</f>
        <v/>
      </c>
      <c r="D2615">
        <f>IF('EIA Imports'!$E2615=$A$1,'EIA Imports'!D2615,"")</f>
        <v/>
      </c>
    </row>
    <row r="2616" spans="1:4">
      <c r="A2616">
        <f>IF('EIA Imports'!$E2616=$A$1,'EIA Imports'!A2616,"")</f>
        <v/>
      </c>
      <c r="C2616">
        <f>IF('EIA Imports'!$E2616=$A$1,'EIA Imports'!C2616,"")</f>
        <v/>
      </c>
      <c r="D2616">
        <f>IF('EIA Imports'!$E2616=$A$1,'EIA Imports'!D2616,"")</f>
        <v/>
      </c>
    </row>
    <row r="2617" spans="1:4">
      <c r="A2617">
        <f>IF('EIA Imports'!$E2617=$A$1,'EIA Imports'!A2617,"")</f>
        <v/>
      </c>
      <c r="C2617">
        <f>IF('EIA Imports'!$E2617=$A$1,'EIA Imports'!C2617,"")</f>
        <v/>
      </c>
      <c r="D2617">
        <f>IF('EIA Imports'!$E2617=$A$1,'EIA Imports'!D2617,"")</f>
        <v/>
      </c>
    </row>
    <row r="2618" spans="1:4">
      <c r="A2618">
        <f>IF('EIA Imports'!$E2618=$A$1,'EIA Imports'!A2618,"")</f>
        <v/>
      </c>
      <c r="C2618">
        <f>IF('EIA Imports'!$E2618=$A$1,'EIA Imports'!C2618,"")</f>
        <v/>
      </c>
      <c r="D2618">
        <f>IF('EIA Imports'!$E2618=$A$1,'EIA Imports'!D2618,"")</f>
        <v/>
      </c>
    </row>
    <row r="2619" spans="1:4">
      <c r="A2619">
        <f>IF('EIA Imports'!$E2619=$A$1,'EIA Imports'!A2619,"")</f>
        <v/>
      </c>
      <c r="C2619">
        <f>IF('EIA Imports'!$E2619=$A$1,'EIA Imports'!C2619,"")</f>
        <v/>
      </c>
      <c r="D2619">
        <f>IF('EIA Imports'!$E2619=$A$1,'EIA Imports'!D2619,"")</f>
        <v/>
      </c>
    </row>
    <row r="2620" spans="1:4">
      <c r="A2620">
        <f>IF('EIA Imports'!$E2620=$A$1,'EIA Imports'!A2620,"")</f>
        <v/>
      </c>
      <c r="C2620">
        <f>IF('EIA Imports'!$E2620=$A$1,'EIA Imports'!C2620,"")</f>
        <v/>
      </c>
      <c r="D2620">
        <f>IF('EIA Imports'!$E2620=$A$1,'EIA Imports'!D2620,"")</f>
        <v/>
      </c>
    </row>
    <row r="2621" spans="1:4">
      <c r="A2621">
        <f>IF('EIA Imports'!$E2621=$A$1,'EIA Imports'!A2621,"")</f>
        <v/>
      </c>
      <c r="C2621">
        <f>IF('EIA Imports'!$E2621=$A$1,'EIA Imports'!C2621,"")</f>
        <v/>
      </c>
      <c r="D2621">
        <f>IF('EIA Imports'!$E2621=$A$1,'EIA Imports'!D2621,"")</f>
        <v/>
      </c>
    </row>
    <row r="2622" spans="1:4">
      <c r="A2622">
        <f>IF('EIA Imports'!$E2622=$A$1,'EIA Imports'!A2622,"")</f>
        <v/>
      </c>
      <c r="C2622">
        <f>IF('EIA Imports'!$E2622=$A$1,'EIA Imports'!C2622,"")</f>
        <v/>
      </c>
      <c r="D2622">
        <f>IF('EIA Imports'!$E2622=$A$1,'EIA Imports'!D2622,"")</f>
        <v/>
      </c>
    </row>
    <row r="2623" spans="1:4">
      <c r="A2623">
        <f>IF('EIA Imports'!$E2623=$A$1,'EIA Imports'!A2623,"")</f>
        <v/>
      </c>
      <c r="C2623">
        <f>IF('EIA Imports'!$E2623=$A$1,'EIA Imports'!C2623,"")</f>
        <v/>
      </c>
      <c r="D2623">
        <f>IF('EIA Imports'!$E2623=$A$1,'EIA Imports'!D2623,"")</f>
        <v/>
      </c>
    </row>
    <row r="2624" spans="1:4">
      <c r="A2624">
        <f>IF('EIA Imports'!$E2624=$A$1,'EIA Imports'!A2624,"")</f>
        <v/>
      </c>
      <c r="C2624">
        <f>IF('EIA Imports'!$E2624=$A$1,'EIA Imports'!C2624,"")</f>
        <v/>
      </c>
      <c r="D2624">
        <f>IF('EIA Imports'!$E2624=$A$1,'EIA Imports'!D2624,"")</f>
        <v/>
      </c>
    </row>
    <row r="2625" spans="1:4">
      <c r="A2625">
        <f>IF('EIA Imports'!$E2625=$A$1,'EIA Imports'!A2625,"")</f>
        <v/>
      </c>
      <c r="C2625">
        <f>IF('EIA Imports'!$E2625=$A$1,'EIA Imports'!C2625,"")</f>
        <v/>
      </c>
      <c r="D2625">
        <f>IF('EIA Imports'!$E2625=$A$1,'EIA Imports'!D2625,"")</f>
        <v/>
      </c>
    </row>
    <row r="2626" spans="1:4">
      <c r="A2626">
        <f>IF('EIA Imports'!$E2626=$A$1,'EIA Imports'!A2626,"")</f>
        <v/>
      </c>
      <c r="C2626">
        <f>IF('EIA Imports'!$E2626=$A$1,'EIA Imports'!C2626,"")</f>
        <v/>
      </c>
      <c r="D2626">
        <f>IF('EIA Imports'!$E2626=$A$1,'EIA Imports'!D2626,"")</f>
        <v/>
      </c>
    </row>
    <row r="2627" spans="1:4">
      <c r="A2627">
        <f>IF('EIA Imports'!$E2627=$A$1,'EIA Imports'!A2627,"")</f>
        <v/>
      </c>
      <c r="C2627">
        <f>IF('EIA Imports'!$E2627=$A$1,'EIA Imports'!C2627,"")</f>
        <v/>
      </c>
      <c r="D2627">
        <f>IF('EIA Imports'!$E2627=$A$1,'EIA Imports'!D2627,"")</f>
        <v/>
      </c>
    </row>
    <row r="2628" spans="1:4">
      <c r="A2628">
        <f>IF('EIA Imports'!$E2628=$A$1,'EIA Imports'!A2628,"")</f>
        <v/>
      </c>
      <c r="C2628">
        <f>IF('EIA Imports'!$E2628=$A$1,'EIA Imports'!C2628,"")</f>
        <v/>
      </c>
      <c r="D2628">
        <f>IF('EIA Imports'!$E2628=$A$1,'EIA Imports'!D2628,"")</f>
        <v/>
      </c>
    </row>
    <row r="2629" spans="1:4">
      <c r="A2629">
        <f>IF('EIA Imports'!$E2629=$A$1,'EIA Imports'!A2629,"")</f>
        <v/>
      </c>
      <c r="C2629">
        <f>IF('EIA Imports'!$E2629=$A$1,'EIA Imports'!C2629,"")</f>
        <v/>
      </c>
      <c r="D2629">
        <f>IF('EIA Imports'!$E2629=$A$1,'EIA Imports'!D2629,"")</f>
        <v/>
      </c>
    </row>
    <row r="2630" spans="1:4">
      <c r="A2630">
        <f>IF('EIA Imports'!$E2630=$A$1,'EIA Imports'!A2630,"")</f>
        <v/>
      </c>
      <c r="C2630">
        <f>IF('EIA Imports'!$E2630=$A$1,'EIA Imports'!C2630,"")</f>
        <v/>
      </c>
      <c r="D2630">
        <f>IF('EIA Imports'!$E2630=$A$1,'EIA Imports'!D2630,"")</f>
        <v/>
      </c>
    </row>
    <row r="2631" spans="1:4">
      <c r="A2631">
        <f>IF('EIA Imports'!$E2631=$A$1,'EIA Imports'!A2631,"")</f>
        <v/>
      </c>
      <c r="C2631">
        <f>IF('EIA Imports'!$E2631=$A$1,'EIA Imports'!C2631,"")</f>
        <v/>
      </c>
      <c r="D2631">
        <f>IF('EIA Imports'!$E2631=$A$1,'EIA Imports'!D2631,"")</f>
        <v/>
      </c>
    </row>
    <row r="2632" spans="1:4">
      <c r="A2632">
        <f>IF('EIA Imports'!$E2632=$A$1,'EIA Imports'!A2632,"")</f>
        <v/>
      </c>
      <c r="C2632">
        <f>IF('EIA Imports'!$E2632=$A$1,'EIA Imports'!C2632,"")</f>
        <v/>
      </c>
      <c r="D2632">
        <f>IF('EIA Imports'!$E2632=$A$1,'EIA Imports'!D2632,"")</f>
        <v/>
      </c>
    </row>
    <row r="2633" spans="1:4">
      <c r="A2633">
        <f>IF('EIA Imports'!$E2633=$A$1,'EIA Imports'!A2633,"")</f>
        <v/>
      </c>
      <c r="C2633">
        <f>IF('EIA Imports'!$E2633=$A$1,'EIA Imports'!C2633,"")</f>
        <v/>
      </c>
      <c r="D2633">
        <f>IF('EIA Imports'!$E2633=$A$1,'EIA Imports'!D2633,"")</f>
        <v/>
      </c>
    </row>
    <row r="2634" spans="1:4">
      <c r="A2634">
        <f>IF('EIA Imports'!$E2634=$A$1,'EIA Imports'!A2634,"")</f>
        <v/>
      </c>
      <c r="C2634">
        <f>IF('EIA Imports'!$E2634=$A$1,'EIA Imports'!C2634,"")</f>
        <v/>
      </c>
      <c r="D2634">
        <f>IF('EIA Imports'!$E2634=$A$1,'EIA Imports'!D2634,"")</f>
        <v/>
      </c>
    </row>
    <row r="2635" spans="1:4">
      <c r="A2635">
        <f>IF('EIA Imports'!$E2635=$A$1,'EIA Imports'!A2635,"")</f>
        <v/>
      </c>
      <c r="C2635">
        <f>IF('EIA Imports'!$E2635=$A$1,'EIA Imports'!C2635,"")</f>
        <v/>
      </c>
      <c r="D2635">
        <f>IF('EIA Imports'!$E2635=$A$1,'EIA Imports'!D2635,"")</f>
        <v/>
      </c>
    </row>
    <row r="2636" spans="1:4">
      <c r="A2636">
        <f>IF('EIA Imports'!$E2636=$A$1,'EIA Imports'!A2636,"")</f>
        <v/>
      </c>
      <c r="C2636">
        <f>IF('EIA Imports'!$E2636=$A$1,'EIA Imports'!C2636,"")</f>
        <v/>
      </c>
      <c r="D2636">
        <f>IF('EIA Imports'!$E2636=$A$1,'EIA Imports'!D2636,"")</f>
        <v/>
      </c>
    </row>
    <row r="2637" spans="1:4">
      <c r="A2637">
        <f>IF('EIA Imports'!$E2637=$A$1,'EIA Imports'!A2637,"")</f>
        <v/>
      </c>
      <c r="C2637">
        <f>IF('EIA Imports'!$E2637=$A$1,'EIA Imports'!C2637,"")</f>
        <v/>
      </c>
      <c r="D2637">
        <f>IF('EIA Imports'!$E2637=$A$1,'EIA Imports'!D2637,"")</f>
        <v/>
      </c>
    </row>
    <row r="2638" spans="1:4">
      <c r="A2638">
        <f>IF('EIA Imports'!$E2638=$A$1,'EIA Imports'!A2638,"")</f>
        <v/>
      </c>
      <c r="C2638">
        <f>IF('EIA Imports'!$E2638=$A$1,'EIA Imports'!C2638,"")</f>
        <v/>
      </c>
      <c r="D2638">
        <f>IF('EIA Imports'!$E2638=$A$1,'EIA Imports'!D2638,"")</f>
        <v/>
      </c>
    </row>
    <row r="2639" spans="1:4">
      <c r="A2639">
        <f>IF('EIA Imports'!$E2639=$A$1,'EIA Imports'!A2639,"")</f>
        <v/>
      </c>
      <c r="C2639">
        <f>IF('EIA Imports'!$E2639=$A$1,'EIA Imports'!C2639,"")</f>
        <v/>
      </c>
      <c r="D2639">
        <f>IF('EIA Imports'!$E2639=$A$1,'EIA Imports'!D2639,"")</f>
        <v/>
      </c>
    </row>
    <row r="2640" spans="1:4">
      <c r="A2640">
        <f>IF('EIA Imports'!$E2640=$A$1,'EIA Imports'!A2640,"")</f>
        <v/>
      </c>
      <c r="C2640">
        <f>IF('EIA Imports'!$E2640=$A$1,'EIA Imports'!C2640,"")</f>
        <v/>
      </c>
      <c r="D2640">
        <f>IF('EIA Imports'!$E2640=$A$1,'EIA Imports'!D2640,"")</f>
        <v/>
      </c>
    </row>
    <row r="2641" spans="1:4">
      <c r="A2641">
        <f>IF('EIA Imports'!$E2641=$A$1,'EIA Imports'!A2641,"")</f>
        <v/>
      </c>
      <c r="C2641">
        <f>IF('EIA Imports'!$E2641=$A$1,'EIA Imports'!C2641,"")</f>
        <v/>
      </c>
      <c r="D2641">
        <f>IF('EIA Imports'!$E2641=$A$1,'EIA Imports'!D2641,"")</f>
        <v/>
      </c>
    </row>
    <row r="2642" spans="1:4">
      <c r="A2642">
        <f>IF('EIA Imports'!$E2642=$A$1,'EIA Imports'!A2642,"")</f>
        <v/>
      </c>
      <c r="C2642">
        <f>IF('EIA Imports'!$E2642=$A$1,'EIA Imports'!C2642,"")</f>
        <v/>
      </c>
      <c r="D2642">
        <f>IF('EIA Imports'!$E2642=$A$1,'EIA Imports'!D2642,"")</f>
        <v/>
      </c>
    </row>
    <row r="2643" spans="1:4">
      <c r="A2643">
        <f>IF('EIA Imports'!$E2643=$A$1,'EIA Imports'!A2643,"")</f>
        <v/>
      </c>
      <c r="C2643">
        <f>IF('EIA Imports'!$E2643=$A$1,'EIA Imports'!C2643,"")</f>
        <v/>
      </c>
      <c r="D2643">
        <f>IF('EIA Imports'!$E2643=$A$1,'EIA Imports'!D2643,"")</f>
        <v/>
      </c>
    </row>
    <row r="2644" spans="1:4">
      <c r="A2644">
        <f>IF('EIA Imports'!$E2644=$A$1,'EIA Imports'!A2644,"")</f>
        <v/>
      </c>
      <c r="C2644">
        <f>IF('EIA Imports'!$E2644=$A$1,'EIA Imports'!C2644,"")</f>
        <v/>
      </c>
      <c r="D2644">
        <f>IF('EIA Imports'!$E2644=$A$1,'EIA Imports'!D2644,"")</f>
        <v/>
      </c>
    </row>
    <row r="2645" spans="1:4">
      <c r="A2645">
        <f>IF('EIA Imports'!$E2645=$A$1,'EIA Imports'!A2645,"")</f>
        <v/>
      </c>
      <c r="C2645">
        <f>IF('EIA Imports'!$E2645=$A$1,'EIA Imports'!C2645,"")</f>
        <v/>
      </c>
      <c r="D2645">
        <f>IF('EIA Imports'!$E2645=$A$1,'EIA Imports'!D2645,"")</f>
        <v/>
      </c>
    </row>
    <row r="2646" spans="1:4">
      <c r="A2646">
        <f>IF('EIA Imports'!$E2646=$A$1,'EIA Imports'!A2646,"")</f>
        <v/>
      </c>
      <c r="C2646">
        <f>IF('EIA Imports'!$E2646=$A$1,'EIA Imports'!C2646,"")</f>
        <v/>
      </c>
      <c r="D2646">
        <f>IF('EIA Imports'!$E2646=$A$1,'EIA Imports'!D2646,"")</f>
        <v/>
      </c>
    </row>
    <row r="2647" spans="1:4">
      <c r="A2647">
        <f>IF('EIA Imports'!$E2647=$A$1,'EIA Imports'!A2647,"")</f>
        <v/>
      </c>
      <c r="C2647">
        <f>IF('EIA Imports'!$E2647=$A$1,'EIA Imports'!C2647,"")</f>
        <v/>
      </c>
      <c r="D2647">
        <f>IF('EIA Imports'!$E2647=$A$1,'EIA Imports'!D2647,"")</f>
        <v/>
      </c>
    </row>
    <row r="2648" spans="1:4">
      <c r="A2648">
        <f>IF('EIA Imports'!$E2648=$A$1,'EIA Imports'!A2648,"")</f>
        <v/>
      </c>
      <c r="C2648">
        <f>IF('EIA Imports'!$E2648=$A$1,'EIA Imports'!C2648,"")</f>
        <v/>
      </c>
      <c r="D2648">
        <f>IF('EIA Imports'!$E2648=$A$1,'EIA Imports'!D2648,"")</f>
        <v/>
      </c>
    </row>
    <row r="2649" spans="1:4">
      <c r="A2649">
        <f>IF('EIA Imports'!$E2649=$A$1,'EIA Imports'!A2649,"")</f>
        <v/>
      </c>
      <c r="C2649">
        <f>IF('EIA Imports'!$E2649=$A$1,'EIA Imports'!C2649,"")</f>
        <v/>
      </c>
      <c r="D2649">
        <f>IF('EIA Imports'!$E2649=$A$1,'EIA Imports'!D2649,"")</f>
        <v/>
      </c>
    </row>
    <row r="2650" spans="1:4">
      <c r="A2650">
        <f>IF('EIA Imports'!$E2650=$A$1,'EIA Imports'!A2650,"")</f>
        <v/>
      </c>
      <c r="C2650">
        <f>IF('EIA Imports'!$E2650=$A$1,'EIA Imports'!C2650,"")</f>
        <v/>
      </c>
      <c r="D2650">
        <f>IF('EIA Imports'!$E2650=$A$1,'EIA Imports'!D2650,"")</f>
        <v/>
      </c>
    </row>
    <row r="2651" spans="1:4">
      <c r="A2651">
        <f>IF('EIA Imports'!$E2651=$A$1,'EIA Imports'!A2651,"")</f>
        <v/>
      </c>
      <c r="C2651">
        <f>IF('EIA Imports'!$E2651=$A$1,'EIA Imports'!C2651,"")</f>
        <v/>
      </c>
      <c r="D2651">
        <f>IF('EIA Imports'!$E2651=$A$1,'EIA Imports'!D2651,"")</f>
        <v/>
      </c>
    </row>
    <row r="2652" spans="1:4">
      <c r="A2652">
        <f>IF('EIA Imports'!$E2652=$A$1,'EIA Imports'!A2652,"")</f>
        <v/>
      </c>
      <c r="C2652">
        <f>IF('EIA Imports'!$E2652=$A$1,'EIA Imports'!C2652,"")</f>
        <v/>
      </c>
      <c r="D2652">
        <f>IF('EIA Imports'!$E2652=$A$1,'EIA Imports'!D2652,"")</f>
        <v/>
      </c>
    </row>
    <row r="2653" spans="1:4">
      <c r="A2653">
        <f>IF('EIA Imports'!$E2653=$A$1,'EIA Imports'!A2653,"")</f>
        <v/>
      </c>
      <c r="C2653">
        <f>IF('EIA Imports'!$E2653=$A$1,'EIA Imports'!C2653,"")</f>
        <v/>
      </c>
      <c r="D2653">
        <f>IF('EIA Imports'!$E2653=$A$1,'EIA Imports'!D2653,"")</f>
        <v/>
      </c>
    </row>
    <row r="2654" spans="1:4">
      <c r="A2654">
        <f>IF('EIA Imports'!$E2654=$A$1,'EIA Imports'!A2654,"")</f>
        <v/>
      </c>
      <c r="C2654">
        <f>IF('EIA Imports'!$E2654=$A$1,'EIA Imports'!C2654,"")</f>
        <v/>
      </c>
      <c r="D2654">
        <f>IF('EIA Imports'!$E2654=$A$1,'EIA Imports'!D2654,"")</f>
        <v/>
      </c>
    </row>
    <row r="2655" spans="1:4">
      <c r="A2655">
        <f>IF('EIA Imports'!$E2655=$A$1,'EIA Imports'!A2655,"")</f>
        <v/>
      </c>
      <c r="C2655">
        <f>IF('EIA Imports'!$E2655=$A$1,'EIA Imports'!C2655,"")</f>
        <v/>
      </c>
      <c r="D2655">
        <f>IF('EIA Imports'!$E2655=$A$1,'EIA Imports'!D2655,"")</f>
        <v/>
      </c>
    </row>
    <row r="2656" spans="1:4">
      <c r="A2656">
        <f>IF('EIA Imports'!$E2656=$A$1,'EIA Imports'!A2656,"")</f>
        <v/>
      </c>
      <c r="C2656">
        <f>IF('EIA Imports'!$E2656=$A$1,'EIA Imports'!C2656,"")</f>
        <v/>
      </c>
      <c r="D2656">
        <f>IF('EIA Imports'!$E2656=$A$1,'EIA Imports'!D2656,"")</f>
        <v/>
      </c>
    </row>
    <row r="2657" spans="1:4">
      <c r="A2657">
        <f>IF('EIA Imports'!$E2657=$A$1,'EIA Imports'!A2657,"")</f>
        <v/>
      </c>
      <c r="C2657">
        <f>IF('EIA Imports'!$E2657=$A$1,'EIA Imports'!C2657,"")</f>
        <v/>
      </c>
      <c r="D2657">
        <f>IF('EIA Imports'!$E2657=$A$1,'EIA Imports'!D2657,"")</f>
        <v/>
      </c>
    </row>
    <row r="2658" spans="1:4">
      <c r="A2658">
        <f>IF('EIA Imports'!$E2658=$A$1,'EIA Imports'!A2658,"")</f>
        <v/>
      </c>
      <c r="C2658">
        <f>IF('EIA Imports'!$E2658=$A$1,'EIA Imports'!C2658,"")</f>
        <v/>
      </c>
      <c r="D2658">
        <f>IF('EIA Imports'!$E2658=$A$1,'EIA Imports'!D2658,"")</f>
        <v/>
      </c>
    </row>
    <row r="2659" spans="1:4">
      <c r="A2659">
        <f>IF('EIA Imports'!$E2659=$A$1,'EIA Imports'!A2659,"")</f>
        <v/>
      </c>
      <c r="C2659">
        <f>IF('EIA Imports'!$E2659=$A$1,'EIA Imports'!C2659,"")</f>
        <v/>
      </c>
      <c r="D2659">
        <f>IF('EIA Imports'!$E2659=$A$1,'EIA Imports'!D2659,"")</f>
        <v/>
      </c>
    </row>
    <row r="2660" spans="1:4">
      <c r="A2660">
        <f>IF('EIA Imports'!$E2660=$A$1,'EIA Imports'!A2660,"")</f>
        <v/>
      </c>
      <c r="C2660">
        <f>IF('EIA Imports'!$E2660=$A$1,'EIA Imports'!C2660,"")</f>
        <v/>
      </c>
      <c r="D2660">
        <f>IF('EIA Imports'!$E2660=$A$1,'EIA Imports'!D2660,"")</f>
        <v/>
      </c>
    </row>
    <row r="2661" spans="1:4">
      <c r="A2661">
        <f>IF('EIA Imports'!$E2661=$A$1,'EIA Imports'!A2661,"")</f>
        <v/>
      </c>
      <c r="C2661">
        <f>IF('EIA Imports'!$E2661=$A$1,'EIA Imports'!C2661,"")</f>
        <v/>
      </c>
      <c r="D2661">
        <f>IF('EIA Imports'!$E2661=$A$1,'EIA Imports'!D2661,"")</f>
        <v/>
      </c>
    </row>
    <row r="2662" spans="1:4">
      <c r="A2662">
        <f>IF('EIA Imports'!$E2662=$A$1,'EIA Imports'!A2662,"")</f>
        <v/>
      </c>
      <c r="C2662">
        <f>IF('EIA Imports'!$E2662=$A$1,'EIA Imports'!C2662,"")</f>
        <v/>
      </c>
      <c r="D2662">
        <f>IF('EIA Imports'!$E2662=$A$1,'EIA Imports'!D2662,"")</f>
        <v/>
      </c>
    </row>
    <row r="2663" spans="1:4">
      <c r="A2663">
        <f>IF('EIA Imports'!$E2663=$A$1,'EIA Imports'!A2663,"")</f>
        <v/>
      </c>
      <c r="C2663">
        <f>IF('EIA Imports'!$E2663=$A$1,'EIA Imports'!C2663,"")</f>
        <v/>
      </c>
      <c r="D2663">
        <f>IF('EIA Imports'!$E2663=$A$1,'EIA Imports'!D2663,"")</f>
        <v/>
      </c>
    </row>
    <row r="2664" spans="1:4">
      <c r="A2664">
        <f>IF('EIA Imports'!$E2664=$A$1,'EIA Imports'!A2664,"")</f>
        <v/>
      </c>
      <c r="C2664">
        <f>IF('EIA Imports'!$E2664=$A$1,'EIA Imports'!C2664,"")</f>
        <v/>
      </c>
      <c r="D2664">
        <f>IF('EIA Imports'!$E2664=$A$1,'EIA Imports'!D2664,"")</f>
        <v/>
      </c>
    </row>
    <row r="2665" spans="1:4">
      <c r="A2665">
        <f>IF('EIA Imports'!$E2665=$A$1,'EIA Imports'!A2665,"")</f>
        <v/>
      </c>
      <c r="C2665">
        <f>IF('EIA Imports'!$E2665=$A$1,'EIA Imports'!C2665,"")</f>
        <v/>
      </c>
      <c r="D2665">
        <f>IF('EIA Imports'!$E2665=$A$1,'EIA Imports'!D2665,"")</f>
        <v/>
      </c>
    </row>
    <row r="2666" spans="1:4">
      <c r="A2666">
        <f>IF('EIA Imports'!$E2666=$A$1,'EIA Imports'!A2666,"")</f>
        <v/>
      </c>
      <c r="C2666">
        <f>IF('EIA Imports'!$E2666=$A$1,'EIA Imports'!C2666,"")</f>
        <v/>
      </c>
      <c r="D2666">
        <f>IF('EIA Imports'!$E2666=$A$1,'EIA Imports'!D2666,"")</f>
        <v/>
      </c>
    </row>
    <row r="2667" spans="1:4">
      <c r="A2667">
        <f>IF('EIA Imports'!$E2667=$A$1,'EIA Imports'!A2667,"")</f>
        <v/>
      </c>
      <c r="C2667">
        <f>IF('EIA Imports'!$E2667=$A$1,'EIA Imports'!C2667,"")</f>
        <v/>
      </c>
      <c r="D2667">
        <f>IF('EIA Imports'!$E2667=$A$1,'EIA Imports'!D2667,"")</f>
        <v/>
      </c>
    </row>
    <row r="2668" spans="1:4">
      <c r="A2668">
        <f>IF('EIA Imports'!$E2668=$A$1,'EIA Imports'!A2668,"")</f>
        <v/>
      </c>
      <c r="C2668">
        <f>IF('EIA Imports'!$E2668=$A$1,'EIA Imports'!C2668,"")</f>
        <v/>
      </c>
      <c r="D2668">
        <f>IF('EIA Imports'!$E2668=$A$1,'EIA Imports'!D2668,"")</f>
        <v/>
      </c>
    </row>
    <row r="2669" spans="1:4">
      <c r="A2669">
        <f>IF('EIA Imports'!$E2669=$A$1,'EIA Imports'!A2669,"")</f>
        <v/>
      </c>
      <c r="C2669">
        <f>IF('EIA Imports'!$E2669=$A$1,'EIA Imports'!C2669,"")</f>
        <v/>
      </c>
      <c r="D2669">
        <f>IF('EIA Imports'!$E2669=$A$1,'EIA Imports'!D2669,"")</f>
        <v/>
      </c>
    </row>
    <row r="2670" spans="1:4">
      <c r="A2670">
        <f>IF('EIA Imports'!$E2670=$A$1,'EIA Imports'!A2670,"")</f>
        <v/>
      </c>
      <c r="C2670">
        <f>IF('EIA Imports'!$E2670=$A$1,'EIA Imports'!C2670,"")</f>
        <v/>
      </c>
      <c r="D2670">
        <f>IF('EIA Imports'!$E2670=$A$1,'EIA Imports'!D2670,"")</f>
        <v/>
      </c>
    </row>
    <row r="2671" spans="1:4">
      <c r="A2671">
        <f>IF('EIA Imports'!$E2671=$A$1,'EIA Imports'!A2671,"")</f>
        <v/>
      </c>
      <c r="C2671">
        <f>IF('EIA Imports'!$E2671=$A$1,'EIA Imports'!C2671,"")</f>
        <v/>
      </c>
      <c r="D2671">
        <f>IF('EIA Imports'!$E2671=$A$1,'EIA Imports'!D2671,"")</f>
        <v/>
      </c>
    </row>
    <row r="2672" spans="1:4">
      <c r="A2672">
        <f>IF('EIA Imports'!$E2672=$A$1,'EIA Imports'!A2672,"")</f>
        <v/>
      </c>
      <c r="C2672">
        <f>IF('EIA Imports'!$E2672=$A$1,'EIA Imports'!C2672,"")</f>
        <v/>
      </c>
      <c r="D2672">
        <f>IF('EIA Imports'!$E2672=$A$1,'EIA Imports'!D2672,"")</f>
        <v/>
      </c>
    </row>
    <row r="2673" spans="1:4">
      <c r="A2673">
        <f>IF('EIA Imports'!$E2673=$A$1,'EIA Imports'!A2673,"")</f>
        <v/>
      </c>
      <c r="C2673">
        <f>IF('EIA Imports'!$E2673=$A$1,'EIA Imports'!C2673,"")</f>
        <v/>
      </c>
      <c r="D2673">
        <f>IF('EIA Imports'!$E2673=$A$1,'EIA Imports'!D2673,"")</f>
        <v/>
      </c>
    </row>
    <row r="2674" spans="1:4">
      <c r="A2674">
        <f>IF('EIA Imports'!$E2674=$A$1,'EIA Imports'!A2674,"")</f>
        <v/>
      </c>
      <c r="C2674">
        <f>IF('EIA Imports'!$E2674=$A$1,'EIA Imports'!C2674,"")</f>
        <v/>
      </c>
      <c r="D2674">
        <f>IF('EIA Imports'!$E2674=$A$1,'EIA Imports'!D2674,"")</f>
        <v/>
      </c>
    </row>
    <row r="2675" spans="1:4">
      <c r="A2675">
        <f>IF('EIA Imports'!$E2675=$A$1,'EIA Imports'!A2675,"")</f>
        <v/>
      </c>
      <c r="C2675">
        <f>IF('EIA Imports'!$E2675=$A$1,'EIA Imports'!C2675,"")</f>
        <v/>
      </c>
      <c r="D2675">
        <f>IF('EIA Imports'!$E2675=$A$1,'EIA Imports'!D2675,"")</f>
        <v/>
      </c>
    </row>
    <row r="2676" spans="1:4">
      <c r="A2676">
        <f>IF('EIA Imports'!$E2676=$A$1,'EIA Imports'!A2676,"")</f>
        <v/>
      </c>
      <c r="C2676">
        <f>IF('EIA Imports'!$E2676=$A$1,'EIA Imports'!C2676,"")</f>
        <v/>
      </c>
      <c r="D2676">
        <f>IF('EIA Imports'!$E2676=$A$1,'EIA Imports'!D2676,"")</f>
        <v/>
      </c>
    </row>
    <row r="2677" spans="1:4">
      <c r="A2677">
        <f>IF('EIA Imports'!$E2677=$A$1,'EIA Imports'!A2677,"")</f>
        <v/>
      </c>
      <c r="C2677">
        <f>IF('EIA Imports'!$E2677=$A$1,'EIA Imports'!C2677,"")</f>
        <v/>
      </c>
      <c r="D2677">
        <f>IF('EIA Imports'!$E2677=$A$1,'EIA Imports'!D2677,"")</f>
        <v/>
      </c>
    </row>
    <row r="2678" spans="1:4">
      <c r="A2678">
        <f>IF('EIA Imports'!$E2678=$A$1,'EIA Imports'!A2678,"")</f>
        <v/>
      </c>
      <c r="C2678">
        <f>IF('EIA Imports'!$E2678=$A$1,'EIA Imports'!C2678,"")</f>
        <v/>
      </c>
      <c r="D2678">
        <f>IF('EIA Imports'!$E2678=$A$1,'EIA Imports'!D2678,"")</f>
        <v/>
      </c>
    </row>
    <row r="2679" spans="1:4">
      <c r="A2679">
        <f>IF('EIA Imports'!$E2679=$A$1,'EIA Imports'!A2679,"")</f>
        <v/>
      </c>
      <c r="C2679">
        <f>IF('EIA Imports'!$E2679=$A$1,'EIA Imports'!C2679,"")</f>
        <v/>
      </c>
      <c r="D2679">
        <f>IF('EIA Imports'!$E2679=$A$1,'EIA Imports'!D2679,"")</f>
        <v/>
      </c>
    </row>
    <row r="2680" spans="1:4">
      <c r="A2680">
        <f>IF('EIA Imports'!$E2680=$A$1,'EIA Imports'!A2680,"")</f>
        <v/>
      </c>
      <c r="C2680">
        <f>IF('EIA Imports'!$E2680=$A$1,'EIA Imports'!C2680,"")</f>
        <v/>
      </c>
      <c r="D2680">
        <f>IF('EIA Imports'!$E2680=$A$1,'EIA Imports'!D2680,"")</f>
        <v/>
      </c>
    </row>
    <row r="2681" spans="1:4">
      <c r="A2681">
        <f>IF('EIA Imports'!$E2681=$A$1,'EIA Imports'!A2681,"")</f>
        <v/>
      </c>
      <c r="C2681">
        <f>IF('EIA Imports'!$E2681=$A$1,'EIA Imports'!C2681,"")</f>
        <v/>
      </c>
      <c r="D2681">
        <f>IF('EIA Imports'!$E2681=$A$1,'EIA Imports'!D2681,"")</f>
        <v/>
      </c>
    </row>
    <row r="2682" spans="1:4">
      <c r="A2682">
        <f>IF('EIA Imports'!$E2682=$A$1,'EIA Imports'!A2682,"")</f>
        <v/>
      </c>
      <c r="C2682">
        <f>IF('EIA Imports'!$E2682=$A$1,'EIA Imports'!C2682,"")</f>
        <v/>
      </c>
      <c r="D2682">
        <f>IF('EIA Imports'!$E2682=$A$1,'EIA Imports'!D2682,"")</f>
        <v/>
      </c>
    </row>
    <row r="2683" spans="1:4">
      <c r="A2683">
        <f>IF('EIA Imports'!$E2683=$A$1,'EIA Imports'!A2683,"")</f>
        <v/>
      </c>
      <c r="C2683">
        <f>IF('EIA Imports'!$E2683=$A$1,'EIA Imports'!C2683,"")</f>
        <v/>
      </c>
      <c r="D2683">
        <f>IF('EIA Imports'!$E2683=$A$1,'EIA Imports'!D2683,"")</f>
        <v/>
      </c>
    </row>
    <row r="2684" spans="1:4">
      <c r="A2684">
        <f>IF('EIA Imports'!$E2684=$A$1,'EIA Imports'!A2684,"")</f>
        <v/>
      </c>
      <c r="C2684">
        <f>IF('EIA Imports'!$E2684=$A$1,'EIA Imports'!C2684,"")</f>
        <v/>
      </c>
      <c r="D2684">
        <f>IF('EIA Imports'!$E2684=$A$1,'EIA Imports'!D2684,"")</f>
        <v/>
      </c>
    </row>
    <row r="2685" spans="1:4">
      <c r="A2685">
        <f>IF('EIA Imports'!$E2685=$A$1,'EIA Imports'!A2685,"")</f>
        <v/>
      </c>
      <c r="C2685">
        <f>IF('EIA Imports'!$E2685=$A$1,'EIA Imports'!C2685,"")</f>
        <v/>
      </c>
      <c r="D2685">
        <f>IF('EIA Imports'!$E2685=$A$1,'EIA Imports'!D2685,"")</f>
        <v/>
      </c>
    </row>
    <row r="2686" spans="1:4">
      <c r="A2686">
        <f>IF('EIA Imports'!$E2686=$A$1,'EIA Imports'!A2686,"")</f>
        <v/>
      </c>
      <c r="C2686">
        <f>IF('EIA Imports'!$E2686=$A$1,'EIA Imports'!C2686,"")</f>
        <v/>
      </c>
      <c r="D2686">
        <f>IF('EIA Imports'!$E2686=$A$1,'EIA Imports'!D2686,"")</f>
        <v/>
      </c>
    </row>
    <row r="2687" spans="1:4">
      <c r="A2687">
        <f>IF('EIA Imports'!$E2687=$A$1,'EIA Imports'!A2687,"")</f>
        <v/>
      </c>
      <c r="C2687">
        <f>IF('EIA Imports'!$E2687=$A$1,'EIA Imports'!C2687,"")</f>
        <v/>
      </c>
      <c r="D2687">
        <f>IF('EIA Imports'!$E2687=$A$1,'EIA Imports'!D2687,"")</f>
        <v/>
      </c>
    </row>
    <row r="2688" spans="1:4">
      <c r="A2688">
        <f>IF('EIA Imports'!$E2688=$A$1,'EIA Imports'!A2688,"")</f>
        <v/>
      </c>
      <c r="C2688">
        <f>IF('EIA Imports'!$E2688=$A$1,'EIA Imports'!C2688,"")</f>
        <v/>
      </c>
      <c r="D2688">
        <f>IF('EIA Imports'!$E2688=$A$1,'EIA Imports'!D2688,"")</f>
        <v/>
      </c>
    </row>
    <row r="2689" spans="1:4">
      <c r="A2689">
        <f>IF('EIA Imports'!$E2689=$A$1,'EIA Imports'!A2689,"")</f>
        <v/>
      </c>
      <c r="C2689">
        <f>IF('EIA Imports'!$E2689=$A$1,'EIA Imports'!C2689,"")</f>
        <v/>
      </c>
      <c r="D2689">
        <f>IF('EIA Imports'!$E2689=$A$1,'EIA Imports'!D2689,"")</f>
        <v/>
      </c>
    </row>
    <row r="2690" spans="1:4">
      <c r="A2690">
        <f>IF('EIA Imports'!$E2690=$A$1,'EIA Imports'!A2690,"")</f>
        <v/>
      </c>
      <c r="C2690">
        <f>IF('EIA Imports'!$E2690=$A$1,'EIA Imports'!C2690,"")</f>
        <v/>
      </c>
      <c r="D2690">
        <f>IF('EIA Imports'!$E2690=$A$1,'EIA Imports'!D2690,"")</f>
        <v/>
      </c>
    </row>
    <row r="2691" spans="1:4">
      <c r="A2691">
        <f>IF('EIA Imports'!$E2691=$A$1,'EIA Imports'!A2691,"")</f>
        <v/>
      </c>
      <c r="C2691">
        <f>IF('EIA Imports'!$E2691=$A$1,'EIA Imports'!C2691,"")</f>
        <v/>
      </c>
      <c r="D2691">
        <f>IF('EIA Imports'!$E2691=$A$1,'EIA Imports'!D2691,"")</f>
        <v/>
      </c>
    </row>
    <row r="2692" spans="1:4">
      <c r="A2692">
        <f>IF('EIA Imports'!$E2692=$A$1,'EIA Imports'!A2692,"")</f>
        <v/>
      </c>
      <c r="C2692">
        <f>IF('EIA Imports'!$E2692=$A$1,'EIA Imports'!C2692,"")</f>
        <v/>
      </c>
      <c r="D2692">
        <f>IF('EIA Imports'!$E2692=$A$1,'EIA Imports'!D2692,"")</f>
        <v/>
      </c>
    </row>
    <row r="2693" spans="1:4">
      <c r="A2693">
        <f>IF('EIA Imports'!$E2693=$A$1,'EIA Imports'!A2693,"")</f>
        <v/>
      </c>
      <c r="C2693">
        <f>IF('EIA Imports'!$E2693=$A$1,'EIA Imports'!C2693,"")</f>
        <v/>
      </c>
      <c r="D2693">
        <f>IF('EIA Imports'!$E2693=$A$1,'EIA Imports'!D2693,"")</f>
        <v/>
      </c>
    </row>
    <row r="2694" spans="1:4">
      <c r="A2694">
        <f>IF('EIA Imports'!$E2694=$A$1,'EIA Imports'!A2694,"")</f>
        <v/>
      </c>
      <c r="C2694">
        <f>IF('EIA Imports'!$E2694=$A$1,'EIA Imports'!C2694,"")</f>
        <v/>
      </c>
      <c r="D2694">
        <f>IF('EIA Imports'!$E2694=$A$1,'EIA Imports'!D2694,"")</f>
        <v/>
      </c>
    </row>
    <row r="2695" spans="1:4">
      <c r="A2695">
        <f>IF('EIA Imports'!$E2695=$A$1,'EIA Imports'!A2695,"")</f>
        <v/>
      </c>
      <c r="C2695">
        <f>IF('EIA Imports'!$E2695=$A$1,'EIA Imports'!C2695,"")</f>
        <v/>
      </c>
      <c r="D2695">
        <f>IF('EIA Imports'!$E2695=$A$1,'EIA Imports'!D2695,"")</f>
        <v/>
      </c>
    </row>
    <row r="2696" spans="1:4">
      <c r="A2696">
        <f>IF('EIA Imports'!$E2696=$A$1,'EIA Imports'!A2696,"")</f>
        <v/>
      </c>
      <c r="C2696">
        <f>IF('EIA Imports'!$E2696=$A$1,'EIA Imports'!C2696,"")</f>
        <v/>
      </c>
      <c r="D2696">
        <f>IF('EIA Imports'!$E2696=$A$1,'EIA Imports'!D2696,"")</f>
        <v/>
      </c>
    </row>
    <row r="2697" spans="1:4">
      <c r="A2697">
        <f>IF('EIA Imports'!$E2697=$A$1,'EIA Imports'!A2697,"")</f>
        <v/>
      </c>
      <c r="C2697">
        <f>IF('EIA Imports'!$E2697=$A$1,'EIA Imports'!C2697,"")</f>
        <v/>
      </c>
      <c r="D2697">
        <f>IF('EIA Imports'!$E2697=$A$1,'EIA Imports'!D2697,"")</f>
        <v/>
      </c>
    </row>
    <row r="2698" spans="1:4">
      <c r="A2698">
        <f>IF('EIA Imports'!$E2698=$A$1,'EIA Imports'!A2698,"")</f>
        <v/>
      </c>
      <c r="C2698">
        <f>IF('EIA Imports'!$E2698=$A$1,'EIA Imports'!C2698,"")</f>
        <v/>
      </c>
      <c r="D2698">
        <f>IF('EIA Imports'!$E2698=$A$1,'EIA Imports'!D2698,"")</f>
        <v/>
      </c>
    </row>
    <row r="2699" spans="1:4">
      <c r="A2699">
        <f>IF('EIA Imports'!$E2699=$A$1,'EIA Imports'!A2699,"")</f>
        <v/>
      </c>
      <c r="C2699">
        <f>IF('EIA Imports'!$E2699=$A$1,'EIA Imports'!C2699,"")</f>
        <v/>
      </c>
      <c r="D2699">
        <f>IF('EIA Imports'!$E2699=$A$1,'EIA Imports'!D2699,"")</f>
        <v/>
      </c>
    </row>
    <row r="2700" spans="1:4">
      <c r="A2700">
        <f>IF('EIA Imports'!$E2700=$A$1,'EIA Imports'!A2700,"")</f>
        <v/>
      </c>
      <c r="C2700">
        <f>IF('EIA Imports'!$E2700=$A$1,'EIA Imports'!C2700,"")</f>
        <v/>
      </c>
      <c r="D2700">
        <f>IF('EIA Imports'!$E2700=$A$1,'EIA Imports'!D2700,"")</f>
        <v/>
      </c>
    </row>
    <row r="2701" spans="1:4">
      <c r="A2701">
        <f>IF('EIA Imports'!$E2701=$A$1,'EIA Imports'!A2701,"")</f>
        <v/>
      </c>
      <c r="C2701">
        <f>IF('EIA Imports'!$E2701=$A$1,'EIA Imports'!C2701,"")</f>
        <v/>
      </c>
      <c r="D2701">
        <f>IF('EIA Imports'!$E2701=$A$1,'EIA Imports'!D2701,"")</f>
        <v/>
      </c>
    </row>
    <row r="2702" spans="1:4">
      <c r="A2702">
        <f>IF('EIA Imports'!$E2702=$A$1,'EIA Imports'!A2702,"")</f>
        <v/>
      </c>
      <c r="C2702">
        <f>IF('EIA Imports'!$E2702=$A$1,'EIA Imports'!C2702,"")</f>
        <v/>
      </c>
      <c r="D2702">
        <f>IF('EIA Imports'!$E2702=$A$1,'EIA Imports'!D2702,"")</f>
        <v/>
      </c>
    </row>
    <row r="2703" spans="1:4">
      <c r="A2703">
        <f>IF('EIA Imports'!$E2703=$A$1,'EIA Imports'!A2703,"")</f>
        <v/>
      </c>
      <c r="C2703">
        <f>IF('EIA Imports'!$E2703=$A$1,'EIA Imports'!C2703,"")</f>
        <v/>
      </c>
      <c r="D2703">
        <f>IF('EIA Imports'!$E2703=$A$1,'EIA Imports'!D2703,"")</f>
        <v/>
      </c>
    </row>
    <row r="2704" spans="1:4">
      <c r="A2704">
        <f>IF('EIA Imports'!$E2704=$A$1,'EIA Imports'!A2704,"")</f>
        <v/>
      </c>
      <c r="C2704">
        <f>IF('EIA Imports'!$E2704=$A$1,'EIA Imports'!C2704,"")</f>
        <v/>
      </c>
      <c r="D2704">
        <f>IF('EIA Imports'!$E2704=$A$1,'EIA Imports'!D2704,"")</f>
        <v/>
      </c>
    </row>
    <row r="2705" spans="1:4">
      <c r="A2705">
        <f>IF('EIA Imports'!$E2705=$A$1,'EIA Imports'!A2705,"")</f>
        <v/>
      </c>
      <c r="C2705">
        <f>IF('EIA Imports'!$E2705=$A$1,'EIA Imports'!C2705,"")</f>
        <v/>
      </c>
      <c r="D2705">
        <f>IF('EIA Imports'!$E2705=$A$1,'EIA Imports'!D2705,"")</f>
        <v/>
      </c>
    </row>
    <row r="2706" spans="1:4">
      <c r="A2706">
        <f>IF('EIA Imports'!$E2706=$A$1,'EIA Imports'!A2706,"")</f>
        <v/>
      </c>
      <c r="C2706">
        <f>IF('EIA Imports'!$E2706=$A$1,'EIA Imports'!C2706,"")</f>
        <v/>
      </c>
      <c r="D2706">
        <f>IF('EIA Imports'!$E2706=$A$1,'EIA Imports'!D2706,"")</f>
        <v/>
      </c>
    </row>
    <row r="2707" spans="1:4">
      <c r="A2707">
        <f>IF('EIA Imports'!$E2707=$A$1,'EIA Imports'!A2707,"")</f>
        <v/>
      </c>
      <c r="C2707">
        <f>IF('EIA Imports'!$E2707=$A$1,'EIA Imports'!C2707,"")</f>
        <v/>
      </c>
      <c r="D2707">
        <f>IF('EIA Imports'!$E2707=$A$1,'EIA Imports'!D2707,"")</f>
        <v/>
      </c>
    </row>
    <row r="2708" spans="1:4">
      <c r="A2708">
        <f>IF('EIA Imports'!$E2708=$A$1,'EIA Imports'!A2708,"")</f>
        <v/>
      </c>
      <c r="C2708">
        <f>IF('EIA Imports'!$E2708=$A$1,'EIA Imports'!C2708,"")</f>
        <v/>
      </c>
      <c r="D2708">
        <f>IF('EIA Imports'!$E2708=$A$1,'EIA Imports'!D2708,"")</f>
        <v/>
      </c>
    </row>
    <row r="2709" spans="1:4">
      <c r="A2709">
        <f>IF('EIA Imports'!$E2709=$A$1,'EIA Imports'!A2709,"")</f>
        <v/>
      </c>
      <c r="C2709">
        <f>IF('EIA Imports'!$E2709=$A$1,'EIA Imports'!C2709,"")</f>
        <v/>
      </c>
      <c r="D2709">
        <f>IF('EIA Imports'!$E2709=$A$1,'EIA Imports'!D2709,"")</f>
        <v/>
      </c>
    </row>
    <row r="2710" spans="1:4">
      <c r="A2710">
        <f>IF('EIA Imports'!$E2710=$A$1,'EIA Imports'!A2710,"")</f>
        <v/>
      </c>
      <c r="C2710">
        <f>IF('EIA Imports'!$E2710=$A$1,'EIA Imports'!C2710,"")</f>
        <v/>
      </c>
      <c r="D2710">
        <f>IF('EIA Imports'!$E2710=$A$1,'EIA Imports'!D2710,"")</f>
        <v/>
      </c>
    </row>
    <row r="2711" spans="1:4">
      <c r="A2711">
        <f>IF('EIA Imports'!$E2711=$A$1,'EIA Imports'!A2711,"")</f>
        <v/>
      </c>
      <c r="C2711">
        <f>IF('EIA Imports'!$E2711=$A$1,'EIA Imports'!C2711,"")</f>
        <v/>
      </c>
      <c r="D2711">
        <f>IF('EIA Imports'!$E2711=$A$1,'EIA Imports'!D2711,"")</f>
        <v/>
      </c>
    </row>
    <row r="2712" spans="1:4">
      <c r="A2712">
        <f>IF('EIA Imports'!$E2712=$A$1,'EIA Imports'!A2712,"")</f>
        <v/>
      </c>
      <c r="C2712">
        <f>IF('EIA Imports'!$E2712=$A$1,'EIA Imports'!C2712,"")</f>
        <v/>
      </c>
      <c r="D2712">
        <f>IF('EIA Imports'!$E2712=$A$1,'EIA Imports'!D2712,"")</f>
        <v/>
      </c>
    </row>
    <row r="2713" spans="1:4">
      <c r="A2713">
        <f>IF('EIA Imports'!$E2713=$A$1,'EIA Imports'!A2713,"")</f>
        <v/>
      </c>
      <c r="C2713">
        <f>IF('EIA Imports'!$E2713=$A$1,'EIA Imports'!C2713,"")</f>
        <v/>
      </c>
      <c r="D2713">
        <f>IF('EIA Imports'!$E2713=$A$1,'EIA Imports'!D2713,"")</f>
        <v/>
      </c>
    </row>
    <row r="2714" spans="1:4">
      <c r="A2714">
        <f>IF('EIA Imports'!$E2714=$A$1,'EIA Imports'!A2714,"")</f>
        <v/>
      </c>
      <c r="C2714">
        <f>IF('EIA Imports'!$E2714=$A$1,'EIA Imports'!C2714,"")</f>
        <v/>
      </c>
      <c r="D2714">
        <f>IF('EIA Imports'!$E2714=$A$1,'EIA Imports'!D2714,"")</f>
        <v/>
      </c>
    </row>
    <row r="2715" spans="1:4">
      <c r="A2715">
        <f>IF('EIA Imports'!$E2715=$A$1,'EIA Imports'!A2715,"")</f>
        <v/>
      </c>
      <c r="C2715">
        <f>IF('EIA Imports'!$E2715=$A$1,'EIA Imports'!C2715,"")</f>
        <v/>
      </c>
      <c r="D2715">
        <f>IF('EIA Imports'!$E2715=$A$1,'EIA Imports'!D2715,"")</f>
        <v/>
      </c>
    </row>
    <row r="2716" spans="1:4">
      <c r="A2716">
        <f>IF('EIA Imports'!$E2716=$A$1,'EIA Imports'!A2716,"")</f>
        <v/>
      </c>
      <c r="C2716">
        <f>IF('EIA Imports'!$E2716=$A$1,'EIA Imports'!C2716,"")</f>
        <v/>
      </c>
      <c r="D2716">
        <f>IF('EIA Imports'!$E2716=$A$1,'EIA Imports'!D2716,"")</f>
        <v/>
      </c>
    </row>
    <row r="2717" spans="1:4">
      <c r="A2717">
        <f>IF('EIA Imports'!$E2717=$A$1,'EIA Imports'!A2717,"")</f>
        <v/>
      </c>
      <c r="C2717">
        <f>IF('EIA Imports'!$E2717=$A$1,'EIA Imports'!C2717,"")</f>
        <v/>
      </c>
      <c r="D2717">
        <f>IF('EIA Imports'!$E2717=$A$1,'EIA Imports'!D2717,"")</f>
        <v/>
      </c>
    </row>
    <row r="2718" spans="1:4">
      <c r="A2718">
        <f>IF('EIA Imports'!$E2718=$A$1,'EIA Imports'!A2718,"")</f>
        <v/>
      </c>
      <c r="C2718">
        <f>IF('EIA Imports'!$E2718=$A$1,'EIA Imports'!C2718,"")</f>
        <v/>
      </c>
      <c r="D2718">
        <f>IF('EIA Imports'!$E2718=$A$1,'EIA Imports'!D2718,"")</f>
        <v/>
      </c>
    </row>
    <row r="2719" spans="1:4">
      <c r="A2719">
        <f>IF('EIA Imports'!$E2719=$A$1,'EIA Imports'!A2719,"")</f>
        <v/>
      </c>
      <c r="C2719">
        <f>IF('EIA Imports'!$E2719=$A$1,'EIA Imports'!C2719,"")</f>
        <v/>
      </c>
      <c r="D2719">
        <f>IF('EIA Imports'!$E2719=$A$1,'EIA Imports'!D2719,"")</f>
        <v/>
      </c>
    </row>
    <row r="2720" spans="1:4">
      <c r="A2720">
        <f>IF('EIA Imports'!$E2720=$A$1,'EIA Imports'!A2720,"")</f>
        <v/>
      </c>
      <c r="C2720">
        <f>IF('EIA Imports'!$E2720=$A$1,'EIA Imports'!C2720,"")</f>
        <v/>
      </c>
      <c r="D2720">
        <f>IF('EIA Imports'!$E2720=$A$1,'EIA Imports'!D2720,"")</f>
        <v/>
      </c>
    </row>
    <row r="2721" spans="1:4">
      <c r="A2721">
        <f>IF('EIA Imports'!$E2721=$A$1,'EIA Imports'!A2721,"")</f>
        <v/>
      </c>
      <c r="C2721">
        <f>IF('EIA Imports'!$E2721=$A$1,'EIA Imports'!C2721,"")</f>
        <v/>
      </c>
      <c r="D2721">
        <f>IF('EIA Imports'!$E2721=$A$1,'EIA Imports'!D2721,"")</f>
        <v/>
      </c>
    </row>
    <row r="2722" spans="1:4">
      <c r="A2722">
        <f>IF('EIA Imports'!$E2722=$A$1,'EIA Imports'!A2722,"")</f>
        <v/>
      </c>
      <c r="C2722">
        <f>IF('EIA Imports'!$E2722=$A$1,'EIA Imports'!C2722,"")</f>
        <v/>
      </c>
      <c r="D2722">
        <f>IF('EIA Imports'!$E2722=$A$1,'EIA Imports'!D2722,"")</f>
        <v/>
      </c>
    </row>
    <row r="2723" spans="1:4">
      <c r="A2723">
        <f>IF('EIA Imports'!$E2723=$A$1,'EIA Imports'!A2723,"")</f>
        <v/>
      </c>
      <c r="C2723">
        <f>IF('EIA Imports'!$E2723=$A$1,'EIA Imports'!C2723,"")</f>
        <v/>
      </c>
      <c r="D2723">
        <f>IF('EIA Imports'!$E2723=$A$1,'EIA Imports'!D2723,"")</f>
        <v/>
      </c>
    </row>
    <row r="2724" spans="1:4">
      <c r="A2724">
        <f>IF('EIA Imports'!$E2724=$A$1,'EIA Imports'!A2724,"")</f>
        <v/>
      </c>
      <c r="C2724">
        <f>IF('EIA Imports'!$E2724=$A$1,'EIA Imports'!C2724,"")</f>
        <v/>
      </c>
      <c r="D2724">
        <f>IF('EIA Imports'!$E2724=$A$1,'EIA Imports'!D2724,"")</f>
        <v/>
      </c>
    </row>
    <row r="2725" spans="1:4">
      <c r="A2725">
        <f>IF('EIA Imports'!$E2725=$A$1,'EIA Imports'!A2725,"")</f>
        <v/>
      </c>
      <c r="C2725">
        <f>IF('EIA Imports'!$E2725=$A$1,'EIA Imports'!C2725,"")</f>
        <v/>
      </c>
      <c r="D2725">
        <f>IF('EIA Imports'!$E2725=$A$1,'EIA Imports'!D2725,"")</f>
        <v/>
      </c>
    </row>
    <row r="2726" spans="1:4">
      <c r="A2726">
        <f>IF('EIA Imports'!$E2726=$A$1,'EIA Imports'!A2726,"")</f>
        <v/>
      </c>
      <c r="C2726">
        <f>IF('EIA Imports'!$E2726=$A$1,'EIA Imports'!C2726,"")</f>
        <v/>
      </c>
      <c r="D2726">
        <f>IF('EIA Imports'!$E2726=$A$1,'EIA Imports'!D2726,"")</f>
        <v/>
      </c>
    </row>
    <row r="2727" spans="1:4">
      <c r="A2727">
        <f>IF('EIA Imports'!$E2727=$A$1,'EIA Imports'!A2727,"")</f>
        <v/>
      </c>
      <c r="C2727">
        <f>IF('EIA Imports'!$E2727=$A$1,'EIA Imports'!C2727,"")</f>
        <v/>
      </c>
      <c r="D2727">
        <f>IF('EIA Imports'!$E2727=$A$1,'EIA Imports'!D2727,"")</f>
        <v/>
      </c>
    </row>
    <row r="2728" spans="1:4">
      <c r="A2728">
        <f>IF('EIA Imports'!$E2728=$A$1,'EIA Imports'!A2728,"")</f>
        <v/>
      </c>
      <c r="C2728">
        <f>IF('EIA Imports'!$E2728=$A$1,'EIA Imports'!C2728,"")</f>
        <v/>
      </c>
      <c r="D2728">
        <f>IF('EIA Imports'!$E2728=$A$1,'EIA Imports'!D2728,"")</f>
        <v/>
      </c>
    </row>
    <row r="2729" spans="1:4">
      <c r="A2729">
        <f>IF('EIA Imports'!$E2729=$A$1,'EIA Imports'!A2729,"")</f>
        <v/>
      </c>
      <c r="C2729">
        <f>IF('EIA Imports'!$E2729=$A$1,'EIA Imports'!C2729,"")</f>
        <v/>
      </c>
      <c r="D2729">
        <f>IF('EIA Imports'!$E2729=$A$1,'EIA Imports'!D2729,"")</f>
        <v/>
      </c>
    </row>
    <row r="2730" spans="1:4">
      <c r="A2730">
        <f>IF('EIA Imports'!$E2730=$A$1,'EIA Imports'!A2730,"")</f>
        <v/>
      </c>
      <c r="C2730">
        <f>IF('EIA Imports'!$E2730=$A$1,'EIA Imports'!C2730,"")</f>
        <v/>
      </c>
      <c r="D2730">
        <f>IF('EIA Imports'!$E2730=$A$1,'EIA Imports'!D2730,"")</f>
        <v/>
      </c>
    </row>
    <row r="2731" spans="1:4">
      <c r="A2731">
        <f>IF('EIA Imports'!$E2731=$A$1,'EIA Imports'!A2731,"")</f>
        <v/>
      </c>
      <c r="C2731">
        <f>IF('EIA Imports'!$E2731=$A$1,'EIA Imports'!C2731,"")</f>
        <v/>
      </c>
      <c r="D2731">
        <f>IF('EIA Imports'!$E2731=$A$1,'EIA Imports'!D2731,"")</f>
        <v/>
      </c>
    </row>
    <row r="2732" spans="1:4">
      <c r="A2732">
        <f>IF('EIA Imports'!$E2732=$A$1,'EIA Imports'!A2732,"")</f>
        <v/>
      </c>
      <c r="C2732">
        <f>IF('EIA Imports'!$E2732=$A$1,'EIA Imports'!C2732,"")</f>
        <v/>
      </c>
      <c r="D2732">
        <f>IF('EIA Imports'!$E2732=$A$1,'EIA Imports'!D2732,"")</f>
        <v/>
      </c>
    </row>
    <row r="2733" spans="1:4">
      <c r="A2733">
        <f>IF('EIA Imports'!$E2733=$A$1,'EIA Imports'!A2733,"")</f>
        <v/>
      </c>
      <c r="C2733">
        <f>IF('EIA Imports'!$E2733=$A$1,'EIA Imports'!C2733,"")</f>
        <v/>
      </c>
      <c r="D2733">
        <f>IF('EIA Imports'!$E2733=$A$1,'EIA Imports'!D2733,"")</f>
        <v/>
      </c>
    </row>
    <row r="2734" spans="1:4">
      <c r="A2734">
        <f>IF('EIA Imports'!$E2734=$A$1,'EIA Imports'!A2734,"")</f>
        <v/>
      </c>
      <c r="C2734">
        <f>IF('EIA Imports'!$E2734=$A$1,'EIA Imports'!C2734,"")</f>
        <v/>
      </c>
      <c r="D2734">
        <f>IF('EIA Imports'!$E2734=$A$1,'EIA Imports'!D2734,"")</f>
        <v/>
      </c>
    </row>
    <row r="2735" spans="1:4">
      <c r="A2735">
        <f>IF('EIA Imports'!$E2735=$A$1,'EIA Imports'!A2735,"")</f>
        <v/>
      </c>
      <c r="C2735">
        <f>IF('EIA Imports'!$E2735=$A$1,'EIA Imports'!C2735,"")</f>
        <v/>
      </c>
      <c r="D2735">
        <f>IF('EIA Imports'!$E2735=$A$1,'EIA Imports'!D2735,"")</f>
        <v/>
      </c>
    </row>
    <row r="2736" spans="1:4">
      <c r="A2736">
        <f>IF('EIA Imports'!$E2736=$A$1,'EIA Imports'!A2736,"")</f>
        <v/>
      </c>
      <c r="C2736">
        <f>IF('EIA Imports'!$E2736=$A$1,'EIA Imports'!C2736,"")</f>
        <v/>
      </c>
      <c r="D2736">
        <f>IF('EIA Imports'!$E2736=$A$1,'EIA Imports'!D2736,"")</f>
        <v/>
      </c>
    </row>
    <row r="2737" spans="1:4">
      <c r="A2737">
        <f>IF('EIA Imports'!$E2737=$A$1,'EIA Imports'!A2737,"")</f>
        <v/>
      </c>
      <c r="C2737">
        <f>IF('EIA Imports'!$E2737=$A$1,'EIA Imports'!C2737,"")</f>
        <v/>
      </c>
      <c r="D2737">
        <f>IF('EIA Imports'!$E2737=$A$1,'EIA Imports'!D2737,"")</f>
        <v/>
      </c>
    </row>
    <row r="2738" spans="1:4">
      <c r="A2738">
        <f>IF('EIA Imports'!$E2738=$A$1,'EIA Imports'!A2738,"")</f>
        <v/>
      </c>
      <c r="C2738">
        <f>IF('EIA Imports'!$E2738=$A$1,'EIA Imports'!C2738,"")</f>
        <v/>
      </c>
      <c r="D2738">
        <f>IF('EIA Imports'!$E2738=$A$1,'EIA Imports'!D2738,"")</f>
        <v/>
      </c>
    </row>
    <row r="2739" spans="1:4">
      <c r="A2739">
        <f>IF('EIA Imports'!$E2739=$A$1,'EIA Imports'!A2739,"")</f>
        <v/>
      </c>
      <c r="C2739">
        <f>IF('EIA Imports'!$E2739=$A$1,'EIA Imports'!C2739,"")</f>
        <v/>
      </c>
      <c r="D2739">
        <f>IF('EIA Imports'!$E2739=$A$1,'EIA Imports'!D2739,"")</f>
        <v/>
      </c>
    </row>
    <row r="2740" spans="1:4">
      <c r="A2740">
        <f>IF('EIA Imports'!$E2740=$A$1,'EIA Imports'!A2740,"")</f>
        <v/>
      </c>
      <c r="C2740">
        <f>IF('EIA Imports'!$E2740=$A$1,'EIA Imports'!C2740,"")</f>
        <v/>
      </c>
      <c r="D2740">
        <f>IF('EIA Imports'!$E2740=$A$1,'EIA Imports'!D2740,"")</f>
        <v/>
      </c>
    </row>
    <row r="2741" spans="1:4">
      <c r="A2741">
        <f>IF('EIA Imports'!$E2741=$A$1,'EIA Imports'!A2741,"")</f>
        <v/>
      </c>
      <c r="C2741">
        <f>IF('EIA Imports'!$E2741=$A$1,'EIA Imports'!C2741,"")</f>
        <v/>
      </c>
      <c r="D2741">
        <f>IF('EIA Imports'!$E2741=$A$1,'EIA Imports'!D2741,"")</f>
        <v/>
      </c>
    </row>
    <row r="2742" spans="1:4">
      <c r="A2742">
        <f>IF('EIA Imports'!$E2742=$A$1,'EIA Imports'!A2742,"")</f>
        <v/>
      </c>
      <c r="C2742">
        <f>IF('EIA Imports'!$E2742=$A$1,'EIA Imports'!C2742,"")</f>
        <v/>
      </c>
      <c r="D2742">
        <f>IF('EIA Imports'!$E2742=$A$1,'EIA Imports'!D2742,"")</f>
        <v/>
      </c>
    </row>
    <row r="2743" spans="1:4">
      <c r="A2743">
        <f>IF('EIA Imports'!$E2743=$A$1,'EIA Imports'!A2743,"")</f>
        <v/>
      </c>
      <c r="C2743">
        <f>IF('EIA Imports'!$E2743=$A$1,'EIA Imports'!C2743,"")</f>
        <v/>
      </c>
      <c r="D2743">
        <f>IF('EIA Imports'!$E2743=$A$1,'EIA Imports'!D2743,"")</f>
        <v/>
      </c>
    </row>
    <row r="2744" spans="1:4">
      <c r="A2744">
        <f>IF('EIA Imports'!$E2744=$A$1,'EIA Imports'!A2744,"")</f>
        <v/>
      </c>
      <c r="C2744">
        <f>IF('EIA Imports'!$E2744=$A$1,'EIA Imports'!C2744,"")</f>
        <v/>
      </c>
      <c r="D2744">
        <f>IF('EIA Imports'!$E2744=$A$1,'EIA Imports'!D2744,"")</f>
        <v/>
      </c>
    </row>
    <row r="2745" spans="1:4">
      <c r="A2745">
        <f>IF('EIA Imports'!$E2745=$A$1,'EIA Imports'!A2745,"")</f>
        <v/>
      </c>
      <c r="C2745">
        <f>IF('EIA Imports'!$E2745=$A$1,'EIA Imports'!C2745,"")</f>
        <v/>
      </c>
      <c r="D2745">
        <f>IF('EIA Imports'!$E2745=$A$1,'EIA Imports'!D2745,"")</f>
        <v/>
      </c>
    </row>
    <row r="2746" spans="1:4">
      <c r="A2746">
        <f>IF('EIA Imports'!$E2746=$A$1,'EIA Imports'!A2746,"")</f>
        <v/>
      </c>
      <c r="C2746">
        <f>IF('EIA Imports'!$E2746=$A$1,'EIA Imports'!C2746,"")</f>
        <v/>
      </c>
      <c r="D2746">
        <f>IF('EIA Imports'!$E2746=$A$1,'EIA Imports'!D2746,"")</f>
        <v/>
      </c>
    </row>
    <row r="2747" spans="1:4">
      <c r="A2747">
        <f>IF('EIA Imports'!$E2747=$A$1,'EIA Imports'!A2747,"")</f>
        <v/>
      </c>
      <c r="C2747">
        <f>IF('EIA Imports'!$E2747=$A$1,'EIA Imports'!C2747,"")</f>
        <v/>
      </c>
      <c r="D2747">
        <f>IF('EIA Imports'!$E2747=$A$1,'EIA Imports'!D2747,"")</f>
        <v/>
      </c>
    </row>
    <row r="2748" spans="1:4">
      <c r="A2748">
        <f>IF('EIA Imports'!$E2748=$A$1,'EIA Imports'!A2748,"")</f>
        <v/>
      </c>
      <c r="C2748">
        <f>IF('EIA Imports'!$E2748=$A$1,'EIA Imports'!C2748,"")</f>
        <v/>
      </c>
      <c r="D2748">
        <f>IF('EIA Imports'!$E2748=$A$1,'EIA Imports'!D2748,"")</f>
        <v/>
      </c>
    </row>
    <row r="2749" spans="1:4">
      <c r="A2749">
        <f>IF('EIA Imports'!$E2749=$A$1,'EIA Imports'!A2749,"")</f>
        <v/>
      </c>
      <c r="C2749">
        <f>IF('EIA Imports'!$E2749=$A$1,'EIA Imports'!C2749,"")</f>
        <v/>
      </c>
      <c r="D2749">
        <f>IF('EIA Imports'!$E2749=$A$1,'EIA Imports'!D2749,"")</f>
        <v/>
      </c>
    </row>
    <row r="2750" spans="1:4">
      <c r="A2750">
        <f>IF('EIA Imports'!$E2750=$A$1,'EIA Imports'!A2750,"")</f>
        <v/>
      </c>
      <c r="C2750">
        <f>IF('EIA Imports'!$E2750=$A$1,'EIA Imports'!C2750,"")</f>
        <v/>
      </c>
      <c r="D2750">
        <f>IF('EIA Imports'!$E2750=$A$1,'EIA Imports'!D2750,"")</f>
        <v/>
      </c>
    </row>
    <row r="2751" spans="1:4">
      <c r="A2751">
        <f>IF('EIA Imports'!$E2751=$A$1,'EIA Imports'!A2751,"")</f>
        <v/>
      </c>
      <c r="C2751">
        <f>IF('EIA Imports'!$E2751=$A$1,'EIA Imports'!C2751,"")</f>
        <v/>
      </c>
      <c r="D2751">
        <f>IF('EIA Imports'!$E2751=$A$1,'EIA Imports'!D2751,"")</f>
        <v/>
      </c>
    </row>
    <row r="2752" spans="1:4">
      <c r="A2752">
        <f>IF('EIA Imports'!$E2752=$A$1,'EIA Imports'!A2752,"")</f>
        <v/>
      </c>
      <c r="C2752">
        <f>IF('EIA Imports'!$E2752=$A$1,'EIA Imports'!C2752,"")</f>
        <v/>
      </c>
      <c r="D2752">
        <f>IF('EIA Imports'!$E2752=$A$1,'EIA Imports'!D2752,"")</f>
        <v/>
      </c>
    </row>
    <row r="2753" spans="1:4">
      <c r="A2753">
        <f>IF('EIA Imports'!$E2753=$A$1,'EIA Imports'!A2753,"")</f>
        <v/>
      </c>
      <c r="C2753">
        <f>IF('EIA Imports'!$E2753=$A$1,'EIA Imports'!C2753,"")</f>
        <v/>
      </c>
      <c r="D2753">
        <f>IF('EIA Imports'!$E2753=$A$1,'EIA Imports'!D2753,"")</f>
        <v/>
      </c>
    </row>
    <row r="2754" spans="1:4">
      <c r="A2754">
        <f>IF('EIA Imports'!$E2754=$A$1,'EIA Imports'!A2754,"")</f>
        <v/>
      </c>
      <c r="C2754">
        <f>IF('EIA Imports'!$E2754=$A$1,'EIA Imports'!C2754,"")</f>
        <v/>
      </c>
      <c r="D2754">
        <f>IF('EIA Imports'!$E2754=$A$1,'EIA Imports'!D2754,"")</f>
        <v/>
      </c>
    </row>
    <row r="2755" spans="1:4">
      <c r="A2755">
        <f>IF('EIA Imports'!$E2755=$A$1,'EIA Imports'!A2755,"")</f>
        <v/>
      </c>
      <c r="C2755">
        <f>IF('EIA Imports'!$E2755=$A$1,'EIA Imports'!C2755,"")</f>
        <v/>
      </c>
      <c r="D2755">
        <f>IF('EIA Imports'!$E2755=$A$1,'EIA Imports'!D2755,"")</f>
        <v/>
      </c>
    </row>
    <row r="2756" spans="1:4">
      <c r="A2756">
        <f>IF('EIA Imports'!$E2756=$A$1,'EIA Imports'!A2756,"")</f>
        <v/>
      </c>
      <c r="C2756">
        <f>IF('EIA Imports'!$E2756=$A$1,'EIA Imports'!C2756,"")</f>
        <v/>
      </c>
      <c r="D2756">
        <f>IF('EIA Imports'!$E2756=$A$1,'EIA Imports'!D2756,"")</f>
        <v/>
      </c>
    </row>
    <row r="2757" spans="1:4">
      <c r="A2757">
        <f>IF('EIA Imports'!$E2757=$A$1,'EIA Imports'!A2757,"")</f>
        <v/>
      </c>
      <c r="C2757">
        <f>IF('EIA Imports'!$E2757=$A$1,'EIA Imports'!C2757,"")</f>
        <v/>
      </c>
      <c r="D2757">
        <f>IF('EIA Imports'!$E2757=$A$1,'EIA Imports'!D2757,"")</f>
        <v/>
      </c>
    </row>
    <row r="2758" spans="1:4">
      <c r="A2758">
        <f>IF('EIA Imports'!$E2758=$A$1,'EIA Imports'!A2758,"")</f>
        <v/>
      </c>
      <c r="C2758">
        <f>IF('EIA Imports'!$E2758=$A$1,'EIA Imports'!C2758,"")</f>
        <v/>
      </c>
      <c r="D2758">
        <f>IF('EIA Imports'!$E2758=$A$1,'EIA Imports'!D2758,"")</f>
        <v/>
      </c>
    </row>
    <row r="2759" spans="1:4">
      <c r="A2759">
        <f>IF('EIA Imports'!$E2759=$A$1,'EIA Imports'!A2759,"")</f>
        <v/>
      </c>
      <c r="C2759">
        <f>IF('EIA Imports'!$E2759=$A$1,'EIA Imports'!C2759,"")</f>
        <v/>
      </c>
      <c r="D2759">
        <f>IF('EIA Imports'!$E2759=$A$1,'EIA Imports'!D2759,"")</f>
        <v/>
      </c>
    </row>
    <row r="2760" spans="1:4">
      <c r="A2760">
        <f>IF('EIA Imports'!$E2760=$A$1,'EIA Imports'!A2760,"")</f>
        <v/>
      </c>
      <c r="C2760">
        <f>IF('EIA Imports'!$E2760=$A$1,'EIA Imports'!C2760,"")</f>
        <v/>
      </c>
      <c r="D2760">
        <f>IF('EIA Imports'!$E2760=$A$1,'EIA Imports'!D2760,"")</f>
        <v/>
      </c>
    </row>
    <row r="2761" spans="1:4">
      <c r="A2761">
        <f>IF('EIA Imports'!$E2761=$A$1,'EIA Imports'!A2761,"")</f>
        <v/>
      </c>
      <c r="C2761">
        <f>IF('EIA Imports'!$E2761=$A$1,'EIA Imports'!C2761,"")</f>
        <v/>
      </c>
      <c r="D2761">
        <f>IF('EIA Imports'!$E2761=$A$1,'EIA Imports'!D2761,"")</f>
        <v/>
      </c>
    </row>
    <row r="2762" spans="1:4">
      <c r="A2762">
        <f>IF('EIA Imports'!$E2762=$A$1,'EIA Imports'!A2762,"")</f>
        <v/>
      </c>
      <c r="C2762">
        <f>IF('EIA Imports'!$E2762=$A$1,'EIA Imports'!C2762,"")</f>
        <v/>
      </c>
      <c r="D2762">
        <f>IF('EIA Imports'!$E2762=$A$1,'EIA Imports'!D2762,"")</f>
        <v/>
      </c>
    </row>
    <row r="2763" spans="1:4">
      <c r="A2763">
        <f>IF('EIA Imports'!$E2763=$A$1,'EIA Imports'!A2763,"")</f>
        <v/>
      </c>
      <c r="C2763">
        <f>IF('EIA Imports'!$E2763=$A$1,'EIA Imports'!C2763,"")</f>
        <v/>
      </c>
      <c r="D2763">
        <f>IF('EIA Imports'!$E2763=$A$1,'EIA Imports'!D2763,"")</f>
        <v/>
      </c>
    </row>
    <row r="2764" spans="1:4">
      <c r="A2764">
        <f>IF('EIA Imports'!$E2764=$A$1,'EIA Imports'!A2764,"")</f>
        <v/>
      </c>
      <c r="C2764">
        <f>IF('EIA Imports'!$E2764=$A$1,'EIA Imports'!C2764,"")</f>
        <v/>
      </c>
      <c r="D2764">
        <f>IF('EIA Imports'!$E2764=$A$1,'EIA Imports'!D2764,"")</f>
        <v/>
      </c>
    </row>
    <row r="2765" spans="1:4">
      <c r="A2765">
        <f>IF('EIA Imports'!$E2765=$A$1,'EIA Imports'!A2765,"")</f>
        <v/>
      </c>
      <c r="C2765">
        <f>IF('EIA Imports'!$E2765=$A$1,'EIA Imports'!C2765,"")</f>
        <v/>
      </c>
      <c r="D2765">
        <f>IF('EIA Imports'!$E2765=$A$1,'EIA Imports'!D2765,"")</f>
        <v/>
      </c>
    </row>
    <row r="2766" spans="1:4">
      <c r="A2766">
        <f>IF('EIA Imports'!$E2766=$A$1,'EIA Imports'!A2766,"")</f>
        <v/>
      </c>
      <c r="C2766">
        <f>IF('EIA Imports'!$E2766=$A$1,'EIA Imports'!C2766,"")</f>
        <v/>
      </c>
      <c r="D2766">
        <f>IF('EIA Imports'!$E2766=$A$1,'EIA Imports'!D2766,"")</f>
        <v/>
      </c>
    </row>
    <row r="2767" spans="1:4">
      <c r="A2767">
        <f>IF('EIA Imports'!$E2767=$A$1,'EIA Imports'!A2767,"")</f>
        <v/>
      </c>
      <c r="C2767">
        <f>IF('EIA Imports'!$E2767=$A$1,'EIA Imports'!C2767,"")</f>
        <v/>
      </c>
      <c r="D2767">
        <f>IF('EIA Imports'!$E2767=$A$1,'EIA Imports'!D2767,"")</f>
        <v/>
      </c>
    </row>
    <row r="2768" spans="1:4">
      <c r="A2768">
        <f>IF('EIA Imports'!$E2768=$A$1,'EIA Imports'!A2768,"")</f>
        <v/>
      </c>
      <c r="C2768">
        <f>IF('EIA Imports'!$E2768=$A$1,'EIA Imports'!C2768,"")</f>
        <v/>
      </c>
      <c r="D2768">
        <f>IF('EIA Imports'!$E2768=$A$1,'EIA Imports'!D2768,"")</f>
        <v/>
      </c>
    </row>
    <row r="2769" spans="1:4">
      <c r="A2769">
        <f>IF('EIA Imports'!$E2769=$A$1,'EIA Imports'!A2769,"")</f>
        <v/>
      </c>
      <c r="C2769">
        <f>IF('EIA Imports'!$E2769=$A$1,'EIA Imports'!C2769,"")</f>
        <v/>
      </c>
      <c r="D2769">
        <f>IF('EIA Imports'!$E2769=$A$1,'EIA Imports'!D2769,"")</f>
        <v/>
      </c>
    </row>
    <row r="2770" spans="1:4">
      <c r="A2770">
        <f>IF('EIA Imports'!$E2770=$A$1,'EIA Imports'!A2770,"")</f>
        <v/>
      </c>
      <c r="C2770">
        <f>IF('EIA Imports'!$E2770=$A$1,'EIA Imports'!C2770,"")</f>
        <v/>
      </c>
      <c r="D2770">
        <f>IF('EIA Imports'!$E2770=$A$1,'EIA Imports'!D2770,"")</f>
        <v/>
      </c>
    </row>
    <row r="2771" spans="1:4">
      <c r="A2771">
        <f>IF('EIA Imports'!$E2771=$A$1,'EIA Imports'!A2771,"")</f>
        <v/>
      </c>
      <c r="C2771">
        <f>IF('EIA Imports'!$E2771=$A$1,'EIA Imports'!C2771,"")</f>
        <v/>
      </c>
      <c r="D2771">
        <f>IF('EIA Imports'!$E2771=$A$1,'EIA Imports'!D2771,"")</f>
        <v/>
      </c>
    </row>
    <row r="2772" spans="1:4">
      <c r="A2772">
        <f>IF('EIA Imports'!$E2772=$A$1,'EIA Imports'!A2772,"")</f>
        <v/>
      </c>
      <c r="C2772">
        <f>IF('EIA Imports'!$E2772=$A$1,'EIA Imports'!C2772,"")</f>
        <v/>
      </c>
      <c r="D2772">
        <f>IF('EIA Imports'!$E2772=$A$1,'EIA Imports'!D2772,"")</f>
        <v/>
      </c>
    </row>
    <row r="2773" spans="1:4">
      <c r="A2773">
        <f>IF('EIA Imports'!$E2773=$A$1,'EIA Imports'!A2773,"")</f>
        <v/>
      </c>
      <c r="C2773">
        <f>IF('EIA Imports'!$E2773=$A$1,'EIA Imports'!C2773,"")</f>
        <v/>
      </c>
      <c r="D2773">
        <f>IF('EIA Imports'!$E2773=$A$1,'EIA Imports'!D2773,"")</f>
        <v/>
      </c>
    </row>
    <row r="2774" spans="1:4">
      <c r="A2774">
        <f>IF('EIA Imports'!$E2774=$A$1,'EIA Imports'!A2774,"")</f>
        <v/>
      </c>
      <c r="C2774">
        <f>IF('EIA Imports'!$E2774=$A$1,'EIA Imports'!C2774,"")</f>
        <v/>
      </c>
      <c r="D2774">
        <f>IF('EIA Imports'!$E2774=$A$1,'EIA Imports'!D2774,"")</f>
        <v/>
      </c>
    </row>
    <row r="2775" spans="1:4">
      <c r="A2775">
        <f>IF('EIA Imports'!$E2775=$A$1,'EIA Imports'!A2775,"")</f>
        <v/>
      </c>
      <c r="C2775">
        <f>IF('EIA Imports'!$E2775=$A$1,'EIA Imports'!C2775,"")</f>
        <v/>
      </c>
      <c r="D2775">
        <f>IF('EIA Imports'!$E2775=$A$1,'EIA Imports'!D2775,"")</f>
        <v/>
      </c>
    </row>
    <row r="2776" spans="1:4">
      <c r="A2776">
        <f>IF('EIA Imports'!$E2776=$A$1,'EIA Imports'!A2776,"")</f>
        <v/>
      </c>
      <c r="C2776">
        <f>IF('EIA Imports'!$E2776=$A$1,'EIA Imports'!C2776,"")</f>
        <v/>
      </c>
      <c r="D2776">
        <f>IF('EIA Imports'!$E2776=$A$1,'EIA Imports'!D2776,"")</f>
        <v/>
      </c>
    </row>
    <row r="2777" spans="1:4">
      <c r="A2777">
        <f>IF('EIA Imports'!$E2777=$A$1,'EIA Imports'!A2777,"")</f>
        <v/>
      </c>
      <c r="C2777">
        <f>IF('EIA Imports'!$E2777=$A$1,'EIA Imports'!C2777,"")</f>
        <v/>
      </c>
      <c r="D2777">
        <f>IF('EIA Imports'!$E2777=$A$1,'EIA Imports'!D2777,"")</f>
        <v/>
      </c>
    </row>
    <row r="2778" spans="1:4">
      <c r="A2778">
        <f>IF('EIA Imports'!$E2778=$A$1,'EIA Imports'!A2778,"")</f>
        <v/>
      </c>
      <c r="C2778">
        <f>IF('EIA Imports'!$E2778=$A$1,'EIA Imports'!C2778,"")</f>
        <v/>
      </c>
      <c r="D2778">
        <f>IF('EIA Imports'!$E2778=$A$1,'EIA Imports'!D2778,"")</f>
        <v/>
      </c>
    </row>
    <row r="2779" spans="1:4">
      <c r="A2779">
        <f>IF('EIA Imports'!$E2779=$A$1,'EIA Imports'!A2779,"")</f>
        <v/>
      </c>
      <c r="C2779">
        <f>IF('EIA Imports'!$E2779=$A$1,'EIA Imports'!C2779,"")</f>
        <v/>
      </c>
      <c r="D2779">
        <f>IF('EIA Imports'!$E2779=$A$1,'EIA Imports'!D2779,"")</f>
        <v/>
      </c>
    </row>
    <row r="2780" spans="1:4">
      <c r="A2780">
        <f>IF('EIA Imports'!$E2780=$A$1,'EIA Imports'!A2780,"")</f>
        <v/>
      </c>
      <c r="C2780">
        <f>IF('EIA Imports'!$E2780=$A$1,'EIA Imports'!C2780,"")</f>
        <v/>
      </c>
      <c r="D2780">
        <f>IF('EIA Imports'!$E2780=$A$1,'EIA Imports'!D2780,"")</f>
        <v/>
      </c>
    </row>
    <row r="2781" spans="1:4">
      <c r="A2781">
        <f>IF('EIA Imports'!$E2781=$A$1,'EIA Imports'!A2781,"")</f>
        <v/>
      </c>
      <c r="C2781">
        <f>IF('EIA Imports'!$E2781=$A$1,'EIA Imports'!C2781,"")</f>
        <v/>
      </c>
      <c r="D2781">
        <f>IF('EIA Imports'!$E2781=$A$1,'EIA Imports'!D2781,"")</f>
        <v/>
      </c>
    </row>
    <row r="2782" spans="1:4">
      <c r="A2782">
        <f>IF('EIA Imports'!$E2782=$A$1,'EIA Imports'!A2782,"")</f>
        <v/>
      </c>
      <c r="C2782">
        <f>IF('EIA Imports'!$E2782=$A$1,'EIA Imports'!C2782,"")</f>
        <v/>
      </c>
      <c r="D2782">
        <f>IF('EIA Imports'!$E2782=$A$1,'EIA Imports'!D2782,"")</f>
        <v/>
      </c>
    </row>
    <row r="2783" spans="1:4">
      <c r="A2783">
        <f>IF('EIA Imports'!$E2783=$A$1,'EIA Imports'!A2783,"")</f>
        <v/>
      </c>
      <c r="C2783">
        <f>IF('EIA Imports'!$E2783=$A$1,'EIA Imports'!C2783,"")</f>
        <v/>
      </c>
      <c r="D2783">
        <f>IF('EIA Imports'!$E2783=$A$1,'EIA Imports'!D2783,"")</f>
        <v/>
      </c>
    </row>
    <row r="2784" spans="1:4">
      <c r="A2784">
        <f>IF('EIA Imports'!$E2784=$A$1,'EIA Imports'!A2784,"")</f>
        <v/>
      </c>
      <c r="C2784">
        <f>IF('EIA Imports'!$E2784=$A$1,'EIA Imports'!C2784,"")</f>
        <v/>
      </c>
      <c r="D2784">
        <f>IF('EIA Imports'!$E2784=$A$1,'EIA Imports'!D2784,"")</f>
        <v/>
      </c>
    </row>
    <row r="2785" spans="1:4">
      <c r="A2785">
        <f>IF('EIA Imports'!$E2785=$A$1,'EIA Imports'!A2785,"")</f>
        <v/>
      </c>
      <c r="C2785">
        <f>IF('EIA Imports'!$E2785=$A$1,'EIA Imports'!C2785,"")</f>
        <v/>
      </c>
      <c r="D2785">
        <f>IF('EIA Imports'!$E2785=$A$1,'EIA Imports'!D2785,"")</f>
        <v/>
      </c>
    </row>
    <row r="2786" spans="1:4">
      <c r="A2786">
        <f>IF('EIA Imports'!$E2786=$A$1,'EIA Imports'!A2786,"")</f>
        <v/>
      </c>
      <c r="C2786">
        <f>IF('EIA Imports'!$E2786=$A$1,'EIA Imports'!C2786,"")</f>
        <v/>
      </c>
      <c r="D2786">
        <f>IF('EIA Imports'!$E2786=$A$1,'EIA Imports'!D2786,"")</f>
        <v/>
      </c>
    </row>
    <row r="2787" spans="1:4">
      <c r="A2787">
        <f>IF('EIA Imports'!$E2787=$A$1,'EIA Imports'!A2787,"")</f>
        <v/>
      </c>
      <c r="C2787">
        <f>IF('EIA Imports'!$E2787=$A$1,'EIA Imports'!C2787,"")</f>
        <v/>
      </c>
      <c r="D2787">
        <f>IF('EIA Imports'!$E2787=$A$1,'EIA Imports'!D2787,"")</f>
        <v/>
      </c>
    </row>
    <row r="2788" spans="1:4">
      <c r="A2788">
        <f>IF('EIA Imports'!$E2788=$A$1,'EIA Imports'!A2788,"")</f>
        <v/>
      </c>
      <c r="C2788">
        <f>IF('EIA Imports'!$E2788=$A$1,'EIA Imports'!C2788,"")</f>
        <v/>
      </c>
      <c r="D2788">
        <f>IF('EIA Imports'!$E2788=$A$1,'EIA Imports'!D2788,"")</f>
        <v/>
      </c>
    </row>
    <row r="2789" spans="1:4">
      <c r="A2789">
        <f>IF('EIA Imports'!$E2789=$A$1,'EIA Imports'!A2789,"")</f>
        <v/>
      </c>
      <c r="C2789">
        <f>IF('EIA Imports'!$E2789=$A$1,'EIA Imports'!C2789,"")</f>
        <v/>
      </c>
      <c r="D2789">
        <f>IF('EIA Imports'!$E2789=$A$1,'EIA Imports'!D2789,"")</f>
        <v/>
      </c>
    </row>
    <row r="2790" spans="1:4">
      <c r="A2790">
        <f>IF('EIA Imports'!$E2790=$A$1,'EIA Imports'!A2790,"")</f>
        <v/>
      </c>
      <c r="C2790">
        <f>IF('EIA Imports'!$E2790=$A$1,'EIA Imports'!C2790,"")</f>
        <v/>
      </c>
      <c r="D2790">
        <f>IF('EIA Imports'!$E2790=$A$1,'EIA Imports'!D2790,"")</f>
        <v/>
      </c>
    </row>
    <row r="2791" spans="1:4">
      <c r="A2791">
        <f>IF('EIA Imports'!$E2791=$A$1,'EIA Imports'!A2791,"")</f>
        <v/>
      </c>
      <c r="C2791">
        <f>IF('EIA Imports'!$E2791=$A$1,'EIA Imports'!C2791,"")</f>
        <v/>
      </c>
      <c r="D2791">
        <f>IF('EIA Imports'!$E2791=$A$1,'EIA Imports'!D2791,"")</f>
        <v/>
      </c>
    </row>
    <row r="2792" spans="1:4">
      <c r="A2792">
        <f>IF('EIA Imports'!$E2792=$A$1,'EIA Imports'!A2792,"")</f>
        <v/>
      </c>
      <c r="C2792">
        <f>IF('EIA Imports'!$E2792=$A$1,'EIA Imports'!C2792,"")</f>
        <v/>
      </c>
      <c r="D2792">
        <f>IF('EIA Imports'!$E2792=$A$1,'EIA Imports'!D2792,"")</f>
        <v/>
      </c>
    </row>
    <row r="2793" spans="1:4">
      <c r="A2793">
        <f>IF('EIA Imports'!$E2793=$A$1,'EIA Imports'!A2793,"")</f>
        <v/>
      </c>
      <c r="C2793">
        <f>IF('EIA Imports'!$E2793=$A$1,'EIA Imports'!C2793,"")</f>
        <v/>
      </c>
      <c r="D2793">
        <f>IF('EIA Imports'!$E2793=$A$1,'EIA Imports'!D2793,"")</f>
        <v/>
      </c>
    </row>
    <row r="2794" spans="1:4">
      <c r="A2794">
        <f>IF('EIA Imports'!$E2794=$A$1,'EIA Imports'!A2794,"")</f>
        <v/>
      </c>
      <c r="C2794">
        <f>IF('EIA Imports'!$E2794=$A$1,'EIA Imports'!C2794,"")</f>
        <v/>
      </c>
      <c r="D2794">
        <f>IF('EIA Imports'!$E2794=$A$1,'EIA Imports'!D2794,"")</f>
        <v/>
      </c>
    </row>
    <row r="2795" spans="1:4">
      <c r="A2795">
        <f>IF('EIA Imports'!$E2795=$A$1,'EIA Imports'!A2795,"")</f>
        <v/>
      </c>
      <c r="C2795">
        <f>IF('EIA Imports'!$E2795=$A$1,'EIA Imports'!C2795,"")</f>
        <v/>
      </c>
      <c r="D2795">
        <f>IF('EIA Imports'!$E2795=$A$1,'EIA Imports'!D2795,"")</f>
        <v/>
      </c>
    </row>
    <row r="2796" spans="1:4">
      <c r="A2796">
        <f>IF('EIA Imports'!$E2796=$A$1,'EIA Imports'!A2796,"")</f>
        <v/>
      </c>
      <c r="C2796">
        <f>IF('EIA Imports'!$E2796=$A$1,'EIA Imports'!C2796,"")</f>
        <v/>
      </c>
      <c r="D2796">
        <f>IF('EIA Imports'!$E2796=$A$1,'EIA Imports'!D2796,"")</f>
        <v/>
      </c>
    </row>
    <row r="2797" spans="1:4">
      <c r="A2797">
        <f>IF('EIA Imports'!$E2797=$A$1,'EIA Imports'!A2797,"")</f>
        <v/>
      </c>
      <c r="C2797">
        <f>IF('EIA Imports'!$E2797=$A$1,'EIA Imports'!C2797,"")</f>
        <v/>
      </c>
      <c r="D2797">
        <f>IF('EIA Imports'!$E2797=$A$1,'EIA Imports'!D2797,"")</f>
        <v/>
      </c>
    </row>
    <row r="2798" spans="1:4">
      <c r="A2798">
        <f>IF('EIA Imports'!$E2798=$A$1,'EIA Imports'!A2798,"")</f>
        <v/>
      </c>
      <c r="C2798">
        <f>IF('EIA Imports'!$E2798=$A$1,'EIA Imports'!C2798,"")</f>
        <v/>
      </c>
      <c r="D2798">
        <f>IF('EIA Imports'!$E2798=$A$1,'EIA Imports'!D2798,"")</f>
        <v/>
      </c>
    </row>
    <row r="2799" spans="1:4">
      <c r="A2799">
        <f>IF('EIA Imports'!$E2799=$A$1,'EIA Imports'!A2799,"")</f>
        <v/>
      </c>
      <c r="C2799">
        <f>IF('EIA Imports'!$E2799=$A$1,'EIA Imports'!C2799,"")</f>
        <v/>
      </c>
      <c r="D2799">
        <f>IF('EIA Imports'!$E2799=$A$1,'EIA Imports'!D2799,"")</f>
        <v/>
      </c>
    </row>
    <row r="2800" spans="1:4">
      <c r="A2800">
        <f>IF('EIA Imports'!$E2800=$A$1,'EIA Imports'!A2800,"")</f>
        <v/>
      </c>
      <c r="C2800">
        <f>IF('EIA Imports'!$E2800=$A$1,'EIA Imports'!C2800,"")</f>
        <v/>
      </c>
      <c r="D2800">
        <f>IF('EIA Imports'!$E2800=$A$1,'EIA Imports'!D2800,"")</f>
        <v/>
      </c>
    </row>
    <row r="2801" spans="1:4">
      <c r="A2801">
        <f>IF('EIA Imports'!$E2801=$A$1,'EIA Imports'!A2801,"")</f>
        <v/>
      </c>
      <c r="C2801">
        <f>IF('EIA Imports'!$E2801=$A$1,'EIA Imports'!C2801,"")</f>
        <v/>
      </c>
      <c r="D2801">
        <f>IF('EIA Imports'!$E2801=$A$1,'EIA Imports'!D2801,"")</f>
        <v/>
      </c>
    </row>
    <row r="2802" spans="1:4">
      <c r="A2802">
        <f>IF('EIA Imports'!$E2802=$A$1,'EIA Imports'!A2802,"")</f>
        <v/>
      </c>
      <c r="C2802">
        <f>IF('EIA Imports'!$E2802=$A$1,'EIA Imports'!C2802,"")</f>
        <v/>
      </c>
      <c r="D2802">
        <f>IF('EIA Imports'!$E2802=$A$1,'EIA Imports'!D2802,"")</f>
        <v/>
      </c>
    </row>
    <row r="2803" spans="1:4">
      <c r="A2803">
        <f>IF('EIA Imports'!$E2803=$A$1,'EIA Imports'!A2803,"")</f>
        <v/>
      </c>
      <c r="C2803">
        <f>IF('EIA Imports'!$E2803=$A$1,'EIA Imports'!C2803,"")</f>
        <v/>
      </c>
      <c r="D2803">
        <f>IF('EIA Imports'!$E2803=$A$1,'EIA Imports'!D2803,"")</f>
        <v/>
      </c>
    </row>
    <row r="2804" spans="1:4">
      <c r="A2804">
        <f>IF('EIA Imports'!$E2804=$A$1,'EIA Imports'!A2804,"")</f>
        <v/>
      </c>
      <c r="C2804">
        <f>IF('EIA Imports'!$E2804=$A$1,'EIA Imports'!C2804,"")</f>
        <v/>
      </c>
      <c r="D2804">
        <f>IF('EIA Imports'!$E2804=$A$1,'EIA Imports'!D2804,"")</f>
        <v/>
      </c>
    </row>
    <row r="2805" spans="1:4">
      <c r="A2805">
        <f>IF('EIA Imports'!$E2805=$A$1,'EIA Imports'!A2805,"")</f>
        <v/>
      </c>
      <c r="C2805">
        <f>IF('EIA Imports'!$E2805=$A$1,'EIA Imports'!C2805,"")</f>
        <v/>
      </c>
      <c r="D2805">
        <f>IF('EIA Imports'!$E2805=$A$1,'EIA Imports'!D2805,"")</f>
        <v/>
      </c>
    </row>
    <row r="2806" spans="1:4">
      <c r="A2806">
        <f>IF('EIA Imports'!$E2806=$A$1,'EIA Imports'!A2806,"")</f>
        <v/>
      </c>
      <c r="C2806">
        <f>IF('EIA Imports'!$E2806=$A$1,'EIA Imports'!C2806,"")</f>
        <v/>
      </c>
      <c r="D2806">
        <f>IF('EIA Imports'!$E2806=$A$1,'EIA Imports'!D2806,"")</f>
        <v/>
      </c>
    </row>
    <row r="2807" spans="1:4">
      <c r="A2807">
        <f>IF('EIA Imports'!$E2807=$A$1,'EIA Imports'!A2807,"")</f>
        <v/>
      </c>
      <c r="C2807">
        <f>IF('EIA Imports'!$E2807=$A$1,'EIA Imports'!C2807,"")</f>
        <v/>
      </c>
      <c r="D2807">
        <f>IF('EIA Imports'!$E2807=$A$1,'EIA Imports'!D2807,"")</f>
        <v/>
      </c>
    </row>
    <row r="2808" spans="1:4">
      <c r="A2808">
        <f>IF('EIA Imports'!$E2808=$A$1,'EIA Imports'!A2808,"")</f>
        <v/>
      </c>
      <c r="C2808">
        <f>IF('EIA Imports'!$E2808=$A$1,'EIA Imports'!C2808,"")</f>
        <v/>
      </c>
      <c r="D2808">
        <f>IF('EIA Imports'!$E2808=$A$1,'EIA Imports'!D2808,"")</f>
        <v/>
      </c>
    </row>
    <row r="2809" spans="1:4">
      <c r="A2809">
        <f>IF('EIA Imports'!$E2809=$A$1,'EIA Imports'!A2809,"")</f>
        <v/>
      </c>
      <c r="C2809">
        <f>IF('EIA Imports'!$E2809=$A$1,'EIA Imports'!C2809,"")</f>
        <v/>
      </c>
      <c r="D2809">
        <f>IF('EIA Imports'!$E2809=$A$1,'EIA Imports'!D2809,"")</f>
        <v/>
      </c>
    </row>
    <row r="2810" spans="1:4">
      <c r="A2810">
        <f>IF('EIA Imports'!$E2810=$A$1,'EIA Imports'!A2810,"")</f>
        <v/>
      </c>
      <c r="C2810">
        <f>IF('EIA Imports'!$E2810=$A$1,'EIA Imports'!C2810,"")</f>
        <v/>
      </c>
      <c r="D2810">
        <f>IF('EIA Imports'!$E2810=$A$1,'EIA Imports'!D2810,"")</f>
        <v/>
      </c>
    </row>
    <row r="2811" spans="1:4">
      <c r="A2811">
        <f>IF('EIA Imports'!$E2811=$A$1,'EIA Imports'!A2811,"")</f>
        <v/>
      </c>
      <c r="C2811">
        <f>IF('EIA Imports'!$E2811=$A$1,'EIA Imports'!C2811,"")</f>
        <v/>
      </c>
      <c r="D2811">
        <f>IF('EIA Imports'!$E2811=$A$1,'EIA Imports'!D2811,"")</f>
        <v/>
      </c>
    </row>
    <row r="2812" spans="1:4">
      <c r="A2812">
        <f>IF('EIA Imports'!$E2812=$A$1,'EIA Imports'!A2812,"")</f>
        <v/>
      </c>
      <c r="C2812">
        <f>IF('EIA Imports'!$E2812=$A$1,'EIA Imports'!C2812,"")</f>
        <v/>
      </c>
      <c r="D2812">
        <f>IF('EIA Imports'!$E2812=$A$1,'EIA Imports'!D2812,"")</f>
        <v/>
      </c>
    </row>
    <row r="2813" spans="1:4">
      <c r="A2813">
        <f>IF('EIA Imports'!$E2813=$A$1,'EIA Imports'!A2813,"")</f>
        <v/>
      </c>
      <c r="C2813">
        <f>IF('EIA Imports'!$E2813=$A$1,'EIA Imports'!C2813,"")</f>
        <v/>
      </c>
      <c r="D2813">
        <f>IF('EIA Imports'!$E2813=$A$1,'EIA Imports'!D2813,"")</f>
        <v/>
      </c>
    </row>
    <row r="2814" spans="1:4">
      <c r="A2814">
        <f>IF('EIA Imports'!$E2814=$A$1,'EIA Imports'!A2814,"")</f>
        <v/>
      </c>
      <c r="C2814">
        <f>IF('EIA Imports'!$E2814=$A$1,'EIA Imports'!C2814,"")</f>
        <v/>
      </c>
      <c r="D2814">
        <f>IF('EIA Imports'!$E2814=$A$1,'EIA Imports'!D2814,"")</f>
        <v/>
      </c>
    </row>
    <row r="2815" spans="1:4">
      <c r="A2815">
        <f>IF('EIA Imports'!$E2815=$A$1,'EIA Imports'!A2815,"")</f>
        <v/>
      </c>
      <c r="C2815">
        <f>IF('EIA Imports'!$E2815=$A$1,'EIA Imports'!C2815,"")</f>
        <v/>
      </c>
      <c r="D2815">
        <f>IF('EIA Imports'!$E2815=$A$1,'EIA Imports'!D2815,"")</f>
        <v/>
      </c>
    </row>
    <row r="2816" spans="1:4">
      <c r="A2816">
        <f>IF('EIA Imports'!$E2816=$A$1,'EIA Imports'!A2816,"")</f>
        <v/>
      </c>
      <c r="C2816">
        <f>IF('EIA Imports'!$E2816=$A$1,'EIA Imports'!C2816,"")</f>
        <v/>
      </c>
      <c r="D2816">
        <f>IF('EIA Imports'!$E2816=$A$1,'EIA Imports'!D2816,"")</f>
        <v/>
      </c>
    </row>
    <row r="2817" spans="1:4">
      <c r="A2817">
        <f>IF('EIA Imports'!$E2817=$A$1,'EIA Imports'!A2817,"")</f>
        <v/>
      </c>
      <c r="C2817">
        <f>IF('EIA Imports'!$E2817=$A$1,'EIA Imports'!C2817,"")</f>
        <v/>
      </c>
      <c r="D2817">
        <f>IF('EIA Imports'!$E2817=$A$1,'EIA Imports'!D2817,"")</f>
        <v/>
      </c>
    </row>
    <row r="2818" spans="1:4">
      <c r="A2818">
        <f>IF('EIA Imports'!$E2818=$A$1,'EIA Imports'!A2818,"")</f>
        <v/>
      </c>
      <c r="C2818">
        <f>IF('EIA Imports'!$E2818=$A$1,'EIA Imports'!C2818,"")</f>
        <v/>
      </c>
      <c r="D2818">
        <f>IF('EIA Imports'!$E2818=$A$1,'EIA Imports'!D2818,"")</f>
        <v/>
      </c>
    </row>
    <row r="2819" spans="1:4">
      <c r="A2819">
        <f>IF('EIA Imports'!$E2819=$A$1,'EIA Imports'!A2819,"")</f>
        <v/>
      </c>
      <c r="C2819">
        <f>IF('EIA Imports'!$E2819=$A$1,'EIA Imports'!C2819,"")</f>
        <v/>
      </c>
      <c r="D2819">
        <f>IF('EIA Imports'!$E2819=$A$1,'EIA Imports'!D2819,"")</f>
        <v/>
      </c>
    </row>
    <row r="2820" spans="1:4">
      <c r="A2820">
        <f>IF('EIA Imports'!$E2820=$A$1,'EIA Imports'!A2820,"")</f>
        <v/>
      </c>
      <c r="C2820">
        <f>IF('EIA Imports'!$E2820=$A$1,'EIA Imports'!C2820,"")</f>
        <v/>
      </c>
      <c r="D2820">
        <f>IF('EIA Imports'!$E2820=$A$1,'EIA Imports'!D2820,"")</f>
        <v/>
      </c>
    </row>
    <row r="2821" spans="1:4">
      <c r="A2821">
        <f>IF('EIA Imports'!$E2821=$A$1,'EIA Imports'!A2821,"")</f>
        <v/>
      </c>
      <c r="C2821">
        <f>IF('EIA Imports'!$E2821=$A$1,'EIA Imports'!C2821,"")</f>
        <v/>
      </c>
      <c r="D2821">
        <f>IF('EIA Imports'!$E2821=$A$1,'EIA Imports'!D2821,"")</f>
        <v/>
      </c>
    </row>
    <row r="2822" spans="1:4">
      <c r="A2822">
        <f>IF('EIA Imports'!$E2822=$A$1,'EIA Imports'!A2822,"")</f>
        <v/>
      </c>
      <c r="C2822">
        <f>IF('EIA Imports'!$E2822=$A$1,'EIA Imports'!C2822,"")</f>
        <v/>
      </c>
      <c r="D2822">
        <f>IF('EIA Imports'!$E2822=$A$1,'EIA Imports'!D2822,"")</f>
        <v/>
      </c>
    </row>
    <row r="2823" spans="1:4">
      <c r="A2823">
        <f>IF('EIA Imports'!$E2823=$A$1,'EIA Imports'!A2823,"")</f>
        <v/>
      </c>
      <c r="C2823">
        <f>IF('EIA Imports'!$E2823=$A$1,'EIA Imports'!C2823,"")</f>
        <v/>
      </c>
      <c r="D2823">
        <f>IF('EIA Imports'!$E2823=$A$1,'EIA Imports'!D2823,"")</f>
        <v/>
      </c>
    </row>
    <row r="2824" spans="1:4">
      <c r="A2824">
        <f>IF('EIA Imports'!$E2824=$A$1,'EIA Imports'!A2824,"")</f>
        <v/>
      </c>
      <c r="C2824">
        <f>IF('EIA Imports'!$E2824=$A$1,'EIA Imports'!C2824,"")</f>
        <v/>
      </c>
      <c r="D2824">
        <f>IF('EIA Imports'!$E2824=$A$1,'EIA Imports'!D2824,"")</f>
        <v/>
      </c>
    </row>
    <row r="2825" spans="1:4">
      <c r="A2825">
        <f>IF('EIA Imports'!$E2825=$A$1,'EIA Imports'!A2825,"")</f>
        <v/>
      </c>
      <c r="C2825">
        <f>IF('EIA Imports'!$E2825=$A$1,'EIA Imports'!C2825,"")</f>
        <v/>
      </c>
      <c r="D2825">
        <f>IF('EIA Imports'!$E2825=$A$1,'EIA Imports'!D2825,"")</f>
        <v/>
      </c>
    </row>
    <row r="2826" spans="1:4">
      <c r="A2826">
        <f>IF('EIA Imports'!$E2826=$A$1,'EIA Imports'!A2826,"")</f>
        <v/>
      </c>
      <c r="C2826">
        <f>IF('EIA Imports'!$E2826=$A$1,'EIA Imports'!C2826,"")</f>
        <v/>
      </c>
      <c r="D2826">
        <f>IF('EIA Imports'!$E2826=$A$1,'EIA Imports'!D2826,"")</f>
        <v/>
      </c>
    </row>
    <row r="2827" spans="1:4">
      <c r="A2827">
        <f>IF('EIA Imports'!$E2827=$A$1,'EIA Imports'!A2827,"")</f>
        <v/>
      </c>
      <c r="C2827">
        <f>IF('EIA Imports'!$E2827=$A$1,'EIA Imports'!C2827,"")</f>
        <v/>
      </c>
      <c r="D2827">
        <f>IF('EIA Imports'!$E2827=$A$1,'EIA Imports'!D2827,"")</f>
        <v/>
      </c>
    </row>
    <row r="2828" spans="1:4">
      <c r="A2828">
        <f>IF('EIA Imports'!$E2828=$A$1,'EIA Imports'!A2828,"")</f>
        <v/>
      </c>
      <c r="C2828">
        <f>IF('EIA Imports'!$E2828=$A$1,'EIA Imports'!C2828,"")</f>
        <v/>
      </c>
      <c r="D2828">
        <f>IF('EIA Imports'!$E2828=$A$1,'EIA Imports'!D2828,"")</f>
        <v/>
      </c>
    </row>
    <row r="2829" spans="1:4">
      <c r="A2829">
        <f>IF('EIA Imports'!$E2829=$A$1,'EIA Imports'!A2829,"")</f>
        <v/>
      </c>
      <c r="C2829">
        <f>IF('EIA Imports'!$E2829=$A$1,'EIA Imports'!C2829,"")</f>
        <v/>
      </c>
      <c r="D2829">
        <f>IF('EIA Imports'!$E2829=$A$1,'EIA Imports'!D2829,"")</f>
        <v/>
      </c>
    </row>
    <row r="2830" spans="1:4">
      <c r="A2830">
        <f>IF('EIA Imports'!$E2830=$A$1,'EIA Imports'!A2830,"")</f>
        <v/>
      </c>
      <c r="C2830">
        <f>IF('EIA Imports'!$E2830=$A$1,'EIA Imports'!C2830,"")</f>
        <v/>
      </c>
      <c r="D2830">
        <f>IF('EIA Imports'!$E2830=$A$1,'EIA Imports'!D2830,"")</f>
        <v/>
      </c>
    </row>
    <row r="2831" spans="1:4">
      <c r="A2831">
        <f>IF('EIA Imports'!$E2831=$A$1,'EIA Imports'!A2831,"")</f>
        <v/>
      </c>
      <c r="C2831">
        <f>IF('EIA Imports'!$E2831=$A$1,'EIA Imports'!C2831,"")</f>
        <v/>
      </c>
      <c r="D2831">
        <f>IF('EIA Imports'!$E2831=$A$1,'EIA Imports'!D2831,"")</f>
        <v/>
      </c>
    </row>
    <row r="2832" spans="1:4">
      <c r="A2832">
        <f>IF('EIA Imports'!$E2832=$A$1,'EIA Imports'!A2832,"")</f>
        <v/>
      </c>
      <c r="C2832">
        <f>IF('EIA Imports'!$E2832=$A$1,'EIA Imports'!C2832,"")</f>
        <v/>
      </c>
      <c r="D2832">
        <f>IF('EIA Imports'!$E2832=$A$1,'EIA Imports'!D2832,"")</f>
        <v/>
      </c>
    </row>
    <row r="2833" spans="1:4">
      <c r="A2833">
        <f>IF('EIA Imports'!$E2833=$A$1,'EIA Imports'!A2833,"")</f>
        <v/>
      </c>
      <c r="C2833">
        <f>IF('EIA Imports'!$E2833=$A$1,'EIA Imports'!C2833,"")</f>
        <v/>
      </c>
      <c r="D2833">
        <f>IF('EIA Imports'!$E2833=$A$1,'EIA Imports'!D2833,"")</f>
        <v/>
      </c>
    </row>
    <row r="2834" spans="1:4">
      <c r="A2834">
        <f>IF('EIA Imports'!$E2834=$A$1,'EIA Imports'!A2834,"")</f>
        <v/>
      </c>
      <c r="C2834">
        <f>IF('EIA Imports'!$E2834=$A$1,'EIA Imports'!C2834,"")</f>
        <v/>
      </c>
      <c r="D2834">
        <f>IF('EIA Imports'!$E2834=$A$1,'EIA Imports'!D2834,"")</f>
        <v/>
      </c>
    </row>
    <row r="2835" spans="1:4">
      <c r="A2835">
        <f>IF('EIA Imports'!$E2835=$A$1,'EIA Imports'!A2835,"")</f>
        <v/>
      </c>
      <c r="C2835">
        <f>IF('EIA Imports'!$E2835=$A$1,'EIA Imports'!C2835,"")</f>
        <v/>
      </c>
      <c r="D2835">
        <f>IF('EIA Imports'!$E2835=$A$1,'EIA Imports'!D2835,"")</f>
        <v/>
      </c>
    </row>
    <row r="2836" spans="1:4">
      <c r="A2836">
        <f>IF('EIA Imports'!$E2836=$A$1,'EIA Imports'!A2836,"")</f>
        <v/>
      </c>
      <c r="C2836">
        <f>IF('EIA Imports'!$E2836=$A$1,'EIA Imports'!C2836,"")</f>
        <v/>
      </c>
      <c r="D2836">
        <f>IF('EIA Imports'!$E2836=$A$1,'EIA Imports'!D2836,"")</f>
        <v/>
      </c>
    </row>
    <row r="2837" spans="1:4">
      <c r="A2837">
        <f>IF('EIA Imports'!$E2837=$A$1,'EIA Imports'!A2837,"")</f>
        <v/>
      </c>
      <c r="C2837">
        <f>IF('EIA Imports'!$E2837=$A$1,'EIA Imports'!C2837,"")</f>
        <v/>
      </c>
      <c r="D2837">
        <f>IF('EIA Imports'!$E2837=$A$1,'EIA Imports'!D2837,"")</f>
        <v/>
      </c>
    </row>
    <row r="2838" spans="1:4">
      <c r="A2838">
        <f>IF('EIA Imports'!$E2838=$A$1,'EIA Imports'!A2838,"")</f>
        <v/>
      </c>
      <c r="C2838">
        <f>IF('EIA Imports'!$E2838=$A$1,'EIA Imports'!C2838,"")</f>
        <v/>
      </c>
      <c r="D2838">
        <f>IF('EIA Imports'!$E2838=$A$1,'EIA Imports'!D2838,"")</f>
        <v/>
      </c>
    </row>
    <row r="2839" spans="1:4">
      <c r="A2839">
        <f>IF('EIA Imports'!$E2839=$A$1,'EIA Imports'!A2839,"")</f>
        <v/>
      </c>
      <c r="C2839">
        <f>IF('EIA Imports'!$E2839=$A$1,'EIA Imports'!C2839,"")</f>
        <v/>
      </c>
      <c r="D2839">
        <f>IF('EIA Imports'!$E2839=$A$1,'EIA Imports'!D2839,"")</f>
        <v/>
      </c>
    </row>
    <row r="2840" spans="1:4">
      <c r="A2840">
        <f>IF('EIA Imports'!$E2840=$A$1,'EIA Imports'!A2840,"")</f>
        <v/>
      </c>
      <c r="C2840">
        <f>IF('EIA Imports'!$E2840=$A$1,'EIA Imports'!C2840,"")</f>
        <v/>
      </c>
      <c r="D2840">
        <f>IF('EIA Imports'!$E2840=$A$1,'EIA Imports'!D2840,"")</f>
        <v/>
      </c>
    </row>
    <row r="2841" spans="1:4">
      <c r="A2841">
        <f>IF('EIA Imports'!$E2841=$A$1,'EIA Imports'!A2841,"")</f>
        <v/>
      </c>
      <c r="C2841">
        <f>IF('EIA Imports'!$E2841=$A$1,'EIA Imports'!C2841,"")</f>
        <v/>
      </c>
      <c r="D2841">
        <f>IF('EIA Imports'!$E2841=$A$1,'EIA Imports'!D2841,"")</f>
        <v/>
      </c>
    </row>
    <row r="2842" spans="1:4">
      <c r="A2842">
        <f>IF('EIA Imports'!$E2842=$A$1,'EIA Imports'!A2842,"")</f>
        <v/>
      </c>
      <c r="C2842">
        <f>IF('EIA Imports'!$E2842=$A$1,'EIA Imports'!C2842,"")</f>
        <v/>
      </c>
      <c r="D2842">
        <f>IF('EIA Imports'!$E2842=$A$1,'EIA Imports'!D2842,"")</f>
        <v/>
      </c>
    </row>
    <row r="2843" spans="1:4">
      <c r="A2843">
        <f>IF('EIA Imports'!$E2843=$A$1,'EIA Imports'!A2843,"")</f>
        <v/>
      </c>
      <c r="C2843">
        <f>IF('EIA Imports'!$E2843=$A$1,'EIA Imports'!C2843,"")</f>
        <v/>
      </c>
      <c r="D2843">
        <f>IF('EIA Imports'!$E2843=$A$1,'EIA Imports'!D2843,"")</f>
        <v/>
      </c>
    </row>
    <row r="2844" spans="1:4">
      <c r="A2844">
        <f>IF('EIA Imports'!$E2844=$A$1,'EIA Imports'!A2844,"")</f>
        <v/>
      </c>
      <c r="C2844">
        <f>IF('EIA Imports'!$E2844=$A$1,'EIA Imports'!C2844,"")</f>
        <v/>
      </c>
      <c r="D2844">
        <f>IF('EIA Imports'!$E2844=$A$1,'EIA Imports'!D2844,"")</f>
        <v/>
      </c>
    </row>
    <row r="2845" spans="1:4">
      <c r="A2845">
        <f>IF('EIA Imports'!$E2845=$A$1,'EIA Imports'!A2845,"")</f>
        <v/>
      </c>
      <c r="C2845">
        <f>IF('EIA Imports'!$E2845=$A$1,'EIA Imports'!C2845,"")</f>
        <v/>
      </c>
      <c r="D2845">
        <f>IF('EIA Imports'!$E2845=$A$1,'EIA Imports'!D2845,"")</f>
        <v/>
      </c>
    </row>
    <row r="2846" spans="1:4">
      <c r="A2846">
        <f>IF('EIA Imports'!$E2846=$A$1,'EIA Imports'!A2846,"")</f>
        <v/>
      </c>
      <c r="C2846">
        <f>IF('EIA Imports'!$E2846=$A$1,'EIA Imports'!C2846,"")</f>
        <v/>
      </c>
      <c r="D2846">
        <f>IF('EIA Imports'!$E2846=$A$1,'EIA Imports'!D2846,"")</f>
        <v/>
      </c>
    </row>
    <row r="2847" spans="1:4">
      <c r="A2847">
        <f>IF('EIA Imports'!$E2847=$A$1,'EIA Imports'!A2847,"")</f>
        <v/>
      </c>
      <c r="C2847">
        <f>IF('EIA Imports'!$E2847=$A$1,'EIA Imports'!C2847,"")</f>
        <v/>
      </c>
      <c r="D2847">
        <f>IF('EIA Imports'!$E2847=$A$1,'EIA Imports'!D2847,"")</f>
        <v/>
      </c>
    </row>
    <row r="2848" spans="1:4">
      <c r="A2848">
        <f>IF('EIA Imports'!$E2848=$A$1,'EIA Imports'!A2848,"")</f>
        <v/>
      </c>
      <c r="C2848">
        <f>IF('EIA Imports'!$E2848=$A$1,'EIA Imports'!C2848,"")</f>
        <v/>
      </c>
      <c r="D2848">
        <f>IF('EIA Imports'!$E2848=$A$1,'EIA Imports'!D2848,"")</f>
        <v/>
      </c>
    </row>
    <row r="2849" spans="1:4">
      <c r="A2849">
        <f>IF('EIA Imports'!$E2849=$A$1,'EIA Imports'!A2849,"")</f>
        <v/>
      </c>
      <c r="C2849">
        <f>IF('EIA Imports'!$E2849=$A$1,'EIA Imports'!C2849,"")</f>
        <v/>
      </c>
      <c r="D2849">
        <f>IF('EIA Imports'!$E2849=$A$1,'EIA Imports'!D2849,"")</f>
        <v/>
      </c>
    </row>
    <row r="2850" spans="1:4">
      <c r="A2850">
        <f>IF('EIA Imports'!$E2850=$A$1,'EIA Imports'!A2850,"")</f>
        <v/>
      </c>
      <c r="C2850">
        <f>IF('EIA Imports'!$E2850=$A$1,'EIA Imports'!C2850,"")</f>
        <v/>
      </c>
      <c r="D2850">
        <f>IF('EIA Imports'!$E2850=$A$1,'EIA Imports'!D2850,"")</f>
        <v/>
      </c>
    </row>
    <row r="2851" spans="1:4">
      <c r="A2851">
        <f>IF('EIA Imports'!$E2851=$A$1,'EIA Imports'!A2851,"")</f>
        <v/>
      </c>
      <c r="C2851">
        <f>IF('EIA Imports'!$E2851=$A$1,'EIA Imports'!C2851,"")</f>
        <v/>
      </c>
      <c r="D2851">
        <f>IF('EIA Imports'!$E2851=$A$1,'EIA Imports'!D2851,"")</f>
        <v/>
      </c>
    </row>
    <row r="2852" spans="1:4">
      <c r="A2852">
        <f>IF('EIA Imports'!$E2852=$A$1,'EIA Imports'!A2852,"")</f>
        <v/>
      </c>
      <c r="C2852">
        <f>IF('EIA Imports'!$E2852=$A$1,'EIA Imports'!C2852,"")</f>
        <v/>
      </c>
      <c r="D2852">
        <f>IF('EIA Imports'!$E2852=$A$1,'EIA Imports'!D2852,"")</f>
        <v/>
      </c>
    </row>
    <row r="2853" spans="1:4">
      <c r="A2853">
        <f>IF('EIA Imports'!$E2853=$A$1,'EIA Imports'!A2853,"")</f>
        <v/>
      </c>
      <c r="C2853">
        <f>IF('EIA Imports'!$E2853=$A$1,'EIA Imports'!C2853,"")</f>
        <v/>
      </c>
      <c r="D2853">
        <f>IF('EIA Imports'!$E2853=$A$1,'EIA Imports'!D2853,"")</f>
        <v/>
      </c>
    </row>
    <row r="2854" spans="1:4">
      <c r="A2854">
        <f>IF('EIA Imports'!$E2854=$A$1,'EIA Imports'!A2854,"")</f>
        <v/>
      </c>
      <c r="C2854">
        <f>IF('EIA Imports'!$E2854=$A$1,'EIA Imports'!C2854,"")</f>
        <v/>
      </c>
      <c r="D2854">
        <f>IF('EIA Imports'!$E2854=$A$1,'EIA Imports'!D2854,"")</f>
        <v/>
      </c>
    </row>
    <row r="2855" spans="1:4">
      <c r="A2855">
        <f>IF('EIA Imports'!$E2855=$A$1,'EIA Imports'!A2855,"")</f>
        <v/>
      </c>
      <c r="C2855">
        <f>IF('EIA Imports'!$E2855=$A$1,'EIA Imports'!C2855,"")</f>
        <v/>
      </c>
      <c r="D2855">
        <f>IF('EIA Imports'!$E2855=$A$1,'EIA Imports'!D2855,"")</f>
        <v/>
      </c>
    </row>
    <row r="2856" spans="1:4">
      <c r="A2856">
        <f>IF('EIA Imports'!$E2856=$A$1,'EIA Imports'!A2856,"")</f>
        <v/>
      </c>
      <c r="C2856">
        <f>IF('EIA Imports'!$E2856=$A$1,'EIA Imports'!C2856,"")</f>
        <v/>
      </c>
      <c r="D2856">
        <f>IF('EIA Imports'!$E2856=$A$1,'EIA Imports'!D2856,"")</f>
        <v/>
      </c>
    </row>
    <row r="2857" spans="1:4">
      <c r="A2857">
        <f>IF('EIA Imports'!$E2857=$A$1,'EIA Imports'!A2857,"")</f>
        <v/>
      </c>
      <c r="C2857">
        <f>IF('EIA Imports'!$E2857=$A$1,'EIA Imports'!C2857,"")</f>
        <v/>
      </c>
      <c r="D2857">
        <f>IF('EIA Imports'!$E2857=$A$1,'EIA Imports'!D2857,"")</f>
        <v/>
      </c>
    </row>
    <row r="2858" spans="1:4">
      <c r="A2858">
        <f>IF('EIA Imports'!$E2858=$A$1,'EIA Imports'!A2858,"")</f>
        <v/>
      </c>
      <c r="C2858">
        <f>IF('EIA Imports'!$E2858=$A$1,'EIA Imports'!C2858,"")</f>
        <v/>
      </c>
      <c r="D2858">
        <f>IF('EIA Imports'!$E2858=$A$1,'EIA Imports'!D2858,"")</f>
        <v/>
      </c>
    </row>
    <row r="2859" spans="1:4">
      <c r="A2859">
        <f>IF('EIA Imports'!$E2859=$A$1,'EIA Imports'!A2859,"")</f>
        <v/>
      </c>
      <c r="C2859">
        <f>IF('EIA Imports'!$E2859=$A$1,'EIA Imports'!C2859,"")</f>
        <v/>
      </c>
      <c r="D2859">
        <f>IF('EIA Imports'!$E2859=$A$1,'EIA Imports'!D2859,"")</f>
        <v/>
      </c>
    </row>
    <row r="2860" spans="1:4">
      <c r="A2860">
        <f>IF('EIA Imports'!$E2860=$A$1,'EIA Imports'!A2860,"")</f>
        <v/>
      </c>
      <c r="C2860">
        <f>IF('EIA Imports'!$E2860=$A$1,'EIA Imports'!C2860,"")</f>
        <v/>
      </c>
      <c r="D2860">
        <f>IF('EIA Imports'!$E2860=$A$1,'EIA Imports'!D2860,"")</f>
        <v/>
      </c>
    </row>
    <row r="2861" spans="1:4">
      <c r="A2861">
        <f>IF('EIA Imports'!$E2861=$A$1,'EIA Imports'!A2861,"")</f>
        <v/>
      </c>
      <c r="C2861">
        <f>IF('EIA Imports'!$E2861=$A$1,'EIA Imports'!C2861,"")</f>
        <v/>
      </c>
      <c r="D2861">
        <f>IF('EIA Imports'!$E2861=$A$1,'EIA Imports'!D2861,"")</f>
        <v/>
      </c>
    </row>
    <row r="2862" spans="1:4">
      <c r="A2862">
        <f>IF('EIA Imports'!$E2862=$A$1,'EIA Imports'!A2862,"")</f>
        <v/>
      </c>
      <c r="C2862">
        <f>IF('EIA Imports'!$E2862=$A$1,'EIA Imports'!C2862,"")</f>
        <v/>
      </c>
      <c r="D2862">
        <f>IF('EIA Imports'!$E2862=$A$1,'EIA Imports'!D2862,"")</f>
        <v/>
      </c>
    </row>
    <row r="2863" spans="1:4">
      <c r="A2863">
        <f>IF('EIA Imports'!$E2863=$A$1,'EIA Imports'!A2863,"")</f>
        <v/>
      </c>
      <c r="C2863">
        <f>IF('EIA Imports'!$E2863=$A$1,'EIA Imports'!C2863,"")</f>
        <v/>
      </c>
      <c r="D2863">
        <f>IF('EIA Imports'!$E2863=$A$1,'EIA Imports'!D2863,"")</f>
        <v/>
      </c>
    </row>
    <row r="2864" spans="1:4">
      <c r="A2864">
        <f>IF('EIA Imports'!$E2864=$A$1,'EIA Imports'!A2864,"")</f>
        <v/>
      </c>
      <c r="C2864">
        <f>IF('EIA Imports'!$E2864=$A$1,'EIA Imports'!C2864,"")</f>
        <v/>
      </c>
      <c r="D2864">
        <f>IF('EIA Imports'!$E2864=$A$1,'EIA Imports'!D2864,"")</f>
        <v/>
      </c>
    </row>
    <row r="2865" spans="1:4">
      <c r="A2865">
        <f>IF('EIA Imports'!$E2865=$A$1,'EIA Imports'!A2865,"")</f>
        <v/>
      </c>
      <c r="C2865">
        <f>IF('EIA Imports'!$E2865=$A$1,'EIA Imports'!C2865,"")</f>
        <v/>
      </c>
      <c r="D2865">
        <f>IF('EIA Imports'!$E2865=$A$1,'EIA Imports'!D2865,"")</f>
        <v/>
      </c>
    </row>
    <row r="2866" spans="1:4">
      <c r="A2866">
        <f>IF('EIA Imports'!$E2866=$A$1,'EIA Imports'!A2866,"")</f>
        <v/>
      </c>
      <c r="C2866">
        <f>IF('EIA Imports'!$E2866=$A$1,'EIA Imports'!C2866,"")</f>
        <v/>
      </c>
      <c r="D2866">
        <f>IF('EIA Imports'!$E2866=$A$1,'EIA Imports'!D2866,"")</f>
        <v/>
      </c>
    </row>
    <row r="2867" spans="1:4">
      <c r="A2867">
        <f>IF('EIA Imports'!$E2867=$A$1,'EIA Imports'!A2867,"")</f>
        <v/>
      </c>
      <c r="C2867">
        <f>IF('EIA Imports'!$E2867=$A$1,'EIA Imports'!C2867,"")</f>
        <v/>
      </c>
      <c r="D2867">
        <f>IF('EIA Imports'!$E2867=$A$1,'EIA Imports'!D2867,"")</f>
        <v/>
      </c>
    </row>
    <row r="2868" spans="1:4">
      <c r="A2868">
        <f>IF('EIA Imports'!$E2868=$A$1,'EIA Imports'!A2868,"")</f>
        <v/>
      </c>
      <c r="C2868">
        <f>IF('EIA Imports'!$E2868=$A$1,'EIA Imports'!C2868,"")</f>
        <v/>
      </c>
      <c r="D2868">
        <f>IF('EIA Imports'!$E2868=$A$1,'EIA Imports'!D2868,"")</f>
        <v/>
      </c>
    </row>
    <row r="2869" spans="1:4">
      <c r="A2869">
        <f>IF('EIA Imports'!$E2869=$A$1,'EIA Imports'!A2869,"")</f>
        <v/>
      </c>
      <c r="C2869">
        <f>IF('EIA Imports'!$E2869=$A$1,'EIA Imports'!C2869,"")</f>
        <v/>
      </c>
      <c r="D2869">
        <f>IF('EIA Imports'!$E2869=$A$1,'EIA Imports'!D2869,"")</f>
        <v/>
      </c>
    </row>
    <row r="2870" spans="1:4">
      <c r="A2870">
        <f>IF('EIA Imports'!$E2870=$A$1,'EIA Imports'!A2870,"")</f>
        <v/>
      </c>
      <c r="C2870">
        <f>IF('EIA Imports'!$E2870=$A$1,'EIA Imports'!C2870,"")</f>
        <v/>
      </c>
      <c r="D2870">
        <f>IF('EIA Imports'!$E2870=$A$1,'EIA Imports'!D2870,"")</f>
        <v/>
      </c>
    </row>
    <row r="2871" spans="1:4">
      <c r="A2871">
        <f>IF('EIA Imports'!$E2871=$A$1,'EIA Imports'!A2871,"")</f>
        <v/>
      </c>
      <c r="C2871">
        <f>IF('EIA Imports'!$E2871=$A$1,'EIA Imports'!C2871,"")</f>
        <v/>
      </c>
      <c r="D2871">
        <f>IF('EIA Imports'!$E2871=$A$1,'EIA Imports'!D2871,"")</f>
        <v/>
      </c>
    </row>
    <row r="2872" spans="1:4">
      <c r="A2872">
        <f>IF('EIA Imports'!$E2872=$A$1,'EIA Imports'!A2872,"")</f>
        <v/>
      </c>
      <c r="C2872">
        <f>IF('EIA Imports'!$E2872=$A$1,'EIA Imports'!C2872,"")</f>
        <v/>
      </c>
      <c r="D2872">
        <f>IF('EIA Imports'!$E2872=$A$1,'EIA Imports'!D2872,"")</f>
        <v/>
      </c>
    </row>
    <row r="2873" spans="1:4">
      <c r="A2873">
        <f>IF('EIA Imports'!$E2873=$A$1,'EIA Imports'!A2873,"")</f>
        <v/>
      </c>
      <c r="C2873">
        <f>IF('EIA Imports'!$E2873=$A$1,'EIA Imports'!C2873,"")</f>
        <v/>
      </c>
      <c r="D2873">
        <f>IF('EIA Imports'!$E2873=$A$1,'EIA Imports'!D2873,"")</f>
        <v/>
      </c>
    </row>
    <row r="2874" spans="1:4">
      <c r="A2874">
        <f>IF('EIA Imports'!$E2874=$A$1,'EIA Imports'!A2874,"")</f>
        <v/>
      </c>
      <c r="C2874">
        <f>IF('EIA Imports'!$E2874=$A$1,'EIA Imports'!C2874,"")</f>
        <v/>
      </c>
      <c r="D2874">
        <f>IF('EIA Imports'!$E2874=$A$1,'EIA Imports'!D2874,"")</f>
        <v/>
      </c>
    </row>
    <row r="2875" spans="1:4">
      <c r="A2875">
        <f>IF('EIA Imports'!$E2875=$A$1,'EIA Imports'!A2875,"")</f>
        <v/>
      </c>
      <c r="C2875">
        <f>IF('EIA Imports'!$E2875=$A$1,'EIA Imports'!C2875,"")</f>
        <v/>
      </c>
      <c r="D2875">
        <f>IF('EIA Imports'!$E2875=$A$1,'EIA Imports'!D2875,"")</f>
        <v/>
      </c>
    </row>
    <row r="2876" spans="1:4">
      <c r="A2876">
        <f>IF('EIA Imports'!$E2876=$A$1,'EIA Imports'!A2876,"")</f>
        <v/>
      </c>
      <c r="C2876">
        <f>IF('EIA Imports'!$E2876=$A$1,'EIA Imports'!C2876,"")</f>
        <v/>
      </c>
      <c r="D2876">
        <f>IF('EIA Imports'!$E2876=$A$1,'EIA Imports'!D2876,"")</f>
        <v/>
      </c>
    </row>
    <row r="2877" spans="1:4">
      <c r="A2877">
        <f>IF('EIA Imports'!$E2877=$A$1,'EIA Imports'!A2877,"")</f>
        <v/>
      </c>
      <c r="C2877">
        <f>IF('EIA Imports'!$E2877=$A$1,'EIA Imports'!C2877,"")</f>
        <v/>
      </c>
      <c r="D2877">
        <f>IF('EIA Imports'!$E2877=$A$1,'EIA Imports'!D2877,"")</f>
        <v/>
      </c>
    </row>
    <row r="2878" spans="1:4">
      <c r="A2878">
        <f>IF('EIA Imports'!$E2878=$A$1,'EIA Imports'!A2878,"")</f>
        <v/>
      </c>
      <c r="C2878">
        <f>IF('EIA Imports'!$E2878=$A$1,'EIA Imports'!C2878,"")</f>
        <v/>
      </c>
      <c r="D2878">
        <f>IF('EIA Imports'!$E2878=$A$1,'EIA Imports'!D2878,"")</f>
        <v/>
      </c>
    </row>
    <row r="2879" spans="1:4">
      <c r="A2879">
        <f>IF('EIA Imports'!$E2879=$A$1,'EIA Imports'!A2879,"")</f>
        <v/>
      </c>
      <c r="C2879">
        <f>IF('EIA Imports'!$E2879=$A$1,'EIA Imports'!C2879,"")</f>
        <v/>
      </c>
      <c r="D2879">
        <f>IF('EIA Imports'!$E2879=$A$1,'EIA Imports'!D2879,"")</f>
        <v/>
      </c>
    </row>
    <row r="2880" spans="1:4">
      <c r="A2880">
        <f>IF('EIA Imports'!$E2880=$A$1,'EIA Imports'!A2880,"")</f>
        <v/>
      </c>
      <c r="C2880">
        <f>IF('EIA Imports'!$E2880=$A$1,'EIA Imports'!C2880,"")</f>
        <v/>
      </c>
      <c r="D2880">
        <f>IF('EIA Imports'!$E2880=$A$1,'EIA Imports'!D2880,"")</f>
        <v/>
      </c>
    </row>
    <row r="2881" spans="1:4">
      <c r="A2881">
        <f>IF('EIA Imports'!$E2881=$A$1,'EIA Imports'!A2881,"")</f>
        <v/>
      </c>
      <c r="C2881">
        <f>IF('EIA Imports'!$E2881=$A$1,'EIA Imports'!C2881,"")</f>
        <v/>
      </c>
      <c r="D2881">
        <f>IF('EIA Imports'!$E2881=$A$1,'EIA Imports'!D2881,"")</f>
        <v/>
      </c>
    </row>
    <row r="2882" spans="1:4">
      <c r="A2882">
        <f>IF('EIA Imports'!$E2882=$A$1,'EIA Imports'!A2882,"")</f>
        <v/>
      </c>
      <c r="C2882">
        <f>IF('EIA Imports'!$E2882=$A$1,'EIA Imports'!C2882,"")</f>
        <v/>
      </c>
      <c r="D2882">
        <f>IF('EIA Imports'!$E2882=$A$1,'EIA Imports'!D2882,"")</f>
        <v/>
      </c>
    </row>
    <row r="2883" spans="1:4">
      <c r="A2883">
        <f>IF('EIA Imports'!$E2883=$A$1,'EIA Imports'!A2883,"")</f>
        <v/>
      </c>
      <c r="C2883">
        <f>IF('EIA Imports'!$E2883=$A$1,'EIA Imports'!C2883,"")</f>
        <v/>
      </c>
      <c r="D2883">
        <f>IF('EIA Imports'!$E2883=$A$1,'EIA Imports'!D2883,"")</f>
        <v/>
      </c>
    </row>
    <row r="2884" spans="1:4">
      <c r="A2884">
        <f>IF('EIA Imports'!$E2884=$A$1,'EIA Imports'!A2884,"")</f>
        <v/>
      </c>
      <c r="C2884">
        <f>IF('EIA Imports'!$E2884=$A$1,'EIA Imports'!C2884,"")</f>
        <v/>
      </c>
      <c r="D2884">
        <f>IF('EIA Imports'!$E2884=$A$1,'EIA Imports'!D2884,"")</f>
        <v/>
      </c>
    </row>
    <row r="2885" spans="1:4">
      <c r="A2885">
        <f>IF('EIA Imports'!$E2885=$A$1,'EIA Imports'!A2885,"")</f>
        <v/>
      </c>
      <c r="C2885">
        <f>IF('EIA Imports'!$E2885=$A$1,'EIA Imports'!C2885,"")</f>
        <v/>
      </c>
      <c r="D2885">
        <f>IF('EIA Imports'!$E2885=$A$1,'EIA Imports'!D2885,"")</f>
        <v/>
      </c>
    </row>
    <row r="2886" spans="1:4">
      <c r="A2886">
        <f>IF('EIA Imports'!$E2886=$A$1,'EIA Imports'!A2886,"")</f>
        <v/>
      </c>
      <c r="C2886">
        <f>IF('EIA Imports'!$E2886=$A$1,'EIA Imports'!C2886,"")</f>
        <v/>
      </c>
      <c r="D2886">
        <f>IF('EIA Imports'!$E2886=$A$1,'EIA Imports'!D2886,"")</f>
        <v/>
      </c>
    </row>
    <row r="2887" spans="1:4">
      <c r="A2887">
        <f>IF('EIA Imports'!$E2887=$A$1,'EIA Imports'!A2887,"")</f>
        <v/>
      </c>
      <c r="C2887">
        <f>IF('EIA Imports'!$E2887=$A$1,'EIA Imports'!C2887,"")</f>
        <v/>
      </c>
      <c r="D2887">
        <f>IF('EIA Imports'!$E2887=$A$1,'EIA Imports'!D2887,"")</f>
        <v/>
      </c>
    </row>
    <row r="2888" spans="1:4">
      <c r="A2888">
        <f>IF('EIA Imports'!$E2888=$A$1,'EIA Imports'!A2888,"")</f>
        <v/>
      </c>
      <c r="C2888">
        <f>IF('EIA Imports'!$E2888=$A$1,'EIA Imports'!C2888,"")</f>
        <v/>
      </c>
      <c r="D2888">
        <f>IF('EIA Imports'!$E2888=$A$1,'EIA Imports'!D2888,"")</f>
        <v/>
      </c>
    </row>
    <row r="2889" spans="1:4">
      <c r="A2889">
        <f>IF('EIA Imports'!$E2889=$A$1,'EIA Imports'!A2889,"")</f>
        <v/>
      </c>
      <c r="C2889">
        <f>IF('EIA Imports'!$E2889=$A$1,'EIA Imports'!C2889,"")</f>
        <v/>
      </c>
      <c r="D2889">
        <f>IF('EIA Imports'!$E2889=$A$1,'EIA Imports'!D2889,"")</f>
        <v/>
      </c>
    </row>
    <row r="2890" spans="1:4">
      <c r="A2890">
        <f>IF('EIA Imports'!$E2890=$A$1,'EIA Imports'!A2890,"")</f>
        <v/>
      </c>
      <c r="C2890">
        <f>IF('EIA Imports'!$E2890=$A$1,'EIA Imports'!C2890,"")</f>
        <v/>
      </c>
      <c r="D2890">
        <f>IF('EIA Imports'!$E2890=$A$1,'EIA Imports'!D2890,"")</f>
        <v/>
      </c>
    </row>
    <row r="2891" spans="1:4">
      <c r="A2891">
        <f>IF('EIA Imports'!$E2891=$A$1,'EIA Imports'!A2891,"")</f>
        <v/>
      </c>
      <c r="C2891">
        <f>IF('EIA Imports'!$E2891=$A$1,'EIA Imports'!C2891,"")</f>
        <v/>
      </c>
      <c r="D2891">
        <f>IF('EIA Imports'!$E2891=$A$1,'EIA Imports'!D2891,"")</f>
        <v/>
      </c>
    </row>
    <row r="2892" spans="1:4">
      <c r="A2892">
        <f>IF('EIA Imports'!$E2892=$A$1,'EIA Imports'!A2892,"")</f>
        <v/>
      </c>
      <c r="C2892">
        <f>IF('EIA Imports'!$E2892=$A$1,'EIA Imports'!C2892,"")</f>
        <v/>
      </c>
      <c r="D2892">
        <f>IF('EIA Imports'!$E2892=$A$1,'EIA Imports'!D2892,"")</f>
        <v/>
      </c>
    </row>
    <row r="2893" spans="1:4">
      <c r="A2893">
        <f>IF('EIA Imports'!$E2893=$A$1,'EIA Imports'!A2893,"")</f>
        <v/>
      </c>
      <c r="C2893">
        <f>IF('EIA Imports'!$E2893=$A$1,'EIA Imports'!C2893,"")</f>
        <v/>
      </c>
      <c r="D2893">
        <f>IF('EIA Imports'!$E2893=$A$1,'EIA Imports'!D2893,"")</f>
        <v/>
      </c>
    </row>
    <row r="2894" spans="1:4">
      <c r="A2894">
        <f>IF('EIA Imports'!$E2894=$A$1,'EIA Imports'!A2894,"")</f>
        <v/>
      </c>
      <c r="C2894">
        <f>IF('EIA Imports'!$E2894=$A$1,'EIA Imports'!C2894,"")</f>
        <v/>
      </c>
      <c r="D2894">
        <f>IF('EIA Imports'!$E2894=$A$1,'EIA Imports'!D2894,"")</f>
        <v/>
      </c>
    </row>
    <row r="2895" spans="1:4">
      <c r="A2895">
        <f>IF('EIA Imports'!$E2895=$A$1,'EIA Imports'!A2895,"")</f>
        <v/>
      </c>
      <c r="C2895">
        <f>IF('EIA Imports'!$E2895=$A$1,'EIA Imports'!C2895,"")</f>
        <v/>
      </c>
      <c r="D2895">
        <f>IF('EIA Imports'!$E2895=$A$1,'EIA Imports'!D2895,"")</f>
        <v/>
      </c>
    </row>
    <row r="2896" spans="1:4">
      <c r="A2896">
        <f>IF('EIA Imports'!$E2896=$A$1,'EIA Imports'!A2896,"")</f>
        <v/>
      </c>
      <c r="C2896">
        <f>IF('EIA Imports'!$E2896=$A$1,'EIA Imports'!C2896,"")</f>
        <v/>
      </c>
      <c r="D2896">
        <f>IF('EIA Imports'!$E2896=$A$1,'EIA Imports'!D2896,"")</f>
        <v/>
      </c>
    </row>
    <row r="2897" spans="1:4">
      <c r="A2897">
        <f>IF('EIA Imports'!$E2897=$A$1,'EIA Imports'!A2897,"")</f>
        <v/>
      </c>
      <c r="C2897">
        <f>IF('EIA Imports'!$E2897=$A$1,'EIA Imports'!C2897,"")</f>
        <v/>
      </c>
      <c r="D2897">
        <f>IF('EIA Imports'!$E2897=$A$1,'EIA Imports'!D2897,"")</f>
        <v/>
      </c>
    </row>
    <row r="2898" spans="1:4">
      <c r="A2898">
        <f>IF('EIA Imports'!$E2898=$A$1,'EIA Imports'!A2898,"")</f>
        <v/>
      </c>
      <c r="C2898">
        <f>IF('EIA Imports'!$E2898=$A$1,'EIA Imports'!C2898,"")</f>
        <v/>
      </c>
      <c r="D2898">
        <f>IF('EIA Imports'!$E2898=$A$1,'EIA Imports'!D2898,"")</f>
        <v/>
      </c>
    </row>
    <row r="2899" spans="1:4">
      <c r="A2899">
        <f>IF('EIA Imports'!$E2899=$A$1,'EIA Imports'!A2899,"")</f>
        <v/>
      </c>
      <c r="C2899">
        <f>IF('EIA Imports'!$E2899=$A$1,'EIA Imports'!C2899,"")</f>
        <v/>
      </c>
      <c r="D2899">
        <f>IF('EIA Imports'!$E2899=$A$1,'EIA Imports'!D2899,"")</f>
        <v/>
      </c>
    </row>
    <row r="2900" spans="1:4">
      <c r="A2900">
        <f>IF('EIA Imports'!$E2900=$A$1,'EIA Imports'!A2900,"")</f>
        <v/>
      </c>
      <c r="C2900">
        <f>IF('EIA Imports'!$E2900=$A$1,'EIA Imports'!C2900,"")</f>
        <v/>
      </c>
      <c r="D2900">
        <f>IF('EIA Imports'!$E2900=$A$1,'EIA Imports'!D2900,"")</f>
        <v/>
      </c>
    </row>
    <row r="2901" spans="1:4">
      <c r="A2901">
        <f>IF('EIA Imports'!$E2901=$A$1,'EIA Imports'!A2901,"")</f>
        <v/>
      </c>
      <c r="C2901">
        <f>IF('EIA Imports'!$E2901=$A$1,'EIA Imports'!C2901,"")</f>
        <v/>
      </c>
      <c r="D2901">
        <f>IF('EIA Imports'!$E2901=$A$1,'EIA Imports'!D2901,"")</f>
        <v/>
      </c>
    </row>
    <row r="2902" spans="1:4">
      <c r="A2902">
        <f>IF('EIA Imports'!$E2902=$A$1,'EIA Imports'!A2902,"")</f>
        <v/>
      </c>
      <c r="C2902">
        <f>IF('EIA Imports'!$E2902=$A$1,'EIA Imports'!C2902,"")</f>
        <v/>
      </c>
      <c r="D2902">
        <f>IF('EIA Imports'!$E2902=$A$1,'EIA Imports'!D2902,"")</f>
        <v/>
      </c>
    </row>
    <row r="2903" spans="1:4">
      <c r="A2903">
        <f>IF('EIA Imports'!$E2903=$A$1,'EIA Imports'!A2903,"")</f>
        <v/>
      </c>
      <c r="C2903">
        <f>IF('EIA Imports'!$E2903=$A$1,'EIA Imports'!C2903,"")</f>
        <v/>
      </c>
      <c r="D2903">
        <f>IF('EIA Imports'!$E2903=$A$1,'EIA Imports'!D2903,"")</f>
        <v/>
      </c>
    </row>
    <row r="2904" spans="1:4">
      <c r="A2904">
        <f>IF('EIA Imports'!$E2904=$A$1,'EIA Imports'!A2904,"")</f>
        <v/>
      </c>
      <c r="C2904">
        <f>IF('EIA Imports'!$E2904=$A$1,'EIA Imports'!C2904,"")</f>
        <v/>
      </c>
      <c r="D2904">
        <f>IF('EIA Imports'!$E2904=$A$1,'EIA Imports'!D2904,"")</f>
        <v/>
      </c>
    </row>
    <row r="2905" spans="1:4">
      <c r="A2905">
        <f>IF('EIA Imports'!$E2905=$A$1,'EIA Imports'!A2905,"")</f>
        <v/>
      </c>
      <c r="C2905">
        <f>IF('EIA Imports'!$E2905=$A$1,'EIA Imports'!C2905,"")</f>
        <v/>
      </c>
      <c r="D2905">
        <f>IF('EIA Imports'!$E2905=$A$1,'EIA Imports'!D2905,"")</f>
        <v/>
      </c>
    </row>
    <row r="2906" spans="1:4">
      <c r="A2906">
        <f>IF('EIA Imports'!$E2906=$A$1,'EIA Imports'!A2906,"")</f>
        <v/>
      </c>
      <c r="C2906">
        <f>IF('EIA Imports'!$E2906=$A$1,'EIA Imports'!C2906,"")</f>
        <v/>
      </c>
      <c r="D2906">
        <f>IF('EIA Imports'!$E2906=$A$1,'EIA Imports'!D2906,"")</f>
        <v/>
      </c>
    </row>
    <row r="2907" spans="1:4">
      <c r="A2907">
        <f>IF('EIA Imports'!$E2907=$A$1,'EIA Imports'!A2907,"")</f>
        <v/>
      </c>
      <c r="C2907">
        <f>IF('EIA Imports'!$E2907=$A$1,'EIA Imports'!C2907,"")</f>
        <v/>
      </c>
      <c r="D2907">
        <f>IF('EIA Imports'!$E2907=$A$1,'EIA Imports'!D2907,"")</f>
        <v/>
      </c>
    </row>
    <row r="2908" spans="1:4">
      <c r="A2908">
        <f>IF('EIA Imports'!$E2908=$A$1,'EIA Imports'!A2908,"")</f>
        <v/>
      </c>
      <c r="C2908">
        <f>IF('EIA Imports'!$E2908=$A$1,'EIA Imports'!C2908,"")</f>
        <v/>
      </c>
      <c r="D2908">
        <f>IF('EIA Imports'!$E2908=$A$1,'EIA Imports'!D2908,"")</f>
        <v/>
      </c>
    </row>
    <row r="2909" spans="1:4">
      <c r="A2909">
        <f>IF('EIA Imports'!$E2909=$A$1,'EIA Imports'!A2909,"")</f>
        <v/>
      </c>
      <c r="C2909">
        <f>IF('EIA Imports'!$E2909=$A$1,'EIA Imports'!C2909,"")</f>
        <v/>
      </c>
      <c r="D2909">
        <f>IF('EIA Imports'!$E2909=$A$1,'EIA Imports'!D2909,"")</f>
        <v/>
      </c>
    </row>
    <row r="2910" spans="1:4">
      <c r="A2910">
        <f>IF('EIA Imports'!$E2910=$A$1,'EIA Imports'!A2910,"")</f>
        <v/>
      </c>
      <c r="C2910">
        <f>IF('EIA Imports'!$E2910=$A$1,'EIA Imports'!C2910,"")</f>
        <v/>
      </c>
      <c r="D2910">
        <f>IF('EIA Imports'!$E2910=$A$1,'EIA Imports'!D2910,"")</f>
        <v/>
      </c>
    </row>
    <row r="2911" spans="1:4">
      <c r="A2911">
        <f>IF('EIA Imports'!$E2911=$A$1,'EIA Imports'!A2911,"")</f>
        <v/>
      </c>
      <c r="C2911">
        <f>IF('EIA Imports'!$E2911=$A$1,'EIA Imports'!C2911,"")</f>
        <v/>
      </c>
      <c r="D2911">
        <f>IF('EIA Imports'!$E2911=$A$1,'EIA Imports'!D2911,"")</f>
        <v/>
      </c>
    </row>
    <row r="2912" spans="1:4">
      <c r="A2912">
        <f>IF('EIA Imports'!$E2912=$A$1,'EIA Imports'!A2912,"")</f>
        <v/>
      </c>
      <c r="C2912">
        <f>IF('EIA Imports'!$E2912=$A$1,'EIA Imports'!C2912,"")</f>
        <v/>
      </c>
      <c r="D2912">
        <f>IF('EIA Imports'!$E2912=$A$1,'EIA Imports'!D2912,"")</f>
        <v/>
      </c>
    </row>
    <row r="2913" spans="1:4">
      <c r="A2913">
        <f>IF('EIA Imports'!$E2913=$A$1,'EIA Imports'!A2913,"")</f>
        <v/>
      </c>
      <c r="C2913">
        <f>IF('EIA Imports'!$E2913=$A$1,'EIA Imports'!C2913,"")</f>
        <v/>
      </c>
      <c r="D2913">
        <f>IF('EIA Imports'!$E2913=$A$1,'EIA Imports'!D2913,"")</f>
        <v/>
      </c>
    </row>
    <row r="2914" spans="1:4">
      <c r="A2914">
        <f>IF('EIA Imports'!$E2914=$A$1,'EIA Imports'!A2914,"")</f>
        <v/>
      </c>
      <c r="C2914">
        <f>IF('EIA Imports'!$E2914=$A$1,'EIA Imports'!C2914,"")</f>
        <v/>
      </c>
      <c r="D2914">
        <f>IF('EIA Imports'!$E2914=$A$1,'EIA Imports'!D2914,"")</f>
        <v/>
      </c>
    </row>
    <row r="2915" spans="1:4">
      <c r="A2915">
        <f>IF('EIA Imports'!$E2915=$A$1,'EIA Imports'!A2915,"")</f>
        <v/>
      </c>
      <c r="C2915">
        <f>IF('EIA Imports'!$E2915=$A$1,'EIA Imports'!C2915,"")</f>
        <v/>
      </c>
      <c r="D2915">
        <f>IF('EIA Imports'!$E2915=$A$1,'EIA Imports'!D2915,"")</f>
        <v/>
      </c>
    </row>
    <row r="2916" spans="1:4">
      <c r="A2916">
        <f>IF('EIA Imports'!$E2916=$A$1,'EIA Imports'!A2916,"")</f>
        <v/>
      </c>
      <c r="C2916">
        <f>IF('EIA Imports'!$E2916=$A$1,'EIA Imports'!C2916,"")</f>
        <v/>
      </c>
      <c r="D2916">
        <f>IF('EIA Imports'!$E2916=$A$1,'EIA Imports'!D2916,"")</f>
        <v/>
      </c>
    </row>
    <row r="2917" spans="1:4">
      <c r="A2917">
        <f>IF('EIA Imports'!$E2917=$A$1,'EIA Imports'!A2917,"")</f>
        <v/>
      </c>
      <c r="C2917">
        <f>IF('EIA Imports'!$E2917=$A$1,'EIA Imports'!C2917,"")</f>
        <v/>
      </c>
      <c r="D2917">
        <f>IF('EIA Imports'!$E2917=$A$1,'EIA Imports'!D2917,"")</f>
        <v/>
      </c>
    </row>
    <row r="2918" spans="1:4">
      <c r="A2918">
        <f>IF('EIA Imports'!$E2918=$A$1,'EIA Imports'!A2918,"")</f>
        <v/>
      </c>
      <c r="C2918">
        <f>IF('EIA Imports'!$E2918=$A$1,'EIA Imports'!C2918,"")</f>
        <v/>
      </c>
      <c r="D2918">
        <f>IF('EIA Imports'!$E2918=$A$1,'EIA Imports'!D2918,"")</f>
        <v/>
      </c>
    </row>
    <row r="2919" spans="1:4">
      <c r="A2919">
        <f>IF('EIA Imports'!$E2919=$A$1,'EIA Imports'!A2919,"")</f>
        <v/>
      </c>
      <c r="C2919">
        <f>IF('EIA Imports'!$E2919=$A$1,'EIA Imports'!C2919,"")</f>
        <v/>
      </c>
      <c r="D2919">
        <f>IF('EIA Imports'!$E2919=$A$1,'EIA Imports'!D2919,"")</f>
        <v/>
      </c>
    </row>
    <row r="2920" spans="1:4">
      <c r="A2920">
        <f>IF('EIA Imports'!$E2920=$A$1,'EIA Imports'!A2920,"")</f>
        <v/>
      </c>
      <c r="C2920">
        <f>IF('EIA Imports'!$E2920=$A$1,'EIA Imports'!C2920,"")</f>
        <v/>
      </c>
      <c r="D2920">
        <f>IF('EIA Imports'!$E2920=$A$1,'EIA Imports'!D2920,"")</f>
        <v/>
      </c>
    </row>
    <row r="2921" spans="1:4">
      <c r="A2921">
        <f>IF('EIA Imports'!$E2921=$A$1,'EIA Imports'!A2921,"")</f>
        <v/>
      </c>
      <c r="C2921">
        <f>IF('EIA Imports'!$E2921=$A$1,'EIA Imports'!C2921,"")</f>
        <v/>
      </c>
      <c r="D2921">
        <f>IF('EIA Imports'!$E2921=$A$1,'EIA Imports'!D2921,"")</f>
        <v/>
      </c>
    </row>
    <row r="2922" spans="1:4">
      <c r="A2922">
        <f>IF('EIA Imports'!$E2922=$A$1,'EIA Imports'!A2922,"")</f>
        <v/>
      </c>
      <c r="C2922">
        <f>IF('EIA Imports'!$E2922=$A$1,'EIA Imports'!C2922,"")</f>
        <v/>
      </c>
      <c r="D2922">
        <f>IF('EIA Imports'!$E2922=$A$1,'EIA Imports'!D2922,"")</f>
        <v/>
      </c>
    </row>
    <row r="2923" spans="1:4">
      <c r="A2923">
        <f>IF('EIA Imports'!$E2923=$A$1,'EIA Imports'!A2923,"")</f>
        <v/>
      </c>
      <c r="C2923">
        <f>IF('EIA Imports'!$E2923=$A$1,'EIA Imports'!C2923,"")</f>
        <v/>
      </c>
      <c r="D2923">
        <f>IF('EIA Imports'!$E2923=$A$1,'EIA Imports'!D2923,"")</f>
        <v/>
      </c>
    </row>
    <row r="2924" spans="1:4">
      <c r="A2924">
        <f>IF('EIA Imports'!$E2924=$A$1,'EIA Imports'!A2924,"")</f>
        <v/>
      </c>
      <c r="C2924">
        <f>IF('EIA Imports'!$E2924=$A$1,'EIA Imports'!C2924,"")</f>
        <v/>
      </c>
      <c r="D2924">
        <f>IF('EIA Imports'!$E2924=$A$1,'EIA Imports'!D2924,"")</f>
        <v/>
      </c>
    </row>
    <row r="2925" spans="1:4">
      <c r="A2925">
        <f>IF('EIA Imports'!$E2925=$A$1,'EIA Imports'!A2925,"")</f>
        <v/>
      </c>
      <c r="C2925">
        <f>IF('EIA Imports'!$E2925=$A$1,'EIA Imports'!C2925,"")</f>
        <v/>
      </c>
      <c r="D2925">
        <f>IF('EIA Imports'!$E2925=$A$1,'EIA Imports'!D2925,"")</f>
        <v/>
      </c>
    </row>
    <row r="2926" spans="1:4">
      <c r="A2926">
        <f>IF('EIA Imports'!$E2926=$A$1,'EIA Imports'!A2926,"")</f>
        <v/>
      </c>
      <c r="C2926">
        <f>IF('EIA Imports'!$E2926=$A$1,'EIA Imports'!C2926,"")</f>
        <v/>
      </c>
      <c r="D2926">
        <f>IF('EIA Imports'!$E2926=$A$1,'EIA Imports'!D2926,"")</f>
        <v/>
      </c>
    </row>
    <row r="2927" spans="1:4">
      <c r="A2927">
        <f>IF('EIA Imports'!$E2927=$A$1,'EIA Imports'!A2927,"")</f>
        <v/>
      </c>
      <c r="C2927">
        <f>IF('EIA Imports'!$E2927=$A$1,'EIA Imports'!C2927,"")</f>
        <v/>
      </c>
      <c r="D2927">
        <f>IF('EIA Imports'!$E2927=$A$1,'EIA Imports'!D2927,"")</f>
        <v/>
      </c>
    </row>
    <row r="2928" spans="1:4">
      <c r="A2928">
        <f>IF('EIA Imports'!$E2928=$A$1,'EIA Imports'!A2928,"")</f>
        <v/>
      </c>
      <c r="C2928">
        <f>IF('EIA Imports'!$E2928=$A$1,'EIA Imports'!C2928,"")</f>
        <v/>
      </c>
      <c r="D2928">
        <f>IF('EIA Imports'!$E2928=$A$1,'EIA Imports'!D2928,"")</f>
        <v/>
      </c>
    </row>
    <row r="2929" spans="1:4">
      <c r="A2929">
        <f>IF('EIA Imports'!$E2929=$A$1,'EIA Imports'!A2929,"")</f>
        <v/>
      </c>
      <c r="C2929">
        <f>IF('EIA Imports'!$E2929=$A$1,'EIA Imports'!C2929,"")</f>
        <v/>
      </c>
      <c r="D2929">
        <f>IF('EIA Imports'!$E2929=$A$1,'EIA Imports'!D2929,"")</f>
        <v/>
      </c>
    </row>
    <row r="2930" spans="1:4">
      <c r="A2930">
        <f>IF('EIA Imports'!$E2930=$A$1,'EIA Imports'!A2930,"")</f>
        <v/>
      </c>
      <c r="C2930">
        <f>IF('EIA Imports'!$E2930=$A$1,'EIA Imports'!C2930,"")</f>
        <v/>
      </c>
      <c r="D2930">
        <f>IF('EIA Imports'!$E2930=$A$1,'EIA Imports'!D2930,"")</f>
        <v/>
      </c>
    </row>
    <row r="2931" spans="1:4">
      <c r="A2931">
        <f>IF('EIA Imports'!$E2931=$A$1,'EIA Imports'!A2931,"")</f>
        <v/>
      </c>
      <c r="C2931">
        <f>IF('EIA Imports'!$E2931=$A$1,'EIA Imports'!C2931,"")</f>
        <v/>
      </c>
      <c r="D2931">
        <f>IF('EIA Imports'!$E2931=$A$1,'EIA Imports'!D2931,"")</f>
        <v/>
      </c>
    </row>
    <row r="2932" spans="1:4">
      <c r="A2932">
        <f>IF('EIA Imports'!$E2932=$A$1,'EIA Imports'!A2932,"")</f>
        <v/>
      </c>
      <c r="C2932">
        <f>IF('EIA Imports'!$E2932=$A$1,'EIA Imports'!C2932,"")</f>
        <v/>
      </c>
      <c r="D2932">
        <f>IF('EIA Imports'!$E2932=$A$1,'EIA Imports'!D2932,"")</f>
        <v/>
      </c>
    </row>
    <row r="2933" spans="1:4">
      <c r="A2933">
        <f>IF('EIA Imports'!$E2933=$A$1,'EIA Imports'!A2933,"")</f>
        <v/>
      </c>
      <c r="C2933">
        <f>IF('EIA Imports'!$E2933=$A$1,'EIA Imports'!C2933,"")</f>
        <v/>
      </c>
      <c r="D2933">
        <f>IF('EIA Imports'!$E2933=$A$1,'EIA Imports'!D2933,"")</f>
        <v/>
      </c>
    </row>
    <row r="2934" spans="1:4">
      <c r="A2934">
        <f>IF('EIA Imports'!$E2934=$A$1,'EIA Imports'!A2934,"")</f>
        <v/>
      </c>
      <c r="C2934">
        <f>IF('EIA Imports'!$E2934=$A$1,'EIA Imports'!C2934,"")</f>
        <v/>
      </c>
      <c r="D2934">
        <f>IF('EIA Imports'!$E2934=$A$1,'EIA Imports'!D2934,"")</f>
        <v/>
      </c>
    </row>
    <row r="2935" spans="1:4">
      <c r="A2935">
        <f>IF('EIA Imports'!$E2935=$A$1,'EIA Imports'!A2935,"")</f>
        <v/>
      </c>
      <c r="C2935">
        <f>IF('EIA Imports'!$E2935=$A$1,'EIA Imports'!C2935,"")</f>
        <v/>
      </c>
      <c r="D2935">
        <f>IF('EIA Imports'!$E2935=$A$1,'EIA Imports'!D2935,"")</f>
        <v/>
      </c>
    </row>
    <row r="2936" spans="1:4">
      <c r="A2936">
        <f>IF('EIA Imports'!$E2936=$A$1,'EIA Imports'!A2936,"")</f>
        <v/>
      </c>
      <c r="C2936">
        <f>IF('EIA Imports'!$E2936=$A$1,'EIA Imports'!C2936,"")</f>
        <v/>
      </c>
      <c r="D2936">
        <f>IF('EIA Imports'!$E2936=$A$1,'EIA Imports'!D2936,"")</f>
        <v/>
      </c>
    </row>
    <row r="2937" spans="1:4">
      <c r="A2937">
        <f>IF('EIA Imports'!$E2937=$A$1,'EIA Imports'!A2937,"")</f>
        <v/>
      </c>
      <c r="C2937">
        <f>IF('EIA Imports'!$E2937=$A$1,'EIA Imports'!C2937,"")</f>
        <v/>
      </c>
      <c r="D2937">
        <f>IF('EIA Imports'!$E2937=$A$1,'EIA Imports'!D2937,"")</f>
        <v/>
      </c>
    </row>
    <row r="2938" spans="1:4">
      <c r="A2938">
        <f>IF('EIA Imports'!$E2938=$A$1,'EIA Imports'!A2938,"")</f>
        <v/>
      </c>
      <c r="C2938">
        <f>IF('EIA Imports'!$E2938=$A$1,'EIA Imports'!C2938,"")</f>
        <v/>
      </c>
      <c r="D2938">
        <f>IF('EIA Imports'!$E2938=$A$1,'EIA Imports'!D2938,"")</f>
        <v/>
      </c>
    </row>
    <row r="2939" spans="1:4">
      <c r="A2939">
        <f>IF('EIA Imports'!$E2939=$A$1,'EIA Imports'!A2939,"")</f>
        <v/>
      </c>
      <c r="C2939">
        <f>IF('EIA Imports'!$E2939=$A$1,'EIA Imports'!C2939,"")</f>
        <v/>
      </c>
      <c r="D2939">
        <f>IF('EIA Imports'!$E2939=$A$1,'EIA Imports'!D2939,"")</f>
        <v/>
      </c>
    </row>
    <row r="2940" spans="1:4">
      <c r="A2940">
        <f>IF('EIA Imports'!$E2940=$A$1,'EIA Imports'!A2940,"")</f>
        <v/>
      </c>
      <c r="C2940">
        <f>IF('EIA Imports'!$E2940=$A$1,'EIA Imports'!C2940,"")</f>
        <v/>
      </c>
      <c r="D2940">
        <f>IF('EIA Imports'!$E2940=$A$1,'EIA Imports'!D2940,"")</f>
        <v/>
      </c>
    </row>
    <row r="2941" spans="1:4">
      <c r="A2941">
        <f>IF('EIA Imports'!$E2941=$A$1,'EIA Imports'!A2941,"")</f>
        <v/>
      </c>
      <c r="C2941">
        <f>IF('EIA Imports'!$E2941=$A$1,'EIA Imports'!C2941,"")</f>
        <v/>
      </c>
      <c r="D2941">
        <f>IF('EIA Imports'!$E2941=$A$1,'EIA Imports'!D2941,"")</f>
        <v/>
      </c>
    </row>
    <row r="2942" spans="1:4">
      <c r="A2942">
        <f>IF('EIA Imports'!$E2942=$A$1,'EIA Imports'!A2942,"")</f>
        <v/>
      </c>
      <c r="C2942">
        <f>IF('EIA Imports'!$E2942=$A$1,'EIA Imports'!C2942,"")</f>
        <v/>
      </c>
      <c r="D2942">
        <f>IF('EIA Imports'!$E2942=$A$1,'EIA Imports'!D2942,"")</f>
        <v/>
      </c>
    </row>
    <row r="2943" spans="1:4">
      <c r="A2943">
        <f>IF('EIA Imports'!$E2943=$A$1,'EIA Imports'!A2943,"")</f>
        <v/>
      </c>
      <c r="C2943">
        <f>IF('EIA Imports'!$E2943=$A$1,'EIA Imports'!C2943,"")</f>
        <v/>
      </c>
      <c r="D2943">
        <f>IF('EIA Imports'!$E2943=$A$1,'EIA Imports'!D2943,"")</f>
        <v/>
      </c>
    </row>
    <row r="2944" spans="1:4">
      <c r="A2944">
        <f>IF('EIA Imports'!$E2944=$A$1,'EIA Imports'!A2944,"")</f>
        <v/>
      </c>
      <c r="C2944">
        <f>IF('EIA Imports'!$E2944=$A$1,'EIA Imports'!C2944,"")</f>
        <v/>
      </c>
      <c r="D2944">
        <f>IF('EIA Imports'!$E2944=$A$1,'EIA Imports'!D2944,"")</f>
        <v/>
      </c>
    </row>
    <row r="2945" spans="1:4">
      <c r="A2945">
        <f>IF('EIA Imports'!$E2945=$A$1,'EIA Imports'!A2945,"")</f>
        <v/>
      </c>
      <c r="C2945">
        <f>IF('EIA Imports'!$E2945=$A$1,'EIA Imports'!C2945,"")</f>
        <v/>
      </c>
      <c r="D2945">
        <f>IF('EIA Imports'!$E2945=$A$1,'EIA Imports'!D2945,"")</f>
        <v/>
      </c>
    </row>
    <row r="2946" spans="1:4">
      <c r="A2946">
        <f>IF('EIA Imports'!$E2946=$A$1,'EIA Imports'!A2946,"")</f>
        <v/>
      </c>
      <c r="C2946">
        <f>IF('EIA Imports'!$E2946=$A$1,'EIA Imports'!C2946,"")</f>
        <v/>
      </c>
      <c r="D2946">
        <f>IF('EIA Imports'!$E2946=$A$1,'EIA Imports'!D2946,"")</f>
        <v/>
      </c>
    </row>
    <row r="2947" spans="1:4">
      <c r="A2947">
        <f>IF('EIA Imports'!$E2947=$A$1,'EIA Imports'!A2947,"")</f>
        <v/>
      </c>
      <c r="C2947">
        <f>IF('EIA Imports'!$E2947=$A$1,'EIA Imports'!C2947,"")</f>
        <v/>
      </c>
      <c r="D2947">
        <f>IF('EIA Imports'!$E2947=$A$1,'EIA Imports'!D2947,"")</f>
        <v/>
      </c>
    </row>
    <row r="2948" spans="1:4">
      <c r="A2948">
        <f>IF('EIA Imports'!$E2948=$A$1,'EIA Imports'!A2948,"")</f>
        <v/>
      </c>
      <c r="C2948">
        <f>IF('EIA Imports'!$E2948=$A$1,'EIA Imports'!C2948,"")</f>
        <v/>
      </c>
      <c r="D2948">
        <f>IF('EIA Imports'!$E2948=$A$1,'EIA Imports'!D2948,"")</f>
        <v/>
      </c>
    </row>
    <row r="2949" spans="1:4">
      <c r="A2949">
        <f>IF('EIA Imports'!$E2949=$A$1,'EIA Imports'!A2949,"")</f>
        <v/>
      </c>
      <c r="C2949">
        <f>IF('EIA Imports'!$E2949=$A$1,'EIA Imports'!C2949,"")</f>
        <v/>
      </c>
      <c r="D2949">
        <f>IF('EIA Imports'!$E2949=$A$1,'EIA Imports'!D2949,"")</f>
        <v/>
      </c>
    </row>
    <row r="2950" spans="1:4">
      <c r="A2950">
        <f>IF('EIA Imports'!$E2950=$A$1,'EIA Imports'!A2950,"")</f>
        <v/>
      </c>
      <c r="C2950">
        <f>IF('EIA Imports'!$E2950=$A$1,'EIA Imports'!C2950,"")</f>
        <v/>
      </c>
      <c r="D2950">
        <f>IF('EIA Imports'!$E2950=$A$1,'EIA Imports'!D2950,"")</f>
        <v/>
      </c>
    </row>
    <row r="2951" spans="1:4">
      <c r="A2951">
        <f>IF('EIA Imports'!$E2951=$A$1,'EIA Imports'!A2951,"")</f>
        <v/>
      </c>
      <c r="C2951">
        <f>IF('EIA Imports'!$E2951=$A$1,'EIA Imports'!C2951,"")</f>
        <v/>
      </c>
      <c r="D2951">
        <f>IF('EIA Imports'!$E2951=$A$1,'EIA Imports'!D2951,"")</f>
        <v/>
      </c>
    </row>
    <row r="2952" spans="1:4">
      <c r="A2952">
        <f>IF('EIA Imports'!$E2952=$A$1,'EIA Imports'!A2952,"")</f>
        <v/>
      </c>
      <c r="C2952">
        <f>IF('EIA Imports'!$E2952=$A$1,'EIA Imports'!C2952,"")</f>
        <v/>
      </c>
      <c r="D2952">
        <f>IF('EIA Imports'!$E2952=$A$1,'EIA Imports'!D2952,"")</f>
        <v/>
      </c>
    </row>
    <row r="2953" spans="1:4">
      <c r="A2953">
        <f>IF('EIA Imports'!$E2953=$A$1,'EIA Imports'!A2953,"")</f>
        <v/>
      </c>
      <c r="C2953">
        <f>IF('EIA Imports'!$E2953=$A$1,'EIA Imports'!C2953,"")</f>
        <v/>
      </c>
      <c r="D2953">
        <f>IF('EIA Imports'!$E2953=$A$1,'EIA Imports'!D2953,"")</f>
        <v/>
      </c>
    </row>
    <row r="2954" spans="1:4">
      <c r="A2954">
        <f>IF('EIA Imports'!$E2954=$A$1,'EIA Imports'!A2954,"")</f>
        <v/>
      </c>
      <c r="C2954">
        <f>IF('EIA Imports'!$E2954=$A$1,'EIA Imports'!C2954,"")</f>
        <v/>
      </c>
      <c r="D2954">
        <f>IF('EIA Imports'!$E2954=$A$1,'EIA Imports'!D2954,"")</f>
        <v/>
      </c>
    </row>
    <row r="2955" spans="1:4">
      <c r="A2955">
        <f>IF('EIA Imports'!$E2955=$A$1,'EIA Imports'!A2955,"")</f>
        <v/>
      </c>
      <c r="C2955">
        <f>IF('EIA Imports'!$E2955=$A$1,'EIA Imports'!C2955,"")</f>
        <v/>
      </c>
      <c r="D2955">
        <f>IF('EIA Imports'!$E2955=$A$1,'EIA Imports'!D2955,"")</f>
        <v/>
      </c>
    </row>
    <row r="2956" spans="1:4">
      <c r="A2956">
        <f>IF('EIA Imports'!$E2956=$A$1,'EIA Imports'!A2956,"")</f>
        <v/>
      </c>
      <c r="C2956">
        <f>IF('EIA Imports'!$E2956=$A$1,'EIA Imports'!C2956,"")</f>
        <v/>
      </c>
      <c r="D2956">
        <f>IF('EIA Imports'!$E2956=$A$1,'EIA Imports'!D2956,"")</f>
        <v/>
      </c>
    </row>
    <row r="2957" spans="1:4">
      <c r="A2957">
        <f>IF('EIA Imports'!$E2957=$A$1,'EIA Imports'!A2957,"")</f>
        <v/>
      </c>
      <c r="C2957">
        <f>IF('EIA Imports'!$E2957=$A$1,'EIA Imports'!C2957,"")</f>
        <v/>
      </c>
      <c r="D2957">
        <f>IF('EIA Imports'!$E2957=$A$1,'EIA Imports'!D2957,"")</f>
        <v/>
      </c>
    </row>
    <row r="2958" spans="1:4">
      <c r="A2958">
        <f>IF('EIA Imports'!$E2958=$A$1,'EIA Imports'!A2958,"")</f>
        <v/>
      </c>
      <c r="C2958">
        <f>IF('EIA Imports'!$E2958=$A$1,'EIA Imports'!C2958,"")</f>
        <v/>
      </c>
      <c r="D2958">
        <f>IF('EIA Imports'!$E2958=$A$1,'EIA Imports'!D2958,"")</f>
        <v/>
      </c>
    </row>
    <row r="2959" spans="1:4">
      <c r="A2959">
        <f>IF('EIA Imports'!$E2959=$A$1,'EIA Imports'!A2959,"")</f>
        <v/>
      </c>
      <c r="C2959">
        <f>IF('EIA Imports'!$E2959=$A$1,'EIA Imports'!C2959,"")</f>
        <v/>
      </c>
      <c r="D2959">
        <f>IF('EIA Imports'!$E2959=$A$1,'EIA Imports'!D2959,"")</f>
        <v/>
      </c>
    </row>
    <row r="2960" spans="1:4">
      <c r="A2960">
        <f>IF('EIA Imports'!$E2960=$A$1,'EIA Imports'!A2960,"")</f>
        <v/>
      </c>
      <c r="C2960">
        <f>IF('EIA Imports'!$E2960=$A$1,'EIA Imports'!C2960,"")</f>
        <v/>
      </c>
      <c r="D2960">
        <f>IF('EIA Imports'!$E2960=$A$1,'EIA Imports'!D2960,"")</f>
        <v/>
      </c>
    </row>
    <row r="2961" spans="1:4">
      <c r="A2961">
        <f>IF('EIA Imports'!$E2961=$A$1,'EIA Imports'!A2961,"")</f>
        <v/>
      </c>
      <c r="C2961">
        <f>IF('EIA Imports'!$E2961=$A$1,'EIA Imports'!C2961,"")</f>
        <v/>
      </c>
      <c r="D2961">
        <f>IF('EIA Imports'!$E2961=$A$1,'EIA Imports'!D2961,"")</f>
        <v/>
      </c>
    </row>
    <row r="2962" spans="1:4">
      <c r="A2962">
        <f>IF('EIA Imports'!$E2962=$A$1,'EIA Imports'!A2962,"")</f>
        <v/>
      </c>
      <c r="C2962">
        <f>IF('EIA Imports'!$E2962=$A$1,'EIA Imports'!C2962,"")</f>
        <v/>
      </c>
      <c r="D2962">
        <f>IF('EIA Imports'!$E2962=$A$1,'EIA Imports'!D2962,"")</f>
        <v/>
      </c>
    </row>
    <row r="2963" spans="1:4">
      <c r="A2963">
        <f>IF('EIA Imports'!$E2963=$A$1,'EIA Imports'!A2963,"")</f>
        <v/>
      </c>
      <c r="C2963">
        <f>IF('EIA Imports'!$E2963=$A$1,'EIA Imports'!C2963,"")</f>
        <v/>
      </c>
      <c r="D2963">
        <f>IF('EIA Imports'!$E2963=$A$1,'EIA Imports'!D2963,"")</f>
        <v/>
      </c>
    </row>
    <row r="2964" spans="1:4">
      <c r="A2964">
        <f>IF('EIA Imports'!$E2964=$A$1,'EIA Imports'!A2964,"")</f>
        <v/>
      </c>
      <c r="C2964">
        <f>IF('EIA Imports'!$E2964=$A$1,'EIA Imports'!C2964,"")</f>
        <v/>
      </c>
      <c r="D2964">
        <f>IF('EIA Imports'!$E2964=$A$1,'EIA Imports'!D2964,"")</f>
        <v/>
      </c>
    </row>
    <row r="2965" spans="1:4">
      <c r="A2965">
        <f>IF('EIA Imports'!$E2965=$A$1,'EIA Imports'!A2965,"")</f>
        <v/>
      </c>
      <c r="C2965">
        <f>IF('EIA Imports'!$E2965=$A$1,'EIA Imports'!C2965,"")</f>
        <v/>
      </c>
      <c r="D2965">
        <f>IF('EIA Imports'!$E2965=$A$1,'EIA Imports'!D2965,"")</f>
        <v/>
      </c>
    </row>
    <row r="2966" spans="1:4">
      <c r="A2966">
        <f>IF('EIA Imports'!$E2966=$A$1,'EIA Imports'!A2966,"")</f>
        <v/>
      </c>
      <c r="C2966">
        <f>IF('EIA Imports'!$E2966=$A$1,'EIA Imports'!C2966,"")</f>
        <v/>
      </c>
      <c r="D2966">
        <f>IF('EIA Imports'!$E2966=$A$1,'EIA Imports'!D2966,"")</f>
        <v/>
      </c>
    </row>
    <row r="2967" spans="1:4">
      <c r="A2967">
        <f>IF('EIA Imports'!$E2967=$A$1,'EIA Imports'!A2967,"")</f>
        <v/>
      </c>
      <c r="C2967">
        <f>IF('EIA Imports'!$E2967=$A$1,'EIA Imports'!C2967,"")</f>
        <v/>
      </c>
      <c r="D2967">
        <f>IF('EIA Imports'!$E2967=$A$1,'EIA Imports'!D2967,"")</f>
        <v/>
      </c>
    </row>
    <row r="2968" spans="1:4">
      <c r="A2968">
        <f>IF('EIA Imports'!$E2968=$A$1,'EIA Imports'!A2968,"")</f>
        <v/>
      </c>
      <c r="C2968">
        <f>IF('EIA Imports'!$E2968=$A$1,'EIA Imports'!C2968,"")</f>
        <v/>
      </c>
      <c r="D2968">
        <f>IF('EIA Imports'!$E2968=$A$1,'EIA Imports'!D2968,"")</f>
        <v/>
      </c>
    </row>
    <row r="2969" spans="1:4">
      <c r="A2969">
        <f>IF('EIA Imports'!$E2969=$A$1,'EIA Imports'!A2969,"")</f>
        <v/>
      </c>
      <c r="C2969">
        <f>IF('EIA Imports'!$E2969=$A$1,'EIA Imports'!C2969,"")</f>
        <v/>
      </c>
      <c r="D2969">
        <f>IF('EIA Imports'!$E2969=$A$1,'EIA Imports'!D2969,"")</f>
        <v/>
      </c>
    </row>
    <row r="2970" spans="1:4">
      <c r="A2970">
        <f>IF('EIA Imports'!$E2970=$A$1,'EIA Imports'!A2970,"")</f>
        <v/>
      </c>
      <c r="C2970">
        <f>IF('EIA Imports'!$E2970=$A$1,'EIA Imports'!C2970,"")</f>
        <v/>
      </c>
      <c r="D2970">
        <f>IF('EIA Imports'!$E2970=$A$1,'EIA Imports'!D2970,"")</f>
        <v/>
      </c>
    </row>
    <row r="2971" spans="1:4">
      <c r="A2971">
        <f>IF('EIA Imports'!$E2971=$A$1,'EIA Imports'!A2971,"")</f>
        <v/>
      </c>
      <c r="C2971">
        <f>IF('EIA Imports'!$E2971=$A$1,'EIA Imports'!C2971,"")</f>
        <v/>
      </c>
      <c r="D2971">
        <f>IF('EIA Imports'!$E2971=$A$1,'EIA Imports'!D2971,"")</f>
        <v/>
      </c>
    </row>
    <row r="2972" spans="1:4">
      <c r="A2972">
        <f>IF('EIA Imports'!$E2972=$A$1,'EIA Imports'!A2972,"")</f>
        <v/>
      </c>
      <c r="C2972">
        <f>IF('EIA Imports'!$E2972=$A$1,'EIA Imports'!C2972,"")</f>
        <v/>
      </c>
      <c r="D2972">
        <f>IF('EIA Imports'!$E2972=$A$1,'EIA Imports'!D2972,"")</f>
        <v/>
      </c>
    </row>
    <row r="2973" spans="1:4">
      <c r="A2973">
        <f>IF('EIA Imports'!$E2973=$A$1,'EIA Imports'!A2973,"")</f>
        <v/>
      </c>
      <c r="C2973">
        <f>IF('EIA Imports'!$E2973=$A$1,'EIA Imports'!C2973,"")</f>
        <v/>
      </c>
      <c r="D2973">
        <f>IF('EIA Imports'!$E2973=$A$1,'EIA Imports'!D2973,"")</f>
        <v/>
      </c>
    </row>
    <row r="2974" spans="1:4">
      <c r="A2974">
        <f>IF('EIA Imports'!$E2974=$A$1,'EIA Imports'!A2974,"")</f>
        <v/>
      </c>
      <c r="C2974">
        <f>IF('EIA Imports'!$E2974=$A$1,'EIA Imports'!C2974,"")</f>
        <v/>
      </c>
      <c r="D2974">
        <f>IF('EIA Imports'!$E2974=$A$1,'EIA Imports'!D2974,"")</f>
        <v/>
      </c>
    </row>
    <row r="2975" spans="1:4">
      <c r="A2975">
        <f>IF('EIA Imports'!$E2975=$A$1,'EIA Imports'!A2975,"")</f>
        <v/>
      </c>
      <c r="C2975">
        <f>IF('EIA Imports'!$E2975=$A$1,'EIA Imports'!C2975,"")</f>
        <v/>
      </c>
      <c r="D2975">
        <f>IF('EIA Imports'!$E2975=$A$1,'EIA Imports'!D2975,"")</f>
        <v/>
      </c>
    </row>
    <row r="2976" spans="1:4">
      <c r="A2976">
        <f>IF('EIA Imports'!$E2976=$A$1,'EIA Imports'!A2976,"")</f>
        <v/>
      </c>
      <c r="C2976">
        <f>IF('EIA Imports'!$E2976=$A$1,'EIA Imports'!C2976,"")</f>
        <v/>
      </c>
      <c r="D2976">
        <f>IF('EIA Imports'!$E2976=$A$1,'EIA Imports'!D2976,"")</f>
        <v/>
      </c>
    </row>
    <row r="2977" spans="1:4">
      <c r="A2977">
        <f>IF('EIA Imports'!$E2977=$A$1,'EIA Imports'!A2977,"")</f>
        <v/>
      </c>
      <c r="C2977">
        <f>IF('EIA Imports'!$E2977=$A$1,'EIA Imports'!C2977,"")</f>
        <v/>
      </c>
      <c r="D2977">
        <f>IF('EIA Imports'!$E2977=$A$1,'EIA Imports'!D2977,"")</f>
        <v/>
      </c>
    </row>
    <row r="2978" spans="1:4">
      <c r="A2978">
        <f>IF('EIA Imports'!$E2978=$A$1,'EIA Imports'!A2978,"")</f>
        <v/>
      </c>
      <c r="C2978">
        <f>IF('EIA Imports'!$E2978=$A$1,'EIA Imports'!C2978,"")</f>
        <v/>
      </c>
      <c r="D2978">
        <f>IF('EIA Imports'!$E2978=$A$1,'EIA Imports'!D2978,"")</f>
        <v/>
      </c>
    </row>
    <row r="2979" spans="1:4">
      <c r="A2979">
        <f>IF('EIA Imports'!$E2979=$A$1,'EIA Imports'!A2979,"")</f>
        <v/>
      </c>
      <c r="C2979">
        <f>IF('EIA Imports'!$E2979=$A$1,'EIA Imports'!C2979,"")</f>
        <v/>
      </c>
      <c r="D2979">
        <f>IF('EIA Imports'!$E2979=$A$1,'EIA Imports'!D2979,"")</f>
        <v/>
      </c>
    </row>
    <row r="2980" spans="1:4">
      <c r="A2980">
        <f>IF('EIA Imports'!$E2980=$A$1,'EIA Imports'!A2980,"")</f>
        <v/>
      </c>
      <c r="C2980">
        <f>IF('EIA Imports'!$E2980=$A$1,'EIA Imports'!C2980,"")</f>
        <v/>
      </c>
      <c r="D2980">
        <f>IF('EIA Imports'!$E2980=$A$1,'EIA Imports'!D2980,"")</f>
        <v/>
      </c>
    </row>
    <row r="2981" spans="1:4">
      <c r="A2981">
        <f>IF('EIA Imports'!$E2981=$A$1,'EIA Imports'!A2981,"")</f>
        <v/>
      </c>
      <c r="C2981">
        <f>IF('EIA Imports'!$E2981=$A$1,'EIA Imports'!C2981,"")</f>
        <v/>
      </c>
      <c r="D2981">
        <f>IF('EIA Imports'!$E2981=$A$1,'EIA Imports'!D2981,"")</f>
        <v/>
      </c>
    </row>
    <row r="2982" spans="1:4">
      <c r="A2982">
        <f>IF('EIA Imports'!$E2982=$A$1,'EIA Imports'!A2982,"")</f>
        <v/>
      </c>
      <c r="C2982">
        <f>IF('EIA Imports'!$E2982=$A$1,'EIA Imports'!C2982,"")</f>
        <v/>
      </c>
      <c r="D2982">
        <f>IF('EIA Imports'!$E2982=$A$1,'EIA Imports'!D2982,"")</f>
        <v/>
      </c>
    </row>
    <row r="2983" spans="1:4">
      <c r="A2983">
        <f>IF('EIA Imports'!$E2983=$A$1,'EIA Imports'!A2983,"")</f>
        <v/>
      </c>
      <c r="C2983">
        <f>IF('EIA Imports'!$E2983=$A$1,'EIA Imports'!C2983,"")</f>
        <v/>
      </c>
      <c r="D2983">
        <f>IF('EIA Imports'!$E2983=$A$1,'EIA Imports'!D2983,"")</f>
        <v/>
      </c>
    </row>
    <row r="2984" spans="1:4">
      <c r="A2984">
        <f>IF('EIA Imports'!$E2984=$A$1,'EIA Imports'!A2984,"")</f>
        <v/>
      </c>
      <c r="C2984">
        <f>IF('EIA Imports'!$E2984=$A$1,'EIA Imports'!C2984,"")</f>
        <v/>
      </c>
      <c r="D2984">
        <f>IF('EIA Imports'!$E2984=$A$1,'EIA Imports'!D2984,"")</f>
        <v/>
      </c>
    </row>
    <row r="2985" spans="1:4">
      <c r="A2985">
        <f>IF('EIA Imports'!$E2985=$A$1,'EIA Imports'!A2985,"")</f>
        <v/>
      </c>
      <c r="C2985">
        <f>IF('EIA Imports'!$E2985=$A$1,'EIA Imports'!C2985,"")</f>
        <v/>
      </c>
      <c r="D2985">
        <f>IF('EIA Imports'!$E2985=$A$1,'EIA Imports'!D2985,"")</f>
        <v/>
      </c>
    </row>
    <row r="2986" spans="1:4">
      <c r="A2986">
        <f>IF('EIA Imports'!$E2986=$A$1,'EIA Imports'!A2986,"")</f>
        <v/>
      </c>
      <c r="C2986">
        <f>IF('EIA Imports'!$E2986=$A$1,'EIA Imports'!C2986,"")</f>
        <v/>
      </c>
      <c r="D2986">
        <f>IF('EIA Imports'!$E2986=$A$1,'EIA Imports'!D2986,"")</f>
        <v/>
      </c>
    </row>
    <row r="2987" spans="1:4">
      <c r="A2987">
        <f>IF('EIA Imports'!$E2987=$A$1,'EIA Imports'!A2987,"")</f>
        <v/>
      </c>
      <c r="C2987">
        <f>IF('EIA Imports'!$E2987=$A$1,'EIA Imports'!C2987,"")</f>
        <v/>
      </c>
      <c r="D2987">
        <f>IF('EIA Imports'!$E2987=$A$1,'EIA Imports'!D2987,"")</f>
        <v/>
      </c>
    </row>
    <row r="2988" spans="1:4">
      <c r="A2988">
        <f>IF('EIA Imports'!$E2988=$A$1,'EIA Imports'!A2988,"")</f>
        <v/>
      </c>
      <c r="C2988">
        <f>IF('EIA Imports'!$E2988=$A$1,'EIA Imports'!C2988,"")</f>
        <v/>
      </c>
      <c r="D2988">
        <f>IF('EIA Imports'!$E2988=$A$1,'EIA Imports'!D2988,"")</f>
        <v/>
      </c>
    </row>
    <row r="2989" spans="1:4">
      <c r="A2989">
        <f>IF('EIA Imports'!$E2989=$A$1,'EIA Imports'!A2989,"")</f>
        <v/>
      </c>
      <c r="C2989">
        <f>IF('EIA Imports'!$E2989=$A$1,'EIA Imports'!C2989,"")</f>
        <v/>
      </c>
      <c r="D2989">
        <f>IF('EIA Imports'!$E2989=$A$1,'EIA Imports'!D2989,"")</f>
        <v/>
      </c>
    </row>
    <row r="2990" spans="1:4">
      <c r="A2990">
        <f>IF('EIA Imports'!$E2990=$A$1,'EIA Imports'!A2990,"")</f>
        <v/>
      </c>
      <c r="C2990">
        <f>IF('EIA Imports'!$E2990=$A$1,'EIA Imports'!C2990,"")</f>
        <v/>
      </c>
      <c r="D2990">
        <f>IF('EIA Imports'!$E2990=$A$1,'EIA Imports'!D2990,"")</f>
        <v/>
      </c>
    </row>
    <row r="2991" spans="1:4">
      <c r="A2991">
        <f>IF('EIA Imports'!$E2991=$A$1,'EIA Imports'!A2991,"")</f>
        <v/>
      </c>
      <c r="C2991">
        <f>IF('EIA Imports'!$E2991=$A$1,'EIA Imports'!C2991,"")</f>
        <v/>
      </c>
      <c r="D2991">
        <f>IF('EIA Imports'!$E2991=$A$1,'EIA Imports'!D2991,"")</f>
        <v/>
      </c>
    </row>
    <row r="2992" spans="1:4">
      <c r="A2992">
        <f>IF('EIA Imports'!$E2992=$A$1,'EIA Imports'!A2992,"")</f>
        <v/>
      </c>
      <c r="C2992">
        <f>IF('EIA Imports'!$E2992=$A$1,'EIA Imports'!C2992,"")</f>
        <v/>
      </c>
      <c r="D2992">
        <f>IF('EIA Imports'!$E2992=$A$1,'EIA Imports'!D2992,"")</f>
        <v/>
      </c>
    </row>
    <row r="2993" spans="1:4">
      <c r="A2993">
        <f>IF('EIA Imports'!$E2993=$A$1,'EIA Imports'!A2993,"")</f>
        <v/>
      </c>
      <c r="C2993">
        <f>IF('EIA Imports'!$E2993=$A$1,'EIA Imports'!C2993,"")</f>
        <v/>
      </c>
      <c r="D2993">
        <f>IF('EIA Imports'!$E2993=$A$1,'EIA Imports'!D2993,"")</f>
        <v/>
      </c>
    </row>
    <row r="2994" spans="1:4">
      <c r="A2994">
        <f>IF('EIA Imports'!$E2994=$A$1,'EIA Imports'!A2994,"")</f>
        <v/>
      </c>
      <c r="C2994">
        <f>IF('EIA Imports'!$E2994=$A$1,'EIA Imports'!C2994,"")</f>
        <v/>
      </c>
      <c r="D2994">
        <f>IF('EIA Imports'!$E2994=$A$1,'EIA Imports'!D2994,"")</f>
        <v/>
      </c>
    </row>
    <row r="2995" spans="1:4">
      <c r="A2995">
        <f>IF('EIA Imports'!$E2995=$A$1,'EIA Imports'!A2995,"")</f>
        <v/>
      </c>
      <c r="C2995">
        <f>IF('EIA Imports'!$E2995=$A$1,'EIA Imports'!C2995,"")</f>
        <v/>
      </c>
      <c r="D2995">
        <f>IF('EIA Imports'!$E2995=$A$1,'EIA Imports'!D2995,"")</f>
        <v/>
      </c>
    </row>
    <row r="2996" spans="1:4">
      <c r="A2996">
        <f>IF('EIA Imports'!$E2996=$A$1,'EIA Imports'!A2996,"")</f>
        <v/>
      </c>
      <c r="C2996">
        <f>IF('EIA Imports'!$E2996=$A$1,'EIA Imports'!C2996,"")</f>
        <v/>
      </c>
      <c r="D2996">
        <f>IF('EIA Imports'!$E2996=$A$1,'EIA Imports'!D2996,"")</f>
        <v/>
      </c>
    </row>
    <row r="2997" spans="1:4">
      <c r="A2997">
        <f>IF('EIA Imports'!$E2997=$A$1,'EIA Imports'!A2997,"")</f>
        <v/>
      </c>
      <c r="C2997">
        <f>IF('EIA Imports'!$E2997=$A$1,'EIA Imports'!C2997,"")</f>
        <v/>
      </c>
      <c r="D2997">
        <f>IF('EIA Imports'!$E2997=$A$1,'EIA Imports'!D2997,"")</f>
        <v/>
      </c>
    </row>
    <row r="2998" spans="1:4">
      <c r="A2998">
        <f>IF('EIA Imports'!$E2998=$A$1,'EIA Imports'!A2998,"")</f>
        <v/>
      </c>
      <c r="C2998">
        <f>IF('EIA Imports'!$E2998=$A$1,'EIA Imports'!C2998,"")</f>
        <v/>
      </c>
      <c r="D2998">
        <f>IF('EIA Imports'!$E2998=$A$1,'EIA Imports'!D2998,"")</f>
        <v/>
      </c>
    </row>
    <row r="2999" spans="1:4">
      <c r="A2999">
        <f>IF('EIA Imports'!$E2999=$A$1,'EIA Imports'!A2999,"")</f>
        <v/>
      </c>
      <c r="C2999">
        <f>IF('EIA Imports'!$E2999=$A$1,'EIA Imports'!C2999,"")</f>
        <v/>
      </c>
      <c r="D2999">
        <f>IF('EIA Imports'!$E2999=$A$1,'EIA Imports'!D2999,"")</f>
        <v/>
      </c>
    </row>
    <row r="3000" spans="1:4">
      <c r="A3000">
        <f>IF('EIA Imports'!$E3000=$A$1,'EIA Imports'!A3000,"")</f>
        <v/>
      </c>
      <c r="C3000">
        <f>IF('EIA Imports'!$E3000=$A$1,'EIA Imports'!C3000,"")</f>
        <v/>
      </c>
      <c r="D3000">
        <f>IF('EIA Imports'!$E3000=$A$1,'EIA Imports'!D3000,"")</f>
        <v/>
      </c>
    </row>
    <row r="3001" spans="1:4">
      <c r="A3001">
        <f>IF('EIA Imports'!$E3001=$A$1,'EIA Imports'!A3001,"")</f>
        <v/>
      </c>
      <c r="C3001">
        <f>IF('EIA Imports'!$E3001=$A$1,'EIA Imports'!C3001,"")</f>
        <v/>
      </c>
      <c r="D3001">
        <f>IF('EIA Imports'!$E3001=$A$1,'EIA Imports'!D3001,"")</f>
        <v/>
      </c>
    </row>
    <row r="3002" spans="1:4">
      <c r="A3002">
        <f>IF('EIA Imports'!$E3002=$A$1,'EIA Imports'!A3002,"")</f>
        <v/>
      </c>
      <c r="C3002">
        <f>IF('EIA Imports'!$E3002=$A$1,'EIA Imports'!C3002,"")</f>
        <v/>
      </c>
      <c r="D3002">
        <f>IF('EIA Imports'!$E3002=$A$1,'EIA Imports'!D3002,"")</f>
        <v/>
      </c>
    </row>
    <row r="3003" spans="1:4">
      <c r="A3003">
        <f>IF('EIA Imports'!$E3003=$A$1,'EIA Imports'!A3003,"")</f>
        <v/>
      </c>
      <c r="C3003">
        <f>IF('EIA Imports'!$E3003=$A$1,'EIA Imports'!C3003,"")</f>
        <v/>
      </c>
      <c r="D3003">
        <f>IF('EIA Imports'!$E3003=$A$1,'EIA Imports'!D3003,"")</f>
        <v/>
      </c>
    </row>
    <row r="3004" spans="1:4">
      <c r="A3004">
        <f>IF('EIA Imports'!$E3004=$A$1,'EIA Imports'!A3004,"")</f>
        <v/>
      </c>
      <c r="C3004">
        <f>IF('EIA Imports'!$E3004=$A$1,'EIA Imports'!C3004,"")</f>
        <v/>
      </c>
      <c r="D3004">
        <f>IF('EIA Imports'!$E3004=$A$1,'EIA Imports'!D3004,"")</f>
        <v/>
      </c>
    </row>
    <row r="3005" spans="1:4">
      <c r="A3005">
        <f>IF('EIA Imports'!$E3005=$A$1,'EIA Imports'!A3005,"")</f>
        <v/>
      </c>
      <c r="C3005">
        <f>IF('EIA Imports'!$E3005=$A$1,'EIA Imports'!C3005,"")</f>
        <v/>
      </c>
      <c r="D3005">
        <f>IF('EIA Imports'!$E3005=$A$1,'EIA Imports'!D3005,"")</f>
        <v/>
      </c>
    </row>
    <row r="3006" spans="1:4">
      <c r="A3006">
        <f>IF('EIA Imports'!$E3006=$A$1,'EIA Imports'!A3006,"")</f>
        <v/>
      </c>
      <c r="C3006">
        <f>IF('EIA Imports'!$E3006=$A$1,'EIA Imports'!C3006,"")</f>
        <v/>
      </c>
      <c r="D3006">
        <f>IF('EIA Imports'!$E3006=$A$1,'EIA Imports'!D3006,"")</f>
        <v/>
      </c>
    </row>
    <row r="3007" spans="1:4">
      <c r="A3007">
        <f>IF('EIA Imports'!$E3007=$A$1,'EIA Imports'!A3007,"")</f>
        <v/>
      </c>
      <c r="C3007">
        <f>IF('EIA Imports'!$E3007=$A$1,'EIA Imports'!C3007,"")</f>
        <v/>
      </c>
      <c r="D3007">
        <f>IF('EIA Imports'!$E3007=$A$1,'EIA Imports'!D3007,"")</f>
        <v/>
      </c>
    </row>
    <row r="3008" spans="1:4">
      <c r="A3008">
        <f>IF('EIA Imports'!$E3008=$A$1,'EIA Imports'!A3008,"")</f>
        <v/>
      </c>
      <c r="C3008">
        <f>IF('EIA Imports'!$E3008=$A$1,'EIA Imports'!C3008,"")</f>
        <v/>
      </c>
      <c r="D3008">
        <f>IF('EIA Imports'!$E3008=$A$1,'EIA Imports'!D3008,"")</f>
        <v/>
      </c>
    </row>
    <row r="3009" spans="1:4">
      <c r="A3009">
        <f>IF('EIA Imports'!$E3009=$A$1,'EIA Imports'!A3009,"")</f>
        <v/>
      </c>
      <c r="C3009">
        <f>IF('EIA Imports'!$E3009=$A$1,'EIA Imports'!C3009,"")</f>
        <v/>
      </c>
      <c r="D3009">
        <f>IF('EIA Imports'!$E3009=$A$1,'EIA Imports'!D3009,"")</f>
        <v/>
      </c>
    </row>
    <row r="3010" spans="1:4">
      <c r="A3010">
        <f>IF('EIA Imports'!$E3010=$A$1,'EIA Imports'!A3010,"")</f>
        <v/>
      </c>
      <c r="C3010">
        <f>IF('EIA Imports'!$E3010=$A$1,'EIA Imports'!C3010,"")</f>
        <v/>
      </c>
      <c r="D3010">
        <f>IF('EIA Imports'!$E3010=$A$1,'EIA Imports'!D3010,"")</f>
        <v/>
      </c>
    </row>
    <row r="3011" spans="1:4">
      <c r="A3011">
        <f>IF('EIA Imports'!$E3011=$A$1,'EIA Imports'!A3011,"")</f>
        <v/>
      </c>
      <c r="C3011">
        <f>IF('EIA Imports'!$E3011=$A$1,'EIA Imports'!C3011,"")</f>
        <v/>
      </c>
      <c r="D3011">
        <f>IF('EIA Imports'!$E3011=$A$1,'EIA Imports'!D3011,"")</f>
        <v/>
      </c>
    </row>
    <row r="3012" spans="1:4">
      <c r="A3012">
        <f>IF('EIA Imports'!$E3012=$A$1,'EIA Imports'!A3012,"")</f>
        <v/>
      </c>
      <c r="C3012">
        <f>IF('EIA Imports'!$E3012=$A$1,'EIA Imports'!C3012,"")</f>
        <v/>
      </c>
      <c r="D3012">
        <f>IF('EIA Imports'!$E3012=$A$1,'EIA Imports'!D3012,"")</f>
        <v/>
      </c>
    </row>
    <row r="3013" spans="1:4">
      <c r="A3013">
        <f>IF('EIA Imports'!$E3013=$A$1,'EIA Imports'!A3013,"")</f>
        <v/>
      </c>
      <c r="C3013">
        <f>IF('EIA Imports'!$E3013=$A$1,'EIA Imports'!C3013,"")</f>
        <v/>
      </c>
      <c r="D3013">
        <f>IF('EIA Imports'!$E3013=$A$1,'EIA Imports'!D3013,"")</f>
        <v/>
      </c>
    </row>
    <row r="3014" spans="1:4">
      <c r="A3014">
        <f>IF('EIA Imports'!$E3014=$A$1,'EIA Imports'!A3014,"")</f>
        <v/>
      </c>
      <c r="C3014">
        <f>IF('EIA Imports'!$E3014=$A$1,'EIA Imports'!C3014,"")</f>
        <v/>
      </c>
      <c r="D3014">
        <f>IF('EIA Imports'!$E3014=$A$1,'EIA Imports'!D3014,"")</f>
        <v/>
      </c>
    </row>
    <row r="3015" spans="1:4">
      <c r="A3015">
        <f>IF('EIA Imports'!$E3015=$A$1,'EIA Imports'!A3015,"")</f>
        <v/>
      </c>
      <c r="C3015">
        <f>IF('EIA Imports'!$E3015=$A$1,'EIA Imports'!C3015,"")</f>
        <v/>
      </c>
      <c r="D3015">
        <f>IF('EIA Imports'!$E3015=$A$1,'EIA Imports'!D3015,"")</f>
        <v/>
      </c>
    </row>
    <row r="3016" spans="1:4">
      <c r="A3016">
        <f>IF('EIA Imports'!$E3016=$A$1,'EIA Imports'!A3016,"")</f>
        <v/>
      </c>
      <c r="C3016">
        <f>IF('EIA Imports'!$E3016=$A$1,'EIA Imports'!C3016,"")</f>
        <v/>
      </c>
      <c r="D3016">
        <f>IF('EIA Imports'!$E3016=$A$1,'EIA Imports'!D3016,"")</f>
        <v/>
      </c>
    </row>
    <row r="3017" spans="1:4">
      <c r="A3017">
        <f>IF('EIA Imports'!$E3017=$A$1,'EIA Imports'!A3017,"")</f>
        <v/>
      </c>
      <c r="C3017">
        <f>IF('EIA Imports'!$E3017=$A$1,'EIA Imports'!C3017,"")</f>
        <v/>
      </c>
      <c r="D3017">
        <f>IF('EIA Imports'!$E3017=$A$1,'EIA Imports'!D3017,"")</f>
        <v/>
      </c>
    </row>
    <row r="3018" spans="1:4">
      <c r="A3018">
        <f>IF('EIA Imports'!$E3018=$A$1,'EIA Imports'!A3018,"")</f>
        <v/>
      </c>
      <c r="C3018">
        <f>IF('EIA Imports'!$E3018=$A$1,'EIA Imports'!C3018,"")</f>
        <v/>
      </c>
      <c r="D3018">
        <f>IF('EIA Imports'!$E3018=$A$1,'EIA Imports'!D3018,"")</f>
        <v/>
      </c>
    </row>
    <row r="3019" spans="1:4">
      <c r="A3019">
        <f>IF('EIA Imports'!$E3019=$A$1,'EIA Imports'!A3019,"")</f>
        <v/>
      </c>
      <c r="C3019">
        <f>IF('EIA Imports'!$E3019=$A$1,'EIA Imports'!C3019,"")</f>
        <v/>
      </c>
      <c r="D3019">
        <f>IF('EIA Imports'!$E3019=$A$1,'EIA Imports'!D3019,"")</f>
        <v/>
      </c>
    </row>
    <row r="3020" spans="1:4">
      <c r="A3020">
        <f>IF('EIA Imports'!$E3020=$A$1,'EIA Imports'!A3020,"")</f>
        <v/>
      </c>
      <c r="C3020">
        <f>IF('EIA Imports'!$E3020=$A$1,'EIA Imports'!C3020,"")</f>
        <v/>
      </c>
      <c r="D3020">
        <f>IF('EIA Imports'!$E3020=$A$1,'EIA Imports'!D3020,"")</f>
        <v/>
      </c>
    </row>
    <row r="3021" spans="1:4">
      <c r="A3021">
        <f>IF('EIA Imports'!$E3021=$A$1,'EIA Imports'!A3021,"")</f>
        <v/>
      </c>
      <c r="C3021">
        <f>IF('EIA Imports'!$E3021=$A$1,'EIA Imports'!C3021,"")</f>
        <v/>
      </c>
      <c r="D3021">
        <f>IF('EIA Imports'!$E3021=$A$1,'EIA Imports'!D3021,"")</f>
        <v/>
      </c>
    </row>
    <row r="3022" spans="1:4">
      <c r="A3022">
        <f>IF('EIA Imports'!$E3022=$A$1,'EIA Imports'!A3022,"")</f>
        <v/>
      </c>
      <c r="C3022">
        <f>IF('EIA Imports'!$E3022=$A$1,'EIA Imports'!C3022,"")</f>
        <v/>
      </c>
      <c r="D3022">
        <f>IF('EIA Imports'!$E3022=$A$1,'EIA Imports'!D3022,"")</f>
        <v/>
      </c>
    </row>
    <row r="3023" spans="1:4">
      <c r="A3023">
        <f>IF('EIA Imports'!$E3023=$A$1,'EIA Imports'!A3023,"")</f>
        <v/>
      </c>
      <c r="C3023">
        <f>IF('EIA Imports'!$E3023=$A$1,'EIA Imports'!C3023,"")</f>
        <v/>
      </c>
      <c r="D3023">
        <f>IF('EIA Imports'!$E3023=$A$1,'EIA Imports'!D3023,"")</f>
        <v/>
      </c>
    </row>
    <row r="3024" spans="1:4">
      <c r="A3024">
        <f>IF('EIA Imports'!$E3024=$A$1,'EIA Imports'!A3024,"")</f>
        <v/>
      </c>
      <c r="C3024">
        <f>IF('EIA Imports'!$E3024=$A$1,'EIA Imports'!C3024,"")</f>
        <v/>
      </c>
      <c r="D3024">
        <f>IF('EIA Imports'!$E3024=$A$1,'EIA Imports'!D3024,"")</f>
        <v/>
      </c>
    </row>
    <row r="3025" spans="1:4">
      <c r="A3025">
        <f>IF('EIA Imports'!$E3025=$A$1,'EIA Imports'!A3025,"")</f>
        <v/>
      </c>
      <c r="C3025">
        <f>IF('EIA Imports'!$E3025=$A$1,'EIA Imports'!C3025,"")</f>
        <v/>
      </c>
      <c r="D3025">
        <f>IF('EIA Imports'!$E3025=$A$1,'EIA Imports'!D3025,"")</f>
        <v/>
      </c>
    </row>
    <row r="3026" spans="1:4">
      <c r="A3026">
        <f>IF('EIA Imports'!$E3026=$A$1,'EIA Imports'!A3026,"")</f>
        <v/>
      </c>
      <c r="C3026">
        <f>IF('EIA Imports'!$E3026=$A$1,'EIA Imports'!C3026,"")</f>
        <v/>
      </c>
      <c r="D3026">
        <f>IF('EIA Imports'!$E3026=$A$1,'EIA Imports'!D3026,"")</f>
        <v/>
      </c>
    </row>
    <row r="3027" spans="1:4">
      <c r="A3027">
        <f>IF('EIA Imports'!$E3027=$A$1,'EIA Imports'!A3027,"")</f>
        <v/>
      </c>
      <c r="C3027">
        <f>IF('EIA Imports'!$E3027=$A$1,'EIA Imports'!C3027,"")</f>
        <v/>
      </c>
      <c r="D3027">
        <f>IF('EIA Imports'!$E3027=$A$1,'EIA Imports'!D3027,"")</f>
        <v/>
      </c>
    </row>
    <row r="3028" spans="1:4">
      <c r="A3028">
        <f>IF('EIA Imports'!$E3028=$A$1,'EIA Imports'!A3028,"")</f>
        <v/>
      </c>
      <c r="C3028">
        <f>IF('EIA Imports'!$E3028=$A$1,'EIA Imports'!C3028,"")</f>
        <v/>
      </c>
      <c r="D3028">
        <f>IF('EIA Imports'!$E3028=$A$1,'EIA Imports'!D3028,"")</f>
        <v/>
      </c>
    </row>
    <row r="3029" spans="1:4">
      <c r="A3029">
        <f>IF('EIA Imports'!$E3029=$A$1,'EIA Imports'!A3029,"")</f>
        <v/>
      </c>
      <c r="C3029">
        <f>IF('EIA Imports'!$E3029=$A$1,'EIA Imports'!C3029,"")</f>
        <v/>
      </c>
      <c r="D3029">
        <f>IF('EIA Imports'!$E3029=$A$1,'EIA Imports'!D3029,"")</f>
        <v/>
      </c>
    </row>
    <row r="3030" spans="1:4">
      <c r="A3030">
        <f>IF('EIA Imports'!$E3030=$A$1,'EIA Imports'!A3030,"")</f>
        <v/>
      </c>
      <c r="C3030">
        <f>IF('EIA Imports'!$E3030=$A$1,'EIA Imports'!C3030,"")</f>
        <v/>
      </c>
      <c r="D3030">
        <f>IF('EIA Imports'!$E3030=$A$1,'EIA Imports'!D3030,"")</f>
        <v/>
      </c>
    </row>
    <row r="3031" spans="1:4">
      <c r="A3031">
        <f>IF('EIA Imports'!$E3031=$A$1,'EIA Imports'!A3031,"")</f>
        <v/>
      </c>
      <c r="C3031">
        <f>IF('EIA Imports'!$E3031=$A$1,'EIA Imports'!C3031,"")</f>
        <v/>
      </c>
      <c r="D3031">
        <f>IF('EIA Imports'!$E3031=$A$1,'EIA Imports'!D3031,"")</f>
        <v/>
      </c>
    </row>
    <row r="3032" spans="1:4">
      <c r="A3032">
        <f>IF('EIA Imports'!$E3032=$A$1,'EIA Imports'!A3032,"")</f>
        <v/>
      </c>
      <c r="C3032">
        <f>IF('EIA Imports'!$E3032=$A$1,'EIA Imports'!C3032,"")</f>
        <v/>
      </c>
      <c r="D3032">
        <f>IF('EIA Imports'!$E3032=$A$1,'EIA Imports'!D3032,"")</f>
        <v/>
      </c>
    </row>
    <row r="3033" spans="1:4">
      <c r="A3033">
        <f>IF('EIA Imports'!$E3033=$A$1,'EIA Imports'!A3033,"")</f>
        <v/>
      </c>
      <c r="C3033">
        <f>IF('EIA Imports'!$E3033=$A$1,'EIA Imports'!C3033,"")</f>
        <v/>
      </c>
      <c r="D3033">
        <f>IF('EIA Imports'!$E3033=$A$1,'EIA Imports'!D3033,"")</f>
        <v/>
      </c>
    </row>
    <row r="3034" spans="1:4">
      <c r="A3034">
        <f>IF('EIA Imports'!$E3034=$A$1,'EIA Imports'!A3034,"")</f>
        <v/>
      </c>
      <c r="C3034">
        <f>IF('EIA Imports'!$E3034=$A$1,'EIA Imports'!C3034,"")</f>
        <v/>
      </c>
      <c r="D3034">
        <f>IF('EIA Imports'!$E3034=$A$1,'EIA Imports'!D3034,"")</f>
        <v/>
      </c>
    </row>
    <row r="3035" spans="1:4">
      <c r="A3035">
        <f>IF('EIA Imports'!$E3035=$A$1,'EIA Imports'!A3035,"")</f>
        <v/>
      </c>
      <c r="C3035">
        <f>IF('EIA Imports'!$E3035=$A$1,'EIA Imports'!C3035,"")</f>
        <v/>
      </c>
      <c r="D3035">
        <f>IF('EIA Imports'!$E3035=$A$1,'EIA Imports'!D3035,"")</f>
        <v/>
      </c>
    </row>
    <row r="3036" spans="1:4">
      <c r="A3036">
        <f>IF('EIA Imports'!$E3036=$A$1,'EIA Imports'!A3036,"")</f>
        <v/>
      </c>
      <c r="C3036">
        <f>IF('EIA Imports'!$E3036=$A$1,'EIA Imports'!C3036,"")</f>
        <v/>
      </c>
      <c r="D3036">
        <f>IF('EIA Imports'!$E3036=$A$1,'EIA Imports'!D3036,"")</f>
        <v/>
      </c>
    </row>
    <row r="3037" spans="1:4">
      <c r="A3037">
        <f>IF('EIA Imports'!$E3037=$A$1,'EIA Imports'!A3037,"")</f>
        <v/>
      </c>
      <c r="C3037">
        <f>IF('EIA Imports'!$E3037=$A$1,'EIA Imports'!C3037,"")</f>
        <v/>
      </c>
      <c r="D3037">
        <f>IF('EIA Imports'!$E3037=$A$1,'EIA Imports'!D3037,"")</f>
        <v/>
      </c>
    </row>
    <row r="3038" spans="1:4">
      <c r="A3038">
        <f>IF('EIA Imports'!$E3038=$A$1,'EIA Imports'!A3038,"")</f>
        <v/>
      </c>
      <c r="C3038">
        <f>IF('EIA Imports'!$E3038=$A$1,'EIA Imports'!C3038,"")</f>
        <v/>
      </c>
      <c r="D3038">
        <f>IF('EIA Imports'!$E3038=$A$1,'EIA Imports'!D3038,"")</f>
        <v/>
      </c>
    </row>
    <row r="3039" spans="1:4">
      <c r="A3039">
        <f>IF('EIA Imports'!$E3039=$A$1,'EIA Imports'!A3039,"")</f>
        <v/>
      </c>
      <c r="C3039">
        <f>IF('EIA Imports'!$E3039=$A$1,'EIA Imports'!C3039,"")</f>
        <v/>
      </c>
      <c r="D3039">
        <f>IF('EIA Imports'!$E3039=$A$1,'EIA Imports'!D3039,"")</f>
        <v/>
      </c>
    </row>
    <row r="3040" spans="1:4">
      <c r="A3040">
        <f>IF('EIA Imports'!$E3040=$A$1,'EIA Imports'!A3040,"")</f>
        <v/>
      </c>
      <c r="C3040">
        <f>IF('EIA Imports'!$E3040=$A$1,'EIA Imports'!C3040,"")</f>
        <v/>
      </c>
      <c r="D3040">
        <f>IF('EIA Imports'!$E3040=$A$1,'EIA Imports'!D3040,"")</f>
        <v/>
      </c>
    </row>
    <row r="3041" spans="1:4">
      <c r="A3041">
        <f>IF('EIA Imports'!$E3041=$A$1,'EIA Imports'!A3041,"")</f>
        <v/>
      </c>
      <c r="C3041">
        <f>IF('EIA Imports'!$E3041=$A$1,'EIA Imports'!C3041,"")</f>
        <v/>
      </c>
      <c r="D3041">
        <f>IF('EIA Imports'!$E3041=$A$1,'EIA Imports'!D3041,"")</f>
        <v/>
      </c>
    </row>
    <row r="3042" spans="1:4">
      <c r="A3042">
        <f>IF('EIA Imports'!$E3042=$A$1,'EIA Imports'!A3042,"")</f>
        <v/>
      </c>
      <c r="C3042">
        <f>IF('EIA Imports'!$E3042=$A$1,'EIA Imports'!C3042,"")</f>
        <v/>
      </c>
      <c r="D3042">
        <f>IF('EIA Imports'!$E3042=$A$1,'EIA Imports'!D3042,"")</f>
        <v/>
      </c>
    </row>
    <row r="3043" spans="1:4">
      <c r="A3043">
        <f>IF('EIA Imports'!$E3043=$A$1,'EIA Imports'!A3043,"")</f>
        <v/>
      </c>
      <c r="C3043">
        <f>IF('EIA Imports'!$E3043=$A$1,'EIA Imports'!C3043,"")</f>
        <v/>
      </c>
      <c r="D3043">
        <f>IF('EIA Imports'!$E3043=$A$1,'EIA Imports'!D3043,"")</f>
        <v/>
      </c>
    </row>
    <row r="3044" spans="1:4">
      <c r="A3044">
        <f>IF('EIA Imports'!$E3044=$A$1,'EIA Imports'!A3044,"")</f>
        <v/>
      </c>
      <c r="C3044">
        <f>IF('EIA Imports'!$E3044=$A$1,'EIA Imports'!C3044,"")</f>
        <v/>
      </c>
      <c r="D3044">
        <f>IF('EIA Imports'!$E3044=$A$1,'EIA Imports'!D3044,"")</f>
        <v/>
      </c>
    </row>
    <row r="3045" spans="1:4">
      <c r="A3045">
        <f>IF('EIA Imports'!$E3045=$A$1,'EIA Imports'!A3045,"")</f>
        <v/>
      </c>
      <c r="C3045">
        <f>IF('EIA Imports'!$E3045=$A$1,'EIA Imports'!C3045,"")</f>
        <v/>
      </c>
      <c r="D3045">
        <f>IF('EIA Imports'!$E3045=$A$1,'EIA Imports'!D3045,"")</f>
        <v/>
      </c>
    </row>
    <row r="3046" spans="1:4">
      <c r="A3046">
        <f>IF('EIA Imports'!$E3046=$A$1,'EIA Imports'!A3046,"")</f>
        <v/>
      </c>
      <c r="C3046">
        <f>IF('EIA Imports'!$E3046=$A$1,'EIA Imports'!C3046,"")</f>
        <v/>
      </c>
      <c r="D3046">
        <f>IF('EIA Imports'!$E3046=$A$1,'EIA Imports'!D3046,"")</f>
        <v/>
      </c>
    </row>
    <row r="3047" spans="1:4">
      <c r="A3047">
        <f>IF('EIA Imports'!$E3047=$A$1,'EIA Imports'!A3047,"")</f>
        <v/>
      </c>
      <c r="C3047">
        <f>IF('EIA Imports'!$E3047=$A$1,'EIA Imports'!C3047,"")</f>
        <v/>
      </c>
      <c r="D3047">
        <f>IF('EIA Imports'!$E3047=$A$1,'EIA Imports'!D3047,"")</f>
        <v/>
      </c>
    </row>
    <row r="3048" spans="1:4">
      <c r="A3048">
        <f>IF('EIA Imports'!$E3048=$A$1,'EIA Imports'!A3048,"")</f>
        <v/>
      </c>
      <c r="C3048">
        <f>IF('EIA Imports'!$E3048=$A$1,'EIA Imports'!C3048,"")</f>
        <v/>
      </c>
      <c r="D3048">
        <f>IF('EIA Imports'!$E3048=$A$1,'EIA Imports'!D3048,"")</f>
        <v/>
      </c>
    </row>
    <row r="3049" spans="1:4">
      <c r="A3049">
        <f>IF('EIA Imports'!$E3049=$A$1,'EIA Imports'!A3049,"")</f>
        <v/>
      </c>
      <c r="C3049">
        <f>IF('EIA Imports'!$E3049=$A$1,'EIA Imports'!C3049,"")</f>
        <v/>
      </c>
      <c r="D3049">
        <f>IF('EIA Imports'!$E3049=$A$1,'EIA Imports'!D3049,"")</f>
        <v/>
      </c>
    </row>
    <row r="3050" spans="1:4">
      <c r="A3050">
        <f>IF('EIA Imports'!$E3050=$A$1,'EIA Imports'!A3050,"")</f>
        <v/>
      </c>
      <c r="C3050">
        <f>IF('EIA Imports'!$E3050=$A$1,'EIA Imports'!C3050,"")</f>
        <v/>
      </c>
      <c r="D3050">
        <f>IF('EIA Imports'!$E3050=$A$1,'EIA Imports'!D3050,"")</f>
        <v/>
      </c>
    </row>
    <row r="3051" spans="1:4">
      <c r="A3051">
        <f>IF('EIA Imports'!$E3051=$A$1,'EIA Imports'!A3051,"")</f>
        <v/>
      </c>
      <c r="C3051">
        <f>IF('EIA Imports'!$E3051=$A$1,'EIA Imports'!C3051,"")</f>
        <v/>
      </c>
      <c r="D3051">
        <f>IF('EIA Imports'!$E3051=$A$1,'EIA Imports'!D3051,"")</f>
        <v/>
      </c>
    </row>
    <row r="3052" spans="1:4">
      <c r="A3052">
        <f>IF('EIA Imports'!$E3052=$A$1,'EIA Imports'!A3052,"")</f>
        <v/>
      </c>
      <c r="C3052">
        <f>IF('EIA Imports'!$E3052=$A$1,'EIA Imports'!C3052,"")</f>
        <v/>
      </c>
      <c r="D3052">
        <f>IF('EIA Imports'!$E3052=$A$1,'EIA Imports'!D3052,"")</f>
        <v/>
      </c>
    </row>
    <row r="3053" spans="1:4">
      <c r="A3053">
        <f>IF('EIA Imports'!$E3053=$A$1,'EIA Imports'!A3053,"")</f>
        <v/>
      </c>
      <c r="C3053">
        <f>IF('EIA Imports'!$E3053=$A$1,'EIA Imports'!C3053,"")</f>
        <v/>
      </c>
      <c r="D3053">
        <f>IF('EIA Imports'!$E3053=$A$1,'EIA Imports'!D3053,"")</f>
        <v/>
      </c>
    </row>
    <row r="3054" spans="1:4">
      <c r="A3054">
        <f>IF('EIA Imports'!$E3054=$A$1,'EIA Imports'!A3054,"")</f>
        <v/>
      </c>
      <c r="C3054">
        <f>IF('EIA Imports'!$E3054=$A$1,'EIA Imports'!C3054,"")</f>
        <v/>
      </c>
      <c r="D3054">
        <f>IF('EIA Imports'!$E3054=$A$1,'EIA Imports'!D3054,"")</f>
        <v/>
      </c>
    </row>
    <row r="3055" spans="1:4">
      <c r="A3055">
        <f>IF('EIA Imports'!$E3055=$A$1,'EIA Imports'!A3055,"")</f>
        <v/>
      </c>
      <c r="C3055">
        <f>IF('EIA Imports'!$E3055=$A$1,'EIA Imports'!C3055,"")</f>
        <v/>
      </c>
      <c r="D3055">
        <f>IF('EIA Imports'!$E3055=$A$1,'EIA Imports'!D3055,"")</f>
        <v/>
      </c>
    </row>
    <row r="3056" spans="1:4">
      <c r="A3056">
        <f>IF('EIA Imports'!$E3056=$A$1,'EIA Imports'!A3056,"")</f>
        <v/>
      </c>
      <c r="C3056">
        <f>IF('EIA Imports'!$E3056=$A$1,'EIA Imports'!C3056,"")</f>
        <v/>
      </c>
      <c r="D3056">
        <f>IF('EIA Imports'!$E3056=$A$1,'EIA Imports'!D3056,"")</f>
        <v/>
      </c>
    </row>
    <row r="3057" spans="1:4">
      <c r="A3057">
        <f>IF('EIA Imports'!$E3057=$A$1,'EIA Imports'!A3057,"")</f>
        <v/>
      </c>
      <c r="C3057">
        <f>IF('EIA Imports'!$E3057=$A$1,'EIA Imports'!C3057,"")</f>
        <v/>
      </c>
      <c r="D3057">
        <f>IF('EIA Imports'!$E3057=$A$1,'EIA Imports'!D3057,"")</f>
        <v/>
      </c>
    </row>
    <row r="3058" spans="1:4">
      <c r="A3058">
        <f>IF('EIA Imports'!$E3058=$A$1,'EIA Imports'!A3058,"")</f>
        <v/>
      </c>
      <c r="C3058">
        <f>IF('EIA Imports'!$E3058=$A$1,'EIA Imports'!C3058,"")</f>
        <v/>
      </c>
      <c r="D3058">
        <f>IF('EIA Imports'!$E3058=$A$1,'EIA Imports'!D3058,"")</f>
        <v/>
      </c>
    </row>
    <row r="3059" spans="1:4">
      <c r="A3059">
        <f>IF('EIA Imports'!$E3059=$A$1,'EIA Imports'!A3059,"")</f>
        <v/>
      </c>
      <c r="C3059">
        <f>IF('EIA Imports'!$E3059=$A$1,'EIA Imports'!C3059,"")</f>
        <v/>
      </c>
      <c r="D3059">
        <f>IF('EIA Imports'!$E3059=$A$1,'EIA Imports'!D3059,"")</f>
        <v/>
      </c>
    </row>
    <row r="3060" spans="1:4">
      <c r="A3060">
        <f>IF('EIA Imports'!$E3060=$A$1,'EIA Imports'!A3060,"")</f>
        <v/>
      </c>
      <c r="C3060">
        <f>IF('EIA Imports'!$E3060=$A$1,'EIA Imports'!C3060,"")</f>
        <v/>
      </c>
      <c r="D3060">
        <f>IF('EIA Imports'!$E3060=$A$1,'EIA Imports'!D3060,"")</f>
        <v/>
      </c>
    </row>
    <row r="3061" spans="1:4">
      <c r="A3061">
        <f>IF('EIA Imports'!$E3061=$A$1,'EIA Imports'!A3061,"")</f>
        <v/>
      </c>
      <c r="C3061">
        <f>IF('EIA Imports'!$E3061=$A$1,'EIA Imports'!C3061,"")</f>
        <v/>
      </c>
      <c r="D3061">
        <f>IF('EIA Imports'!$E3061=$A$1,'EIA Imports'!D3061,"")</f>
        <v/>
      </c>
    </row>
    <row r="3062" spans="1:4">
      <c r="A3062">
        <f>IF('EIA Imports'!$E3062=$A$1,'EIA Imports'!A3062,"")</f>
        <v/>
      </c>
      <c r="C3062">
        <f>IF('EIA Imports'!$E3062=$A$1,'EIA Imports'!C3062,"")</f>
        <v/>
      </c>
      <c r="D3062">
        <f>IF('EIA Imports'!$E3062=$A$1,'EIA Imports'!D3062,"")</f>
        <v/>
      </c>
    </row>
    <row r="3063" spans="1:4">
      <c r="A3063">
        <f>IF('EIA Imports'!$E3063=$A$1,'EIA Imports'!A3063,"")</f>
        <v/>
      </c>
      <c r="C3063">
        <f>IF('EIA Imports'!$E3063=$A$1,'EIA Imports'!C3063,"")</f>
        <v/>
      </c>
      <c r="D3063">
        <f>IF('EIA Imports'!$E3063=$A$1,'EIA Imports'!D3063,"")</f>
        <v/>
      </c>
    </row>
    <row r="3064" spans="1:4">
      <c r="A3064">
        <f>IF('EIA Imports'!$E3064=$A$1,'EIA Imports'!A3064,"")</f>
        <v/>
      </c>
      <c r="C3064">
        <f>IF('EIA Imports'!$E3064=$A$1,'EIA Imports'!C3064,"")</f>
        <v/>
      </c>
      <c r="D3064">
        <f>IF('EIA Imports'!$E3064=$A$1,'EIA Imports'!D3064,"")</f>
        <v/>
      </c>
    </row>
    <row r="3065" spans="1:4">
      <c r="A3065">
        <f>IF('EIA Imports'!$E3065=$A$1,'EIA Imports'!A3065,"")</f>
        <v/>
      </c>
      <c r="C3065">
        <f>IF('EIA Imports'!$E3065=$A$1,'EIA Imports'!C3065,"")</f>
        <v/>
      </c>
      <c r="D3065">
        <f>IF('EIA Imports'!$E3065=$A$1,'EIA Imports'!D3065,"")</f>
        <v/>
      </c>
    </row>
    <row r="3066" spans="1:4">
      <c r="A3066">
        <f>IF('EIA Imports'!$E3066=$A$1,'EIA Imports'!A3066,"")</f>
        <v/>
      </c>
      <c r="C3066">
        <f>IF('EIA Imports'!$E3066=$A$1,'EIA Imports'!C3066,"")</f>
        <v/>
      </c>
      <c r="D3066">
        <f>IF('EIA Imports'!$E3066=$A$1,'EIA Imports'!D3066,"")</f>
        <v/>
      </c>
    </row>
    <row r="3067" spans="1:4">
      <c r="A3067">
        <f>IF('EIA Imports'!$E3067=$A$1,'EIA Imports'!A3067,"")</f>
        <v/>
      </c>
      <c r="C3067">
        <f>IF('EIA Imports'!$E3067=$A$1,'EIA Imports'!C3067,"")</f>
        <v/>
      </c>
      <c r="D3067">
        <f>IF('EIA Imports'!$E3067=$A$1,'EIA Imports'!D3067,"")</f>
        <v/>
      </c>
    </row>
    <row r="3068" spans="1:4">
      <c r="A3068">
        <f>IF('EIA Imports'!$E3068=$A$1,'EIA Imports'!A3068,"")</f>
        <v/>
      </c>
      <c r="C3068">
        <f>IF('EIA Imports'!$E3068=$A$1,'EIA Imports'!C3068,"")</f>
        <v/>
      </c>
      <c r="D3068">
        <f>IF('EIA Imports'!$E3068=$A$1,'EIA Imports'!D3068,"")</f>
        <v/>
      </c>
    </row>
    <row r="3069" spans="1:4">
      <c r="A3069">
        <f>IF('EIA Imports'!$E3069=$A$1,'EIA Imports'!A3069,"")</f>
        <v/>
      </c>
      <c r="C3069">
        <f>IF('EIA Imports'!$E3069=$A$1,'EIA Imports'!C3069,"")</f>
        <v/>
      </c>
      <c r="D3069">
        <f>IF('EIA Imports'!$E3069=$A$1,'EIA Imports'!D3069,"")</f>
        <v/>
      </c>
    </row>
    <row r="3070" spans="1:4">
      <c r="A3070">
        <f>IF('EIA Imports'!$E3070=$A$1,'EIA Imports'!A3070,"")</f>
        <v/>
      </c>
      <c r="C3070">
        <f>IF('EIA Imports'!$E3070=$A$1,'EIA Imports'!C3070,"")</f>
        <v/>
      </c>
      <c r="D3070">
        <f>IF('EIA Imports'!$E3070=$A$1,'EIA Imports'!D3070,"")</f>
        <v/>
      </c>
    </row>
    <row r="3071" spans="1:4">
      <c r="A3071">
        <f>IF('EIA Imports'!$E3071=$A$1,'EIA Imports'!A3071,"")</f>
        <v/>
      </c>
      <c r="C3071">
        <f>IF('EIA Imports'!$E3071=$A$1,'EIA Imports'!C3071,"")</f>
        <v/>
      </c>
      <c r="D3071">
        <f>IF('EIA Imports'!$E3071=$A$1,'EIA Imports'!D3071,"")</f>
        <v/>
      </c>
    </row>
    <row r="3072" spans="1:4">
      <c r="A3072">
        <f>IF('EIA Imports'!$E3072=$A$1,'EIA Imports'!A3072,"")</f>
        <v/>
      </c>
      <c r="C3072">
        <f>IF('EIA Imports'!$E3072=$A$1,'EIA Imports'!C3072,"")</f>
        <v/>
      </c>
      <c r="D3072">
        <f>IF('EIA Imports'!$E3072=$A$1,'EIA Imports'!D3072,"")</f>
        <v/>
      </c>
    </row>
    <row r="3073" spans="1:4">
      <c r="A3073">
        <f>IF('EIA Imports'!$E3073=$A$1,'EIA Imports'!A3073,"")</f>
        <v/>
      </c>
      <c r="C3073">
        <f>IF('EIA Imports'!$E3073=$A$1,'EIA Imports'!C3073,"")</f>
        <v/>
      </c>
      <c r="D3073">
        <f>IF('EIA Imports'!$E3073=$A$1,'EIA Imports'!D3073,"")</f>
        <v/>
      </c>
    </row>
    <row r="3074" spans="1:4">
      <c r="A3074">
        <f>IF('EIA Imports'!$E3074=$A$1,'EIA Imports'!A3074,"")</f>
        <v/>
      </c>
      <c r="C3074">
        <f>IF('EIA Imports'!$E3074=$A$1,'EIA Imports'!C3074,"")</f>
        <v/>
      </c>
      <c r="D3074">
        <f>IF('EIA Imports'!$E3074=$A$1,'EIA Imports'!D3074,"")</f>
        <v/>
      </c>
    </row>
    <row r="3075" spans="1:4">
      <c r="A3075">
        <f>IF('EIA Imports'!$E3075=$A$1,'EIA Imports'!A3075,"")</f>
        <v/>
      </c>
      <c r="C3075">
        <f>IF('EIA Imports'!$E3075=$A$1,'EIA Imports'!C3075,"")</f>
        <v/>
      </c>
      <c r="D3075">
        <f>IF('EIA Imports'!$E3075=$A$1,'EIA Imports'!D3075,"")</f>
        <v/>
      </c>
    </row>
    <row r="3076" spans="1:4">
      <c r="A3076">
        <f>IF('EIA Imports'!$E3076=$A$1,'EIA Imports'!A3076,"")</f>
        <v/>
      </c>
      <c r="C3076">
        <f>IF('EIA Imports'!$E3076=$A$1,'EIA Imports'!C3076,"")</f>
        <v/>
      </c>
      <c r="D3076">
        <f>IF('EIA Imports'!$E3076=$A$1,'EIA Imports'!D3076,"")</f>
        <v/>
      </c>
    </row>
    <row r="3077" spans="1:4">
      <c r="A3077">
        <f>IF('EIA Imports'!$E3077=$A$1,'EIA Imports'!A3077,"")</f>
        <v/>
      </c>
      <c r="C3077">
        <f>IF('EIA Imports'!$E3077=$A$1,'EIA Imports'!C3077,"")</f>
        <v/>
      </c>
      <c r="D3077">
        <f>IF('EIA Imports'!$E3077=$A$1,'EIA Imports'!D3077,"")</f>
        <v/>
      </c>
    </row>
    <row r="3078" spans="1:4">
      <c r="A3078">
        <f>IF('EIA Imports'!$E3078=$A$1,'EIA Imports'!A3078,"")</f>
        <v/>
      </c>
      <c r="C3078">
        <f>IF('EIA Imports'!$E3078=$A$1,'EIA Imports'!C3078,"")</f>
        <v/>
      </c>
      <c r="D3078">
        <f>IF('EIA Imports'!$E3078=$A$1,'EIA Imports'!D3078,"")</f>
        <v/>
      </c>
    </row>
    <row r="3079" spans="1:4">
      <c r="A3079">
        <f>IF('EIA Imports'!$E3079=$A$1,'EIA Imports'!A3079,"")</f>
        <v/>
      </c>
      <c r="C3079">
        <f>IF('EIA Imports'!$E3079=$A$1,'EIA Imports'!C3079,"")</f>
        <v/>
      </c>
      <c r="D3079">
        <f>IF('EIA Imports'!$E3079=$A$1,'EIA Imports'!D3079,"")</f>
        <v/>
      </c>
    </row>
    <row r="3080" spans="1:4">
      <c r="A3080">
        <f>IF('EIA Imports'!$E3080=$A$1,'EIA Imports'!A3080,"")</f>
        <v/>
      </c>
      <c r="C3080">
        <f>IF('EIA Imports'!$E3080=$A$1,'EIA Imports'!C3080,"")</f>
        <v/>
      </c>
      <c r="D3080">
        <f>IF('EIA Imports'!$E3080=$A$1,'EIA Imports'!D3080,"")</f>
        <v/>
      </c>
    </row>
    <row r="3081" spans="1:4">
      <c r="A3081">
        <f>IF('EIA Imports'!$E3081=$A$1,'EIA Imports'!A3081,"")</f>
        <v/>
      </c>
      <c r="C3081">
        <f>IF('EIA Imports'!$E3081=$A$1,'EIA Imports'!C3081,"")</f>
        <v/>
      </c>
      <c r="D3081">
        <f>IF('EIA Imports'!$E3081=$A$1,'EIA Imports'!D3081,"")</f>
        <v/>
      </c>
    </row>
    <row r="3082" spans="1:4">
      <c r="A3082">
        <f>IF('EIA Imports'!$E3082=$A$1,'EIA Imports'!A3082,"")</f>
        <v/>
      </c>
      <c r="C3082">
        <f>IF('EIA Imports'!$E3082=$A$1,'EIA Imports'!C3082,"")</f>
        <v/>
      </c>
      <c r="D3082">
        <f>IF('EIA Imports'!$E3082=$A$1,'EIA Imports'!D3082,"")</f>
        <v/>
      </c>
    </row>
    <row r="3083" spans="1:4">
      <c r="A3083">
        <f>IF('EIA Imports'!$E3083=$A$1,'EIA Imports'!A3083,"")</f>
        <v/>
      </c>
      <c r="C3083">
        <f>IF('EIA Imports'!$E3083=$A$1,'EIA Imports'!C3083,"")</f>
        <v/>
      </c>
      <c r="D3083">
        <f>IF('EIA Imports'!$E3083=$A$1,'EIA Imports'!D3083,"")</f>
        <v/>
      </c>
    </row>
    <row r="3084" spans="1:4">
      <c r="A3084">
        <f>IF('EIA Imports'!$E3084=$A$1,'EIA Imports'!A3084,"")</f>
        <v/>
      </c>
      <c r="C3084">
        <f>IF('EIA Imports'!$E3084=$A$1,'EIA Imports'!C3084,"")</f>
        <v/>
      </c>
      <c r="D3084">
        <f>IF('EIA Imports'!$E3084=$A$1,'EIA Imports'!D3084,"")</f>
        <v/>
      </c>
    </row>
    <row r="3085" spans="1:4">
      <c r="A3085">
        <f>IF('EIA Imports'!$E3085=$A$1,'EIA Imports'!A3085,"")</f>
        <v/>
      </c>
      <c r="C3085">
        <f>IF('EIA Imports'!$E3085=$A$1,'EIA Imports'!C3085,"")</f>
        <v/>
      </c>
      <c r="D3085">
        <f>IF('EIA Imports'!$E3085=$A$1,'EIA Imports'!D3085,"")</f>
        <v/>
      </c>
    </row>
    <row r="3086" spans="1:4">
      <c r="A3086">
        <f>IF('EIA Imports'!$E3086=$A$1,'EIA Imports'!A3086,"")</f>
        <v/>
      </c>
      <c r="C3086">
        <f>IF('EIA Imports'!$E3086=$A$1,'EIA Imports'!C3086,"")</f>
        <v/>
      </c>
      <c r="D3086">
        <f>IF('EIA Imports'!$E3086=$A$1,'EIA Imports'!D3086,"")</f>
        <v/>
      </c>
    </row>
    <row r="3087" spans="1:4">
      <c r="A3087">
        <f>IF('EIA Imports'!$E3087=$A$1,'EIA Imports'!A3087,"")</f>
        <v/>
      </c>
      <c r="C3087">
        <f>IF('EIA Imports'!$E3087=$A$1,'EIA Imports'!C3087,"")</f>
        <v/>
      </c>
      <c r="D3087">
        <f>IF('EIA Imports'!$E3087=$A$1,'EIA Imports'!D3087,"")</f>
        <v/>
      </c>
    </row>
    <row r="3088" spans="1:4">
      <c r="A3088">
        <f>IF('EIA Imports'!$E3088=$A$1,'EIA Imports'!A3088,"")</f>
        <v/>
      </c>
      <c r="C3088">
        <f>IF('EIA Imports'!$E3088=$A$1,'EIA Imports'!C3088,"")</f>
        <v/>
      </c>
      <c r="D3088">
        <f>IF('EIA Imports'!$E3088=$A$1,'EIA Imports'!D3088,"")</f>
        <v/>
      </c>
    </row>
    <row r="3089" spans="1:4">
      <c r="A3089">
        <f>IF('EIA Imports'!$E3089=$A$1,'EIA Imports'!A3089,"")</f>
        <v/>
      </c>
      <c r="C3089">
        <f>IF('EIA Imports'!$E3089=$A$1,'EIA Imports'!C3089,"")</f>
        <v/>
      </c>
      <c r="D3089">
        <f>IF('EIA Imports'!$E3089=$A$1,'EIA Imports'!D3089,"")</f>
        <v/>
      </c>
    </row>
    <row r="3090" spans="1:4">
      <c r="A3090">
        <f>IF('EIA Imports'!$E3090=$A$1,'EIA Imports'!A3090,"")</f>
        <v/>
      </c>
      <c r="C3090">
        <f>IF('EIA Imports'!$E3090=$A$1,'EIA Imports'!C3090,"")</f>
        <v/>
      </c>
      <c r="D3090">
        <f>IF('EIA Imports'!$E3090=$A$1,'EIA Imports'!D3090,"")</f>
        <v/>
      </c>
    </row>
    <row r="3091" spans="1:4">
      <c r="A3091">
        <f>IF('EIA Imports'!$E3091=$A$1,'EIA Imports'!A3091,"")</f>
        <v/>
      </c>
      <c r="C3091">
        <f>IF('EIA Imports'!$E3091=$A$1,'EIA Imports'!C3091,"")</f>
        <v/>
      </c>
      <c r="D3091">
        <f>IF('EIA Imports'!$E3091=$A$1,'EIA Imports'!D3091,"")</f>
        <v/>
      </c>
    </row>
    <row r="3092" spans="1:4">
      <c r="A3092">
        <f>IF('EIA Imports'!$E3092=$A$1,'EIA Imports'!A3092,"")</f>
        <v/>
      </c>
      <c r="C3092">
        <f>IF('EIA Imports'!$E3092=$A$1,'EIA Imports'!C3092,"")</f>
        <v/>
      </c>
      <c r="D3092">
        <f>IF('EIA Imports'!$E3092=$A$1,'EIA Imports'!D3092,"")</f>
        <v/>
      </c>
    </row>
    <row r="3093" spans="1:4">
      <c r="A3093">
        <f>IF('EIA Imports'!$E3093=$A$1,'EIA Imports'!A3093,"")</f>
        <v/>
      </c>
      <c r="C3093">
        <f>IF('EIA Imports'!$E3093=$A$1,'EIA Imports'!C3093,"")</f>
        <v/>
      </c>
      <c r="D3093">
        <f>IF('EIA Imports'!$E3093=$A$1,'EIA Imports'!D3093,"")</f>
        <v/>
      </c>
    </row>
    <row r="3094" spans="1:4">
      <c r="A3094">
        <f>IF('EIA Imports'!$E3094=$A$1,'EIA Imports'!A3094,"")</f>
        <v/>
      </c>
      <c r="C3094">
        <f>IF('EIA Imports'!$E3094=$A$1,'EIA Imports'!C3094,"")</f>
        <v/>
      </c>
      <c r="D3094">
        <f>IF('EIA Imports'!$E3094=$A$1,'EIA Imports'!D3094,"")</f>
        <v/>
      </c>
    </row>
    <row r="3095" spans="1:4">
      <c r="A3095">
        <f>IF('EIA Imports'!$E3095=$A$1,'EIA Imports'!A3095,"")</f>
        <v/>
      </c>
      <c r="C3095">
        <f>IF('EIA Imports'!$E3095=$A$1,'EIA Imports'!C3095,"")</f>
        <v/>
      </c>
      <c r="D3095">
        <f>IF('EIA Imports'!$E3095=$A$1,'EIA Imports'!D3095,"")</f>
        <v/>
      </c>
    </row>
    <row r="3096" spans="1:4">
      <c r="A3096">
        <f>IF('EIA Imports'!$E3096=$A$1,'EIA Imports'!A3096,"")</f>
        <v/>
      </c>
      <c r="C3096">
        <f>IF('EIA Imports'!$E3096=$A$1,'EIA Imports'!C3096,"")</f>
        <v/>
      </c>
      <c r="D3096">
        <f>IF('EIA Imports'!$E3096=$A$1,'EIA Imports'!D3096,"")</f>
        <v/>
      </c>
    </row>
    <row r="3097" spans="1:4">
      <c r="A3097">
        <f>IF('EIA Imports'!$E3097=$A$1,'EIA Imports'!A3097,"")</f>
        <v/>
      </c>
      <c r="C3097">
        <f>IF('EIA Imports'!$E3097=$A$1,'EIA Imports'!C3097,"")</f>
        <v/>
      </c>
      <c r="D3097">
        <f>IF('EIA Imports'!$E3097=$A$1,'EIA Imports'!D3097,"")</f>
        <v/>
      </c>
    </row>
    <row r="3098" spans="1:4">
      <c r="A3098">
        <f>IF('EIA Imports'!$E3098=$A$1,'EIA Imports'!A3098,"")</f>
        <v/>
      </c>
      <c r="C3098">
        <f>IF('EIA Imports'!$E3098=$A$1,'EIA Imports'!C3098,"")</f>
        <v/>
      </c>
      <c r="D3098">
        <f>IF('EIA Imports'!$E3098=$A$1,'EIA Imports'!D3098,"")</f>
        <v/>
      </c>
    </row>
    <row r="3099" spans="1:4">
      <c r="A3099">
        <f>IF('EIA Imports'!$E3099=$A$1,'EIA Imports'!A3099,"")</f>
        <v/>
      </c>
      <c r="C3099">
        <f>IF('EIA Imports'!$E3099=$A$1,'EIA Imports'!C3099,"")</f>
        <v/>
      </c>
      <c r="D3099">
        <f>IF('EIA Imports'!$E3099=$A$1,'EIA Imports'!D3099,"")</f>
        <v/>
      </c>
    </row>
    <row r="3100" spans="1:4">
      <c r="A3100">
        <f>IF('EIA Imports'!$E3100=$A$1,'EIA Imports'!A3100,"")</f>
        <v/>
      </c>
      <c r="C3100">
        <f>IF('EIA Imports'!$E3100=$A$1,'EIA Imports'!C3100,"")</f>
        <v/>
      </c>
      <c r="D3100">
        <f>IF('EIA Imports'!$E3100=$A$1,'EIA Imports'!D3100,"")</f>
        <v/>
      </c>
    </row>
    <row r="3101" spans="1:4">
      <c r="A3101">
        <f>IF('EIA Imports'!$E3101=$A$1,'EIA Imports'!A3101,"")</f>
        <v/>
      </c>
      <c r="C3101">
        <f>IF('EIA Imports'!$E3101=$A$1,'EIA Imports'!C3101,"")</f>
        <v/>
      </c>
      <c r="D3101">
        <f>IF('EIA Imports'!$E3101=$A$1,'EIA Imports'!D3101,"")</f>
        <v/>
      </c>
    </row>
    <row r="3102" spans="1:4">
      <c r="A3102">
        <f>IF('EIA Imports'!$E3102=$A$1,'EIA Imports'!A3102,"")</f>
        <v/>
      </c>
      <c r="C3102">
        <f>IF('EIA Imports'!$E3102=$A$1,'EIA Imports'!C3102,"")</f>
        <v/>
      </c>
      <c r="D3102">
        <f>IF('EIA Imports'!$E3102=$A$1,'EIA Imports'!D3102,"")</f>
        <v/>
      </c>
    </row>
    <row r="3103" spans="1:4">
      <c r="A3103">
        <f>IF('EIA Imports'!$E3103=$A$1,'EIA Imports'!A3103,"")</f>
        <v/>
      </c>
      <c r="C3103">
        <f>IF('EIA Imports'!$E3103=$A$1,'EIA Imports'!C3103,"")</f>
        <v/>
      </c>
      <c r="D3103">
        <f>IF('EIA Imports'!$E3103=$A$1,'EIA Imports'!D3103,"")</f>
        <v/>
      </c>
    </row>
    <row r="3104" spans="1:4">
      <c r="A3104">
        <f>IF('EIA Imports'!$E3104=$A$1,'EIA Imports'!A3104,"")</f>
        <v/>
      </c>
      <c r="C3104">
        <f>IF('EIA Imports'!$E3104=$A$1,'EIA Imports'!C3104,"")</f>
        <v/>
      </c>
      <c r="D3104">
        <f>IF('EIA Imports'!$E3104=$A$1,'EIA Imports'!D3104,"")</f>
        <v/>
      </c>
    </row>
    <row r="3105" spans="1:4">
      <c r="A3105">
        <f>IF('EIA Imports'!$E3105=$A$1,'EIA Imports'!A3105,"")</f>
        <v/>
      </c>
      <c r="C3105">
        <f>IF('EIA Imports'!$E3105=$A$1,'EIA Imports'!C3105,"")</f>
        <v/>
      </c>
      <c r="D3105">
        <f>IF('EIA Imports'!$E3105=$A$1,'EIA Imports'!D3105,"")</f>
        <v/>
      </c>
    </row>
    <row r="3106" spans="1:4">
      <c r="A3106">
        <f>IF('EIA Imports'!$E3106=$A$1,'EIA Imports'!A3106,"")</f>
        <v/>
      </c>
      <c r="C3106">
        <f>IF('EIA Imports'!$E3106=$A$1,'EIA Imports'!C3106,"")</f>
        <v/>
      </c>
      <c r="D3106">
        <f>IF('EIA Imports'!$E3106=$A$1,'EIA Imports'!D3106,"")</f>
        <v/>
      </c>
    </row>
    <row r="3107" spans="1:4">
      <c r="A3107">
        <f>IF('EIA Imports'!$E3107=$A$1,'EIA Imports'!A3107,"")</f>
        <v/>
      </c>
      <c r="C3107">
        <f>IF('EIA Imports'!$E3107=$A$1,'EIA Imports'!C3107,"")</f>
        <v/>
      </c>
      <c r="D3107">
        <f>IF('EIA Imports'!$E3107=$A$1,'EIA Imports'!D3107,"")</f>
        <v/>
      </c>
    </row>
    <row r="3108" spans="1:4">
      <c r="A3108">
        <f>IF('EIA Imports'!$E3108=$A$1,'EIA Imports'!A3108,"")</f>
        <v/>
      </c>
      <c r="C3108">
        <f>IF('EIA Imports'!$E3108=$A$1,'EIA Imports'!C3108,"")</f>
        <v/>
      </c>
      <c r="D3108">
        <f>IF('EIA Imports'!$E3108=$A$1,'EIA Imports'!D3108,"")</f>
        <v/>
      </c>
    </row>
    <row r="3109" spans="1:4">
      <c r="A3109">
        <f>IF('EIA Imports'!$E3109=$A$1,'EIA Imports'!A3109,"")</f>
        <v/>
      </c>
      <c r="C3109">
        <f>IF('EIA Imports'!$E3109=$A$1,'EIA Imports'!C3109,"")</f>
        <v/>
      </c>
      <c r="D3109">
        <f>IF('EIA Imports'!$E3109=$A$1,'EIA Imports'!D3109,"")</f>
        <v/>
      </c>
    </row>
    <row r="3110" spans="1:4">
      <c r="A3110">
        <f>IF('EIA Imports'!$E3110=$A$1,'EIA Imports'!A3110,"")</f>
        <v/>
      </c>
      <c r="C3110">
        <f>IF('EIA Imports'!$E3110=$A$1,'EIA Imports'!C3110,"")</f>
        <v/>
      </c>
      <c r="D3110">
        <f>IF('EIA Imports'!$E3110=$A$1,'EIA Imports'!D3110,"")</f>
        <v/>
      </c>
    </row>
    <row r="3111" spans="1:4">
      <c r="A3111">
        <f>IF('EIA Imports'!$E3111=$A$1,'EIA Imports'!A3111,"")</f>
        <v/>
      </c>
      <c r="C3111">
        <f>IF('EIA Imports'!$E3111=$A$1,'EIA Imports'!C3111,"")</f>
        <v/>
      </c>
      <c r="D3111">
        <f>IF('EIA Imports'!$E3111=$A$1,'EIA Imports'!D3111,"")</f>
        <v/>
      </c>
    </row>
    <row r="3112" spans="1:4">
      <c r="A3112">
        <f>IF('EIA Imports'!$E3112=$A$1,'EIA Imports'!A3112,"")</f>
        <v/>
      </c>
      <c r="C3112">
        <f>IF('EIA Imports'!$E3112=$A$1,'EIA Imports'!C3112,"")</f>
        <v/>
      </c>
      <c r="D3112">
        <f>IF('EIA Imports'!$E3112=$A$1,'EIA Imports'!D3112,"")</f>
        <v/>
      </c>
    </row>
    <row r="3113" spans="1:4">
      <c r="A3113">
        <f>IF('EIA Imports'!$E3113=$A$1,'EIA Imports'!A3113,"")</f>
        <v/>
      </c>
      <c r="C3113">
        <f>IF('EIA Imports'!$E3113=$A$1,'EIA Imports'!C3113,"")</f>
        <v/>
      </c>
      <c r="D3113">
        <f>IF('EIA Imports'!$E3113=$A$1,'EIA Imports'!D3113,"")</f>
        <v/>
      </c>
    </row>
    <row r="3114" spans="1:4">
      <c r="A3114">
        <f>IF('EIA Imports'!$E3114=$A$1,'EIA Imports'!A3114,"")</f>
        <v/>
      </c>
      <c r="C3114">
        <f>IF('EIA Imports'!$E3114=$A$1,'EIA Imports'!C3114,"")</f>
        <v/>
      </c>
      <c r="D3114">
        <f>IF('EIA Imports'!$E3114=$A$1,'EIA Imports'!D3114,"")</f>
        <v/>
      </c>
    </row>
    <row r="3115" spans="1:4">
      <c r="A3115">
        <f>IF('EIA Imports'!$E3115=$A$1,'EIA Imports'!A3115,"")</f>
        <v/>
      </c>
      <c r="C3115">
        <f>IF('EIA Imports'!$E3115=$A$1,'EIA Imports'!C3115,"")</f>
        <v/>
      </c>
      <c r="D3115">
        <f>IF('EIA Imports'!$E3115=$A$1,'EIA Imports'!D3115,"")</f>
        <v/>
      </c>
    </row>
    <row r="3116" spans="1:4">
      <c r="A3116">
        <f>IF('EIA Imports'!$E3116=$A$1,'EIA Imports'!A3116,"")</f>
        <v/>
      </c>
      <c r="C3116">
        <f>IF('EIA Imports'!$E3116=$A$1,'EIA Imports'!C3116,"")</f>
        <v/>
      </c>
      <c r="D3116">
        <f>IF('EIA Imports'!$E3116=$A$1,'EIA Imports'!D3116,"")</f>
        <v/>
      </c>
    </row>
    <row r="3117" spans="1:4">
      <c r="A3117">
        <f>IF('EIA Imports'!$E3117=$A$1,'EIA Imports'!A3117,"")</f>
        <v/>
      </c>
      <c r="C3117">
        <f>IF('EIA Imports'!$E3117=$A$1,'EIA Imports'!C3117,"")</f>
        <v/>
      </c>
      <c r="D3117">
        <f>IF('EIA Imports'!$E3117=$A$1,'EIA Imports'!D3117,"")</f>
        <v/>
      </c>
    </row>
    <row r="3118" spans="1:4">
      <c r="A3118">
        <f>IF('EIA Imports'!$E3118=$A$1,'EIA Imports'!A3118,"")</f>
        <v/>
      </c>
      <c r="C3118">
        <f>IF('EIA Imports'!$E3118=$A$1,'EIA Imports'!C3118,"")</f>
        <v/>
      </c>
      <c r="D3118">
        <f>IF('EIA Imports'!$E3118=$A$1,'EIA Imports'!D3118,"")</f>
        <v/>
      </c>
    </row>
    <row r="3119" spans="1:4">
      <c r="A3119">
        <f>IF('EIA Imports'!$E3119=$A$1,'EIA Imports'!A3119,"")</f>
        <v/>
      </c>
      <c r="C3119">
        <f>IF('EIA Imports'!$E3119=$A$1,'EIA Imports'!C3119,"")</f>
        <v/>
      </c>
      <c r="D3119">
        <f>IF('EIA Imports'!$E3119=$A$1,'EIA Imports'!D3119,"")</f>
        <v/>
      </c>
    </row>
    <row r="3120" spans="1:4">
      <c r="A3120">
        <f>IF('EIA Imports'!$E3120=$A$1,'EIA Imports'!A3120,"")</f>
        <v/>
      </c>
      <c r="C3120">
        <f>IF('EIA Imports'!$E3120=$A$1,'EIA Imports'!C3120,"")</f>
        <v/>
      </c>
      <c r="D3120">
        <f>IF('EIA Imports'!$E3120=$A$1,'EIA Imports'!D3120,"")</f>
        <v/>
      </c>
    </row>
    <row r="3121" spans="1:4">
      <c r="A3121">
        <f>IF('EIA Imports'!$E3121=$A$1,'EIA Imports'!A3121,"")</f>
        <v/>
      </c>
      <c r="C3121">
        <f>IF('EIA Imports'!$E3121=$A$1,'EIA Imports'!C3121,"")</f>
        <v/>
      </c>
      <c r="D3121">
        <f>IF('EIA Imports'!$E3121=$A$1,'EIA Imports'!D3121,"")</f>
        <v/>
      </c>
    </row>
    <row r="3122" spans="1:4">
      <c r="A3122">
        <f>IF('EIA Imports'!$E3122=$A$1,'EIA Imports'!A3122,"")</f>
        <v/>
      </c>
      <c r="C3122">
        <f>IF('EIA Imports'!$E3122=$A$1,'EIA Imports'!C3122,"")</f>
        <v/>
      </c>
      <c r="D3122">
        <f>IF('EIA Imports'!$E3122=$A$1,'EIA Imports'!D3122,"")</f>
        <v/>
      </c>
    </row>
    <row r="3123" spans="1:4">
      <c r="A3123">
        <f>IF('EIA Imports'!$E3123=$A$1,'EIA Imports'!A3123,"")</f>
        <v/>
      </c>
      <c r="C3123">
        <f>IF('EIA Imports'!$E3123=$A$1,'EIA Imports'!C3123,"")</f>
        <v/>
      </c>
      <c r="D3123">
        <f>IF('EIA Imports'!$E3123=$A$1,'EIA Imports'!D3123,"")</f>
        <v/>
      </c>
    </row>
    <row r="3124" spans="1:4">
      <c r="A3124">
        <f>IF('EIA Imports'!$E3124=$A$1,'EIA Imports'!A3124,"")</f>
        <v/>
      </c>
      <c r="C3124">
        <f>IF('EIA Imports'!$E3124=$A$1,'EIA Imports'!C3124,"")</f>
        <v/>
      </c>
      <c r="D3124">
        <f>IF('EIA Imports'!$E3124=$A$1,'EIA Imports'!D3124,"")</f>
        <v/>
      </c>
    </row>
    <row r="3125" spans="1:4">
      <c r="A3125">
        <f>IF('EIA Imports'!$E3125=$A$1,'EIA Imports'!A3125,"")</f>
        <v/>
      </c>
      <c r="C3125">
        <f>IF('EIA Imports'!$E3125=$A$1,'EIA Imports'!C3125,"")</f>
        <v/>
      </c>
      <c r="D3125">
        <f>IF('EIA Imports'!$E3125=$A$1,'EIA Imports'!D3125,"")</f>
        <v/>
      </c>
    </row>
    <row r="3126" spans="1:4">
      <c r="A3126">
        <f>IF('EIA Imports'!$E3126=$A$1,'EIA Imports'!A3126,"")</f>
        <v/>
      </c>
      <c r="C3126">
        <f>IF('EIA Imports'!$E3126=$A$1,'EIA Imports'!C3126,"")</f>
        <v/>
      </c>
      <c r="D3126">
        <f>IF('EIA Imports'!$E3126=$A$1,'EIA Imports'!D3126,"")</f>
        <v/>
      </c>
    </row>
    <row r="3127" spans="1:4">
      <c r="A3127">
        <f>IF('EIA Imports'!$E3127=$A$1,'EIA Imports'!A3127,"")</f>
        <v/>
      </c>
      <c r="C3127">
        <f>IF('EIA Imports'!$E3127=$A$1,'EIA Imports'!C3127,"")</f>
        <v/>
      </c>
      <c r="D3127">
        <f>IF('EIA Imports'!$E3127=$A$1,'EIA Imports'!D3127,"")</f>
        <v/>
      </c>
    </row>
    <row r="3128" spans="1:4">
      <c r="A3128">
        <f>IF('EIA Imports'!$E3128=$A$1,'EIA Imports'!A3128,"")</f>
        <v/>
      </c>
      <c r="C3128">
        <f>IF('EIA Imports'!$E3128=$A$1,'EIA Imports'!C3128,"")</f>
        <v/>
      </c>
      <c r="D3128">
        <f>IF('EIA Imports'!$E3128=$A$1,'EIA Imports'!D3128,"")</f>
        <v/>
      </c>
    </row>
    <row r="3129" spans="1:4">
      <c r="A3129">
        <f>IF('EIA Imports'!$E3129=$A$1,'EIA Imports'!A3129,"")</f>
        <v/>
      </c>
      <c r="C3129">
        <f>IF('EIA Imports'!$E3129=$A$1,'EIA Imports'!C3129,"")</f>
        <v/>
      </c>
      <c r="D3129">
        <f>IF('EIA Imports'!$E3129=$A$1,'EIA Imports'!D3129,"")</f>
        <v/>
      </c>
    </row>
    <row r="3130" spans="1:4">
      <c r="A3130">
        <f>IF('EIA Imports'!$E3130=$A$1,'EIA Imports'!A3130,"")</f>
        <v/>
      </c>
      <c r="C3130">
        <f>IF('EIA Imports'!$E3130=$A$1,'EIA Imports'!C3130,"")</f>
        <v/>
      </c>
      <c r="D3130">
        <f>IF('EIA Imports'!$E3130=$A$1,'EIA Imports'!D3130,"")</f>
        <v/>
      </c>
    </row>
    <row r="3131" spans="1:4">
      <c r="A3131">
        <f>IF('EIA Imports'!$E3131=$A$1,'EIA Imports'!A3131,"")</f>
        <v/>
      </c>
      <c r="C3131">
        <f>IF('EIA Imports'!$E3131=$A$1,'EIA Imports'!C3131,"")</f>
        <v/>
      </c>
      <c r="D3131">
        <f>IF('EIA Imports'!$E3131=$A$1,'EIA Imports'!D3131,"")</f>
        <v/>
      </c>
    </row>
    <row r="3132" spans="1:4">
      <c r="A3132">
        <f>IF('EIA Imports'!$E3132=$A$1,'EIA Imports'!A3132,"")</f>
        <v/>
      </c>
      <c r="C3132">
        <f>IF('EIA Imports'!$E3132=$A$1,'EIA Imports'!C3132,"")</f>
        <v/>
      </c>
      <c r="D3132">
        <f>IF('EIA Imports'!$E3132=$A$1,'EIA Imports'!D3132,"")</f>
        <v/>
      </c>
    </row>
    <row r="3133" spans="1:4">
      <c r="A3133">
        <f>IF('EIA Imports'!$E3133=$A$1,'EIA Imports'!A3133,"")</f>
        <v/>
      </c>
      <c r="C3133">
        <f>IF('EIA Imports'!$E3133=$A$1,'EIA Imports'!C3133,"")</f>
        <v/>
      </c>
      <c r="D3133">
        <f>IF('EIA Imports'!$E3133=$A$1,'EIA Imports'!D3133,"")</f>
        <v/>
      </c>
    </row>
    <row r="3134" spans="1:4">
      <c r="A3134">
        <f>IF('EIA Imports'!$E3134=$A$1,'EIA Imports'!A3134,"")</f>
        <v/>
      </c>
      <c r="C3134">
        <f>IF('EIA Imports'!$E3134=$A$1,'EIA Imports'!C3134,"")</f>
        <v/>
      </c>
      <c r="D3134">
        <f>IF('EIA Imports'!$E3134=$A$1,'EIA Imports'!D3134,"")</f>
        <v/>
      </c>
    </row>
    <row r="3135" spans="1:4">
      <c r="A3135">
        <f>IF('EIA Imports'!$E3135=$A$1,'EIA Imports'!A3135,"")</f>
        <v/>
      </c>
      <c r="C3135">
        <f>IF('EIA Imports'!$E3135=$A$1,'EIA Imports'!C3135,"")</f>
        <v/>
      </c>
      <c r="D3135">
        <f>IF('EIA Imports'!$E3135=$A$1,'EIA Imports'!D3135,"")</f>
        <v/>
      </c>
    </row>
    <row r="3136" spans="1:4">
      <c r="A3136">
        <f>IF('EIA Imports'!$E3136=$A$1,'EIA Imports'!A3136,"")</f>
        <v/>
      </c>
      <c r="C3136">
        <f>IF('EIA Imports'!$E3136=$A$1,'EIA Imports'!C3136,"")</f>
        <v/>
      </c>
      <c r="D3136">
        <f>IF('EIA Imports'!$E3136=$A$1,'EIA Imports'!D3136,"")</f>
        <v/>
      </c>
    </row>
    <row r="3137" spans="1:4">
      <c r="A3137">
        <f>IF('EIA Imports'!$E3137=$A$1,'EIA Imports'!A3137,"")</f>
        <v/>
      </c>
      <c r="C3137">
        <f>IF('EIA Imports'!$E3137=$A$1,'EIA Imports'!C3137,"")</f>
        <v/>
      </c>
      <c r="D3137">
        <f>IF('EIA Imports'!$E3137=$A$1,'EIA Imports'!D3137,"")</f>
        <v/>
      </c>
    </row>
    <row r="3138" spans="1:4">
      <c r="A3138">
        <f>IF('EIA Imports'!$E3138=$A$1,'EIA Imports'!A3138,"")</f>
        <v/>
      </c>
      <c r="C3138">
        <f>IF('EIA Imports'!$E3138=$A$1,'EIA Imports'!C3138,"")</f>
        <v/>
      </c>
      <c r="D3138">
        <f>IF('EIA Imports'!$E3138=$A$1,'EIA Imports'!D3138,"")</f>
        <v/>
      </c>
    </row>
    <row r="3139" spans="1:4">
      <c r="A3139">
        <f>IF('EIA Imports'!$E3139=$A$1,'EIA Imports'!A3139,"")</f>
        <v/>
      </c>
      <c r="C3139">
        <f>IF('EIA Imports'!$E3139=$A$1,'EIA Imports'!C3139,"")</f>
        <v/>
      </c>
      <c r="D3139">
        <f>IF('EIA Imports'!$E3139=$A$1,'EIA Imports'!D3139,"")</f>
        <v/>
      </c>
    </row>
    <row r="3140" spans="1:4">
      <c r="A3140">
        <f>IF('EIA Imports'!$E3140=$A$1,'EIA Imports'!A3140,"")</f>
        <v/>
      </c>
      <c r="C3140">
        <f>IF('EIA Imports'!$E3140=$A$1,'EIA Imports'!C3140,"")</f>
        <v/>
      </c>
      <c r="D3140">
        <f>IF('EIA Imports'!$E3140=$A$1,'EIA Imports'!D3140,"")</f>
        <v/>
      </c>
    </row>
    <row r="3141" spans="1:4">
      <c r="A3141">
        <f>IF('EIA Imports'!$E3141=$A$1,'EIA Imports'!A3141,"")</f>
        <v/>
      </c>
      <c r="C3141">
        <f>IF('EIA Imports'!$E3141=$A$1,'EIA Imports'!C3141,"")</f>
        <v/>
      </c>
      <c r="D3141">
        <f>IF('EIA Imports'!$E3141=$A$1,'EIA Imports'!D3141,"")</f>
        <v/>
      </c>
    </row>
    <row r="3142" spans="1:4">
      <c r="A3142">
        <f>IF('EIA Imports'!$E3142=$A$1,'EIA Imports'!A3142,"")</f>
        <v/>
      </c>
      <c r="C3142">
        <f>IF('EIA Imports'!$E3142=$A$1,'EIA Imports'!C3142,"")</f>
        <v/>
      </c>
      <c r="D3142">
        <f>IF('EIA Imports'!$E3142=$A$1,'EIA Imports'!D3142,"")</f>
        <v/>
      </c>
    </row>
    <row r="3143" spans="1:4">
      <c r="A3143">
        <f>IF('EIA Imports'!$E3143=$A$1,'EIA Imports'!A3143,"")</f>
        <v/>
      </c>
      <c r="C3143">
        <f>IF('EIA Imports'!$E3143=$A$1,'EIA Imports'!C3143,"")</f>
        <v/>
      </c>
      <c r="D3143">
        <f>IF('EIA Imports'!$E3143=$A$1,'EIA Imports'!D3143,"")</f>
        <v/>
      </c>
    </row>
    <row r="3144" spans="1:4">
      <c r="A3144">
        <f>IF('EIA Imports'!$E3144=$A$1,'EIA Imports'!A3144,"")</f>
        <v/>
      </c>
      <c r="C3144">
        <f>IF('EIA Imports'!$E3144=$A$1,'EIA Imports'!C3144,"")</f>
        <v/>
      </c>
      <c r="D3144">
        <f>IF('EIA Imports'!$E3144=$A$1,'EIA Imports'!D3144,"")</f>
        <v/>
      </c>
    </row>
    <row r="3145" spans="1:4">
      <c r="A3145">
        <f>IF('EIA Imports'!$E3145=$A$1,'EIA Imports'!A3145,"")</f>
        <v/>
      </c>
      <c r="C3145">
        <f>IF('EIA Imports'!$E3145=$A$1,'EIA Imports'!C3145,"")</f>
        <v/>
      </c>
      <c r="D3145">
        <f>IF('EIA Imports'!$E3145=$A$1,'EIA Imports'!D3145,"")</f>
        <v/>
      </c>
    </row>
    <row r="3146" spans="1:4">
      <c r="A3146">
        <f>IF('EIA Imports'!$E3146=$A$1,'EIA Imports'!A3146,"")</f>
        <v/>
      </c>
      <c r="C3146">
        <f>IF('EIA Imports'!$E3146=$A$1,'EIA Imports'!C3146,"")</f>
        <v/>
      </c>
      <c r="D3146">
        <f>IF('EIA Imports'!$E3146=$A$1,'EIA Imports'!D3146,"")</f>
        <v/>
      </c>
    </row>
    <row r="3147" spans="1:4">
      <c r="A3147">
        <f>IF('EIA Imports'!$E3147=$A$1,'EIA Imports'!A3147,"")</f>
        <v/>
      </c>
      <c r="C3147">
        <f>IF('EIA Imports'!$E3147=$A$1,'EIA Imports'!C3147,"")</f>
        <v/>
      </c>
      <c r="D3147">
        <f>IF('EIA Imports'!$E3147=$A$1,'EIA Imports'!D3147,"")</f>
        <v/>
      </c>
    </row>
    <row r="3148" spans="1:4">
      <c r="A3148">
        <f>IF('EIA Imports'!$E3148=$A$1,'EIA Imports'!A3148,"")</f>
        <v/>
      </c>
      <c r="C3148">
        <f>IF('EIA Imports'!$E3148=$A$1,'EIA Imports'!C3148,"")</f>
        <v/>
      </c>
      <c r="D3148">
        <f>IF('EIA Imports'!$E3148=$A$1,'EIA Imports'!D3148,"")</f>
        <v/>
      </c>
    </row>
    <row r="3149" spans="1:4">
      <c r="A3149">
        <f>IF('EIA Imports'!$E3149=$A$1,'EIA Imports'!A3149,"")</f>
        <v/>
      </c>
      <c r="C3149">
        <f>IF('EIA Imports'!$E3149=$A$1,'EIA Imports'!C3149,"")</f>
        <v/>
      </c>
      <c r="D3149">
        <f>IF('EIA Imports'!$E3149=$A$1,'EIA Imports'!D3149,"")</f>
        <v/>
      </c>
    </row>
    <row r="3150" spans="1:4">
      <c r="A3150">
        <f>IF('EIA Imports'!$E3150=$A$1,'EIA Imports'!A3150,"")</f>
        <v/>
      </c>
      <c r="C3150">
        <f>IF('EIA Imports'!$E3150=$A$1,'EIA Imports'!C3150,"")</f>
        <v/>
      </c>
      <c r="D3150">
        <f>IF('EIA Imports'!$E3150=$A$1,'EIA Imports'!D3150,"")</f>
        <v/>
      </c>
    </row>
    <row r="3151" spans="1:4">
      <c r="A3151">
        <f>IF('EIA Imports'!$E3151=$A$1,'EIA Imports'!A3151,"")</f>
        <v/>
      </c>
      <c r="C3151">
        <f>IF('EIA Imports'!$E3151=$A$1,'EIA Imports'!C3151,"")</f>
        <v/>
      </c>
      <c r="D3151">
        <f>IF('EIA Imports'!$E3151=$A$1,'EIA Imports'!D3151,"")</f>
        <v/>
      </c>
    </row>
    <row r="3152" spans="1:4">
      <c r="A3152">
        <f>IF('EIA Imports'!$E3152=$A$1,'EIA Imports'!A3152,"")</f>
        <v/>
      </c>
      <c r="C3152">
        <f>IF('EIA Imports'!$E3152=$A$1,'EIA Imports'!C3152,"")</f>
        <v/>
      </c>
      <c r="D3152">
        <f>IF('EIA Imports'!$E3152=$A$1,'EIA Imports'!D3152,"")</f>
        <v/>
      </c>
    </row>
    <row r="3153" spans="1:4">
      <c r="A3153">
        <f>IF('EIA Imports'!$E3153=$A$1,'EIA Imports'!A3153,"")</f>
        <v/>
      </c>
      <c r="C3153">
        <f>IF('EIA Imports'!$E3153=$A$1,'EIA Imports'!C3153,"")</f>
        <v/>
      </c>
      <c r="D3153">
        <f>IF('EIA Imports'!$E3153=$A$1,'EIA Imports'!D3153,"")</f>
        <v/>
      </c>
    </row>
    <row r="3154" spans="1:4">
      <c r="A3154">
        <f>IF('EIA Imports'!$E3154=$A$1,'EIA Imports'!A3154,"")</f>
        <v/>
      </c>
      <c r="C3154">
        <f>IF('EIA Imports'!$E3154=$A$1,'EIA Imports'!C3154,"")</f>
        <v/>
      </c>
      <c r="D3154">
        <f>IF('EIA Imports'!$E3154=$A$1,'EIA Imports'!D3154,"")</f>
        <v/>
      </c>
    </row>
    <row r="3155" spans="1:4">
      <c r="A3155">
        <f>IF('EIA Imports'!$E3155=$A$1,'EIA Imports'!A3155,"")</f>
        <v/>
      </c>
      <c r="C3155">
        <f>IF('EIA Imports'!$E3155=$A$1,'EIA Imports'!C3155,"")</f>
        <v/>
      </c>
      <c r="D3155">
        <f>IF('EIA Imports'!$E3155=$A$1,'EIA Imports'!D3155,"")</f>
        <v/>
      </c>
    </row>
    <row r="3156" spans="1:4">
      <c r="A3156">
        <f>IF('EIA Imports'!$E3156=$A$1,'EIA Imports'!A3156,"")</f>
        <v/>
      </c>
      <c r="C3156">
        <f>IF('EIA Imports'!$E3156=$A$1,'EIA Imports'!C3156,"")</f>
        <v/>
      </c>
      <c r="D3156">
        <f>IF('EIA Imports'!$E3156=$A$1,'EIA Imports'!D3156,"")</f>
        <v/>
      </c>
    </row>
    <row r="3157" spans="1:4">
      <c r="A3157">
        <f>IF('EIA Imports'!$E3157=$A$1,'EIA Imports'!A3157,"")</f>
        <v/>
      </c>
      <c r="C3157">
        <f>IF('EIA Imports'!$E3157=$A$1,'EIA Imports'!C3157,"")</f>
        <v/>
      </c>
      <c r="D3157">
        <f>IF('EIA Imports'!$E3157=$A$1,'EIA Imports'!D3157,"")</f>
        <v/>
      </c>
    </row>
    <row r="3158" spans="1:4">
      <c r="A3158">
        <f>IF('EIA Imports'!$E3158=$A$1,'EIA Imports'!A3158,"")</f>
        <v/>
      </c>
      <c r="C3158">
        <f>IF('EIA Imports'!$E3158=$A$1,'EIA Imports'!C3158,"")</f>
        <v/>
      </c>
      <c r="D3158">
        <f>IF('EIA Imports'!$E3158=$A$1,'EIA Imports'!D3158,"")</f>
        <v/>
      </c>
    </row>
    <row r="3159" spans="1:4">
      <c r="A3159">
        <f>IF('EIA Imports'!$E3159=$A$1,'EIA Imports'!A3159,"")</f>
        <v/>
      </c>
      <c r="C3159">
        <f>IF('EIA Imports'!$E3159=$A$1,'EIA Imports'!C3159,"")</f>
        <v/>
      </c>
      <c r="D3159">
        <f>IF('EIA Imports'!$E3159=$A$1,'EIA Imports'!D3159,"")</f>
        <v/>
      </c>
    </row>
    <row r="3160" spans="1:4">
      <c r="A3160">
        <f>IF('EIA Imports'!$E3160=$A$1,'EIA Imports'!A3160,"")</f>
        <v/>
      </c>
      <c r="C3160">
        <f>IF('EIA Imports'!$E3160=$A$1,'EIA Imports'!C3160,"")</f>
        <v/>
      </c>
      <c r="D3160">
        <f>IF('EIA Imports'!$E3160=$A$1,'EIA Imports'!D3160,"")</f>
        <v/>
      </c>
    </row>
    <row r="3161" spans="1:4">
      <c r="A3161">
        <f>IF('EIA Imports'!$E3161=$A$1,'EIA Imports'!A3161,"")</f>
        <v/>
      </c>
      <c r="C3161">
        <f>IF('EIA Imports'!$E3161=$A$1,'EIA Imports'!C3161,"")</f>
        <v/>
      </c>
      <c r="D3161">
        <f>IF('EIA Imports'!$E3161=$A$1,'EIA Imports'!D3161,"")</f>
        <v/>
      </c>
    </row>
    <row r="3162" spans="1:4">
      <c r="A3162">
        <f>IF('EIA Imports'!$E3162=$A$1,'EIA Imports'!A3162,"")</f>
        <v/>
      </c>
      <c r="C3162">
        <f>IF('EIA Imports'!$E3162=$A$1,'EIA Imports'!C3162,"")</f>
        <v/>
      </c>
      <c r="D3162">
        <f>IF('EIA Imports'!$E3162=$A$1,'EIA Imports'!D3162,"")</f>
        <v/>
      </c>
    </row>
    <row r="3163" spans="1:4">
      <c r="A3163">
        <f>IF('EIA Imports'!$E3163=$A$1,'EIA Imports'!A3163,"")</f>
        <v/>
      </c>
      <c r="C3163">
        <f>IF('EIA Imports'!$E3163=$A$1,'EIA Imports'!C3163,"")</f>
        <v/>
      </c>
      <c r="D3163">
        <f>IF('EIA Imports'!$E3163=$A$1,'EIA Imports'!D3163,"")</f>
        <v/>
      </c>
    </row>
    <row r="3164" spans="1:4">
      <c r="A3164">
        <f>IF('EIA Imports'!$E3164=$A$1,'EIA Imports'!A3164,"")</f>
        <v/>
      </c>
      <c r="C3164">
        <f>IF('EIA Imports'!$E3164=$A$1,'EIA Imports'!C3164,"")</f>
        <v/>
      </c>
      <c r="D3164">
        <f>IF('EIA Imports'!$E3164=$A$1,'EIA Imports'!D3164,"")</f>
        <v/>
      </c>
    </row>
    <row r="3165" spans="1:4">
      <c r="A3165">
        <f>IF('EIA Imports'!$E3165=$A$1,'EIA Imports'!A3165,"")</f>
        <v/>
      </c>
      <c r="C3165">
        <f>IF('EIA Imports'!$E3165=$A$1,'EIA Imports'!C3165,"")</f>
        <v/>
      </c>
      <c r="D3165">
        <f>IF('EIA Imports'!$E3165=$A$1,'EIA Imports'!D3165,"")</f>
        <v/>
      </c>
    </row>
    <row r="3166" spans="1:4">
      <c r="A3166">
        <f>IF('EIA Imports'!$E3166=$A$1,'EIA Imports'!A3166,"")</f>
        <v/>
      </c>
      <c r="C3166">
        <f>IF('EIA Imports'!$E3166=$A$1,'EIA Imports'!C3166,"")</f>
        <v/>
      </c>
      <c r="D3166">
        <f>IF('EIA Imports'!$E3166=$A$1,'EIA Imports'!D3166,"")</f>
        <v/>
      </c>
    </row>
    <row r="3167" spans="1:4">
      <c r="A3167">
        <f>IF('EIA Imports'!$E3167=$A$1,'EIA Imports'!A3167,"")</f>
        <v/>
      </c>
      <c r="C3167">
        <f>IF('EIA Imports'!$E3167=$A$1,'EIA Imports'!C3167,"")</f>
        <v/>
      </c>
      <c r="D3167">
        <f>IF('EIA Imports'!$E3167=$A$1,'EIA Imports'!D3167,"")</f>
        <v/>
      </c>
    </row>
    <row r="3168" spans="1:4">
      <c r="A3168">
        <f>IF('EIA Imports'!$E3168=$A$1,'EIA Imports'!A3168,"")</f>
        <v/>
      </c>
      <c r="C3168">
        <f>IF('EIA Imports'!$E3168=$A$1,'EIA Imports'!C3168,"")</f>
        <v/>
      </c>
      <c r="D3168">
        <f>IF('EIA Imports'!$E3168=$A$1,'EIA Imports'!D3168,"")</f>
        <v/>
      </c>
    </row>
    <row r="3169" spans="1:4">
      <c r="A3169">
        <f>IF('EIA Imports'!$E3169=$A$1,'EIA Imports'!A3169,"")</f>
        <v/>
      </c>
      <c r="C3169">
        <f>IF('EIA Imports'!$E3169=$A$1,'EIA Imports'!C3169,"")</f>
        <v/>
      </c>
      <c r="D3169">
        <f>IF('EIA Imports'!$E3169=$A$1,'EIA Imports'!D3169,"")</f>
        <v/>
      </c>
    </row>
    <row r="3170" spans="1:4">
      <c r="A3170">
        <f>IF('EIA Imports'!$E3170=$A$1,'EIA Imports'!A3170,"")</f>
        <v/>
      </c>
      <c r="C3170">
        <f>IF('EIA Imports'!$E3170=$A$1,'EIA Imports'!C3170,"")</f>
        <v/>
      </c>
      <c r="D3170">
        <f>IF('EIA Imports'!$E3170=$A$1,'EIA Imports'!D3170,"")</f>
        <v/>
      </c>
    </row>
    <row r="3171" spans="1:4">
      <c r="A3171">
        <f>IF('EIA Imports'!$E3171=$A$1,'EIA Imports'!A3171,"")</f>
        <v/>
      </c>
      <c r="C3171">
        <f>IF('EIA Imports'!$E3171=$A$1,'EIA Imports'!C3171,"")</f>
        <v/>
      </c>
      <c r="D3171">
        <f>IF('EIA Imports'!$E3171=$A$1,'EIA Imports'!D3171,"")</f>
        <v/>
      </c>
    </row>
    <row r="3172" spans="1:4">
      <c r="A3172">
        <f>IF('EIA Imports'!$E3172=$A$1,'EIA Imports'!A3172,"")</f>
        <v/>
      </c>
      <c r="C3172">
        <f>IF('EIA Imports'!$E3172=$A$1,'EIA Imports'!C3172,"")</f>
        <v/>
      </c>
      <c r="D3172">
        <f>IF('EIA Imports'!$E3172=$A$1,'EIA Imports'!D3172,"")</f>
        <v/>
      </c>
    </row>
    <row r="3173" spans="1:4">
      <c r="A3173">
        <f>IF('EIA Imports'!$E3173=$A$1,'EIA Imports'!A3173,"")</f>
        <v/>
      </c>
      <c r="C3173">
        <f>IF('EIA Imports'!$E3173=$A$1,'EIA Imports'!C3173,"")</f>
        <v/>
      </c>
      <c r="D3173">
        <f>IF('EIA Imports'!$E3173=$A$1,'EIA Imports'!D3173,"")</f>
        <v/>
      </c>
    </row>
    <row r="3174" spans="1:4">
      <c r="A3174">
        <f>IF('EIA Imports'!$E3174=$A$1,'EIA Imports'!A3174,"")</f>
        <v/>
      </c>
      <c r="C3174">
        <f>IF('EIA Imports'!$E3174=$A$1,'EIA Imports'!C3174,"")</f>
        <v/>
      </c>
      <c r="D3174">
        <f>IF('EIA Imports'!$E3174=$A$1,'EIA Imports'!D3174,"")</f>
        <v/>
      </c>
    </row>
    <row r="3175" spans="1:4">
      <c r="A3175">
        <f>IF('EIA Imports'!$E3175=$A$1,'EIA Imports'!A3175,"")</f>
        <v/>
      </c>
      <c r="C3175">
        <f>IF('EIA Imports'!$E3175=$A$1,'EIA Imports'!C3175,"")</f>
        <v/>
      </c>
      <c r="D3175">
        <f>IF('EIA Imports'!$E3175=$A$1,'EIA Imports'!D3175,"")</f>
        <v/>
      </c>
    </row>
    <row r="3176" spans="1:4">
      <c r="A3176">
        <f>IF('EIA Imports'!$E3176=$A$1,'EIA Imports'!A3176,"")</f>
        <v/>
      </c>
      <c r="C3176">
        <f>IF('EIA Imports'!$E3176=$A$1,'EIA Imports'!C3176,"")</f>
        <v/>
      </c>
      <c r="D3176">
        <f>IF('EIA Imports'!$E3176=$A$1,'EIA Imports'!D3176,"")</f>
        <v/>
      </c>
    </row>
    <row r="3177" spans="1:4">
      <c r="A3177">
        <f>IF('EIA Imports'!$E3177=$A$1,'EIA Imports'!A3177,"")</f>
        <v/>
      </c>
      <c r="C3177">
        <f>IF('EIA Imports'!$E3177=$A$1,'EIA Imports'!C3177,"")</f>
        <v/>
      </c>
      <c r="D3177">
        <f>IF('EIA Imports'!$E3177=$A$1,'EIA Imports'!D3177,"")</f>
        <v/>
      </c>
    </row>
    <row r="3178" spans="1:4">
      <c r="A3178">
        <f>IF('EIA Imports'!$E3178=$A$1,'EIA Imports'!A3178,"")</f>
        <v/>
      </c>
      <c r="C3178">
        <f>IF('EIA Imports'!$E3178=$A$1,'EIA Imports'!C3178,"")</f>
        <v/>
      </c>
      <c r="D3178">
        <f>IF('EIA Imports'!$E3178=$A$1,'EIA Imports'!D3178,"")</f>
        <v/>
      </c>
    </row>
    <row r="3179" spans="1:4">
      <c r="A3179">
        <f>IF('EIA Imports'!$E3179=$A$1,'EIA Imports'!A3179,"")</f>
        <v/>
      </c>
      <c r="C3179">
        <f>IF('EIA Imports'!$E3179=$A$1,'EIA Imports'!C3179,"")</f>
        <v/>
      </c>
      <c r="D3179">
        <f>IF('EIA Imports'!$E3179=$A$1,'EIA Imports'!D3179,"")</f>
        <v/>
      </c>
    </row>
    <row r="3180" spans="1:4">
      <c r="A3180">
        <f>IF('EIA Imports'!$E3180=$A$1,'EIA Imports'!A3180,"")</f>
        <v/>
      </c>
      <c r="C3180">
        <f>IF('EIA Imports'!$E3180=$A$1,'EIA Imports'!C3180,"")</f>
        <v/>
      </c>
      <c r="D3180">
        <f>IF('EIA Imports'!$E3180=$A$1,'EIA Imports'!D3180,"")</f>
        <v/>
      </c>
    </row>
    <row r="3181" spans="1:4">
      <c r="A3181">
        <f>IF('EIA Imports'!$E3181=$A$1,'EIA Imports'!A3181,"")</f>
        <v/>
      </c>
      <c r="C3181">
        <f>IF('EIA Imports'!$E3181=$A$1,'EIA Imports'!C3181,"")</f>
        <v/>
      </c>
      <c r="D3181">
        <f>IF('EIA Imports'!$E3181=$A$1,'EIA Imports'!D3181,"")</f>
        <v/>
      </c>
    </row>
    <row r="3182" spans="1:4">
      <c r="A3182">
        <f>IF('EIA Imports'!$E3182=$A$1,'EIA Imports'!A3182,"")</f>
        <v/>
      </c>
      <c r="C3182">
        <f>IF('EIA Imports'!$E3182=$A$1,'EIA Imports'!C3182,"")</f>
        <v/>
      </c>
      <c r="D3182">
        <f>IF('EIA Imports'!$E3182=$A$1,'EIA Imports'!D3182,"")</f>
        <v/>
      </c>
    </row>
    <row r="3183" spans="1:4">
      <c r="A3183">
        <f>IF('EIA Imports'!$E3183=$A$1,'EIA Imports'!A3183,"")</f>
        <v/>
      </c>
      <c r="C3183">
        <f>IF('EIA Imports'!$E3183=$A$1,'EIA Imports'!C3183,"")</f>
        <v/>
      </c>
      <c r="D3183">
        <f>IF('EIA Imports'!$E3183=$A$1,'EIA Imports'!D3183,"")</f>
        <v/>
      </c>
    </row>
    <row r="3184" spans="1:4">
      <c r="A3184">
        <f>IF('EIA Imports'!$E3184=$A$1,'EIA Imports'!A3184,"")</f>
        <v/>
      </c>
      <c r="C3184">
        <f>IF('EIA Imports'!$E3184=$A$1,'EIA Imports'!C3184,"")</f>
        <v/>
      </c>
      <c r="D3184">
        <f>IF('EIA Imports'!$E3184=$A$1,'EIA Imports'!D3184,"")</f>
        <v/>
      </c>
    </row>
    <row r="3185" spans="1:4">
      <c r="A3185">
        <f>IF('EIA Imports'!$E3185=$A$1,'EIA Imports'!A3185,"")</f>
        <v/>
      </c>
      <c r="C3185">
        <f>IF('EIA Imports'!$E3185=$A$1,'EIA Imports'!C3185,"")</f>
        <v/>
      </c>
      <c r="D3185">
        <f>IF('EIA Imports'!$E3185=$A$1,'EIA Imports'!D3185,"")</f>
        <v/>
      </c>
    </row>
    <row r="3186" spans="1:4">
      <c r="A3186">
        <f>IF('EIA Imports'!$E3186=$A$1,'EIA Imports'!A3186,"")</f>
        <v/>
      </c>
      <c r="C3186">
        <f>IF('EIA Imports'!$E3186=$A$1,'EIA Imports'!C3186,"")</f>
        <v/>
      </c>
      <c r="D3186">
        <f>IF('EIA Imports'!$E3186=$A$1,'EIA Imports'!D3186,"")</f>
        <v/>
      </c>
    </row>
    <row r="3187" spans="1:4">
      <c r="A3187">
        <f>IF('EIA Imports'!$E3187=$A$1,'EIA Imports'!A3187,"")</f>
        <v/>
      </c>
      <c r="C3187">
        <f>IF('EIA Imports'!$E3187=$A$1,'EIA Imports'!C3187,"")</f>
        <v/>
      </c>
      <c r="D3187">
        <f>IF('EIA Imports'!$E3187=$A$1,'EIA Imports'!D3187,"")</f>
        <v/>
      </c>
    </row>
    <row r="3188" spans="1:4">
      <c r="A3188">
        <f>IF('EIA Imports'!$E3188=$A$1,'EIA Imports'!A3188,"")</f>
        <v/>
      </c>
      <c r="C3188">
        <f>IF('EIA Imports'!$E3188=$A$1,'EIA Imports'!C3188,"")</f>
        <v/>
      </c>
      <c r="D3188">
        <f>IF('EIA Imports'!$E3188=$A$1,'EIA Imports'!D3188,"")</f>
        <v/>
      </c>
    </row>
    <row r="3189" spans="1:4">
      <c r="A3189">
        <f>IF('EIA Imports'!$E3189=$A$1,'EIA Imports'!A3189,"")</f>
        <v/>
      </c>
      <c r="C3189">
        <f>IF('EIA Imports'!$E3189=$A$1,'EIA Imports'!C3189,"")</f>
        <v/>
      </c>
      <c r="D3189">
        <f>IF('EIA Imports'!$E3189=$A$1,'EIA Imports'!D3189,"")</f>
        <v/>
      </c>
    </row>
    <row r="3190" spans="1:4">
      <c r="A3190">
        <f>IF('EIA Imports'!$E3190=$A$1,'EIA Imports'!A3190,"")</f>
        <v/>
      </c>
      <c r="C3190">
        <f>IF('EIA Imports'!$E3190=$A$1,'EIA Imports'!C3190,"")</f>
        <v/>
      </c>
      <c r="D3190">
        <f>IF('EIA Imports'!$E3190=$A$1,'EIA Imports'!D3190,"")</f>
        <v/>
      </c>
    </row>
    <row r="3191" spans="1:4">
      <c r="A3191">
        <f>IF('EIA Imports'!$E3191=$A$1,'EIA Imports'!A3191,"")</f>
        <v/>
      </c>
      <c r="C3191">
        <f>IF('EIA Imports'!$E3191=$A$1,'EIA Imports'!C3191,"")</f>
        <v/>
      </c>
      <c r="D3191">
        <f>IF('EIA Imports'!$E3191=$A$1,'EIA Imports'!D3191,"")</f>
        <v/>
      </c>
    </row>
    <row r="3192" spans="1:4">
      <c r="A3192">
        <f>IF('EIA Imports'!$E3192=$A$1,'EIA Imports'!A3192,"")</f>
        <v/>
      </c>
      <c r="C3192">
        <f>IF('EIA Imports'!$E3192=$A$1,'EIA Imports'!C3192,"")</f>
        <v/>
      </c>
      <c r="D3192">
        <f>IF('EIA Imports'!$E3192=$A$1,'EIA Imports'!D3192,"")</f>
        <v/>
      </c>
    </row>
    <row r="3193" spans="1:4">
      <c r="A3193">
        <f>IF('EIA Imports'!$E3193=$A$1,'EIA Imports'!A3193,"")</f>
        <v/>
      </c>
      <c r="C3193">
        <f>IF('EIA Imports'!$E3193=$A$1,'EIA Imports'!C3193,"")</f>
        <v/>
      </c>
      <c r="D3193">
        <f>IF('EIA Imports'!$E3193=$A$1,'EIA Imports'!D3193,"")</f>
        <v/>
      </c>
    </row>
    <row r="3194" spans="1:4">
      <c r="A3194">
        <f>IF('EIA Imports'!$E3194=$A$1,'EIA Imports'!A3194,"")</f>
        <v/>
      </c>
      <c r="C3194">
        <f>IF('EIA Imports'!$E3194=$A$1,'EIA Imports'!C3194,"")</f>
        <v/>
      </c>
      <c r="D3194">
        <f>IF('EIA Imports'!$E3194=$A$1,'EIA Imports'!D3194,"")</f>
        <v/>
      </c>
    </row>
    <row r="3195" spans="1:4">
      <c r="A3195">
        <f>IF('EIA Imports'!$E3195=$A$1,'EIA Imports'!A3195,"")</f>
        <v/>
      </c>
      <c r="C3195">
        <f>IF('EIA Imports'!$E3195=$A$1,'EIA Imports'!C3195,"")</f>
        <v/>
      </c>
      <c r="D3195">
        <f>IF('EIA Imports'!$E3195=$A$1,'EIA Imports'!D3195,"")</f>
        <v/>
      </c>
    </row>
    <row r="3196" spans="1:4">
      <c r="A3196">
        <f>IF('EIA Imports'!$E3196=$A$1,'EIA Imports'!A3196,"")</f>
        <v/>
      </c>
      <c r="C3196">
        <f>IF('EIA Imports'!$E3196=$A$1,'EIA Imports'!C3196,"")</f>
        <v/>
      </c>
      <c r="D3196">
        <f>IF('EIA Imports'!$E3196=$A$1,'EIA Imports'!D3196,"")</f>
        <v/>
      </c>
    </row>
    <row r="3197" spans="1:4">
      <c r="A3197">
        <f>IF('EIA Imports'!$E3197=$A$1,'EIA Imports'!A3197,"")</f>
        <v/>
      </c>
      <c r="C3197">
        <f>IF('EIA Imports'!$E3197=$A$1,'EIA Imports'!C3197,"")</f>
        <v/>
      </c>
      <c r="D3197">
        <f>IF('EIA Imports'!$E3197=$A$1,'EIA Imports'!D3197,"")</f>
        <v/>
      </c>
    </row>
    <row r="3198" spans="1:4">
      <c r="A3198">
        <f>IF('EIA Imports'!$E3198=$A$1,'EIA Imports'!A3198,"")</f>
        <v/>
      </c>
      <c r="C3198">
        <f>IF('EIA Imports'!$E3198=$A$1,'EIA Imports'!C3198,"")</f>
        <v/>
      </c>
      <c r="D3198">
        <f>IF('EIA Imports'!$E3198=$A$1,'EIA Imports'!D3198,"")</f>
        <v/>
      </c>
    </row>
    <row r="3199" spans="1:4">
      <c r="A3199">
        <f>IF('EIA Imports'!$E3199=$A$1,'EIA Imports'!A3199,"")</f>
        <v/>
      </c>
      <c r="C3199">
        <f>IF('EIA Imports'!$E3199=$A$1,'EIA Imports'!C3199,"")</f>
        <v/>
      </c>
      <c r="D3199">
        <f>IF('EIA Imports'!$E3199=$A$1,'EIA Imports'!D3199,"")</f>
        <v/>
      </c>
    </row>
    <row r="3200" spans="1:4">
      <c r="A3200">
        <f>IF('EIA Imports'!$E3200=$A$1,'EIA Imports'!A3200,"")</f>
        <v/>
      </c>
      <c r="C3200">
        <f>IF('EIA Imports'!$E3200=$A$1,'EIA Imports'!C3200,"")</f>
        <v/>
      </c>
      <c r="D3200">
        <f>IF('EIA Imports'!$E3200=$A$1,'EIA Imports'!D3200,"")</f>
        <v/>
      </c>
    </row>
    <row r="3201" spans="1:4">
      <c r="A3201">
        <f>IF('EIA Imports'!$E3201=$A$1,'EIA Imports'!A3201,"")</f>
        <v/>
      </c>
      <c r="C3201">
        <f>IF('EIA Imports'!$E3201=$A$1,'EIA Imports'!C3201,"")</f>
        <v/>
      </c>
      <c r="D3201">
        <f>IF('EIA Imports'!$E3201=$A$1,'EIA Imports'!D3201,"")</f>
        <v/>
      </c>
    </row>
    <row r="3202" spans="1:4">
      <c r="A3202">
        <f>IF('EIA Imports'!$E3202=$A$1,'EIA Imports'!A3202,"")</f>
        <v/>
      </c>
      <c r="C3202">
        <f>IF('EIA Imports'!$E3202=$A$1,'EIA Imports'!C3202,"")</f>
        <v/>
      </c>
      <c r="D3202">
        <f>IF('EIA Imports'!$E3202=$A$1,'EIA Imports'!D3202,"")</f>
        <v/>
      </c>
    </row>
    <row r="3203" spans="1:4">
      <c r="A3203">
        <f>IF('EIA Imports'!$E3203=$A$1,'EIA Imports'!A3203,"")</f>
        <v/>
      </c>
      <c r="C3203">
        <f>IF('EIA Imports'!$E3203=$A$1,'EIA Imports'!C3203,"")</f>
        <v/>
      </c>
      <c r="D3203">
        <f>IF('EIA Imports'!$E3203=$A$1,'EIA Imports'!D3203,"")</f>
        <v/>
      </c>
    </row>
    <row r="3204" spans="1:4">
      <c r="A3204">
        <f>IF('EIA Imports'!$E3204=$A$1,'EIA Imports'!A3204,"")</f>
        <v/>
      </c>
      <c r="C3204">
        <f>IF('EIA Imports'!$E3204=$A$1,'EIA Imports'!C3204,"")</f>
        <v/>
      </c>
      <c r="D3204">
        <f>IF('EIA Imports'!$E3204=$A$1,'EIA Imports'!D3204,"")</f>
        <v/>
      </c>
    </row>
    <row r="3205" spans="1:4">
      <c r="A3205">
        <f>IF('EIA Imports'!$E3205=$A$1,'EIA Imports'!A3205,"")</f>
        <v/>
      </c>
      <c r="C3205">
        <f>IF('EIA Imports'!$E3205=$A$1,'EIA Imports'!C3205,"")</f>
        <v/>
      </c>
      <c r="D3205">
        <f>IF('EIA Imports'!$E3205=$A$1,'EIA Imports'!D3205,"")</f>
        <v/>
      </c>
    </row>
    <row r="3206" spans="1:4">
      <c r="A3206">
        <f>IF('EIA Imports'!$E3206=$A$1,'EIA Imports'!A3206,"")</f>
        <v/>
      </c>
      <c r="C3206">
        <f>IF('EIA Imports'!$E3206=$A$1,'EIA Imports'!C3206,"")</f>
        <v/>
      </c>
      <c r="D3206">
        <f>IF('EIA Imports'!$E3206=$A$1,'EIA Imports'!D3206,"")</f>
        <v/>
      </c>
    </row>
    <row r="3207" spans="1:4">
      <c r="A3207">
        <f>IF('EIA Imports'!$E3207=$A$1,'EIA Imports'!A3207,"")</f>
        <v/>
      </c>
      <c r="C3207">
        <f>IF('EIA Imports'!$E3207=$A$1,'EIA Imports'!C3207,"")</f>
        <v/>
      </c>
      <c r="D3207">
        <f>IF('EIA Imports'!$E3207=$A$1,'EIA Imports'!D3207,"")</f>
        <v/>
      </c>
    </row>
    <row r="3208" spans="1:4">
      <c r="A3208">
        <f>IF('EIA Imports'!$E3208=$A$1,'EIA Imports'!A3208,"")</f>
        <v/>
      </c>
      <c r="C3208">
        <f>IF('EIA Imports'!$E3208=$A$1,'EIA Imports'!C3208,"")</f>
        <v/>
      </c>
      <c r="D3208">
        <f>IF('EIA Imports'!$E3208=$A$1,'EIA Imports'!D3208,"")</f>
        <v/>
      </c>
    </row>
    <row r="3209" spans="1:4">
      <c r="A3209">
        <f>IF('EIA Imports'!$E3209=$A$1,'EIA Imports'!A3209,"")</f>
        <v/>
      </c>
      <c r="C3209">
        <f>IF('EIA Imports'!$E3209=$A$1,'EIA Imports'!C3209,"")</f>
        <v/>
      </c>
      <c r="D3209">
        <f>IF('EIA Imports'!$E3209=$A$1,'EIA Imports'!D3209,"")</f>
        <v/>
      </c>
    </row>
    <row r="3210" spans="1:4">
      <c r="A3210">
        <f>IF('EIA Imports'!$E3210=$A$1,'EIA Imports'!A3210,"")</f>
        <v/>
      </c>
      <c r="C3210">
        <f>IF('EIA Imports'!$E3210=$A$1,'EIA Imports'!C3210,"")</f>
        <v/>
      </c>
      <c r="D3210">
        <f>IF('EIA Imports'!$E3210=$A$1,'EIA Imports'!D3210,"")</f>
        <v/>
      </c>
    </row>
    <row r="3211" spans="1:4">
      <c r="A3211">
        <f>IF('EIA Imports'!$E3211=$A$1,'EIA Imports'!A3211,"")</f>
        <v/>
      </c>
      <c r="C3211">
        <f>IF('EIA Imports'!$E3211=$A$1,'EIA Imports'!C3211,"")</f>
        <v/>
      </c>
      <c r="D3211">
        <f>IF('EIA Imports'!$E3211=$A$1,'EIA Imports'!D3211,"")</f>
        <v/>
      </c>
    </row>
    <row r="3212" spans="1:4">
      <c r="A3212">
        <f>IF('EIA Imports'!$E3212=$A$1,'EIA Imports'!A3212,"")</f>
        <v/>
      </c>
      <c r="C3212">
        <f>IF('EIA Imports'!$E3212=$A$1,'EIA Imports'!C3212,"")</f>
        <v/>
      </c>
      <c r="D3212">
        <f>IF('EIA Imports'!$E3212=$A$1,'EIA Imports'!D3212,"")</f>
        <v/>
      </c>
    </row>
    <row r="3213" spans="1:4">
      <c r="A3213">
        <f>IF('EIA Imports'!$E3213=$A$1,'EIA Imports'!A3213,"")</f>
        <v/>
      </c>
      <c r="C3213">
        <f>IF('EIA Imports'!$E3213=$A$1,'EIA Imports'!C3213,"")</f>
        <v/>
      </c>
      <c r="D3213">
        <f>IF('EIA Imports'!$E3213=$A$1,'EIA Imports'!D3213,"")</f>
        <v/>
      </c>
    </row>
    <row r="3214" spans="1:4">
      <c r="A3214">
        <f>IF('EIA Imports'!$E3214=$A$1,'EIA Imports'!A3214,"")</f>
        <v/>
      </c>
      <c r="C3214">
        <f>IF('EIA Imports'!$E3214=$A$1,'EIA Imports'!C3214,"")</f>
        <v/>
      </c>
      <c r="D3214">
        <f>IF('EIA Imports'!$E3214=$A$1,'EIA Imports'!D3214,"")</f>
        <v/>
      </c>
    </row>
    <row r="3215" spans="1:4">
      <c r="A3215">
        <f>IF('EIA Imports'!$E3215=$A$1,'EIA Imports'!A3215,"")</f>
        <v/>
      </c>
      <c r="C3215">
        <f>IF('EIA Imports'!$E3215=$A$1,'EIA Imports'!C3215,"")</f>
        <v/>
      </c>
      <c r="D3215">
        <f>IF('EIA Imports'!$E3215=$A$1,'EIA Imports'!D3215,"")</f>
        <v/>
      </c>
    </row>
    <row r="3216" spans="1:4">
      <c r="A3216">
        <f>IF('EIA Imports'!$E3216=$A$1,'EIA Imports'!A3216,"")</f>
        <v/>
      </c>
      <c r="C3216">
        <f>IF('EIA Imports'!$E3216=$A$1,'EIA Imports'!C3216,"")</f>
        <v/>
      </c>
      <c r="D3216">
        <f>IF('EIA Imports'!$E3216=$A$1,'EIA Imports'!D3216,"")</f>
        <v/>
      </c>
    </row>
    <row r="3217" spans="1:4">
      <c r="A3217">
        <f>IF('EIA Imports'!$E3217=$A$1,'EIA Imports'!A3217,"")</f>
        <v/>
      </c>
      <c r="C3217">
        <f>IF('EIA Imports'!$E3217=$A$1,'EIA Imports'!C3217,"")</f>
        <v/>
      </c>
      <c r="D3217">
        <f>IF('EIA Imports'!$E3217=$A$1,'EIA Imports'!D3217,"")</f>
        <v/>
      </c>
    </row>
    <row r="3218" spans="1:4">
      <c r="A3218">
        <f>IF('EIA Imports'!$E3218=$A$1,'EIA Imports'!A3218,"")</f>
        <v/>
      </c>
      <c r="C3218">
        <f>IF('EIA Imports'!$E3218=$A$1,'EIA Imports'!C3218,"")</f>
        <v/>
      </c>
      <c r="D3218">
        <f>IF('EIA Imports'!$E3218=$A$1,'EIA Imports'!D3218,"")</f>
        <v/>
      </c>
    </row>
    <row r="3219" spans="1:4">
      <c r="A3219">
        <f>IF('EIA Imports'!$E3219=$A$1,'EIA Imports'!A3219,"")</f>
        <v/>
      </c>
      <c r="C3219">
        <f>IF('EIA Imports'!$E3219=$A$1,'EIA Imports'!C3219,"")</f>
        <v/>
      </c>
      <c r="D3219">
        <f>IF('EIA Imports'!$E3219=$A$1,'EIA Imports'!D3219,"")</f>
        <v/>
      </c>
    </row>
    <row r="3220" spans="1:4">
      <c r="A3220">
        <f>IF('EIA Imports'!$E3220=$A$1,'EIA Imports'!A3220,"")</f>
        <v/>
      </c>
      <c r="C3220">
        <f>IF('EIA Imports'!$E3220=$A$1,'EIA Imports'!C3220,"")</f>
        <v/>
      </c>
      <c r="D3220">
        <f>IF('EIA Imports'!$E3220=$A$1,'EIA Imports'!D3220,"")</f>
        <v/>
      </c>
    </row>
    <row r="3221" spans="1:4">
      <c r="A3221">
        <f>IF('EIA Imports'!$E3221=$A$1,'EIA Imports'!A3221,"")</f>
        <v/>
      </c>
      <c r="C3221">
        <f>IF('EIA Imports'!$E3221=$A$1,'EIA Imports'!C3221,"")</f>
        <v/>
      </c>
      <c r="D3221">
        <f>IF('EIA Imports'!$E3221=$A$1,'EIA Imports'!D3221,"")</f>
        <v/>
      </c>
    </row>
    <row r="3222" spans="1:4">
      <c r="A3222">
        <f>IF('EIA Imports'!$E3222=$A$1,'EIA Imports'!A3222,"")</f>
        <v/>
      </c>
      <c r="C3222">
        <f>IF('EIA Imports'!$E3222=$A$1,'EIA Imports'!C3222,"")</f>
        <v/>
      </c>
      <c r="D3222">
        <f>IF('EIA Imports'!$E3222=$A$1,'EIA Imports'!D3222,"")</f>
        <v/>
      </c>
    </row>
    <row r="3223" spans="1:4">
      <c r="A3223">
        <f>IF('EIA Imports'!$E3223=$A$1,'EIA Imports'!A3223,"")</f>
        <v/>
      </c>
      <c r="C3223">
        <f>IF('EIA Imports'!$E3223=$A$1,'EIA Imports'!C3223,"")</f>
        <v/>
      </c>
      <c r="D3223">
        <f>IF('EIA Imports'!$E3223=$A$1,'EIA Imports'!D3223,"")</f>
        <v/>
      </c>
    </row>
    <row r="3224" spans="1:4">
      <c r="A3224">
        <f>IF('EIA Imports'!$E3224=$A$1,'EIA Imports'!A3224,"")</f>
        <v/>
      </c>
      <c r="C3224">
        <f>IF('EIA Imports'!$E3224=$A$1,'EIA Imports'!C3224,"")</f>
        <v/>
      </c>
      <c r="D3224">
        <f>IF('EIA Imports'!$E3224=$A$1,'EIA Imports'!D3224,"")</f>
        <v/>
      </c>
    </row>
    <row r="3225" spans="1:4">
      <c r="A3225">
        <f>IF('EIA Imports'!$E3225=$A$1,'EIA Imports'!A3225,"")</f>
        <v/>
      </c>
      <c r="C3225">
        <f>IF('EIA Imports'!$E3225=$A$1,'EIA Imports'!C3225,"")</f>
        <v/>
      </c>
      <c r="D3225">
        <f>IF('EIA Imports'!$E3225=$A$1,'EIA Imports'!D3225,"")</f>
        <v/>
      </c>
    </row>
    <row r="3226" spans="1:4">
      <c r="A3226">
        <f>IF('EIA Imports'!$E3226=$A$1,'EIA Imports'!A3226,"")</f>
        <v/>
      </c>
      <c r="C3226">
        <f>IF('EIA Imports'!$E3226=$A$1,'EIA Imports'!C3226,"")</f>
        <v/>
      </c>
      <c r="D3226">
        <f>IF('EIA Imports'!$E3226=$A$1,'EIA Imports'!D3226,"")</f>
        <v/>
      </c>
    </row>
    <row r="3227" spans="1:4">
      <c r="A3227">
        <f>IF('EIA Imports'!$E3227=$A$1,'EIA Imports'!A3227,"")</f>
        <v/>
      </c>
      <c r="C3227">
        <f>IF('EIA Imports'!$E3227=$A$1,'EIA Imports'!C3227,"")</f>
        <v/>
      </c>
      <c r="D3227">
        <f>IF('EIA Imports'!$E3227=$A$1,'EIA Imports'!D3227,"")</f>
        <v/>
      </c>
    </row>
    <row r="3228" spans="1:4">
      <c r="A3228">
        <f>IF('EIA Imports'!$E3228=$A$1,'EIA Imports'!A3228,"")</f>
        <v/>
      </c>
      <c r="C3228">
        <f>IF('EIA Imports'!$E3228=$A$1,'EIA Imports'!C3228,"")</f>
        <v/>
      </c>
      <c r="D3228">
        <f>IF('EIA Imports'!$E3228=$A$1,'EIA Imports'!D3228,"")</f>
        <v/>
      </c>
    </row>
    <row r="3229" spans="1:4">
      <c r="A3229">
        <f>IF('EIA Imports'!$E3229=$A$1,'EIA Imports'!A3229,"")</f>
        <v/>
      </c>
      <c r="C3229">
        <f>IF('EIA Imports'!$E3229=$A$1,'EIA Imports'!C3229,"")</f>
        <v/>
      </c>
      <c r="D3229">
        <f>IF('EIA Imports'!$E3229=$A$1,'EIA Imports'!D3229,"")</f>
        <v/>
      </c>
    </row>
    <row r="3230" spans="1:4">
      <c r="A3230">
        <f>IF('EIA Imports'!$E3230=$A$1,'EIA Imports'!A3230,"")</f>
        <v/>
      </c>
      <c r="C3230">
        <f>IF('EIA Imports'!$E3230=$A$1,'EIA Imports'!C3230,"")</f>
        <v/>
      </c>
      <c r="D3230">
        <f>IF('EIA Imports'!$E3230=$A$1,'EIA Imports'!D3230,"")</f>
        <v/>
      </c>
    </row>
    <row r="3231" spans="1:4">
      <c r="A3231">
        <f>IF('EIA Imports'!$E3231=$A$1,'EIA Imports'!A3231,"")</f>
        <v/>
      </c>
      <c r="C3231">
        <f>IF('EIA Imports'!$E3231=$A$1,'EIA Imports'!C3231,"")</f>
        <v/>
      </c>
      <c r="D3231">
        <f>IF('EIA Imports'!$E3231=$A$1,'EIA Imports'!D3231,"")</f>
        <v/>
      </c>
    </row>
    <row r="3232" spans="1:4">
      <c r="A3232">
        <f>IF('EIA Imports'!$E3232=$A$1,'EIA Imports'!A3232,"")</f>
        <v/>
      </c>
      <c r="C3232">
        <f>IF('EIA Imports'!$E3232=$A$1,'EIA Imports'!C3232,"")</f>
        <v/>
      </c>
      <c r="D3232">
        <f>IF('EIA Imports'!$E3232=$A$1,'EIA Imports'!D3232,"")</f>
        <v/>
      </c>
    </row>
    <row r="3233" spans="1:4">
      <c r="A3233">
        <f>IF('EIA Imports'!$E3233=$A$1,'EIA Imports'!A3233,"")</f>
        <v/>
      </c>
      <c r="C3233">
        <f>IF('EIA Imports'!$E3233=$A$1,'EIA Imports'!C3233,"")</f>
        <v/>
      </c>
      <c r="D3233">
        <f>IF('EIA Imports'!$E3233=$A$1,'EIA Imports'!D3233,"")</f>
        <v/>
      </c>
    </row>
    <row r="3234" spans="1:4">
      <c r="A3234">
        <f>IF('EIA Imports'!$E3234=$A$1,'EIA Imports'!A3234,"")</f>
        <v/>
      </c>
      <c r="C3234">
        <f>IF('EIA Imports'!$E3234=$A$1,'EIA Imports'!C3234,"")</f>
        <v/>
      </c>
      <c r="D3234">
        <f>IF('EIA Imports'!$E3234=$A$1,'EIA Imports'!D3234,"")</f>
        <v/>
      </c>
    </row>
    <row r="3235" spans="1:4">
      <c r="A3235">
        <f>IF('EIA Imports'!$E3235=$A$1,'EIA Imports'!A3235,"")</f>
        <v/>
      </c>
      <c r="C3235">
        <f>IF('EIA Imports'!$E3235=$A$1,'EIA Imports'!C3235,"")</f>
        <v/>
      </c>
      <c r="D3235">
        <f>IF('EIA Imports'!$E3235=$A$1,'EIA Imports'!D3235,"")</f>
        <v/>
      </c>
    </row>
    <row r="3236" spans="1:4">
      <c r="A3236">
        <f>IF('EIA Imports'!$E3236=$A$1,'EIA Imports'!A3236,"")</f>
        <v/>
      </c>
      <c r="C3236">
        <f>IF('EIA Imports'!$E3236=$A$1,'EIA Imports'!C3236,"")</f>
        <v/>
      </c>
      <c r="D3236">
        <f>IF('EIA Imports'!$E3236=$A$1,'EIA Imports'!D3236,"")</f>
        <v/>
      </c>
    </row>
    <row r="3237" spans="1:4">
      <c r="A3237">
        <f>IF('EIA Imports'!$E3237=$A$1,'EIA Imports'!A3237,"")</f>
        <v/>
      </c>
      <c r="C3237">
        <f>IF('EIA Imports'!$E3237=$A$1,'EIA Imports'!C3237,"")</f>
        <v/>
      </c>
      <c r="D3237">
        <f>IF('EIA Imports'!$E3237=$A$1,'EIA Imports'!D3237,"")</f>
        <v/>
      </c>
    </row>
    <row r="3238" spans="1:4">
      <c r="A3238">
        <f>IF('EIA Imports'!$E3238=$A$1,'EIA Imports'!A3238,"")</f>
        <v/>
      </c>
      <c r="C3238">
        <f>IF('EIA Imports'!$E3238=$A$1,'EIA Imports'!C3238,"")</f>
        <v/>
      </c>
      <c r="D3238">
        <f>IF('EIA Imports'!$E3238=$A$1,'EIA Imports'!D3238,"")</f>
        <v/>
      </c>
    </row>
    <row r="3239" spans="1:4">
      <c r="A3239">
        <f>IF('EIA Imports'!$E3239=$A$1,'EIA Imports'!A3239,"")</f>
        <v/>
      </c>
      <c r="C3239">
        <f>IF('EIA Imports'!$E3239=$A$1,'EIA Imports'!C3239,"")</f>
        <v/>
      </c>
      <c r="D3239">
        <f>IF('EIA Imports'!$E3239=$A$1,'EIA Imports'!D3239,"")</f>
        <v/>
      </c>
    </row>
    <row r="3240" spans="1:4">
      <c r="A3240">
        <f>IF('EIA Imports'!$E3240=$A$1,'EIA Imports'!A3240,"")</f>
        <v/>
      </c>
      <c r="C3240">
        <f>IF('EIA Imports'!$E3240=$A$1,'EIA Imports'!C3240,"")</f>
        <v/>
      </c>
      <c r="D3240">
        <f>IF('EIA Imports'!$E3240=$A$1,'EIA Imports'!D3240,"")</f>
        <v/>
      </c>
    </row>
    <row r="3241" spans="1:4">
      <c r="A3241">
        <f>IF('EIA Imports'!$E3241=$A$1,'EIA Imports'!A3241,"")</f>
        <v/>
      </c>
      <c r="C3241">
        <f>IF('EIA Imports'!$E3241=$A$1,'EIA Imports'!C3241,"")</f>
        <v/>
      </c>
      <c r="D3241">
        <f>IF('EIA Imports'!$E3241=$A$1,'EIA Imports'!D3241,"")</f>
        <v/>
      </c>
    </row>
    <row r="3242" spans="1:4">
      <c r="A3242">
        <f>IF('EIA Imports'!$E3242=$A$1,'EIA Imports'!A3242,"")</f>
        <v/>
      </c>
      <c r="C3242">
        <f>IF('EIA Imports'!$E3242=$A$1,'EIA Imports'!C3242,"")</f>
        <v/>
      </c>
      <c r="D3242">
        <f>IF('EIA Imports'!$E3242=$A$1,'EIA Imports'!D3242,"")</f>
        <v/>
      </c>
    </row>
    <row r="3243" spans="1:4">
      <c r="A3243">
        <f>IF('EIA Imports'!$E3243=$A$1,'EIA Imports'!A3243,"")</f>
        <v/>
      </c>
      <c r="C3243">
        <f>IF('EIA Imports'!$E3243=$A$1,'EIA Imports'!C3243,"")</f>
        <v/>
      </c>
      <c r="D3243">
        <f>IF('EIA Imports'!$E3243=$A$1,'EIA Imports'!D3243,"")</f>
        <v/>
      </c>
    </row>
    <row r="3244" spans="1:4">
      <c r="A3244">
        <f>IF('EIA Imports'!$E3244=$A$1,'EIA Imports'!A3244,"")</f>
        <v/>
      </c>
      <c r="C3244">
        <f>IF('EIA Imports'!$E3244=$A$1,'EIA Imports'!C3244,"")</f>
        <v/>
      </c>
      <c r="D3244">
        <f>IF('EIA Imports'!$E3244=$A$1,'EIA Imports'!D3244,"")</f>
        <v/>
      </c>
    </row>
    <row r="3245" spans="1:4">
      <c r="A3245">
        <f>IF('EIA Imports'!$E3245=$A$1,'EIA Imports'!A3245,"")</f>
        <v/>
      </c>
      <c r="C3245">
        <f>IF('EIA Imports'!$E3245=$A$1,'EIA Imports'!C3245,"")</f>
        <v/>
      </c>
      <c r="D3245">
        <f>IF('EIA Imports'!$E3245=$A$1,'EIA Imports'!D3245,"")</f>
        <v/>
      </c>
    </row>
    <row r="3246" spans="1:4">
      <c r="A3246">
        <f>IF('EIA Imports'!$E3246=$A$1,'EIA Imports'!A3246,"")</f>
        <v/>
      </c>
      <c r="C3246">
        <f>IF('EIA Imports'!$E3246=$A$1,'EIA Imports'!C3246,"")</f>
        <v/>
      </c>
      <c r="D3246">
        <f>IF('EIA Imports'!$E3246=$A$1,'EIA Imports'!D3246,"")</f>
        <v/>
      </c>
    </row>
    <row r="3247" spans="1:4">
      <c r="A3247">
        <f>IF('EIA Imports'!$E3247=$A$1,'EIA Imports'!A3247,"")</f>
        <v/>
      </c>
      <c r="C3247">
        <f>IF('EIA Imports'!$E3247=$A$1,'EIA Imports'!C3247,"")</f>
        <v/>
      </c>
      <c r="D3247">
        <f>IF('EIA Imports'!$E3247=$A$1,'EIA Imports'!D3247,"")</f>
        <v/>
      </c>
    </row>
    <row r="3248" spans="1:4">
      <c r="A3248">
        <f>IF('EIA Imports'!$E3248=$A$1,'EIA Imports'!A3248,"")</f>
        <v/>
      </c>
      <c r="C3248">
        <f>IF('EIA Imports'!$E3248=$A$1,'EIA Imports'!C3248,"")</f>
        <v/>
      </c>
      <c r="D3248">
        <f>IF('EIA Imports'!$E3248=$A$1,'EIA Imports'!D3248,"")</f>
        <v/>
      </c>
    </row>
    <row r="3249" spans="1:4">
      <c r="A3249">
        <f>IF('EIA Imports'!$E3249=$A$1,'EIA Imports'!A3249,"")</f>
        <v/>
      </c>
      <c r="C3249">
        <f>IF('EIA Imports'!$E3249=$A$1,'EIA Imports'!C3249,"")</f>
        <v/>
      </c>
      <c r="D3249">
        <f>IF('EIA Imports'!$E3249=$A$1,'EIA Imports'!D3249,"")</f>
        <v/>
      </c>
    </row>
    <row r="3250" spans="1:4">
      <c r="A3250">
        <f>IF('EIA Imports'!$E3250=$A$1,'EIA Imports'!A3250,"")</f>
        <v/>
      </c>
      <c r="C3250">
        <f>IF('EIA Imports'!$E3250=$A$1,'EIA Imports'!C3250,"")</f>
        <v/>
      </c>
      <c r="D3250">
        <f>IF('EIA Imports'!$E3250=$A$1,'EIA Imports'!D3250,"")</f>
        <v/>
      </c>
    </row>
    <row r="3251" spans="1:4">
      <c r="A3251">
        <f>IF('EIA Imports'!$E3251=$A$1,'EIA Imports'!A3251,"")</f>
        <v/>
      </c>
      <c r="C3251">
        <f>IF('EIA Imports'!$E3251=$A$1,'EIA Imports'!C3251,"")</f>
        <v/>
      </c>
      <c r="D3251">
        <f>IF('EIA Imports'!$E3251=$A$1,'EIA Imports'!D3251,"")</f>
        <v/>
      </c>
    </row>
    <row r="3252" spans="1:4">
      <c r="A3252">
        <f>IF('EIA Imports'!$E3252=$A$1,'EIA Imports'!A3252,"")</f>
        <v/>
      </c>
      <c r="C3252">
        <f>IF('EIA Imports'!$E3252=$A$1,'EIA Imports'!C3252,"")</f>
        <v/>
      </c>
      <c r="D3252">
        <f>IF('EIA Imports'!$E3252=$A$1,'EIA Imports'!D3252,"")</f>
        <v/>
      </c>
    </row>
    <row r="3253" spans="1:4">
      <c r="A3253">
        <f>IF('EIA Imports'!$E3253=$A$1,'EIA Imports'!A3253,"")</f>
        <v/>
      </c>
      <c r="C3253">
        <f>IF('EIA Imports'!$E3253=$A$1,'EIA Imports'!C3253,"")</f>
        <v/>
      </c>
      <c r="D3253">
        <f>IF('EIA Imports'!$E3253=$A$1,'EIA Imports'!D3253,"")</f>
        <v/>
      </c>
    </row>
    <row r="3254" spans="1:4">
      <c r="A3254">
        <f>IF('EIA Imports'!$E3254=$A$1,'EIA Imports'!A3254,"")</f>
        <v/>
      </c>
      <c r="C3254">
        <f>IF('EIA Imports'!$E3254=$A$1,'EIA Imports'!C3254,"")</f>
        <v/>
      </c>
      <c r="D3254">
        <f>IF('EIA Imports'!$E3254=$A$1,'EIA Imports'!D3254,"")</f>
        <v/>
      </c>
    </row>
    <row r="3255" spans="1:4">
      <c r="A3255">
        <f>IF('EIA Imports'!$E3255=$A$1,'EIA Imports'!A3255,"")</f>
        <v/>
      </c>
      <c r="C3255">
        <f>IF('EIA Imports'!$E3255=$A$1,'EIA Imports'!C3255,"")</f>
        <v/>
      </c>
      <c r="D3255">
        <f>IF('EIA Imports'!$E3255=$A$1,'EIA Imports'!D3255,"")</f>
        <v/>
      </c>
    </row>
    <row r="3256" spans="1:4">
      <c r="A3256">
        <f>IF('EIA Imports'!$E3256=$A$1,'EIA Imports'!A3256,"")</f>
        <v/>
      </c>
      <c r="C3256">
        <f>IF('EIA Imports'!$E3256=$A$1,'EIA Imports'!C3256,"")</f>
        <v/>
      </c>
      <c r="D3256">
        <f>IF('EIA Imports'!$E3256=$A$1,'EIA Imports'!D3256,"")</f>
        <v/>
      </c>
    </row>
    <row r="3257" spans="1:4">
      <c r="A3257">
        <f>IF('EIA Imports'!$E3257=$A$1,'EIA Imports'!A3257,"")</f>
        <v/>
      </c>
      <c r="C3257">
        <f>IF('EIA Imports'!$E3257=$A$1,'EIA Imports'!C3257,"")</f>
        <v/>
      </c>
      <c r="D3257">
        <f>IF('EIA Imports'!$E3257=$A$1,'EIA Imports'!D3257,"")</f>
        <v/>
      </c>
    </row>
    <row r="3258" spans="1:4">
      <c r="A3258">
        <f>IF('EIA Imports'!$E3258=$A$1,'EIA Imports'!A3258,"")</f>
        <v/>
      </c>
      <c r="C3258">
        <f>IF('EIA Imports'!$E3258=$A$1,'EIA Imports'!C3258,"")</f>
        <v/>
      </c>
      <c r="D3258">
        <f>IF('EIA Imports'!$E3258=$A$1,'EIA Imports'!D3258,"")</f>
        <v/>
      </c>
    </row>
    <row r="3259" spans="1:4">
      <c r="A3259">
        <f>IF('EIA Imports'!$E3259=$A$1,'EIA Imports'!A3259,"")</f>
        <v/>
      </c>
      <c r="C3259">
        <f>IF('EIA Imports'!$E3259=$A$1,'EIA Imports'!C3259,"")</f>
        <v/>
      </c>
      <c r="D3259">
        <f>IF('EIA Imports'!$E3259=$A$1,'EIA Imports'!D3259,"")</f>
        <v/>
      </c>
    </row>
    <row r="3260" spans="1:4">
      <c r="A3260">
        <f>IF('EIA Imports'!$E3260=$A$1,'EIA Imports'!A3260,"")</f>
        <v/>
      </c>
      <c r="C3260">
        <f>IF('EIA Imports'!$E3260=$A$1,'EIA Imports'!C3260,"")</f>
        <v/>
      </c>
      <c r="D3260">
        <f>IF('EIA Imports'!$E3260=$A$1,'EIA Imports'!D3260,"")</f>
        <v/>
      </c>
    </row>
    <row r="3261" spans="1:4">
      <c r="A3261">
        <f>IF('EIA Imports'!$E3261=$A$1,'EIA Imports'!A3261,"")</f>
        <v/>
      </c>
      <c r="C3261">
        <f>IF('EIA Imports'!$E3261=$A$1,'EIA Imports'!C3261,"")</f>
        <v/>
      </c>
      <c r="D3261">
        <f>IF('EIA Imports'!$E3261=$A$1,'EIA Imports'!D3261,"")</f>
        <v/>
      </c>
    </row>
    <row r="3262" spans="1:4">
      <c r="A3262">
        <f>IF('EIA Imports'!$E3262=$A$1,'EIA Imports'!A3262,"")</f>
        <v/>
      </c>
      <c r="C3262">
        <f>IF('EIA Imports'!$E3262=$A$1,'EIA Imports'!C3262,"")</f>
        <v/>
      </c>
      <c r="D3262">
        <f>IF('EIA Imports'!$E3262=$A$1,'EIA Imports'!D3262,"")</f>
        <v/>
      </c>
    </row>
    <row r="3263" spans="1:4">
      <c r="A3263">
        <f>IF('EIA Imports'!$E3263=$A$1,'EIA Imports'!A3263,"")</f>
        <v/>
      </c>
      <c r="C3263">
        <f>IF('EIA Imports'!$E3263=$A$1,'EIA Imports'!C3263,"")</f>
        <v/>
      </c>
      <c r="D3263">
        <f>IF('EIA Imports'!$E3263=$A$1,'EIA Imports'!D3263,"")</f>
        <v/>
      </c>
    </row>
    <row r="3264" spans="1:4">
      <c r="A3264">
        <f>IF('EIA Imports'!$E3264=$A$1,'EIA Imports'!A3264,"")</f>
        <v/>
      </c>
      <c r="C3264">
        <f>IF('EIA Imports'!$E3264=$A$1,'EIA Imports'!C3264,"")</f>
        <v/>
      </c>
      <c r="D3264">
        <f>IF('EIA Imports'!$E3264=$A$1,'EIA Imports'!D3264,"")</f>
        <v/>
      </c>
    </row>
    <row r="3265" spans="1:4">
      <c r="A3265">
        <f>IF('EIA Imports'!$E3265=$A$1,'EIA Imports'!A3265,"")</f>
        <v/>
      </c>
      <c r="C3265">
        <f>IF('EIA Imports'!$E3265=$A$1,'EIA Imports'!C3265,"")</f>
        <v/>
      </c>
      <c r="D3265">
        <f>IF('EIA Imports'!$E3265=$A$1,'EIA Imports'!D3265,"")</f>
        <v/>
      </c>
    </row>
    <row r="3266" spans="1:4">
      <c r="A3266">
        <f>IF('EIA Imports'!$E3266=$A$1,'EIA Imports'!A3266,"")</f>
        <v/>
      </c>
      <c r="C3266">
        <f>IF('EIA Imports'!$E3266=$A$1,'EIA Imports'!C3266,"")</f>
        <v/>
      </c>
      <c r="D3266">
        <f>IF('EIA Imports'!$E3266=$A$1,'EIA Imports'!D3266,"")</f>
        <v/>
      </c>
    </row>
    <row r="3267" spans="1:4">
      <c r="A3267">
        <f>IF('EIA Imports'!$E3267=$A$1,'EIA Imports'!A3267,"")</f>
        <v/>
      </c>
      <c r="C3267">
        <f>IF('EIA Imports'!$E3267=$A$1,'EIA Imports'!C3267,"")</f>
        <v/>
      </c>
      <c r="D3267">
        <f>IF('EIA Imports'!$E3267=$A$1,'EIA Imports'!D3267,"")</f>
        <v/>
      </c>
    </row>
    <row r="3268" spans="1:4">
      <c r="A3268">
        <f>IF('EIA Imports'!$E3268=$A$1,'EIA Imports'!A3268,"")</f>
        <v/>
      </c>
      <c r="C3268">
        <f>IF('EIA Imports'!$E3268=$A$1,'EIA Imports'!C3268,"")</f>
        <v/>
      </c>
      <c r="D3268">
        <f>IF('EIA Imports'!$E3268=$A$1,'EIA Imports'!D3268,"")</f>
        <v/>
      </c>
    </row>
    <row r="3269" spans="1:4">
      <c r="A3269">
        <f>IF('EIA Imports'!$E3269=$A$1,'EIA Imports'!A3269,"")</f>
        <v/>
      </c>
      <c r="C3269">
        <f>IF('EIA Imports'!$E3269=$A$1,'EIA Imports'!C3269,"")</f>
        <v/>
      </c>
      <c r="D3269">
        <f>IF('EIA Imports'!$E3269=$A$1,'EIA Imports'!D3269,"")</f>
        <v/>
      </c>
    </row>
    <row r="3270" spans="1:4">
      <c r="A3270">
        <f>IF('EIA Imports'!$E3270=$A$1,'EIA Imports'!A3270,"")</f>
        <v/>
      </c>
      <c r="C3270">
        <f>IF('EIA Imports'!$E3270=$A$1,'EIA Imports'!C3270,"")</f>
        <v/>
      </c>
      <c r="D3270">
        <f>IF('EIA Imports'!$E3270=$A$1,'EIA Imports'!D3270,"")</f>
        <v/>
      </c>
    </row>
    <row r="3271" spans="1:4">
      <c r="A3271">
        <f>IF('EIA Imports'!$E3271=$A$1,'EIA Imports'!A3271,"")</f>
        <v/>
      </c>
      <c r="C3271">
        <f>IF('EIA Imports'!$E3271=$A$1,'EIA Imports'!C3271,"")</f>
        <v/>
      </c>
      <c r="D3271">
        <f>IF('EIA Imports'!$E3271=$A$1,'EIA Imports'!D3271,"")</f>
        <v/>
      </c>
    </row>
    <row r="3272" spans="1:4">
      <c r="A3272">
        <f>IF('EIA Imports'!$E3272=$A$1,'EIA Imports'!A3272,"")</f>
        <v/>
      </c>
      <c r="C3272">
        <f>IF('EIA Imports'!$E3272=$A$1,'EIA Imports'!C3272,"")</f>
        <v/>
      </c>
      <c r="D3272">
        <f>IF('EIA Imports'!$E3272=$A$1,'EIA Imports'!D3272,"")</f>
        <v/>
      </c>
    </row>
    <row r="3273" spans="1:4">
      <c r="A3273">
        <f>IF('EIA Imports'!$E3273=$A$1,'EIA Imports'!A3273,"")</f>
        <v/>
      </c>
      <c r="C3273">
        <f>IF('EIA Imports'!$E3273=$A$1,'EIA Imports'!C3273,"")</f>
        <v/>
      </c>
      <c r="D3273">
        <f>IF('EIA Imports'!$E3273=$A$1,'EIA Imports'!D3273,"")</f>
        <v/>
      </c>
    </row>
    <row r="3274" spans="1:4">
      <c r="A3274">
        <f>IF('EIA Imports'!$E3274=$A$1,'EIA Imports'!A3274,"")</f>
        <v/>
      </c>
      <c r="C3274">
        <f>IF('EIA Imports'!$E3274=$A$1,'EIA Imports'!C3274,"")</f>
        <v/>
      </c>
      <c r="D3274">
        <f>IF('EIA Imports'!$E3274=$A$1,'EIA Imports'!D3274,"")</f>
        <v/>
      </c>
    </row>
    <row r="3275" spans="1:4">
      <c r="A3275">
        <f>IF('EIA Imports'!$E3275=$A$1,'EIA Imports'!A3275,"")</f>
        <v/>
      </c>
      <c r="C3275">
        <f>IF('EIA Imports'!$E3275=$A$1,'EIA Imports'!C3275,"")</f>
        <v/>
      </c>
      <c r="D3275">
        <f>IF('EIA Imports'!$E3275=$A$1,'EIA Imports'!D3275,"")</f>
        <v/>
      </c>
    </row>
    <row r="3276" spans="1:4">
      <c r="A3276">
        <f>IF('EIA Imports'!$E3276=$A$1,'EIA Imports'!A3276,"")</f>
        <v/>
      </c>
      <c r="C3276">
        <f>IF('EIA Imports'!$E3276=$A$1,'EIA Imports'!C3276,"")</f>
        <v/>
      </c>
      <c r="D3276">
        <f>IF('EIA Imports'!$E3276=$A$1,'EIA Imports'!D3276,"")</f>
        <v/>
      </c>
    </row>
    <row r="3277" spans="1:4">
      <c r="A3277">
        <f>IF('EIA Imports'!$E3277=$A$1,'EIA Imports'!A3277,"")</f>
        <v/>
      </c>
      <c r="C3277">
        <f>IF('EIA Imports'!$E3277=$A$1,'EIA Imports'!C3277,"")</f>
        <v/>
      </c>
      <c r="D3277">
        <f>IF('EIA Imports'!$E3277=$A$1,'EIA Imports'!D3277,"")</f>
        <v/>
      </c>
    </row>
    <row r="3278" spans="1:4">
      <c r="A3278">
        <f>IF('EIA Imports'!$E3278=$A$1,'EIA Imports'!A3278,"")</f>
        <v/>
      </c>
      <c r="C3278">
        <f>IF('EIA Imports'!$E3278=$A$1,'EIA Imports'!C3278,"")</f>
        <v/>
      </c>
      <c r="D3278">
        <f>IF('EIA Imports'!$E3278=$A$1,'EIA Imports'!D3278,"")</f>
        <v/>
      </c>
    </row>
    <row r="3279" spans="1:4">
      <c r="A3279">
        <f>IF('EIA Imports'!$E3279=$A$1,'EIA Imports'!A3279,"")</f>
        <v/>
      </c>
      <c r="C3279">
        <f>IF('EIA Imports'!$E3279=$A$1,'EIA Imports'!C3279,"")</f>
        <v/>
      </c>
      <c r="D3279">
        <f>IF('EIA Imports'!$E3279=$A$1,'EIA Imports'!D3279,"")</f>
        <v/>
      </c>
    </row>
    <row r="3280" spans="1:4">
      <c r="A3280">
        <f>IF('EIA Imports'!$E3280=$A$1,'EIA Imports'!A3280,"")</f>
        <v/>
      </c>
      <c r="C3280">
        <f>IF('EIA Imports'!$E3280=$A$1,'EIA Imports'!C3280,"")</f>
        <v/>
      </c>
      <c r="D3280">
        <f>IF('EIA Imports'!$E3280=$A$1,'EIA Imports'!D3280,"")</f>
        <v/>
      </c>
    </row>
    <row r="3281" spans="1:4">
      <c r="A3281">
        <f>IF('EIA Imports'!$E3281=$A$1,'EIA Imports'!A3281,"")</f>
        <v/>
      </c>
      <c r="C3281">
        <f>IF('EIA Imports'!$E3281=$A$1,'EIA Imports'!C3281,"")</f>
        <v/>
      </c>
      <c r="D3281">
        <f>IF('EIA Imports'!$E3281=$A$1,'EIA Imports'!D3281,"")</f>
        <v/>
      </c>
    </row>
    <row r="3282" spans="1:4">
      <c r="A3282">
        <f>IF('EIA Imports'!$E3282=$A$1,'EIA Imports'!A3282,"")</f>
        <v/>
      </c>
      <c r="C3282">
        <f>IF('EIA Imports'!$E3282=$A$1,'EIA Imports'!C3282,"")</f>
        <v/>
      </c>
      <c r="D3282">
        <f>IF('EIA Imports'!$E3282=$A$1,'EIA Imports'!D3282,"")</f>
        <v/>
      </c>
    </row>
    <row r="3283" spans="1:4">
      <c r="A3283">
        <f>IF('EIA Imports'!$E3283=$A$1,'EIA Imports'!A3283,"")</f>
        <v/>
      </c>
      <c r="C3283">
        <f>IF('EIA Imports'!$E3283=$A$1,'EIA Imports'!C3283,"")</f>
        <v/>
      </c>
      <c r="D3283">
        <f>IF('EIA Imports'!$E3283=$A$1,'EIA Imports'!D3283,"")</f>
        <v/>
      </c>
    </row>
    <row r="3284" spans="1:4">
      <c r="A3284">
        <f>IF('EIA Imports'!$E3284=$A$1,'EIA Imports'!A3284,"")</f>
        <v/>
      </c>
      <c r="C3284">
        <f>IF('EIA Imports'!$E3284=$A$1,'EIA Imports'!C3284,"")</f>
        <v/>
      </c>
      <c r="D3284">
        <f>IF('EIA Imports'!$E3284=$A$1,'EIA Imports'!D3284,"")</f>
        <v/>
      </c>
    </row>
    <row r="3285" spans="1:4">
      <c r="A3285">
        <f>IF('EIA Imports'!$E3285=$A$1,'EIA Imports'!A3285,"")</f>
        <v/>
      </c>
      <c r="C3285">
        <f>IF('EIA Imports'!$E3285=$A$1,'EIA Imports'!C3285,"")</f>
        <v/>
      </c>
      <c r="D3285">
        <f>IF('EIA Imports'!$E3285=$A$1,'EIA Imports'!D3285,"")</f>
        <v/>
      </c>
    </row>
    <row r="3286" spans="1:4">
      <c r="A3286">
        <f>IF('EIA Imports'!$E3286=$A$1,'EIA Imports'!A3286,"")</f>
        <v/>
      </c>
      <c r="C3286">
        <f>IF('EIA Imports'!$E3286=$A$1,'EIA Imports'!C3286,"")</f>
        <v/>
      </c>
      <c r="D3286">
        <f>IF('EIA Imports'!$E3286=$A$1,'EIA Imports'!D3286,"")</f>
        <v/>
      </c>
    </row>
    <row r="3287" spans="1:4">
      <c r="A3287">
        <f>IF('EIA Imports'!$E3287=$A$1,'EIA Imports'!A3287,"")</f>
        <v/>
      </c>
      <c r="C3287">
        <f>IF('EIA Imports'!$E3287=$A$1,'EIA Imports'!C3287,"")</f>
        <v/>
      </c>
      <c r="D3287">
        <f>IF('EIA Imports'!$E3287=$A$1,'EIA Imports'!D3287,"")</f>
        <v/>
      </c>
    </row>
    <row r="3288" spans="1:4">
      <c r="A3288">
        <f>IF('EIA Imports'!$E3288=$A$1,'EIA Imports'!A3288,"")</f>
        <v/>
      </c>
      <c r="C3288">
        <f>IF('EIA Imports'!$E3288=$A$1,'EIA Imports'!C3288,"")</f>
        <v/>
      </c>
      <c r="D3288">
        <f>IF('EIA Imports'!$E3288=$A$1,'EIA Imports'!D3288,"")</f>
        <v/>
      </c>
    </row>
    <row r="3289" spans="1:4">
      <c r="A3289">
        <f>IF('EIA Imports'!$E3289=$A$1,'EIA Imports'!A3289,"")</f>
        <v/>
      </c>
      <c r="C3289">
        <f>IF('EIA Imports'!$E3289=$A$1,'EIA Imports'!C3289,"")</f>
        <v/>
      </c>
      <c r="D3289">
        <f>IF('EIA Imports'!$E3289=$A$1,'EIA Imports'!D3289,"")</f>
        <v/>
      </c>
    </row>
    <row r="3290" spans="1:4">
      <c r="A3290">
        <f>IF('EIA Imports'!$E3290=$A$1,'EIA Imports'!A3290,"")</f>
        <v/>
      </c>
      <c r="C3290">
        <f>IF('EIA Imports'!$E3290=$A$1,'EIA Imports'!C3290,"")</f>
        <v/>
      </c>
      <c r="D3290">
        <f>IF('EIA Imports'!$E3290=$A$1,'EIA Imports'!D3290,"")</f>
        <v/>
      </c>
    </row>
    <row r="3291" spans="1:4">
      <c r="A3291">
        <f>IF('EIA Imports'!$E3291=$A$1,'EIA Imports'!A3291,"")</f>
        <v/>
      </c>
      <c r="C3291">
        <f>IF('EIA Imports'!$E3291=$A$1,'EIA Imports'!C3291,"")</f>
        <v/>
      </c>
      <c r="D3291">
        <f>IF('EIA Imports'!$E3291=$A$1,'EIA Imports'!D3291,"")</f>
        <v/>
      </c>
    </row>
    <row r="3292" spans="1:4">
      <c r="A3292">
        <f>IF('EIA Imports'!$E3292=$A$1,'EIA Imports'!A3292,"")</f>
        <v/>
      </c>
      <c r="C3292">
        <f>IF('EIA Imports'!$E3292=$A$1,'EIA Imports'!C3292,"")</f>
        <v/>
      </c>
      <c r="D3292">
        <f>IF('EIA Imports'!$E3292=$A$1,'EIA Imports'!D3292,"")</f>
        <v/>
      </c>
    </row>
    <row r="3293" spans="1:4">
      <c r="A3293">
        <f>IF('EIA Imports'!$E3293=$A$1,'EIA Imports'!A3293,"")</f>
        <v/>
      </c>
      <c r="C3293">
        <f>IF('EIA Imports'!$E3293=$A$1,'EIA Imports'!C3293,"")</f>
        <v/>
      </c>
      <c r="D3293">
        <f>IF('EIA Imports'!$E3293=$A$1,'EIA Imports'!D3293,"")</f>
        <v/>
      </c>
    </row>
    <row r="3294" spans="1:4">
      <c r="A3294">
        <f>IF('EIA Imports'!$E3294=$A$1,'EIA Imports'!A3294,"")</f>
        <v/>
      </c>
      <c r="C3294">
        <f>IF('EIA Imports'!$E3294=$A$1,'EIA Imports'!C3294,"")</f>
        <v/>
      </c>
      <c r="D3294">
        <f>IF('EIA Imports'!$E3294=$A$1,'EIA Imports'!D3294,"")</f>
        <v/>
      </c>
    </row>
    <row r="3295" spans="1:4">
      <c r="A3295">
        <f>IF('EIA Imports'!$E3295=$A$1,'EIA Imports'!A3295,"")</f>
        <v/>
      </c>
      <c r="C3295">
        <f>IF('EIA Imports'!$E3295=$A$1,'EIA Imports'!C3295,"")</f>
        <v/>
      </c>
      <c r="D3295">
        <f>IF('EIA Imports'!$E3295=$A$1,'EIA Imports'!D3295,"")</f>
        <v/>
      </c>
    </row>
    <row r="3296" spans="1:4">
      <c r="A3296">
        <f>IF('EIA Imports'!$E3296=$A$1,'EIA Imports'!A3296,"")</f>
        <v/>
      </c>
      <c r="C3296">
        <f>IF('EIA Imports'!$E3296=$A$1,'EIA Imports'!C3296,"")</f>
        <v/>
      </c>
      <c r="D3296">
        <f>IF('EIA Imports'!$E3296=$A$1,'EIA Imports'!D3296,"")</f>
        <v/>
      </c>
    </row>
    <row r="3297" spans="1:4">
      <c r="A3297">
        <f>IF('EIA Imports'!$E3297=$A$1,'EIA Imports'!A3297,"")</f>
        <v/>
      </c>
      <c r="C3297">
        <f>IF('EIA Imports'!$E3297=$A$1,'EIA Imports'!C3297,"")</f>
        <v/>
      </c>
      <c r="D3297">
        <f>IF('EIA Imports'!$E3297=$A$1,'EIA Imports'!D3297,"")</f>
        <v/>
      </c>
    </row>
    <row r="3298" spans="1:4">
      <c r="A3298">
        <f>IF('EIA Imports'!$E3298=$A$1,'EIA Imports'!A3298,"")</f>
        <v/>
      </c>
      <c r="C3298">
        <f>IF('EIA Imports'!$E3298=$A$1,'EIA Imports'!C3298,"")</f>
        <v/>
      </c>
      <c r="D3298">
        <f>IF('EIA Imports'!$E3298=$A$1,'EIA Imports'!D3298,"")</f>
        <v/>
      </c>
    </row>
    <row r="3299" spans="1:4">
      <c r="A3299">
        <f>IF('EIA Imports'!$E3299=$A$1,'EIA Imports'!A3299,"")</f>
        <v/>
      </c>
      <c r="C3299">
        <f>IF('EIA Imports'!$E3299=$A$1,'EIA Imports'!C3299,"")</f>
        <v/>
      </c>
      <c r="D3299">
        <f>IF('EIA Imports'!$E3299=$A$1,'EIA Imports'!D3299,"")</f>
        <v/>
      </c>
    </row>
    <row r="3300" spans="1:4">
      <c r="A3300">
        <f>IF('EIA Imports'!$E3300=$A$1,'EIA Imports'!A3300,"")</f>
        <v/>
      </c>
      <c r="C3300">
        <f>IF('EIA Imports'!$E3300=$A$1,'EIA Imports'!C3300,"")</f>
        <v/>
      </c>
      <c r="D3300">
        <f>IF('EIA Imports'!$E3300=$A$1,'EIA Imports'!D3300,"")</f>
        <v/>
      </c>
    </row>
    <row r="3301" spans="1:4">
      <c r="A3301">
        <f>IF('EIA Imports'!$E3301=$A$1,'EIA Imports'!A3301,"")</f>
        <v/>
      </c>
      <c r="C3301">
        <f>IF('EIA Imports'!$E3301=$A$1,'EIA Imports'!C3301,"")</f>
        <v/>
      </c>
      <c r="D3301">
        <f>IF('EIA Imports'!$E3301=$A$1,'EIA Imports'!D3301,"")</f>
        <v/>
      </c>
    </row>
    <row r="3302" spans="1:4">
      <c r="A3302">
        <f>IF('EIA Imports'!$E3302=$A$1,'EIA Imports'!A3302,"")</f>
        <v/>
      </c>
      <c r="C3302">
        <f>IF('EIA Imports'!$E3302=$A$1,'EIA Imports'!C3302,"")</f>
        <v/>
      </c>
      <c r="D3302">
        <f>IF('EIA Imports'!$E3302=$A$1,'EIA Imports'!D3302,"")</f>
        <v/>
      </c>
    </row>
    <row r="3303" spans="1:4">
      <c r="A3303">
        <f>IF('EIA Imports'!$E3303=$A$1,'EIA Imports'!A3303,"")</f>
        <v/>
      </c>
      <c r="C3303">
        <f>IF('EIA Imports'!$E3303=$A$1,'EIA Imports'!C3303,"")</f>
        <v/>
      </c>
      <c r="D3303">
        <f>IF('EIA Imports'!$E3303=$A$1,'EIA Imports'!D3303,"")</f>
        <v/>
      </c>
    </row>
    <row r="3304" spans="1:4">
      <c r="A3304">
        <f>IF('EIA Imports'!$E3304=$A$1,'EIA Imports'!A3304,"")</f>
        <v/>
      </c>
      <c r="C3304">
        <f>IF('EIA Imports'!$E3304=$A$1,'EIA Imports'!C3304,"")</f>
        <v/>
      </c>
      <c r="D3304">
        <f>IF('EIA Imports'!$E3304=$A$1,'EIA Imports'!D3304,"")</f>
        <v/>
      </c>
    </row>
    <row r="3305" spans="1:4">
      <c r="A3305">
        <f>IF('EIA Imports'!$E3305=$A$1,'EIA Imports'!A3305,"")</f>
        <v/>
      </c>
      <c r="C3305">
        <f>IF('EIA Imports'!$E3305=$A$1,'EIA Imports'!C3305,"")</f>
        <v/>
      </c>
      <c r="D3305">
        <f>IF('EIA Imports'!$E3305=$A$1,'EIA Imports'!D3305,"")</f>
        <v/>
      </c>
    </row>
    <row r="3306" spans="1:4">
      <c r="A3306">
        <f>IF('EIA Imports'!$E3306=$A$1,'EIA Imports'!A3306,"")</f>
        <v/>
      </c>
      <c r="C3306">
        <f>IF('EIA Imports'!$E3306=$A$1,'EIA Imports'!C3306,"")</f>
        <v/>
      </c>
      <c r="D3306">
        <f>IF('EIA Imports'!$E3306=$A$1,'EIA Imports'!D3306,"")</f>
        <v/>
      </c>
    </row>
    <row r="3307" spans="1:4">
      <c r="A3307">
        <f>IF('EIA Imports'!$E3307=$A$1,'EIA Imports'!A3307,"")</f>
        <v/>
      </c>
      <c r="C3307">
        <f>IF('EIA Imports'!$E3307=$A$1,'EIA Imports'!C3307,"")</f>
        <v/>
      </c>
      <c r="D3307">
        <f>IF('EIA Imports'!$E3307=$A$1,'EIA Imports'!D3307,"")</f>
        <v/>
      </c>
    </row>
    <row r="3308" spans="1:4">
      <c r="A3308">
        <f>IF('EIA Imports'!$E3308=$A$1,'EIA Imports'!A3308,"")</f>
        <v/>
      </c>
      <c r="C3308">
        <f>IF('EIA Imports'!$E3308=$A$1,'EIA Imports'!C3308,"")</f>
        <v/>
      </c>
      <c r="D3308">
        <f>IF('EIA Imports'!$E3308=$A$1,'EIA Imports'!D3308,"")</f>
        <v/>
      </c>
    </row>
    <row r="3309" spans="1:4">
      <c r="A3309">
        <f>IF('EIA Imports'!$E3309=$A$1,'EIA Imports'!A3309,"")</f>
        <v/>
      </c>
      <c r="C3309">
        <f>IF('EIA Imports'!$E3309=$A$1,'EIA Imports'!C3309,"")</f>
        <v/>
      </c>
      <c r="D3309">
        <f>IF('EIA Imports'!$E3309=$A$1,'EIA Imports'!D3309,"")</f>
        <v/>
      </c>
    </row>
    <row r="3310" spans="1:4">
      <c r="A3310">
        <f>IF('EIA Imports'!$E3310=$A$1,'EIA Imports'!A3310,"")</f>
        <v/>
      </c>
      <c r="C3310">
        <f>IF('EIA Imports'!$E3310=$A$1,'EIA Imports'!C3310,"")</f>
        <v/>
      </c>
      <c r="D3310">
        <f>IF('EIA Imports'!$E3310=$A$1,'EIA Imports'!D3310,"")</f>
        <v/>
      </c>
    </row>
    <row r="3311" spans="1:4">
      <c r="A3311">
        <f>IF('EIA Imports'!$E3311=$A$1,'EIA Imports'!A3311,"")</f>
        <v/>
      </c>
      <c r="C3311">
        <f>IF('EIA Imports'!$E3311=$A$1,'EIA Imports'!C3311,"")</f>
        <v/>
      </c>
      <c r="D3311">
        <f>IF('EIA Imports'!$E3311=$A$1,'EIA Imports'!D3311,"")</f>
        <v/>
      </c>
    </row>
    <row r="3312" spans="1:4">
      <c r="A3312">
        <f>IF('EIA Imports'!$E3312=$A$1,'EIA Imports'!A3312,"")</f>
        <v/>
      </c>
      <c r="C3312">
        <f>IF('EIA Imports'!$E3312=$A$1,'EIA Imports'!C3312,"")</f>
        <v/>
      </c>
      <c r="D3312">
        <f>IF('EIA Imports'!$E3312=$A$1,'EIA Imports'!D3312,"")</f>
        <v/>
      </c>
    </row>
    <row r="3313" spans="1:4">
      <c r="A3313">
        <f>IF('EIA Imports'!$E3313=$A$1,'EIA Imports'!A3313,"")</f>
        <v/>
      </c>
      <c r="C3313">
        <f>IF('EIA Imports'!$E3313=$A$1,'EIA Imports'!C3313,"")</f>
        <v/>
      </c>
      <c r="D3313">
        <f>IF('EIA Imports'!$E3313=$A$1,'EIA Imports'!D3313,"")</f>
        <v/>
      </c>
    </row>
    <row r="3314" spans="1:4">
      <c r="A3314">
        <f>IF('EIA Imports'!$E3314=$A$1,'EIA Imports'!A3314,"")</f>
        <v/>
      </c>
      <c r="C3314">
        <f>IF('EIA Imports'!$E3314=$A$1,'EIA Imports'!C3314,"")</f>
        <v/>
      </c>
      <c r="D3314">
        <f>IF('EIA Imports'!$E3314=$A$1,'EIA Imports'!D3314,"")</f>
        <v/>
      </c>
    </row>
    <row r="3315" spans="1:4">
      <c r="A3315">
        <f>IF('EIA Imports'!$E3315=$A$1,'EIA Imports'!A3315,"")</f>
        <v/>
      </c>
      <c r="C3315">
        <f>IF('EIA Imports'!$E3315=$A$1,'EIA Imports'!C3315,"")</f>
        <v/>
      </c>
      <c r="D3315">
        <f>IF('EIA Imports'!$E3315=$A$1,'EIA Imports'!D3315,"")</f>
        <v/>
      </c>
    </row>
    <row r="3316" spans="1:4">
      <c r="A3316">
        <f>IF('EIA Imports'!$E3316=$A$1,'EIA Imports'!A3316,"")</f>
        <v/>
      </c>
      <c r="C3316">
        <f>IF('EIA Imports'!$E3316=$A$1,'EIA Imports'!C3316,"")</f>
        <v/>
      </c>
      <c r="D3316">
        <f>IF('EIA Imports'!$E3316=$A$1,'EIA Imports'!D3316,"")</f>
        <v/>
      </c>
    </row>
    <row r="3317" spans="1:4">
      <c r="A3317">
        <f>IF('EIA Imports'!$E3317=$A$1,'EIA Imports'!A3317,"")</f>
        <v/>
      </c>
      <c r="C3317">
        <f>IF('EIA Imports'!$E3317=$A$1,'EIA Imports'!C3317,"")</f>
        <v/>
      </c>
      <c r="D3317">
        <f>IF('EIA Imports'!$E3317=$A$1,'EIA Imports'!D3317,"")</f>
        <v/>
      </c>
    </row>
    <row r="3318" spans="1:4">
      <c r="A3318">
        <f>IF('EIA Imports'!$E3318=$A$1,'EIA Imports'!A3318,"")</f>
        <v/>
      </c>
      <c r="C3318">
        <f>IF('EIA Imports'!$E3318=$A$1,'EIA Imports'!C3318,"")</f>
        <v/>
      </c>
      <c r="D3318">
        <f>IF('EIA Imports'!$E3318=$A$1,'EIA Imports'!D3318,"")</f>
        <v/>
      </c>
    </row>
    <row r="3319" spans="1:4">
      <c r="A3319">
        <f>IF('EIA Imports'!$E3319=$A$1,'EIA Imports'!A3319,"")</f>
        <v/>
      </c>
      <c r="C3319">
        <f>IF('EIA Imports'!$E3319=$A$1,'EIA Imports'!C3319,"")</f>
        <v/>
      </c>
      <c r="D3319">
        <f>IF('EIA Imports'!$E3319=$A$1,'EIA Imports'!D3319,"")</f>
        <v/>
      </c>
    </row>
    <row r="3320" spans="1:4">
      <c r="A3320">
        <f>IF('EIA Imports'!$E3320=$A$1,'EIA Imports'!A3320,"")</f>
        <v/>
      </c>
      <c r="C3320">
        <f>IF('EIA Imports'!$E3320=$A$1,'EIA Imports'!C3320,"")</f>
        <v/>
      </c>
      <c r="D3320">
        <f>IF('EIA Imports'!$E3320=$A$1,'EIA Imports'!D3320,"")</f>
        <v/>
      </c>
    </row>
    <row r="3321" spans="1:4">
      <c r="A3321">
        <f>IF('EIA Imports'!$E3321=$A$1,'EIA Imports'!A3321,"")</f>
        <v/>
      </c>
      <c r="C3321">
        <f>IF('EIA Imports'!$E3321=$A$1,'EIA Imports'!C3321,"")</f>
        <v/>
      </c>
      <c r="D3321">
        <f>IF('EIA Imports'!$E3321=$A$1,'EIA Imports'!D3321,"")</f>
        <v/>
      </c>
    </row>
    <row r="3322" spans="1:4">
      <c r="A3322">
        <f>IF('EIA Imports'!$E3322=$A$1,'EIA Imports'!A3322,"")</f>
        <v/>
      </c>
      <c r="C3322">
        <f>IF('EIA Imports'!$E3322=$A$1,'EIA Imports'!C3322,"")</f>
        <v/>
      </c>
      <c r="D3322">
        <f>IF('EIA Imports'!$E3322=$A$1,'EIA Imports'!D3322,"")</f>
        <v/>
      </c>
    </row>
    <row r="3323" spans="1:4">
      <c r="A3323">
        <f>IF('EIA Imports'!$E3323=$A$1,'EIA Imports'!A3323,"")</f>
        <v/>
      </c>
      <c r="C3323">
        <f>IF('EIA Imports'!$E3323=$A$1,'EIA Imports'!C3323,"")</f>
        <v/>
      </c>
      <c r="D3323">
        <f>IF('EIA Imports'!$E3323=$A$1,'EIA Imports'!D3323,"")</f>
        <v/>
      </c>
    </row>
    <row r="3324" spans="1:4">
      <c r="A3324">
        <f>IF('EIA Imports'!$E3324=$A$1,'EIA Imports'!A3324,"")</f>
        <v/>
      </c>
      <c r="C3324">
        <f>IF('EIA Imports'!$E3324=$A$1,'EIA Imports'!C3324,"")</f>
        <v/>
      </c>
      <c r="D3324">
        <f>IF('EIA Imports'!$E3324=$A$1,'EIA Imports'!D3324,"")</f>
        <v/>
      </c>
    </row>
    <row r="3325" spans="1:4">
      <c r="A3325">
        <f>IF('EIA Imports'!$E3325=$A$1,'EIA Imports'!A3325,"")</f>
        <v/>
      </c>
      <c r="C3325">
        <f>IF('EIA Imports'!$E3325=$A$1,'EIA Imports'!C3325,"")</f>
        <v/>
      </c>
      <c r="D3325">
        <f>IF('EIA Imports'!$E3325=$A$1,'EIA Imports'!D3325,"")</f>
        <v/>
      </c>
    </row>
    <row r="3326" spans="1:4">
      <c r="A3326">
        <f>IF('EIA Imports'!$E3326=$A$1,'EIA Imports'!A3326,"")</f>
        <v/>
      </c>
      <c r="C3326">
        <f>IF('EIA Imports'!$E3326=$A$1,'EIA Imports'!C3326,"")</f>
        <v/>
      </c>
      <c r="D3326">
        <f>IF('EIA Imports'!$E3326=$A$1,'EIA Imports'!D3326,"")</f>
        <v/>
      </c>
    </row>
    <row r="3327" spans="1:4">
      <c r="A3327">
        <f>IF('EIA Imports'!$E3327=$A$1,'EIA Imports'!A3327,"")</f>
        <v/>
      </c>
      <c r="C3327">
        <f>IF('EIA Imports'!$E3327=$A$1,'EIA Imports'!C3327,"")</f>
        <v/>
      </c>
      <c r="D3327">
        <f>IF('EIA Imports'!$E3327=$A$1,'EIA Imports'!D3327,"")</f>
        <v/>
      </c>
    </row>
    <row r="3328" spans="1:4">
      <c r="A3328">
        <f>IF('EIA Imports'!$E3328=$A$1,'EIA Imports'!A3328,"")</f>
        <v/>
      </c>
      <c r="C3328">
        <f>IF('EIA Imports'!$E3328=$A$1,'EIA Imports'!C3328,"")</f>
        <v/>
      </c>
      <c r="D3328">
        <f>IF('EIA Imports'!$E3328=$A$1,'EIA Imports'!D3328,"")</f>
        <v/>
      </c>
    </row>
    <row r="3329" spans="1:4">
      <c r="A3329">
        <f>IF('EIA Imports'!$E3329=$A$1,'EIA Imports'!A3329,"")</f>
        <v/>
      </c>
      <c r="C3329">
        <f>IF('EIA Imports'!$E3329=$A$1,'EIA Imports'!C3329,"")</f>
        <v/>
      </c>
      <c r="D3329">
        <f>IF('EIA Imports'!$E3329=$A$1,'EIA Imports'!D3329,"")</f>
        <v/>
      </c>
    </row>
    <row r="3330" spans="1:4">
      <c r="A3330">
        <f>IF('EIA Imports'!$E3330=$A$1,'EIA Imports'!A3330,"")</f>
        <v/>
      </c>
      <c r="C3330">
        <f>IF('EIA Imports'!$E3330=$A$1,'EIA Imports'!C3330,"")</f>
        <v/>
      </c>
      <c r="D3330">
        <f>IF('EIA Imports'!$E3330=$A$1,'EIA Imports'!D3330,"")</f>
        <v/>
      </c>
    </row>
    <row r="3331" spans="1:4">
      <c r="A3331">
        <f>IF('EIA Imports'!$E3331=$A$1,'EIA Imports'!A3331,"")</f>
        <v/>
      </c>
      <c r="C3331">
        <f>IF('EIA Imports'!$E3331=$A$1,'EIA Imports'!C3331,"")</f>
        <v/>
      </c>
      <c r="D3331">
        <f>IF('EIA Imports'!$E3331=$A$1,'EIA Imports'!D3331,"")</f>
        <v/>
      </c>
    </row>
    <row r="3332" spans="1:4">
      <c r="A3332">
        <f>IF('EIA Imports'!$E3332=$A$1,'EIA Imports'!A3332,"")</f>
        <v/>
      </c>
      <c r="C3332">
        <f>IF('EIA Imports'!$E3332=$A$1,'EIA Imports'!C3332,"")</f>
        <v/>
      </c>
      <c r="D3332">
        <f>IF('EIA Imports'!$E3332=$A$1,'EIA Imports'!D3332,"")</f>
        <v/>
      </c>
    </row>
    <row r="3333" spans="1:4">
      <c r="A3333">
        <f>IF('EIA Imports'!$E3333=$A$1,'EIA Imports'!A3333,"")</f>
        <v/>
      </c>
      <c r="C3333">
        <f>IF('EIA Imports'!$E3333=$A$1,'EIA Imports'!C3333,"")</f>
        <v/>
      </c>
      <c r="D3333">
        <f>IF('EIA Imports'!$E3333=$A$1,'EIA Imports'!D3333,"")</f>
        <v/>
      </c>
    </row>
    <row r="3334" spans="1:4">
      <c r="A3334">
        <f>IF('EIA Imports'!$E3334=$A$1,'EIA Imports'!A3334,"")</f>
        <v/>
      </c>
      <c r="C3334">
        <f>IF('EIA Imports'!$E3334=$A$1,'EIA Imports'!C3334,"")</f>
        <v/>
      </c>
      <c r="D3334">
        <f>IF('EIA Imports'!$E3334=$A$1,'EIA Imports'!D3334,"")</f>
        <v/>
      </c>
    </row>
    <row r="3335" spans="1:4">
      <c r="A3335">
        <f>IF('EIA Imports'!$E3335=$A$1,'EIA Imports'!A3335,"")</f>
        <v/>
      </c>
      <c r="C3335">
        <f>IF('EIA Imports'!$E3335=$A$1,'EIA Imports'!C3335,"")</f>
        <v/>
      </c>
      <c r="D3335">
        <f>IF('EIA Imports'!$E3335=$A$1,'EIA Imports'!D3335,"")</f>
        <v/>
      </c>
    </row>
    <row r="3336" spans="1:4">
      <c r="A3336">
        <f>IF('EIA Imports'!$E3336=$A$1,'EIA Imports'!A3336,"")</f>
        <v/>
      </c>
      <c r="C3336">
        <f>IF('EIA Imports'!$E3336=$A$1,'EIA Imports'!C3336,"")</f>
        <v/>
      </c>
      <c r="D3336">
        <f>IF('EIA Imports'!$E3336=$A$1,'EIA Imports'!D3336,"")</f>
        <v/>
      </c>
    </row>
    <row r="3337" spans="1:4">
      <c r="A3337">
        <f>IF('EIA Imports'!$E3337=$A$1,'EIA Imports'!A3337,"")</f>
        <v/>
      </c>
      <c r="C3337">
        <f>IF('EIA Imports'!$E3337=$A$1,'EIA Imports'!C3337,"")</f>
        <v/>
      </c>
      <c r="D3337">
        <f>IF('EIA Imports'!$E3337=$A$1,'EIA Imports'!D3337,"")</f>
        <v/>
      </c>
    </row>
    <row r="3338" spans="1:4">
      <c r="A3338">
        <f>IF('EIA Imports'!$E3338=$A$1,'EIA Imports'!A3338,"")</f>
        <v/>
      </c>
      <c r="C3338">
        <f>IF('EIA Imports'!$E3338=$A$1,'EIA Imports'!C3338,"")</f>
        <v/>
      </c>
      <c r="D3338">
        <f>IF('EIA Imports'!$E3338=$A$1,'EIA Imports'!D3338,"")</f>
        <v/>
      </c>
    </row>
    <row r="3339" spans="1:4">
      <c r="A3339">
        <f>IF('EIA Imports'!$E3339=$A$1,'EIA Imports'!A3339,"")</f>
        <v/>
      </c>
      <c r="C3339">
        <f>IF('EIA Imports'!$E3339=$A$1,'EIA Imports'!C3339,"")</f>
        <v/>
      </c>
      <c r="D3339">
        <f>IF('EIA Imports'!$E3339=$A$1,'EIA Imports'!D3339,"")</f>
        <v/>
      </c>
    </row>
    <row r="3340" spans="1:4">
      <c r="A3340">
        <f>IF('EIA Imports'!$E3340=$A$1,'EIA Imports'!A3340,"")</f>
        <v/>
      </c>
      <c r="C3340">
        <f>IF('EIA Imports'!$E3340=$A$1,'EIA Imports'!C3340,"")</f>
        <v/>
      </c>
      <c r="D3340">
        <f>IF('EIA Imports'!$E3340=$A$1,'EIA Imports'!D3340,"")</f>
        <v/>
      </c>
    </row>
    <row r="3341" spans="1:4">
      <c r="A3341">
        <f>IF('EIA Imports'!$E3341=$A$1,'EIA Imports'!A3341,"")</f>
        <v/>
      </c>
      <c r="C3341">
        <f>IF('EIA Imports'!$E3341=$A$1,'EIA Imports'!C3341,"")</f>
        <v/>
      </c>
      <c r="D3341">
        <f>IF('EIA Imports'!$E3341=$A$1,'EIA Imports'!D3341,"")</f>
        <v/>
      </c>
    </row>
    <row r="3342" spans="1:4">
      <c r="A3342">
        <f>IF('EIA Imports'!$E3342=$A$1,'EIA Imports'!A3342,"")</f>
        <v/>
      </c>
      <c r="C3342">
        <f>IF('EIA Imports'!$E3342=$A$1,'EIA Imports'!C3342,"")</f>
        <v/>
      </c>
      <c r="D3342">
        <f>IF('EIA Imports'!$E3342=$A$1,'EIA Imports'!D3342,"")</f>
        <v/>
      </c>
    </row>
    <row r="3343" spans="1:4">
      <c r="A3343">
        <f>IF('EIA Imports'!$E3343=$A$1,'EIA Imports'!A3343,"")</f>
        <v/>
      </c>
      <c r="C3343">
        <f>IF('EIA Imports'!$E3343=$A$1,'EIA Imports'!C3343,"")</f>
        <v/>
      </c>
      <c r="D3343">
        <f>IF('EIA Imports'!$E3343=$A$1,'EIA Imports'!D3343,"")</f>
        <v/>
      </c>
    </row>
    <row r="3344" spans="1:4">
      <c r="A3344">
        <f>IF('EIA Imports'!$E3344=$A$1,'EIA Imports'!A3344,"")</f>
        <v/>
      </c>
      <c r="C3344">
        <f>IF('EIA Imports'!$E3344=$A$1,'EIA Imports'!C3344,"")</f>
        <v/>
      </c>
      <c r="D3344">
        <f>IF('EIA Imports'!$E3344=$A$1,'EIA Imports'!D3344,"")</f>
        <v/>
      </c>
    </row>
    <row r="3345" spans="1:4">
      <c r="A3345">
        <f>IF('EIA Imports'!$E3345=$A$1,'EIA Imports'!A3345,"")</f>
        <v/>
      </c>
      <c r="C3345">
        <f>IF('EIA Imports'!$E3345=$A$1,'EIA Imports'!C3345,"")</f>
        <v/>
      </c>
      <c r="D3345">
        <f>IF('EIA Imports'!$E3345=$A$1,'EIA Imports'!D3345,"")</f>
        <v/>
      </c>
    </row>
    <row r="3346" spans="1:4">
      <c r="A3346">
        <f>IF('EIA Imports'!$E3346=$A$1,'EIA Imports'!A3346,"")</f>
        <v/>
      </c>
      <c r="C3346">
        <f>IF('EIA Imports'!$E3346=$A$1,'EIA Imports'!C3346,"")</f>
        <v/>
      </c>
      <c r="D3346">
        <f>IF('EIA Imports'!$E3346=$A$1,'EIA Imports'!D3346,"")</f>
        <v/>
      </c>
    </row>
    <row r="3347" spans="1:4">
      <c r="A3347">
        <f>IF('EIA Imports'!$E3347=$A$1,'EIA Imports'!A3347,"")</f>
        <v/>
      </c>
      <c r="C3347">
        <f>IF('EIA Imports'!$E3347=$A$1,'EIA Imports'!C3347,"")</f>
        <v/>
      </c>
      <c r="D3347">
        <f>IF('EIA Imports'!$E3347=$A$1,'EIA Imports'!D3347,"")</f>
        <v/>
      </c>
    </row>
    <row r="3348" spans="1:4">
      <c r="A3348">
        <f>IF('EIA Imports'!$E3348=$A$1,'EIA Imports'!A3348,"")</f>
        <v/>
      </c>
      <c r="C3348">
        <f>IF('EIA Imports'!$E3348=$A$1,'EIA Imports'!C3348,"")</f>
        <v/>
      </c>
      <c r="D3348">
        <f>IF('EIA Imports'!$E3348=$A$1,'EIA Imports'!D3348,"")</f>
        <v/>
      </c>
    </row>
    <row r="3349" spans="1:4">
      <c r="A3349">
        <f>IF('EIA Imports'!$E3349=$A$1,'EIA Imports'!A3349,"")</f>
        <v/>
      </c>
      <c r="C3349">
        <f>IF('EIA Imports'!$E3349=$A$1,'EIA Imports'!C3349,"")</f>
        <v/>
      </c>
      <c r="D3349">
        <f>IF('EIA Imports'!$E3349=$A$1,'EIA Imports'!D3349,"")</f>
        <v/>
      </c>
    </row>
    <row r="3350" spans="1:4">
      <c r="A3350">
        <f>IF('EIA Imports'!$E3350=$A$1,'EIA Imports'!A3350,"")</f>
        <v/>
      </c>
      <c r="C3350">
        <f>IF('EIA Imports'!$E3350=$A$1,'EIA Imports'!C3350,"")</f>
        <v/>
      </c>
      <c r="D3350">
        <f>IF('EIA Imports'!$E3350=$A$1,'EIA Imports'!D3350,"")</f>
        <v/>
      </c>
    </row>
    <row r="3351" spans="1:4">
      <c r="A3351">
        <f>IF('EIA Imports'!$E3351=$A$1,'EIA Imports'!A3351,"")</f>
        <v/>
      </c>
      <c r="C3351">
        <f>IF('EIA Imports'!$E3351=$A$1,'EIA Imports'!C3351,"")</f>
        <v/>
      </c>
      <c r="D3351">
        <f>IF('EIA Imports'!$E3351=$A$1,'EIA Imports'!D3351,"")</f>
        <v/>
      </c>
    </row>
    <row r="3352" spans="1:4">
      <c r="A3352">
        <f>IF('EIA Imports'!$E3352=$A$1,'EIA Imports'!A3352,"")</f>
        <v/>
      </c>
      <c r="C3352">
        <f>IF('EIA Imports'!$E3352=$A$1,'EIA Imports'!C3352,"")</f>
        <v/>
      </c>
      <c r="D3352">
        <f>IF('EIA Imports'!$E3352=$A$1,'EIA Imports'!D3352,"")</f>
        <v/>
      </c>
    </row>
    <row r="3353" spans="1:4">
      <c r="A3353">
        <f>IF('EIA Imports'!$E3353=$A$1,'EIA Imports'!A3353,"")</f>
        <v/>
      </c>
      <c r="C3353">
        <f>IF('EIA Imports'!$E3353=$A$1,'EIA Imports'!C3353,"")</f>
        <v/>
      </c>
      <c r="D3353">
        <f>IF('EIA Imports'!$E3353=$A$1,'EIA Imports'!D3353,"")</f>
        <v/>
      </c>
    </row>
    <row r="3354" spans="1:4">
      <c r="A3354">
        <f>IF('EIA Imports'!$E3354=$A$1,'EIA Imports'!A3354,"")</f>
        <v/>
      </c>
      <c r="C3354">
        <f>IF('EIA Imports'!$E3354=$A$1,'EIA Imports'!C3354,"")</f>
        <v/>
      </c>
      <c r="D3354">
        <f>IF('EIA Imports'!$E3354=$A$1,'EIA Imports'!D3354,"")</f>
        <v/>
      </c>
    </row>
    <row r="3355" spans="1:4">
      <c r="A3355">
        <f>IF('EIA Imports'!$E3355=$A$1,'EIA Imports'!A3355,"")</f>
        <v/>
      </c>
      <c r="C3355">
        <f>IF('EIA Imports'!$E3355=$A$1,'EIA Imports'!C3355,"")</f>
        <v/>
      </c>
    </row>
    <row r="3356" spans="1:4">
      <c r="A3356">
        <f>IF('EIA Imports'!$E3356=$A$1,'EIA Imports'!A3356,"")</f>
        <v/>
      </c>
      <c r="C3356">
        <f>IF('EIA Imports'!$E3356=$A$1,'EIA Imports'!C3356,"")</f>
        <v/>
      </c>
    </row>
    <row r="3357" spans="1:4">
      <c r="A3357">
        <f>IF('EIA Imports'!$E3357=$A$1,'EIA Imports'!A3357,"")</f>
        <v/>
      </c>
      <c r="C3357">
        <f>IF('EIA Imports'!$E3357=$A$1,'EIA Imports'!C3357,"")</f>
        <v/>
      </c>
    </row>
    <row r="3358" spans="1:4">
      <c r="A3358">
        <f>IF('EIA Imports'!$E3358=$A$1,'EIA Imports'!A3358,"")</f>
        <v/>
      </c>
      <c r="C3358">
        <f>IF('EIA Imports'!$E3358=$A$1,'EIA Imports'!C3358,"")</f>
        <v/>
      </c>
    </row>
    <row r="3359" spans="1:4">
      <c r="A3359">
        <f>IF('EIA Imports'!$E3359=$A$1,'EIA Imports'!A3359,"")</f>
        <v/>
      </c>
      <c r="C3359">
        <f>IF('EIA Imports'!$E3359=$A$1,'EIA Imports'!C3359,"")</f>
        <v/>
      </c>
    </row>
    <row r="3360" spans="1:4">
      <c r="A3360">
        <f>IF('EIA Imports'!$E3360=$A$1,'EIA Imports'!A3360,"")</f>
        <v/>
      </c>
      <c r="C3360">
        <f>IF('EIA Imports'!$E3360=$A$1,'EIA Imports'!C3360,"")</f>
        <v/>
      </c>
    </row>
    <row r="3361" spans="1:4">
      <c r="A3361">
        <f>IF('EIA Imports'!$E3361=$A$1,'EIA Imports'!A3361,"")</f>
        <v/>
      </c>
      <c r="C3361">
        <f>IF('EIA Imports'!$E3361=$A$1,'EIA Imports'!C3361,"")</f>
        <v/>
      </c>
    </row>
    <row r="3362" spans="1:4">
      <c r="A3362">
        <f>IF('EIA Imports'!$E3362=$A$1,'EIA Imports'!A3362,"")</f>
        <v/>
      </c>
      <c r="C3362">
        <f>IF('EIA Imports'!$E3362=$A$1,'EIA Imports'!C3362,"")</f>
        <v/>
      </c>
    </row>
    <row r="3363" spans="1:4">
      <c r="A3363">
        <f>IF('EIA Imports'!$E3363=$A$1,'EIA Imports'!A3363,"")</f>
        <v/>
      </c>
      <c r="C3363">
        <f>IF('EIA Imports'!$E3363=$A$1,'EIA Imports'!C3363,"")</f>
        <v/>
      </c>
    </row>
    <row r="3364" spans="1:4">
      <c r="A3364">
        <f>IF('EIA Imports'!$E3364=$A$1,'EIA Imports'!A3364,"")</f>
        <v/>
      </c>
      <c r="C3364">
        <f>IF('EIA Imports'!$E3364=$A$1,'EIA Imports'!C3364,"")</f>
        <v/>
      </c>
    </row>
    <row r="3365" spans="1:4">
      <c r="A3365">
        <f>IF('EIA Imports'!$E3365=$A$1,'EIA Imports'!A3365,"")</f>
        <v/>
      </c>
      <c r="C3365">
        <f>IF('EIA Imports'!$E3365=$A$1,'EIA Imports'!C3365,"")</f>
        <v/>
      </c>
    </row>
    <row r="3366" spans="1:4">
      <c r="A3366">
        <f>IF('EIA Imports'!$E3366=$A$1,'EIA Imports'!A3366,"")</f>
        <v/>
      </c>
      <c r="C3366">
        <f>IF('EIA Imports'!$E3366=$A$1,'EIA Imports'!C3366,"")</f>
        <v/>
      </c>
    </row>
    <row r="3367" spans="1:4">
      <c r="A3367">
        <f>IF('EIA Imports'!$E3367=$A$1,'EIA Imports'!A3367,"")</f>
        <v/>
      </c>
      <c r="C3367">
        <f>IF('EIA Imports'!$E3367=$A$1,'EIA Imports'!C3367,"")</f>
        <v/>
      </c>
    </row>
    <row r="3368" spans="1:4">
      <c r="A3368">
        <f>IF('EIA Imports'!$E3368=$A$1,'EIA Imports'!A3368,"")</f>
        <v/>
      </c>
      <c r="C3368">
        <f>IF('EIA Imports'!$E3368=$A$1,'EIA Imports'!C3368,"")</f>
        <v/>
      </c>
    </row>
    <row r="3369" spans="1:4">
      <c r="A3369">
        <f>IF('EIA Imports'!$E3369=$A$1,'EIA Imports'!A3369,"")</f>
        <v/>
      </c>
      <c r="C3369">
        <f>IF('EIA Imports'!$E3369=$A$1,'EIA Imports'!C3369,"")</f>
        <v/>
      </c>
    </row>
    <row r="3370" spans="1:4">
      <c r="A3370">
        <f>IF('EIA Imports'!$E3370=$A$1,'EIA Imports'!A3370,"")</f>
        <v/>
      </c>
      <c r="C3370">
        <f>IF('EIA Imports'!$E3370=$A$1,'EIA Imports'!C3370,"")</f>
        <v/>
      </c>
    </row>
    <row r="3371" spans="1:4">
      <c r="A3371">
        <f>IF('EIA Imports'!$E3371=$A$1,'EIA Imports'!A3371,"")</f>
        <v/>
      </c>
      <c r="C3371">
        <f>IF('EIA Imports'!$E3371=$A$1,'EIA Imports'!C3371,"")</f>
        <v/>
      </c>
    </row>
    <row r="3372" spans="1:4">
      <c r="A3372">
        <f>IF('EIA Imports'!$E3372=$A$1,'EIA Imports'!A3372,"")</f>
        <v/>
      </c>
      <c r="C3372">
        <f>IF('EIA Imports'!$E3372=$A$1,'EIA Imports'!C3372,"")</f>
        <v/>
      </c>
    </row>
    <row r="3373" spans="1:4">
      <c r="A3373">
        <f>IF('EIA Imports'!$E3373=$A$1,'EIA Imports'!A3373,"")</f>
        <v/>
      </c>
      <c r="C3373">
        <f>IF('EIA Imports'!$E3373=$A$1,'EIA Imports'!C3373,"")</f>
        <v/>
      </c>
    </row>
    <row r="3374" spans="1:4">
      <c r="A3374">
        <f>IF('EIA Imports'!$E3374=$A$1,'EIA Imports'!A3374,"")</f>
        <v/>
      </c>
      <c r="C3374">
        <f>IF('EIA Imports'!$E3374=$A$1,'EIA Imports'!C3374,"")</f>
        <v/>
      </c>
    </row>
    <row r="3375" spans="1:4">
      <c r="A3375">
        <f>IF('EIA Imports'!$E3375=$A$1,'EIA Imports'!A3375,"")</f>
        <v/>
      </c>
      <c r="C3375">
        <f>IF('EIA Imports'!$E3375=$A$1,'EIA Imports'!C3375,"")</f>
        <v/>
      </c>
    </row>
    <row r="3376" spans="1:4">
      <c r="A3376">
        <f>IF('EIA Imports'!$E3376=$A$1,'EIA Imports'!A3376,"")</f>
        <v/>
      </c>
      <c r="C3376">
        <f>IF('EIA Imports'!$E3376=$A$1,'EIA Imports'!C3376,"")</f>
        <v/>
      </c>
    </row>
    <row r="3377" spans="1:4">
      <c r="A3377">
        <f>IF('EIA Imports'!$E3377=$A$1,'EIA Imports'!A3377,"")</f>
        <v/>
      </c>
      <c r="C3377">
        <f>IF('EIA Imports'!$E3377=$A$1,'EIA Imports'!C3377,"")</f>
        <v/>
      </c>
    </row>
    <row r="3378" spans="1:4">
      <c r="A3378">
        <f>IF('EIA Imports'!$E3378=$A$1,'EIA Imports'!A3378,"")</f>
        <v/>
      </c>
      <c r="C3378">
        <f>IF('EIA Imports'!$E3378=$A$1,'EIA Imports'!C3378,"")</f>
        <v/>
      </c>
    </row>
    <row r="3379" spans="1:4">
      <c r="A3379">
        <f>IF('EIA Imports'!$E3379=$A$1,'EIA Imports'!A3379,"")</f>
        <v/>
      </c>
      <c r="C3379">
        <f>IF('EIA Imports'!$E3379=$A$1,'EIA Imports'!C3379,"")</f>
        <v/>
      </c>
    </row>
    <row r="3380" spans="1:4">
      <c r="A3380">
        <f>IF('EIA Imports'!$E3380=$A$1,'EIA Imports'!A3380,"")</f>
        <v/>
      </c>
      <c r="C3380">
        <f>IF('EIA Imports'!$E3380=$A$1,'EIA Imports'!C3380,"")</f>
        <v/>
      </c>
    </row>
    <row r="3381" spans="1:4">
      <c r="A3381">
        <f>IF('EIA Imports'!$E3381=$A$1,'EIA Imports'!A3381,"")</f>
        <v/>
      </c>
      <c r="C3381">
        <f>IF('EIA Imports'!$E3381=$A$1,'EIA Imports'!C3381,"")</f>
        <v/>
      </c>
    </row>
    <row r="3382" spans="1:4">
      <c r="A3382">
        <f>IF('EIA Imports'!$E3382=$A$1,'EIA Imports'!A3382,"")</f>
        <v/>
      </c>
      <c r="C3382">
        <f>IF('EIA Imports'!$E3382=$A$1,'EIA Imports'!C3382,"")</f>
        <v/>
      </c>
    </row>
    <row r="3383" spans="1:4">
      <c r="A3383">
        <f>IF('EIA Imports'!$E3383=$A$1,'EIA Imports'!A3383,"")</f>
        <v/>
      </c>
      <c r="C3383">
        <f>IF('EIA Imports'!$E3383=$A$1,'EIA Imports'!C3383,"")</f>
        <v/>
      </c>
    </row>
    <row r="3384" spans="1:4">
      <c r="A3384">
        <f>IF('EIA Imports'!$E3384=$A$1,'EIA Imports'!A3384,"")</f>
        <v/>
      </c>
      <c r="C3384">
        <f>IF('EIA Imports'!$E3384=$A$1,'EIA Imports'!C3384,"")</f>
        <v/>
      </c>
    </row>
    <row r="3385" spans="1:4">
      <c r="A3385">
        <f>IF('EIA Imports'!$E3385=$A$1,'EIA Imports'!A3385,"")</f>
        <v/>
      </c>
      <c r="C3385">
        <f>IF('EIA Imports'!$E3385=$A$1,'EIA Imports'!C3385,"")</f>
        <v/>
      </c>
    </row>
    <row r="3386" spans="1:4">
      <c r="A3386">
        <f>IF('EIA Imports'!$E3386=$A$1,'EIA Imports'!A3386,"")</f>
        <v/>
      </c>
      <c r="C3386">
        <f>IF('EIA Imports'!$E3386=$A$1,'EIA Imports'!C3386,"")</f>
        <v/>
      </c>
    </row>
    <row r="3387" spans="1:4">
      <c r="A3387">
        <f>IF('EIA Imports'!$E3387=$A$1,'EIA Imports'!A3387,"")</f>
        <v/>
      </c>
      <c r="C3387">
        <f>IF('EIA Imports'!$E3387=$A$1,'EIA Imports'!C3387,"")</f>
        <v/>
      </c>
    </row>
    <row r="3388" spans="1:4">
      <c r="A3388">
        <f>IF('EIA Imports'!$E3388=$A$1,'EIA Imports'!A3388,"")</f>
        <v/>
      </c>
      <c r="C3388">
        <f>IF('EIA Imports'!$E3388=$A$1,'EIA Imports'!C3388,"")</f>
        <v/>
      </c>
    </row>
    <row r="3389" spans="1:4">
      <c r="A3389">
        <f>IF('EIA Imports'!$E3389=$A$1,'EIA Imports'!A3389,"")</f>
        <v/>
      </c>
      <c r="C3389">
        <f>IF('EIA Imports'!$E3389=$A$1,'EIA Imports'!C3389,"")</f>
        <v/>
      </c>
    </row>
    <row r="3390" spans="1:4">
      <c r="A3390">
        <f>IF('EIA Imports'!$E3390=$A$1,'EIA Imports'!A3390,"")</f>
        <v/>
      </c>
      <c r="C3390">
        <f>IF('EIA Imports'!$E3390=$A$1,'EIA Imports'!C3390,"")</f>
        <v/>
      </c>
    </row>
    <row r="3391" spans="1:4">
      <c r="A3391">
        <f>IF('EIA Imports'!$E3391=$A$1,'EIA Imports'!A3391,"")</f>
        <v/>
      </c>
      <c r="C3391">
        <f>IF('EIA Imports'!$E3391=$A$1,'EIA Imports'!C3391,"")</f>
        <v/>
      </c>
    </row>
    <row r="3392" spans="1:4">
      <c r="A3392">
        <f>IF('EIA Imports'!$E3392=$A$1,'EIA Imports'!A3392,"")</f>
        <v/>
      </c>
      <c r="C3392">
        <f>IF('EIA Imports'!$E3392=$A$1,'EIA Imports'!C3392,"")</f>
        <v/>
      </c>
    </row>
    <row r="3393" spans="1:4">
      <c r="A3393">
        <f>IF('EIA Imports'!$E3393=$A$1,'EIA Imports'!A3393,"")</f>
        <v/>
      </c>
      <c r="C3393">
        <f>IF('EIA Imports'!$E3393=$A$1,'EIA Imports'!C3393,"")</f>
        <v/>
      </c>
    </row>
    <row r="3394" spans="1:4">
      <c r="A3394">
        <f>IF('EIA Imports'!$E3394=$A$1,'EIA Imports'!A3394,"")</f>
        <v/>
      </c>
      <c r="C3394">
        <f>IF('EIA Imports'!$E3394=$A$1,'EIA Imports'!C3394,"")</f>
        <v/>
      </c>
    </row>
    <row r="3395" spans="1:4">
      <c r="A3395">
        <f>IF('EIA Imports'!$E3395=$A$1,'EIA Imports'!A3395,"")</f>
        <v/>
      </c>
      <c r="C3395">
        <f>IF('EIA Imports'!$E3395=$A$1,'EIA Imports'!C3395,"")</f>
        <v/>
      </c>
    </row>
    <row r="3396" spans="1:4">
      <c r="A3396">
        <f>IF('EIA Imports'!$E3396=$A$1,'EIA Imports'!A3396,"")</f>
        <v/>
      </c>
      <c r="C3396">
        <f>IF('EIA Imports'!$E3396=$A$1,'EIA Imports'!C3396,"")</f>
        <v/>
      </c>
    </row>
    <row r="3397" spans="1:4">
      <c r="A3397">
        <f>IF('EIA Imports'!$E3397=$A$1,'EIA Imports'!A3397,"")</f>
        <v/>
      </c>
      <c r="C3397">
        <f>IF('EIA Imports'!$E3397=$A$1,'EIA Imports'!C3397,"")</f>
        <v/>
      </c>
    </row>
    <row r="3398" spans="1:4">
      <c r="A3398">
        <f>IF('EIA Imports'!$E3398=$A$1,'EIA Imports'!A3398,"")</f>
        <v/>
      </c>
      <c r="C3398">
        <f>IF('EIA Imports'!$E3398=$A$1,'EIA Imports'!C3398,"")</f>
        <v/>
      </c>
    </row>
    <row r="3399" spans="1:4">
      <c r="A3399">
        <f>IF('EIA Imports'!$E3399=$A$1,'EIA Imports'!A3399,"")</f>
        <v/>
      </c>
      <c r="C3399">
        <f>IF('EIA Imports'!$E3399=$A$1,'EIA Imports'!C3399,"")</f>
        <v/>
      </c>
    </row>
    <row r="3400" spans="1:4">
      <c r="A3400">
        <f>IF('EIA Imports'!$E3400=$A$1,'EIA Imports'!A3400,"")</f>
        <v/>
      </c>
      <c r="C3400">
        <f>IF('EIA Imports'!$E3400=$A$1,'EIA Imports'!C3400,"")</f>
        <v/>
      </c>
    </row>
    <row r="3401" spans="1:4">
      <c r="A3401">
        <f>IF('EIA Imports'!$E3401=$A$1,'EIA Imports'!A3401,"")</f>
        <v/>
      </c>
      <c r="C3401">
        <f>IF('EIA Imports'!$E3401=$A$1,'EIA Imports'!C3401,"")</f>
        <v/>
      </c>
    </row>
    <row r="3402" spans="1:4">
      <c r="A3402">
        <f>IF('EIA Imports'!$E3402=$A$1,'EIA Imports'!A3402,"")</f>
        <v/>
      </c>
      <c r="C3402">
        <f>IF('EIA Imports'!$E3402=$A$1,'EIA Imports'!C3402,"")</f>
        <v/>
      </c>
    </row>
    <row r="3403" spans="1:4">
      <c r="A3403">
        <f>IF('EIA Imports'!$E3403=$A$1,'EIA Imports'!A3403,"")</f>
        <v/>
      </c>
      <c r="C3403">
        <f>IF('EIA Imports'!$E3403=$A$1,'EIA Imports'!C3403,"")</f>
        <v/>
      </c>
    </row>
    <row r="3404" spans="1:4">
      <c r="A3404">
        <f>IF('EIA Imports'!$E3404=$A$1,'EIA Imports'!A3404,"")</f>
        <v/>
      </c>
      <c r="C3404">
        <f>IF('EIA Imports'!$E3404=$A$1,'EIA Imports'!C3404,"")</f>
        <v/>
      </c>
    </row>
    <row r="3405" spans="1:4">
      <c r="A3405">
        <f>IF('EIA Imports'!$E3405=$A$1,'EIA Imports'!A3405,"")</f>
        <v/>
      </c>
      <c r="C3405">
        <f>IF('EIA Imports'!$E3405=$A$1,'EIA Imports'!C3405,"")</f>
        <v/>
      </c>
    </row>
    <row r="3406" spans="1:4">
      <c r="A3406">
        <f>IF('EIA Imports'!$E3406=$A$1,'EIA Imports'!A3406,"")</f>
        <v/>
      </c>
      <c r="C3406">
        <f>IF('EIA Imports'!$E3406=$A$1,'EIA Imports'!C3406,"")</f>
        <v/>
      </c>
    </row>
    <row r="3407" spans="1:4">
      <c r="A3407">
        <f>IF('EIA Imports'!$E3407=$A$1,'EIA Imports'!A3407,"")</f>
        <v/>
      </c>
      <c r="C3407">
        <f>IF('EIA Imports'!$E3407=$A$1,'EIA Imports'!C3407,"")</f>
        <v/>
      </c>
    </row>
    <row r="3408" spans="1:4">
      <c r="A3408">
        <f>IF('EIA Imports'!$E3408=$A$1,'EIA Imports'!A3408,"")</f>
        <v/>
      </c>
      <c r="C3408">
        <f>IF('EIA Imports'!$E3408=$A$1,'EIA Imports'!C3408,"")</f>
        <v/>
      </c>
    </row>
    <row r="3409" spans="1:4">
      <c r="A3409">
        <f>IF('EIA Imports'!$E3409=$A$1,'EIA Imports'!A3409,"")</f>
        <v/>
      </c>
      <c r="C3409">
        <f>IF('EIA Imports'!$E3409=$A$1,'EIA Imports'!C3409,"")</f>
        <v/>
      </c>
    </row>
    <row r="3410" spans="1:4">
      <c r="A3410">
        <f>IF('EIA Imports'!$E3410=$A$1,'EIA Imports'!A3410,"")</f>
        <v/>
      </c>
      <c r="C3410">
        <f>IF('EIA Imports'!$E3410=$A$1,'EIA Imports'!C3410,"")</f>
        <v/>
      </c>
    </row>
    <row r="3411" spans="1:4">
      <c r="A3411">
        <f>IF('EIA Imports'!$E3411=$A$1,'EIA Imports'!A3411,"")</f>
        <v/>
      </c>
      <c r="C3411">
        <f>IF('EIA Imports'!$E3411=$A$1,'EIA Imports'!C3411,"")</f>
        <v/>
      </c>
    </row>
    <row r="3412" spans="1:4">
      <c r="A3412">
        <f>IF('EIA Imports'!$E3412=$A$1,'EIA Imports'!A3412,"")</f>
        <v/>
      </c>
      <c r="C3412">
        <f>IF('EIA Imports'!$E3412=$A$1,'EIA Imports'!C3412,"")</f>
        <v/>
      </c>
    </row>
    <row r="3413" spans="1:4">
      <c r="A3413">
        <f>IF('EIA Imports'!$E3413=$A$1,'EIA Imports'!A3413,"")</f>
        <v/>
      </c>
      <c r="C3413">
        <f>IF('EIA Imports'!$E3413=$A$1,'EIA Imports'!C3413,"")</f>
        <v/>
      </c>
    </row>
    <row r="3414" spans="1:4">
      <c r="A3414">
        <f>IF('EIA Imports'!$E3414=$A$1,'EIA Imports'!A3414,"")</f>
        <v/>
      </c>
      <c r="C3414">
        <f>IF('EIA Imports'!$E3414=$A$1,'EIA Imports'!C3414,"")</f>
        <v/>
      </c>
    </row>
    <row r="3415" spans="1:4">
      <c r="A3415">
        <f>IF('EIA Imports'!$E3415=$A$1,'EIA Imports'!A3415,"")</f>
        <v/>
      </c>
      <c r="C3415">
        <f>IF('EIA Imports'!$E3415=$A$1,'EIA Imports'!C3415,"")</f>
        <v/>
      </c>
    </row>
    <row r="3416" spans="1:4">
      <c r="A3416">
        <f>IF('EIA Imports'!$E3416=$A$1,'EIA Imports'!A3416,"")</f>
        <v/>
      </c>
      <c r="C3416">
        <f>IF('EIA Imports'!$E3416=$A$1,'EIA Imports'!C3416,"")</f>
        <v/>
      </c>
    </row>
    <row r="3417" spans="1:4">
      <c r="A3417">
        <f>IF('EIA Imports'!$E3417=$A$1,'EIA Imports'!A3417,"")</f>
        <v/>
      </c>
      <c r="C3417">
        <f>IF('EIA Imports'!$E3417=$A$1,'EIA Imports'!C3417,"")</f>
        <v/>
      </c>
    </row>
    <row r="3418" spans="1:4">
      <c r="A3418">
        <f>IF('EIA Imports'!$E3418=$A$1,'EIA Imports'!A3418,"")</f>
        <v/>
      </c>
      <c r="C3418">
        <f>IF('EIA Imports'!$E3418=$A$1,'EIA Imports'!C3418,"")</f>
        <v/>
      </c>
    </row>
    <row r="3419" spans="1:4">
      <c r="A3419">
        <f>IF('EIA Imports'!$E3419=$A$1,'EIA Imports'!A3419,"")</f>
        <v/>
      </c>
      <c r="C3419">
        <f>IF('EIA Imports'!$E3419=$A$1,'EIA Imports'!C3419,"")</f>
        <v/>
      </c>
    </row>
    <row r="3420" spans="1:4">
      <c r="A3420">
        <f>IF('EIA Imports'!$E3420=$A$1,'EIA Imports'!A3420,"")</f>
        <v/>
      </c>
      <c r="C3420">
        <f>IF('EIA Imports'!$E3420=$A$1,'EIA Imports'!C3420,"")</f>
        <v/>
      </c>
    </row>
    <row r="3421" spans="1:4">
      <c r="A3421">
        <f>IF('EIA Imports'!$E3421=$A$1,'EIA Imports'!A3421,"")</f>
        <v/>
      </c>
      <c r="C3421">
        <f>IF('EIA Imports'!$E3421=$A$1,'EIA Imports'!C3421,"")</f>
        <v/>
      </c>
    </row>
    <row r="3422" spans="1:4">
      <c r="A3422">
        <f>IF('EIA Imports'!$E3422=$A$1,'EIA Imports'!A3422,"")</f>
        <v/>
      </c>
      <c r="C3422">
        <f>IF('EIA Imports'!$E3422=$A$1,'EIA Imports'!C3422,"")</f>
        <v/>
      </c>
    </row>
    <row r="3423" spans="1:4">
      <c r="A3423">
        <f>IF('EIA Imports'!$E3423=$A$1,'EIA Imports'!A3423,"")</f>
        <v/>
      </c>
      <c r="C3423">
        <f>IF('EIA Imports'!$E3423=$A$1,'EIA Imports'!C3423,"")</f>
        <v/>
      </c>
    </row>
    <row r="3424" spans="1:4">
      <c r="A3424">
        <f>IF('EIA Imports'!$E3424=$A$1,'EIA Imports'!A3424,"")</f>
        <v/>
      </c>
      <c r="C3424">
        <f>IF('EIA Imports'!$E3424=$A$1,'EIA Imports'!C3424,"")</f>
        <v/>
      </c>
    </row>
    <row r="3425" spans="1:4">
      <c r="A3425">
        <f>IF('EIA Imports'!$E3425=$A$1,'EIA Imports'!A3425,"")</f>
        <v/>
      </c>
      <c r="C3425">
        <f>IF('EIA Imports'!$E3425=$A$1,'EIA Imports'!C3425,"")</f>
        <v/>
      </c>
    </row>
    <row r="3426" spans="1:4">
      <c r="A3426">
        <f>IF('EIA Imports'!$E3426=$A$1,'EIA Imports'!A3426,"")</f>
        <v/>
      </c>
      <c r="C3426">
        <f>IF('EIA Imports'!$E3426=$A$1,'EIA Imports'!C3426,"")</f>
        <v/>
      </c>
    </row>
    <row r="3427" spans="1:4">
      <c r="A3427">
        <f>IF('EIA Imports'!$E3427=$A$1,'EIA Imports'!A3427,"")</f>
        <v/>
      </c>
      <c r="C3427">
        <f>IF('EIA Imports'!$E3427=$A$1,'EIA Imports'!C3427,"")</f>
        <v/>
      </c>
    </row>
    <row r="3428" spans="1:4">
      <c r="A3428">
        <f>IF('EIA Imports'!$E3428=$A$1,'EIA Imports'!A3428,"")</f>
        <v/>
      </c>
      <c r="C3428">
        <f>IF('EIA Imports'!$E3428=$A$1,'EIA Imports'!C3428,"")</f>
        <v/>
      </c>
    </row>
    <row r="3429" spans="1:4">
      <c r="A3429">
        <f>IF('EIA Imports'!$E3429=$A$1,'EIA Imports'!A3429,"")</f>
        <v/>
      </c>
      <c r="C3429">
        <f>IF('EIA Imports'!$E3429=$A$1,'EIA Imports'!C3429,"")</f>
        <v/>
      </c>
    </row>
    <row r="3430" spans="1:4">
      <c r="A3430">
        <f>IF('EIA Imports'!$E3430=$A$1,'EIA Imports'!A3430,"")</f>
        <v/>
      </c>
      <c r="C3430">
        <f>IF('EIA Imports'!$E3430=$A$1,'EIA Imports'!C3430,"")</f>
        <v/>
      </c>
    </row>
    <row r="3431" spans="1:4">
      <c r="A3431">
        <f>IF('EIA Imports'!$E3431=$A$1,'EIA Imports'!A3431,"")</f>
        <v/>
      </c>
      <c r="C3431">
        <f>IF('EIA Imports'!$E3431=$A$1,'EIA Imports'!C3431,"")</f>
        <v/>
      </c>
    </row>
    <row r="3432" spans="1:4">
      <c r="A3432">
        <f>IF('EIA Imports'!$E3432=$A$1,'EIA Imports'!A3432,"")</f>
        <v/>
      </c>
      <c r="C3432">
        <f>IF('EIA Imports'!$E3432=$A$1,'EIA Imports'!C3432,"")</f>
        <v/>
      </c>
    </row>
    <row r="3433" spans="1:4">
      <c r="A3433">
        <f>IF('EIA Imports'!$E3433=$A$1,'EIA Imports'!A3433,"")</f>
        <v/>
      </c>
      <c r="C3433">
        <f>IF('EIA Imports'!$E3433=$A$1,'EIA Imports'!C3433,"")</f>
        <v/>
      </c>
    </row>
    <row r="3434" spans="1:4">
      <c r="A3434">
        <f>IF('EIA Imports'!$E3434=$A$1,'EIA Imports'!A3434,"")</f>
        <v/>
      </c>
      <c r="C3434">
        <f>IF('EIA Imports'!$E3434=$A$1,'EIA Imports'!C3434,"")</f>
        <v/>
      </c>
    </row>
    <row r="3435" spans="1:4">
      <c r="A3435">
        <f>IF('EIA Imports'!$E3435=$A$1,'EIA Imports'!A3435,"")</f>
        <v/>
      </c>
      <c r="C3435">
        <f>IF('EIA Imports'!$E3435=$A$1,'EIA Imports'!C3435,"")</f>
        <v/>
      </c>
    </row>
    <row r="3436" spans="1:4">
      <c r="A3436">
        <f>IF('EIA Imports'!$E3436=$A$1,'EIA Imports'!A3436,"")</f>
        <v/>
      </c>
      <c r="C3436">
        <f>IF('EIA Imports'!$E3436=$A$1,'EIA Imports'!C3436,"")</f>
        <v/>
      </c>
    </row>
    <row r="3437" spans="1:4">
      <c r="A3437">
        <f>IF('EIA Imports'!$E3437=$A$1,'EIA Imports'!A3437,"")</f>
        <v/>
      </c>
      <c r="C3437">
        <f>IF('EIA Imports'!$E3437=$A$1,'EIA Imports'!C3437,"")</f>
        <v/>
      </c>
    </row>
    <row r="3438" spans="1:4">
      <c r="A3438">
        <f>IF('EIA Imports'!$E3438=$A$1,'EIA Imports'!A3438,"")</f>
        <v/>
      </c>
      <c r="C3438">
        <f>IF('EIA Imports'!$E3438=$A$1,'EIA Imports'!C3438,"")</f>
        <v/>
      </c>
    </row>
    <row r="3439" spans="1:4">
      <c r="A3439">
        <f>IF('EIA Imports'!$E3439=$A$1,'EIA Imports'!A3439,"")</f>
        <v/>
      </c>
      <c r="C3439">
        <f>IF('EIA Imports'!$E3439=$A$1,'EIA Imports'!C3439,"")</f>
        <v/>
      </c>
    </row>
    <row r="3440" spans="1:4">
      <c r="A3440">
        <f>IF('EIA Imports'!$E3440=$A$1,'EIA Imports'!A3440,"")</f>
        <v/>
      </c>
      <c r="C3440">
        <f>IF('EIA Imports'!$E3440=$A$1,'EIA Imports'!C3440,"")</f>
        <v/>
      </c>
    </row>
    <row r="3441" spans="1:4">
      <c r="A3441">
        <f>IF('EIA Imports'!$E3441=$A$1,'EIA Imports'!A3441,"")</f>
        <v/>
      </c>
      <c r="C3441">
        <f>IF('EIA Imports'!$E3441=$A$1,'EIA Imports'!C3441,"")</f>
        <v/>
      </c>
    </row>
    <row r="3442" spans="1:4">
      <c r="A3442">
        <f>IF('EIA Imports'!$E3442=$A$1,'EIA Imports'!A3442,"")</f>
        <v/>
      </c>
      <c r="C3442">
        <f>IF('EIA Imports'!$E3442=$A$1,'EIA Imports'!C3442,"")</f>
        <v/>
      </c>
    </row>
    <row r="3443" spans="1:4">
      <c r="A3443">
        <f>IF('EIA Imports'!$E3443=$A$1,'EIA Imports'!A3443,"")</f>
        <v/>
      </c>
      <c r="C3443">
        <f>IF('EIA Imports'!$E3443=$A$1,'EIA Imports'!C3443,"")</f>
        <v/>
      </c>
    </row>
    <row r="3444" spans="1:4">
      <c r="A3444">
        <f>IF('EIA Imports'!$E3444=$A$1,'EIA Imports'!A3444,"")</f>
        <v/>
      </c>
      <c r="C3444">
        <f>IF('EIA Imports'!$E3444=$A$1,'EIA Imports'!C3444,"")</f>
        <v/>
      </c>
    </row>
    <row r="3445" spans="1:4">
      <c r="A3445">
        <f>IF('EIA Imports'!$E3445=$A$1,'EIA Imports'!A3445,"")</f>
        <v/>
      </c>
      <c r="C3445">
        <f>IF('EIA Imports'!$E3445=$A$1,'EIA Imports'!C3445,"")</f>
        <v/>
      </c>
    </row>
    <row r="3446" spans="1:4">
      <c r="A3446">
        <f>IF('EIA Imports'!$E3446=$A$1,'EIA Imports'!A3446,"")</f>
        <v/>
      </c>
      <c r="C3446">
        <f>IF('EIA Imports'!$E3446=$A$1,'EIA Imports'!C3446,"")</f>
        <v/>
      </c>
    </row>
    <row r="3447" spans="1:4">
      <c r="A3447">
        <f>IF('EIA Imports'!$E3447=$A$1,'EIA Imports'!A3447,"")</f>
        <v/>
      </c>
      <c r="C3447">
        <f>IF('EIA Imports'!$E3447=$A$1,'EIA Imports'!C3447,"")</f>
        <v/>
      </c>
    </row>
    <row r="3448" spans="1:4">
      <c r="A3448">
        <f>IF('EIA Imports'!$E3448=$A$1,'EIA Imports'!A3448,"")</f>
        <v/>
      </c>
      <c r="C3448">
        <f>IF('EIA Imports'!$E3448=$A$1,'EIA Imports'!C3448,"")</f>
        <v/>
      </c>
    </row>
    <row r="3449" spans="1:4">
      <c r="A3449">
        <f>IF('EIA Imports'!$E3449=$A$1,'EIA Imports'!A3449,"")</f>
        <v/>
      </c>
      <c r="C3449">
        <f>IF('EIA Imports'!$E3449=$A$1,'EIA Imports'!C3449,"")</f>
        <v/>
      </c>
    </row>
    <row r="3450" spans="1:4">
      <c r="A3450">
        <f>IF('EIA Imports'!$E3450=$A$1,'EIA Imports'!A3450,"")</f>
        <v/>
      </c>
      <c r="C3450">
        <f>IF('EIA Imports'!$E3450=$A$1,'EIA Imports'!C3450,"")</f>
        <v/>
      </c>
    </row>
    <row r="3451" spans="1:4">
      <c r="A3451">
        <f>IF('EIA Imports'!$E3451=$A$1,'EIA Imports'!A3451,"")</f>
        <v/>
      </c>
      <c r="C3451">
        <f>IF('EIA Imports'!$E3451=$A$1,'EIA Imports'!C3451,"")</f>
        <v/>
      </c>
    </row>
    <row r="3452" spans="1:4">
      <c r="A3452">
        <f>IF('EIA Imports'!$E3452=$A$1,'EIA Imports'!A3452,"")</f>
        <v/>
      </c>
      <c r="C3452">
        <f>IF('EIA Imports'!$E3452=$A$1,'EIA Imports'!C3452,"")</f>
        <v/>
      </c>
    </row>
    <row r="3453" spans="1:4">
      <c r="A3453">
        <f>IF('EIA Imports'!$E3453=$A$1,'EIA Imports'!A3453,"")</f>
        <v/>
      </c>
      <c r="C3453">
        <f>IF('EIA Imports'!$E3453=$A$1,'EIA Imports'!C3453,"")</f>
        <v/>
      </c>
    </row>
    <row r="3454" spans="1:4">
      <c r="A3454">
        <f>IF('EIA Imports'!$E3454=$A$1,'EIA Imports'!A3454,"")</f>
        <v/>
      </c>
      <c r="C3454">
        <f>IF('EIA Imports'!$E3454=$A$1,'EIA Imports'!C3454,"")</f>
        <v/>
      </c>
    </row>
    <row r="3455" spans="1:4">
      <c r="A3455">
        <f>IF('EIA Imports'!$E3455=$A$1,'EIA Imports'!A3455,"")</f>
        <v/>
      </c>
      <c r="C3455">
        <f>IF('EIA Imports'!$E3455=$A$1,'EIA Imports'!C3455,"")</f>
        <v/>
      </c>
    </row>
    <row r="3456" spans="1:4">
      <c r="A3456">
        <f>IF('EIA Imports'!$E3456=$A$1,'EIA Imports'!A3456,"")</f>
        <v/>
      </c>
      <c r="C3456">
        <f>IF('EIA Imports'!$E3456=$A$1,'EIA Imports'!C3456,"")</f>
        <v/>
      </c>
    </row>
    <row r="3457" spans="1:4">
      <c r="A3457">
        <f>IF('EIA Imports'!$E3457=$A$1,'EIA Imports'!A3457,"")</f>
        <v/>
      </c>
      <c r="C3457">
        <f>IF('EIA Imports'!$E3457=$A$1,'EIA Imports'!C3457,"")</f>
        <v/>
      </c>
    </row>
    <row r="3458" spans="1:4">
      <c r="A3458">
        <f>IF('EIA Imports'!$E3458=$A$1,'EIA Imports'!A3458,"")</f>
        <v/>
      </c>
      <c r="C3458">
        <f>IF('EIA Imports'!$E3458=$A$1,'EIA Imports'!C3458,"")</f>
        <v/>
      </c>
    </row>
    <row r="3459" spans="1:4">
      <c r="A3459">
        <f>IF('EIA Imports'!$E3459=$A$1,'EIA Imports'!A3459,"")</f>
        <v/>
      </c>
      <c r="C3459">
        <f>IF('EIA Imports'!$E3459=$A$1,'EIA Imports'!C3459,"")</f>
        <v/>
      </c>
    </row>
    <row r="3460" spans="1:4">
      <c r="A3460">
        <f>IF('EIA Imports'!$E3460=$A$1,'EIA Imports'!A3460,"")</f>
        <v/>
      </c>
      <c r="C3460">
        <f>IF('EIA Imports'!$E3460=$A$1,'EIA Imports'!C3460,"")</f>
        <v/>
      </c>
    </row>
    <row r="3461" spans="1:4">
      <c r="A3461">
        <f>IF('EIA Imports'!$E3461=$A$1,'EIA Imports'!A3461,"")</f>
        <v/>
      </c>
      <c r="C3461">
        <f>IF('EIA Imports'!$E3461=$A$1,'EIA Imports'!C3461,"")</f>
        <v/>
      </c>
    </row>
    <row r="3462" spans="1:4">
      <c r="A3462">
        <f>IF('EIA Imports'!$E3462=$A$1,'EIA Imports'!A3462,"")</f>
        <v/>
      </c>
      <c r="C3462">
        <f>IF('EIA Imports'!$E3462=$A$1,'EIA Imports'!C3462,"")</f>
        <v/>
      </c>
    </row>
    <row r="3463" spans="1:4">
      <c r="A3463">
        <f>IF('EIA Imports'!$E3463=$A$1,'EIA Imports'!A3463,"")</f>
        <v/>
      </c>
      <c r="C3463">
        <f>IF('EIA Imports'!$E3463=$A$1,'EIA Imports'!C3463,"")</f>
        <v/>
      </c>
    </row>
    <row r="3464" spans="1:4">
      <c r="A3464">
        <f>IF('EIA Imports'!$E3464=$A$1,'EIA Imports'!A3464,"")</f>
        <v/>
      </c>
      <c r="C3464">
        <f>IF('EIA Imports'!$E3464=$A$1,'EIA Imports'!C3464,"")</f>
        <v/>
      </c>
    </row>
    <row r="3465" spans="1:4">
      <c r="A3465">
        <f>IF('EIA Imports'!$E3465=$A$1,'EIA Imports'!A3465,"")</f>
        <v/>
      </c>
      <c r="C3465">
        <f>IF('EIA Imports'!$E3465=$A$1,'EIA Imports'!C3465,"")</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1717</v>
      </c>
    </row>
    <row r="2" spans="1:4">
      <c r="A2" t="s">
        <v>15</v>
      </c>
      <c r="B2" t="s">
        <v>1809</v>
      </c>
      <c r="C2" t="s">
        <v>1739</v>
      </c>
      <c r="D2" t="s">
        <v>1810</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1813</v>
      </c>
      <c r="B1" t="s">
        <v>1811</v>
      </c>
    </row>
    <row r="2" spans="1:2">
      <c r="A2" t="s">
        <v>353</v>
      </c>
      <c r="B2" t="s">
        <v>353</v>
      </c>
    </row>
    <row r="3" spans="1:2">
      <c r="A3" t="s">
        <v>249</v>
      </c>
      <c r="B3" t="s">
        <v>249</v>
      </c>
    </row>
    <row r="4" spans="1:2">
      <c r="A4" t="s">
        <v>1814</v>
      </c>
      <c r="B4" t="s">
        <v>1814</v>
      </c>
    </row>
    <row r="5" spans="1:2">
      <c r="A5" t="s">
        <v>373</v>
      </c>
      <c r="B5" t="s">
        <v>373</v>
      </c>
    </row>
    <row r="6" spans="1:2">
      <c r="A6" t="s">
        <v>152</v>
      </c>
      <c r="B6" t="s">
        <v>152</v>
      </c>
    </row>
    <row r="7" spans="1:2">
      <c r="A7" t="s">
        <v>1717</v>
      </c>
      <c r="B7" t="s">
        <v>1717</v>
      </c>
    </row>
    <row r="8" spans="1:2">
      <c r="A8" t="s">
        <v>1815</v>
      </c>
      <c r="B8" t="s">
        <v>1815</v>
      </c>
    </row>
    <row r="9" spans="1:2">
      <c r="A9" t="s">
        <v>148</v>
      </c>
      <c r="B9" t="s">
        <v>148</v>
      </c>
    </row>
    <row r="10" spans="1:2">
      <c r="A10" t="s">
        <v>147</v>
      </c>
      <c r="B10" t="s">
        <v>147</v>
      </c>
    </row>
    <row r="11" spans="1:2">
      <c r="A11" t="s">
        <v>256</v>
      </c>
      <c r="B11" t="s">
        <v>1717</v>
      </c>
    </row>
    <row r="12" spans="1:2">
      <c r="A12" t="s">
        <v>260</v>
      </c>
      <c r="B12" t="s">
        <v>1815</v>
      </c>
    </row>
    <row r="13" spans="1:2">
      <c r="A13" t="s">
        <v>265</v>
      </c>
      <c r="B13" t="s">
        <v>152</v>
      </c>
    </row>
    <row r="14" spans="1:2">
      <c r="A14" t="s">
        <v>268</v>
      </c>
      <c r="B14" t="s">
        <v>147</v>
      </c>
    </row>
    <row r="15" spans="1:2">
      <c r="A15" t="s">
        <v>269</v>
      </c>
      <c r="B15" t="s">
        <v>147</v>
      </c>
    </row>
    <row r="16" spans="1:2">
      <c r="A16" t="s">
        <v>277</v>
      </c>
      <c r="B16" t="s">
        <v>147</v>
      </c>
    </row>
    <row r="17" spans="1:2">
      <c r="A17" t="s">
        <v>282</v>
      </c>
      <c r="B17" t="s">
        <v>1814</v>
      </c>
    </row>
    <row r="18" spans="1:2">
      <c r="A18" t="s">
        <v>284</v>
      </c>
      <c r="B18" t="s">
        <v>152</v>
      </c>
    </row>
    <row r="19" spans="1:2">
      <c r="A19" t="s">
        <v>286</v>
      </c>
      <c r="B19" t="s">
        <v>1717</v>
      </c>
    </row>
    <row r="20" spans="1:2">
      <c r="A20" t="s">
        <v>293</v>
      </c>
      <c r="B20" t="s">
        <v>1717</v>
      </c>
    </row>
    <row r="21" spans="1:2">
      <c r="A21" t="s">
        <v>302</v>
      </c>
      <c r="B21" t="s">
        <v>1815</v>
      </c>
    </row>
    <row r="22" spans="1:2">
      <c r="A22" t="s">
        <v>309</v>
      </c>
      <c r="B22" t="s">
        <v>1814</v>
      </c>
    </row>
    <row r="23" spans="1:2">
      <c r="A23" t="s">
        <v>310</v>
      </c>
      <c r="B23" t="s">
        <v>152</v>
      </c>
    </row>
    <row r="24" spans="1:2">
      <c r="A24" t="s">
        <v>312</v>
      </c>
      <c r="B24" t="s">
        <v>1814</v>
      </c>
    </row>
    <row r="25" spans="1:2">
      <c r="A25" t="s">
        <v>314</v>
      </c>
      <c r="B25" t="s">
        <v>1814</v>
      </c>
    </row>
    <row r="26" spans="1:2">
      <c r="A26" t="s">
        <v>316</v>
      </c>
      <c r="B26" t="s">
        <v>1814</v>
      </c>
    </row>
    <row r="27" spans="1:2">
      <c r="A27" t="s">
        <v>318</v>
      </c>
      <c r="B27" t="s">
        <v>1814</v>
      </c>
    </row>
    <row r="28" spans="1:2">
      <c r="A28" t="s">
        <v>324</v>
      </c>
      <c r="B28" t="s">
        <v>152</v>
      </c>
    </row>
    <row r="29" spans="1:2">
      <c r="A29" t="s">
        <v>330</v>
      </c>
      <c r="B29" t="s">
        <v>249</v>
      </c>
    </row>
    <row r="30" spans="1:2">
      <c r="A30" t="s">
        <v>333</v>
      </c>
      <c r="B30" t="s">
        <v>1717</v>
      </c>
    </row>
    <row r="31" spans="1:2">
      <c r="A31" t="s">
        <v>336</v>
      </c>
      <c r="B31" t="s">
        <v>152</v>
      </c>
    </row>
    <row r="32" spans="1:2">
      <c r="A32" t="s">
        <v>338</v>
      </c>
      <c r="B32" t="s">
        <v>1814</v>
      </c>
    </row>
    <row r="33" spans="1:2">
      <c r="A33" t="s">
        <v>339</v>
      </c>
      <c r="B33" t="s">
        <v>147</v>
      </c>
    </row>
    <row r="34" spans="1:2">
      <c r="A34" t="s">
        <v>341</v>
      </c>
      <c r="B34" t="s">
        <v>1717</v>
      </c>
    </row>
    <row r="35" spans="1:2">
      <c r="A35" t="s">
        <v>355</v>
      </c>
      <c r="B35" t="s">
        <v>152</v>
      </c>
    </row>
    <row r="36" spans="1:2">
      <c r="A36" t="s">
        <v>356</v>
      </c>
      <c r="B36" t="s">
        <v>152</v>
      </c>
    </row>
    <row r="37" spans="1:2">
      <c r="A37" t="s">
        <v>357</v>
      </c>
      <c r="B37" t="s">
        <v>1814</v>
      </c>
    </row>
    <row r="38" spans="1:2">
      <c r="A38" t="s">
        <v>360</v>
      </c>
      <c r="B38" t="s">
        <v>1815</v>
      </c>
    </row>
    <row r="39" spans="1:2">
      <c r="A39" t="s">
        <v>363</v>
      </c>
      <c r="B39" t="s">
        <v>1814</v>
      </c>
    </row>
    <row r="40" spans="1:2">
      <c r="A40" t="s">
        <v>365</v>
      </c>
      <c r="B40" t="s">
        <v>148</v>
      </c>
    </row>
    <row r="41" spans="1:2">
      <c r="A41" t="s">
        <v>368</v>
      </c>
      <c r="B41" t="s">
        <v>1815</v>
      </c>
    </row>
    <row r="42" spans="1:2">
      <c r="A42" t="s">
        <v>393</v>
      </c>
      <c r="B42" t="s">
        <v>1814</v>
      </c>
    </row>
    <row r="43" spans="1:2">
      <c r="A43" t="s">
        <v>398</v>
      </c>
      <c r="B43" t="s">
        <v>1814</v>
      </c>
    </row>
    <row r="44" spans="1:2">
      <c r="A44" t="s">
        <v>402</v>
      </c>
      <c r="B44" t="s">
        <v>152</v>
      </c>
    </row>
    <row r="45" spans="1:2">
      <c r="A45" t="s">
        <v>423</v>
      </c>
      <c r="B45" t="s">
        <v>152</v>
      </c>
    </row>
    <row r="46" spans="1:2">
      <c r="A46" t="s">
        <v>428</v>
      </c>
      <c r="B46" t="s">
        <v>1814</v>
      </c>
    </row>
    <row r="47" spans="1:2">
      <c r="A47" t="s">
        <v>422</v>
      </c>
      <c r="B47" t="s">
        <v>147</v>
      </c>
    </row>
    <row r="48" spans="1:2">
      <c r="A48" t="s">
        <v>429</v>
      </c>
      <c r="B48" t="s">
        <v>147</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BQ18"/>
  <sheetViews>
    <sheetView workbookViewId="0">
      <selection activeCell="A1" sqref="A1"/>
    </sheetView>
  </sheetViews>
  <sheetFormatPr baseColWidth="10" defaultRowHeight="15"/>
  <sheetData>
    <row r="1" spans="1:69">
      <c r="A1" t="s">
        <v>1816</v>
      </c>
      <c r="B1" t="n">
        <v>1963</v>
      </c>
      <c r="C1" t="n">
        <v>1964</v>
      </c>
      <c r="D1" t="n">
        <v>1965</v>
      </c>
      <c r="E1" t="n">
        <v>1966</v>
      </c>
      <c r="F1" t="n">
        <v>1967</v>
      </c>
      <c r="G1" t="n">
        <v>1968</v>
      </c>
      <c r="H1" t="n">
        <v>1969</v>
      </c>
      <c r="I1" t="n">
        <v>1970</v>
      </c>
      <c r="J1" t="n">
        <v>1971</v>
      </c>
      <c r="K1" t="n">
        <v>1972</v>
      </c>
      <c r="L1" t="n">
        <v>1973</v>
      </c>
      <c r="M1" t="n">
        <v>1974</v>
      </c>
      <c r="N1" t="n">
        <v>1975</v>
      </c>
      <c r="O1" t="n">
        <v>1976</v>
      </c>
      <c r="P1" t="n">
        <v>1977</v>
      </c>
      <c r="Q1" t="n">
        <v>1978</v>
      </c>
      <c r="R1" t="n">
        <v>1979</v>
      </c>
      <c r="S1" t="n">
        <v>1980</v>
      </c>
      <c r="T1" t="n">
        <v>1981</v>
      </c>
      <c r="U1" t="n">
        <v>1982</v>
      </c>
      <c r="V1" t="n">
        <v>1983</v>
      </c>
      <c r="W1" t="n">
        <v>1984</v>
      </c>
      <c r="X1" t="n">
        <v>1985</v>
      </c>
      <c r="Y1" t="n">
        <v>1986</v>
      </c>
      <c r="Z1" t="n">
        <v>1987</v>
      </c>
      <c r="AA1" t="n">
        <v>1988</v>
      </c>
      <c r="AB1" t="n">
        <v>1989</v>
      </c>
      <c r="AC1" t="n">
        <v>1990</v>
      </c>
      <c r="AD1" t="n">
        <v>1991</v>
      </c>
      <c r="AE1" t="n">
        <v>1992</v>
      </c>
      <c r="AF1" t="n">
        <v>1993</v>
      </c>
      <c r="AG1" t="n">
        <v>1994</v>
      </c>
      <c r="AH1" t="n">
        <v>1995</v>
      </c>
      <c r="AI1" t="n">
        <v>1996</v>
      </c>
      <c r="AJ1" t="n">
        <v>1997</v>
      </c>
      <c r="AK1" t="n">
        <v>1998</v>
      </c>
      <c r="AL1" t="n">
        <v>1999</v>
      </c>
      <c r="AM1" t="n">
        <v>2000</v>
      </c>
      <c r="AN1" t="n">
        <v>2001</v>
      </c>
      <c r="AO1" t="n">
        <v>2002</v>
      </c>
      <c r="AP1" t="n">
        <v>2003</v>
      </c>
      <c r="AQ1" t="n">
        <v>2004</v>
      </c>
      <c r="AR1" t="n">
        <v>2005</v>
      </c>
      <c r="AS1" t="n">
        <v>2006</v>
      </c>
      <c r="AT1" t="n">
        <v>2007</v>
      </c>
      <c r="AU1" t="n">
        <v>2008</v>
      </c>
      <c r="AV1" t="n">
        <v>2009</v>
      </c>
      <c r="AW1" t="n">
        <v>2010</v>
      </c>
      <c r="AX1" t="n">
        <v>2011</v>
      </c>
      <c r="AY1" t="n">
        <v>2012</v>
      </c>
      <c r="AZ1" t="n">
        <v>2013</v>
      </c>
      <c r="BA1" t="n">
        <v>2014</v>
      </c>
      <c r="BB1" t="n">
        <v>2015</v>
      </c>
      <c r="BC1" t="n">
        <v>2016</v>
      </c>
      <c r="BD1" t="n">
        <v>2017</v>
      </c>
      <c r="BE1" t="n">
        <v>2018</v>
      </c>
      <c r="BF1" t="n">
        <v>2019</v>
      </c>
      <c r="BG1" t="n">
        <v>2020</v>
      </c>
      <c r="BH1" t="n">
        <v>2021</v>
      </c>
      <c r="BI1" t="n">
        <v>2022</v>
      </c>
      <c r="BJ1" t="n">
        <v>2023</v>
      </c>
      <c r="BK1" t="n">
        <v>2024</v>
      </c>
      <c r="BL1" t="n">
        <v>2025</v>
      </c>
      <c r="BM1" t="n">
        <v>2026</v>
      </c>
      <c r="BN1" t="n">
        <v>2027</v>
      </c>
      <c r="BO1" t="n">
        <v>2028</v>
      </c>
      <c r="BP1" t="n">
        <v>2029</v>
      </c>
      <c r="BQ1" t="n">
        <v>2030</v>
      </c>
    </row>
    <row r="2" spans="1:69">
      <c r="A2" t="s">
        <v>1817</v>
      </c>
      <c r="B2" t="n">
        <v>2367</v>
      </c>
      <c r="C2" t="n">
        <v>2571</v>
      </c>
      <c r="D2" t="n">
        <v>2849</v>
      </c>
      <c r="E2" t="n">
        <v>3110</v>
      </c>
      <c r="F2" t="n">
        <v>3307</v>
      </c>
      <c r="G2" t="n">
        <v>3722</v>
      </c>
      <c r="H2" t="n">
        <v>4262</v>
      </c>
      <c r="I2" t="n">
        <v>4813</v>
      </c>
      <c r="J2" t="n">
        <v>5188</v>
      </c>
      <c r="K2" t="n">
        <v>5624</v>
      </c>
      <c r="L2" t="n">
        <v>6353</v>
      </c>
      <c r="M2" t="n">
        <v>7143</v>
      </c>
      <c r="N2" t="n">
        <v>8173</v>
      </c>
      <c r="O2" t="n">
        <v>8526</v>
      </c>
      <c r="P2" t="n">
        <v>9441</v>
      </c>
      <c r="Q2" t="n">
        <v>10508</v>
      </c>
      <c r="R2" t="n">
        <v>11869</v>
      </c>
      <c r="S2" t="n">
        <v>13380</v>
      </c>
      <c r="T2" t="n">
        <v>14640</v>
      </c>
      <c r="U2" t="n">
        <v>15740</v>
      </c>
      <c r="V2" t="n">
        <v>17260</v>
      </c>
      <c r="W2" t="n">
        <v>19132</v>
      </c>
      <c r="X2" t="n">
        <v>20722</v>
      </c>
      <c r="Y2" t="n">
        <v>22437</v>
      </c>
      <c r="Z2" t="n">
        <v>24273</v>
      </c>
      <c r="AA2" t="n">
        <v>26799</v>
      </c>
      <c r="AB2" t="n">
        <v>29427</v>
      </c>
      <c r="AC2" t="n">
        <v>32534</v>
      </c>
      <c r="AD2" t="n">
        <v>34357</v>
      </c>
      <c r="AE2" t="n">
        <v>36129</v>
      </c>
      <c r="AF2" t="n">
        <v>36732</v>
      </c>
      <c r="AG2" t="n">
        <v>37395</v>
      </c>
      <c r="AH2" t="n">
        <v>37763</v>
      </c>
      <c r="AI2" t="n">
        <v>38125</v>
      </c>
      <c r="AJ2" t="n">
        <v>39064</v>
      </c>
    </row>
    <row r="3" spans="1:69">
      <c r="A3" t="s">
        <v>1818</v>
      </c>
      <c r="AJ3" t="n">
        <v>38031</v>
      </c>
      <c r="AK3" t="n">
        <v>38019</v>
      </c>
      <c r="AL3" t="n">
        <v>39332</v>
      </c>
      <c r="AM3" t="n">
        <v>41450</v>
      </c>
      <c r="AN3" t="n">
        <v>42529</v>
      </c>
      <c r="AO3" t="n">
        <v>44752</v>
      </c>
      <c r="AP3" t="n">
        <v>48095</v>
      </c>
      <c r="AQ3" t="n">
        <v>52290</v>
      </c>
      <c r="AR3" t="n">
        <v>56901</v>
      </c>
      <c r="AS3" t="n">
        <v>60993</v>
      </c>
      <c r="AT3" t="n">
        <v>64070</v>
      </c>
      <c r="AU3" t="n">
        <v>65978</v>
      </c>
      <c r="AV3" t="n">
        <v>64787</v>
      </c>
      <c r="AW3" t="n">
        <v>67274</v>
      </c>
      <c r="AX3" t="n">
        <v>70006</v>
      </c>
      <c r="AY3" t="n">
        <v>72424</v>
      </c>
      <c r="AZ3" t="n">
        <v>74156</v>
      </c>
      <c r="BA3" t="n">
        <v>76171</v>
      </c>
    </row>
    <row r="4" spans="1:69">
      <c r="A4" t="s">
        <v>1819</v>
      </c>
      <c r="B4">
        <f>MAX(B2:B3)</f>
        <v/>
      </c>
      <c r="C4">
        <f>MAX(C2:C3)</f>
        <v/>
      </c>
      <c r="D4">
        <f>MAX(D2:D3)</f>
        <v/>
      </c>
      <c r="E4">
        <f>MAX(E2:E3)</f>
        <v/>
      </c>
      <c r="F4">
        <f>MAX(F2:F3)</f>
        <v/>
      </c>
      <c r="G4">
        <f>MAX(G2:G3)</f>
        <v/>
      </c>
      <c r="H4">
        <f>MAX(H2:H3)</f>
        <v/>
      </c>
      <c r="I4">
        <f>MAX(I2:I3)</f>
        <v/>
      </c>
      <c r="J4">
        <f>MAX(J2:J3)</f>
        <v/>
      </c>
      <c r="K4">
        <f>MAX(K2:K3)</f>
        <v/>
      </c>
      <c r="L4">
        <f>MAX(L2:L3)</f>
        <v/>
      </c>
      <c r="M4">
        <f>MAX(M2:M3)</f>
        <v/>
      </c>
      <c r="N4">
        <f>MAX(N2:N3)</f>
        <v/>
      </c>
      <c r="O4">
        <f>MAX(O2:O3)</f>
        <v/>
      </c>
      <c r="P4">
        <f>MAX(P2:P3)</f>
        <v/>
      </c>
      <c r="Q4">
        <f>MAX(Q2:Q3)</f>
        <v/>
      </c>
      <c r="R4">
        <f>MAX(R2:R3)</f>
        <v/>
      </c>
      <c r="S4">
        <f>MAX(S2:S3)</f>
        <v/>
      </c>
      <c r="T4">
        <f>MAX(T2:T3)</f>
        <v/>
      </c>
      <c r="U4">
        <f>MAX(U2:U3)</f>
        <v/>
      </c>
      <c r="V4">
        <f>MAX(V2:V3)</f>
        <v/>
      </c>
      <c r="W4">
        <f>MAX(W2:W3)</f>
        <v/>
      </c>
      <c r="X4">
        <f>MAX(X2:X3)</f>
        <v/>
      </c>
      <c r="Y4">
        <f>MAX(Y2:Y3)</f>
        <v/>
      </c>
      <c r="Z4">
        <f>MAX(Z2:Z3)</f>
        <v/>
      </c>
      <c r="AA4">
        <f>MAX(AA2:AA3)</f>
        <v/>
      </c>
      <c r="AB4">
        <f>MAX(AB2:AB3)</f>
        <v/>
      </c>
      <c r="AC4">
        <f>MAX(AC2:AC3)</f>
        <v/>
      </c>
      <c r="AD4">
        <f>MAX(AD2:AD3)</f>
        <v/>
      </c>
      <c r="AE4">
        <f>MAX(AE2:AE3)</f>
        <v/>
      </c>
      <c r="AF4">
        <f>MAX(AF2:AF3)</f>
        <v/>
      </c>
      <c r="AG4">
        <f>MAX(AG2:AG3)</f>
        <v/>
      </c>
      <c r="AH4">
        <f>MAX(AH2:AH3)</f>
        <v/>
      </c>
      <c r="AI4">
        <f>MAX(AI2:AI3)</f>
        <v/>
      </c>
      <c r="AJ4">
        <f>MAX(AJ2:AJ3)</f>
        <v/>
      </c>
      <c r="AK4">
        <f>MAX(AK3:AK3)</f>
        <v/>
      </c>
      <c r="AL4">
        <f>MAX(AL3:AL3)</f>
        <v/>
      </c>
      <c r="AM4">
        <f>MAX(AM3:AM3)</f>
        <v/>
      </c>
      <c r="AN4">
        <f>MAX(AN3:AN3)</f>
        <v/>
      </c>
      <c r="AO4">
        <f>MAX(AO3:AO3)</f>
        <v/>
      </c>
      <c r="AP4">
        <f>MAX(AP3:AP3)</f>
        <v/>
      </c>
      <c r="AQ4">
        <f>MAX(AQ3:AQ3)</f>
        <v/>
      </c>
      <c r="AR4">
        <f>MAX(AR3:AR3)</f>
        <v/>
      </c>
      <c r="AS4">
        <f>MAX(AS3:AS3)</f>
        <v/>
      </c>
      <c r="AT4">
        <f>MAX(AT3:AT3)</f>
        <v/>
      </c>
      <c r="AU4">
        <f>MAX(AU3:AU3)</f>
        <v/>
      </c>
      <c r="AV4">
        <f>MAX(AV3:AV3)</f>
        <v/>
      </c>
      <c r="AW4">
        <f>MAX(AW3:AW3)</f>
        <v/>
      </c>
      <c r="AX4">
        <f>MAX(AX3:AX3)</f>
        <v/>
      </c>
      <c r="AY4">
        <f>MAX(AY3:AY3)</f>
        <v/>
      </c>
      <c r="AZ4">
        <f>MAX(AZ3:AZ3)</f>
        <v/>
      </c>
      <c r="BA4">
        <f>MAX(BA3:BA3)</f>
        <v/>
      </c>
      <c r="BB4">
        <f>MAX(BB3:BB3)</f>
        <v/>
      </c>
      <c r="BC4">
        <f>MAX(BC3:BC3)</f>
        <v/>
      </c>
      <c r="BD4">
        <f>MAX(BD3:BD3)</f>
        <v/>
      </c>
      <c r="BE4">
        <f>MAX(BE3:BE3)</f>
        <v/>
      </c>
      <c r="BF4">
        <f>MAX(BF3:BF3)</f>
        <v/>
      </c>
      <c r="BG4">
        <f>MAX(BG3:BG3)</f>
        <v/>
      </c>
      <c r="BH4">
        <f>MAX(BH3:BH3)</f>
        <v/>
      </c>
      <c r="BI4">
        <f>MAX(BI3:BI3)</f>
        <v/>
      </c>
      <c r="BJ4">
        <f>MAX(BJ3:BJ3)</f>
        <v/>
      </c>
      <c r="BK4">
        <f>MAX(BK3:BK3)</f>
        <v/>
      </c>
      <c r="BL4">
        <f>MAX(BL3:BL3)</f>
        <v/>
      </c>
      <c r="BM4">
        <f>MAX(BM3:BM3)</f>
        <v/>
      </c>
      <c r="BN4">
        <f>MAX(BN3:BN3)</f>
        <v/>
      </c>
      <c r="BO4">
        <f>MAX(BO3:BO3)</f>
        <v/>
      </c>
      <c r="BP4">
        <f>MAX(BP3:BP3)</f>
        <v/>
      </c>
      <c r="BQ4">
        <f>MAX(BQ3:BQ3)</f>
        <v/>
      </c>
    </row>
    <row r="5" spans="1:69">
      <c r="A5" t="s">
        <v>1820</v>
      </c>
      <c r="D5">
        <f>IFERROR(100*D4/'GSP Hawaii'!A13,"")</f>
        <v/>
      </c>
      <c r="E5">
        <f>IFERROR(100*E4/'GSP Hawaii'!B13,"")</f>
        <v/>
      </c>
      <c r="F5">
        <f>IFERROR(100*F4/'GSP Hawaii'!C13,"")</f>
        <v/>
      </c>
      <c r="G5">
        <f>IFERROR(100*G4/'GSP Hawaii'!D13,"")</f>
        <v/>
      </c>
      <c r="H5">
        <f>IFERROR(100*H4/'GSP Hawaii'!E13,"")</f>
        <v/>
      </c>
      <c r="I5">
        <f>IFERROR(100*I4/'GSP Hawaii'!F13,"")</f>
        <v/>
      </c>
      <c r="J5">
        <f>IFERROR(100*J4/'GSP Hawaii'!G13,"")</f>
        <v/>
      </c>
      <c r="K5">
        <f>IFERROR(100*K4/'GSP Hawaii'!H13,"")</f>
        <v/>
      </c>
      <c r="L5">
        <f>IFERROR(100*L4/'GSP Hawaii'!I13,"")</f>
        <v/>
      </c>
      <c r="M5">
        <f>IFERROR(100*M4/'GSP Hawaii'!J13,"")</f>
        <v/>
      </c>
      <c r="N5">
        <f>IFERROR(100*N4/'GSP Hawaii'!K13,"")</f>
        <v/>
      </c>
      <c r="O5">
        <f>IFERROR(100*O4/'GSP Hawaii'!L13,"")</f>
        <v/>
      </c>
      <c r="P5">
        <f>IFERROR(100*P4/'GSP Hawaii'!M13,"")</f>
        <v/>
      </c>
      <c r="Q5">
        <f>IFERROR(100*Q4/'GSP Hawaii'!N13,"")</f>
        <v/>
      </c>
      <c r="R5">
        <f>IFERROR(100*R4/'GSP Hawaii'!O13,"")</f>
        <v/>
      </c>
      <c r="S5">
        <f>IFERROR(100*S4/'GSP Hawaii'!P13,"")</f>
        <v/>
      </c>
      <c r="T5">
        <f>IFERROR(100*T4/'GSP Hawaii'!Q13,"")</f>
        <v/>
      </c>
      <c r="U5">
        <f>IFERROR(100*U4/'GSP Hawaii'!R13,"")</f>
        <v/>
      </c>
      <c r="V5">
        <f>IFERROR(100*V4/'GSP Hawaii'!S13,"")</f>
        <v/>
      </c>
      <c r="W5">
        <f>IFERROR(100*W4/'GSP Hawaii'!T13,"")</f>
        <v/>
      </c>
      <c r="X5">
        <f>IFERROR(100*X4/'GSP Hawaii'!U13,"")</f>
        <v/>
      </c>
      <c r="Y5">
        <f>IFERROR(100*Y4/'GSP Hawaii'!V13,"")</f>
        <v/>
      </c>
      <c r="Z5">
        <f>IFERROR(100*Z4/'GSP Hawaii'!W13,"")</f>
        <v/>
      </c>
      <c r="AA5">
        <f>IFERROR(100*AA4/'GSP Hawaii'!X13,"")</f>
        <v/>
      </c>
      <c r="AB5">
        <f>IFERROR(100*AB4/'GSP Hawaii'!Y13,"")</f>
        <v/>
      </c>
      <c r="AC5">
        <f>IFERROR(100*AC4/'GSP Hawaii'!Z13,"")</f>
        <v/>
      </c>
      <c r="AD5">
        <f>IFERROR(100*AD4/'GSP Hawaii'!AA13,"")</f>
        <v/>
      </c>
      <c r="AE5">
        <f>IFERROR(100*AE4/'GSP Hawaii'!AB13,"")</f>
        <v/>
      </c>
      <c r="AF5">
        <f>IFERROR(100*AF4/'GSP Hawaii'!AC13,"")</f>
        <v/>
      </c>
      <c r="AG5">
        <f>IFERROR(100*AG4/'GSP Hawaii'!AD13,"")</f>
        <v/>
      </c>
      <c r="AH5">
        <f>IFERROR(100*AH4/'GSP Hawaii'!AE13,"")</f>
        <v/>
      </c>
      <c r="AI5">
        <f>IFERROR(100*AI4/'GSP Hawaii'!AF13,"")</f>
        <v/>
      </c>
      <c r="AJ5">
        <f>IFERROR(100*AJ4/'GSP Hawaii'!AG13,"")</f>
        <v/>
      </c>
      <c r="AK5">
        <f>IFERROR(100*AK4/'GSP Hawaii'!AH13,"")</f>
        <v/>
      </c>
      <c r="AL5">
        <f>IFERROR(100*AL4/'GSP Hawaii'!AI13,"")</f>
        <v/>
      </c>
      <c r="AM5">
        <f>IFERROR(100*AM4/'GSP Hawaii'!AJ13,"")</f>
        <v/>
      </c>
      <c r="AN5">
        <f>IFERROR(100*AN4/'GSP Hawaii'!AK13,"")</f>
        <v/>
      </c>
      <c r="AO5">
        <f>IFERROR(100*AO4/'GSP Hawaii'!AL13,"")</f>
        <v/>
      </c>
      <c r="AP5">
        <f>IFERROR(100*AP4/'GSP Hawaii'!AM13,"")</f>
        <v/>
      </c>
      <c r="AQ5">
        <f>IFERROR(100*AQ4/'GSP Hawaii'!AN13,"")</f>
        <v/>
      </c>
      <c r="AR5">
        <f>IFERROR(100*AR4/'GSP Hawaii'!AO13,"")</f>
        <v/>
      </c>
      <c r="AS5">
        <f>IFERROR(100*AS4/'GSP Hawaii'!AP13,"")</f>
        <v/>
      </c>
      <c r="AT5">
        <f>IFERROR(100*AT4/'GSP Hawaii'!AQ13,"")</f>
        <v/>
      </c>
      <c r="AU5">
        <f>IFERROR(100*AU4/'GSP Hawaii'!AR13,"")</f>
        <v/>
      </c>
      <c r="AV5">
        <f>IFERROR(100*AV4/'GSP Hawaii'!AS13,"")</f>
        <v/>
      </c>
      <c r="AW5">
        <f>IFERROR(100*AW4/'GSP Hawaii'!AT13,"")</f>
        <v/>
      </c>
      <c r="AX5">
        <f>IFERROR(100*AX4/'GSP Hawaii'!AU13,"")</f>
        <v/>
      </c>
      <c r="AY5">
        <f>IFERROR(100*AY4/'GSP Hawaii'!AV13,"")</f>
        <v/>
      </c>
      <c r="AZ5">
        <f>IFERROR(100*AZ4/'GSP Hawaii'!AW13,"")</f>
        <v/>
      </c>
      <c r="BA5">
        <f>IFERROR(100*BA4/'GSP Hawaii'!AX13,"")</f>
        <v/>
      </c>
      <c r="BB5">
        <f>IFERROR(100*BB4/'GSP Hawaii'!AY13,"")</f>
        <v/>
      </c>
      <c r="BC5">
        <f>IFERROR(100*BC4/'GSP Hawaii'!AZ13,"")</f>
        <v/>
      </c>
      <c r="BD5">
        <f>IFERROR(100*BD4/'GSP Hawaii'!BA13,"")</f>
        <v/>
      </c>
      <c r="BE5">
        <f>IFERROR(100*BE4/'GSP Hawaii'!BB13,"")</f>
        <v/>
      </c>
      <c r="BF5">
        <f>IFERROR(100*BF4/'GSP Hawaii'!BC13,"")</f>
        <v/>
      </c>
      <c r="BG5">
        <f>IFERROR(100*BG4/'GSP Hawaii'!BD13,"")</f>
        <v/>
      </c>
      <c r="BH5">
        <f>IFERROR(100*BH4/'GSP Hawaii'!BE13,"")</f>
        <v/>
      </c>
      <c r="BI5">
        <f>IFERROR(100*BI4/'GSP Hawaii'!BF13,"")</f>
        <v/>
      </c>
      <c r="BJ5">
        <f>IFERROR(100*BJ4/'GSP Hawaii'!BG13,"")</f>
        <v/>
      </c>
      <c r="BK5">
        <f>IFERROR(100*BK4/'GSP Hawaii'!BH13,"")</f>
        <v/>
      </c>
      <c r="BL5">
        <f>IFERROR(100*BL4/'GSP Hawaii'!BI13,"")</f>
        <v/>
      </c>
      <c r="BM5">
        <f>IFERROR(100*BM4/'GSP Hawaii'!BJ13,"")</f>
        <v/>
      </c>
      <c r="BN5">
        <f>IFERROR(100*BN4/'GSP Hawaii'!BK13,"")</f>
        <v/>
      </c>
      <c r="BO5">
        <f>IFERROR(100*BO4/'GSP Hawaii'!BL13,"")</f>
        <v/>
      </c>
      <c r="BP5">
        <f>IFERROR(100*BP4/'GSP Hawaii'!BM13,"")</f>
        <v/>
      </c>
      <c r="BQ5">
        <f>IFERROR(100*BQ4/'GSP Hawaii'!BN13,"")</f>
        <v/>
      </c>
    </row>
    <row r="6" spans="1:69">
      <c r="A6">
        <f>"EIA SEDS GDPRV / "&amp;INDEX('Input EIA SEDS'!$A:$BZ,MATCH("GDPRV",'Input EIA SEDS'!$C:$C,0),MATCH("Description",'Input EIA SEDS'!$1:$1,0)) &amp;" (" &amp;INDEX('Input EIA SEDS'!$A:$BZ,MATCH("GDPRV",'Input EIA SEDS'!$C:$C,0),MATCH("Unit",'Input EIA SEDS'!$1:$1,0)) &amp;")"</f>
        <v/>
      </c>
      <c r="B6">
        <f>INDEX('Input EIA SEDS'!$A:$BZ,MATCH("GDPRV",'Input EIA SEDS'!$C:$C,0),MATCH(B$1,'Input EIA SEDS'!$1:$1,0))</f>
        <v/>
      </c>
      <c r="C6">
        <f>INDEX('Input EIA SEDS'!$A:$BZ,MATCH("GDPRV",'Input EIA SEDS'!$C:$C,0),MATCH(C$1,'Input EIA SEDS'!$1:$1,0))</f>
        <v/>
      </c>
      <c r="D6">
        <f>INDEX('Input EIA SEDS'!$A:$BZ,MATCH("GDPRV",'Input EIA SEDS'!$C:$C,0),MATCH(D$1,'Input EIA SEDS'!$1:$1,0))</f>
        <v/>
      </c>
      <c r="E6">
        <f>INDEX('Input EIA SEDS'!$A:$BZ,MATCH("GDPRV",'Input EIA SEDS'!$C:$C,0),MATCH(E$1,'Input EIA SEDS'!$1:$1,0))</f>
        <v/>
      </c>
      <c r="F6">
        <f>INDEX('Input EIA SEDS'!$A:$BZ,MATCH("GDPRV",'Input EIA SEDS'!$C:$C,0),MATCH(F$1,'Input EIA SEDS'!$1:$1,0))</f>
        <v/>
      </c>
      <c r="G6">
        <f>INDEX('Input EIA SEDS'!$A:$BZ,MATCH("GDPRV",'Input EIA SEDS'!$C:$C,0),MATCH(G$1,'Input EIA SEDS'!$1:$1,0))</f>
        <v/>
      </c>
      <c r="H6">
        <f>INDEX('Input EIA SEDS'!$A:$BZ,MATCH("GDPRV",'Input EIA SEDS'!$C:$C,0),MATCH(H$1,'Input EIA SEDS'!$1:$1,0))</f>
        <v/>
      </c>
      <c r="I6">
        <f>INDEX('Input EIA SEDS'!$A:$BZ,MATCH("GDPRV",'Input EIA SEDS'!$C:$C,0),MATCH(I$1,'Input EIA SEDS'!$1:$1,0))</f>
        <v/>
      </c>
      <c r="J6">
        <f>INDEX('Input EIA SEDS'!$A:$BZ,MATCH("GDPRV",'Input EIA SEDS'!$C:$C,0),MATCH(J$1,'Input EIA SEDS'!$1:$1,0))</f>
        <v/>
      </c>
      <c r="K6">
        <f>INDEX('Input EIA SEDS'!$A:$BZ,MATCH("GDPRV",'Input EIA SEDS'!$C:$C,0),MATCH(K$1,'Input EIA SEDS'!$1:$1,0))</f>
        <v/>
      </c>
      <c r="L6">
        <f>INDEX('Input EIA SEDS'!$A:$BZ,MATCH("GDPRV",'Input EIA SEDS'!$C:$C,0),MATCH(L$1,'Input EIA SEDS'!$1:$1,0))</f>
        <v/>
      </c>
      <c r="M6">
        <f>INDEX('Input EIA SEDS'!$A:$BZ,MATCH("GDPRV",'Input EIA SEDS'!$C:$C,0),MATCH(M$1,'Input EIA SEDS'!$1:$1,0))</f>
        <v/>
      </c>
      <c r="N6">
        <f>INDEX('Input EIA SEDS'!$A:$BZ,MATCH("GDPRV",'Input EIA SEDS'!$C:$C,0),MATCH(N$1,'Input EIA SEDS'!$1:$1,0))</f>
        <v/>
      </c>
      <c r="O6">
        <f>INDEX('Input EIA SEDS'!$A:$BZ,MATCH("GDPRV",'Input EIA SEDS'!$C:$C,0),MATCH(O$1,'Input EIA SEDS'!$1:$1,0))</f>
        <v/>
      </c>
      <c r="P6">
        <f>INDEX('Input EIA SEDS'!$A:$BZ,MATCH("GDPRV",'Input EIA SEDS'!$C:$C,0),MATCH(P$1,'Input EIA SEDS'!$1:$1,0))</f>
        <v/>
      </c>
      <c r="Q6">
        <f>INDEX('Input EIA SEDS'!$A:$BZ,MATCH("GDPRV",'Input EIA SEDS'!$C:$C,0),MATCH(Q$1,'Input EIA SEDS'!$1:$1,0))</f>
        <v/>
      </c>
      <c r="R6">
        <f>INDEX('Input EIA SEDS'!$A:$BZ,MATCH("GDPRV",'Input EIA SEDS'!$C:$C,0),MATCH(R$1,'Input EIA SEDS'!$1:$1,0))</f>
        <v/>
      </c>
      <c r="S6">
        <f>INDEX('Input EIA SEDS'!$A:$BZ,MATCH("GDPRV",'Input EIA SEDS'!$C:$C,0),MATCH(S$1,'Input EIA SEDS'!$1:$1,0))</f>
        <v/>
      </c>
      <c r="T6">
        <f>INDEX('Input EIA SEDS'!$A:$BZ,MATCH("GDPRV",'Input EIA SEDS'!$C:$C,0),MATCH(T$1,'Input EIA SEDS'!$1:$1,0))</f>
        <v/>
      </c>
      <c r="U6">
        <f>INDEX('Input EIA SEDS'!$A:$BZ,MATCH("GDPRV",'Input EIA SEDS'!$C:$C,0),MATCH(U$1,'Input EIA SEDS'!$1:$1,0))</f>
        <v/>
      </c>
      <c r="V6">
        <f>INDEX('Input EIA SEDS'!$A:$BZ,MATCH("GDPRV",'Input EIA SEDS'!$C:$C,0),MATCH(V$1,'Input EIA SEDS'!$1:$1,0))</f>
        <v/>
      </c>
      <c r="W6">
        <f>INDEX('Input EIA SEDS'!$A:$BZ,MATCH("GDPRV",'Input EIA SEDS'!$C:$C,0),MATCH(W$1,'Input EIA SEDS'!$1:$1,0))</f>
        <v/>
      </c>
      <c r="X6">
        <f>INDEX('Input EIA SEDS'!$A:$BZ,MATCH("GDPRV",'Input EIA SEDS'!$C:$C,0),MATCH(X$1,'Input EIA SEDS'!$1:$1,0))</f>
        <v/>
      </c>
      <c r="Y6">
        <f>INDEX('Input EIA SEDS'!$A:$BZ,MATCH("GDPRV",'Input EIA SEDS'!$C:$C,0),MATCH(Y$1,'Input EIA SEDS'!$1:$1,0))</f>
        <v/>
      </c>
      <c r="Z6">
        <f>INDEX('Input EIA SEDS'!$A:$BZ,MATCH("GDPRV",'Input EIA SEDS'!$C:$C,0),MATCH(Z$1,'Input EIA SEDS'!$1:$1,0))</f>
        <v/>
      </c>
      <c r="AA6">
        <f>INDEX('Input EIA SEDS'!$A:$BZ,MATCH("GDPRV",'Input EIA SEDS'!$C:$C,0),MATCH(AA$1,'Input EIA SEDS'!$1:$1,0))</f>
        <v/>
      </c>
      <c r="AB6">
        <f>INDEX('Input EIA SEDS'!$A:$BZ,MATCH("GDPRV",'Input EIA SEDS'!$C:$C,0),MATCH(AB$1,'Input EIA SEDS'!$1:$1,0))</f>
        <v/>
      </c>
      <c r="AC6">
        <f>INDEX('Input EIA SEDS'!$A:$BZ,MATCH("GDPRV",'Input EIA SEDS'!$C:$C,0),MATCH(AC$1,'Input EIA SEDS'!$1:$1,0))</f>
        <v/>
      </c>
      <c r="AD6">
        <f>INDEX('Input EIA SEDS'!$A:$BZ,MATCH("GDPRV",'Input EIA SEDS'!$C:$C,0),MATCH(AD$1,'Input EIA SEDS'!$1:$1,0))</f>
        <v/>
      </c>
      <c r="AE6">
        <f>INDEX('Input EIA SEDS'!$A:$BZ,MATCH("GDPRV",'Input EIA SEDS'!$C:$C,0),MATCH(AE$1,'Input EIA SEDS'!$1:$1,0))</f>
        <v/>
      </c>
      <c r="AF6">
        <f>INDEX('Input EIA SEDS'!$A:$BZ,MATCH("GDPRV",'Input EIA SEDS'!$C:$C,0),MATCH(AF$1,'Input EIA SEDS'!$1:$1,0))</f>
        <v/>
      </c>
      <c r="AG6">
        <f>INDEX('Input EIA SEDS'!$A:$BZ,MATCH("GDPRV",'Input EIA SEDS'!$C:$C,0),MATCH(AG$1,'Input EIA SEDS'!$1:$1,0))</f>
        <v/>
      </c>
      <c r="AH6">
        <f>INDEX('Input EIA SEDS'!$A:$BZ,MATCH("GDPRV",'Input EIA SEDS'!$C:$C,0),MATCH(AH$1,'Input EIA SEDS'!$1:$1,0))</f>
        <v/>
      </c>
      <c r="AI6">
        <f>INDEX('Input EIA SEDS'!$A:$BZ,MATCH("GDPRV",'Input EIA SEDS'!$C:$C,0),MATCH(AI$1,'Input EIA SEDS'!$1:$1,0))</f>
        <v/>
      </c>
      <c r="AJ6">
        <f>INDEX('Input EIA SEDS'!$A:$BZ,MATCH("GDPRV",'Input EIA SEDS'!$C:$C,0),MATCH(AJ$1,'Input EIA SEDS'!$1:$1,0))</f>
        <v/>
      </c>
      <c r="AK6">
        <f>INDEX('Input EIA SEDS'!$A:$BZ,MATCH("GDPRV",'Input EIA SEDS'!$C:$C,0),MATCH(AK$1,'Input EIA SEDS'!$1:$1,0))</f>
        <v/>
      </c>
      <c r="AL6">
        <f>INDEX('Input EIA SEDS'!$A:$BZ,MATCH("GDPRV",'Input EIA SEDS'!$C:$C,0),MATCH(AL$1,'Input EIA SEDS'!$1:$1,0))</f>
        <v/>
      </c>
      <c r="AM6">
        <f>INDEX('Input EIA SEDS'!$A:$BZ,MATCH("GDPRV",'Input EIA SEDS'!$C:$C,0),MATCH(AM$1,'Input EIA SEDS'!$1:$1,0))</f>
        <v/>
      </c>
      <c r="AN6">
        <f>INDEX('Input EIA SEDS'!$A:$BZ,MATCH("GDPRV",'Input EIA SEDS'!$C:$C,0),MATCH(AN$1,'Input EIA SEDS'!$1:$1,0))</f>
        <v/>
      </c>
      <c r="AO6">
        <f>INDEX('Input EIA SEDS'!$A:$BZ,MATCH("GDPRV",'Input EIA SEDS'!$C:$C,0),MATCH(AO$1,'Input EIA SEDS'!$1:$1,0))</f>
        <v/>
      </c>
      <c r="AP6">
        <f>INDEX('Input EIA SEDS'!$A:$BZ,MATCH("GDPRV",'Input EIA SEDS'!$C:$C,0),MATCH(AP$1,'Input EIA SEDS'!$1:$1,0))</f>
        <v/>
      </c>
      <c r="AQ6">
        <f>INDEX('Input EIA SEDS'!$A:$BZ,MATCH("GDPRV",'Input EIA SEDS'!$C:$C,0),MATCH(AQ$1,'Input EIA SEDS'!$1:$1,0))</f>
        <v/>
      </c>
      <c r="AR6">
        <f>INDEX('Input EIA SEDS'!$A:$BZ,MATCH("GDPRV",'Input EIA SEDS'!$C:$C,0),MATCH(AR$1,'Input EIA SEDS'!$1:$1,0))</f>
        <v/>
      </c>
      <c r="AS6">
        <f>INDEX('Input EIA SEDS'!$A:$BZ,MATCH("GDPRV",'Input EIA SEDS'!$C:$C,0),MATCH(AS$1,'Input EIA SEDS'!$1:$1,0))</f>
        <v/>
      </c>
      <c r="AT6">
        <f>INDEX('Input EIA SEDS'!$A:$BZ,MATCH("GDPRV",'Input EIA SEDS'!$C:$C,0),MATCH(AT$1,'Input EIA SEDS'!$1:$1,0))</f>
        <v/>
      </c>
      <c r="AU6">
        <f>INDEX('Input EIA SEDS'!$A:$BZ,MATCH("GDPRV",'Input EIA SEDS'!$C:$C,0),MATCH(AU$1,'Input EIA SEDS'!$1:$1,0))</f>
        <v/>
      </c>
      <c r="AV6">
        <f>INDEX('Input EIA SEDS'!$A:$BZ,MATCH("GDPRV",'Input EIA SEDS'!$C:$C,0),MATCH(AV$1,'Input EIA SEDS'!$1:$1,0))</f>
        <v/>
      </c>
      <c r="AW6">
        <f>INDEX('Input EIA SEDS'!$A:$BZ,MATCH("GDPRV",'Input EIA SEDS'!$C:$C,0),MATCH(AW$1,'Input EIA SEDS'!$1:$1,0))</f>
        <v/>
      </c>
      <c r="AX6">
        <f>INDEX('Input EIA SEDS'!$A:$BZ,MATCH("GDPRV",'Input EIA SEDS'!$C:$C,0),MATCH(AX$1,'Input EIA SEDS'!$1:$1,0))</f>
        <v/>
      </c>
      <c r="AY6">
        <f>INDEX('Input EIA SEDS'!$A:$BZ,MATCH("GDPRV",'Input EIA SEDS'!$C:$C,0),MATCH(AY$1,'Input EIA SEDS'!$1:$1,0))</f>
        <v/>
      </c>
      <c r="AZ6">
        <f>INDEX('Input EIA SEDS'!$A:$BZ,MATCH("GDPRV",'Input EIA SEDS'!$C:$C,0),MATCH(AZ$1,'Input EIA SEDS'!$1:$1,0))</f>
        <v/>
      </c>
      <c r="BA6">
        <f>INDEX('Input EIA SEDS'!$A:$BZ,MATCH("GDPRV",'Input EIA SEDS'!$C:$C,0),MATCH(BA$1,'Input EIA SEDS'!$1:$1,0))</f>
        <v/>
      </c>
      <c r="BB6">
        <f>INDEX('Input EIA SEDS'!$A:$BZ,MATCH("GDPRV",'Input EIA SEDS'!$C:$C,0),MATCH(BB$1,'Input EIA SEDS'!$1:$1,0))</f>
        <v/>
      </c>
      <c r="BC6">
        <f>INDEX('Input EIA SEDS'!$A:$BZ,MATCH("GDPRV",'Input EIA SEDS'!$C:$C,0),MATCH(BC$1,'Input EIA SEDS'!$1:$1,0))</f>
        <v/>
      </c>
      <c r="BD6">
        <f>INDEX('Input EIA SEDS'!$A:$BZ,MATCH("GDPRV",'Input EIA SEDS'!$C:$C,0),MATCH(BD$1,'Input EIA SEDS'!$1:$1,0))</f>
        <v/>
      </c>
      <c r="BE6">
        <f>INDEX('Input EIA SEDS'!$A:$BZ,MATCH("GDPRV",'Input EIA SEDS'!$C:$C,0),MATCH(BE$1,'Input EIA SEDS'!$1:$1,0))</f>
        <v/>
      </c>
      <c r="BF6">
        <f>INDEX('Input EIA SEDS'!$A:$BZ,MATCH("GDPRV",'Input EIA SEDS'!$C:$C,0),MATCH(BF$1,'Input EIA SEDS'!$1:$1,0))</f>
        <v/>
      </c>
      <c r="BG6">
        <f>INDEX('Input EIA SEDS'!$A:$BZ,MATCH("GDPRV",'Input EIA SEDS'!$C:$C,0),MATCH(BG$1,'Input EIA SEDS'!$1:$1,0))</f>
        <v/>
      </c>
      <c r="BH6">
        <f>INDEX('Input EIA SEDS'!$A:$BZ,MATCH("GDPRV",'Input EIA SEDS'!$C:$C,0),MATCH(BH$1,'Input EIA SEDS'!$1:$1,0))</f>
        <v/>
      </c>
      <c r="BI6">
        <f>INDEX('Input EIA SEDS'!$A:$BZ,MATCH("GDPRV",'Input EIA SEDS'!$C:$C,0),MATCH(BI$1,'Input EIA SEDS'!$1:$1,0))</f>
        <v/>
      </c>
      <c r="BJ6">
        <f>INDEX('Input EIA SEDS'!$A:$BZ,MATCH("GDPRV",'Input EIA SEDS'!$C:$C,0),MATCH(BJ$1,'Input EIA SEDS'!$1:$1,0))</f>
        <v/>
      </c>
      <c r="BK6">
        <f>INDEX('Input EIA SEDS'!$A:$BZ,MATCH("GDPRV",'Input EIA SEDS'!$C:$C,0),MATCH(BK$1,'Input EIA SEDS'!$1:$1,0))</f>
        <v/>
      </c>
      <c r="BL6">
        <f>INDEX('Input EIA SEDS'!$A:$BZ,MATCH("GDPRV",'Input EIA SEDS'!$C:$C,0),MATCH(BL$1,'Input EIA SEDS'!$1:$1,0))</f>
        <v/>
      </c>
      <c r="BM6">
        <f>INDEX('Input EIA SEDS'!$A:$BZ,MATCH("GDPRV",'Input EIA SEDS'!$C:$C,0),MATCH(BM$1,'Input EIA SEDS'!$1:$1,0))</f>
        <v/>
      </c>
      <c r="BN6">
        <f>INDEX('Input EIA SEDS'!$A:$BZ,MATCH("GDPRV",'Input EIA SEDS'!$C:$C,0),MATCH(BN$1,'Input EIA SEDS'!$1:$1,0))</f>
        <v/>
      </c>
      <c r="BO6">
        <f>INDEX('Input EIA SEDS'!$A:$BZ,MATCH("GDPRV",'Input EIA SEDS'!$C:$C,0),MATCH(BO$1,'Input EIA SEDS'!$1:$1,0))</f>
        <v/>
      </c>
      <c r="BP6">
        <f>INDEX('Input EIA SEDS'!$A:$BZ,MATCH("GDPRV",'Input EIA SEDS'!$C:$C,0),MATCH(BP$1,'Input EIA SEDS'!$1:$1,0))</f>
        <v/>
      </c>
      <c r="BQ6">
        <f>INDEX('Input EIA SEDS'!$A:$BZ,MATCH("GDPRV",'Input EIA SEDS'!$C:$C,0),MATCH(BQ$1,'Input EIA SEDS'!$1:$1,0))</f>
        <v/>
      </c>
    </row>
    <row r="7" spans="1:69">
      <c r="A7">
        <f>"EIA SEDS GDPRX / "&amp;INDEX('Input EIA SEDS'!$A:$BZ,MATCH("GDPRX",'Input EIA SEDS'!$C:$C,0),MATCH("Description",'Input EIA SEDS'!$1:$1,0)) &amp;" (" &amp;INDEX('Input EIA SEDS'!$A:$BZ,MATCH("GDPRX",'Input EIA SEDS'!$C:$C,0),MATCH("Unit",'Input EIA SEDS'!$1:$1,0)) &amp;")"</f>
        <v/>
      </c>
      <c r="B7">
        <f>INDEX('Input EIA SEDS'!$A:$BZ,MATCH("GDPRX",'Input EIA SEDS'!$C:$C,0),MATCH(B$1,'Input EIA SEDS'!$1:$1,0))</f>
        <v/>
      </c>
      <c r="C7">
        <f>INDEX('Input EIA SEDS'!$A:$BZ,MATCH("GDPRX",'Input EIA SEDS'!$C:$C,0),MATCH(C$1,'Input EIA SEDS'!$1:$1,0))</f>
        <v/>
      </c>
      <c r="D7">
        <f>INDEX('Input EIA SEDS'!$A:$BZ,MATCH("GDPRX",'Input EIA SEDS'!$C:$C,0),MATCH(D$1,'Input EIA SEDS'!$1:$1,0))</f>
        <v/>
      </c>
      <c r="E7">
        <f>INDEX('Input EIA SEDS'!$A:$BZ,MATCH("GDPRX",'Input EIA SEDS'!$C:$C,0),MATCH(E$1,'Input EIA SEDS'!$1:$1,0))</f>
        <v/>
      </c>
      <c r="F7">
        <f>INDEX('Input EIA SEDS'!$A:$BZ,MATCH("GDPRX",'Input EIA SEDS'!$C:$C,0),MATCH(F$1,'Input EIA SEDS'!$1:$1,0))</f>
        <v/>
      </c>
      <c r="G7">
        <f>$P7*'GSP Hawaii'!D15/100</f>
        <v/>
      </c>
      <c r="H7">
        <f>$P7*'GSP Hawaii'!E15/100</f>
        <v/>
      </c>
      <c r="I7">
        <f>$P7*'GSP Hawaii'!F15/100</f>
        <v/>
      </c>
      <c r="J7">
        <f>$P7*'GSP Hawaii'!G15/100</f>
        <v/>
      </c>
      <c r="K7">
        <f>$P7*'GSP Hawaii'!H15/100</f>
        <v/>
      </c>
      <c r="L7">
        <f>$P7*'GSP Hawaii'!I15/100</f>
        <v/>
      </c>
      <c r="M7">
        <f>$P7*'GSP Hawaii'!J15/100</f>
        <v/>
      </c>
      <c r="N7">
        <f>$P7*'GSP Hawaii'!K15/100</f>
        <v/>
      </c>
      <c r="O7">
        <f>$P7*'GSP Hawaii'!L15/100</f>
        <v/>
      </c>
      <c r="P7">
        <f>INDEX('Input EIA SEDS'!$A:$BZ,MATCH("GDPRX",'Input EIA SEDS'!$C:$C,0),MATCH(P$1,'Input EIA SEDS'!$1:$1,0))</f>
        <v/>
      </c>
      <c r="Q7">
        <f>INDEX('Input EIA SEDS'!$A:$BZ,MATCH("GDPRX",'Input EIA SEDS'!$C:$C,0),MATCH(Q$1,'Input EIA SEDS'!$1:$1,0))</f>
        <v/>
      </c>
      <c r="R7">
        <f>INDEX('Input EIA SEDS'!$A:$BZ,MATCH("GDPRX",'Input EIA SEDS'!$C:$C,0),MATCH(R$1,'Input EIA SEDS'!$1:$1,0))</f>
        <v/>
      </c>
      <c r="S7">
        <f>INDEX('Input EIA SEDS'!$A:$BZ,MATCH("GDPRX",'Input EIA SEDS'!$C:$C,0),MATCH(S$1,'Input EIA SEDS'!$1:$1,0))</f>
        <v/>
      </c>
      <c r="T7">
        <f>INDEX('Input EIA SEDS'!$A:$BZ,MATCH("GDPRX",'Input EIA SEDS'!$C:$C,0),MATCH(T$1,'Input EIA SEDS'!$1:$1,0))</f>
        <v/>
      </c>
      <c r="U7">
        <f>INDEX('Input EIA SEDS'!$A:$BZ,MATCH("GDPRX",'Input EIA SEDS'!$C:$C,0),MATCH(U$1,'Input EIA SEDS'!$1:$1,0))</f>
        <v/>
      </c>
      <c r="V7">
        <f>INDEX('Input EIA SEDS'!$A:$BZ,MATCH("GDPRX",'Input EIA SEDS'!$C:$C,0),MATCH(V$1,'Input EIA SEDS'!$1:$1,0))</f>
        <v/>
      </c>
      <c r="W7">
        <f>INDEX('Input EIA SEDS'!$A:$BZ,MATCH("GDPRX",'Input EIA SEDS'!$C:$C,0),MATCH(W$1,'Input EIA SEDS'!$1:$1,0))</f>
        <v/>
      </c>
      <c r="X7">
        <f>INDEX('Input EIA SEDS'!$A:$BZ,MATCH("GDPRX",'Input EIA SEDS'!$C:$C,0),MATCH(X$1,'Input EIA SEDS'!$1:$1,0))</f>
        <v/>
      </c>
      <c r="Y7">
        <f>INDEX('Input EIA SEDS'!$A:$BZ,MATCH("GDPRX",'Input EIA SEDS'!$C:$C,0),MATCH(Y$1,'Input EIA SEDS'!$1:$1,0))</f>
        <v/>
      </c>
      <c r="Z7">
        <f>INDEX('Input EIA SEDS'!$A:$BZ,MATCH("GDPRX",'Input EIA SEDS'!$C:$C,0),MATCH(Z$1,'Input EIA SEDS'!$1:$1,0))</f>
        <v/>
      </c>
      <c r="AA7">
        <f>INDEX('Input EIA SEDS'!$A:$BZ,MATCH("GDPRX",'Input EIA SEDS'!$C:$C,0),MATCH(AA$1,'Input EIA SEDS'!$1:$1,0))</f>
        <v/>
      </c>
      <c r="AB7">
        <f>INDEX('Input EIA SEDS'!$A:$BZ,MATCH("GDPRX",'Input EIA SEDS'!$C:$C,0),MATCH(AB$1,'Input EIA SEDS'!$1:$1,0))</f>
        <v/>
      </c>
      <c r="AC7">
        <f>INDEX('Input EIA SEDS'!$A:$BZ,MATCH("GDPRX",'Input EIA SEDS'!$C:$C,0),MATCH(AC$1,'Input EIA SEDS'!$1:$1,0))</f>
        <v/>
      </c>
      <c r="AD7">
        <f>INDEX('Input EIA SEDS'!$A:$BZ,MATCH("GDPRX",'Input EIA SEDS'!$C:$C,0),MATCH(AD$1,'Input EIA SEDS'!$1:$1,0))</f>
        <v/>
      </c>
      <c r="AE7">
        <f>INDEX('Input EIA SEDS'!$A:$BZ,MATCH("GDPRX",'Input EIA SEDS'!$C:$C,0),MATCH(AE$1,'Input EIA SEDS'!$1:$1,0))</f>
        <v/>
      </c>
      <c r="AF7">
        <f>INDEX('Input EIA SEDS'!$A:$BZ,MATCH("GDPRX",'Input EIA SEDS'!$C:$C,0),MATCH(AF$1,'Input EIA SEDS'!$1:$1,0))</f>
        <v/>
      </c>
      <c r="AG7">
        <f>INDEX('Input EIA SEDS'!$A:$BZ,MATCH("GDPRX",'Input EIA SEDS'!$C:$C,0),MATCH(AG$1,'Input EIA SEDS'!$1:$1,0))</f>
        <v/>
      </c>
      <c r="AH7">
        <f>INDEX('Input EIA SEDS'!$A:$BZ,MATCH("GDPRX",'Input EIA SEDS'!$C:$C,0),MATCH(AH$1,'Input EIA SEDS'!$1:$1,0))</f>
        <v/>
      </c>
      <c r="AI7">
        <f>INDEX('Input EIA SEDS'!$A:$BZ,MATCH("GDPRX",'Input EIA SEDS'!$C:$C,0),MATCH(AI$1,'Input EIA SEDS'!$1:$1,0))</f>
        <v/>
      </c>
      <c r="AJ7">
        <f>INDEX('Input EIA SEDS'!$A:$BZ,MATCH("GDPRX",'Input EIA SEDS'!$C:$C,0),MATCH(AJ$1,'Input EIA SEDS'!$1:$1,0))</f>
        <v/>
      </c>
      <c r="AK7">
        <f>INDEX('Input EIA SEDS'!$A:$BZ,MATCH("GDPRX",'Input EIA SEDS'!$C:$C,0),MATCH(AK$1,'Input EIA SEDS'!$1:$1,0))</f>
        <v/>
      </c>
      <c r="AL7">
        <f>INDEX('Input EIA SEDS'!$A:$BZ,MATCH("GDPRX",'Input EIA SEDS'!$C:$C,0),MATCH(AL$1,'Input EIA SEDS'!$1:$1,0))</f>
        <v/>
      </c>
      <c r="AM7">
        <f>INDEX('Input EIA SEDS'!$A:$BZ,MATCH("GDPRX",'Input EIA SEDS'!$C:$C,0),MATCH(AM$1,'Input EIA SEDS'!$1:$1,0))</f>
        <v/>
      </c>
      <c r="AN7">
        <f>INDEX('Input EIA SEDS'!$A:$BZ,MATCH("GDPRX",'Input EIA SEDS'!$C:$C,0),MATCH(AN$1,'Input EIA SEDS'!$1:$1,0))</f>
        <v/>
      </c>
      <c r="AO7">
        <f>INDEX('Input EIA SEDS'!$A:$BZ,MATCH("GDPRX",'Input EIA SEDS'!$C:$C,0),MATCH(AO$1,'Input EIA SEDS'!$1:$1,0))</f>
        <v/>
      </c>
      <c r="AP7">
        <f>INDEX('Input EIA SEDS'!$A:$BZ,MATCH("GDPRX",'Input EIA SEDS'!$C:$C,0),MATCH(AP$1,'Input EIA SEDS'!$1:$1,0))</f>
        <v/>
      </c>
      <c r="AQ7">
        <f>INDEX('Input EIA SEDS'!$A:$BZ,MATCH("GDPRX",'Input EIA SEDS'!$C:$C,0),MATCH(AQ$1,'Input EIA SEDS'!$1:$1,0))</f>
        <v/>
      </c>
      <c r="AR7">
        <f>INDEX('Input EIA SEDS'!$A:$BZ,MATCH("GDPRX",'Input EIA SEDS'!$C:$C,0),MATCH(AR$1,'Input EIA SEDS'!$1:$1,0))</f>
        <v/>
      </c>
      <c r="AS7">
        <f>INDEX('Input EIA SEDS'!$A:$BZ,MATCH("GDPRX",'Input EIA SEDS'!$C:$C,0),MATCH(AS$1,'Input EIA SEDS'!$1:$1,0))</f>
        <v/>
      </c>
      <c r="AT7">
        <f>INDEX('Input EIA SEDS'!$A:$BZ,MATCH("GDPRX",'Input EIA SEDS'!$C:$C,0),MATCH(AT$1,'Input EIA SEDS'!$1:$1,0))</f>
        <v/>
      </c>
      <c r="AU7">
        <f>INDEX('Input EIA SEDS'!$A:$BZ,MATCH("GDPRX",'Input EIA SEDS'!$C:$C,0),MATCH(AU$1,'Input EIA SEDS'!$1:$1,0))</f>
        <v/>
      </c>
      <c r="AV7">
        <f>INDEX('Input EIA SEDS'!$A:$BZ,MATCH("GDPRX",'Input EIA SEDS'!$C:$C,0),MATCH(AV$1,'Input EIA SEDS'!$1:$1,0))</f>
        <v/>
      </c>
      <c r="AW7">
        <f>INDEX('Input EIA SEDS'!$A:$BZ,MATCH("GDPRX",'Input EIA SEDS'!$C:$C,0),MATCH(AW$1,'Input EIA SEDS'!$1:$1,0))</f>
        <v/>
      </c>
      <c r="AX7">
        <f>INDEX('Input EIA SEDS'!$A:$BZ,MATCH("GDPRX",'Input EIA SEDS'!$C:$C,0),MATCH(AX$1,'Input EIA SEDS'!$1:$1,0))</f>
        <v/>
      </c>
      <c r="AY7">
        <f>INDEX('Input EIA SEDS'!$A:$BZ,MATCH("GDPRX",'Input EIA SEDS'!$C:$C,0),MATCH(AY$1,'Input EIA SEDS'!$1:$1,0))</f>
        <v/>
      </c>
      <c r="AZ7">
        <f>INDEX('Input EIA SEDS'!$A:$BZ,MATCH("GDPRX",'Input EIA SEDS'!$C:$C,0),MATCH(AZ$1,'Input EIA SEDS'!$1:$1,0))</f>
        <v/>
      </c>
      <c r="BA7">
        <f>INDEX('Input EIA SEDS'!$A:$BZ,MATCH("GDPRX",'Input EIA SEDS'!$C:$C,0),MATCH(BA$1,'Input EIA SEDS'!$1:$1,0))</f>
        <v/>
      </c>
      <c r="BB7">
        <f>INDEX('Input EIA SEDS'!$A:$BZ,MATCH("GDPRX",'Input EIA SEDS'!$C:$C,0),MATCH(BB$1,'Input EIA SEDS'!$1:$1,0))</f>
        <v/>
      </c>
      <c r="BC7">
        <f>INDEX('Input EIA SEDS'!$A:$BZ,MATCH("GDPRX",'Input EIA SEDS'!$C:$C,0),MATCH(BC$1,'Input EIA SEDS'!$1:$1,0))</f>
        <v/>
      </c>
      <c r="BD7">
        <f>INDEX('Input EIA SEDS'!$A:$BZ,MATCH("GDPRX",'Input EIA SEDS'!$C:$C,0),MATCH(BD$1,'Input EIA SEDS'!$1:$1,0))</f>
        <v/>
      </c>
      <c r="BE7">
        <f>INDEX('Input EIA SEDS'!$A:$BZ,MATCH("GDPRX",'Input EIA SEDS'!$C:$C,0),MATCH(BE$1,'Input EIA SEDS'!$1:$1,0))</f>
        <v/>
      </c>
      <c r="BF7">
        <f>INDEX('Input EIA SEDS'!$A:$BZ,MATCH("GDPRX",'Input EIA SEDS'!$C:$C,0),MATCH(BF$1,'Input EIA SEDS'!$1:$1,0))</f>
        <v/>
      </c>
      <c r="BG7">
        <f>INDEX('Input EIA SEDS'!$A:$BZ,MATCH("GDPRX",'Input EIA SEDS'!$C:$C,0),MATCH(BG$1,'Input EIA SEDS'!$1:$1,0))</f>
        <v/>
      </c>
      <c r="BH7">
        <f>INDEX('Input EIA SEDS'!$A:$BZ,MATCH("GDPRX",'Input EIA SEDS'!$C:$C,0),MATCH(BH$1,'Input EIA SEDS'!$1:$1,0))</f>
        <v/>
      </c>
      <c r="BI7">
        <f>INDEX('Input EIA SEDS'!$A:$BZ,MATCH("GDPRX",'Input EIA SEDS'!$C:$C,0),MATCH(BI$1,'Input EIA SEDS'!$1:$1,0))</f>
        <v/>
      </c>
      <c r="BJ7">
        <f>INDEX('Input EIA SEDS'!$A:$BZ,MATCH("GDPRX",'Input EIA SEDS'!$C:$C,0),MATCH(BJ$1,'Input EIA SEDS'!$1:$1,0))</f>
        <v/>
      </c>
      <c r="BK7">
        <f>INDEX('Input EIA SEDS'!$A:$BZ,MATCH("GDPRX",'Input EIA SEDS'!$C:$C,0),MATCH(BK$1,'Input EIA SEDS'!$1:$1,0))</f>
        <v/>
      </c>
      <c r="BL7">
        <f>INDEX('Input EIA SEDS'!$A:$BZ,MATCH("GDPRX",'Input EIA SEDS'!$C:$C,0),MATCH(BL$1,'Input EIA SEDS'!$1:$1,0))</f>
        <v/>
      </c>
      <c r="BM7">
        <f>INDEX('Input EIA SEDS'!$A:$BZ,MATCH("GDPRX",'Input EIA SEDS'!$C:$C,0),MATCH(BM$1,'Input EIA SEDS'!$1:$1,0))</f>
        <v/>
      </c>
      <c r="BN7">
        <f>INDEX('Input EIA SEDS'!$A:$BZ,MATCH("GDPRX",'Input EIA SEDS'!$C:$C,0),MATCH(BN$1,'Input EIA SEDS'!$1:$1,0))</f>
        <v/>
      </c>
      <c r="BO7">
        <f>INDEX('Input EIA SEDS'!$A:$BZ,MATCH("GDPRX",'Input EIA SEDS'!$C:$C,0),MATCH(BO$1,'Input EIA SEDS'!$1:$1,0))</f>
        <v/>
      </c>
      <c r="BP7">
        <f>INDEX('Input EIA SEDS'!$A:$BZ,MATCH("GDPRX",'Input EIA SEDS'!$C:$C,0),MATCH(BP$1,'Input EIA SEDS'!$1:$1,0))</f>
        <v/>
      </c>
      <c r="BQ7">
        <f>INDEX('Input EIA SEDS'!$A:$BZ,MATCH("GDPRX",'Input EIA SEDS'!$C:$C,0),MATCH(BQ$1,'Input EIA SEDS'!$1:$1,0))</f>
        <v/>
      </c>
    </row>
    <row r="12" spans="1:69">
      <c r="A12" t="s">
        <v>1821</v>
      </c>
      <c r="E12" t="n">
        <v>1969</v>
      </c>
      <c r="F12" t="n">
        <v>1970</v>
      </c>
      <c r="G12" t="s">
        <v>1822</v>
      </c>
      <c r="H12" t="s">
        <v>1823</v>
      </c>
      <c r="I12" t="s">
        <v>1824</v>
      </c>
      <c r="J12" t="s">
        <v>1825</v>
      </c>
      <c r="K12" t="s">
        <v>1826</v>
      </c>
      <c r="L12" t="s">
        <v>1827</v>
      </c>
      <c r="M12" t="s">
        <v>1828</v>
      </c>
      <c r="N12" t="s">
        <v>1829</v>
      </c>
      <c r="O12" t="s">
        <v>1830</v>
      </c>
      <c r="P12" t="s">
        <v>1831</v>
      </c>
      <c r="Q12" t="s">
        <v>1832</v>
      </c>
      <c r="R12" t="s">
        <v>1833</v>
      </c>
      <c r="S12" t="s">
        <v>1834</v>
      </c>
      <c r="T12" t="s">
        <v>1835</v>
      </c>
      <c r="U12" t="s">
        <v>1836</v>
      </c>
      <c r="V12" t="s">
        <v>1837</v>
      </c>
      <c r="W12" t="s">
        <v>1838</v>
      </c>
      <c r="X12" t="s">
        <v>1839</v>
      </c>
      <c r="Y12" t="s">
        <v>1840</v>
      </c>
      <c r="Z12" t="s">
        <v>1841</v>
      </c>
      <c r="AA12" t="s">
        <v>1842</v>
      </c>
      <c r="AB12" t="s">
        <v>1843</v>
      </c>
      <c r="AC12" t="s">
        <v>1844</v>
      </c>
      <c r="AD12" t="s">
        <v>1845</v>
      </c>
      <c r="AE12" t="s">
        <v>1846</v>
      </c>
      <c r="AF12" t="s">
        <v>1847</v>
      </c>
      <c r="AG12" t="s">
        <v>1848</v>
      </c>
      <c r="AH12" t="s">
        <v>1849</v>
      </c>
      <c r="AI12" t="s">
        <v>1850</v>
      </c>
      <c r="AJ12" t="s">
        <v>1851</v>
      </c>
      <c r="AK12" t="s">
        <v>1852</v>
      </c>
      <c r="AL12" t="s">
        <v>1853</v>
      </c>
      <c r="AM12" t="s">
        <v>1854</v>
      </c>
      <c r="AN12" t="s">
        <v>1855</v>
      </c>
      <c r="AO12" t="s">
        <v>1856</v>
      </c>
      <c r="AP12" t="s">
        <v>1857</v>
      </c>
      <c r="AQ12" t="s">
        <v>1858</v>
      </c>
      <c r="AR12" t="s">
        <v>1859</v>
      </c>
      <c r="AS12" t="s">
        <v>1860</v>
      </c>
      <c r="AT12" t="s">
        <v>1861</v>
      </c>
      <c r="AU12" t="s">
        <v>1862</v>
      </c>
      <c r="AV12" t="s">
        <v>1863</v>
      </c>
      <c r="AW12" t="s">
        <v>1864</v>
      </c>
      <c r="AX12" t="s">
        <v>1865</v>
      </c>
      <c r="AY12" t="s">
        <v>1866</v>
      </c>
      <c r="AZ12" t="s">
        <v>1867</v>
      </c>
      <c r="BA12" t="s">
        <v>1868</v>
      </c>
      <c r="BB12" t="s">
        <v>1869</v>
      </c>
      <c r="BC12" t="s">
        <v>1870</v>
      </c>
      <c r="BD12" t="s">
        <v>1871</v>
      </c>
      <c r="BE12" t="s">
        <v>1872</v>
      </c>
      <c r="BF12" t="s">
        <v>1873</v>
      </c>
      <c r="BG12" t="s">
        <v>1874</v>
      </c>
      <c r="BH12" t="s">
        <v>1875</v>
      </c>
      <c r="BI12" t="s">
        <v>1876</v>
      </c>
      <c r="BJ12" t="s">
        <v>1877</v>
      </c>
      <c r="BK12" t="s">
        <v>1878</v>
      </c>
      <c r="BL12" t="s">
        <v>1879</v>
      </c>
      <c r="BM12" t="s">
        <v>1880</v>
      </c>
      <c r="BN12" t="s">
        <v>1881</v>
      </c>
    </row>
    <row r="13" spans="1:69">
      <c r="A13" t="s">
        <v>1882</v>
      </c>
      <c r="B13" t="s">
        <v>1883</v>
      </c>
      <c r="E13">
        <f>100*E14/$AO$14</f>
        <v/>
      </c>
      <c r="F13">
        <f>100*F14/$AO$14</f>
        <v/>
      </c>
      <c r="G13">
        <f>100*G14/$AO$14</f>
        <v/>
      </c>
      <c r="H13">
        <f>100*H14/$AO$14</f>
        <v/>
      </c>
      <c r="I13">
        <f>100*I14/$AO$14</f>
        <v/>
      </c>
      <c r="J13">
        <f>100*J14/$AO$14</f>
        <v/>
      </c>
      <c r="K13">
        <f>100*K14/$AO$14</f>
        <v/>
      </c>
      <c r="L13">
        <f>100*L14/$AO$14</f>
        <v/>
      </c>
      <c r="M13">
        <f>100*M14/$AO$14</f>
        <v/>
      </c>
      <c r="N13">
        <f>100*N14/$AO$14</f>
        <v/>
      </c>
      <c r="O13">
        <f>100*O14/$AO$14</f>
        <v/>
      </c>
      <c r="P13">
        <f>100*P14/$AO$14</f>
        <v/>
      </c>
      <c r="Q13">
        <f>100*Q14/$AO$14</f>
        <v/>
      </c>
      <c r="R13">
        <f>100*R14/$AO$14</f>
        <v/>
      </c>
      <c r="S13">
        <f>100*S14/$AO$14</f>
        <v/>
      </c>
      <c r="T13">
        <f>100*T14/$AO$14</f>
        <v/>
      </c>
      <c r="U13">
        <f>100*U14/$AO$14</f>
        <v/>
      </c>
      <c r="V13">
        <f>100*V14/$AO$14</f>
        <v/>
      </c>
      <c r="W13">
        <f>100*W14/$AO$14</f>
        <v/>
      </c>
      <c r="X13">
        <f>100*X14/$AO$14</f>
        <v/>
      </c>
      <c r="Y13">
        <f>100*Y14/$AO$14</f>
        <v/>
      </c>
      <c r="Z13">
        <f>100*Z14/$AO$14</f>
        <v/>
      </c>
      <c r="AA13">
        <f>100*AA14/$AO$14</f>
        <v/>
      </c>
      <c r="AB13">
        <f>100*AB14/$AO$14</f>
        <v/>
      </c>
      <c r="AC13">
        <f>100*AC14/$AO$14</f>
        <v/>
      </c>
      <c r="AD13">
        <f>100*AD14/$AO$14</f>
        <v/>
      </c>
      <c r="AE13">
        <f>100*AE14/$AO$14</f>
        <v/>
      </c>
      <c r="AF13">
        <f>100*AF14/$AO$14</f>
        <v/>
      </c>
      <c r="AG13">
        <f>100*AG14/$AO$14</f>
        <v/>
      </c>
      <c r="AH13">
        <f>100*AH14/$AO$14</f>
        <v/>
      </c>
      <c r="AI13">
        <f>100*AI14/$AO$14</f>
        <v/>
      </c>
      <c r="AJ13">
        <f>100*AJ14/$AO$14</f>
        <v/>
      </c>
      <c r="AK13">
        <f>100*AK14/$AO$14</f>
        <v/>
      </c>
      <c r="AL13">
        <f>100*AL14/$AO$14</f>
        <v/>
      </c>
      <c r="AM13">
        <f>100*AM14/$AO$14</f>
        <v/>
      </c>
      <c r="AN13">
        <f>100*AN14/$AO$14</f>
        <v/>
      </c>
      <c r="AO13">
        <f>100*AO14/$AO$14</f>
        <v/>
      </c>
      <c r="AP13">
        <f>100*AP14/$AO$14</f>
        <v/>
      </c>
      <c r="AQ13">
        <f>100*AQ14/$AO$14</f>
        <v/>
      </c>
      <c r="AR13">
        <f>100*AR14/$AO$14</f>
        <v/>
      </c>
      <c r="AS13">
        <f>100*AS14/$AO$14</f>
        <v/>
      </c>
      <c r="AT13">
        <f>100*AT14/$AO$14</f>
        <v/>
      </c>
      <c r="AU13">
        <f>100*AU14/$AO$14</f>
        <v/>
      </c>
      <c r="AV13">
        <f>100*AV14/$AO$14</f>
        <v/>
      </c>
      <c r="AW13">
        <f>100*AW14/$AO$14</f>
        <v/>
      </c>
      <c r="AX13">
        <f>100*AX14/$AO$14</f>
        <v/>
      </c>
    </row>
    <row r="14" spans="1:69">
      <c r="A14" t="s">
        <v>1884</v>
      </c>
      <c r="B14" t="s">
        <v>1883</v>
      </c>
      <c r="E14" t="n">
        <v>21.0395919476</v>
      </c>
      <c r="F14" t="n">
        <v>22.5328513302</v>
      </c>
      <c r="G14" t="n">
        <v>23.6780876461</v>
      </c>
      <c r="H14" t="n">
        <v>24.7048550286</v>
      </c>
      <c r="I14" t="n">
        <v>26.049523109</v>
      </c>
      <c r="J14" t="n">
        <v>28.3899759432</v>
      </c>
      <c r="K14" t="n">
        <v>31.0196282027</v>
      </c>
      <c r="L14" t="n">
        <v>32.7226300101</v>
      </c>
      <c r="M14" t="n">
        <v>34.7528347356</v>
      </c>
      <c r="N14" t="n">
        <v>37.1927554752</v>
      </c>
      <c r="O14" t="n">
        <v>40.2622663352</v>
      </c>
      <c r="P14" t="n">
        <v>43.8939805483</v>
      </c>
      <c r="Q14" t="n">
        <v>47.9910735513</v>
      </c>
      <c r="R14" t="n">
        <v>50.9691729802</v>
      </c>
      <c r="S14" t="n">
        <v>52.980804345</v>
      </c>
      <c r="T14" t="n">
        <v>54.8613968357</v>
      </c>
      <c r="U14" t="n">
        <v>56.6159199081</v>
      </c>
      <c r="V14" t="n">
        <v>57.7578328485</v>
      </c>
      <c r="W14" t="n">
        <v>59.2320538269</v>
      </c>
      <c r="X14" t="n">
        <v>61.3057782179</v>
      </c>
      <c r="Y14" t="n">
        <v>63.6895794417</v>
      </c>
      <c r="Z14" t="n">
        <v>66.046062679</v>
      </c>
      <c r="AA14" t="n">
        <v>68.242842893</v>
      </c>
      <c r="AB14" t="n">
        <v>69.7990701474</v>
      </c>
      <c r="AC14" t="n">
        <v>71.4601435326</v>
      </c>
      <c r="AD14" t="n">
        <v>72.9813796027</v>
      </c>
      <c r="AE14" t="n">
        <v>74.5037654562</v>
      </c>
      <c r="AF14" t="n">
        <v>75.8644703033</v>
      </c>
      <c r="AG14" t="n">
        <v>77.16248056080001</v>
      </c>
      <c r="AH14" t="n">
        <v>77.9995060927</v>
      </c>
      <c r="AI14" t="n">
        <v>79.1134337968</v>
      </c>
      <c r="AJ14" t="n">
        <v>80.9110564117</v>
      </c>
      <c r="AK14" t="n">
        <v>82.76483170429999</v>
      </c>
      <c r="AL14" t="n">
        <v>84.03663709289999</v>
      </c>
      <c r="AM14" t="n">
        <v>85.71601404579999</v>
      </c>
      <c r="AN14" t="n">
        <v>88.0656898556</v>
      </c>
      <c r="AO14" t="n">
        <v>90.8903040693</v>
      </c>
      <c r="AP14" t="n">
        <v>93.6843881077</v>
      </c>
      <c r="AQ14" t="n">
        <v>96.17066062240001</v>
      </c>
      <c r="AR14" t="n">
        <v>98.0493370444</v>
      </c>
      <c r="AS14" t="n">
        <v>98.80400847689999</v>
      </c>
      <c r="AT14" t="n">
        <v>100</v>
      </c>
      <c r="AU14" t="n">
        <v>102.1</v>
      </c>
      <c r="AV14" t="n">
        <v>103.9378</v>
      </c>
      <c r="AW14" t="n">
        <v>105.6008048</v>
      </c>
      <c r="AX14" t="n">
        <v>107.290417677</v>
      </c>
    </row>
    <row r="15" spans="1:69">
      <c r="E15">
        <f>+$M15*E13/F13</f>
        <v/>
      </c>
      <c r="F15">
        <f>+$M15*F13/G13</f>
        <v/>
      </c>
      <c r="G15">
        <f>+$M15*G13/H13</f>
        <v/>
      </c>
      <c r="H15">
        <f>+$M15*H13/I13</f>
        <v/>
      </c>
      <c r="I15">
        <f>+$M15*I13/J13</f>
        <v/>
      </c>
      <c r="J15">
        <f>+$M15*J13/K13</f>
        <v/>
      </c>
      <c r="K15">
        <f>+$M15*K13/L13</f>
        <v/>
      </c>
      <c r="L15">
        <f>+$M15*L13/M13</f>
        <v/>
      </c>
      <c r="M15" t="n">
        <v>100</v>
      </c>
    </row>
    <row r="16" spans="1:69">
      <c r="A16" t="s">
        <v>1885</v>
      </c>
    </row>
    <row r="17" spans="1:69">
      <c r="A17" t="s">
        <v>1886</v>
      </c>
      <c r="B17" t="s">
        <v>1883</v>
      </c>
      <c r="E17" t="n">
        <v>23.119</v>
      </c>
      <c r="F17" t="n">
        <v>24.338</v>
      </c>
      <c r="G17" t="n">
        <v>25.554</v>
      </c>
      <c r="H17" t="n">
        <v>26.657</v>
      </c>
      <c r="I17" t="n">
        <v>28.136</v>
      </c>
      <c r="J17" t="n">
        <v>30.69</v>
      </c>
      <c r="K17" t="n">
        <v>33.591</v>
      </c>
      <c r="L17" t="n">
        <v>35.519</v>
      </c>
      <c r="M17" t="n">
        <v>37.783</v>
      </c>
      <c r="N17" t="n">
        <v>40.435</v>
      </c>
      <c r="O17" t="n">
        <v>43.798</v>
      </c>
      <c r="P17" t="n">
        <v>47.791</v>
      </c>
      <c r="Q17" t="n">
        <v>52.27</v>
      </c>
      <c r="R17" t="n">
        <v>55.459</v>
      </c>
      <c r="S17" t="n">
        <v>57.652</v>
      </c>
      <c r="T17" t="n">
        <v>59.817</v>
      </c>
      <c r="U17" t="n">
        <v>61.628</v>
      </c>
      <c r="V17" t="n">
        <v>62.991</v>
      </c>
      <c r="W17" t="n">
        <v>64.819</v>
      </c>
      <c r="X17" t="n">
        <v>67.04600000000001</v>
      </c>
      <c r="Y17" t="n">
        <v>69.577</v>
      </c>
      <c r="Z17" t="n">
        <v>72.262</v>
      </c>
      <c r="AA17" t="n">
        <v>74.824</v>
      </c>
      <c r="AB17" t="n">
        <v>76.598</v>
      </c>
      <c r="AC17" t="n">
        <v>78.29000000000001</v>
      </c>
      <c r="AD17" t="n">
        <v>79.94</v>
      </c>
      <c r="AE17" t="n">
        <v>81.602</v>
      </c>
      <c r="AF17" t="n">
        <v>83.154</v>
      </c>
      <c r="AG17" t="n">
        <v>84.627</v>
      </c>
      <c r="AH17" t="n">
        <v>85.58</v>
      </c>
      <c r="AI17" t="n">
        <v>86.84</v>
      </c>
      <c r="AJ17" t="n">
        <v>88.724</v>
      </c>
      <c r="AK17" t="n">
        <v>90.73099999999999</v>
      </c>
      <c r="AL17" t="n">
        <v>92.19199999999999</v>
      </c>
      <c r="AM17" t="n">
        <v>94.134</v>
      </c>
      <c r="AN17" t="n">
        <v>96.78400000000001</v>
      </c>
      <c r="AO17" t="n">
        <v>100</v>
      </c>
      <c r="AP17" t="n">
        <v>103.237</v>
      </c>
      <c r="AQ17" t="n">
        <v>106.231</v>
      </c>
      <c r="AR17" t="n">
        <v>108.565</v>
      </c>
      <c r="AS17" t="n">
        <v>109.532</v>
      </c>
      <c r="AT17" t="n">
        <v>111.002</v>
      </c>
      <c r="AU17" t="n">
        <v>113.369</v>
      </c>
      <c r="AV17" t="n">
        <v>114.704429574</v>
      </c>
      <c r="AW17" t="n">
        <v>116.520065505</v>
      </c>
      <c r="AX17" t="n">
        <v>118.61181394</v>
      </c>
      <c r="AY17" t="n">
        <v>120.820271991</v>
      </c>
      <c r="AZ17" t="n">
        <v>123.006353707</v>
      </c>
      <c r="BA17" t="n">
        <v>125.196713157</v>
      </c>
      <c r="BB17" t="n">
        <v>127.374111298</v>
      </c>
      <c r="BC17" t="n">
        <v>129.520268146</v>
      </c>
      <c r="BD17" t="n">
        <v>131.683447727</v>
      </c>
      <c r="BE17" t="n">
        <v>133.868515958</v>
      </c>
      <c r="BF17" t="n">
        <v>136.10755043</v>
      </c>
      <c r="BG17" t="n">
        <v>138.392308137</v>
      </c>
      <c r="BH17" t="n">
        <v>140.721769666</v>
      </c>
      <c r="BI17" t="n">
        <v>143.088415533</v>
      </c>
      <c r="BJ17" t="n">
        <v>145.55257951</v>
      </c>
      <c r="BK17" t="n">
        <v>148.088069074</v>
      </c>
      <c r="BL17" t="n">
        <v>150.714127362</v>
      </c>
      <c r="BM17" t="n">
        <v>153.429388452</v>
      </c>
      <c r="BN17" t="n">
        <v>156.190961106</v>
      </c>
    </row>
    <row r="18" spans="1:69">
      <c r="E18">
        <f>E17-E13</f>
        <v/>
      </c>
      <c r="F18">
        <f>F17-F13</f>
        <v/>
      </c>
      <c r="G18">
        <f>G17-G13</f>
        <v/>
      </c>
      <c r="H18">
        <f>H17-H13</f>
        <v/>
      </c>
      <c r="I18">
        <f>I17-I13</f>
        <v/>
      </c>
      <c r="J18">
        <f>J17-J13</f>
        <v/>
      </c>
      <c r="K18">
        <f>K17-K13</f>
        <v/>
      </c>
      <c r="L18">
        <f>L17-L13</f>
        <v/>
      </c>
      <c r="M18">
        <f>M17-M13</f>
        <v/>
      </c>
      <c r="N18">
        <f>N17-N13</f>
        <v/>
      </c>
      <c r="O18">
        <f>O17-O13</f>
        <v/>
      </c>
      <c r="P18">
        <f>P17-P13</f>
        <v/>
      </c>
      <c r="Q18">
        <f>Q17-Q13</f>
        <v/>
      </c>
      <c r="R18">
        <f>R17-R13</f>
        <v/>
      </c>
      <c r="S18">
        <f>S17-S13</f>
        <v/>
      </c>
      <c r="T18">
        <f>T17-T13</f>
        <v/>
      </c>
      <c r="U18">
        <f>U17-U13</f>
        <v/>
      </c>
      <c r="V18">
        <f>V17-V13</f>
        <v/>
      </c>
      <c r="W18">
        <f>W17-W13</f>
        <v/>
      </c>
      <c r="X18">
        <f>X17-X13</f>
        <v/>
      </c>
      <c r="Y18">
        <f>Y17-Y13</f>
        <v/>
      </c>
      <c r="Z18">
        <f>Z17-Z13</f>
        <v/>
      </c>
      <c r="AA18">
        <f>AA17-AA13</f>
        <v/>
      </c>
      <c r="AB18">
        <f>AB17-AB13</f>
        <v/>
      </c>
      <c r="AC18">
        <f>AC17-AC13</f>
        <v/>
      </c>
      <c r="AD18">
        <f>AD17-AD13</f>
        <v/>
      </c>
      <c r="AE18">
        <f>AE17-AE13</f>
        <v/>
      </c>
      <c r="AF18">
        <f>AF17-AF13</f>
        <v/>
      </c>
      <c r="AG18">
        <f>AG17-AG13</f>
        <v/>
      </c>
      <c r="AH18">
        <f>AH17-AH13</f>
        <v/>
      </c>
      <c r="AI18">
        <f>AI17-AI13</f>
        <v/>
      </c>
      <c r="AJ18">
        <f>AJ17-AJ13</f>
        <v/>
      </c>
      <c r="AK18">
        <f>AK17-AK13</f>
        <v/>
      </c>
      <c r="AL18">
        <f>AL17-AL13</f>
        <v/>
      </c>
      <c r="AM18">
        <f>AM17-AM13</f>
        <v/>
      </c>
      <c r="AN18">
        <f>AN17-AN13</f>
        <v/>
      </c>
      <c r="AO18">
        <f>AO17-AO13</f>
        <v/>
      </c>
      <c r="AP18">
        <f>AP17-AP13</f>
        <v/>
      </c>
      <c r="AQ18">
        <f>AQ17-AQ13</f>
        <v/>
      </c>
      <c r="AR18">
        <f>AR17-AR13</f>
        <v/>
      </c>
      <c r="AS18">
        <f>AS17-AS13</f>
        <v/>
      </c>
      <c r="AT18">
        <f>AT17-AT13</f>
        <v/>
      </c>
      <c r="AU18">
        <f>AU17-AU13</f>
        <v/>
      </c>
      <c r="AV18">
        <f>AV17-AV13</f>
        <v/>
      </c>
      <c r="AW18">
        <f>AW17-AW13</f>
        <v/>
      </c>
      <c r="AX18">
        <f>AX17-AX13</f>
        <v/>
      </c>
      <c r="AY18">
        <f>AY17-AY13</f>
        <v/>
      </c>
      <c r="AZ18">
        <f>AZ17-AZ13</f>
        <v/>
      </c>
      <c r="BA18">
        <f>BA17-BA13</f>
        <v/>
      </c>
      <c r="BB18">
        <f>BB17-BB13</f>
        <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H69"/>
  <sheetViews>
    <sheetView workbookViewId="0">
      <selection activeCell="A1" sqref="A1"/>
    </sheetView>
  </sheetViews>
  <sheetFormatPr baseColWidth="10" defaultRowHeight="15"/>
  <sheetData>
    <row r="1" spans="1:8">
      <c r="A1" t="s">
        <v>1887</v>
      </c>
    </row>
    <row r="2" spans="1:8">
      <c r="A2" t="s">
        <v>15</v>
      </c>
      <c r="B2" t="s">
        <v>207</v>
      </c>
      <c r="C2" t="s">
        <v>1888</v>
      </c>
      <c r="D2" t="s">
        <v>1889</v>
      </c>
      <c r="E2" t="s">
        <v>1890</v>
      </c>
      <c r="F2" t="s">
        <v>1891</v>
      </c>
      <c r="G2" t="s">
        <v>1892</v>
      </c>
      <c r="H2" t="s">
        <v>1893</v>
      </c>
    </row>
    <row r="3" spans="1:8">
      <c r="A3">
        <f>YEAR(B3)</f>
        <v/>
      </c>
      <c r="B3" s="1" t="n">
        <v>23924</v>
      </c>
      <c r="C3">
        <f>IFERROR(G3/1000,"")</f>
        <v/>
      </c>
      <c r="D3">
        <f>IFERROR(100*C3/C2-100,"")</f>
        <v/>
      </c>
      <c r="E3">
        <f>IFERROR(H3/1000,"")</f>
        <v/>
      </c>
      <c r="F3">
        <f>IFERROR(100*E3/E2-100,"")</f>
        <v/>
      </c>
      <c r="G3">
        <f>IFERROR(INDEX('Input DBEDT Population'!$A:G, MATCH('Hawaii Population'!$B3,'Input DBEDT Population'!$A:$A,0), COLUMN('Input DBEDT Population'!$B$1)),"")</f>
        <v/>
      </c>
      <c r="H3">
        <f>IFERROR(INDEX('Input DBEDT Population'!$A:H, MATCH('Hawaii Population'!$B3,'Input DBEDT Population'!$A:$A,0), COLUMN('Input DBEDT Population'!$D$1)),"")</f>
        <v/>
      </c>
    </row>
    <row r="4" spans="1:8">
      <c r="A4">
        <f>YEAR(B4)</f>
        <v/>
      </c>
      <c r="B4" s="1" t="n">
        <v>24289</v>
      </c>
      <c r="C4">
        <f>IFERROR(G4/1000,"")</f>
        <v/>
      </c>
      <c r="D4">
        <f>IFERROR(100*C4/C3-100,"")</f>
        <v/>
      </c>
      <c r="E4">
        <f>IFERROR(H4/1000,"")</f>
        <v/>
      </c>
      <c r="F4">
        <f>IFERROR(100*E4/E3-100,"")</f>
        <v/>
      </c>
      <c r="G4">
        <f>IFERROR(INDEX('Input DBEDT Population'!$A:G, MATCH('Hawaii Population'!$B4,'Input DBEDT Population'!$A:$A,0), COLUMN('Input DBEDT Population'!$B$1)),"")</f>
        <v/>
      </c>
      <c r="H4">
        <f>IFERROR(INDEX('Input DBEDT Population'!$A:H, MATCH('Hawaii Population'!$B4,'Input DBEDT Population'!$A:$A,0), COLUMN('Input DBEDT Population'!$D$1)),"")</f>
        <v/>
      </c>
    </row>
    <row r="5" spans="1:8">
      <c r="A5">
        <f>YEAR(B5)</f>
        <v/>
      </c>
      <c r="B5" s="1" t="n">
        <v>24654</v>
      </c>
      <c r="C5">
        <f>IFERROR(G5/1000,"")</f>
        <v/>
      </c>
      <c r="D5">
        <f>IFERROR(100*C5/C4-100,"")</f>
        <v/>
      </c>
      <c r="E5">
        <f>IFERROR(H5/1000,"")</f>
        <v/>
      </c>
      <c r="F5">
        <f>IFERROR(100*E5/E4-100,"")</f>
        <v/>
      </c>
      <c r="G5">
        <f>IFERROR(INDEX('Input DBEDT Population'!$A:G, MATCH('Hawaii Population'!$B5,'Input DBEDT Population'!$A:$A,0), COLUMN('Input DBEDT Population'!$B$1)),"")</f>
        <v/>
      </c>
      <c r="H5">
        <f>IFERROR(INDEX('Input DBEDT Population'!$A:H, MATCH('Hawaii Population'!$B5,'Input DBEDT Population'!$A:$A,0), COLUMN('Input DBEDT Population'!$D$1)),"")</f>
        <v/>
      </c>
    </row>
    <row r="6" spans="1:8">
      <c r="A6">
        <f>YEAR(B6)</f>
        <v/>
      </c>
      <c r="B6" s="1" t="n">
        <v>25020</v>
      </c>
      <c r="C6">
        <f>IFERROR(G6/1000,"")</f>
        <v/>
      </c>
      <c r="D6">
        <f>IFERROR(100*C6/C5-100,"")</f>
        <v/>
      </c>
      <c r="E6">
        <f>IFERROR(H6/1000,"")</f>
        <v/>
      </c>
      <c r="F6">
        <f>IFERROR(100*E6/E5-100,"")</f>
        <v/>
      </c>
      <c r="G6">
        <f>IFERROR(INDEX('Input DBEDT Population'!$A:G, MATCH('Hawaii Population'!$B6,'Input DBEDT Population'!$A:$A,0), COLUMN('Input DBEDT Population'!$B$1)),"")</f>
        <v/>
      </c>
      <c r="H6">
        <f>IFERROR(INDEX('Input DBEDT Population'!$A:H, MATCH('Hawaii Population'!$B6,'Input DBEDT Population'!$A:$A,0), COLUMN('Input DBEDT Population'!$D$1)),"")</f>
        <v/>
      </c>
    </row>
    <row r="7" spans="1:8">
      <c r="A7">
        <f>YEAR(B7)</f>
        <v/>
      </c>
      <c r="B7" s="1" t="n">
        <v>25385</v>
      </c>
      <c r="C7">
        <f>IFERROR(G7/1000,"")</f>
        <v/>
      </c>
      <c r="D7">
        <f>IFERROR(100*C7/C6-100,"")</f>
        <v/>
      </c>
      <c r="E7">
        <f>IFERROR(H7/1000,"")</f>
        <v/>
      </c>
      <c r="F7">
        <f>IFERROR(100*E7/E6-100,"")</f>
        <v/>
      </c>
      <c r="G7">
        <f>IFERROR(INDEX('Input DBEDT Population'!$A:G, MATCH('Hawaii Population'!$B7,'Input DBEDT Population'!$A:$A,0), COLUMN('Input DBEDT Population'!$B$1)),"")</f>
        <v/>
      </c>
      <c r="H7">
        <f>IFERROR(INDEX('Input DBEDT Population'!$A:H, MATCH('Hawaii Population'!$B7,'Input DBEDT Population'!$A:$A,0), COLUMN('Input DBEDT Population'!$D$1)),"")</f>
        <v/>
      </c>
    </row>
    <row r="8" spans="1:8">
      <c r="A8">
        <f>YEAR(B8)</f>
        <v/>
      </c>
      <c r="B8" s="1" t="n">
        <v>25750</v>
      </c>
      <c r="C8">
        <f>IFERROR(G8/1000,"")</f>
        <v/>
      </c>
      <c r="D8">
        <f>IFERROR(100*C8/C7-100,"")</f>
        <v/>
      </c>
      <c r="E8">
        <f>IFERROR(H8/1000,"")</f>
        <v/>
      </c>
      <c r="F8">
        <f>IFERROR(100*E8/E7-100,"")</f>
        <v/>
      </c>
      <c r="G8">
        <f>IFERROR(INDEX('Input DBEDT Population'!$A:G, MATCH('Hawaii Population'!$B8,'Input DBEDT Population'!$A:$A,0), COLUMN('Input DBEDT Population'!$B$1)),"")</f>
        <v/>
      </c>
      <c r="H8">
        <f>IFERROR(INDEX('Input DBEDT Population'!$A:H, MATCH('Hawaii Population'!$B8,'Input DBEDT Population'!$A:$A,0), COLUMN('Input DBEDT Population'!$D$1)),"")</f>
        <v/>
      </c>
    </row>
    <row r="9" spans="1:8">
      <c r="A9">
        <f>YEAR(B9)</f>
        <v/>
      </c>
      <c r="B9" s="1" t="n">
        <v>26115</v>
      </c>
      <c r="C9">
        <f>IFERROR(G9/1000,"")</f>
        <v/>
      </c>
      <c r="D9">
        <f>IFERROR(100*C9/C8-100,"")</f>
        <v/>
      </c>
      <c r="E9">
        <f>IFERROR(H9/1000,"")</f>
        <v/>
      </c>
      <c r="F9">
        <f>IFERROR(100*E9/E8-100,"")</f>
        <v/>
      </c>
      <c r="G9">
        <f>IFERROR(INDEX('Input DBEDT Population'!$A:G, MATCH('Hawaii Population'!$B9,'Input DBEDT Population'!$A:$A,0), COLUMN('Input DBEDT Population'!$B$1)),"")</f>
        <v/>
      </c>
      <c r="H9">
        <f>IFERROR(INDEX('Input DBEDT Population'!$A:H, MATCH('Hawaii Population'!$B9,'Input DBEDT Population'!$A:$A,0), COLUMN('Input DBEDT Population'!$D$1)),"")</f>
        <v/>
      </c>
    </row>
    <row r="10" spans="1:8">
      <c r="A10">
        <f>YEAR(B10)</f>
        <v/>
      </c>
      <c r="B10" s="1" t="n">
        <v>26481</v>
      </c>
      <c r="C10">
        <f>IFERROR(G10/1000,"")</f>
        <v/>
      </c>
      <c r="D10">
        <f>IFERROR(100*C10/C9-100,"")</f>
        <v/>
      </c>
      <c r="E10">
        <f>IFERROR(H10/1000,"")</f>
        <v/>
      </c>
      <c r="F10">
        <f>IFERROR(100*E10/E9-100,"")</f>
        <v/>
      </c>
      <c r="G10">
        <f>IFERROR(INDEX('Input DBEDT Population'!$A:G, MATCH('Hawaii Population'!$B10,'Input DBEDT Population'!$A:$A,0), COLUMN('Input DBEDT Population'!$B$1)),"")</f>
        <v/>
      </c>
      <c r="H10">
        <f>IFERROR(INDEX('Input DBEDT Population'!$A:H, MATCH('Hawaii Population'!$B10,'Input DBEDT Population'!$A:$A,0), COLUMN('Input DBEDT Population'!$D$1)),"")</f>
        <v/>
      </c>
    </row>
    <row r="11" spans="1:8">
      <c r="A11">
        <f>YEAR(B11)</f>
        <v/>
      </c>
      <c r="B11" s="1" t="n">
        <v>26846</v>
      </c>
      <c r="C11">
        <f>IFERROR(G11/1000,"")</f>
        <v/>
      </c>
      <c r="D11">
        <f>IFERROR(100*C11/C10-100,"")</f>
        <v/>
      </c>
      <c r="E11">
        <f>IFERROR(H11/1000,"")</f>
        <v/>
      </c>
      <c r="F11">
        <f>IFERROR(100*E11/E10-100,"")</f>
        <v/>
      </c>
      <c r="G11">
        <f>IFERROR(INDEX('Input DBEDT Population'!$A:G, MATCH('Hawaii Population'!$B11,'Input DBEDT Population'!$A:$A,0), COLUMN('Input DBEDT Population'!$B$1)),"")</f>
        <v/>
      </c>
      <c r="H11">
        <f>IFERROR(INDEX('Input DBEDT Population'!$A:H, MATCH('Hawaii Population'!$B11,'Input DBEDT Population'!$A:$A,0), COLUMN('Input DBEDT Population'!$D$1)),"")</f>
        <v/>
      </c>
    </row>
    <row r="12" spans="1:8">
      <c r="A12">
        <f>YEAR(B12)</f>
        <v/>
      </c>
      <c r="B12" s="1" t="n">
        <v>27211</v>
      </c>
      <c r="C12">
        <f>IFERROR(G12/1000,"")</f>
        <v/>
      </c>
      <c r="D12">
        <f>IFERROR(100*C12/C11-100,"")</f>
        <v/>
      </c>
      <c r="E12">
        <f>IFERROR(H12/1000,"")</f>
        <v/>
      </c>
      <c r="F12">
        <f>IFERROR(100*E12/E11-100,"")</f>
        <v/>
      </c>
      <c r="G12">
        <f>IFERROR(INDEX('Input DBEDT Population'!$A:G, MATCH('Hawaii Population'!$B12,'Input DBEDT Population'!$A:$A,0), COLUMN('Input DBEDT Population'!$B$1)),"")</f>
        <v/>
      </c>
      <c r="H12">
        <f>IFERROR(INDEX('Input DBEDT Population'!$A:H, MATCH('Hawaii Population'!$B12,'Input DBEDT Population'!$A:$A,0), COLUMN('Input DBEDT Population'!$D$1)),"")</f>
        <v/>
      </c>
    </row>
    <row r="13" spans="1:8">
      <c r="A13">
        <f>YEAR(B13)</f>
        <v/>
      </c>
      <c r="B13" s="1" t="n">
        <v>27576</v>
      </c>
      <c r="C13">
        <f>IFERROR(G13/1000,"")</f>
        <v/>
      </c>
      <c r="D13">
        <f>IFERROR(100*C13/C12-100,"")</f>
        <v/>
      </c>
      <c r="E13">
        <f>IFERROR(H13/1000,"")</f>
        <v/>
      </c>
      <c r="F13">
        <f>IFERROR(100*E13/E12-100,"")</f>
        <v/>
      </c>
      <c r="G13">
        <f>IFERROR(INDEX('Input DBEDT Population'!$A:G, MATCH('Hawaii Population'!$B13,'Input DBEDT Population'!$A:$A,0), COLUMN('Input DBEDT Population'!$B$1)),"")</f>
        <v/>
      </c>
      <c r="H13">
        <f>IFERROR(INDEX('Input DBEDT Population'!$A:H, MATCH('Hawaii Population'!$B13,'Input DBEDT Population'!$A:$A,0), COLUMN('Input DBEDT Population'!$D$1)),"")</f>
        <v/>
      </c>
    </row>
    <row r="14" spans="1:8">
      <c r="A14">
        <f>YEAR(B14)</f>
        <v/>
      </c>
      <c r="B14" s="1" t="n">
        <v>27942</v>
      </c>
      <c r="C14">
        <f>IFERROR(G14/1000,"")</f>
        <v/>
      </c>
      <c r="D14">
        <f>IFERROR(100*C14/C13-100,"")</f>
        <v/>
      </c>
      <c r="E14">
        <f>IFERROR(H14/1000,"")</f>
        <v/>
      </c>
      <c r="F14">
        <f>IFERROR(100*E14/E13-100,"")</f>
        <v/>
      </c>
      <c r="G14">
        <f>IFERROR(INDEX('Input DBEDT Population'!$A:G, MATCH('Hawaii Population'!$B14,'Input DBEDT Population'!$A:$A,0), COLUMN('Input DBEDT Population'!$B$1)),"")</f>
        <v/>
      </c>
      <c r="H14">
        <f>IFERROR(INDEX('Input DBEDT Population'!$A:H, MATCH('Hawaii Population'!$B14,'Input DBEDT Population'!$A:$A,0), COLUMN('Input DBEDT Population'!$D$1)),"")</f>
        <v/>
      </c>
    </row>
    <row r="15" spans="1:8">
      <c r="A15">
        <f>YEAR(B15)</f>
        <v/>
      </c>
      <c r="B15" s="1" t="n">
        <v>28307</v>
      </c>
      <c r="C15">
        <f>IFERROR(G15/1000,"")</f>
        <v/>
      </c>
      <c r="D15">
        <f>IFERROR(100*C15/C14-100,"")</f>
        <v/>
      </c>
      <c r="E15">
        <f>IFERROR(H15/1000,"")</f>
        <v/>
      </c>
      <c r="F15">
        <f>IFERROR(100*E15/E14-100,"")</f>
        <v/>
      </c>
      <c r="G15">
        <f>IFERROR(INDEX('Input DBEDT Population'!$A:G, MATCH('Hawaii Population'!$B15,'Input DBEDT Population'!$A:$A,0), COLUMN('Input DBEDT Population'!$B$1)),"")</f>
        <v/>
      </c>
      <c r="H15">
        <f>IFERROR(INDEX('Input DBEDT Population'!$A:H, MATCH('Hawaii Population'!$B15,'Input DBEDT Population'!$A:$A,0), COLUMN('Input DBEDT Population'!$D$1)),"")</f>
        <v/>
      </c>
    </row>
    <row r="16" spans="1:8">
      <c r="A16">
        <f>YEAR(B16)</f>
        <v/>
      </c>
      <c r="B16" s="1" t="n">
        <v>28672</v>
      </c>
      <c r="C16">
        <f>IFERROR(G16/1000,"")</f>
        <v/>
      </c>
      <c r="D16">
        <f>IFERROR(100*C16/C15-100,"")</f>
        <v/>
      </c>
      <c r="E16">
        <f>IFERROR(H16/1000,"")</f>
        <v/>
      </c>
      <c r="F16">
        <f>IFERROR(100*E16/E15-100,"")</f>
        <v/>
      </c>
      <c r="G16">
        <f>IFERROR(INDEX('Input DBEDT Population'!$A:G, MATCH('Hawaii Population'!$B16,'Input DBEDT Population'!$A:$A,0), COLUMN('Input DBEDT Population'!$B$1)),"")</f>
        <v/>
      </c>
      <c r="H16">
        <f>IFERROR(INDEX('Input DBEDT Population'!$A:H, MATCH('Hawaii Population'!$B16,'Input DBEDT Population'!$A:$A,0), COLUMN('Input DBEDT Population'!$D$1)),"")</f>
        <v/>
      </c>
    </row>
    <row r="17" spans="1:8">
      <c r="A17">
        <f>YEAR(B17)</f>
        <v/>
      </c>
      <c r="B17" s="1" t="n">
        <v>29037</v>
      </c>
      <c r="C17">
        <f>IFERROR(G17/1000,"")</f>
        <v/>
      </c>
      <c r="D17">
        <f>IFERROR(100*C17/C16-100,"")</f>
        <v/>
      </c>
      <c r="E17">
        <f>IFERROR(H17/1000,"")</f>
        <v/>
      </c>
      <c r="F17">
        <f>IFERROR(100*E17/E16-100,"")</f>
        <v/>
      </c>
      <c r="G17">
        <f>IFERROR(INDEX('Input DBEDT Population'!$A:G, MATCH('Hawaii Population'!$B17,'Input DBEDT Population'!$A:$A,0), COLUMN('Input DBEDT Population'!$B$1)),"")</f>
        <v/>
      </c>
      <c r="H17">
        <f>IFERROR(INDEX('Input DBEDT Population'!$A:H, MATCH('Hawaii Population'!$B17,'Input DBEDT Population'!$A:$A,0), COLUMN('Input DBEDT Population'!$D$1)),"")</f>
        <v/>
      </c>
    </row>
    <row r="18" spans="1:8">
      <c r="A18">
        <f>YEAR(B18)</f>
        <v/>
      </c>
      <c r="B18" s="1" t="n">
        <v>29403</v>
      </c>
      <c r="C18">
        <f>IFERROR(G18/1000,"")</f>
        <v/>
      </c>
      <c r="D18">
        <f>IFERROR(100*C18/C17-100,"")</f>
        <v/>
      </c>
      <c r="E18">
        <f>IFERROR(H18/1000,"")</f>
        <v/>
      </c>
      <c r="F18">
        <f>IFERROR(100*E18/E17-100,"")</f>
        <v/>
      </c>
      <c r="G18">
        <f>IFERROR(INDEX('Input DBEDT Population'!$A:G, MATCH('Hawaii Population'!$B18,'Input DBEDT Population'!$A:$A,0), COLUMN('Input DBEDT Population'!$B$1)),"")</f>
        <v/>
      </c>
      <c r="H18">
        <f>IFERROR(INDEX('Input DBEDT Population'!$A:H, MATCH('Hawaii Population'!$B18,'Input DBEDT Population'!$A:$A,0), COLUMN('Input DBEDT Population'!$D$1)),"")</f>
        <v/>
      </c>
    </row>
    <row r="19" spans="1:8">
      <c r="A19">
        <f>YEAR(B19)</f>
        <v/>
      </c>
      <c r="B19" s="1" t="n">
        <v>29768</v>
      </c>
      <c r="C19">
        <f>IFERROR(G19/1000,"")</f>
        <v/>
      </c>
      <c r="D19">
        <f>IFERROR(100*C19/C18-100,"")</f>
        <v/>
      </c>
      <c r="E19">
        <f>IFERROR(H19/1000,"")</f>
        <v/>
      </c>
      <c r="F19">
        <f>IFERROR(100*E19/E18-100,"")</f>
        <v/>
      </c>
      <c r="G19">
        <f>IFERROR(INDEX('Input DBEDT Population'!$A:G, MATCH('Hawaii Population'!$B19,'Input DBEDT Population'!$A:$A,0), COLUMN('Input DBEDT Population'!$B$1)),"")</f>
        <v/>
      </c>
      <c r="H19">
        <f>IFERROR(INDEX('Input DBEDT Population'!$A:H, MATCH('Hawaii Population'!$B19,'Input DBEDT Population'!$A:$A,0), COLUMN('Input DBEDT Population'!$D$1)),"")</f>
        <v/>
      </c>
    </row>
    <row r="20" spans="1:8">
      <c r="A20">
        <f>YEAR(B20)</f>
        <v/>
      </c>
      <c r="B20" s="1" t="n">
        <v>30133</v>
      </c>
      <c r="C20">
        <f>IFERROR(G20/1000,"")</f>
        <v/>
      </c>
      <c r="D20">
        <f>IFERROR(100*C20/C19-100,"")</f>
        <v/>
      </c>
      <c r="E20">
        <f>IFERROR(H20/1000,"")</f>
        <v/>
      </c>
      <c r="F20">
        <f>IFERROR(100*E20/E19-100,"")</f>
        <v/>
      </c>
      <c r="G20">
        <f>IFERROR(INDEX('Input DBEDT Population'!$A:G, MATCH('Hawaii Population'!$B20,'Input DBEDT Population'!$A:$A,0), COLUMN('Input DBEDT Population'!$B$1)),"")</f>
        <v/>
      </c>
      <c r="H20">
        <f>IFERROR(INDEX('Input DBEDT Population'!$A:H, MATCH('Hawaii Population'!$B20,'Input DBEDT Population'!$A:$A,0), COLUMN('Input DBEDT Population'!$D$1)),"")</f>
        <v/>
      </c>
    </row>
    <row r="21" spans="1:8">
      <c r="A21">
        <f>YEAR(B21)</f>
        <v/>
      </c>
      <c r="B21" s="1" t="n">
        <v>30498</v>
      </c>
      <c r="C21">
        <f>IFERROR(G21/1000,"")</f>
        <v/>
      </c>
      <c r="D21">
        <f>IFERROR(100*C21/C20-100,"")</f>
        <v/>
      </c>
      <c r="E21">
        <f>IFERROR(H21/1000,"")</f>
        <v/>
      </c>
      <c r="F21">
        <f>IFERROR(100*E21/E20-100,"")</f>
        <v/>
      </c>
      <c r="G21">
        <f>IFERROR(INDEX('Input DBEDT Population'!$A:G, MATCH('Hawaii Population'!$B21,'Input DBEDT Population'!$A:$A,0), COLUMN('Input DBEDT Population'!$B$1)),"")</f>
        <v/>
      </c>
      <c r="H21">
        <f>IFERROR(INDEX('Input DBEDT Population'!$A:H, MATCH('Hawaii Population'!$B21,'Input DBEDT Population'!$A:$A,0), COLUMN('Input DBEDT Population'!$D$1)),"")</f>
        <v/>
      </c>
    </row>
    <row r="22" spans="1:8">
      <c r="A22">
        <f>YEAR(B22)</f>
        <v/>
      </c>
      <c r="B22" s="1" t="n">
        <v>30864</v>
      </c>
      <c r="C22">
        <f>IFERROR(G22/1000,"")</f>
        <v/>
      </c>
      <c r="D22">
        <f>IFERROR(100*C22/C21-100,"")</f>
        <v/>
      </c>
      <c r="E22">
        <f>IFERROR(H22/1000,"")</f>
        <v/>
      </c>
      <c r="F22">
        <f>IFERROR(100*E22/E21-100,"")</f>
        <v/>
      </c>
      <c r="G22">
        <f>IFERROR(INDEX('Input DBEDT Population'!$A:G, MATCH('Hawaii Population'!$B22,'Input DBEDT Population'!$A:$A,0), COLUMN('Input DBEDT Population'!$B$1)),"")</f>
        <v/>
      </c>
      <c r="H22">
        <f>IFERROR(INDEX('Input DBEDT Population'!$A:H, MATCH('Hawaii Population'!$B22,'Input DBEDT Population'!$A:$A,0), COLUMN('Input DBEDT Population'!$D$1)),"")</f>
        <v/>
      </c>
    </row>
    <row r="23" spans="1:8">
      <c r="A23">
        <f>YEAR(B23)</f>
        <v/>
      </c>
      <c r="B23" s="1" t="n">
        <v>31229</v>
      </c>
      <c r="C23">
        <f>IFERROR(G23/1000,"")</f>
        <v/>
      </c>
      <c r="D23">
        <f>IFERROR(100*C23/C22-100,"")</f>
        <v/>
      </c>
      <c r="E23">
        <f>IFERROR(H23/1000,"")</f>
        <v/>
      </c>
      <c r="F23">
        <f>IFERROR(100*E23/E22-100,"")</f>
        <v/>
      </c>
      <c r="G23">
        <f>IFERROR(INDEX('Input DBEDT Population'!$A:G, MATCH('Hawaii Population'!$B23,'Input DBEDT Population'!$A:$A,0), COLUMN('Input DBEDT Population'!$B$1)),"")</f>
        <v/>
      </c>
      <c r="H23">
        <f>IFERROR(INDEX('Input DBEDT Population'!$A:H, MATCH('Hawaii Population'!$B23,'Input DBEDT Population'!$A:$A,0), COLUMN('Input DBEDT Population'!$D$1)),"")</f>
        <v/>
      </c>
    </row>
    <row r="24" spans="1:8">
      <c r="A24">
        <f>YEAR(B24)</f>
        <v/>
      </c>
      <c r="B24" s="1" t="n">
        <v>31594</v>
      </c>
      <c r="C24">
        <f>IFERROR(G24/1000,"")</f>
        <v/>
      </c>
      <c r="D24">
        <f>IFERROR(100*C24/C23-100,"")</f>
        <v/>
      </c>
      <c r="E24">
        <f>IFERROR(H24/1000,"")</f>
        <v/>
      </c>
      <c r="F24">
        <f>IFERROR(100*E24/E23-100,"")</f>
        <v/>
      </c>
      <c r="G24">
        <f>IFERROR(INDEX('Input DBEDT Population'!$A:G, MATCH('Hawaii Population'!$B24,'Input DBEDT Population'!$A:$A,0), COLUMN('Input DBEDT Population'!$B$1)),"")</f>
        <v/>
      </c>
      <c r="H24">
        <f>IFERROR(INDEX('Input DBEDT Population'!$A:H, MATCH('Hawaii Population'!$B24,'Input DBEDT Population'!$A:$A,0), COLUMN('Input DBEDT Population'!$D$1)),"")</f>
        <v/>
      </c>
    </row>
    <row r="25" spans="1:8">
      <c r="A25">
        <f>YEAR(B25)</f>
        <v/>
      </c>
      <c r="B25" s="1" t="n">
        <v>31959</v>
      </c>
      <c r="C25">
        <f>IFERROR(G25/1000,"")</f>
        <v/>
      </c>
      <c r="D25">
        <f>IFERROR(100*C25/C24-100,"")</f>
        <v/>
      </c>
      <c r="E25">
        <f>IFERROR(H25/1000,"")</f>
        <v/>
      </c>
      <c r="F25">
        <f>IFERROR(100*E25/E24-100,"")</f>
        <v/>
      </c>
      <c r="G25">
        <f>IFERROR(INDEX('Input DBEDT Population'!$A:G, MATCH('Hawaii Population'!$B25,'Input DBEDT Population'!$A:$A,0), COLUMN('Input DBEDT Population'!$B$1)),"")</f>
        <v/>
      </c>
      <c r="H25">
        <f>IFERROR(INDEX('Input DBEDT Population'!$A:H, MATCH('Hawaii Population'!$B25,'Input DBEDT Population'!$A:$A,0), COLUMN('Input DBEDT Population'!$D$1)),"")</f>
        <v/>
      </c>
    </row>
    <row r="26" spans="1:8">
      <c r="A26">
        <f>YEAR(B26)</f>
        <v/>
      </c>
      <c r="B26" s="1" t="n">
        <v>32325</v>
      </c>
      <c r="C26">
        <f>IFERROR(G26/1000,"")</f>
        <v/>
      </c>
      <c r="D26">
        <f>IFERROR(100*C26/C25-100,"")</f>
        <v/>
      </c>
      <c r="E26">
        <f>IFERROR(H26/1000,"")</f>
        <v/>
      </c>
      <c r="F26">
        <f>IFERROR(100*E26/E25-100,"")</f>
        <v/>
      </c>
      <c r="G26">
        <f>IFERROR(INDEX('Input DBEDT Population'!$A:G, MATCH('Hawaii Population'!$B26,'Input DBEDT Population'!$A:$A,0), COLUMN('Input DBEDT Population'!$B$1)),"")</f>
        <v/>
      </c>
      <c r="H26">
        <f>IFERROR(INDEX('Input DBEDT Population'!$A:H, MATCH('Hawaii Population'!$B26,'Input DBEDT Population'!$A:$A,0), COLUMN('Input DBEDT Population'!$D$1)),"")</f>
        <v/>
      </c>
    </row>
    <row r="27" spans="1:8">
      <c r="A27">
        <f>YEAR(B27)</f>
        <v/>
      </c>
      <c r="B27" s="1" t="n">
        <v>32690</v>
      </c>
      <c r="C27">
        <f>IFERROR(G27/1000,"")</f>
        <v/>
      </c>
      <c r="D27">
        <f>IFERROR(100*C27/C26-100,"")</f>
        <v/>
      </c>
      <c r="E27">
        <f>IFERROR(H27/1000,"")</f>
        <v/>
      </c>
      <c r="F27">
        <f>IFERROR(100*E27/E26-100,"")</f>
        <v/>
      </c>
      <c r="G27">
        <f>IFERROR(INDEX('Input DBEDT Population'!$A:G, MATCH('Hawaii Population'!$B27,'Input DBEDT Population'!$A:$A,0), COLUMN('Input DBEDT Population'!$B$1)),"")</f>
        <v/>
      </c>
      <c r="H27">
        <f>IFERROR(INDEX('Input DBEDT Population'!$A:H, MATCH('Hawaii Population'!$B27,'Input DBEDT Population'!$A:$A,0), COLUMN('Input DBEDT Population'!$D$1)),"")</f>
        <v/>
      </c>
    </row>
    <row r="28" spans="1:8">
      <c r="A28">
        <f>YEAR(B28)</f>
        <v/>
      </c>
      <c r="B28" s="1" t="n">
        <v>33055</v>
      </c>
      <c r="C28">
        <f>IFERROR(G28/1000,"")</f>
        <v/>
      </c>
      <c r="D28">
        <f>IFERROR(100*C28/C27-100,"")</f>
        <v/>
      </c>
      <c r="E28">
        <f>IFERROR(H28/1000,"")</f>
        <v/>
      </c>
      <c r="F28">
        <f>IFERROR(100*E28/E27-100,"")</f>
        <v/>
      </c>
      <c r="G28">
        <f>IFERROR(INDEX('Input DBEDT Population'!$A:G, MATCH('Hawaii Population'!$B28,'Input DBEDT Population'!$A:$A,0), COLUMN('Input DBEDT Population'!$B$1)),"")</f>
        <v/>
      </c>
      <c r="H28">
        <f>IFERROR(INDEX('Input DBEDT Population'!$A:H, MATCH('Hawaii Population'!$B28,'Input DBEDT Population'!$A:$A,0), COLUMN('Input DBEDT Population'!$D$1)),"")</f>
        <v/>
      </c>
    </row>
    <row r="29" spans="1:8">
      <c r="A29">
        <f>YEAR(B29)</f>
        <v/>
      </c>
      <c r="B29" s="1" t="n">
        <v>33420</v>
      </c>
      <c r="C29">
        <f>IFERROR(G29/1000,"")</f>
        <v/>
      </c>
      <c r="D29">
        <f>IFERROR(100*C29/C28-100,"")</f>
        <v/>
      </c>
      <c r="E29">
        <f>IFERROR(H29/1000,"")</f>
        <v/>
      </c>
      <c r="F29">
        <f>IFERROR(100*E29/E28-100,"")</f>
        <v/>
      </c>
      <c r="G29">
        <f>IFERROR(INDEX('Input DBEDT Population'!$A:G, MATCH('Hawaii Population'!$B29,'Input DBEDT Population'!$A:$A,0), COLUMN('Input DBEDT Population'!$B$1)),"")</f>
        <v/>
      </c>
      <c r="H29">
        <f>IFERROR(INDEX('Input DBEDT Population'!$A:H, MATCH('Hawaii Population'!$B29,'Input DBEDT Population'!$A:$A,0), COLUMN('Input DBEDT Population'!$D$1)),"")</f>
        <v/>
      </c>
    </row>
    <row r="30" spans="1:8">
      <c r="A30">
        <f>YEAR(B30)</f>
        <v/>
      </c>
      <c r="B30" s="1" t="n">
        <v>33786</v>
      </c>
      <c r="C30">
        <f>IFERROR(G30/1000,"")</f>
        <v/>
      </c>
      <c r="D30">
        <f>IFERROR(100*C30/C29-100,"")</f>
        <v/>
      </c>
      <c r="E30">
        <f>IFERROR(H30/1000,"")</f>
        <v/>
      </c>
      <c r="F30">
        <f>IFERROR(100*E30/E29-100,"")</f>
        <v/>
      </c>
      <c r="G30">
        <f>IFERROR(INDEX('Input DBEDT Population'!$A:G, MATCH('Hawaii Population'!$B30,'Input DBEDT Population'!$A:$A,0), COLUMN('Input DBEDT Population'!$B$1)),"")</f>
        <v/>
      </c>
      <c r="H30">
        <f>IFERROR(INDEX('Input DBEDT Population'!$A:H, MATCH('Hawaii Population'!$B30,'Input DBEDT Population'!$A:$A,0), COLUMN('Input DBEDT Population'!$D$1)),"")</f>
        <v/>
      </c>
    </row>
    <row r="31" spans="1:8">
      <c r="A31">
        <f>YEAR(B31)</f>
        <v/>
      </c>
      <c r="B31" s="1" t="n">
        <v>34151</v>
      </c>
      <c r="C31">
        <f>IFERROR(G31/1000,"")</f>
        <v/>
      </c>
      <c r="D31">
        <f>IFERROR(100*C31/C30-100,"")</f>
        <v/>
      </c>
      <c r="E31">
        <f>IFERROR(H31/1000,"")</f>
        <v/>
      </c>
      <c r="F31">
        <f>IFERROR(100*E31/E30-100,"")</f>
        <v/>
      </c>
      <c r="G31">
        <f>IFERROR(INDEX('Input DBEDT Population'!$A:G, MATCH('Hawaii Population'!$B31,'Input DBEDT Population'!$A:$A,0), COLUMN('Input DBEDT Population'!$B$1)),"")</f>
        <v/>
      </c>
      <c r="H31">
        <f>IFERROR(INDEX('Input DBEDT Population'!$A:H, MATCH('Hawaii Population'!$B31,'Input DBEDT Population'!$A:$A,0), COLUMN('Input DBEDT Population'!$D$1)),"")</f>
        <v/>
      </c>
    </row>
    <row r="32" spans="1:8">
      <c r="A32">
        <f>YEAR(B32)</f>
        <v/>
      </c>
      <c r="B32" s="1" t="n">
        <v>34516</v>
      </c>
      <c r="C32">
        <f>IFERROR(G32/1000,"")</f>
        <v/>
      </c>
      <c r="D32">
        <f>IFERROR(100*C32/C31-100,"")</f>
        <v/>
      </c>
      <c r="E32">
        <f>IFERROR(H32/1000,"")</f>
        <v/>
      </c>
      <c r="F32">
        <f>IFERROR(100*E32/E31-100,"")</f>
        <v/>
      </c>
      <c r="G32">
        <f>IFERROR(INDEX('Input DBEDT Population'!$A:G, MATCH('Hawaii Population'!$B32,'Input DBEDT Population'!$A:$A,0), COLUMN('Input DBEDT Population'!$B$1)),"")</f>
        <v/>
      </c>
      <c r="H32">
        <f>IFERROR(INDEX('Input DBEDT Population'!$A:H, MATCH('Hawaii Population'!$B32,'Input DBEDT Population'!$A:$A,0), COLUMN('Input DBEDT Population'!$D$1)),"")</f>
        <v/>
      </c>
    </row>
    <row r="33" spans="1:8">
      <c r="A33">
        <f>YEAR(B33)</f>
        <v/>
      </c>
      <c r="B33" s="1" t="n">
        <v>34881</v>
      </c>
      <c r="C33">
        <f>IFERROR(G33/1000,"")</f>
        <v/>
      </c>
      <c r="D33">
        <f>IFERROR(100*C33/C32-100,"")</f>
        <v/>
      </c>
      <c r="E33">
        <f>IFERROR(H33/1000,"")</f>
        <v/>
      </c>
      <c r="F33">
        <f>IFERROR(100*E33/E32-100,"")</f>
        <v/>
      </c>
      <c r="G33">
        <f>IFERROR(INDEX('Input DBEDT Population'!$A:G, MATCH('Hawaii Population'!$B33,'Input DBEDT Population'!$A:$A,0), COLUMN('Input DBEDT Population'!$B$1)),"")</f>
        <v/>
      </c>
      <c r="H33">
        <f>IFERROR(INDEX('Input DBEDT Population'!$A:H, MATCH('Hawaii Population'!$B33,'Input DBEDT Population'!$A:$A,0), COLUMN('Input DBEDT Population'!$D$1)),"")</f>
        <v/>
      </c>
    </row>
    <row r="34" spans="1:8">
      <c r="A34">
        <f>YEAR(B34)</f>
        <v/>
      </c>
      <c r="B34" s="1" t="n">
        <v>35247</v>
      </c>
      <c r="C34">
        <f>IFERROR(G34/1000,"")</f>
        <v/>
      </c>
      <c r="D34">
        <f>IFERROR(100*C34/C33-100,"")</f>
        <v/>
      </c>
      <c r="E34">
        <f>IFERROR(H34/1000,"")</f>
        <v/>
      </c>
      <c r="F34">
        <f>IFERROR(100*E34/E33-100,"")</f>
        <v/>
      </c>
      <c r="G34">
        <f>IFERROR(INDEX('Input DBEDT Population'!$A:G, MATCH('Hawaii Population'!$B34,'Input DBEDT Population'!$A:$A,0), COLUMN('Input DBEDT Population'!$B$1)),"")</f>
        <v/>
      </c>
      <c r="H34">
        <f>IFERROR(INDEX('Input DBEDT Population'!$A:H, MATCH('Hawaii Population'!$B34,'Input DBEDT Population'!$A:$A,0), COLUMN('Input DBEDT Population'!$D$1)),"")</f>
        <v/>
      </c>
    </row>
    <row r="35" spans="1:8">
      <c r="A35">
        <f>YEAR(B35)</f>
        <v/>
      </c>
      <c r="B35" s="1" t="n">
        <v>35612</v>
      </c>
      <c r="C35">
        <f>IFERROR(G35/1000,"")</f>
        <v/>
      </c>
      <c r="D35">
        <f>IFERROR(100*C35/C34-100,"")</f>
        <v/>
      </c>
      <c r="E35">
        <f>IFERROR(H35/1000,"")</f>
        <v/>
      </c>
      <c r="F35">
        <f>IFERROR(100*E35/E34-100,"")</f>
        <v/>
      </c>
      <c r="G35">
        <f>IFERROR(INDEX('Input DBEDT Population'!$A:G, MATCH('Hawaii Population'!$B35,'Input DBEDT Population'!$A:$A,0), COLUMN('Input DBEDT Population'!$B$1)),"")</f>
        <v/>
      </c>
      <c r="H35">
        <f>IFERROR(INDEX('Input DBEDT Population'!$A:H, MATCH('Hawaii Population'!$B35,'Input DBEDT Population'!$A:$A,0), COLUMN('Input DBEDT Population'!$D$1)),"")</f>
        <v/>
      </c>
    </row>
    <row r="36" spans="1:8">
      <c r="A36">
        <f>YEAR(B36)</f>
        <v/>
      </c>
      <c r="B36" s="1" t="n">
        <v>35977</v>
      </c>
      <c r="C36">
        <f>IFERROR(G36/1000,"")</f>
        <v/>
      </c>
      <c r="D36">
        <f>IFERROR(100*C36/C35-100,"")</f>
        <v/>
      </c>
      <c r="E36">
        <f>IFERROR(H36/1000,"")</f>
        <v/>
      </c>
      <c r="F36">
        <f>IFERROR(100*E36/E35-100,"")</f>
        <v/>
      </c>
      <c r="G36">
        <f>IFERROR(INDEX('Input DBEDT Population'!$A:G, MATCH('Hawaii Population'!$B36,'Input DBEDT Population'!$A:$A,0), COLUMN('Input DBEDT Population'!$B$1)),"")</f>
        <v/>
      </c>
      <c r="H36">
        <f>IFERROR(INDEX('Input DBEDT Population'!$A:H, MATCH('Hawaii Population'!$B36,'Input DBEDT Population'!$A:$A,0), COLUMN('Input DBEDT Population'!$D$1)),"")</f>
        <v/>
      </c>
    </row>
    <row r="37" spans="1:8">
      <c r="A37">
        <f>YEAR(B37)</f>
        <v/>
      </c>
      <c r="B37" s="1" t="n">
        <v>36342</v>
      </c>
      <c r="C37">
        <f>IFERROR(G37/1000,"")</f>
        <v/>
      </c>
      <c r="D37">
        <f>IFERROR(100*C37/C36-100,"")</f>
        <v/>
      </c>
      <c r="E37">
        <f>IFERROR(H37/1000,"")</f>
        <v/>
      </c>
      <c r="F37">
        <f>IFERROR(100*E37/E36-100,"")</f>
        <v/>
      </c>
      <c r="G37">
        <f>IFERROR(INDEX('Input DBEDT Population'!$A:G, MATCH('Hawaii Population'!$B37,'Input DBEDT Population'!$A:$A,0), COLUMN('Input DBEDT Population'!$B$1)),"")</f>
        <v/>
      </c>
      <c r="H37">
        <f>IFERROR(INDEX('Input DBEDT Population'!$A:H, MATCH('Hawaii Population'!$B37,'Input DBEDT Population'!$A:$A,0), COLUMN('Input DBEDT Population'!$D$1)),"")</f>
        <v/>
      </c>
    </row>
    <row r="38" spans="1:8">
      <c r="A38">
        <f>YEAR(B38)</f>
        <v/>
      </c>
      <c r="B38" s="1" t="n">
        <v>36708</v>
      </c>
      <c r="C38">
        <f>IFERROR(G38/1000,"")</f>
        <v/>
      </c>
      <c r="D38">
        <f>IFERROR(100*C38/C37-100,"")</f>
        <v/>
      </c>
      <c r="E38">
        <f>IFERROR(H38/1000,"")</f>
        <v/>
      </c>
      <c r="F38">
        <f>IFERROR(100*E38/E37-100,"")</f>
        <v/>
      </c>
      <c r="G38">
        <f>IFERROR(INDEX('Input DBEDT Population'!$A:G, MATCH('Hawaii Population'!$B38,'Input DBEDT Population'!$A:$A,0), COLUMN('Input DBEDT Population'!$B$1)),"")</f>
        <v/>
      </c>
      <c r="H38">
        <f>IFERROR(INDEX('Input DBEDT Population'!$A:H, MATCH('Hawaii Population'!$B38,'Input DBEDT Population'!$A:$A,0), COLUMN('Input DBEDT Population'!$D$1)),"")</f>
        <v/>
      </c>
    </row>
    <row r="39" spans="1:8">
      <c r="A39">
        <f>YEAR(B39)</f>
        <v/>
      </c>
      <c r="B39" s="1" t="n">
        <v>37073</v>
      </c>
      <c r="C39">
        <f>IFERROR(G39/1000,"")</f>
        <v/>
      </c>
      <c r="D39">
        <f>IFERROR(100*C39/C38-100,"")</f>
        <v/>
      </c>
      <c r="E39">
        <f>IFERROR(H39/1000,"")</f>
        <v/>
      </c>
      <c r="F39">
        <f>IFERROR(100*E39/E38-100,"")</f>
        <v/>
      </c>
      <c r="G39">
        <f>IFERROR(INDEX('Input DBEDT Population'!$A:G, MATCH('Hawaii Population'!$B39,'Input DBEDT Population'!$A:$A,0), COLUMN('Input DBEDT Population'!$B$1)),"")</f>
        <v/>
      </c>
      <c r="H39">
        <f>IFERROR(INDEX('Input DBEDT Population'!$A:H, MATCH('Hawaii Population'!$B39,'Input DBEDT Population'!$A:$A,0), COLUMN('Input DBEDT Population'!$D$1)),"")</f>
        <v/>
      </c>
    </row>
    <row r="40" spans="1:8">
      <c r="A40">
        <f>YEAR(B40)</f>
        <v/>
      </c>
      <c r="B40" s="1" t="n">
        <v>37438</v>
      </c>
      <c r="C40">
        <f>IFERROR(G40/1000,"")</f>
        <v/>
      </c>
      <c r="D40">
        <f>IFERROR(100*C40/C39-100,"")</f>
        <v/>
      </c>
      <c r="E40">
        <f>IFERROR(H40/1000,"")</f>
        <v/>
      </c>
      <c r="F40">
        <f>IFERROR(100*E40/E39-100,"")</f>
        <v/>
      </c>
      <c r="G40">
        <f>IFERROR(INDEX('Input DBEDT Population'!$A:G, MATCH('Hawaii Population'!$B40,'Input DBEDT Population'!$A:$A,0), COLUMN('Input DBEDT Population'!$B$1)),"")</f>
        <v/>
      </c>
      <c r="H40">
        <f>IFERROR(INDEX('Input DBEDT Population'!$A:H, MATCH('Hawaii Population'!$B40,'Input DBEDT Population'!$A:$A,0), COLUMN('Input DBEDT Population'!$D$1)),"")</f>
        <v/>
      </c>
    </row>
    <row r="41" spans="1:8">
      <c r="A41">
        <f>YEAR(B41)</f>
        <v/>
      </c>
      <c r="B41" s="1" t="n">
        <v>37803</v>
      </c>
      <c r="C41">
        <f>IFERROR(G41/1000,"")</f>
        <v/>
      </c>
      <c r="D41">
        <f>IFERROR(100*C41/C40-100,"")</f>
        <v/>
      </c>
      <c r="E41">
        <f>IFERROR(H41/1000,"")</f>
        <v/>
      </c>
      <c r="F41">
        <f>IFERROR(100*E41/E40-100,"")</f>
        <v/>
      </c>
      <c r="G41">
        <f>IFERROR(INDEX('Input DBEDT Population'!$A:G, MATCH('Hawaii Population'!$B41,'Input DBEDT Population'!$A:$A,0), COLUMN('Input DBEDT Population'!$B$1)),"")</f>
        <v/>
      </c>
      <c r="H41">
        <f>IFERROR(INDEX('Input DBEDT Population'!$A:H, MATCH('Hawaii Population'!$B41,'Input DBEDT Population'!$A:$A,0), COLUMN('Input DBEDT Population'!$D$1)),"")</f>
        <v/>
      </c>
    </row>
    <row r="42" spans="1:8">
      <c r="A42">
        <f>YEAR(B42)</f>
        <v/>
      </c>
      <c r="B42" s="1" t="n">
        <v>38169</v>
      </c>
      <c r="C42">
        <f>IFERROR(G42/1000,"")</f>
        <v/>
      </c>
      <c r="D42">
        <f>IFERROR(100*C42/C41-100,"")</f>
        <v/>
      </c>
      <c r="E42">
        <f>IFERROR(H42/1000,"")</f>
        <v/>
      </c>
      <c r="F42">
        <f>IFERROR(100*E42/E41-100,"")</f>
        <v/>
      </c>
      <c r="G42">
        <f>IFERROR(INDEX('Input DBEDT Population'!$A:G, MATCH('Hawaii Population'!$B42,'Input DBEDT Population'!$A:$A,0), COLUMN('Input DBEDT Population'!$B$1)),"")</f>
        <v/>
      </c>
      <c r="H42">
        <f>IFERROR(INDEX('Input DBEDT Population'!$A:H, MATCH('Hawaii Population'!$B42,'Input DBEDT Population'!$A:$A,0), COLUMN('Input DBEDT Population'!$D$1)),"")</f>
        <v/>
      </c>
    </row>
    <row r="43" spans="1:8">
      <c r="A43">
        <f>YEAR(B43)</f>
        <v/>
      </c>
      <c r="B43" s="1" t="n">
        <v>38534</v>
      </c>
      <c r="C43">
        <f>IFERROR(G43/1000,"")</f>
        <v/>
      </c>
      <c r="D43">
        <f>IFERROR(100*C43/C42-100,"")</f>
        <v/>
      </c>
      <c r="E43">
        <f>IFERROR(H43/1000,"")</f>
        <v/>
      </c>
      <c r="F43">
        <f>IFERROR(100*E43/E42-100,"")</f>
        <v/>
      </c>
      <c r="G43">
        <f>IFERROR(INDEX('Input DBEDT Population'!$A:G, MATCH('Hawaii Population'!$B43,'Input DBEDT Population'!$A:$A,0), COLUMN('Input DBEDT Population'!$B$1)),"")</f>
        <v/>
      </c>
      <c r="H43">
        <f>IFERROR(INDEX('Input DBEDT Population'!$A:H, MATCH('Hawaii Population'!$B43,'Input DBEDT Population'!$A:$A,0), COLUMN('Input DBEDT Population'!$D$1)),"")</f>
        <v/>
      </c>
    </row>
    <row r="44" spans="1:8">
      <c r="A44">
        <f>YEAR(B44)</f>
        <v/>
      </c>
      <c r="B44" s="1" t="n">
        <v>38899</v>
      </c>
      <c r="C44">
        <f>IFERROR(G44/1000,"")</f>
        <v/>
      </c>
      <c r="D44">
        <f>IFERROR(100*C44/C43-100,"")</f>
        <v/>
      </c>
      <c r="E44">
        <f>IFERROR(H44/1000,"")</f>
        <v/>
      </c>
      <c r="F44">
        <f>IFERROR(100*E44/E43-100,"")</f>
        <v/>
      </c>
      <c r="G44">
        <f>IFERROR(INDEX('Input DBEDT Population'!$A:G, MATCH('Hawaii Population'!$B44,'Input DBEDT Population'!$A:$A,0), COLUMN('Input DBEDT Population'!$B$1)),"")</f>
        <v/>
      </c>
      <c r="H44">
        <f>IFERROR(INDEX('Input DBEDT Population'!$A:H, MATCH('Hawaii Population'!$B44,'Input DBEDT Population'!$A:$A,0), COLUMN('Input DBEDT Population'!$D$1)),"")</f>
        <v/>
      </c>
    </row>
    <row r="45" spans="1:8">
      <c r="A45">
        <f>YEAR(B45)</f>
        <v/>
      </c>
      <c r="B45" s="1" t="n">
        <v>39264</v>
      </c>
      <c r="C45">
        <f>IFERROR(G45/1000,"")</f>
        <v/>
      </c>
      <c r="D45">
        <f>IFERROR(100*C45/C44-100,"")</f>
        <v/>
      </c>
      <c r="E45">
        <f>IFERROR(H45/1000,"")</f>
        <v/>
      </c>
      <c r="F45">
        <f>IFERROR(100*E45/E44-100,"")</f>
        <v/>
      </c>
      <c r="G45">
        <f>IFERROR(INDEX('Input DBEDT Population'!$A:G, MATCH('Hawaii Population'!$B45,'Input DBEDT Population'!$A:$A,0), COLUMN('Input DBEDT Population'!$B$1)),"")</f>
        <v/>
      </c>
      <c r="H45">
        <f>IFERROR(INDEX('Input DBEDT Population'!$A:H, MATCH('Hawaii Population'!$B45,'Input DBEDT Population'!$A:$A,0), COLUMN('Input DBEDT Population'!$D$1)),"")</f>
        <v/>
      </c>
    </row>
    <row r="46" spans="1:8">
      <c r="A46">
        <f>YEAR(B46)</f>
        <v/>
      </c>
      <c r="B46" s="1" t="n">
        <v>39630</v>
      </c>
      <c r="C46">
        <f>IFERROR(G46/1000,"")</f>
        <v/>
      </c>
      <c r="D46">
        <f>IFERROR(100*C46/C45-100,"")</f>
        <v/>
      </c>
      <c r="E46">
        <f>IFERROR(H46/1000,"")</f>
        <v/>
      </c>
      <c r="F46">
        <f>IFERROR(100*E46/E45-100,"")</f>
        <v/>
      </c>
      <c r="G46">
        <f>IFERROR(INDEX('Input DBEDT Population'!$A:G, MATCH('Hawaii Population'!$B46,'Input DBEDT Population'!$A:$A,0), COLUMN('Input DBEDT Population'!$B$1)),"")</f>
        <v/>
      </c>
      <c r="H46">
        <f>IFERROR(INDEX('Input DBEDT Population'!$A:H, MATCH('Hawaii Population'!$B46,'Input DBEDT Population'!$A:$A,0), COLUMN('Input DBEDT Population'!$D$1)),"")</f>
        <v/>
      </c>
    </row>
    <row r="47" spans="1:8">
      <c r="A47">
        <f>YEAR(B47)</f>
        <v/>
      </c>
      <c r="B47" s="1" t="n">
        <v>39995</v>
      </c>
      <c r="C47">
        <f>IFERROR(G47/1000,"")</f>
        <v/>
      </c>
      <c r="D47">
        <f>IFERROR(100*C47/C46-100,"")</f>
        <v/>
      </c>
      <c r="E47">
        <f>IFERROR(H47/1000,"")</f>
        <v/>
      </c>
      <c r="F47">
        <f>IFERROR(100*E47/E46-100,"")</f>
        <v/>
      </c>
      <c r="G47">
        <f>IFERROR(INDEX('Input DBEDT Population'!$A:G, MATCH('Hawaii Population'!$B47,'Input DBEDT Population'!$A:$A,0), COLUMN('Input DBEDT Population'!$B$1)),"")</f>
        <v/>
      </c>
      <c r="H47">
        <f>IFERROR(INDEX('Input DBEDT Population'!$A:H, MATCH('Hawaii Population'!$B47,'Input DBEDT Population'!$A:$A,0), COLUMN('Input DBEDT Population'!$D$1)),"")</f>
        <v/>
      </c>
    </row>
    <row r="48" spans="1:8">
      <c r="A48">
        <f>YEAR(B48)</f>
        <v/>
      </c>
      <c r="B48" s="1" t="n">
        <v>40360</v>
      </c>
      <c r="C48">
        <f>IFERROR(G48/1000,"")</f>
        <v/>
      </c>
      <c r="D48">
        <f>IFERROR(100*C48/C47-100,"")</f>
        <v/>
      </c>
      <c r="E48">
        <f>IFERROR(H48/1000,"")</f>
        <v/>
      </c>
      <c r="F48">
        <f>IFERROR(100*E48/E47-100,"")</f>
        <v/>
      </c>
      <c r="G48">
        <f>IFERROR(INDEX('Input DBEDT Population'!$A:G, MATCH('Hawaii Population'!$B48,'Input DBEDT Population'!$A:$A,0), COLUMN('Input DBEDT Population'!$B$1)),"")</f>
        <v/>
      </c>
      <c r="H48">
        <f>IFERROR(INDEX('Input DBEDT Population'!$A:H, MATCH('Hawaii Population'!$B48,'Input DBEDT Population'!$A:$A,0), COLUMN('Input DBEDT Population'!$D$1)),"")</f>
        <v/>
      </c>
    </row>
    <row r="49" spans="1:8">
      <c r="A49">
        <f>YEAR(B49)</f>
        <v/>
      </c>
      <c r="B49" s="1" t="n">
        <v>40725</v>
      </c>
      <c r="C49">
        <f>IFERROR(G49/1000,"")</f>
        <v/>
      </c>
      <c r="D49">
        <f>IFERROR(100*C49/C48-100,"")</f>
        <v/>
      </c>
      <c r="E49">
        <f>IFERROR(H49/1000,"")</f>
        <v/>
      </c>
      <c r="F49">
        <f>IFERROR(100*E49/E48-100,"")</f>
        <v/>
      </c>
      <c r="G49">
        <f>IFERROR(INDEX('Input DBEDT Population'!$A:G, MATCH('Hawaii Population'!$B49,'Input DBEDT Population'!$A:$A,0), COLUMN('Input DBEDT Population'!$B$1)),"")</f>
        <v/>
      </c>
      <c r="H49">
        <f>IFERROR(INDEX('Input DBEDT Population'!$A:H, MATCH('Hawaii Population'!$B49,'Input DBEDT Population'!$A:$A,0), COLUMN('Input DBEDT Population'!$D$1)),"")</f>
        <v/>
      </c>
    </row>
    <row r="50" spans="1:8">
      <c r="A50">
        <f>YEAR(B50)</f>
        <v/>
      </c>
      <c r="B50" s="1" t="n">
        <v>41091</v>
      </c>
      <c r="C50">
        <f>IFERROR(G50/1000,"")</f>
        <v/>
      </c>
      <c r="D50">
        <f>IFERROR(100*C50/C49-100,"")</f>
        <v/>
      </c>
      <c r="E50">
        <f>IFERROR(H50/1000,"")</f>
        <v/>
      </c>
      <c r="F50">
        <f>IFERROR(100*E50/E49-100,"")</f>
        <v/>
      </c>
      <c r="G50">
        <f>IFERROR(INDEX('Input DBEDT Population'!$A:G, MATCH('Hawaii Population'!$B50,'Input DBEDT Population'!$A:$A,0), COLUMN('Input DBEDT Population'!$B$1)),"")</f>
        <v/>
      </c>
      <c r="H50">
        <f>IFERROR(INDEX('Input DBEDT Population'!$A:H, MATCH('Hawaii Population'!$B50,'Input DBEDT Population'!$A:$A,0), COLUMN('Input DBEDT Population'!$D$1)),"")</f>
        <v/>
      </c>
    </row>
    <row r="51" spans="1:8">
      <c r="A51">
        <f>YEAR(B51)</f>
        <v/>
      </c>
      <c r="B51" s="1" t="n">
        <v>41456</v>
      </c>
      <c r="C51">
        <f>IFERROR(G51/1000,"")</f>
        <v/>
      </c>
      <c r="D51">
        <f>IFERROR(100*C51/C50-100,"")</f>
        <v/>
      </c>
      <c r="E51">
        <f>IFERROR(H51/1000,"")</f>
        <v/>
      </c>
      <c r="F51">
        <f>IFERROR(100*E51/E50-100,"")</f>
        <v/>
      </c>
      <c r="G51">
        <f>IFERROR(INDEX('Input DBEDT Population'!$A:G, MATCH('Hawaii Population'!$B51,'Input DBEDT Population'!$A:$A,0), COLUMN('Input DBEDT Population'!$B$1)),"")</f>
        <v/>
      </c>
      <c r="H51">
        <f>IFERROR(INDEX('Input DBEDT Population'!$A:H, MATCH('Hawaii Population'!$B51,'Input DBEDT Population'!$A:$A,0), COLUMN('Input DBEDT Population'!$D$1)),"")</f>
        <v/>
      </c>
    </row>
    <row r="52" spans="1:8">
      <c r="A52">
        <f>YEAR(B52)</f>
        <v/>
      </c>
      <c r="B52" s="1" t="n">
        <v>41821</v>
      </c>
      <c r="C52">
        <f>IFERROR(G52/1000,"")</f>
        <v/>
      </c>
      <c r="D52">
        <f>IFERROR(100*C52/C51-100,"")</f>
        <v/>
      </c>
      <c r="E52">
        <f>IFERROR(H52/1000,"")</f>
        <v/>
      </c>
      <c r="F52">
        <f>IFERROR(100*E52/E51-100,"")</f>
        <v/>
      </c>
      <c r="G52">
        <f>IFERROR(INDEX('Input DBEDT Population'!$A:G, MATCH('Hawaii Population'!$B52,'Input DBEDT Population'!$A:$A,0), COLUMN('Input DBEDT Population'!$B$1)),"")</f>
        <v/>
      </c>
      <c r="H52">
        <f>IFERROR(INDEX('Input DBEDT Population'!$A:H, MATCH('Hawaii Population'!$B52,'Input DBEDT Population'!$A:$A,0), COLUMN('Input DBEDT Population'!$D$1)),"")</f>
        <v/>
      </c>
    </row>
    <row r="53" spans="1:8">
      <c r="A53">
        <f>YEAR(B53)</f>
        <v/>
      </c>
      <c r="B53" s="1" t="n">
        <v>42186</v>
      </c>
      <c r="C53">
        <f>IFERROR(G53/1000,"")</f>
        <v/>
      </c>
      <c r="D53">
        <f>IFERROR(100*C53/C52-100,"")</f>
        <v/>
      </c>
      <c r="E53">
        <f>IFERROR(H53/1000,"")</f>
        <v/>
      </c>
      <c r="F53">
        <f>IFERROR(100*E53/E52-100,"")</f>
        <v/>
      </c>
      <c r="G53">
        <f>IFERROR(INDEX('Input DBEDT Population'!$A:G, MATCH('Hawaii Population'!$B53,'Input DBEDT Population'!$A:$A,0), COLUMN('Input DBEDT Population'!$B$1)),"")</f>
        <v/>
      </c>
      <c r="H53">
        <f>IFERROR(INDEX('Input DBEDT Population'!$A:H, MATCH('Hawaii Population'!$B53,'Input DBEDT Population'!$A:$A,0), COLUMN('Input DBEDT Population'!$D$1)),"")</f>
        <v/>
      </c>
    </row>
    <row r="54" spans="1:8">
      <c r="A54">
        <f>YEAR(B54)</f>
        <v/>
      </c>
      <c r="B54" s="1" t="n">
        <v>42552</v>
      </c>
      <c r="C54">
        <f>IFERROR(G54/1000,"")</f>
        <v/>
      </c>
      <c r="D54">
        <f>IFERROR(100*C54/C53-100,"")</f>
        <v/>
      </c>
      <c r="E54">
        <f>IFERROR(H54/1000,"")</f>
        <v/>
      </c>
      <c r="F54">
        <f>IFERROR(100*E54/E53-100,"")</f>
        <v/>
      </c>
      <c r="G54">
        <f>IFERROR(INDEX('Input DBEDT Population'!$A:G, MATCH('Hawaii Population'!$B54,'Input DBEDT Population'!$A:$A,0), COLUMN('Input DBEDT Population'!$B$1)),"")</f>
        <v/>
      </c>
      <c r="H54">
        <f>IFERROR(INDEX('Input DBEDT Population'!$A:H, MATCH('Hawaii Population'!$B54,'Input DBEDT Population'!$A:$A,0), COLUMN('Input DBEDT Population'!$D$1)),"")</f>
        <v/>
      </c>
    </row>
    <row r="55" spans="1:8">
      <c r="A55">
        <f>YEAR(B55)</f>
        <v/>
      </c>
      <c r="B55" s="1" t="n">
        <v>42917</v>
      </c>
      <c r="C55">
        <f>IFERROR(G55/1000,"")</f>
        <v/>
      </c>
      <c r="D55">
        <f>IFERROR(100*C55/C54-100,"")</f>
        <v/>
      </c>
      <c r="E55">
        <f>IFERROR(H55/1000,"")</f>
        <v/>
      </c>
      <c r="F55">
        <f>IFERROR(100*E55/E54-100,"")</f>
        <v/>
      </c>
      <c r="G55">
        <f>IFERROR(INDEX('Input DBEDT Population'!$A:G, MATCH('Hawaii Population'!$B55,'Input DBEDT Population'!$A:$A,0), COLUMN('Input DBEDT Population'!$B$1)),"")</f>
        <v/>
      </c>
      <c r="H55">
        <f>IFERROR(INDEX('Input DBEDT Population'!$A:H, MATCH('Hawaii Population'!$B55,'Input DBEDT Population'!$A:$A,0), COLUMN('Input DBEDT Population'!$D$1)),"")</f>
        <v/>
      </c>
    </row>
    <row r="56" spans="1:8">
      <c r="A56">
        <f>YEAR(B56)</f>
        <v/>
      </c>
      <c r="B56" s="1" t="n">
        <v>43282</v>
      </c>
      <c r="C56">
        <f>IFERROR(G56/1000,"")</f>
        <v/>
      </c>
      <c r="D56">
        <f>IFERROR(100*C56/C55-100,"")</f>
        <v/>
      </c>
      <c r="E56">
        <f>IFERROR(H56/1000,"")</f>
        <v/>
      </c>
      <c r="F56">
        <f>IFERROR(100*E56/E55-100,"")</f>
        <v/>
      </c>
      <c r="G56">
        <f>IFERROR(INDEX('Input DBEDT Population'!$A:G, MATCH('Hawaii Population'!$B56,'Input DBEDT Population'!$A:$A,0), COLUMN('Input DBEDT Population'!$B$1)),"")</f>
        <v/>
      </c>
      <c r="H56">
        <f>IFERROR(INDEX('Input DBEDT Population'!$A:H, MATCH('Hawaii Population'!$B56,'Input DBEDT Population'!$A:$A,0), COLUMN('Input DBEDT Population'!$D$1)),"")</f>
        <v/>
      </c>
    </row>
    <row r="57" spans="1:8">
      <c r="A57">
        <f>YEAR(B57)</f>
        <v/>
      </c>
      <c r="B57" s="1" t="n">
        <v>43647</v>
      </c>
      <c r="C57">
        <f>IFERROR(G57/1000,"")</f>
        <v/>
      </c>
      <c r="D57">
        <f>IFERROR(100*C57/C56-100,"")</f>
        <v/>
      </c>
      <c r="E57">
        <f>IFERROR(H57/1000,"")</f>
        <v/>
      </c>
      <c r="F57">
        <f>IFERROR(100*E57/E56-100,"")</f>
        <v/>
      </c>
      <c r="G57">
        <f>IFERROR(INDEX('Input DBEDT Population'!$A:G, MATCH('Hawaii Population'!$B57,'Input DBEDT Population'!$A:$A,0), COLUMN('Input DBEDT Population'!$B$1)),"")</f>
        <v/>
      </c>
      <c r="H57">
        <f>IFERROR(INDEX('Input DBEDT Population'!$A:H, MATCH('Hawaii Population'!$B57,'Input DBEDT Population'!$A:$A,0), COLUMN('Input DBEDT Population'!$D$1)),"")</f>
        <v/>
      </c>
    </row>
    <row r="58" spans="1:8">
      <c r="A58">
        <f>YEAR(B58)</f>
        <v/>
      </c>
      <c r="B58" s="1" t="n">
        <v>44013</v>
      </c>
      <c r="C58">
        <f>IFERROR(G58/1000,"")</f>
        <v/>
      </c>
      <c r="D58">
        <f>IFERROR(100*C58/C57-100,"")</f>
        <v/>
      </c>
      <c r="E58">
        <f>IFERROR(H58/1000,"")</f>
        <v/>
      </c>
      <c r="F58">
        <f>IFERROR(100*E58/E57-100,"")</f>
        <v/>
      </c>
      <c r="G58">
        <f>IFERROR(INDEX('Input DBEDT Population'!$A:G, MATCH('Hawaii Population'!$B58,'Input DBEDT Population'!$A:$A,0), COLUMN('Input DBEDT Population'!$B$1)),"")</f>
        <v/>
      </c>
      <c r="H58">
        <f>IFERROR(INDEX('Input DBEDT Population'!$A:H, MATCH('Hawaii Population'!$B58,'Input DBEDT Population'!$A:$A,0), COLUMN('Input DBEDT Population'!$D$1)),"")</f>
        <v/>
      </c>
    </row>
    <row r="59" spans="1:8">
      <c r="A59">
        <f>YEAR(B59)</f>
        <v/>
      </c>
      <c r="B59" s="1" t="n">
        <v>44378</v>
      </c>
      <c r="C59">
        <f>IFERROR(G59/1000,"")</f>
        <v/>
      </c>
      <c r="D59">
        <f>IFERROR(100*C59/C58-100,"")</f>
        <v/>
      </c>
      <c r="E59">
        <f>IFERROR(H59/1000,"")</f>
        <v/>
      </c>
      <c r="F59">
        <f>IFERROR(100*E59/E58-100,"")</f>
        <v/>
      </c>
      <c r="G59">
        <f>IFERROR(INDEX('Input DBEDT Population'!$A:G, MATCH('Hawaii Population'!$B59,'Input DBEDT Population'!$A:$A,0), COLUMN('Input DBEDT Population'!$B$1)),"")</f>
        <v/>
      </c>
      <c r="H59">
        <f>IFERROR(INDEX('Input DBEDT Population'!$A:H, MATCH('Hawaii Population'!$B59,'Input DBEDT Population'!$A:$A,0), COLUMN('Input DBEDT Population'!$D$1)),"")</f>
        <v/>
      </c>
    </row>
    <row r="60" spans="1:8">
      <c r="A60">
        <f>YEAR(B60)</f>
        <v/>
      </c>
      <c r="B60" s="1" t="n">
        <v>44743</v>
      </c>
      <c r="C60">
        <f>IFERROR(G60/1000,"")</f>
        <v/>
      </c>
      <c r="D60">
        <f>IFERROR(100*C60/C59-100,"")</f>
        <v/>
      </c>
      <c r="E60">
        <f>IFERROR(H60/1000,"")</f>
        <v/>
      </c>
      <c r="F60">
        <f>IFERROR(100*E60/E59-100,"")</f>
        <v/>
      </c>
      <c r="G60">
        <f>IFERROR(INDEX('Input DBEDT Population'!$A:G, MATCH('Hawaii Population'!$B60,'Input DBEDT Population'!$A:$A,0), COLUMN('Input DBEDT Population'!$B$1)),"")</f>
        <v/>
      </c>
      <c r="H60">
        <f>IFERROR(INDEX('Input DBEDT Population'!$A:H, MATCH('Hawaii Population'!$B60,'Input DBEDT Population'!$A:$A,0), COLUMN('Input DBEDT Population'!$D$1)),"")</f>
        <v/>
      </c>
    </row>
    <row r="61" spans="1:8">
      <c r="A61">
        <f>YEAR(B61)</f>
        <v/>
      </c>
      <c r="B61" s="1" t="n">
        <v>45108</v>
      </c>
      <c r="C61">
        <f>IFERROR(G61/1000,"")</f>
        <v/>
      </c>
      <c r="D61">
        <f>IFERROR(100*C61/C60-100,"")</f>
        <v/>
      </c>
      <c r="E61">
        <f>IFERROR(H61/1000,"")</f>
        <v/>
      </c>
      <c r="F61">
        <f>IFERROR(100*E61/E60-100,"")</f>
        <v/>
      </c>
      <c r="G61">
        <f>IFERROR(INDEX('Input DBEDT Population'!$A:G, MATCH('Hawaii Population'!$B61,'Input DBEDT Population'!$A:$A,0), COLUMN('Input DBEDT Population'!$B$1)),"")</f>
        <v/>
      </c>
      <c r="H61">
        <f>IFERROR(INDEX('Input DBEDT Population'!$A:H, MATCH('Hawaii Population'!$B61,'Input DBEDT Population'!$A:$A,0), COLUMN('Input DBEDT Population'!$D$1)),"")</f>
        <v/>
      </c>
    </row>
    <row r="62" spans="1:8">
      <c r="A62">
        <f>YEAR(B62)</f>
        <v/>
      </c>
      <c r="B62" s="1" t="n">
        <v>45474</v>
      </c>
      <c r="C62">
        <f>IFERROR(G62/1000,"")</f>
        <v/>
      </c>
      <c r="D62">
        <f>IFERROR(100*C62/C61-100,"")</f>
        <v/>
      </c>
      <c r="E62">
        <f>IFERROR(H62/1000,"")</f>
        <v/>
      </c>
      <c r="F62">
        <f>IFERROR(100*E62/E61-100,"")</f>
        <v/>
      </c>
      <c r="G62">
        <f>IFERROR(INDEX('Input DBEDT Population'!$A:G, MATCH('Hawaii Population'!$B62,'Input DBEDT Population'!$A:$A,0), COLUMN('Input DBEDT Population'!$B$1)),"")</f>
        <v/>
      </c>
      <c r="H62">
        <f>IFERROR(INDEX('Input DBEDT Population'!$A:H, MATCH('Hawaii Population'!$B62,'Input DBEDT Population'!$A:$A,0), COLUMN('Input DBEDT Population'!$D$1)),"")</f>
        <v/>
      </c>
    </row>
    <row r="63" spans="1:8">
      <c r="A63">
        <f>YEAR(B63)</f>
        <v/>
      </c>
      <c r="B63" s="1" t="n">
        <v>45839</v>
      </c>
      <c r="C63">
        <f>IFERROR(G63/1000,"")</f>
        <v/>
      </c>
      <c r="D63">
        <f>IFERROR(100*C63/C62-100,"")</f>
        <v/>
      </c>
      <c r="E63">
        <f>IFERROR(H63/1000,"")</f>
        <v/>
      </c>
      <c r="F63">
        <f>IFERROR(100*E63/E62-100,"")</f>
        <v/>
      </c>
      <c r="G63">
        <f>IFERROR(INDEX('Input DBEDT Population'!$A:G, MATCH('Hawaii Population'!$B63,'Input DBEDT Population'!$A:$A,0), COLUMN('Input DBEDT Population'!$B$1)),"")</f>
        <v/>
      </c>
      <c r="H63">
        <f>IFERROR(INDEX('Input DBEDT Population'!$A:H, MATCH('Hawaii Population'!$B63,'Input DBEDT Population'!$A:$A,0), COLUMN('Input DBEDT Population'!$D$1)),"")</f>
        <v/>
      </c>
    </row>
    <row r="64" spans="1:8">
      <c r="A64">
        <f>YEAR(B64)</f>
        <v/>
      </c>
      <c r="B64" s="1" t="n">
        <v>46204</v>
      </c>
      <c r="C64">
        <f>IFERROR(G64/1000,"")</f>
        <v/>
      </c>
      <c r="D64">
        <f>IFERROR(100*C64/C63-100,"")</f>
        <v/>
      </c>
      <c r="E64">
        <f>IFERROR(H64/1000,"")</f>
        <v/>
      </c>
      <c r="F64">
        <f>IFERROR(100*E64/E63-100,"")</f>
        <v/>
      </c>
      <c r="G64">
        <f>IFERROR(INDEX('Input DBEDT Population'!$A:G, MATCH('Hawaii Population'!$B64,'Input DBEDT Population'!$A:$A,0), COLUMN('Input DBEDT Population'!$B$1)),"")</f>
        <v/>
      </c>
      <c r="H64">
        <f>IFERROR(INDEX('Input DBEDT Population'!$A:H, MATCH('Hawaii Population'!$B64,'Input DBEDT Population'!$A:$A,0), COLUMN('Input DBEDT Population'!$D$1)),"")</f>
        <v/>
      </c>
    </row>
    <row r="65" spans="1:8">
      <c r="A65">
        <f>YEAR(B65)</f>
        <v/>
      </c>
      <c r="B65" s="1" t="n">
        <v>46569</v>
      </c>
      <c r="C65">
        <f>IFERROR(G65/1000,"")</f>
        <v/>
      </c>
      <c r="D65">
        <f>IFERROR(100*C65/C64-100,"")</f>
        <v/>
      </c>
      <c r="E65">
        <f>IFERROR(H65/1000,"")</f>
        <v/>
      </c>
      <c r="F65">
        <f>IFERROR(100*E65/E64-100,"")</f>
        <v/>
      </c>
      <c r="G65">
        <f>IFERROR(INDEX('Input DBEDT Population'!$A:G, MATCH('Hawaii Population'!$B65,'Input DBEDT Population'!$A:$A,0), COLUMN('Input DBEDT Population'!$B$1)),"")</f>
        <v/>
      </c>
      <c r="H65">
        <f>IFERROR(INDEX('Input DBEDT Population'!$A:H, MATCH('Hawaii Population'!$B65,'Input DBEDT Population'!$A:$A,0), COLUMN('Input DBEDT Population'!$D$1)),"")</f>
        <v/>
      </c>
    </row>
    <row r="66" spans="1:8">
      <c r="A66">
        <f>YEAR(B66)</f>
        <v/>
      </c>
      <c r="B66" s="1" t="n">
        <v>46935</v>
      </c>
      <c r="C66">
        <f>IFERROR(G66/1000,"")</f>
        <v/>
      </c>
      <c r="D66">
        <f>IFERROR(100*C66/C65-100,"")</f>
        <v/>
      </c>
      <c r="E66">
        <f>IFERROR(H66/1000,"")</f>
        <v/>
      </c>
      <c r="F66">
        <f>IFERROR(100*E66/E65-100,"")</f>
        <v/>
      </c>
      <c r="G66">
        <f>IFERROR(INDEX('Input DBEDT Population'!$A:G, MATCH('Hawaii Population'!$B66,'Input DBEDT Population'!$A:$A,0), COLUMN('Input DBEDT Population'!$B$1)),"")</f>
        <v/>
      </c>
      <c r="H66">
        <f>IFERROR(INDEX('Input DBEDT Population'!$A:H, MATCH('Hawaii Population'!$B66,'Input DBEDT Population'!$A:$A,0), COLUMN('Input DBEDT Population'!$D$1)),"")</f>
        <v/>
      </c>
    </row>
    <row r="67" spans="1:8">
      <c r="A67">
        <f>YEAR(B67)</f>
        <v/>
      </c>
      <c r="B67" s="1" t="n">
        <v>47300</v>
      </c>
      <c r="C67">
        <f>IFERROR(G67/1000,"")</f>
        <v/>
      </c>
      <c r="D67">
        <f>IFERROR(100*C67/C66-100,"")</f>
        <v/>
      </c>
      <c r="E67">
        <f>IFERROR(H67/1000,"")</f>
        <v/>
      </c>
      <c r="F67">
        <f>IFERROR(100*E67/E66-100,"")</f>
        <v/>
      </c>
      <c r="G67">
        <f>IFERROR(INDEX('Input DBEDT Population'!$A:G, MATCH('Hawaii Population'!$B67,'Input DBEDT Population'!$A:$A,0), COLUMN('Input DBEDT Population'!$B$1)),"")</f>
        <v/>
      </c>
      <c r="H67">
        <f>IFERROR(INDEX('Input DBEDT Population'!$A:H, MATCH('Hawaii Population'!$B67,'Input DBEDT Population'!$A:$A,0), COLUMN('Input DBEDT Population'!$D$1)),"")</f>
        <v/>
      </c>
    </row>
    <row r="68" spans="1:8">
      <c r="A68">
        <f>YEAR(B68)</f>
        <v/>
      </c>
      <c r="B68" s="1" t="n">
        <v>47665</v>
      </c>
      <c r="C68">
        <f>IFERROR(G68/1000,"")</f>
        <v/>
      </c>
      <c r="D68">
        <f>IFERROR(100*C68/C67-100,"")</f>
        <v/>
      </c>
      <c r="E68">
        <f>IFERROR(H68/1000,"")</f>
        <v/>
      </c>
      <c r="F68">
        <f>IFERROR(100*E68/E67-100,"")</f>
        <v/>
      </c>
      <c r="G68">
        <f>IFERROR(INDEX('Input DBEDT Population'!$A:G, MATCH('Hawaii Population'!$B68,'Input DBEDT Population'!$A:$A,0), COLUMN('Input DBEDT Population'!$B$1)),"")</f>
        <v/>
      </c>
      <c r="H68">
        <f>IFERROR(INDEX('Input DBEDT Population'!$A:H, MATCH('Hawaii Population'!$B68,'Input DBEDT Population'!$A:$A,0), COLUMN('Input DBEDT Population'!$D$1)),"")</f>
        <v/>
      </c>
    </row>
    <row r="69" spans="1:8">
      <c r="B69" t="s">
        <v>1894</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2:F72"/>
  <sheetViews>
    <sheetView workbookViewId="0">
      <selection activeCell="A1" sqref="A1"/>
    </sheetView>
  </sheetViews>
  <sheetFormatPr baseColWidth="10" defaultRowHeight="15"/>
  <sheetData>
    <row r="2" spans="1:6">
      <c r="A2" t="n">
        <v>1</v>
      </c>
      <c r="B2" t="s">
        <v>8</v>
      </c>
      <c r="C2" t="s">
        <v>33</v>
      </c>
      <c r="D2" t="n">
        <v>1960</v>
      </c>
      <c r="E2" t="s">
        <v>1895</v>
      </c>
      <c r="F2" t="s">
        <v>1896</v>
      </c>
    </row>
    <row r="3" spans="1:6">
      <c r="A3" t="n">
        <v>2</v>
      </c>
      <c r="B3" t="s">
        <v>9</v>
      </c>
      <c r="C3" t="s">
        <v>87</v>
      </c>
      <c r="D3" t="n">
        <v>1961</v>
      </c>
      <c r="E3" t="s">
        <v>1897</v>
      </c>
      <c r="F3" t="s">
        <v>1898</v>
      </c>
    </row>
    <row r="4" spans="1:6">
      <c r="A4" t="n">
        <v>3</v>
      </c>
      <c r="B4" t="s">
        <v>10</v>
      </c>
      <c r="C4" t="s">
        <v>61</v>
      </c>
      <c r="D4" t="n">
        <v>1962</v>
      </c>
      <c r="E4" t="s">
        <v>2</v>
      </c>
      <c r="F4">
        <f>""</f>
        <v/>
      </c>
    </row>
    <row r="5" spans="1:6">
      <c r="A5" t="n">
        <v>4</v>
      </c>
      <c r="B5" t="s">
        <v>7</v>
      </c>
      <c r="C5" t="s">
        <v>36</v>
      </c>
      <c r="D5" t="n">
        <v>1963</v>
      </c>
    </row>
    <row r="6" spans="1:6">
      <c r="A6" t="n">
        <v>5</v>
      </c>
      <c r="B6" t="s">
        <v>11</v>
      </c>
      <c r="C6" t="s">
        <v>89</v>
      </c>
      <c r="D6" t="n">
        <v>1964</v>
      </c>
    </row>
    <row r="7" spans="1:6">
      <c r="A7" t="n">
        <v>6</v>
      </c>
      <c r="B7" t="s">
        <v>12</v>
      </c>
      <c r="C7" t="s">
        <v>47</v>
      </c>
      <c r="D7" t="n">
        <v>1965</v>
      </c>
    </row>
    <row r="8" spans="1:6">
      <c r="A8" t="n">
        <v>7</v>
      </c>
      <c r="B8" t="s">
        <v>96</v>
      </c>
      <c r="C8" t="s">
        <v>38</v>
      </c>
      <c r="D8" t="n">
        <v>1966</v>
      </c>
    </row>
    <row r="9" spans="1:6">
      <c r="A9" t="n">
        <v>8</v>
      </c>
      <c r="C9" t="s">
        <v>66</v>
      </c>
      <c r="D9" t="n">
        <v>1967</v>
      </c>
    </row>
    <row r="10" spans="1:6">
      <c r="A10" t="n">
        <v>9</v>
      </c>
      <c r="C10" t="s">
        <v>80</v>
      </c>
      <c r="D10" t="n">
        <v>1968</v>
      </c>
    </row>
    <row r="11" spans="1:6">
      <c r="A11" t="n">
        <v>10</v>
      </c>
      <c r="C11" t="s">
        <v>69</v>
      </c>
      <c r="D11" t="n">
        <v>1969</v>
      </c>
    </row>
    <row r="12" spans="1:6">
      <c r="A12" t="n">
        <v>11</v>
      </c>
      <c r="C12" t="s">
        <v>52</v>
      </c>
      <c r="D12" t="n">
        <v>1970</v>
      </c>
    </row>
    <row r="13" spans="1:6">
      <c r="A13" t="n">
        <v>12</v>
      </c>
      <c r="C13" t="s">
        <v>40</v>
      </c>
      <c r="D13" t="n">
        <v>1971</v>
      </c>
    </row>
    <row r="14" spans="1:6">
      <c r="A14" t="n">
        <v>13</v>
      </c>
      <c r="C14" t="s">
        <v>42</v>
      </c>
      <c r="D14" t="n">
        <v>1972</v>
      </c>
    </row>
    <row r="15" spans="1:6">
      <c r="A15" t="n">
        <v>14</v>
      </c>
      <c r="C15" t="s">
        <v>56</v>
      </c>
      <c r="D15" t="n">
        <v>1973</v>
      </c>
    </row>
    <row r="16" spans="1:6">
      <c r="A16" t="n">
        <v>15</v>
      </c>
      <c r="C16" t="s">
        <v>44</v>
      </c>
      <c r="D16" t="n">
        <v>1974</v>
      </c>
    </row>
    <row r="17" spans="1:6">
      <c r="A17" t="n">
        <v>16</v>
      </c>
      <c r="D17" t="n">
        <v>1975</v>
      </c>
    </row>
    <row r="18" spans="1:6">
      <c r="A18" t="n">
        <v>17</v>
      </c>
      <c r="D18" t="n">
        <v>1976</v>
      </c>
    </row>
    <row r="19" spans="1:6">
      <c r="A19" t="n">
        <v>18</v>
      </c>
      <c r="D19" t="n">
        <v>1977</v>
      </c>
    </row>
    <row r="20" spans="1:6">
      <c r="A20" t="n">
        <v>19</v>
      </c>
      <c r="D20" t="n">
        <v>1978</v>
      </c>
    </row>
    <row r="21" spans="1:6">
      <c r="A21" t="n">
        <v>20</v>
      </c>
      <c r="D21" t="n">
        <v>1979</v>
      </c>
    </row>
    <row r="22" spans="1:6">
      <c r="A22" t="n">
        <v>21</v>
      </c>
      <c r="D22" t="n">
        <v>1980</v>
      </c>
    </row>
    <row r="23" spans="1:6">
      <c r="A23" t="n">
        <v>22</v>
      </c>
      <c r="D23" t="n">
        <v>1981</v>
      </c>
    </row>
    <row r="24" spans="1:6">
      <c r="A24" t="n">
        <v>23</v>
      </c>
      <c r="D24" t="n">
        <v>1982</v>
      </c>
    </row>
    <row r="25" spans="1:6">
      <c r="A25" t="n">
        <v>24</v>
      </c>
      <c r="D25" t="n">
        <v>1983</v>
      </c>
    </row>
    <row r="26" spans="1:6">
      <c r="A26" t="n">
        <v>25</v>
      </c>
      <c r="D26" t="n">
        <v>1984</v>
      </c>
    </row>
    <row r="27" spans="1:6">
      <c r="A27" t="n">
        <v>26</v>
      </c>
      <c r="D27" t="n">
        <v>1985</v>
      </c>
    </row>
    <row r="28" spans="1:6">
      <c r="A28" t="n">
        <v>27</v>
      </c>
      <c r="D28" t="n">
        <v>1986</v>
      </c>
    </row>
    <row r="29" spans="1:6">
      <c r="A29" t="n">
        <v>28</v>
      </c>
      <c r="D29" t="n">
        <v>1987</v>
      </c>
    </row>
    <row r="30" spans="1:6">
      <c r="A30" t="n">
        <v>29</v>
      </c>
      <c r="D30" t="n">
        <v>1988</v>
      </c>
    </row>
    <row r="31" spans="1:6">
      <c r="A31" t="n">
        <v>30</v>
      </c>
      <c r="D31" t="n">
        <v>1989</v>
      </c>
    </row>
    <row r="32" spans="1:6">
      <c r="A32" t="n">
        <v>31</v>
      </c>
      <c r="D32" t="n">
        <v>1990</v>
      </c>
    </row>
    <row r="33" spans="1:6">
      <c r="A33" t="n">
        <v>32</v>
      </c>
      <c r="D33" t="n">
        <v>1991</v>
      </c>
    </row>
    <row r="34" spans="1:6">
      <c r="A34" t="n">
        <v>33</v>
      </c>
      <c r="D34" t="n">
        <v>1992</v>
      </c>
    </row>
    <row r="35" spans="1:6">
      <c r="A35" t="n">
        <v>34</v>
      </c>
      <c r="D35" t="n">
        <v>1993</v>
      </c>
    </row>
    <row r="36" spans="1:6">
      <c r="A36" t="n">
        <v>35</v>
      </c>
      <c r="D36" t="n">
        <v>1994</v>
      </c>
    </row>
    <row r="37" spans="1:6">
      <c r="A37" t="n">
        <v>36</v>
      </c>
      <c r="D37" t="n">
        <v>1995</v>
      </c>
    </row>
    <row r="38" spans="1:6">
      <c r="A38" t="n">
        <v>37</v>
      </c>
      <c r="D38" t="n">
        <v>1996</v>
      </c>
    </row>
    <row r="39" spans="1:6">
      <c r="A39" t="n">
        <v>38</v>
      </c>
      <c r="D39" t="n">
        <v>1997</v>
      </c>
    </row>
    <row r="40" spans="1:6">
      <c r="A40" t="n">
        <v>39</v>
      </c>
      <c r="D40" t="n">
        <v>1998</v>
      </c>
    </row>
    <row r="41" spans="1:6">
      <c r="A41" t="n">
        <v>40</v>
      </c>
      <c r="D41" t="n">
        <v>1999</v>
      </c>
    </row>
    <row r="42" spans="1:6">
      <c r="A42" t="n">
        <v>41</v>
      </c>
      <c r="D42" t="n">
        <v>2000</v>
      </c>
    </row>
    <row r="43" spans="1:6">
      <c r="A43" t="n">
        <v>42</v>
      </c>
      <c r="D43" t="n">
        <v>2001</v>
      </c>
    </row>
    <row r="44" spans="1:6">
      <c r="A44" t="n">
        <v>43</v>
      </c>
      <c r="D44" t="n">
        <v>2002</v>
      </c>
    </row>
    <row r="45" spans="1:6">
      <c r="A45" t="n">
        <v>44</v>
      </c>
      <c r="D45" t="n">
        <v>2003</v>
      </c>
    </row>
    <row r="46" spans="1:6">
      <c r="A46" t="n">
        <v>45</v>
      </c>
      <c r="D46" t="n">
        <v>2004</v>
      </c>
    </row>
    <row r="47" spans="1:6">
      <c r="A47" t="n">
        <v>46</v>
      </c>
      <c r="D47" t="n">
        <v>2005</v>
      </c>
    </row>
    <row r="48" spans="1:6">
      <c r="A48" t="n">
        <v>47</v>
      </c>
      <c r="D48" t="n">
        <v>2006</v>
      </c>
    </row>
    <row r="49" spans="1:6">
      <c r="A49" t="n">
        <v>48</v>
      </c>
      <c r="D49" t="n">
        <v>2007</v>
      </c>
    </row>
    <row r="50" spans="1:6">
      <c r="A50" t="n">
        <v>49</v>
      </c>
      <c r="D50" t="n">
        <v>2008</v>
      </c>
    </row>
    <row r="51" spans="1:6">
      <c r="A51" t="n">
        <v>50</v>
      </c>
      <c r="D51" t="n">
        <v>2009</v>
      </c>
    </row>
    <row r="52" spans="1:6">
      <c r="A52" t="n">
        <v>51</v>
      </c>
      <c r="D52" t="n">
        <v>2010</v>
      </c>
    </row>
    <row r="53" spans="1:6">
      <c r="A53" t="n">
        <v>52</v>
      </c>
      <c r="D53" t="n">
        <v>2011</v>
      </c>
    </row>
    <row r="54" spans="1:6">
      <c r="A54" t="n">
        <v>53</v>
      </c>
      <c r="D54" t="n">
        <v>2012</v>
      </c>
    </row>
    <row r="55" spans="1:6">
      <c r="A55" t="n">
        <v>54</v>
      </c>
      <c r="D55" t="n">
        <v>2013</v>
      </c>
    </row>
    <row r="56" spans="1:6">
      <c r="A56" t="n">
        <v>55</v>
      </c>
      <c r="D56" t="n">
        <v>2014</v>
      </c>
    </row>
    <row r="57" spans="1:6">
      <c r="A57" t="n">
        <v>56</v>
      </c>
      <c r="D57" t="n">
        <v>2015</v>
      </c>
    </row>
    <row r="58" spans="1:6">
      <c r="A58" t="n">
        <v>57</v>
      </c>
      <c r="D58" t="n">
        <v>2016</v>
      </c>
    </row>
    <row r="59" spans="1:6">
      <c r="A59" t="n">
        <v>58</v>
      </c>
      <c r="D59" t="n">
        <v>2017</v>
      </c>
    </row>
    <row r="60" spans="1:6">
      <c r="A60" t="n">
        <v>59</v>
      </c>
      <c r="D60" t="n">
        <v>2018</v>
      </c>
    </row>
    <row r="61" spans="1:6">
      <c r="A61" t="n">
        <v>60</v>
      </c>
      <c r="D61" t="n">
        <v>2019</v>
      </c>
    </row>
    <row r="62" spans="1:6">
      <c r="A62" t="n">
        <v>61</v>
      </c>
      <c r="D62" t="n">
        <v>2020</v>
      </c>
    </row>
    <row r="63" spans="1:6">
      <c r="A63" t="n">
        <v>62</v>
      </c>
      <c r="D63" t="n">
        <v>2021</v>
      </c>
    </row>
    <row r="64" spans="1:6">
      <c r="A64" t="n">
        <v>63</v>
      </c>
      <c r="D64" t="n">
        <v>2022</v>
      </c>
    </row>
    <row r="65" spans="1:6">
      <c r="A65" t="n">
        <v>64</v>
      </c>
      <c r="D65" t="n">
        <v>2023</v>
      </c>
    </row>
    <row r="66" spans="1:6">
      <c r="A66" t="n">
        <v>65</v>
      </c>
      <c r="D66" t="n">
        <v>2024</v>
      </c>
    </row>
    <row r="67" spans="1:6">
      <c r="A67" t="n">
        <v>66</v>
      </c>
      <c r="D67" t="n">
        <v>2025</v>
      </c>
    </row>
    <row r="68" spans="1:6">
      <c r="A68" t="n">
        <v>67</v>
      </c>
      <c r="D68" t="n">
        <v>2026</v>
      </c>
    </row>
    <row r="69" spans="1:6">
      <c r="A69" t="n">
        <v>68</v>
      </c>
      <c r="D69" t="n">
        <v>2027</v>
      </c>
    </row>
    <row r="70" spans="1:6">
      <c r="A70" t="n">
        <v>69</v>
      </c>
      <c r="D70" t="n">
        <v>2028</v>
      </c>
    </row>
    <row r="71" spans="1:6">
      <c r="A71" t="n">
        <v>70</v>
      </c>
      <c r="D71" t="n">
        <v>2029</v>
      </c>
    </row>
    <row r="72" spans="1:6">
      <c r="A72" t="n">
        <v>71</v>
      </c>
      <c r="D72" t="n">
        <v>2030</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1899</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1900</v>
      </c>
      <c r="I2" t="s">
        <v>1704</v>
      </c>
      <c r="O2" t="s">
        <v>1901</v>
      </c>
      <c r="U2" t="s">
        <v>1902</v>
      </c>
      <c r="Z2" t="s">
        <v>1903</v>
      </c>
    </row>
    <row r="3" spans="1:26">
      <c r="C3" t="s">
        <v>1904</v>
      </c>
      <c r="D3" t="s">
        <v>1905</v>
      </c>
      <c r="E3" t="s">
        <v>1906</v>
      </c>
      <c r="F3" t="s">
        <v>1907</v>
      </c>
      <c r="G3" t="s">
        <v>1660</v>
      </c>
      <c r="I3" t="n">
        <v>1</v>
      </c>
      <c r="J3" t="n">
        <v>2</v>
      </c>
      <c r="K3" t="n">
        <v>3</v>
      </c>
      <c r="L3" t="n">
        <v>4</v>
      </c>
      <c r="M3" t="s">
        <v>1660</v>
      </c>
      <c r="O3" t="n">
        <v>1</v>
      </c>
      <c r="P3" t="n">
        <v>2</v>
      </c>
      <c r="Q3" t="n">
        <v>3</v>
      </c>
      <c r="R3" t="n">
        <v>4</v>
      </c>
      <c r="S3" t="s">
        <v>1660</v>
      </c>
      <c r="U3" t="n">
        <v>1</v>
      </c>
      <c r="V3" t="n">
        <v>2</v>
      </c>
      <c r="W3" t="n">
        <v>3</v>
      </c>
      <c r="X3" t="n">
        <v>4</v>
      </c>
      <c r="Y3" t="s">
        <v>1660</v>
      </c>
    </row>
    <row r="4" spans="1:26">
      <c r="A4" t="s">
        <v>303</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414</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323</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291</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280</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311</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349</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399</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288</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272</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415</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273</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332</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306</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418</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412</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287</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374</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371</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346</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279</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296</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334</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252</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420</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386</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266</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261</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361</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283</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369</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270</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328</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290</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298</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307</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359</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343</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295</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300</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377</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325</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317</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281</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262</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337</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342</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327</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294</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340</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350</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257</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304</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271</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358</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326</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1747</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1908</v>
      </c>
      <c r="F1" t="s">
        <v>1909</v>
      </c>
      <c r="H1" t="s">
        <v>1908</v>
      </c>
      <c r="L1" t="s">
        <v>1909</v>
      </c>
      <c r="N1" t="s">
        <v>1908</v>
      </c>
      <c r="R1" t="s">
        <v>1909</v>
      </c>
      <c r="X1" t="s">
        <v>1910</v>
      </c>
    </row>
    <row r="2" spans="1:30">
      <c r="B2" t="s">
        <v>1911</v>
      </c>
      <c r="C2" t="s">
        <v>1912</v>
      </c>
      <c r="D2" t="s">
        <v>1913</v>
      </c>
      <c r="E2" t="s">
        <v>1914</v>
      </c>
      <c r="F2" t="s">
        <v>1909</v>
      </c>
      <c r="H2" t="s">
        <v>1911</v>
      </c>
      <c r="I2" t="s">
        <v>1912</v>
      </c>
      <c r="J2" t="s">
        <v>1913</v>
      </c>
      <c r="K2" t="s">
        <v>1914</v>
      </c>
      <c r="L2" t="s">
        <v>1909</v>
      </c>
      <c r="N2" t="s">
        <v>1911</v>
      </c>
      <c r="O2" t="s">
        <v>1912</v>
      </c>
      <c r="P2" t="s">
        <v>1913</v>
      </c>
      <c r="Q2" t="s">
        <v>1914</v>
      </c>
      <c r="R2" t="s">
        <v>1909</v>
      </c>
      <c r="T2" t="s">
        <v>303</v>
      </c>
      <c r="U2" t="s">
        <v>1915</v>
      </c>
      <c r="X2" t="s">
        <v>1916</v>
      </c>
      <c r="Y2" t="s">
        <v>1917</v>
      </c>
      <c r="Z2" t="s">
        <v>1918</v>
      </c>
      <c r="AA2" t="s">
        <v>1919</v>
      </c>
      <c r="AB2" t="s">
        <v>1920</v>
      </c>
      <c r="AC2" t="s">
        <v>1921</v>
      </c>
      <c r="AD2" t="s">
        <v>1922</v>
      </c>
    </row>
    <row r="3" spans="1:30">
      <c r="B3" t="s">
        <v>1923</v>
      </c>
      <c r="H3" t="s">
        <v>1924</v>
      </c>
      <c r="N3" t="s">
        <v>1925</v>
      </c>
      <c r="T3" t="s">
        <v>414</v>
      </c>
      <c r="U3" t="s">
        <v>1926</v>
      </c>
      <c r="X3" t="s">
        <v>1927</v>
      </c>
    </row>
    <row r="4" spans="1:30">
      <c r="A4" t="s">
        <v>1915</v>
      </c>
      <c r="B4" t="n">
        <v>8.800000000000001</v>
      </c>
      <c r="C4" t="n">
        <v>1.8</v>
      </c>
      <c r="D4" t="n">
        <v>6.5</v>
      </c>
      <c r="E4" t="n">
        <v>0.9</v>
      </c>
      <c r="F4" t="n">
        <v>18</v>
      </c>
      <c r="H4" t="n">
        <v>9.5</v>
      </c>
      <c r="I4" t="n">
        <v>1.9</v>
      </c>
      <c r="J4" t="n">
        <v>10.4</v>
      </c>
      <c r="K4" t="n">
        <v>1</v>
      </c>
      <c r="L4" t="n">
        <v>22.7</v>
      </c>
      <c r="N4" t="n">
        <v>8.4</v>
      </c>
      <c r="O4" t="n">
        <v>1.7</v>
      </c>
      <c r="P4" t="n">
        <v>10.5</v>
      </c>
      <c r="Q4" t="n">
        <v>0.8</v>
      </c>
      <c r="R4" t="n">
        <v>21.4</v>
      </c>
      <c r="T4" t="s">
        <v>323</v>
      </c>
      <c r="U4" t="s">
        <v>1928</v>
      </c>
      <c r="W4" t="s">
        <v>1929</v>
      </c>
      <c r="X4">
        <f>X13/(1000*0.000948)</f>
        <v/>
      </c>
      <c r="Y4">
        <f>Y13/(1000*0.000948)</f>
        <v/>
      </c>
      <c r="Z4">
        <f>Z13/(1000*0.000948)</f>
        <v/>
      </c>
      <c r="AA4">
        <f>AA13/(1000*0.000948)</f>
        <v/>
      </c>
      <c r="AB4">
        <f>AB13/(1000*0.000948)</f>
        <v/>
      </c>
      <c r="AC4">
        <f>AC13/(1000*0.000948)</f>
        <v/>
      </c>
      <c r="AD4">
        <f>SUM(X4:AA4)</f>
        <v/>
      </c>
    </row>
    <row r="5" spans="1:30">
      <c r="A5" t="s">
        <v>1926</v>
      </c>
      <c r="B5" t="n">
        <v>6.3</v>
      </c>
      <c r="C5" t="n">
        <v>1.6</v>
      </c>
      <c r="D5" t="n">
        <v>3.2</v>
      </c>
      <c r="E5" t="n">
        <v>0.9</v>
      </c>
      <c r="F5" t="n">
        <v>12</v>
      </c>
      <c r="H5" t="n">
        <v>6.8</v>
      </c>
      <c r="I5" t="n">
        <v>1.7</v>
      </c>
      <c r="J5" t="n">
        <v>6</v>
      </c>
      <c r="K5" t="n">
        <v>1</v>
      </c>
      <c r="L5" t="n">
        <v>15.5</v>
      </c>
      <c r="N5" t="n">
        <v>6</v>
      </c>
      <c r="O5" t="n">
        <v>1.5</v>
      </c>
      <c r="P5" t="n">
        <v>4</v>
      </c>
      <c r="Q5" t="n">
        <v>0.8</v>
      </c>
      <c r="R5" t="n">
        <v>12.4</v>
      </c>
      <c r="T5" t="s">
        <v>291</v>
      </c>
      <c r="U5" t="s">
        <v>1915</v>
      </c>
      <c r="W5" t="s">
        <v>1930</v>
      </c>
      <c r="X5">
        <f>X14/(1000*0.000948)</f>
        <v/>
      </c>
      <c r="Y5">
        <f>Y14/(1000*0.000948)</f>
        <v/>
      </c>
      <c r="Z5">
        <f>Z14/(1000*0.000948)</f>
        <v/>
      </c>
      <c r="AA5">
        <f>AA14/(1000*0.000948)</f>
        <v/>
      </c>
      <c r="AB5">
        <f>AB14/(1000*0.000948)</f>
        <v/>
      </c>
      <c r="AC5">
        <f>AC14/(1000*0.000948)</f>
        <v/>
      </c>
      <c r="AD5">
        <f>SUM(X5:AA5)</f>
        <v/>
      </c>
    </row>
    <row r="6" spans="1:30">
      <c r="A6" t="s">
        <v>1928</v>
      </c>
      <c r="B6" t="n">
        <v>14.7</v>
      </c>
      <c r="C6" t="n">
        <v>2</v>
      </c>
      <c r="D6" t="n">
        <v>4.2</v>
      </c>
      <c r="E6" t="n">
        <v>0.9</v>
      </c>
      <c r="F6" t="n">
        <v>21.8</v>
      </c>
      <c r="H6" t="n">
        <v>15.8</v>
      </c>
      <c r="I6" t="n">
        <v>2.1</v>
      </c>
      <c r="J6" t="n">
        <v>7.8</v>
      </c>
      <c r="K6" t="n">
        <v>1</v>
      </c>
      <c r="L6" t="n">
        <v>26.7</v>
      </c>
      <c r="N6" t="n">
        <v>14</v>
      </c>
      <c r="O6" t="n">
        <v>1.9</v>
      </c>
      <c r="P6" t="n">
        <v>6.3</v>
      </c>
      <c r="Q6" t="n">
        <v>0.8</v>
      </c>
      <c r="R6" t="n">
        <v>23</v>
      </c>
      <c r="T6" t="s">
        <v>280</v>
      </c>
      <c r="U6" t="s">
        <v>1915</v>
      </c>
      <c r="W6" t="s">
        <v>1931</v>
      </c>
      <c r="X6">
        <f>X15/(1000*0.000948)</f>
        <v/>
      </c>
      <c r="Y6">
        <f>Y15/(1000*0.000948)</f>
        <v/>
      </c>
      <c r="Z6">
        <f>Z15/(1000*0.000948)</f>
        <v/>
      </c>
      <c r="AA6">
        <f>AA15/(1000*0.000948)</f>
        <v/>
      </c>
      <c r="AB6">
        <f>AB15/(1000*0.000948)</f>
        <v/>
      </c>
      <c r="AC6">
        <f>AC15/(1000*0.000948)</f>
        <v/>
      </c>
      <c r="AD6">
        <f>SUM(X6:AA6)</f>
        <v/>
      </c>
    </row>
    <row r="7" spans="1:30">
      <c r="A7" t="s">
        <v>1932</v>
      </c>
      <c r="B7" t="n">
        <v>6.3</v>
      </c>
      <c r="C7" t="n">
        <v>0.9</v>
      </c>
      <c r="D7" t="n">
        <v>6.4</v>
      </c>
      <c r="E7" t="n">
        <v>0.9</v>
      </c>
      <c r="F7" t="n">
        <v>14.6</v>
      </c>
      <c r="H7" t="n">
        <v>6.8</v>
      </c>
      <c r="I7" t="n">
        <v>1</v>
      </c>
      <c r="J7" t="n">
        <v>10.2</v>
      </c>
      <c r="K7" t="n">
        <v>1</v>
      </c>
      <c r="L7" t="n">
        <v>19</v>
      </c>
      <c r="N7" t="n">
        <v>6</v>
      </c>
      <c r="O7" t="n">
        <v>0.9</v>
      </c>
      <c r="P7" t="n">
        <v>10.3</v>
      </c>
      <c r="Q7" t="n">
        <v>0.8</v>
      </c>
      <c r="R7" t="n">
        <v>18</v>
      </c>
      <c r="T7" t="s">
        <v>311</v>
      </c>
      <c r="U7" t="s">
        <v>1915</v>
      </c>
      <c r="W7" t="s">
        <v>1933</v>
      </c>
      <c r="X7">
        <f>X16/(1000*0.000948)</f>
        <v/>
      </c>
      <c r="Y7">
        <f>Y16/(1000*0.000948)</f>
        <v/>
      </c>
      <c r="Z7">
        <f>Z16/(1000*0.000948)</f>
        <v/>
      </c>
      <c r="AA7">
        <f>AA16/(1000*0.000948)</f>
        <v/>
      </c>
      <c r="AB7">
        <f>AB16/(1000*0.000948)</f>
        <v/>
      </c>
      <c r="AC7">
        <f>AC16/(1000*0.000948)</f>
        <v/>
      </c>
      <c r="AD7">
        <f>SUM(X7:AA7)</f>
        <v/>
      </c>
    </row>
    <row r="8" spans="1:30">
      <c r="A8" t="s">
        <v>1934</v>
      </c>
      <c r="B8" t="n">
        <v>4.4</v>
      </c>
      <c r="C8" t="n">
        <v>0.8</v>
      </c>
      <c r="D8" t="n">
        <v>5.1</v>
      </c>
      <c r="E8" t="n">
        <v>0.9</v>
      </c>
      <c r="F8" t="n">
        <v>11.1</v>
      </c>
      <c r="H8" t="n">
        <v>4.7</v>
      </c>
      <c r="I8" t="n">
        <v>0.8</v>
      </c>
      <c r="J8" t="n">
        <v>8.699999999999999</v>
      </c>
      <c r="K8" t="n">
        <v>1</v>
      </c>
      <c r="L8" t="n">
        <v>15.2</v>
      </c>
      <c r="N8" t="n">
        <v>4.2</v>
      </c>
      <c r="O8" t="n">
        <v>1.7</v>
      </c>
      <c r="P8" t="n">
        <v>7.7</v>
      </c>
      <c r="Q8" t="n">
        <v>0.8</v>
      </c>
      <c r="R8" t="n">
        <v>13.5</v>
      </c>
      <c r="T8" t="s">
        <v>349</v>
      </c>
      <c r="U8" t="s">
        <v>1915</v>
      </c>
      <c r="W8" t="s">
        <v>1935</v>
      </c>
      <c r="X8">
        <f>X17/(1000*0.000948)</f>
        <v/>
      </c>
      <c r="Y8">
        <f>Y17/(1000*0.000948)</f>
        <v/>
      </c>
      <c r="Z8">
        <f>Z17/(1000*0.000948)</f>
        <v/>
      </c>
      <c r="AA8">
        <f>AA17/(1000*0.000948)</f>
        <v/>
      </c>
      <c r="AB8">
        <f>AB17/(1000*0.000948)</f>
        <v/>
      </c>
      <c r="AC8">
        <f>AC17/(1000*0.000948)</f>
        <v/>
      </c>
      <c r="AD8">
        <f>SUM(X8:AA8)</f>
        <v/>
      </c>
    </row>
    <row r="9" spans="1:30">
      <c r="A9" t="s">
        <v>1936</v>
      </c>
      <c r="B9" t="n">
        <v>5.6</v>
      </c>
      <c r="C9" t="n">
        <v>1.8</v>
      </c>
      <c r="D9" t="n">
        <v>5.9</v>
      </c>
      <c r="E9" t="n">
        <v>0.9</v>
      </c>
      <c r="F9" t="n">
        <v>14.3</v>
      </c>
      <c r="H9" t="n">
        <v>6</v>
      </c>
      <c r="I9" t="n">
        <v>1.9</v>
      </c>
      <c r="J9" t="n">
        <v>10.1</v>
      </c>
      <c r="K9" t="n">
        <v>1</v>
      </c>
      <c r="L9" t="n">
        <v>19</v>
      </c>
      <c r="N9" t="n">
        <v>5.3</v>
      </c>
      <c r="O9" t="n">
        <v>1.7</v>
      </c>
      <c r="P9" t="n">
        <v>9.9</v>
      </c>
      <c r="Q9" t="n">
        <v>0.8</v>
      </c>
      <c r="R9" t="n">
        <v>17.8</v>
      </c>
      <c r="T9" t="s">
        <v>399</v>
      </c>
      <c r="U9" t="s">
        <v>1915</v>
      </c>
      <c r="W9" t="s">
        <v>1937</v>
      </c>
      <c r="X9">
        <f>X18/(1000*0.000948)</f>
        <v/>
      </c>
      <c r="Y9">
        <f>Y18/(1000*0.000948)</f>
        <v/>
      </c>
      <c r="Z9">
        <f>Z18/(1000*0.000948)</f>
        <v/>
      </c>
      <c r="AA9">
        <f>AA18/(1000*0.000948)</f>
        <v/>
      </c>
      <c r="AB9">
        <f>AB18/(1000*0.000948)</f>
        <v/>
      </c>
      <c r="AC9">
        <f>AC18/(1000*0.000948)</f>
        <v/>
      </c>
      <c r="AD9">
        <f>SUM(X9:AA9)</f>
        <v/>
      </c>
    </row>
    <row r="10" spans="1:30">
      <c r="A10" t="s">
        <v>1938</v>
      </c>
      <c r="B10" t="n">
        <v>3.5</v>
      </c>
      <c r="C10" t="n">
        <v>2.9</v>
      </c>
      <c r="D10" t="n">
        <v>7.4</v>
      </c>
      <c r="E10" t="n">
        <v>0.9</v>
      </c>
      <c r="F10" t="n">
        <v>14.7</v>
      </c>
      <c r="H10" t="n">
        <v>3.8</v>
      </c>
      <c r="I10" t="n">
        <v>3.1</v>
      </c>
      <c r="J10" t="n">
        <v>11.1</v>
      </c>
      <c r="K10" t="n">
        <v>1</v>
      </c>
      <c r="L10" t="n">
        <v>19</v>
      </c>
      <c r="N10" t="n">
        <v>3.3</v>
      </c>
      <c r="O10" t="n">
        <v>2.7</v>
      </c>
      <c r="P10" t="n">
        <v>11.8</v>
      </c>
      <c r="Q10" t="n">
        <v>0.8</v>
      </c>
      <c r="R10" t="n">
        <v>18.7</v>
      </c>
      <c r="T10" t="s">
        <v>288</v>
      </c>
      <c r="U10" t="s">
        <v>1915</v>
      </c>
    </row>
    <row r="11" spans="1:30">
      <c r="A11" t="s">
        <v>1939</v>
      </c>
      <c r="B11" t="n">
        <v>3</v>
      </c>
      <c r="C11" t="n">
        <v>2.9</v>
      </c>
      <c r="D11" t="n">
        <v>8.1</v>
      </c>
      <c r="E11" t="n">
        <v>0.9</v>
      </c>
      <c r="F11" t="n">
        <v>14.9</v>
      </c>
      <c r="H11" t="n">
        <v>3.2</v>
      </c>
      <c r="I11" t="n">
        <v>3.1</v>
      </c>
      <c r="J11" t="n">
        <v>12</v>
      </c>
      <c r="K11" t="n">
        <v>1</v>
      </c>
      <c r="L11" t="n">
        <v>19.2</v>
      </c>
      <c r="N11" t="n">
        <v>2.8</v>
      </c>
      <c r="O11" t="n">
        <v>2.7</v>
      </c>
      <c r="P11" t="n">
        <v>13.2</v>
      </c>
      <c r="Q11" t="n">
        <v>0.8</v>
      </c>
      <c r="R11" t="n">
        <v>19.6</v>
      </c>
      <c r="T11" t="s">
        <v>272</v>
      </c>
      <c r="U11" t="s">
        <v>1932</v>
      </c>
    </row>
    <row r="12" spans="1:30">
      <c r="A12" t="s">
        <v>1940</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415</v>
      </c>
      <c r="U12" t="s">
        <v>1915</v>
      </c>
      <c r="X12" t="s">
        <v>1941</v>
      </c>
    </row>
    <row r="13" spans="1:30">
      <c r="A13" t="s">
        <v>1942</v>
      </c>
      <c r="B13" t="n">
        <v>23.1</v>
      </c>
      <c r="C13" t="n">
        <v>1.8</v>
      </c>
      <c r="D13" t="n">
        <v>3.7</v>
      </c>
      <c r="E13" t="n">
        <v>0.9</v>
      </c>
      <c r="F13" t="n">
        <v>29.5</v>
      </c>
      <c r="H13" t="n">
        <v>24.8</v>
      </c>
      <c r="I13" t="n">
        <v>1.9</v>
      </c>
      <c r="J13" t="n">
        <v>7.1</v>
      </c>
      <c r="K13" t="n">
        <v>1</v>
      </c>
      <c r="L13" t="n">
        <v>34.8</v>
      </c>
      <c r="N13" t="n">
        <v>22</v>
      </c>
      <c r="O13" t="n">
        <v>1.7</v>
      </c>
      <c r="P13" t="n">
        <v>5.1</v>
      </c>
      <c r="Q13" t="n">
        <v>0.8</v>
      </c>
      <c r="R13" t="n">
        <v>29.7</v>
      </c>
      <c r="T13" t="s">
        <v>273</v>
      </c>
      <c r="U13" t="s">
        <v>1915</v>
      </c>
      <c r="W13" t="s">
        <v>1929</v>
      </c>
      <c r="X13" t="n">
        <v>8.1</v>
      </c>
      <c r="Y13" t="n">
        <v>15.6</v>
      </c>
      <c r="Z13" t="n">
        <v>10.4</v>
      </c>
      <c r="AA13" t="n">
        <v>1</v>
      </c>
      <c r="AB13" t="n">
        <v>0.2</v>
      </c>
      <c r="AC13" t="n">
        <v>35.3</v>
      </c>
    </row>
    <row r="14" spans="1:30">
      <c r="A14" t="s">
        <v>1943</v>
      </c>
      <c r="B14" t="n">
        <v>2.4</v>
      </c>
      <c r="C14" t="n">
        <v>2.8</v>
      </c>
      <c r="D14" t="n">
        <v>7.3</v>
      </c>
      <c r="E14" t="n">
        <v>0.9</v>
      </c>
      <c r="F14" t="n">
        <v>13.4</v>
      </c>
      <c r="H14" t="n">
        <v>2.6</v>
      </c>
      <c r="I14" t="n">
        <v>3</v>
      </c>
      <c r="J14" t="n">
        <v>11</v>
      </c>
      <c r="K14" t="n">
        <v>1</v>
      </c>
      <c r="L14" t="n">
        <v>17.6</v>
      </c>
      <c r="N14" t="n">
        <v>2.3</v>
      </c>
      <c r="O14" t="n">
        <v>2.7</v>
      </c>
      <c r="P14" t="n">
        <v>11.6</v>
      </c>
      <c r="Q14" t="n">
        <v>0.8</v>
      </c>
      <c r="R14" t="n">
        <v>17.4</v>
      </c>
      <c r="T14" t="s">
        <v>332</v>
      </c>
      <c r="U14" t="s">
        <v>1915</v>
      </c>
      <c r="W14" t="s">
        <v>1930</v>
      </c>
      <c r="X14" t="n">
        <v>8.1</v>
      </c>
      <c r="Y14" t="n">
        <v>14.7</v>
      </c>
      <c r="Z14" t="n">
        <v>10.4</v>
      </c>
      <c r="AA14" t="n">
        <v>2.1</v>
      </c>
      <c r="AB14" t="n">
        <v>0.2</v>
      </c>
      <c r="AC14" t="n">
        <v>35.4</v>
      </c>
    </row>
    <row r="15" spans="1:30">
      <c r="A15" t="s">
        <v>1944</v>
      </c>
      <c r="B15" t="n">
        <v>4.3</v>
      </c>
      <c r="C15" t="n">
        <v>1.2</v>
      </c>
      <c r="D15" t="n">
        <v>7.4</v>
      </c>
      <c r="E15" t="n">
        <v>0.9</v>
      </c>
      <c r="F15" t="n">
        <v>13.8</v>
      </c>
      <c r="H15" t="n">
        <v>4.7</v>
      </c>
      <c r="I15" t="n">
        <v>1.3</v>
      </c>
      <c r="J15" t="n">
        <v>11.6</v>
      </c>
      <c r="K15" t="n">
        <v>1</v>
      </c>
      <c r="L15" t="n">
        <v>18.6</v>
      </c>
      <c r="N15" t="n">
        <v>4.1</v>
      </c>
      <c r="O15" t="n">
        <v>1.1</v>
      </c>
      <c r="P15" t="n">
        <v>12.5</v>
      </c>
      <c r="Q15" t="n">
        <v>0.8</v>
      </c>
      <c r="R15" t="n">
        <v>18.6</v>
      </c>
      <c r="T15" t="s">
        <v>306</v>
      </c>
      <c r="U15" t="s">
        <v>1915</v>
      </c>
      <c r="W15" t="s">
        <v>1931</v>
      </c>
      <c r="X15" t="n">
        <v>61.8</v>
      </c>
      <c r="Y15" t="n">
        <v>-18.4</v>
      </c>
      <c r="Z15" t="n">
        <v>5.9</v>
      </c>
      <c r="AA15" t="n">
        <v>3.7</v>
      </c>
      <c r="AB15" t="n">
        <v>0.2</v>
      </c>
      <c r="AC15" t="n">
        <v>53.2</v>
      </c>
    </row>
    <row r="16" spans="1:30">
      <c r="A16" t="s">
        <v>1945</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418</v>
      </c>
      <c r="U16" t="s">
        <v>1915</v>
      </c>
      <c r="W16" t="s">
        <v>1933</v>
      </c>
      <c r="X16" t="n">
        <v>61.8</v>
      </c>
      <c r="Y16" t="n">
        <v>7</v>
      </c>
      <c r="Z16" t="n">
        <v>5.9</v>
      </c>
      <c r="AA16" t="n">
        <v>3.7</v>
      </c>
      <c r="AB16" t="n">
        <v>0.2</v>
      </c>
      <c r="AC16" t="n">
        <v>78.59999999999999</v>
      </c>
    </row>
    <row r="17" spans="1:30">
      <c r="B17" t="s">
        <v>1946</v>
      </c>
      <c r="H17" t="s">
        <v>1946</v>
      </c>
      <c r="N17" t="s">
        <v>1946</v>
      </c>
      <c r="T17" t="s">
        <v>412</v>
      </c>
      <c r="U17" t="s">
        <v>1915</v>
      </c>
      <c r="W17" t="s">
        <v>1935</v>
      </c>
      <c r="X17" t="n">
        <v>8.1</v>
      </c>
      <c r="Y17" t="n">
        <v>14.7</v>
      </c>
      <c r="Z17" t="n">
        <v>10.4</v>
      </c>
      <c r="AA17" t="n">
        <v>0.1</v>
      </c>
      <c r="AB17" t="n">
        <v>0.2</v>
      </c>
      <c r="AC17" t="n">
        <v>33.4</v>
      </c>
    </row>
    <row r="18" spans="1:30">
      <c r="B18" t="s">
        <v>1947</v>
      </c>
      <c r="C18" t="s">
        <v>1948</v>
      </c>
      <c r="H18" t="s">
        <v>1947</v>
      </c>
      <c r="I18" t="s">
        <v>1949</v>
      </c>
      <c r="N18" t="s">
        <v>1947</v>
      </c>
      <c r="O18" t="s">
        <v>1950</v>
      </c>
      <c r="T18" t="s">
        <v>287</v>
      </c>
      <c r="U18" t="s">
        <v>1936</v>
      </c>
      <c r="W18" t="s">
        <v>1937</v>
      </c>
      <c r="X18" t="n">
        <v>4.4</v>
      </c>
      <c r="Y18" t="n">
        <v>7.6</v>
      </c>
      <c r="Z18" t="n">
        <v>5.9</v>
      </c>
      <c r="AA18" t="n">
        <v>0.1</v>
      </c>
      <c r="AB18" t="n">
        <v>0.2</v>
      </c>
      <c r="AC18" t="n">
        <v>18.1</v>
      </c>
    </row>
    <row r="19" spans="1:30">
      <c r="B19" t="s">
        <v>1951</v>
      </c>
      <c r="C19" t="s">
        <v>1952</v>
      </c>
      <c r="T19" t="s">
        <v>374</v>
      </c>
      <c r="U19" t="s">
        <v>1915</v>
      </c>
      <c r="X19" t="s">
        <v>1946</v>
      </c>
    </row>
    <row r="20" spans="1:30">
      <c r="B20" t="s">
        <v>1910</v>
      </c>
      <c r="H20" t="s">
        <v>1910</v>
      </c>
      <c r="T20" t="s">
        <v>371</v>
      </c>
      <c r="U20" t="s">
        <v>1915</v>
      </c>
      <c r="X20" t="s">
        <v>1953</v>
      </c>
      <c r="Y20" t="s">
        <v>1954</v>
      </c>
    </row>
    <row r="21" spans="1:30">
      <c r="B21" t="s">
        <v>1955</v>
      </c>
      <c r="C21" t="s">
        <v>1956</v>
      </c>
      <c r="F21" t="s">
        <v>1909</v>
      </c>
      <c r="H21" t="s">
        <v>1955</v>
      </c>
      <c r="I21" t="s">
        <v>1956</v>
      </c>
      <c r="J21" t="n">
        <v>3</v>
      </c>
      <c r="K21" t="n">
        <v>4</v>
      </c>
      <c r="L21" t="s">
        <v>1909</v>
      </c>
      <c r="T21" t="s">
        <v>346</v>
      </c>
      <c r="U21" t="s">
        <v>1915</v>
      </c>
    </row>
    <row r="22" spans="1:30">
      <c r="B22" t="s">
        <v>1957</v>
      </c>
      <c r="H22" t="s">
        <v>1958</v>
      </c>
      <c r="T22" t="s">
        <v>279</v>
      </c>
      <c r="U22" t="s">
        <v>1915</v>
      </c>
    </row>
    <row r="23" spans="1:30">
      <c r="A23" t="s">
        <v>13</v>
      </c>
      <c r="B23" t="n">
        <v>36</v>
      </c>
      <c r="C23">
        <f>42.8-B23</f>
        <v/>
      </c>
      <c r="F23" t="n">
        <v>42.8</v>
      </c>
      <c r="H23" t="n">
        <v>11</v>
      </c>
      <c r="I23" t="n">
        <v>1.3</v>
      </c>
      <c r="L23" t="n">
        <v>12.3</v>
      </c>
      <c r="T23" t="s">
        <v>296</v>
      </c>
      <c r="U23" t="s">
        <v>1915</v>
      </c>
      <c r="X23" t="s">
        <v>1959</v>
      </c>
    </row>
    <row r="24" spans="1:30">
      <c r="T24" t="s">
        <v>334</v>
      </c>
      <c r="U24" t="s">
        <v>1915</v>
      </c>
      <c r="W24" t="s">
        <v>1960</v>
      </c>
      <c r="X24">
        <f>X28/(1000*0.000948)</f>
        <v/>
      </c>
      <c r="Y24">
        <f>Y28/(1000*0.000948)</f>
        <v/>
      </c>
      <c r="Z24">
        <f>Z28/(1000*0.000948)</f>
        <v/>
      </c>
      <c r="AA24">
        <f>AA28/(1000*0.000948)</f>
        <v/>
      </c>
      <c r="AB24">
        <f>AB28/(1000*0.000948)</f>
        <v/>
      </c>
      <c r="AC24">
        <f>AC28/(1000*0.000948)</f>
        <v/>
      </c>
      <c r="AD24">
        <f>SUM(X24:AA24)</f>
        <v/>
      </c>
    </row>
    <row r="25" spans="1:30">
      <c r="B25" t="s">
        <v>1961</v>
      </c>
      <c r="C25" t="s">
        <v>1962</v>
      </c>
      <c r="H25" t="s">
        <v>1961</v>
      </c>
      <c r="I25" t="s">
        <v>1963</v>
      </c>
      <c r="T25" t="s">
        <v>252</v>
      </c>
      <c r="U25" t="s">
        <v>1915</v>
      </c>
    </row>
    <row r="26" spans="1:30">
      <c r="H26" t="s">
        <v>1964</v>
      </c>
      <c r="T26" t="s">
        <v>420</v>
      </c>
      <c r="U26" t="s">
        <v>1938</v>
      </c>
    </row>
    <row r="27" spans="1:30">
      <c r="T27" t="s">
        <v>386</v>
      </c>
      <c r="U27" t="s">
        <v>1915</v>
      </c>
      <c r="X27" t="s">
        <v>1965</v>
      </c>
    </row>
    <row r="28" spans="1:30">
      <c r="T28" t="s">
        <v>266</v>
      </c>
      <c r="U28" t="s">
        <v>1915</v>
      </c>
      <c r="W28" t="s">
        <v>1960</v>
      </c>
      <c r="X28" t="n">
        <v>30</v>
      </c>
      <c r="Y28" t="n">
        <v>2</v>
      </c>
      <c r="Z28" t="n">
        <v>5</v>
      </c>
      <c r="AA28" t="n">
        <v>0.1</v>
      </c>
      <c r="AB28" t="n">
        <v>35</v>
      </c>
      <c r="AC28">
        <f>SUM(X28:AB28)</f>
        <v/>
      </c>
      <c r="AD28">
        <f>SUM(X28:AA28)</f>
        <v/>
      </c>
    </row>
    <row r="29" spans="1:30">
      <c r="T29" t="s">
        <v>261</v>
      </c>
      <c r="U29" t="s">
        <v>1915</v>
      </c>
      <c r="X29" t="s">
        <v>1946</v>
      </c>
    </row>
    <row r="30" spans="1:30">
      <c r="T30" t="s">
        <v>361</v>
      </c>
      <c r="U30" t="s">
        <v>1915</v>
      </c>
      <c r="V30" t="s">
        <v>1966</v>
      </c>
      <c r="X30" t="s">
        <v>1967</v>
      </c>
      <c r="Y30" t="s">
        <v>1968</v>
      </c>
    </row>
    <row r="31" spans="1:30">
      <c r="T31" t="s">
        <v>283</v>
      </c>
      <c r="U31" t="s">
        <v>1939</v>
      </c>
      <c r="X31" t="s">
        <v>1969</v>
      </c>
      <c r="Y31" t="s">
        <v>1970</v>
      </c>
    </row>
    <row r="32" spans="1:30">
      <c r="T32" t="s">
        <v>369</v>
      </c>
      <c r="U32" t="s">
        <v>1915</v>
      </c>
    </row>
    <row r="33" spans="1:30">
      <c r="T33" t="s">
        <v>270</v>
      </c>
      <c r="U33" t="s">
        <v>1915</v>
      </c>
    </row>
    <row r="34" spans="1:30">
      <c r="T34" t="s">
        <v>328</v>
      </c>
      <c r="U34" t="s">
        <v>1915</v>
      </c>
    </row>
    <row r="35" spans="1:30">
      <c r="T35" t="s">
        <v>290</v>
      </c>
      <c r="U35" t="s">
        <v>1940</v>
      </c>
    </row>
    <row r="36" spans="1:30">
      <c r="T36" t="s">
        <v>298</v>
      </c>
      <c r="U36" t="s">
        <v>1915</v>
      </c>
    </row>
    <row r="37" spans="1:30">
      <c r="T37" t="s">
        <v>307</v>
      </c>
      <c r="U37" t="s">
        <v>1915</v>
      </c>
    </row>
    <row r="38" spans="1:30">
      <c r="T38" t="s">
        <v>359</v>
      </c>
      <c r="U38" t="s">
        <v>1942</v>
      </c>
    </row>
    <row r="39" spans="1:30">
      <c r="T39" t="s">
        <v>343</v>
      </c>
      <c r="U39" t="s">
        <v>1915</v>
      </c>
    </row>
    <row r="40" spans="1:30">
      <c r="T40" t="s">
        <v>295</v>
      </c>
      <c r="U40" t="s">
        <v>1915</v>
      </c>
    </row>
    <row r="41" spans="1:30">
      <c r="T41" t="s">
        <v>300</v>
      </c>
      <c r="U41" t="s">
        <v>1915</v>
      </c>
    </row>
    <row r="42" spans="1:30">
      <c r="T42" t="s">
        <v>377</v>
      </c>
      <c r="U42" t="s">
        <v>1915</v>
      </c>
    </row>
    <row r="43" spans="1:30">
      <c r="T43" t="s">
        <v>325</v>
      </c>
      <c r="U43" t="s">
        <v>1915</v>
      </c>
    </row>
    <row r="44" spans="1:30">
      <c r="T44" t="s">
        <v>317</v>
      </c>
      <c r="U44" t="s">
        <v>1915</v>
      </c>
    </row>
    <row r="45" spans="1:30">
      <c r="T45" t="s">
        <v>281</v>
      </c>
      <c r="U45" t="s">
        <v>1943</v>
      </c>
    </row>
    <row r="46" spans="1:30">
      <c r="T46" t="s">
        <v>262</v>
      </c>
      <c r="U46" t="s">
        <v>1915</v>
      </c>
    </row>
    <row r="47" spans="1:30">
      <c r="T47" t="s">
        <v>337</v>
      </c>
      <c r="U47" t="s">
        <v>1915</v>
      </c>
      <c r="V47" t="s">
        <v>1966</v>
      </c>
    </row>
    <row r="48" spans="1:30">
      <c r="T48" t="s">
        <v>342</v>
      </c>
      <c r="U48" t="s">
        <v>1915</v>
      </c>
    </row>
    <row r="49" spans="1:30">
      <c r="T49" t="s">
        <v>327</v>
      </c>
      <c r="U49" t="s">
        <v>1915</v>
      </c>
    </row>
    <row r="50" spans="1:30">
      <c r="T50" t="s">
        <v>294</v>
      </c>
      <c r="U50" t="s">
        <v>1915</v>
      </c>
    </row>
    <row r="51" spans="1:30">
      <c r="T51" t="s">
        <v>340</v>
      </c>
      <c r="U51" t="s">
        <v>1915</v>
      </c>
    </row>
    <row r="52" spans="1:30">
      <c r="T52" t="s">
        <v>350</v>
      </c>
      <c r="U52" t="s">
        <v>1915</v>
      </c>
    </row>
    <row r="53" spans="1:30">
      <c r="T53" t="s">
        <v>257</v>
      </c>
      <c r="U53" t="s">
        <v>1944</v>
      </c>
    </row>
    <row r="54" spans="1:30">
      <c r="T54" t="s">
        <v>304</v>
      </c>
      <c r="U54" t="s">
        <v>1915</v>
      </c>
    </row>
    <row r="55" spans="1:30">
      <c r="T55" t="s">
        <v>271</v>
      </c>
      <c r="U55" t="s">
        <v>1934</v>
      </c>
    </row>
    <row r="56" spans="1:30">
      <c r="T56" t="s">
        <v>358</v>
      </c>
      <c r="U56" t="s">
        <v>1915</v>
      </c>
    </row>
    <row r="57" spans="1:30">
      <c r="T57" t="s">
        <v>326</v>
      </c>
      <c r="U57" t="s">
        <v>1915</v>
      </c>
    </row>
    <row r="58" spans="1:30">
      <c r="T58" t="s">
        <v>1747</v>
      </c>
      <c r="U58" t="s">
        <v>1945</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10" defaultRowHeight="15"/>
  <sheetData>
    <row r="1" spans="1:5">
      <c r="A1" t="s">
        <v>1971</v>
      </c>
      <c r="B1" t="s">
        <v>1972</v>
      </c>
      <c r="C1" t="s">
        <v>1973</v>
      </c>
      <c r="D1" t="s">
        <v>1974</v>
      </c>
      <c r="E1" t="s">
        <v>1975</v>
      </c>
    </row>
    <row r="2" spans="1:5">
      <c r="A2" t="s">
        <v>1976</v>
      </c>
      <c r="B2" s="1" t="n">
        <v>42895.61920138889</v>
      </c>
      <c r="C2" t="s">
        <v>1977</v>
      </c>
      <c r="D2" t="s">
        <v>1977</v>
      </c>
      <c r="E2" t="s">
        <v>1975</v>
      </c>
    </row>
    <row r="3" spans="1:5">
      <c r="A3" t="s">
        <v>1976</v>
      </c>
      <c r="B3" s="1" t="n">
        <v>42943.57498842593</v>
      </c>
      <c r="C3" t="s">
        <v>1978</v>
      </c>
      <c r="D3" t="s">
        <v>1978</v>
      </c>
      <c r="E3" t="s">
        <v>1975</v>
      </c>
    </row>
    <row r="4" spans="1:5">
      <c r="A4" t="s">
        <v>1976</v>
      </c>
      <c r="B4" s="1" t="n">
        <v>43337.72545138889</v>
      </c>
      <c r="C4" t="s">
        <v>1979</v>
      </c>
      <c r="D4" t="s">
        <v>1979</v>
      </c>
      <c r="E4" t="s">
        <v>1975</v>
      </c>
    </row>
    <row r="5" spans="1:5">
      <c r="A5" t="s">
        <v>1980</v>
      </c>
      <c r="B5" s="1" t="n">
        <v>42705.578125</v>
      </c>
      <c r="C5" t="s">
        <v>1981</v>
      </c>
      <c r="D5" t="s">
        <v>1981</v>
      </c>
      <c r="E5" t="s">
        <v>1975</v>
      </c>
    </row>
    <row r="6" spans="1:5">
      <c r="A6" t="s">
        <v>1980</v>
      </c>
      <c r="B6" s="1" t="n">
        <v>43337.72545138889</v>
      </c>
      <c r="C6" t="s">
        <v>1982</v>
      </c>
      <c r="D6" t="s">
        <v>1982</v>
      </c>
      <c r="E6" t="s">
        <v>1975</v>
      </c>
    </row>
    <row r="7" spans="1:5">
      <c r="A7" t="s">
        <v>1983</v>
      </c>
      <c r="B7" s="1" t="n">
        <v>42705.578125</v>
      </c>
      <c r="C7" t="s">
        <v>1984</v>
      </c>
      <c r="D7" t="s">
        <v>1984</v>
      </c>
      <c r="E7" t="s">
        <v>1975</v>
      </c>
    </row>
    <row r="8" spans="1:5">
      <c r="A8" t="s">
        <v>1983</v>
      </c>
      <c r="B8" s="1" t="n">
        <v>42895.61920138889</v>
      </c>
      <c r="C8" t="s">
        <v>1985</v>
      </c>
      <c r="D8" t="s">
        <v>1985</v>
      </c>
      <c r="E8" t="s">
        <v>1975</v>
      </c>
    </row>
    <row r="9" spans="1:5">
      <c r="A9" t="s">
        <v>1983</v>
      </c>
      <c r="B9" s="1" t="n">
        <v>43337.69046296296</v>
      </c>
      <c r="C9" t="s">
        <v>1986</v>
      </c>
      <c r="D9" t="s">
        <v>1986</v>
      </c>
      <c r="E9" t="s">
        <v>1975</v>
      </c>
    </row>
    <row r="10" spans="1:5">
      <c r="A10" t="s">
        <v>1983</v>
      </c>
      <c r="B10" s="1" t="n">
        <v>43354.78898148148</v>
      </c>
      <c r="C10" t="s">
        <v>1987</v>
      </c>
      <c r="D10" t="s">
        <v>1987</v>
      </c>
      <c r="E10" t="s">
        <v>1975</v>
      </c>
    </row>
    <row r="11" spans="1:5">
      <c r="A11" t="s">
        <v>1988</v>
      </c>
      <c r="B11" s="1" t="n">
        <v>42943.58471064815</v>
      </c>
      <c r="C11" t="s">
        <v>1989</v>
      </c>
      <c r="D11" t="s">
        <v>1989</v>
      </c>
      <c r="E11" t="s">
        <v>1975</v>
      </c>
    </row>
    <row r="12" spans="1:5">
      <c r="A12" t="s">
        <v>1988</v>
      </c>
      <c r="B12" s="1" t="n">
        <v>43337.71760416667</v>
      </c>
      <c r="C12" t="s">
        <v>1990</v>
      </c>
      <c r="D12" t="s">
        <v>1990</v>
      </c>
      <c r="E12" t="s">
        <v>1975</v>
      </c>
    </row>
    <row r="13" spans="1:5">
      <c r="A13" t="s">
        <v>1988</v>
      </c>
      <c r="B13" s="1" t="n">
        <v>43354.78898148148</v>
      </c>
      <c r="C13" t="s">
        <v>1991</v>
      </c>
      <c r="D13" t="s">
        <v>1991</v>
      </c>
      <c r="E13" t="s">
        <v>1975</v>
      </c>
    </row>
  </sheetData>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28</vt:i4>
      </vt:variant>
    </vt:vector>
  </ns0:HeadingPairs>
  <ns0:TitlesOfParts>
    <vt:vector xmlns:vt="http://schemas.openxmlformats.org/officeDocument/2006/docPropsVTypes" baseType="lpstr" size="28">
      <vt:lpstr>Charts Data M1</vt:lpstr>
      <vt:lpstr>Dashboard M1</vt:lpstr>
      <vt:lpstr>Charts M1</vt:lpstr>
      <vt:lpstr>Input DBEDT Monthly Energy</vt:lpstr>
      <vt:lpstr>Input DBEDT Population</vt:lpstr>
      <vt:lpstr>Input EIA Imports Petroleum</vt:lpstr>
      <vt:lpstr>Input EIA SEDS</vt:lpstr>
      <vt:lpstr>Biodiesel</vt:lpstr>
      <vt:lpstr>Carbon Coefficients</vt:lpstr>
      <vt:lpstr>Country Imports Distillate Fuel</vt:lpstr>
      <vt:lpstr>Country Imports Ethanol Fuel</vt:lpstr>
      <vt:lpstr>Country Imports Gasoline</vt:lpstr>
      <vt:lpstr>Country Imports Jet Fuel</vt:lpstr>
      <vt:lpstr>DBEDT Biodiesel</vt:lpstr>
      <vt:lpstr>EIA Consumption</vt:lpstr>
      <vt:lpstr>EIA Imports</vt:lpstr>
      <vt:lpstr>EIA Imports Distillate Fuel</vt:lpstr>
      <vt:lpstr>EIA Imports Fuel Ethanol</vt:lpstr>
      <vt:lpstr>EIA Imports Gasoline</vt:lpstr>
      <vt:lpstr>EIA Imports Jet Fuel</vt:lpstr>
      <vt:lpstr>EIA Petroleum Classification</vt:lpstr>
      <vt:lpstr>GSP Hawaii</vt:lpstr>
      <vt:lpstr>Hawaii Population</vt:lpstr>
      <vt:lpstr>Interactive List M1</vt:lpstr>
      <vt:lpstr>LCEF by Country</vt:lpstr>
      <vt:lpstr>LCEF by Fuel Type</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2018-09-17T02:33:21Z</dcterms:created>
  <dcterms:modified xmlns:dcterms="http://purl.org/dc/terms/" xmlns:xsi="http://www.w3.org/2001/XMLSchema-instance" xsi:type="dcterms:W3CDTF">2018-09-17T02:33:21Z</dcterms:modified>
  <cp:lastModifiedBy/>
  <cp:category/>
  <cp:contentStatus/>
  <cp:version/>
  <cp:revision/>
  <cp:keywords/>
</cp:coreProperties>
</file>